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8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B1205AA4-3F1C-4088-93C1-2E65C3EED2F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8" r:id="rId1"/>
    <sheet name="Active 5" sheetId="1" r:id="rId2"/>
    <sheet name="Active 6" sheetId="9" r:id="rId3"/>
    <sheet name="Graphs 6" sheetId="12" r:id="rId4"/>
    <sheet name="Inactive 2" sheetId="3" r:id="rId5"/>
    <sheet name="Ina Graphs 2" sheetId="10" r:id="rId6"/>
    <sheet name="Inactive 3" sheetId="5" r:id="rId7"/>
    <sheet name="Graphs 3" sheetId="11" r:id="rId8"/>
    <sheet name="A (4)" sheetId="6" r:id="rId9"/>
    <sheet name="Sheet1" sheetId="2" r:id="rId10"/>
    <sheet name="BAV" sheetId="4" r:id="rId11"/>
  </sheets>
  <definedNames>
    <definedName name="solver_adj" localSheetId="0" hidden="1">'Active 1'!$AC$8:$AC$9</definedName>
    <definedName name="solver_adj" localSheetId="1" hidden="1">'Active 5'!$E$11:$E$13</definedName>
    <definedName name="solver_adj" localSheetId="2" hidden="1">'Active 6'!$AC$8:$AC$9</definedName>
    <definedName name="solver_adj" localSheetId="4" hidden="1">'Inactive 2'!$E$11:$E$13</definedName>
    <definedName name="solver_adj" localSheetId="6" hidden="1">'Inactive 3'!$E$11:$E$13</definedName>
    <definedName name="solver_cvg" localSheetId="0" hidden="1">0.0001</definedName>
    <definedName name="solver_cvg" localSheetId="1" hidden="1">0.0001</definedName>
    <definedName name="solver_cvg" localSheetId="2" hidden="1">0.0001</definedName>
    <definedName name="solver_cvg" localSheetId="4" hidden="1">0.0001</definedName>
    <definedName name="solver_cvg" localSheetId="6" hidden="1">0.0001</definedName>
    <definedName name="solver_drv" localSheetId="0" hidden="1">1</definedName>
    <definedName name="solver_drv" localSheetId="1" hidden="1">1</definedName>
    <definedName name="solver_drv" localSheetId="2" hidden="1">1</definedName>
    <definedName name="solver_drv" localSheetId="4" hidden="1">1</definedName>
    <definedName name="solver_drv" localSheetId="6" hidden="1">1</definedName>
    <definedName name="solver_est" localSheetId="0" hidden="1">1</definedName>
    <definedName name="solver_est" localSheetId="1" hidden="1">1</definedName>
    <definedName name="solver_est" localSheetId="2" hidden="1">1</definedName>
    <definedName name="solver_est" localSheetId="4" hidden="1">1</definedName>
    <definedName name="solver_est" localSheetId="6" hidden="1">1</definedName>
    <definedName name="solver_itr" localSheetId="0" hidden="1">100</definedName>
    <definedName name="solver_itr" localSheetId="1" hidden="1">100</definedName>
    <definedName name="solver_itr" localSheetId="2" hidden="1">100</definedName>
    <definedName name="solver_itr" localSheetId="4" hidden="1">100</definedName>
    <definedName name="solver_itr" localSheetId="6" hidden="1">100</definedName>
    <definedName name="solver_lin" localSheetId="0" hidden="1">2</definedName>
    <definedName name="solver_lin" localSheetId="1" hidden="1">2</definedName>
    <definedName name="solver_lin" localSheetId="2" hidden="1">2</definedName>
    <definedName name="solver_lin" localSheetId="4" hidden="1">2</definedName>
    <definedName name="solver_lin" localSheetId="6" hidden="1">2</definedName>
    <definedName name="solver_neg" localSheetId="0" hidden="1">2</definedName>
    <definedName name="solver_neg" localSheetId="1" hidden="1">2</definedName>
    <definedName name="solver_neg" localSheetId="2" hidden="1">2</definedName>
    <definedName name="solver_neg" localSheetId="4" hidden="1">2</definedName>
    <definedName name="solver_neg" localSheetId="6" hidden="1">2</definedName>
    <definedName name="solver_num" localSheetId="0" hidden="1">0</definedName>
    <definedName name="solver_num" localSheetId="1" hidden="1">0</definedName>
    <definedName name="solver_num" localSheetId="2" hidden="1">0</definedName>
    <definedName name="solver_num" localSheetId="4" hidden="1">0</definedName>
    <definedName name="solver_num" localSheetId="6" hidden="1">0</definedName>
    <definedName name="solver_nwt" localSheetId="0" hidden="1">1</definedName>
    <definedName name="solver_nwt" localSheetId="1" hidden="1">1</definedName>
    <definedName name="solver_nwt" localSheetId="2" hidden="1">1</definedName>
    <definedName name="solver_nwt" localSheetId="4" hidden="1">1</definedName>
    <definedName name="solver_nwt" localSheetId="6" hidden="1">1</definedName>
    <definedName name="solver_opt" localSheetId="0" hidden="1">'Active 1'!$AC$11</definedName>
    <definedName name="solver_opt" localSheetId="1" hidden="1">'Active 5'!$E$14</definedName>
    <definedName name="solver_opt" localSheetId="2" hidden="1">'Active 6'!$AC$11</definedName>
    <definedName name="solver_opt" localSheetId="4" hidden="1">'Inactive 2'!$E$14</definedName>
    <definedName name="solver_opt" localSheetId="6" hidden="1">'Inactive 3'!$E$14</definedName>
    <definedName name="solver_pre" localSheetId="0" hidden="1">0.000001</definedName>
    <definedName name="solver_pre" localSheetId="1" hidden="1">0.000001</definedName>
    <definedName name="solver_pre" localSheetId="2" hidden="1">0.000001</definedName>
    <definedName name="solver_pre" localSheetId="4" hidden="1">0.000001</definedName>
    <definedName name="solver_pre" localSheetId="6" hidden="1">0.000001</definedName>
    <definedName name="solver_scl" localSheetId="0" hidden="1">2</definedName>
    <definedName name="solver_scl" localSheetId="1" hidden="1">2</definedName>
    <definedName name="solver_scl" localSheetId="2" hidden="1">2</definedName>
    <definedName name="solver_scl" localSheetId="4" hidden="1">2</definedName>
    <definedName name="solver_scl" localSheetId="6" hidden="1">2</definedName>
    <definedName name="solver_sho" localSheetId="0" hidden="1">2</definedName>
    <definedName name="solver_sho" localSheetId="1" hidden="1">2</definedName>
    <definedName name="solver_sho" localSheetId="2" hidden="1">2</definedName>
    <definedName name="solver_sho" localSheetId="4" hidden="1">2</definedName>
    <definedName name="solver_sho" localSheetId="6" hidden="1">2</definedName>
    <definedName name="solver_tim" localSheetId="0" hidden="1">100</definedName>
    <definedName name="solver_tim" localSheetId="1" hidden="1">100</definedName>
    <definedName name="solver_tim" localSheetId="2" hidden="1">100</definedName>
    <definedName name="solver_tim" localSheetId="4" hidden="1">100</definedName>
    <definedName name="solver_tim" localSheetId="6" hidden="1">100</definedName>
    <definedName name="solver_tol" localSheetId="0" hidden="1">0.05</definedName>
    <definedName name="solver_tol" localSheetId="1" hidden="1">0.05</definedName>
    <definedName name="solver_tol" localSheetId="2" hidden="1">0.05</definedName>
    <definedName name="solver_tol" localSheetId="4" hidden="1">0.05</definedName>
    <definedName name="solver_tol" localSheetId="6" hidden="1">0.05</definedName>
    <definedName name="solver_typ" localSheetId="0" hidden="1">2</definedName>
    <definedName name="solver_typ" localSheetId="1" hidden="1">2</definedName>
    <definedName name="solver_typ" localSheetId="2" hidden="1">2</definedName>
    <definedName name="solver_typ" localSheetId="4" hidden="1">2</definedName>
    <definedName name="solver_typ" localSheetId="6" hidden="1">2</definedName>
    <definedName name="solver_val" localSheetId="0" hidden="1">0</definedName>
    <definedName name="solver_val" localSheetId="1" hidden="1">0</definedName>
    <definedName name="solver_val" localSheetId="2" hidden="1">0</definedName>
    <definedName name="solver_val" localSheetId="4" hidden="1">0</definedName>
    <definedName name="solver_val" localSheetId="6" hidden="1">0</definedName>
  </definedNames>
  <calcPr calcId="181029"/>
</workbook>
</file>

<file path=xl/calcChain.xml><?xml version="1.0" encoding="utf-8"?>
<calcChain xmlns="http://schemas.openxmlformats.org/spreadsheetml/2006/main">
  <c r="E721" i="9" l="1"/>
  <c r="F721" i="9" s="1"/>
  <c r="Z721" i="9" s="1"/>
  <c r="Q721" i="9"/>
  <c r="U721" i="9"/>
  <c r="E722" i="9"/>
  <c r="F722" i="9"/>
  <c r="Q722" i="9"/>
  <c r="U722" i="9"/>
  <c r="E723" i="9"/>
  <c r="F723" i="9" s="1"/>
  <c r="G723" i="9" s="1"/>
  <c r="Q723" i="9"/>
  <c r="U723" i="9"/>
  <c r="E720" i="1"/>
  <c r="F720" i="1" s="1"/>
  <c r="Q720" i="1"/>
  <c r="E721" i="1"/>
  <c r="F721" i="1" s="1"/>
  <c r="Q721" i="1"/>
  <c r="E722" i="1"/>
  <c r="F722" i="1" s="1"/>
  <c r="Q722" i="1"/>
  <c r="E716" i="5"/>
  <c r="F716" i="5" s="1"/>
  <c r="Q716" i="5"/>
  <c r="E717" i="5"/>
  <c r="F717" i="5" s="1"/>
  <c r="Q717" i="5"/>
  <c r="E718" i="5"/>
  <c r="F718" i="5" s="1"/>
  <c r="Q718" i="5"/>
  <c r="E716" i="3"/>
  <c r="F716" i="3" s="1"/>
  <c r="Q716" i="3"/>
  <c r="E717" i="3"/>
  <c r="F717" i="3" s="1"/>
  <c r="G717" i="3" s="1"/>
  <c r="Q717" i="3"/>
  <c r="E718" i="3"/>
  <c r="F718" i="3" s="1"/>
  <c r="Q718" i="3"/>
  <c r="E719" i="3"/>
  <c r="F719" i="3" s="1"/>
  <c r="Q719" i="3"/>
  <c r="E719" i="5"/>
  <c r="F719" i="5" s="1"/>
  <c r="Q719" i="5"/>
  <c r="E723" i="1"/>
  <c r="F723" i="1" s="1"/>
  <c r="Q723" i="1"/>
  <c r="E724" i="9"/>
  <c r="F724" i="9" s="1"/>
  <c r="Q724" i="9"/>
  <c r="U724" i="9"/>
  <c r="E721" i="8"/>
  <c r="F721" i="8" s="1"/>
  <c r="Q721" i="8"/>
  <c r="AF721" i="8"/>
  <c r="E722" i="8"/>
  <c r="F722" i="8" s="1"/>
  <c r="Q722" i="8"/>
  <c r="AF722" i="8"/>
  <c r="E723" i="8"/>
  <c r="F723" i="8" s="1"/>
  <c r="Q723" i="8"/>
  <c r="AF723" i="8"/>
  <c r="E724" i="8"/>
  <c r="F724" i="8"/>
  <c r="G724" i="8" s="1"/>
  <c r="Q724" i="8"/>
  <c r="AF724" i="8"/>
  <c r="E699" i="8"/>
  <c r="F699" i="8" s="1"/>
  <c r="Q699" i="8"/>
  <c r="AF699" i="8"/>
  <c r="E694" i="3"/>
  <c r="F694" i="3" s="1"/>
  <c r="Q694" i="3"/>
  <c r="E694" i="5"/>
  <c r="F694" i="5" s="1"/>
  <c r="Q694" i="5"/>
  <c r="E698" i="1"/>
  <c r="F698" i="1" s="1"/>
  <c r="Q698" i="1"/>
  <c r="E699" i="9"/>
  <c r="F699" i="9" s="1"/>
  <c r="Q699" i="9"/>
  <c r="U699" i="9"/>
  <c r="E716" i="1"/>
  <c r="F716" i="1" s="1"/>
  <c r="Q716" i="1"/>
  <c r="E717" i="1"/>
  <c r="F717" i="1" s="1"/>
  <c r="Q717" i="1"/>
  <c r="E718" i="1"/>
  <c r="F718" i="1" s="1"/>
  <c r="Q718" i="1"/>
  <c r="E719" i="1"/>
  <c r="F719" i="1" s="1"/>
  <c r="G719" i="1" s="1"/>
  <c r="K719" i="1" s="1"/>
  <c r="Q719" i="1"/>
  <c r="E720" i="8"/>
  <c r="F720" i="8" s="1"/>
  <c r="Q720" i="8"/>
  <c r="AF720" i="8"/>
  <c r="E720" i="9"/>
  <c r="F720" i="9" s="1"/>
  <c r="Q720" i="9"/>
  <c r="U720" i="9"/>
  <c r="E715" i="3"/>
  <c r="F715" i="3" s="1"/>
  <c r="Q715" i="3"/>
  <c r="E715" i="5"/>
  <c r="F715" i="5" s="1"/>
  <c r="Q715" i="5"/>
  <c r="E696" i="5"/>
  <c r="F696" i="5" s="1"/>
  <c r="G696" i="5" s="1"/>
  <c r="Q696" i="5"/>
  <c r="E699" i="5"/>
  <c r="F699" i="5" s="1"/>
  <c r="Q699" i="5"/>
  <c r="E700" i="5"/>
  <c r="F700" i="5" s="1"/>
  <c r="Q700" i="5"/>
  <c r="E701" i="5"/>
  <c r="F701" i="5" s="1"/>
  <c r="Q701" i="5"/>
  <c r="E704" i="5"/>
  <c r="F704" i="5" s="1"/>
  <c r="Q704" i="5"/>
  <c r="E706" i="5"/>
  <c r="F706" i="5" s="1"/>
  <c r="Q706" i="5"/>
  <c r="E708" i="5"/>
  <c r="F708" i="5" s="1"/>
  <c r="Q708" i="5"/>
  <c r="E709" i="5"/>
  <c r="F709" i="5" s="1"/>
  <c r="Q709" i="5"/>
  <c r="E710" i="5"/>
  <c r="F710" i="5" s="1"/>
  <c r="Q710" i="5"/>
  <c r="E711" i="5"/>
  <c r="F711" i="5" s="1"/>
  <c r="Q711" i="5"/>
  <c r="E712" i="5"/>
  <c r="F712" i="5" s="1"/>
  <c r="Q712" i="5"/>
  <c r="E713" i="5"/>
  <c r="F713" i="5" s="1"/>
  <c r="G713" i="5" s="1"/>
  <c r="Q713" i="5"/>
  <c r="E714" i="5"/>
  <c r="F714" i="5" s="1"/>
  <c r="Q714" i="5"/>
  <c r="E696" i="3"/>
  <c r="F696" i="3" s="1"/>
  <c r="Q696" i="3"/>
  <c r="E699" i="3"/>
  <c r="F699" i="3" s="1"/>
  <c r="Q699" i="3"/>
  <c r="E700" i="3"/>
  <c r="F700" i="3" s="1"/>
  <c r="Q700" i="3"/>
  <c r="E701" i="3"/>
  <c r="F701" i="3" s="1"/>
  <c r="Q701" i="3"/>
  <c r="E704" i="3"/>
  <c r="F704" i="3" s="1"/>
  <c r="Q704" i="3"/>
  <c r="E706" i="3"/>
  <c r="F706" i="3" s="1"/>
  <c r="Q706" i="3"/>
  <c r="E708" i="3"/>
  <c r="F708" i="3" s="1"/>
  <c r="Q708" i="3"/>
  <c r="E709" i="3"/>
  <c r="F709" i="3" s="1"/>
  <c r="Q709" i="3"/>
  <c r="E710" i="3"/>
  <c r="F710" i="3" s="1"/>
  <c r="Q710" i="3"/>
  <c r="E711" i="3"/>
  <c r="F711" i="3" s="1"/>
  <c r="Q711" i="3"/>
  <c r="E712" i="3"/>
  <c r="F712" i="3" s="1"/>
  <c r="Q712" i="3"/>
  <c r="E713" i="3"/>
  <c r="F713" i="3" s="1"/>
  <c r="Q713" i="3"/>
  <c r="E714" i="3"/>
  <c r="F714" i="3" s="1"/>
  <c r="Q714" i="3"/>
  <c r="E701" i="9"/>
  <c r="F701" i="9" s="1"/>
  <c r="Q701" i="9"/>
  <c r="U701" i="9"/>
  <c r="E704" i="9"/>
  <c r="F704" i="9" s="1"/>
  <c r="Q704" i="9"/>
  <c r="U704" i="9"/>
  <c r="E705" i="9"/>
  <c r="F705" i="9" s="1"/>
  <c r="Q705" i="9"/>
  <c r="U705" i="9"/>
  <c r="E706" i="9"/>
  <c r="F706" i="9" s="1"/>
  <c r="Q706" i="9"/>
  <c r="U706" i="9"/>
  <c r="E709" i="9"/>
  <c r="F709" i="9" s="1"/>
  <c r="Q709" i="9"/>
  <c r="U709" i="9"/>
  <c r="E711" i="9"/>
  <c r="F711" i="9" s="1"/>
  <c r="Z711" i="9" s="1"/>
  <c r="Q711" i="9"/>
  <c r="U711" i="9"/>
  <c r="E713" i="9"/>
  <c r="F713" i="9" s="1"/>
  <c r="Q713" i="9"/>
  <c r="U713" i="9"/>
  <c r="E714" i="9"/>
  <c r="F714" i="9" s="1"/>
  <c r="Q714" i="9"/>
  <c r="U714" i="9"/>
  <c r="E715" i="9"/>
  <c r="F715" i="9" s="1"/>
  <c r="G715" i="9" s="1"/>
  <c r="Q715" i="9"/>
  <c r="U715" i="9"/>
  <c r="E716" i="9"/>
  <c r="F716" i="9" s="1"/>
  <c r="Q716" i="9"/>
  <c r="U716" i="9"/>
  <c r="E717" i="9"/>
  <c r="F717" i="9" s="1"/>
  <c r="Z717" i="9" s="1"/>
  <c r="Q717" i="9"/>
  <c r="U717" i="9"/>
  <c r="E718" i="9"/>
  <c r="F718" i="9" s="1"/>
  <c r="Q718" i="9"/>
  <c r="U718" i="9"/>
  <c r="E719" i="9"/>
  <c r="F719" i="9" s="1"/>
  <c r="G719" i="9" s="1"/>
  <c r="Q719" i="9"/>
  <c r="U719" i="9"/>
  <c r="E701" i="8"/>
  <c r="F701" i="8" s="1"/>
  <c r="Q701" i="8"/>
  <c r="AF701" i="8"/>
  <c r="E704" i="8"/>
  <c r="F704" i="8" s="1"/>
  <c r="Q704" i="8"/>
  <c r="AF704" i="8"/>
  <c r="E705" i="8"/>
  <c r="F705" i="8" s="1"/>
  <c r="Z705" i="8" s="1"/>
  <c r="Q705" i="8"/>
  <c r="AF705" i="8"/>
  <c r="E706" i="8"/>
  <c r="F706" i="8" s="1"/>
  <c r="Q706" i="8"/>
  <c r="AF706" i="8"/>
  <c r="E709" i="8"/>
  <c r="F709" i="8" s="1"/>
  <c r="Q709" i="8"/>
  <c r="AF709" i="8"/>
  <c r="E711" i="8"/>
  <c r="F711" i="8" s="1"/>
  <c r="Q711" i="8"/>
  <c r="AF711" i="8"/>
  <c r="E713" i="8"/>
  <c r="F713" i="8" s="1"/>
  <c r="Q713" i="8"/>
  <c r="AF713" i="8"/>
  <c r="E714" i="8"/>
  <c r="F714" i="8" s="1"/>
  <c r="Z714" i="8" s="1"/>
  <c r="Q714" i="8"/>
  <c r="AF714" i="8"/>
  <c r="E715" i="8"/>
  <c r="F715" i="8" s="1"/>
  <c r="Q715" i="8"/>
  <c r="AF715" i="8"/>
  <c r="E716" i="8"/>
  <c r="F716" i="8" s="1"/>
  <c r="Q716" i="8"/>
  <c r="AF716" i="8"/>
  <c r="E717" i="8"/>
  <c r="F717" i="8" s="1"/>
  <c r="Q717" i="8"/>
  <c r="AF717" i="8"/>
  <c r="E718" i="8"/>
  <c r="F718" i="8" s="1"/>
  <c r="Q718" i="8"/>
  <c r="AF718" i="8"/>
  <c r="E719" i="8"/>
  <c r="F719" i="8" s="1"/>
  <c r="Q719" i="8"/>
  <c r="AF719" i="8"/>
  <c r="E700" i="1"/>
  <c r="F700" i="1" s="1"/>
  <c r="Q700" i="1"/>
  <c r="E703" i="1"/>
  <c r="F703" i="1" s="1"/>
  <c r="Q703" i="1"/>
  <c r="E704" i="1"/>
  <c r="F704" i="1" s="1"/>
  <c r="Q704" i="1"/>
  <c r="E705" i="1"/>
  <c r="F705" i="1" s="1"/>
  <c r="G705" i="1" s="1"/>
  <c r="K705" i="1" s="1"/>
  <c r="Q705" i="1"/>
  <c r="E708" i="1"/>
  <c r="F708" i="1" s="1"/>
  <c r="Q708" i="1"/>
  <c r="E710" i="1"/>
  <c r="F710" i="1" s="1"/>
  <c r="Q710" i="1"/>
  <c r="E712" i="1"/>
  <c r="F712" i="1" s="1"/>
  <c r="Q712" i="1"/>
  <c r="E713" i="1"/>
  <c r="F713" i="1" s="1"/>
  <c r="Q713" i="1"/>
  <c r="E714" i="1"/>
  <c r="F714" i="1" s="1"/>
  <c r="Q714" i="1"/>
  <c r="E715" i="1"/>
  <c r="F715" i="1" s="1"/>
  <c r="Q715" i="1"/>
  <c r="E629" i="9"/>
  <c r="F629" i="9" s="1"/>
  <c r="Q629" i="9"/>
  <c r="U629" i="9"/>
  <c r="E630" i="9"/>
  <c r="F630" i="9" s="1"/>
  <c r="AW630" i="9" s="1"/>
  <c r="Q630" i="9"/>
  <c r="U630" i="9"/>
  <c r="E631" i="9"/>
  <c r="F631" i="9" s="1"/>
  <c r="AW631" i="9" s="1"/>
  <c r="Q631" i="9"/>
  <c r="U631" i="9"/>
  <c r="E632" i="9"/>
  <c r="F632" i="9" s="1"/>
  <c r="AW632" i="9" s="1"/>
  <c r="Q632" i="9"/>
  <c r="U632" i="9"/>
  <c r="E633" i="9"/>
  <c r="F633" i="9" s="1"/>
  <c r="Q633" i="9"/>
  <c r="U633" i="9"/>
  <c r="E634" i="9"/>
  <c r="F634" i="9" s="1"/>
  <c r="Q634" i="9"/>
  <c r="U634" i="9"/>
  <c r="E635" i="9"/>
  <c r="F635" i="9" s="1"/>
  <c r="Q635" i="9"/>
  <c r="U635" i="9"/>
  <c r="E636" i="9"/>
  <c r="F636" i="9" s="1"/>
  <c r="Q636" i="9"/>
  <c r="U636" i="9"/>
  <c r="E637" i="9"/>
  <c r="F637" i="9" s="1"/>
  <c r="Q637" i="9"/>
  <c r="U637" i="9"/>
  <c r="E638" i="9"/>
  <c r="F638" i="9" s="1"/>
  <c r="G638" i="9" s="1"/>
  <c r="K638" i="9" s="1"/>
  <c r="Q638" i="9"/>
  <c r="U638" i="9"/>
  <c r="E639" i="9"/>
  <c r="F639" i="9" s="1"/>
  <c r="Q639" i="9"/>
  <c r="U639" i="9"/>
  <c r="E640" i="9"/>
  <c r="F640" i="9" s="1"/>
  <c r="Z640" i="9" s="1"/>
  <c r="Q640" i="9"/>
  <c r="U640" i="9"/>
  <c r="E641" i="9"/>
  <c r="F641" i="9" s="1"/>
  <c r="G641" i="9" s="1"/>
  <c r="Q641" i="9"/>
  <c r="U641" i="9"/>
  <c r="E642" i="9"/>
  <c r="F642" i="9" s="1"/>
  <c r="Q642" i="9"/>
  <c r="U642" i="9"/>
  <c r="E643" i="9"/>
  <c r="F643" i="9" s="1"/>
  <c r="Q643" i="9"/>
  <c r="U643" i="9"/>
  <c r="E644" i="9"/>
  <c r="F644" i="9" s="1"/>
  <c r="Q644" i="9"/>
  <c r="U644" i="9"/>
  <c r="E645" i="9"/>
  <c r="F645" i="9" s="1"/>
  <c r="Z645" i="9" s="1"/>
  <c r="Q645" i="9"/>
  <c r="U645" i="9"/>
  <c r="E646" i="9"/>
  <c r="F646" i="9" s="1"/>
  <c r="AW646" i="9" s="1"/>
  <c r="Q646" i="9"/>
  <c r="U646" i="9"/>
  <c r="E647" i="9"/>
  <c r="F647" i="9" s="1"/>
  <c r="Q647" i="9"/>
  <c r="U647" i="9"/>
  <c r="E648" i="9"/>
  <c r="F648" i="9" s="1"/>
  <c r="AW648" i="9" s="1"/>
  <c r="Q648" i="9"/>
  <c r="U648" i="9"/>
  <c r="E649" i="9"/>
  <c r="F649" i="9" s="1"/>
  <c r="Q649" i="9"/>
  <c r="U649" i="9"/>
  <c r="E650" i="9"/>
  <c r="F650" i="9" s="1"/>
  <c r="Q650" i="9"/>
  <c r="U650" i="9"/>
  <c r="E651" i="9"/>
  <c r="F651" i="9" s="1"/>
  <c r="AW651" i="9" s="1"/>
  <c r="Q651" i="9"/>
  <c r="U651" i="9"/>
  <c r="E652" i="9"/>
  <c r="F652" i="9" s="1"/>
  <c r="Q652" i="9"/>
  <c r="U652" i="9"/>
  <c r="E653" i="9"/>
  <c r="F653" i="9" s="1"/>
  <c r="Z653" i="9" s="1"/>
  <c r="Q653" i="9"/>
  <c r="U653" i="9"/>
  <c r="E654" i="9"/>
  <c r="F654" i="9" s="1"/>
  <c r="Z654" i="9" s="1"/>
  <c r="Q654" i="9"/>
  <c r="U654" i="9"/>
  <c r="E655" i="9"/>
  <c r="F655" i="9" s="1"/>
  <c r="Q655" i="9"/>
  <c r="U655" i="9"/>
  <c r="E656" i="9"/>
  <c r="F656" i="9" s="1"/>
  <c r="Q656" i="9"/>
  <c r="U656" i="9"/>
  <c r="E657" i="9"/>
  <c r="F657" i="9" s="1"/>
  <c r="Q657" i="9"/>
  <c r="U657" i="9"/>
  <c r="E658" i="9"/>
  <c r="F658" i="9" s="1"/>
  <c r="G658" i="9" s="1"/>
  <c r="Q658" i="9"/>
  <c r="U658" i="9"/>
  <c r="E660" i="9"/>
  <c r="F660" i="9" s="1"/>
  <c r="Z660" i="9" s="1"/>
  <c r="Q660" i="9"/>
  <c r="U660" i="9"/>
  <c r="E661" i="9"/>
  <c r="F661" i="9" s="1"/>
  <c r="Q661" i="9"/>
  <c r="U661" i="9"/>
  <c r="E662" i="9"/>
  <c r="F662" i="9" s="1"/>
  <c r="Q662" i="9"/>
  <c r="U662" i="9"/>
  <c r="E663" i="9"/>
  <c r="F663" i="9" s="1"/>
  <c r="G663" i="9" s="1"/>
  <c r="K663" i="9" s="1"/>
  <c r="Q663" i="9"/>
  <c r="U663" i="9"/>
  <c r="E664" i="9"/>
  <c r="F664" i="9" s="1"/>
  <c r="Q664" i="9"/>
  <c r="U664" i="9"/>
  <c r="E665" i="9"/>
  <c r="F665" i="9" s="1"/>
  <c r="Z665" i="9" s="1"/>
  <c r="Q665" i="9"/>
  <c r="U665" i="9"/>
  <c r="E667" i="9"/>
  <c r="F667" i="9" s="1"/>
  <c r="Q667" i="9"/>
  <c r="U667" i="9"/>
  <c r="E668" i="9"/>
  <c r="F668" i="9" s="1"/>
  <c r="Q668" i="9"/>
  <c r="U668" i="9"/>
  <c r="E669" i="9"/>
  <c r="F669" i="9" s="1"/>
  <c r="G669" i="9" s="1"/>
  <c r="K669" i="9" s="1"/>
  <c r="Q669" i="9"/>
  <c r="U669" i="9"/>
  <c r="E670" i="9"/>
  <c r="F670" i="9" s="1"/>
  <c r="Z670" i="9" s="1"/>
  <c r="Q670" i="9"/>
  <c r="U670" i="9"/>
  <c r="E671" i="9"/>
  <c r="F671" i="9" s="1"/>
  <c r="AW671" i="9" s="1"/>
  <c r="Q671" i="9"/>
  <c r="U671" i="9"/>
  <c r="E672" i="9"/>
  <c r="F672" i="9" s="1"/>
  <c r="Z672" i="9" s="1"/>
  <c r="Q672" i="9"/>
  <c r="U672" i="9"/>
  <c r="E673" i="9"/>
  <c r="F673" i="9" s="1"/>
  <c r="Q673" i="9"/>
  <c r="U673" i="9"/>
  <c r="E674" i="9"/>
  <c r="F674" i="9" s="1"/>
  <c r="Z674" i="9" s="1"/>
  <c r="Q674" i="9"/>
  <c r="U674" i="9"/>
  <c r="E675" i="9"/>
  <c r="F675" i="9" s="1"/>
  <c r="Q675" i="9"/>
  <c r="U675" i="9"/>
  <c r="E681" i="9"/>
  <c r="F681" i="9" s="1"/>
  <c r="Q681" i="9"/>
  <c r="U681" i="9"/>
  <c r="E682" i="9"/>
  <c r="F682" i="9" s="1"/>
  <c r="G682" i="9" s="1"/>
  <c r="K682" i="9" s="1"/>
  <c r="Q682" i="9"/>
  <c r="U682" i="9"/>
  <c r="E687" i="9"/>
  <c r="F687" i="9" s="1"/>
  <c r="Q687" i="9"/>
  <c r="U687" i="9"/>
  <c r="E689" i="9"/>
  <c r="F689" i="9" s="1"/>
  <c r="G689" i="9" s="1"/>
  <c r="K689" i="9" s="1"/>
  <c r="Q689" i="9"/>
  <c r="U689" i="9"/>
  <c r="E680" i="9"/>
  <c r="F680" i="9" s="1"/>
  <c r="G680" i="9" s="1"/>
  <c r="K680" i="9" s="1"/>
  <c r="Q680" i="9"/>
  <c r="U680" i="9"/>
  <c r="E676" i="9"/>
  <c r="F676" i="9" s="1"/>
  <c r="Z676" i="9" s="1"/>
  <c r="Q676" i="9"/>
  <c r="U676" i="9"/>
  <c r="E677" i="9"/>
  <c r="F677" i="9" s="1"/>
  <c r="Q677" i="9"/>
  <c r="U677" i="9"/>
  <c r="E679" i="9"/>
  <c r="F679" i="9" s="1"/>
  <c r="Z679" i="9" s="1"/>
  <c r="Q679" i="9"/>
  <c r="U679" i="9"/>
  <c r="E683" i="9"/>
  <c r="F683" i="9" s="1"/>
  <c r="Q683" i="9"/>
  <c r="U683" i="9"/>
  <c r="E684" i="9"/>
  <c r="F684" i="9" s="1"/>
  <c r="Z684" i="9" s="1"/>
  <c r="Q684" i="9"/>
  <c r="U684" i="9"/>
  <c r="E685" i="9"/>
  <c r="F685" i="9" s="1"/>
  <c r="Q685" i="9"/>
  <c r="U685" i="9"/>
  <c r="E686" i="9"/>
  <c r="F686" i="9" s="1"/>
  <c r="Z686" i="9" s="1"/>
  <c r="Q686" i="9"/>
  <c r="U686" i="9"/>
  <c r="E690" i="9"/>
  <c r="F690" i="9" s="1"/>
  <c r="G690" i="9" s="1"/>
  <c r="K690" i="9" s="1"/>
  <c r="Q690" i="9"/>
  <c r="U690" i="9"/>
  <c r="E691" i="9"/>
  <c r="F691" i="9" s="1"/>
  <c r="G691" i="9" s="1"/>
  <c r="Q691" i="9"/>
  <c r="U691" i="9"/>
  <c r="E692" i="9"/>
  <c r="F692" i="9" s="1"/>
  <c r="G692" i="9" s="1"/>
  <c r="K692" i="9" s="1"/>
  <c r="Q692" i="9"/>
  <c r="U692" i="9"/>
  <c r="E693" i="9"/>
  <c r="F693" i="9" s="1"/>
  <c r="Q693" i="9"/>
  <c r="U693" i="9"/>
  <c r="E659" i="9"/>
  <c r="F659" i="9" s="1"/>
  <c r="Q659" i="9"/>
  <c r="U659" i="9"/>
  <c r="E666" i="9"/>
  <c r="F666" i="9" s="1"/>
  <c r="Z666" i="9" s="1"/>
  <c r="Q666" i="9"/>
  <c r="U666" i="9"/>
  <c r="E678" i="9"/>
  <c r="F678" i="9" s="1"/>
  <c r="Q678" i="9"/>
  <c r="U678" i="9"/>
  <c r="E688" i="9"/>
  <c r="F688" i="9" s="1"/>
  <c r="Z688" i="9" s="1"/>
  <c r="Q688" i="9"/>
  <c r="U688" i="9"/>
  <c r="E695" i="9"/>
  <c r="F695" i="9" s="1"/>
  <c r="Z695" i="9" s="1"/>
  <c r="Q695" i="9"/>
  <c r="U695" i="9"/>
  <c r="E696" i="9"/>
  <c r="F696" i="9" s="1"/>
  <c r="Q696" i="9"/>
  <c r="U696" i="9"/>
  <c r="E694" i="9"/>
  <c r="F694" i="9" s="1"/>
  <c r="Z694" i="9" s="1"/>
  <c r="Q694" i="9"/>
  <c r="U694" i="9"/>
  <c r="E697" i="9"/>
  <c r="F697" i="9" s="1"/>
  <c r="Q697" i="9"/>
  <c r="U697" i="9"/>
  <c r="E698" i="9"/>
  <c r="F698" i="9" s="1"/>
  <c r="Q698" i="9"/>
  <c r="U698" i="9"/>
  <c r="E712" i="9"/>
  <c r="F712" i="9" s="1"/>
  <c r="Z712" i="9" s="1"/>
  <c r="Q712" i="9"/>
  <c r="U712" i="9"/>
  <c r="E700" i="9"/>
  <c r="F700" i="9" s="1"/>
  <c r="Q700" i="9"/>
  <c r="U700" i="9"/>
  <c r="E702" i="9"/>
  <c r="F702" i="9" s="1"/>
  <c r="G702" i="9" s="1"/>
  <c r="K702" i="9" s="1"/>
  <c r="Q702" i="9"/>
  <c r="U702" i="9"/>
  <c r="E703" i="9"/>
  <c r="F703" i="9" s="1"/>
  <c r="Z703" i="9" s="1"/>
  <c r="Q703" i="9"/>
  <c r="U703" i="9"/>
  <c r="E707" i="9"/>
  <c r="F707" i="9" s="1"/>
  <c r="G707" i="9" s="1"/>
  <c r="Q707" i="9"/>
  <c r="U707" i="9"/>
  <c r="E708" i="9"/>
  <c r="F708" i="9" s="1"/>
  <c r="Q708" i="9"/>
  <c r="U708" i="9"/>
  <c r="E710" i="9"/>
  <c r="F710" i="9" s="1"/>
  <c r="Z710" i="9" s="1"/>
  <c r="Q710" i="9"/>
  <c r="U710" i="9"/>
  <c r="E620" i="5"/>
  <c r="F620" i="5" s="1"/>
  <c r="G620" i="5" s="1"/>
  <c r="J620" i="5" s="1"/>
  <c r="Q620" i="5"/>
  <c r="E621" i="5"/>
  <c r="F621" i="5" s="1"/>
  <c r="G621" i="5" s="1"/>
  <c r="Q621" i="5"/>
  <c r="E622" i="5"/>
  <c r="F622" i="5" s="1"/>
  <c r="G622" i="5" s="1"/>
  <c r="J622" i="5" s="1"/>
  <c r="Q622" i="5"/>
  <c r="E623" i="5"/>
  <c r="F623" i="5" s="1"/>
  <c r="Q623" i="5"/>
  <c r="E624" i="5"/>
  <c r="F624" i="5" s="1"/>
  <c r="G624" i="5" s="1"/>
  <c r="J624" i="5" s="1"/>
  <c r="Q624" i="5"/>
  <c r="E625" i="5"/>
  <c r="F625" i="5" s="1"/>
  <c r="G625" i="5" s="1"/>
  <c r="J625" i="5" s="1"/>
  <c r="Q625" i="5"/>
  <c r="E626" i="5"/>
  <c r="F626" i="5" s="1"/>
  <c r="G626" i="5" s="1"/>
  <c r="J626" i="5" s="1"/>
  <c r="Q626" i="5"/>
  <c r="E627" i="5"/>
  <c r="F627" i="5" s="1"/>
  <c r="Q627" i="5"/>
  <c r="E628" i="5"/>
  <c r="F628" i="5" s="1"/>
  <c r="G628" i="5" s="1"/>
  <c r="J628" i="5" s="1"/>
  <c r="Q628" i="5"/>
  <c r="E629" i="5"/>
  <c r="F629" i="5" s="1"/>
  <c r="G629" i="5" s="1"/>
  <c r="J629" i="5" s="1"/>
  <c r="Q629" i="5"/>
  <c r="E630" i="5"/>
  <c r="F630" i="5" s="1"/>
  <c r="G630" i="5" s="1"/>
  <c r="J630" i="5" s="1"/>
  <c r="Q630" i="5"/>
  <c r="E631" i="5"/>
  <c r="F631" i="5" s="1"/>
  <c r="Q631" i="5"/>
  <c r="E632" i="5"/>
  <c r="F632" i="5" s="1"/>
  <c r="G632" i="5" s="1"/>
  <c r="Q632" i="5"/>
  <c r="E633" i="5"/>
  <c r="F633" i="5" s="1"/>
  <c r="G633" i="5" s="1"/>
  <c r="J633" i="5" s="1"/>
  <c r="Q633" i="5"/>
  <c r="E634" i="5"/>
  <c r="F634" i="5" s="1"/>
  <c r="G634" i="5" s="1"/>
  <c r="J634" i="5" s="1"/>
  <c r="Q634" i="5"/>
  <c r="E635" i="5"/>
  <c r="F635" i="5" s="1"/>
  <c r="Q635" i="5"/>
  <c r="E636" i="5"/>
  <c r="F636" i="5" s="1"/>
  <c r="G636" i="5" s="1"/>
  <c r="J636" i="5" s="1"/>
  <c r="Q636" i="5"/>
  <c r="E637" i="5"/>
  <c r="F637" i="5" s="1"/>
  <c r="Q637" i="5"/>
  <c r="E638" i="5"/>
  <c r="F638" i="5" s="1"/>
  <c r="G638" i="5" s="1"/>
  <c r="J638" i="5" s="1"/>
  <c r="Q638" i="5"/>
  <c r="E639" i="5"/>
  <c r="F639" i="5" s="1"/>
  <c r="Q639" i="5"/>
  <c r="E640" i="5"/>
  <c r="F640" i="5" s="1"/>
  <c r="G640" i="5" s="1"/>
  <c r="J640" i="5" s="1"/>
  <c r="Q640" i="5"/>
  <c r="E641" i="5"/>
  <c r="F641" i="5" s="1"/>
  <c r="G641" i="5" s="1"/>
  <c r="J641" i="5" s="1"/>
  <c r="Q641" i="5"/>
  <c r="E642" i="5"/>
  <c r="F642" i="5" s="1"/>
  <c r="Q642" i="5"/>
  <c r="E643" i="5"/>
  <c r="F643" i="5" s="1"/>
  <c r="Q643" i="5"/>
  <c r="E644" i="5"/>
  <c r="F644" i="5" s="1"/>
  <c r="G644" i="5" s="1"/>
  <c r="J644" i="5" s="1"/>
  <c r="Q644" i="5"/>
  <c r="E645" i="5"/>
  <c r="F645" i="5" s="1"/>
  <c r="G645" i="5" s="1"/>
  <c r="J645" i="5" s="1"/>
  <c r="Q645" i="5"/>
  <c r="E646" i="5"/>
  <c r="F646" i="5" s="1"/>
  <c r="Q646" i="5"/>
  <c r="E647" i="5"/>
  <c r="F647" i="5" s="1"/>
  <c r="Q647" i="5"/>
  <c r="E648" i="5"/>
  <c r="F648" i="5" s="1"/>
  <c r="G648" i="5" s="1"/>
  <c r="Q648" i="5"/>
  <c r="E649" i="5"/>
  <c r="F649" i="5" s="1"/>
  <c r="G649" i="5" s="1"/>
  <c r="J649" i="5" s="1"/>
  <c r="Q649" i="5"/>
  <c r="E650" i="5"/>
  <c r="F650" i="5" s="1"/>
  <c r="Q650" i="5"/>
  <c r="E651" i="5"/>
  <c r="F651" i="5" s="1"/>
  <c r="G651" i="5" s="1"/>
  <c r="J651" i="5" s="1"/>
  <c r="Q651" i="5"/>
  <c r="E652" i="5"/>
  <c r="F652" i="5" s="1"/>
  <c r="G652" i="5" s="1"/>
  <c r="Q652" i="5"/>
  <c r="E653" i="5"/>
  <c r="F653" i="5" s="1"/>
  <c r="G653" i="5" s="1"/>
  <c r="J653" i="5" s="1"/>
  <c r="Q653" i="5"/>
  <c r="E655" i="5"/>
  <c r="F655" i="5" s="1"/>
  <c r="Q655" i="5"/>
  <c r="E656" i="5"/>
  <c r="F656" i="5" s="1"/>
  <c r="G656" i="5" s="1"/>
  <c r="J656" i="5" s="1"/>
  <c r="Q656" i="5"/>
  <c r="E657" i="5"/>
  <c r="F657" i="5" s="1"/>
  <c r="G657" i="5" s="1"/>
  <c r="J657" i="5" s="1"/>
  <c r="Q657" i="5"/>
  <c r="E658" i="5"/>
  <c r="F658" i="5" s="1"/>
  <c r="G658" i="5" s="1"/>
  <c r="J658" i="5" s="1"/>
  <c r="Q658" i="5"/>
  <c r="E659" i="5"/>
  <c r="F659" i="5" s="1"/>
  <c r="Q659" i="5"/>
  <c r="E660" i="5"/>
  <c r="F660" i="5" s="1"/>
  <c r="G660" i="5" s="1"/>
  <c r="Q660" i="5"/>
  <c r="E662" i="5"/>
  <c r="F662" i="5" s="1"/>
  <c r="G662" i="5" s="1"/>
  <c r="J662" i="5" s="1"/>
  <c r="Q662" i="5"/>
  <c r="E663" i="5"/>
  <c r="F663" i="5" s="1"/>
  <c r="G663" i="5" s="1"/>
  <c r="J663" i="5" s="1"/>
  <c r="Q663" i="5"/>
  <c r="E664" i="5"/>
  <c r="F664" i="5" s="1"/>
  <c r="Q664" i="5"/>
  <c r="E665" i="5"/>
  <c r="F665" i="5" s="1"/>
  <c r="G665" i="5" s="1"/>
  <c r="J665" i="5" s="1"/>
  <c r="Q665" i="5"/>
  <c r="E666" i="5"/>
  <c r="F666" i="5" s="1"/>
  <c r="G666" i="5" s="1"/>
  <c r="J666" i="5" s="1"/>
  <c r="Q666" i="5"/>
  <c r="E667" i="5"/>
  <c r="F667" i="5" s="1"/>
  <c r="Q667" i="5"/>
  <c r="E668" i="5"/>
  <c r="F668" i="5" s="1"/>
  <c r="G668" i="5" s="1"/>
  <c r="Q668" i="5"/>
  <c r="E669" i="5"/>
  <c r="F669" i="5" s="1"/>
  <c r="G669" i="5" s="1"/>
  <c r="J669" i="5" s="1"/>
  <c r="Q669" i="5"/>
  <c r="E670" i="5"/>
  <c r="F670" i="5" s="1"/>
  <c r="G670" i="5" s="1"/>
  <c r="J670" i="5" s="1"/>
  <c r="Q670" i="5"/>
  <c r="E676" i="5"/>
  <c r="F676" i="5" s="1"/>
  <c r="G676" i="5" s="1"/>
  <c r="J676" i="5" s="1"/>
  <c r="Q676" i="5"/>
  <c r="E677" i="5"/>
  <c r="F677" i="5" s="1"/>
  <c r="G677" i="5" s="1"/>
  <c r="Q677" i="5"/>
  <c r="E682" i="5"/>
  <c r="F682" i="5" s="1"/>
  <c r="G682" i="5" s="1"/>
  <c r="J682" i="5" s="1"/>
  <c r="Q682" i="5"/>
  <c r="E684" i="5"/>
  <c r="F684" i="5" s="1"/>
  <c r="G684" i="5" s="1"/>
  <c r="J684" i="5" s="1"/>
  <c r="Q684" i="5"/>
  <c r="E675" i="5"/>
  <c r="F675" i="5" s="1"/>
  <c r="G675" i="5" s="1"/>
  <c r="J675" i="5" s="1"/>
  <c r="Q675" i="5"/>
  <c r="E671" i="5"/>
  <c r="F671" i="5" s="1"/>
  <c r="Q671" i="5"/>
  <c r="E672" i="5"/>
  <c r="F672" i="5" s="1"/>
  <c r="G672" i="5" s="1"/>
  <c r="J672" i="5" s="1"/>
  <c r="Q672" i="5"/>
  <c r="E674" i="5"/>
  <c r="F674" i="5" s="1"/>
  <c r="G674" i="5" s="1"/>
  <c r="J674" i="5" s="1"/>
  <c r="Q674" i="5"/>
  <c r="E678" i="5"/>
  <c r="F678" i="5" s="1"/>
  <c r="G678" i="5" s="1"/>
  <c r="J678" i="5" s="1"/>
  <c r="Q678" i="5"/>
  <c r="E679" i="5"/>
  <c r="F679" i="5" s="1"/>
  <c r="Q679" i="5"/>
  <c r="E680" i="5"/>
  <c r="F680" i="5" s="1"/>
  <c r="G680" i="5" s="1"/>
  <c r="J680" i="5" s="1"/>
  <c r="Q680" i="5"/>
  <c r="E681" i="5"/>
  <c r="F681" i="5" s="1"/>
  <c r="G681" i="5" s="1"/>
  <c r="Q681" i="5"/>
  <c r="E685" i="5"/>
  <c r="F685" i="5" s="1"/>
  <c r="G685" i="5" s="1"/>
  <c r="J685" i="5" s="1"/>
  <c r="Q685" i="5"/>
  <c r="E686" i="5"/>
  <c r="F686" i="5" s="1"/>
  <c r="Q686" i="5"/>
  <c r="E687" i="5"/>
  <c r="F687" i="5" s="1"/>
  <c r="G687" i="5" s="1"/>
  <c r="J687" i="5" s="1"/>
  <c r="Q687" i="5"/>
  <c r="E688" i="5"/>
  <c r="F688" i="5" s="1"/>
  <c r="Q688" i="5"/>
  <c r="E654" i="5"/>
  <c r="F654" i="5" s="1"/>
  <c r="Q654" i="5"/>
  <c r="E661" i="5"/>
  <c r="F661" i="5" s="1"/>
  <c r="Q661" i="5"/>
  <c r="E673" i="5"/>
  <c r="F673" i="5" s="1"/>
  <c r="G673" i="5" s="1"/>
  <c r="J673" i="5" s="1"/>
  <c r="Q673" i="5"/>
  <c r="E683" i="5"/>
  <c r="F683" i="5" s="1"/>
  <c r="Q683" i="5"/>
  <c r="E690" i="5"/>
  <c r="F690" i="5" s="1"/>
  <c r="G690" i="5" s="1"/>
  <c r="J690" i="5" s="1"/>
  <c r="Q690" i="5"/>
  <c r="E691" i="5"/>
  <c r="F691" i="5" s="1"/>
  <c r="G691" i="5" s="1"/>
  <c r="Q691" i="5"/>
  <c r="E689" i="5"/>
  <c r="F689" i="5" s="1"/>
  <c r="Q689" i="5"/>
  <c r="E692" i="5"/>
  <c r="F692" i="5" s="1"/>
  <c r="Q692" i="5"/>
  <c r="E693" i="5"/>
  <c r="F693" i="5" s="1"/>
  <c r="Q693" i="5"/>
  <c r="E707" i="5"/>
  <c r="F707" i="5" s="1"/>
  <c r="G707" i="5" s="1"/>
  <c r="J707" i="5" s="1"/>
  <c r="Q707" i="5"/>
  <c r="E695" i="5"/>
  <c r="F695" i="5" s="1"/>
  <c r="Q695" i="5"/>
  <c r="E697" i="5"/>
  <c r="F697" i="5" s="1"/>
  <c r="Q697" i="5"/>
  <c r="E698" i="5"/>
  <c r="F698" i="5" s="1"/>
  <c r="Q698" i="5"/>
  <c r="E702" i="5"/>
  <c r="F702" i="5" s="1"/>
  <c r="G702" i="5" s="1"/>
  <c r="Q702" i="5"/>
  <c r="E703" i="5"/>
  <c r="F703" i="5" s="1"/>
  <c r="Q703" i="5"/>
  <c r="E705" i="5"/>
  <c r="F705" i="5" s="1"/>
  <c r="Q705" i="5"/>
  <c r="E620" i="3"/>
  <c r="F620" i="3" s="1"/>
  <c r="G620" i="3" s="1"/>
  <c r="J620" i="3" s="1"/>
  <c r="Q620" i="3"/>
  <c r="E621" i="3"/>
  <c r="F621" i="3" s="1"/>
  <c r="Q621" i="3"/>
  <c r="E622" i="3"/>
  <c r="F622" i="3" s="1"/>
  <c r="G622" i="3" s="1"/>
  <c r="J622" i="3" s="1"/>
  <c r="Q622" i="3"/>
  <c r="E623" i="3"/>
  <c r="F623" i="3" s="1"/>
  <c r="G623" i="3" s="1"/>
  <c r="J623" i="3" s="1"/>
  <c r="Q623" i="3"/>
  <c r="E624" i="3"/>
  <c r="F624" i="3" s="1"/>
  <c r="G624" i="3" s="1"/>
  <c r="Q624" i="3"/>
  <c r="E625" i="3"/>
  <c r="F625" i="3" s="1"/>
  <c r="G625" i="3" s="1"/>
  <c r="Q625" i="3"/>
  <c r="E626" i="3"/>
  <c r="F626" i="3" s="1"/>
  <c r="G626" i="3" s="1"/>
  <c r="J626" i="3" s="1"/>
  <c r="Q626" i="3"/>
  <c r="E627" i="3"/>
  <c r="F627" i="3" s="1"/>
  <c r="G627" i="3" s="1"/>
  <c r="J627" i="3" s="1"/>
  <c r="Q627" i="3"/>
  <c r="E628" i="3"/>
  <c r="F628" i="3" s="1"/>
  <c r="G628" i="3" s="1"/>
  <c r="Q628" i="3"/>
  <c r="E629" i="3"/>
  <c r="F629" i="3" s="1"/>
  <c r="G629" i="3" s="1"/>
  <c r="Q629" i="3"/>
  <c r="E630" i="3"/>
  <c r="F630" i="3" s="1"/>
  <c r="G630" i="3" s="1"/>
  <c r="J630" i="3" s="1"/>
  <c r="Q630" i="3"/>
  <c r="E631" i="3"/>
  <c r="F631" i="3" s="1"/>
  <c r="Q631" i="3"/>
  <c r="E632" i="3"/>
  <c r="F632" i="3" s="1"/>
  <c r="G632" i="3" s="1"/>
  <c r="J632" i="3" s="1"/>
  <c r="Q632" i="3"/>
  <c r="E633" i="3"/>
  <c r="F633" i="3" s="1"/>
  <c r="G633" i="3" s="1"/>
  <c r="J633" i="3" s="1"/>
  <c r="Q633" i="3"/>
  <c r="E634" i="3"/>
  <c r="F634" i="3" s="1"/>
  <c r="Q634" i="3"/>
  <c r="E635" i="3"/>
  <c r="F635" i="3" s="1"/>
  <c r="G635" i="3" s="1"/>
  <c r="J635" i="3" s="1"/>
  <c r="Q635" i="3"/>
  <c r="E636" i="3"/>
  <c r="F636" i="3" s="1"/>
  <c r="G636" i="3" s="1"/>
  <c r="Q636" i="3"/>
  <c r="E637" i="3"/>
  <c r="F637" i="3" s="1"/>
  <c r="G637" i="3" s="1"/>
  <c r="Q637" i="3"/>
  <c r="E638" i="3"/>
  <c r="F638" i="3" s="1"/>
  <c r="G638" i="3" s="1"/>
  <c r="J638" i="3" s="1"/>
  <c r="Q638" i="3"/>
  <c r="E639" i="3"/>
  <c r="F639" i="3" s="1"/>
  <c r="G639" i="3" s="1"/>
  <c r="J639" i="3" s="1"/>
  <c r="Q639" i="3"/>
  <c r="E640" i="3"/>
  <c r="F640" i="3" s="1"/>
  <c r="G640" i="3" s="1"/>
  <c r="Q640" i="3"/>
  <c r="E641" i="3"/>
  <c r="F641" i="3" s="1"/>
  <c r="Q641" i="3"/>
  <c r="E642" i="3"/>
  <c r="F642" i="3" s="1"/>
  <c r="G642" i="3" s="1"/>
  <c r="J642" i="3" s="1"/>
  <c r="Q642" i="3"/>
  <c r="E643" i="3"/>
  <c r="F643" i="3" s="1"/>
  <c r="G643" i="3" s="1"/>
  <c r="J643" i="3" s="1"/>
  <c r="Q643" i="3"/>
  <c r="E644" i="3"/>
  <c r="F644" i="3" s="1"/>
  <c r="G644" i="3" s="1"/>
  <c r="Q644" i="3"/>
  <c r="E645" i="3"/>
  <c r="F645" i="3" s="1"/>
  <c r="G645" i="3" s="1"/>
  <c r="Q645" i="3"/>
  <c r="E646" i="3"/>
  <c r="F646" i="3" s="1"/>
  <c r="G646" i="3" s="1"/>
  <c r="J646" i="3" s="1"/>
  <c r="Q646" i="3"/>
  <c r="E647" i="3"/>
  <c r="F647" i="3" s="1"/>
  <c r="G647" i="3" s="1"/>
  <c r="J647" i="3" s="1"/>
  <c r="Q647" i="3"/>
  <c r="E648" i="3"/>
  <c r="F648" i="3" s="1"/>
  <c r="Q648" i="3"/>
  <c r="E649" i="3"/>
  <c r="F649" i="3" s="1"/>
  <c r="G649" i="3" s="1"/>
  <c r="Q649" i="3"/>
  <c r="E650" i="3"/>
  <c r="F650" i="3" s="1"/>
  <c r="G650" i="3" s="1"/>
  <c r="J650" i="3" s="1"/>
  <c r="Q650" i="3"/>
  <c r="E651" i="3"/>
  <c r="F651" i="3" s="1"/>
  <c r="Q651" i="3"/>
  <c r="E652" i="3"/>
  <c r="F652" i="3" s="1"/>
  <c r="Q652" i="3"/>
  <c r="E653" i="3"/>
  <c r="F653" i="3" s="1"/>
  <c r="G653" i="3" s="1"/>
  <c r="Q653" i="3"/>
  <c r="E655" i="3"/>
  <c r="F655" i="3" s="1"/>
  <c r="G655" i="3" s="1"/>
  <c r="J655" i="3" s="1"/>
  <c r="Q655" i="3"/>
  <c r="E656" i="3"/>
  <c r="F656" i="3" s="1"/>
  <c r="G656" i="3" s="1"/>
  <c r="J656" i="3" s="1"/>
  <c r="Q656" i="3"/>
  <c r="E657" i="3"/>
  <c r="F657" i="3" s="1"/>
  <c r="Q657" i="3"/>
  <c r="E658" i="3"/>
  <c r="F658" i="3" s="1"/>
  <c r="G658" i="3" s="1"/>
  <c r="J658" i="3" s="1"/>
  <c r="Q658" i="3"/>
  <c r="E659" i="3"/>
  <c r="F659" i="3" s="1"/>
  <c r="G659" i="3" s="1"/>
  <c r="J659" i="3" s="1"/>
  <c r="Q659" i="3"/>
  <c r="E660" i="3"/>
  <c r="F660" i="3" s="1"/>
  <c r="G660" i="3" s="1"/>
  <c r="J660" i="3" s="1"/>
  <c r="Q660" i="3"/>
  <c r="E662" i="3"/>
  <c r="F662" i="3" s="1"/>
  <c r="Q662" i="3"/>
  <c r="E663" i="3"/>
  <c r="F663" i="3" s="1"/>
  <c r="G663" i="3" s="1"/>
  <c r="J663" i="3" s="1"/>
  <c r="Q663" i="3"/>
  <c r="E664" i="3"/>
  <c r="F664" i="3" s="1"/>
  <c r="G664" i="3" s="1"/>
  <c r="J664" i="3" s="1"/>
  <c r="Q664" i="3"/>
  <c r="E665" i="3"/>
  <c r="F665" i="3" s="1"/>
  <c r="Q665" i="3"/>
  <c r="E666" i="3"/>
  <c r="F666" i="3" s="1"/>
  <c r="G666" i="3" s="1"/>
  <c r="J666" i="3" s="1"/>
  <c r="Q666" i="3"/>
  <c r="E667" i="3"/>
  <c r="F667" i="3" s="1"/>
  <c r="G667" i="3" s="1"/>
  <c r="J667" i="3" s="1"/>
  <c r="Q667" i="3"/>
  <c r="E668" i="3"/>
  <c r="F668" i="3" s="1"/>
  <c r="G668" i="3" s="1"/>
  <c r="J668" i="3" s="1"/>
  <c r="Q668" i="3"/>
  <c r="E669" i="3"/>
  <c r="F669" i="3" s="1"/>
  <c r="G669" i="3" s="1"/>
  <c r="Q669" i="3"/>
  <c r="E670" i="3"/>
  <c r="F670" i="3" s="1"/>
  <c r="G670" i="3" s="1"/>
  <c r="Q670" i="3"/>
  <c r="E676" i="3"/>
  <c r="F676" i="3" s="1"/>
  <c r="G676" i="3" s="1"/>
  <c r="J676" i="3" s="1"/>
  <c r="Q676" i="3"/>
  <c r="E677" i="3"/>
  <c r="F677" i="3" s="1"/>
  <c r="G677" i="3" s="1"/>
  <c r="J677" i="3" s="1"/>
  <c r="Q677" i="3"/>
  <c r="E682" i="3"/>
  <c r="F682" i="3" s="1"/>
  <c r="G682" i="3" s="1"/>
  <c r="J682" i="3" s="1"/>
  <c r="Q682" i="3"/>
  <c r="E684" i="3"/>
  <c r="F684" i="3" s="1"/>
  <c r="G684" i="3" s="1"/>
  <c r="J684" i="3" s="1"/>
  <c r="Q684" i="3"/>
  <c r="E675" i="3"/>
  <c r="F675" i="3" s="1"/>
  <c r="G675" i="3" s="1"/>
  <c r="J675" i="3" s="1"/>
  <c r="Q675" i="3"/>
  <c r="E671" i="3"/>
  <c r="F671" i="3" s="1"/>
  <c r="G671" i="3" s="1"/>
  <c r="J671" i="3" s="1"/>
  <c r="Q671" i="3"/>
  <c r="E672" i="3"/>
  <c r="F672" i="3" s="1"/>
  <c r="G672" i="3" s="1"/>
  <c r="J672" i="3" s="1"/>
  <c r="Q672" i="3"/>
  <c r="E674" i="3"/>
  <c r="F674" i="3" s="1"/>
  <c r="G674" i="3" s="1"/>
  <c r="J674" i="3" s="1"/>
  <c r="Q674" i="3"/>
  <c r="E678" i="3"/>
  <c r="F678" i="3" s="1"/>
  <c r="G678" i="3" s="1"/>
  <c r="J678" i="3" s="1"/>
  <c r="Q678" i="3"/>
  <c r="E679" i="3"/>
  <c r="F679" i="3" s="1"/>
  <c r="G679" i="3" s="1"/>
  <c r="J679" i="3" s="1"/>
  <c r="Q679" i="3"/>
  <c r="E680" i="3"/>
  <c r="F680" i="3" s="1"/>
  <c r="G680" i="3" s="1"/>
  <c r="J680" i="3" s="1"/>
  <c r="Q680" i="3"/>
  <c r="E681" i="3"/>
  <c r="F681" i="3" s="1"/>
  <c r="G681" i="3" s="1"/>
  <c r="J681" i="3" s="1"/>
  <c r="Q681" i="3"/>
  <c r="E685" i="3"/>
  <c r="F685" i="3" s="1"/>
  <c r="G685" i="3" s="1"/>
  <c r="J685" i="3" s="1"/>
  <c r="Q685" i="3"/>
  <c r="E686" i="3"/>
  <c r="F686" i="3" s="1"/>
  <c r="Q686" i="3"/>
  <c r="E687" i="3"/>
  <c r="F687" i="3" s="1"/>
  <c r="G687" i="3" s="1"/>
  <c r="J687" i="3" s="1"/>
  <c r="Q687" i="3"/>
  <c r="E688" i="3"/>
  <c r="F688" i="3" s="1"/>
  <c r="G688" i="3" s="1"/>
  <c r="J688" i="3" s="1"/>
  <c r="Q688" i="3"/>
  <c r="E654" i="3"/>
  <c r="F654" i="3" s="1"/>
  <c r="Q654" i="3"/>
  <c r="E661" i="3"/>
  <c r="F661" i="3" s="1"/>
  <c r="G661" i="3" s="1"/>
  <c r="J661" i="3" s="1"/>
  <c r="Q661" i="3"/>
  <c r="E673" i="3"/>
  <c r="F673" i="3" s="1"/>
  <c r="G673" i="3" s="1"/>
  <c r="J673" i="3" s="1"/>
  <c r="Q673" i="3"/>
  <c r="E683" i="3"/>
  <c r="F683" i="3" s="1"/>
  <c r="G683" i="3" s="1"/>
  <c r="Q683" i="3"/>
  <c r="E690" i="3"/>
  <c r="F690" i="3" s="1"/>
  <c r="G690" i="3" s="1"/>
  <c r="Q690" i="3"/>
  <c r="E691" i="3"/>
  <c r="F691" i="3" s="1"/>
  <c r="Q691" i="3"/>
  <c r="E689" i="3"/>
  <c r="F689" i="3" s="1"/>
  <c r="Q689" i="3"/>
  <c r="E692" i="3"/>
  <c r="F692" i="3" s="1"/>
  <c r="G692" i="3" s="1"/>
  <c r="J692" i="3" s="1"/>
  <c r="Q692" i="3"/>
  <c r="E693" i="3"/>
  <c r="F693" i="3" s="1"/>
  <c r="G693" i="3" s="1"/>
  <c r="J693" i="3" s="1"/>
  <c r="Q693" i="3"/>
  <c r="E707" i="3"/>
  <c r="F707" i="3" s="1"/>
  <c r="Q707" i="3"/>
  <c r="E695" i="3"/>
  <c r="F695" i="3" s="1"/>
  <c r="G695" i="3" s="1"/>
  <c r="J695" i="3" s="1"/>
  <c r="Q695" i="3"/>
  <c r="E697" i="3"/>
  <c r="F697" i="3" s="1"/>
  <c r="G697" i="3" s="1"/>
  <c r="J697" i="3" s="1"/>
  <c r="Q697" i="3"/>
  <c r="E698" i="3"/>
  <c r="F698" i="3" s="1"/>
  <c r="G698" i="3" s="1"/>
  <c r="J698" i="3" s="1"/>
  <c r="Q698" i="3"/>
  <c r="E702" i="3"/>
  <c r="F702" i="3" s="1"/>
  <c r="Q702" i="3"/>
  <c r="E703" i="3"/>
  <c r="F703" i="3" s="1"/>
  <c r="G703" i="3" s="1"/>
  <c r="J703" i="3" s="1"/>
  <c r="Q703" i="3"/>
  <c r="E705" i="3"/>
  <c r="F705" i="3" s="1"/>
  <c r="G705" i="3" s="1"/>
  <c r="J705" i="3" s="1"/>
  <c r="Q705" i="3"/>
  <c r="E625" i="8"/>
  <c r="F625" i="8" s="1"/>
  <c r="Q625" i="8"/>
  <c r="AF625" i="8"/>
  <c r="E626" i="8"/>
  <c r="F626" i="8" s="1"/>
  <c r="Q626" i="8"/>
  <c r="AF626" i="8"/>
  <c r="E627" i="8"/>
  <c r="F627" i="8" s="1"/>
  <c r="Q627" i="8"/>
  <c r="AF627" i="8"/>
  <c r="E628" i="8"/>
  <c r="F628" i="8"/>
  <c r="Q628" i="8"/>
  <c r="AF628" i="8"/>
  <c r="E629" i="8"/>
  <c r="F629" i="8" s="1"/>
  <c r="Z629" i="8" s="1"/>
  <c r="Q629" i="8"/>
  <c r="AF629" i="8"/>
  <c r="E630" i="8"/>
  <c r="F630" i="8" s="1"/>
  <c r="Q630" i="8"/>
  <c r="AF630" i="8"/>
  <c r="E631" i="8"/>
  <c r="F631" i="8" s="1"/>
  <c r="Q631" i="8"/>
  <c r="AF631" i="8"/>
  <c r="E632" i="8"/>
  <c r="F632" i="8" s="1"/>
  <c r="Q632" i="8"/>
  <c r="AF632" i="8"/>
  <c r="E633" i="8"/>
  <c r="F633" i="8" s="1"/>
  <c r="Z633" i="8" s="1"/>
  <c r="Q633" i="8"/>
  <c r="AF633" i="8"/>
  <c r="E634" i="8"/>
  <c r="F634" i="8" s="1"/>
  <c r="Q634" i="8"/>
  <c r="AF634" i="8"/>
  <c r="E635" i="8"/>
  <c r="F635" i="8" s="1"/>
  <c r="G635" i="8" s="1"/>
  <c r="Q635" i="8"/>
  <c r="AF635" i="8"/>
  <c r="E636" i="8"/>
  <c r="F636" i="8" s="1"/>
  <c r="Q636" i="8"/>
  <c r="AF636" i="8"/>
  <c r="E637" i="8"/>
  <c r="F637" i="8" s="1"/>
  <c r="Z637" i="8" s="1"/>
  <c r="Q637" i="8"/>
  <c r="AF637" i="8"/>
  <c r="E638" i="8"/>
  <c r="F638" i="8" s="1"/>
  <c r="Q638" i="8"/>
  <c r="AF638" i="8"/>
  <c r="E639" i="8"/>
  <c r="F639" i="8" s="1"/>
  <c r="Q639" i="8"/>
  <c r="AF639" i="8"/>
  <c r="E640" i="8"/>
  <c r="F640" i="8" s="1"/>
  <c r="Q640" i="8"/>
  <c r="AF640" i="8"/>
  <c r="E641" i="8"/>
  <c r="F641" i="8" s="1"/>
  <c r="Q641" i="8"/>
  <c r="AF641" i="8"/>
  <c r="E642" i="8"/>
  <c r="F642" i="8" s="1"/>
  <c r="Q642" i="8"/>
  <c r="AF642" i="8"/>
  <c r="E643" i="8"/>
  <c r="F643" i="8" s="1"/>
  <c r="G643" i="8" s="1"/>
  <c r="Q643" i="8"/>
  <c r="AF643" i="8"/>
  <c r="E644" i="8"/>
  <c r="F644" i="8" s="1"/>
  <c r="Q644" i="8"/>
  <c r="AF644" i="8"/>
  <c r="E645" i="8"/>
  <c r="F645" i="8" s="1"/>
  <c r="Z645" i="8" s="1"/>
  <c r="Q645" i="8"/>
  <c r="AF645" i="8"/>
  <c r="E646" i="8"/>
  <c r="F646" i="8" s="1"/>
  <c r="Q646" i="8"/>
  <c r="AF646" i="8"/>
  <c r="E647" i="8"/>
  <c r="F647" i="8" s="1"/>
  <c r="G647" i="8" s="1"/>
  <c r="Q647" i="8"/>
  <c r="AF647" i="8"/>
  <c r="E648" i="8"/>
  <c r="F648" i="8" s="1"/>
  <c r="Q648" i="8"/>
  <c r="AF648" i="8"/>
  <c r="E649" i="8"/>
  <c r="F649" i="8" s="1"/>
  <c r="G649" i="8" s="1"/>
  <c r="Q649" i="8"/>
  <c r="AF649" i="8"/>
  <c r="E650" i="8"/>
  <c r="F650" i="8" s="1"/>
  <c r="Q650" i="8"/>
  <c r="AF650" i="8"/>
  <c r="E651" i="8"/>
  <c r="F651" i="8" s="1"/>
  <c r="Z651" i="8" s="1"/>
  <c r="Q651" i="8"/>
  <c r="AF651" i="8"/>
  <c r="E652" i="8"/>
  <c r="F652" i="8" s="1"/>
  <c r="Q652" i="8"/>
  <c r="AF652" i="8"/>
  <c r="E653" i="8"/>
  <c r="F653" i="8" s="1"/>
  <c r="Z653" i="8" s="1"/>
  <c r="Q653" i="8"/>
  <c r="AF653" i="8"/>
  <c r="E654" i="8"/>
  <c r="F654" i="8" s="1"/>
  <c r="Q654" i="8"/>
  <c r="AF654" i="8"/>
  <c r="E655" i="8"/>
  <c r="F655" i="8" s="1"/>
  <c r="Q655" i="8"/>
  <c r="AF655" i="8"/>
  <c r="E656" i="8"/>
  <c r="F656" i="8" s="1"/>
  <c r="G656" i="8" s="1"/>
  <c r="Q656" i="8"/>
  <c r="AF656" i="8"/>
  <c r="E657" i="8"/>
  <c r="F657" i="8" s="1"/>
  <c r="Z657" i="8" s="1"/>
  <c r="Q657" i="8"/>
  <c r="AF657" i="8"/>
  <c r="E658" i="8"/>
  <c r="F658" i="8" s="1"/>
  <c r="Q658" i="8"/>
  <c r="AF658" i="8"/>
  <c r="E660" i="8"/>
  <c r="F660" i="8" s="1"/>
  <c r="Q660" i="8"/>
  <c r="AF660" i="8"/>
  <c r="E661" i="8"/>
  <c r="F661" i="8" s="1"/>
  <c r="Q661" i="8"/>
  <c r="AF661" i="8"/>
  <c r="E662" i="8"/>
  <c r="F662" i="8" s="1"/>
  <c r="Z662" i="8" s="1"/>
  <c r="Q662" i="8"/>
  <c r="AF662" i="8"/>
  <c r="E663" i="8"/>
  <c r="F663" i="8" s="1"/>
  <c r="Q663" i="8"/>
  <c r="AF663" i="8"/>
  <c r="E664" i="8"/>
  <c r="F664" i="8" s="1"/>
  <c r="Z664" i="8" s="1"/>
  <c r="Q664" i="8"/>
  <c r="AF664" i="8"/>
  <c r="E665" i="8"/>
  <c r="F665" i="8" s="1"/>
  <c r="Q665" i="8"/>
  <c r="AF665" i="8"/>
  <c r="E667" i="8"/>
  <c r="F667" i="8" s="1"/>
  <c r="Q667" i="8"/>
  <c r="AF667" i="8"/>
  <c r="E668" i="8"/>
  <c r="F668" i="8" s="1"/>
  <c r="Q668" i="8"/>
  <c r="AF668" i="8"/>
  <c r="E669" i="8"/>
  <c r="F669" i="8" s="1"/>
  <c r="Q669" i="8"/>
  <c r="AF669" i="8"/>
  <c r="E670" i="8"/>
  <c r="F670" i="8" s="1"/>
  <c r="Q670" i="8"/>
  <c r="AF670" i="8"/>
  <c r="E671" i="8"/>
  <c r="F671" i="8" s="1"/>
  <c r="Q671" i="8"/>
  <c r="AF671" i="8"/>
  <c r="E672" i="8"/>
  <c r="F672" i="8" s="1"/>
  <c r="Q672" i="8"/>
  <c r="AF672" i="8"/>
  <c r="E673" i="8"/>
  <c r="F673" i="8" s="1"/>
  <c r="Q673" i="8"/>
  <c r="AF673" i="8"/>
  <c r="E674" i="8"/>
  <c r="F674" i="8" s="1"/>
  <c r="G674" i="8" s="1"/>
  <c r="Q674" i="8"/>
  <c r="AF674" i="8"/>
  <c r="E675" i="8"/>
  <c r="F675" i="8" s="1"/>
  <c r="Q675" i="8"/>
  <c r="AF675" i="8"/>
  <c r="E681" i="8"/>
  <c r="F681" i="8" s="1"/>
  <c r="Q681" i="8"/>
  <c r="AF681" i="8"/>
  <c r="E682" i="8"/>
  <c r="F682" i="8" s="1"/>
  <c r="Q682" i="8"/>
  <c r="AF682" i="8"/>
  <c r="E687" i="8"/>
  <c r="F687" i="8" s="1"/>
  <c r="Z687" i="8" s="1"/>
  <c r="Q687" i="8"/>
  <c r="AF687" i="8"/>
  <c r="E689" i="8"/>
  <c r="F689" i="8" s="1"/>
  <c r="Q689" i="8"/>
  <c r="AF689" i="8"/>
  <c r="E680" i="8"/>
  <c r="F680" i="8" s="1"/>
  <c r="Q680" i="8"/>
  <c r="AF680" i="8"/>
  <c r="E676" i="8"/>
  <c r="F676" i="8" s="1"/>
  <c r="Q676" i="8"/>
  <c r="AF676" i="8"/>
  <c r="E677" i="8"/>
  <c r="F677" i="8" s="1"/>
  <c r="G677" i="8" s="1"/>
  <c r="Q677" i="8"/>
  <c r="AF677" i="8"/>
  <c r="E679" i="8"/>
  <c r="F679" i="8" s="1"/>
  <c r="Q679" i="8"/>
  <c r="AF679" i="8"/>
  <c r="E683" i="8"/>
  <c r="F683" i="8" s="1"/>
  <c r="Z683" i="8" s="1"/>
  <c r="Q683" i="8"/>
  <c r="AF683" i="8"/>
  <c r="E684" i="8"/>
  <c r="F684" i="8" s="1"/>
  <c r="Q684" i="8"/>
  <c r="AF684" i="8"/>
  <c r="E685" i="8"/>
  <c r="F685" i="8" s="1"/>
  <c r="Q685" i="8"/>
  <c r="AF685" i="8"/>
  <c r="E686" i="8"/>
  <c r="F686" i="8" s="1"/>
  <c r="Q686" i="8"/>
  <c r="AF686" i="8"/>
  <c r="E690" i="8"/>
  <c r="F690" i="8" s="1"/>
  <c r="Q690" i="8"/>
  <c r="AF690" i="8"/>
  <c r="E691" i="8"/>
  <c r="F691" i="8" s="1"/>
  <c r="Q691" i="8"/>
  <c r="AF691" i="8"/>
  <c r="E692" i="8"/>
  <c r="F692" i="8" s="1"/>
  <c r="G692" i="8" s="1"/>
  <c r="Q692" i="8"/>
  <c r="AF692" i="8"/>
  <c r="E693" i="8"/>
  <c r="F693" i="8" s="1"/>
  <c r="G693" i="8" s="1"/>
  <c r="Q693" i="8"/>
  <c r="AF693" i="8"/>
  <c r="E659" i="8"/>
  <c r="F659" i="8" s="1"/>
  <c r="G659" i="8" s="1"/>
  <c r="K659" i="8" s="1"/>
  <c r="Q659" i="8"/>
  <c r="AF659" i="8"/>
  <c r="E666" i="8"/>
  <c r="F666" i="8" s="1"/>
  <c r="Q666" i="8"/>
  <c r="AF666" i="8"/>
  <c r="E678" i="8"/>
  <c r="F678" i="8" s="1"/>
  <c r="G678" i="8" s="1"/>
  <c r="Q678" i="8"/>
  <c r="AF678" i="8"/>
  <c r="E688" i="8"/>
  <c r="F688" i="8" s="1"/>
  <c r="G688" i="8" s="1"/>
  <c r="K688" i="8" s="1"/>
  <c r="Q688" i="8"/>
  <c r="AF688" i="8"/>
  <c r="E695" i="8"/>
  <c r="F695" i="8" s="1"/>
  <c r="Q695" i="8"/>
  <c r="AF695" i="8"/>
  <c r="E696" i="8"/>
  <c r="F696" i="8" s="1"/>
  <c r="Q696" i="8"/>
  <c r="AF696" i="8"/>
  <c r="E694" i="8"/>
  <c r="F694" i="8" s="1"/>
  <c r="G694" i="8" s="1"/>
  <c r="Q694" i="8"/>
  <c r="AF694" i="8"/>
  <c r="E697" i="8"/>
  <c r="F697" i="8" s="1"/>
  <c r="G697" i="8" s="1"/>
  <c r="Q697" i="8"/>
  <c r="AF697" i="8"/>
  <c r="E698" i="8"/>
  <c r="F698" i="8" s="1"/>
  <c r="Q698" i="8"/>
  <c r="AF698" i="8"/>
  <c r="E712" i="8"/>
  <c r="F712" i="8" s="1"/>
  <c r="Q712" i="8"/>
  <c r="AF712" i="8"/>
  <c r="E700" i="8"/>
  <c r="F700" i="8" s="1"/>
  <c r="G700" i="8" s="1"/>
  <c r="Q700" i="8"/>
  <c r="AF700" i="8"/>
  <c r="E702" i="8"/>
  <c r="F702" i="8" s="1"/>
  <c r="Z702" i="8" s="1"/>
  <c r="Q702" i="8"/>
  <c r="AF702" i="8"/>
  <c r="E703" i="8"/>
  <c r="F703" i="8" s="1"/>
  <c r="Q703" i="8"/>
  <c r="AF703" i="8"/>
  <c r="E707" i="8"/>
  <c r="F707" i="8" s="1"/>
  <c r="Q707" i="8"/>
  <c r="AF707" i="8"/>
  <c r="E708" i="8"/>
  <c r="F708" i="8" s="1"/>
  <c r="G708" i="8" s="1"/>
  <c r="Q708" i="8"/>
  <c r="AF708" i="8"/>
  <c r="E710" i="8"/>
  <c r="F710" i="8" s="1"/>
  <c r="Q710" i="8"/>
  <c r="AF710" i="8"/>
  <c r="E699" i="1"/>
  <c r="F699" i="1" s="1"/>
  <c r="Q699" i="1"/>
  <c r="E701" i="1"/>
  <c r="F701" i="1" s="1"/>
  <c r="Q701" i="1"/>
  <c r="E702" i="1"/>
  <c r="F702" i="1" s="1"/>
  <c r="G702" i="1" s="1"/>
  <c r="K702" i="1" s="1"/>
  <c r="Q702" i="1"/>
  <c r="E706" i="1"/>
  <c r="F706" i="1" s="1"/>
  <c r="G706" i="1" s="1"/>
  <c r="K706" i="1" s="1"/>
  <c r="Q706" i="1"/>
  <c r="E707" i="1"/>
  <c r="F707" i="1" s="1"/>
  <c r="G707" i="1" s="1"/>
  <c r="K707" i="1" s="1"/>
  <c r="Q707" i="1"/>
  <c r="E709" i="1"/>
  <c r="F709" i="1" s="1"/>
  <c r="G709" i="1" s="1"/>
  <c r="K709" i="1" s="1"/>
  <c r="Q709" i="1"/>
  <c r="E711" i="1"/>
  <c r="F711" i="1" s="1"/>
  <c r="G711" i="1" s="1"/>
  <c r="K711" i="1" s="1"/>
  <c r="Q711" i="1"/>
  <c r="E691" i="1"/>
  <c r="F691" i="1" s="1"/>
  <c r="G691" i="1" s="1"/>
  <c r="K691" i="1" s="1"/>
  <c r="E682" i="1"/>
  <c r="F682" i="1" s="1"/>
  <c r="E678" i="1"/>
  <c r="F678" i="1" s="1"/>
  <c r="G678" i="1" s="1"/>
  <c r="K678" i="1" s="1"/>
  <c r="E679" i="1"/>
  <c r="F679" i="1" s="1"/>
  <c r="G679" i="1" s="1"/>
  <c r="K679" i="1" s="1"/>
  <c r="E681" i="1"/>
  <c r="F681" i="1" s="1"/>
  <c r="G681" i="1" s="1"/>
  <c r="K681" i="1" s="1"/>
  <c r="E685" i="1"/>
  <c r="F685" i="1" s="1"/>
  <c r="G685" i="1" s="1"/>
  <c r="K685" i="1" s="1"/>
  <c r="E686" i="1"/>
  <c r="F686" i="1" s="1"/>
  <c r="G686" i="1" s="1"/>
  <c r="K686" i="1" s="1"/>
  <c r="E687" i="1"/>
  <c r="F687" i="1" s="1"/>
  <c r="G687" i="1" s="1"/>
  <c r="K687" i="1" s="1"/>
  <c r="E688" i="1"/>
  <c r="F688" i="1" s="1"/>
  <c r="G688" i="1" s="1"/>
  <c r="K688" i="1" s="1"/>
  <c r="E692" i="1"/>
  <c r="F692" i="1" s="1"/>
  <c r="G692" i="1" s="1"/>
  <c r="K692" i="1" s="1"/>
  <c r="E693" i="1"/>
  <c r="F693" i="1" s="1"/>
  <c r="G693" i="1" s="1"/>
  <c r="K693" i="1" s="1"/>
  <c r="E694" i="1"/>
  <c r="F694" i="1" s="1"/>
  <c r="G694" i="1" s="1"/>
  <c r="K694" i="1" s="1"/>
  <c r="E661" i="1"/>
  <c r="F661" i="1" s="1"/>
  <c r="G661" i="1" s="1"/>
  <c r="K661" i="1" s="1"/>
  <c r="E668" i="1"/>
  <c r="F668" i="1" s="1"/>
  <c r="G668" i="1" s="1"/>
  <c r="K668" i="1" s="1"/>
  <c r="E680" i="1"/>
  <c r="F680" i="1" s="1"/>
  <c r="G680" i="1" s="1"/>
  <c r="K680" i="1" s="1"/>
  <c r="E690" i="1"/>
  <c r="F690" i="1" s="1"/>
  <c r="G690" i="1" s="1"/>
  <c r="K690" i="1" s="1"/>
  <c r="E695" i="1"/>
  <c r="F695" i="1" s="1"/>
  <c r="G695" i="1" s="1"/>
  <c r="K695" i="1" s="1"/>
  <c r="E696" i="1"/>
  <c r="F696" i="1" s="1"/>
  <c r="G696" i="1" s="1"/>
  <c r="K696" i="1" s="1"/>
  <c r="E697" i="1"/>
  <c r="F697" i="1" s="1"/>
  <c r="G697" i="1" s="1"/>
  <c r="K697" i="1" s="1"/>
  <c r="D11" i="1"/>
  <c r="D12" i="1"/>
  <c r="Q691" i="1"/>
  <c r="Q682" i="1"/>
  <c r="Q678" i="1"/>
  <c r="Q679" i="1"/>
  <c r="Q681" i="1"/>
  <c r="Q685" i="1"/>
  <c r="Q686" i="1"/>
  <c r="Q687" i="1"/>
  <c r="Q688" i="1"/>
  <c r="Q692" i="1"/>
  <c r="Q693" i="1"/>
  <c r="Q694" i="1"/>
  <c r="Q661" i="1"/>
  <c r="Q668" i="1"/>
  <c r="Q680" i="1"/>
  <c r="Q690" i="1"/>
  <c r="Q695" i="1"/>
  <c r="Q696" i="1"/>
  <c r="Q697" i="1"/>
  <c r="E21" i="1"/>
  <c r="F21" i="1" s="1"/>
  <c r="G21" i="1" s="1"/>
  <c r="I21" i="1" s="1"/>
  <c r="D13" i="1"/>
  <c r="E22" i="1"/>
  <c r="F22" i="1" s="1"/>
  <c r="G22" i="1" s="1"/>
  <c r="I22" i="1" s="1"/>
  <c r="E23" i="1"/>
  <c r="F23" i="1" s="1"/>
  <c r="G23" i="1" s="1"/>
  <c r="I23" i="1" s="1"/>
  <c r="E24" i="1"/>
  <c r="F24" i="1" s="1"/>
  <c r="E25" i="1"/>
  <c r="F25" i="1" s="1"/>
  <c r="G25" i="1" s="1"/>
  <c r="I25" i="1" s="1"/>
  <c r="E627" i="1"/>
  <c r="F627" i="1" s="1"/>
  <c r="G627" i="1" s="1"/>
  <c r="K627" i="1" s="1"/>
  <c r="E632" i="1"/>
  <c r="F632" i="1" s="1"/>
  <c r="G632" i="1" s="1"/>
  <c r="K632" i="1" s="1"/>
  <c r="E656" i="1"/>
  <c r="F656" i="1" s="1"/>
  <c r="G656" i="1" s="1"/>
  <c r="K656" i="1" s="1"/>
  <c r="E657" i="1"/>
  <c r="F657" i="1" s="1"/>
  <c r="G657" i="1" s="1"/>
  <c r="K657" i="1" s="1"/>
  <c r="E660" i="1"/>
  <c r="F660" i="1" s="1"/>
  <c r="U660" i="1" s="1"/>
  <c r="E683" i="1"/>
  <c r="F683" i="1" s="1"/>
  <c r="G683" i="1" s="1"/>
  <c r="K683" i="1" s="1"/>
  <c r="E684" i="1"/>
  <c r="F684" i="1" s="1"/>
  <c r="G684" i="1" s="1"/>
  <c r="K684" i="1" s="1"/>
  <c r="E642" i="1"/>
  <c r="F642" i="1" s="1"/>
  <c r="G642" i="1" s="1"/>
  <c r="E643" i="1"/>
  <c r="F643" i="1" s="1"/>
  <c r="G643" i="1" s="1"/>
  <c r="K643" i="1" s="1"/>
  <c r="E644" i="1"/>
  <c r="F644" i="1" s="1"/>
  <c r="G644" i="1" s="1"/>
  <c r="K644" i="1" s="1"/>
  <c r="E645" i="1"/>
  <c r="F645" i="1" s="1"/>
  <c r="G645" i="1" s="1"/>
  <c r="E646" i="1"/>
  <c r="F646" i="1" s="1"/>
  <c r="G646" i="1" s="1"/>
  <c r="K646" i="1" s="1"/>
  <c r="E647" i="1"/>
  <c r="F647" i="1" s="1"/>
  <c r="G647" i="1" s="1"/>
  <c r="K647" i="1" s="1"/>
  <c r="E648" i="1"/>
  <c r="F648" i="1" s="1"/>
  <c r="G648" i="1" s="1"/>
  <c r="K648" i="1" s="1"/>
  <c r="E649" i="1"/>
  <c r="F649" i="1" s="1"/>
  <c r="G649" i="1" s="1"/>
  <c r="K649" i="1" s="1"/>
  <c r="E650" i="1"/>
  <c r="F650" i="1" s="1"/>
  <c r="G650" i="1" s="1"/>
  <c r="K650" i="1" s="1"/>
  <c r="E651" i="1"/>
  <c r="F651" i="1" s="1"/>
  <c r="G651" i="1" s="1"/>
  <c r="K651" i="1" s="1"/>
  <c r="E652" i="1"/>
  <c r="F652" i="1" s="1"/>
  <c r="E653" i="1"/>
  <c r="F653" i="1" s="1"/>
  <c r="E654" i="1"/>
  <c r="F654" i="1" s="1"/>
  <c r="G654" i="1" s="1"/>
  <c r="K654" i="1" s="1"/>
  <c r="E655" i="1"/>
  <c r="F655" i="1" s="1"/>
  <c r="G655" i="1" s="1"/>
  <c r="K655" i="1" s="1"/>
  <c r="E658" i="1"/>
  <c r="F658" i="1" s="1"/>
  <c r="E659" i="1"/>
  <c r="F659" i="1" s="1"/>
  <c r="G659" i="1" s="1"/>
  <c r="K659" i="1" s="1"/>
  <c r="E662" i="1"/>
  <c r="F662" i="1" s="1"/>
  <c r="G662" i="1" s="1"/>
  <c r="K662" i="1" s="1"/>
  <c r="E663" i="1"/>
  <c r="F663" i="1" s="1"/>
  <c r="G663" i="1" s="1"/>
  <c r="K663" i="1" s="1"/>
  <c r="E664" i="1"/>
  <c r="F664" i="1" s="1"/>
  <c r="G664" i="1" s="1"/>
  <c r="K664" i="1" s="1"/>
  <c r="E665" i="1"/>
  <c r="F665" i="1" s="1"/>
  <c r="E666" i="1"/>
  <c r="F666" i="1" s="1"/>
  <c r="G666" i="1" s="1"/>
  <c r="E667" i="1"/>
  <c r="F667" i="1" s="1"/>
  <c r="E669" i="1"/>
  <c r="F669" i="1" s="1"/>
  <c r="G669" i="1" s="1"/>
  <c r="K669" i="1" s="1"/>
  <c r="E670" i="1"/>
  <c r="F670" i="1" s="1"/>
  <c r="G670" i="1" s="1"/>
  <c r="K670" i="1" s="1"/>
  <c r="E671" i="1"/>
  <c r="F671" i="1" s="1"/>
  <c r="G671" i="1" s="1"/>
  <c r="K671" i="1" s="1"/>
  <c r="E672" i="1"/>
  <c r="F672" i="1" s="1"/>
  <c r="E673" i="1"/>
  <c r="F673" i="1" s="1"/>
  <c r="G673" i="1" s="1"/>
  <c r="K673" i="1" s="1"/>
  <c r="E674" i="1"/>
  <c r="F674" i="1" s="1"/>
  <c r="E675" i="1"/>
  <c r="F675" i="1" s="1"/>
  <c r="G675" i="1" s="1"/>
  <c r="K675" i="1" s="1"/>
  <c r="E676" i="1"/>
  <c r="F676" i="1" s="1"/>
  <c r="G676" i="1" s="1"/>
  <c r="K676" i="1" s="1"/>
  <c r="E677" i="1"/>
  <c r="F677" i="1" s="1"/>
  <c r="G677" i="1" s="1"/>
  <c r="K677" i="1" s="1"/>
  <c r="E689" i="1"/>
  <c r="F689" i="1" s="1"/>
  <c r="G689" i="1" s="1"/>
  <c r="K689" i="1" s="1"/>
  <c r="E640" i="1"/>
  <c r="F640" i="1" s="1"/>
  <c r="G640" i="1" s="1"/>
  <c r="K640" i="1" s="1"/>
  <c r="E641" i="1"/>
  <c r="F641" i="1" s="1"/>
  <c r="G641" i="1" s="1"/>
  <c r="K641" i="1" s="1"/>
  <c r="D9" i="1"/>
  <c r="C9" i="1"/>
  <c r="Q627" i="1"/>
  <c r="Q632" i="1"/>
  <c r="Q656" i="1"/>
  <c r="Q657" i="1"/>
  <c r="Q660" i="1"/>
  <c r="Q683" i="1"/>
  <c r="Q684" i="1"/>
  <c r="Q669" i="1"/>
  <c r="Q670" i="1"/>
  <c r="Q689" i="1"/>
  <c r="Q642" i="1"/>
  <c r="Q649" i="1"/>
  <c r="Q645" i="1"/>
  <c r="Q652" i="1"/>
  <c r="Q658" i="1"/>
  <c r="Q659" i="1"/>
  <c r="Q662" i="1"/>
  <c r="Q663" i="1"/>
  <c r="Q667" i="1"/>
  <c r="Q671" i="1"/>
  <c r="Q672" i="1"/>
  <c r="Q673" i="1"/>
  <c r="Q674" i="1"/>
  <c r="Q675" i="1"/>
  <c r="Q676" i="1"/>
  <c r="Q664" i="1"/>
  <c r="Q665" i="1"/>
  <c r="Q666" i="1"/>
  <c r="Q677" i="1"/>
  <c r="E638" i="1"/>
  <c r="F638" i="1" s="1"/>
  <c r="E637" i="1"/>
  <c r="F637" i="1" s="1"/>
  <c r="G637" i="1" s="1"/>
  <c r="K637" i="1" s="1"/>
  <c r="E633" i="1"/>
  <c r="F633" i="1" s="1"/>
  <c r="G633" i="1" s="1"/>
  <c r="K633" i="1" s="1"/>
  <c r="E608" i="1"/>
  <c r="F608" i="1" s="1"/>
  <c r="E609" i="1"/>
  <c r="F609" i="1" s="1"/>
  <c r="G609" i="1" s="1"/>
  <c r="K609" i="1" s="1"/>
  <c r="E610" i="1"/>
  <c r="F610" i="1" s="1"/>
  <c r="G610" i="1" s="1"/>
  <c r="K610" i="1" s="1"/>
  <c r="E611" i="1"/>
  <c r="F611" i="1" s="1"/>
  <c r="G611" i="1" s="1"/>
  <c r="K611" i="1" s="1"/>
  <c r="E612" i="1"/>
  <c r="F612" i="1" s="1"/>
  <c r="G612" i="1" s="1"/>
  <c r="K612" i="1" s="1"/>
  <c r="E613" i="1"/>
  <c r="F613" i="1" s="1"/>
  <c r="G613" i="1" s="1"/>
  <c r="K613" i="1" s="1"/>
  <c r="E614" i="1"/>
  <c r="F614" i="1" s="1"/>
  <c r="E615" i="1"/>
  <c r="F615" i="1" s="1"/>
  <c r="G615" i="1" s="1"/>
  <c r="K615" i="1" s="1"/>
  <c r="E616" i="1"/>
  <c r="F616" i="1" s="1"/>
  <c r="E617" i="1"/>
  <c r="F617" i="1" s="1"/>
  <c r="G617" i="1" s="1"/>
  <c r="K617" i="1" s="1"/>
  <c r="E618" i="1"/>
  <c r="F618" i="1" s="1"/>
  <c r="E619" i="1"/>
  <c r="F619" i="1" s="1"/>
  <c r="E620" i="1"/>
  <c r="F620" i="1" s="1"/>
  <c r="G620" i="1" s="1"/>
  <c r="K620" i="1" s="1"/>
  <c r="E621" i="1"/>
  <c r="F621" i="1" s="1"/>
  <c r="G621" i="1" s="1"/>
  <c r="K621" i="1" s="1"/>
  <c r="E622" i="1"/>
  <c r="F622" i="1" s="1"/>
  <c r="G622" i="1" s="1"/>
  <c r="K622" i="1" s="1"/>
  <c r="E623" i="1"/>
  <c r="F623" i="1" s="1"/>
  <c r="G623" i="1" s="1"/>
  <c r="K623" i="1" s="1"/>
  <c r="E624" i="1"/>
  <c r="F624" i="1" s="1"/>
  <c r="G624" i="1" s="1"/>
  <c r="K624" i="1" s="1"/>
  <c r="E625" i="1"/>
  <c r="F625" i="1" s="1"/>
  <c r="G625" i="1" s="1"/>
  <c r="K625" i="1" s="1"/>
  <c r="E626" i="1"/>
  <c r="F626" i="1" s="1"/>
  <c r="G626" i="1" s="1"/>
  <c r="K626" i="1" s="1"/>
  <c r="E628" i="1"/>
  <c r="F628" i="1" s="1"/>
  <c r="G628" i="1" s="1"/>
  <c r="E629" i="1"/>
  <c r="F629" i="1" s="1"/>
  <c r="G629" i="1" s="1"/>
  <c r="K629" i="1" s="1"/>
  <c r="E630" i="1"/>
  <c r="F630" i="1" s="1"/>
  <c r="G630" i="1" s="1"/>
  <c r="K630" i="1" s="1"/>
  <c r="E631" i="1"/>
  <c r="F631" i="1" s="1"/>
  <c r="G631" i="1" s="1"/>
  <c r="K631" i="1" s="1"/>
  <c r="E634" i="1"/>
  <c r="F634" i="1" s="1"/>
  <c r="G634" i="1" s="1"/>
  <c r="K634" i="1" s="1"/>
  <c r="E635" i="1"/>
  <c r="F635" i="1" s="1"/>
  <c r="G635" i="1" s="1"/>
  <c r="K635" i="1" s="1"/>
  <c r="E636" i="1"/>
  <c r="F636" i="1" s="1"/>
  <c r="G636" i="1" s="1"/>
  <c r="K636" i="1" s="1"/>
  <c r="E639" i="1"/>
  <c r="F639" i="1" s="1"/>
  <c r="G639" i="1" s="1"/>
  <c r="K639" i="1" s="1"/>
  <c r="Q647" i="1"/>
  <c r="Q638" i="1"/>
  <c r="Q646" i="1"/>
  <c r="Q648" i="1"/>
  <c r="Q643" i="1"/>
  <c r="Q654" i="1"/>
  <c r="Q655" i="1"/>
  <c r="Q653" i="1"/>
  <c r="Q644" i="1"/>
  <c r="Q637" i="1"/>
  <c r="Q633" i="1"/>
  <c r="Q651" i="1"/>
  <c r="E597" i="1"/>
  <c r="F597" i="1" s="1"/>
  <c r="G597" i="1" s="1"/>
  <c r="K597" i="1" s="1"/>
  <c r="E598" i="1"/>
  <c r="F598" i="1" s="1"/>
  <c r="G598" i="1" s="1"/>
  <c r="E599" i="1"/>
  <c r="F599" i="1" s="1"/>
  <c r="G599" i="1" s="1"/>
  <c r="K599" i="1" s="1"/>
  <c r="E600" i="1"/>
  <c r="F600" i="1" s="1"/>
  <c r="G600" i="1" s="1"/>
  <c r="K600" i="1" s="1"/>
  <c r="E601" i="1"/>
  <c r="F601" i="1" s="1"/>
  <c r="G601" i="1" s="1"/>
  <c r="K601" i="1" s="1"/>
  <c r="E602" i="1"/>
  <c r="F602" i="1" s="1"/>
  <c r="G602" i="1" s="1"/>
  <c r="K602" i="1" s="1"/>
  <c r="E603" i="1"/>
  <c r="F603" i="1" s="1"/>
  <c r="E604" i="1"/>
  <c r="F604" i="1" s="1"/>
  <c r="G604" i="1" s="1"/>
  <c r="E605" i="1"/>
  <c r="F605" i="1" s="1"/>
  <c r="G605" i="1" s="1"/>
  <c r="K605" i="1" s="1"/>
  <c r="E606" i="1"/>
  <c r="F606" i="1" s="1"/>
  <c r="G606" i="1" s="1"/>
  <c r="E607" i="1"/>
  <c r="F607" i="1" s="1"/>
  <c r="E555" i="1"/>
  <c r="F555" i="1" s="1"/>
  <c r="G555" i="1" s="1"/>
  <c r="E556" i="1"/>
  <c r="F556" i="1" s="1"/>
  <c r="G556" i="1" s="1"/>
  <c r="K556" i="1" s="1"/>
  <c r="E557" i="1"/>
  <c r="F557" i="1" s="1"/>
  <c r="G557" i="1" s="1"/>
  <c r="K557" i="1" s="1"/>
  <c r="E558" i="1"/>
  <c r="F558" i="1" s="1"/>
  <c r="E559" i="1"/>
  <c r="F559" i="1" s="1"/>
  <c r="G559" i="1" s="1"/>
  <c r="K559" i="1" s="1"/>
  <c r="E560" i="1"/>
  <c r="F560" i="1" s="1"/>
  <c r="G560" i="1" s="1"/>
  <c r="E562" i="1"/>
  <c r="F562" i="1" s="1"/>
  <c r="G562" i="1" s="1"/>
  <c r="K562" i="1" s="1"/>
  <c r="E563" i="1"/>
  <c r="F563" i="1" s="1"/>
  <c r="G563" i="1" s="1"/>
  <c r="K563" i="1" s="1"/>
  <c r="E564" i="1"/>
  <c r="F564" i="1" s="1"/>
  <c r="G564" i="1" s="1"/>
  <c r="K564" i="1" s="1"/>
  <c r="E565" i="1"/>
  <c r="F565" i="1" s="1"/>
  <c r="E566" i="1"/>
  <c r="F566" i="1" s="1"/>
  <c r="G566" i="1" s="1"/>
  <c r="K566" i="1" s="1"/>
  <c r="E567" i="1"/>
  <c r="F567" i="1" s="1"/>
  <c r="E568" i="1"/>
  <c r="F568" i="1" s="1"/>
  <c r="G568" i="1" s="1"/>
  <c r="K568" i="1" s="1"/>
  <c r="E569" i="1"/>
  <c r="F569" i="1" s="1"/>
  <c r="E570" i="1"/>
  <c r="F570" i="1" s="1"/>
  <c r="E571" i="1"/>
  <c r="F571" i="1" s="1"/>
  <c r="G571" i="1" s="1"/>
  <c r="K571" i="1" s="1"/>
  <c r="E572" i="1"/>
  <c r="F572" i="1" s="1"/>
  <c r="E573" i="1"/>
  <c r="F573" i="1" s="1"/>
  <c r="G573" i="1" s="1"/>
  <c r="E574" i="1"/>
  <c r="F574" i="1" s="1"/>
  <c r="G574" i="1" s="1"/>
  <c r="K574" i="1" s="1"/>
  <c r="E575" i="1"/>
  <c r="F575" i="1" s="1"/>
  <c r="E576" i="1"/>
  <c r="F576" i="1" s="1"/>
  <c r="E577" i="1"/>
  <c r="F577" i="1" s="1"/>
  <c r="G577" i="1" s="1"/>
  <c r="K577" i="1" s="1"/>
  <c r="E578" i="1"/>
  <c r="F578" i="1" s="1"/>
  <c r="G578" i="1" s="1"/>
  <c r="K578" i="1" s="1"/>
  <c r="E579" i="1"/>
  <c r="F579" i="1" s="1"/>
  <c r="G579" i="1" s="1"/>
  <c r="K579" i="1" s="1"/>
  <c r="E580" i="1"/>
  <c r="F580" i="1" s="1"/>
  <c r="G580" i="1" s="1"/>
  <c r="E581" i="1"/>
  <c r="F581" i="1"/>
  <c r="G581" i="1" s="1"/>
  <c r="K581" i="1" s="1"/>
  <c r="E582" i="1"/>
  <c r="F582" i="1" s="1"/>
  <c r="G582" i="1" s="1"/>
  <c r="K582" i="1" s="1"/>
  <c r="E583" i="1"/>
  <c r="F583" i="1" s="1"/>
  <c r="G583" i="1" s="1"/>
  <c r="K583" i="1" s="1"/>
  <c r="E584" i="1"/>
  <c r="F584" i="1" s="1"/>
  <c r="G584" i="1" s="1"/>
  <c r="K584" i="1" s="1"/>
  <c r="E585" i="1"/>
  <c r="F585" i="1" s="1"/>
  <c r="E586" i="1"/>
  <c r="F586" i="1" s="1"/>
  <c r="G586" i="1" s="1"/>
  <c r="K586" i="1" s="1"/>
  <c r="E587" i="1"/>
  <c r="F587" i="1" s="1"/>
  <c r="E588" i="1"/>
  <c r="F588" i="1" s="1"/>
  <c r="E589" i="1"/>
  <c r="F589" i="1" s="1"/>
  <c r="G589" i="1" s="1"/>
  <c r="K589" i="1" s="1"/>
  <c r="E590" i="1"/>
  <c r="F590" i="1" s="1"/>
  <c r="G590" i="1" s="1"/>
  <c r="E591" i="1"/>
  <c r="F591" i="1" s="1"/>
  <c r="G591" i="1" s="1"/>
  <c r="K591" i="1" s="1"/>
  <c r="E592" i="1"/>
  <c r="F592" i="1" s="1"/>
  <c r="G592" i="1" s="1"/>
  <c r="K592" i="1" s="1"/>
  <c r="E593" i="1"/>
  <c r="F593" i="1" s="1"/>
  <c r="E594" i="1"/>
  <c r="F594" i="1" s="1"/>
  <c r="G594" i="1" s="1"/>
  <c r="K594" i="1" s="1"/>
  <c r="E595" i="1"/>
  <c r="F595" i="1" s="1"/>
  <c r="G595" i="1" s="1"/>
  <c r="E596" i="1"/>
  <c r="F596" i="1" s="1"/>
  <c r="G596" i="1" s="1"/>
  <c r="K596" i="1" s="1"/>
  <c r="E561" i="1"/>
  <c r="F561" i="1" s="1"/>
  <c r="Q639" i="1"/>
  <c r="Q640" i="1"/>
  <c r="Q641" i="1"/>
  <c r="Q625" i="1"/>
  <c r="Q634" i="1"/>
  <c r="Q635" i="1"/>
  <c r="Q636" i="1"/>
  <c r="Q650" i="1"/>
  <c r="Q631" i="1"/>
  <c r="E36" i="1"/>
  <c r="F36" i="1" s="1"/>
  <c r="G36" i="1" s="1"/>
  <c r="E37" i="1"/>
  <c r="F37" i="1" s="1"/>
  <c r="G37" i="1" s="1"/>
  <c r="I37" i="1" s="1"/>
  <c r="E38" i="1"/>
  <c r="F38" i="1" s="1"/>
  <c r="G38" i="1" s="1"/>
  <c r="I38" i="1" s="1"/>
  <c r="E39" i="1"/>
  <c r="F39" i="1" s="1"/>
  <c r="G39" i="1" s="1"/>
  <c r="I39" i="1" s="1"/>
  <c r="E40" i="1"/>
  <c r="F40" i="1" s="1"/>
  <c r="G40" i="1" s="1"/>
  <c r="I40" i="1" s="1"/>
  <c r="E41" i="1"/>
  <c r="F41" i="1" s="1"/>
  <c r="G41" i="1" s="1"/>
  <c r="I41" i="1" s="1"/>
  <c r="E42" i="1"/>
  <c r="F42" i="1" s="1"/>
  <c r="G42" i="1" s="1"/>
  <c r="E43" i="1"/>
  <c r="F43" i="1" s="1"/>
  <c r="G43" i="1" s="1"/>
  <c r="I43" i="1" s="1"/>
  <c r="E44" i="1"/>
  <c r="F44" i="1" s="1"/>
  <c r="G44" i="1" s="1"/>
  <c r="I44" i="1" s="1"/>
  <c r="E45" i="1"/>
  <c r="F45" i="1" s="1"/>
  <c r="G45" i="1" s="1"/>
  <c r="I45" i="1" s="1"/>
  <c r="E46" i="1"/>
  <c r="F46" i="1" s="1"/>
  <c r="G46" i="1" s="1"/>
  <c r="I46" i="1" s="1"/>
  <c r="E47" i="1"/>
  <c r="F47" i="1" s="1"/>
  <c r="G47" i="1" s="1"/>
  <c r="I47" i="1" s="1"/>
  <c r="E48" i="1"/>
  <c r="F48" i="1" s="1"/>
  <c r="G48" i="1" s="1"/>
  <c r="I48" i="1" s="1"/>
  <c r="E49" i="1"/>
  <c r="F49" i="1" s="1"/>
  <c r="G49" i="1" s="1"/>
  <c r="I49" i="1" s="1"/>
  <c r="E50" i="1"/>
  <c r="F50" i="1" s="1"/>
  <c r="G50" i="1" s="1"/>
  <c r="E51" i="1"/>
  <c r="F51" i="1" s="1"/>
  <c r="G51" i="1" s="1"/>
  <c r="I51" i="1" s="1"/>
  <c r="E52" i="1"/>
  <c r="F52" i="1" s="1"/>
  <c r="G52" i="1" s="1"/>
  <c r="E53" i="1"/>
  <c r="F53" i="1" s="1"/>
  <c r="G53" i="1" s="1"/>
  <c r="I53" i="1" s="1"/>
  <c r="E54" i="1"/>
  <c r="F54" i="1" s="1"/>
  <c r="G54" i="1" s="1"/>
  <c r="I54" i="1" s="1"/>
  <c r="E55" i="1"/>
  <c r="F55" i="1" s="1"/>
  <c r="G55" i="1" s="1"/>
  <c r="I55" i="1" s="1"/>
  <c r="E56" i="1"/>
  <c r="F56" i="1" s="1"/>
  <c r="G56" i="1" s="1"/>
  <c r="I56" i="1" s="1"/>
  <c r="E57" i="1"/>
  <c r="F57" i="1" s="1"/>
  <c r="G57" i="1" s="1"/>
  <c r="I57" i="1" s="1"/>
  <c r="E58" i="1"/>
  <c r="F58" i="1" s="1"/>
  <c r="G58" i="1" s="1"/>
  <c r="E59" i="1"/>
  <c r="F59" i="1" s="1"/>
  <c r="G59" i="1" s="1"/>
  <c r="I59" i="1" s="1"/>
  <c r="E60" i="1"/>
  <c r="F60" i="1" s="1"/>
  <c r="G60" i="1" s="1"/>
  <c r="I60" i="1" s="1"/>
  <c r="E61" i="1"/>
  <c r="F61" i="1" s="1"/>
  <c r="G61" i="1" s="1"/>
  <c r="I61" i="1" s="1"/>
  <c r="E62" i="1"/>
  <c r="F62" i="1" s="1"/>
  <c r="G62" i="1" s="1"/>
  <c r="I62" i="1" s="1"/>
  <c r="E63" i="1"/>
  <c r="F63" i="1" s="1"/>
  <c r="G63" i="1" s="1"/>
  <c r="I63" i="1" s="1"/>
  <c r="E64" i="1"/>
  <c r="F64" i="1" s="1"/>
  <c r="G64" i="1" s="1"/>
  <c r="I64" i="1" s="1"/>
  <c r="E65" i="1"/>
  <c r="F65" i="1" s="1"/>
  <c r="G65" i="1" s="1"/>
  <c r="I65" i="1" s="1"/>
  <c r="E66" i="1"/>
  <c r="F66" i="1" s="1"/>
  <c r="G66" i="1" s="1"/>
  <c r="E67" i="1"/>
  <c r="F67" i="1" s="1"/>
  <c r="G67" i="1" s="1"/>
  <c r="I67" i="1" s="1"/>
  <c r="E68" i="1"/>
  <c r="F68" i="1" s="1"/>
  <c r="G68" i="1" s="1"/>
  <c r="E69" i="1"/>
  <c r="F69" i="1" s="1"/>
  <c r="G69" i="1" s="1"/>
  <c r="I69" i="1" s="1"/>
  <c r="E70" i="1"/>
  <c r="F70" i="1" s="1"/>
  <c r="G70" i="1" s="1"/>
  <c r="I70" i="1" s="1"/>
  <c r="E71" i="1"/>
  <c r="F71" i="1" s="1"/>
  <c r="G71" i="1" s="1"/>
  <c r="I71" i="1" s="1"/>
  <c r="E72" i="1"/>
  <c r="F72" i="1" s="1"/>
  <c r="G72" i="1" s="1"/>
  <c r="I72" i="1" s="1"/>
  <c r="E73" i="1"/>
  <c r="F73" i="1" s="1"/>
  <c r="G73" i="1" s="1"/>
  <c r="I73" i="1" s="1"/>
  <c r="E74" i="1"/>
  <c r="F74" i="1" s="1"/>
  <c r="G74" i="1" s="1"/>
  <c r="I74" i="1" s="1"/>
  <c r="E75" i="1"/>
  <c r="F75" i="1" s="1"/>
  <c r="G75" i="1" s="1"/>
  <c r="I75" i="1" s="1"/>
  <c r="E76" i="1"/>
  <c r="F76" i="1" s="1"/>
  <c r="G76" i="1" s="1"/>
  <c r="I76" i="1" s="1"/>
  <c r="E77" i="1"/>
  <c r="F77" i="1" s="1"/>
  <c r="G77" i="1" s="1"/>
  <c r="I77" i="1" s="1"/>
  <c r="E78" i="1"/>
  <c r="F78" i="1" s="1"/>
  <c r="G78" i="1" s="1"/>
  <c r="E79" i="1"/>
  <c r="F79" i="1" s="1"/>
  <c r="G79" i="1" s="1"/>
  <c r="I79" i="1" s="1"/>
  <c r="E80" i="1"/>
  <c r="F80" i="1" s="1"/>
  <c r="G80" i="1" s="1"/>
  <c r="I80" i="1" s="1"/>
  <c r="E81" i="1"/>
  <c r="F81" i="1" s="1"/>
  <c r="G81" i="1" s="1"/>
  <c r="I81" i="1" s="1"/>
  <c r="E82" i="1"/>
  <c r="F82" i="1" s="1"/>
  <c r="G82" i="1" s="1"/>
  <c r="E83" i="1"/>
  <c r="F83" i="1" s="1"/>
  <c r="G83" i="1" s="1"/>
  <c r="I83" i="1" s="1"/>
  <c r="E84" i="1"/>
  <c r="F84" i="1" s="1"/>
  <c r="G84" i="1" s="1"/>
  <c r="I84" i="1" s="1"/>
  <c r="E85" i="1"/>
  <c r="F85" i="1" s="1"/>
  <c r="G85" i="1" s="1"/>
  <c r="I85" i="1" s="1"/>
  <c r="E86" i="1"/>
  <c r="F86" i="1" s="1"/>
  <c r="G86" i="1" s="1"/>
  <c r="E87" i="1"/>
  <c r="F87" i="1" s="1"/>
  <c r="G87" i="1" s="1"/>
  <c r="I87" i="1" s="1"/>
  <c r="E88" i="1"/>
  <c r="F88" i="1" s="1"/>
  <c r="G88" i="1" s="1"/>
  <c r="I88" i="1" s="1"/>
  <c r="E89" i="1"/>
  <c r="F89" i="1" s="1"/>
  <c r="G89" i="1" s="1"/>
  <c r="I89" i="1" s="1"/>
  <c r="E90" i="1"/>
  <c r="F90" i="1" s="1"/>
  <c r="G90" i="1" s="1"/>
  <c r="I90" i="1" s="1"/>
  <c r="E91" i="1"/>
  <c r="F91" i="1"/>
  <c r="G91" i="1" s="1"/>
  <c r="I91" i="1" s="1"/>
  <c r="E92" i="1"/>
  <c r="F92" i="1" s="1"/>
  <c r="G92" i="1" s="1"/>
  <c r="I92" i="1" s="1"/>
  <c r="E93" i="1"/>
  <c r="F93" i="1" s="1"/>
  <c r="G93" i="1" s="1"/>
  <c r="I93" i="1" s="1"/>
  <c r="E94" i="1"/>
  <c r="F94" i="1" s="1"/>
  <c r="G94" i="1" s="1"/>
  <c r="I94" i="1" s="1"/>
  <c r="E95" i="1"/>
  <c r="F95" i="1" s="1"/>
  <c r="G95" i="1" s="1"/>
  <c r="I95" i="1" s="1"/>
  <c r="E96" i="1"/>
  <c r="F96" i="1" s="1"/>
  <c r="G96" i="1" s="1"/>
  <c r="I96" i="1" s="1"/>
  <c r="E97" i="1"/>
  <c r="F97" i="1" s="1"/>
  <c r="G97" i="1" s="1"/>
  <c r="I97" i="1" s="1"/>
  <c r="E98" i="1"/>
  <c r="F98" i="1" s="1"/>
  <c r="G98" i="1"/>
  <c r="I98" i="1" s="1"/>
  <c r="E99" i="1"/>
  <c r="F99" i="1" s="1"/>
  <c r="G99" i="1" s="1"/>
  <c r="I99" i="1" s="1"/>
  <c r="E100" i="1"/>
  <c r="F100" i="1" s="1"/>
  <c r="G100" i="1" s="1"/>
  <c r="I100" i="1" s="1"/>
  <c r="E101" i="1"/>
  <c r="F101" i="1"/>
  <c r="G101" i="1" s="1"/>
  <c r="E102" i="1"/>
  <c r="F102" i="1" s="1"/>
  <c r="G102" i="1" s="1"/>
  <c r="I102" i="1" s="1"/>
  <c r="E103" i="1"/>
  <c r="F103" i="1" s="1"/>
  <c r="G103" i="1" s="1"/>
  <c r="I103" i="1" s="1"/>
  <c r="E104" i="1"/>
  <c r="F104" i="1" s="1"/>
  <c r="G104" i="1" s="1"/>
  <c r="I104" i="1" s="1"/>
  <c r="E105" i="1"/>
  <c r="F105" i="1" s="1"/>
  <c r="G105" i="1" s="1"/>
  <c r="I105" i="1" s="1"/>
  <c r="E106" i="1"/>
  <c r="F106" i="1" s="1"/>
  <c r="G106" i="1" s="1"/>
  <c r="E107" i="1"/>
  <c r="F107" i="1" s="1"/>
  <c r="G107" i="1" s="1"/>
  <c r="I107" i="1" s="1"/>
  <c r="E108" i="1"/>
  <c r="F108" i="1" s="1"/>
  <c r="G108" i="1" s="1"/>
  <c r="I108" i="1" s="1"/>
  <c r="E109" i="1"/>
  <c r="F109" i="1" s="1"/>
  <c r="G109" i="1" s="1"/>
  <c r="I109" i="1" s="1"/>
  <c r="E110" i="1"/>
  <c r="F110" i="1" s="1"/>
  <c r="G110" i="1" s="1"/>
  <c r="I110" i="1" s="1"/>
  <c r="E111" i="1"/>
  <c r="F111" i="1" s="1"/>
  <c r="G111" i="1" s="1"/>
  <c r="I111" i="1" s="1"/>
  <c r="E112" i="1"/>
  <c r="F112" i="1" s="1"/>
  <c r="G112" i="1" s="1"/>
  <c r="I112" i="1" s="1"/>
  <c r="E113" i="1"/>
  <c r="F113" i="1" s="1"/>
  <c r="G113" i="1" s="1"/>
  <c r="I113" i="1" s="1"/>
  <c r="E114" i="1"/>
  <c r="F114" i="1" s="1"/>
  <c r="G114" i="1" s="1"/>
  <c r="E115" i="1"/>
  <c r="F115" i="1" s="1"/>
  <c r="G115" i="1" s="1"/>
  <c r="I115" i="1" s="1"/>
  <c r="E116" i="1"/>
  <c r="F116" i="1" s="1"/>
  <c r="G116" i="1" s="1"/>
  <c r="I116" i="1" s="1"/>
  <c r="E117" i="1"/>
  <c r="F117" i="1" s="1"/>
  <c r="G117" i="1" s="1"/>
  <c r="I117" i="1" s="1"/>
  <c r="E118" i="1"/>
  <c r="F118" i="1" s="1"/>
  <c r="G118" i="1" s="1"/>
  <c r="I118" i="1" s="1"/>
  <c r="E119" i="1"/>
  <c r="F119" i="1" s="1"/>
  <c r="G119" i="1" s="1"/>
  <c r="I119" i="1" s="1"/>
  <c r="E120" i="1"/>
  <c r="F120" i="1" s="1"/>
  <c r="G120" i="1" s="1"/>
  <c r="I120" i="1" s="1"/>
  <c r="E121" i="1"/>
  <c r="F121" i="1" s="1"/>
  <c r="G121" i="1" s="1"/>
  <c r="I121" i="1" s="1"/>
  <c r="E122" i="1"/>
  <c r="F122" i="1" s="1"/>
  <c r="G122" i="1" s="1"/>
  <c r="I122" i="1" s="1"/>
  <c r="E123" i="1"/>
  <c r="F123" i="1" s="1"/>
  <c r="G123" i="1" s="1"/>
  <c r="I123" i="1" s="1"/>
  <c r="E124" i="1"/>
  <c r="F124" i="1" s="1"/>
  <c r="G124" i="1" s="1"/>
  <c r="I124" i="1" s="1"/>
  <c r="E125" i="1"/>
  <c r="F125" i="1" s="1"/>
  <c r="G125" i="1" s="1"/>
  <c r="I125" i="1" s="1"/>
  <c r="E126" i="1"/>
  <c r="F126" i="1" s="1"/>
  <c r="G126" i="1" s="1"/>
  <c r="I126" i="1" s="1"/>
  <c r="E127" i="1"/>
  <c r="F127" i="1" s="1"/>
  <c r="G127" i="1" s="1"/>
  <c r="I127" i="1" s="1"/>
  <c r="E128" i="1"/>
  <c r="F128" i="1" s="1"/>
  <c r="G128" i="1" s="1"/>
  <c r="I128" i="1" s="1"/>
  <c r="E129" i="1"/>
  <c r="F129" i="1" s="1"/>
  <c r="G129" i="1" s="1"/>
  <c r="I129" i="1" s="1"/>
  <c r="E130" i="1"/>
  <c r="F130" i="1" s="1"/>
  <c r="G130" i="1" s="1"/>
  <c r="I130" i="1" s="1"/>
  <c r="E131" i="1"/>
  <c r="F131" i="1" s="1"/>
  <c r="G131" i="1" s="1"/>
  <c r="I131" i="1" s="1"/>
  <c r="E132" i="1"/>
  <c r="F132" i="1" s="1"/>
  <c r="G132" i="1" s="1"/>
  <c r="I132" i="1" s="1"/>
  <c r="E133" i="1"/>
  <c r="F133" i="1"/>
  <c r="G133" i="1" s="1"/>
  <c r="I133" i="1" s="1"/>
  <c r="E134" i="1"/>
  <c r="F134" i="1" s="1"/>
  <c r="G134" i="1" s="1"/>
  <c r="E135" i="1"/>
  <c r="F135" i="1" s="1"/>
  <c r="G135" i="1" s="1"/>
  <c r="I135" i="1" s="1"/>
  <c r="E136" i="1"/>
  <c r="F136" i="1" s="1"/>
  <c r="G136" i="1" s="1"/>
  <c r="I136" i="1" s="1"/>
  <c r="E137" i="1"/>
  <c r="F137" i="1" s="1"/>
  <c r="G137" i="1" s="1"/>
  <c r="I137" i="1" s="1"/>
  <c r="E138" i="1"/>
  <c r="F138" i="1" s="1"/>
  <c r="G138" i="1" s="1"/>
  <c r="I138" i="1" s="1"/>
  <c r="E139" i="1"/>
  <c r="F139" i="1" s="1"/>
  <c r="G139" i="1" s="1"/>
  <c r="I139" i="1" s="1"/>
  <c r="E140" i="1"/>
  <c r="F140" i="1" s="1"/>
  <c r="G140" i="1" s="1"/>
  <c r="I140" i="1" s="1"/>
  <c r="E141" i="1"/>
  <c r="F141" i="1" s="1"/>
  <c r="G141" i="1" s="1"/>
  <c r="I141" i="1" s="1"/>
  <c r="E142" i="1"/>
  <c r="F142" i="1" s="1"/>
  <c r="G142" i="1" s="1"/>
  <c r="I142" i="1" s="1"/>
  <c r="E143" i="1"/>
  <c r="F143" i="1" s="1"/>
  <c r="G143" i="1" s="1"/>
  <c r="I143" i="1" s="1"/>
  <c r="E144" i="1"/>
  <c r="F144" i="1" s="1"/>
  <c r="G144" i="1" s="1"/>
  <c r="I144" i="1" s="1"/>
  <c r="E145" i="1"/>
  <c r="F145" i="1" s="1"/>
  <c r="G145" i="1" s="1"/>
  <c r="I145" i="1" s="1"/>
  <c r="E146" i="1"/>
  <c r="F146" i="1" s="1"/>
  <c r="G146" i="1" s="1"/>
  <c r="I146" i="1" s="1"/>
  <c r="E147" i="1"/>
  <c r="F147" i="1" s="1"/>
  <c r="E148" i="1"/>
  <c r="F148" i="1" s="1"/>
  <c r="G148" i="1" s="1"/>
  <c r="I148" i="1" s="1"/>
  <c r="E149" i="1"/>
  <c r="F149" i="1" s="1"/>
  <c r="U149" i="1" s="1"/>
  <c r="E150" i="1"/>
  <c r="F150" i="1" s="1"/>
  <c r="U150" i="1" s="1"/>
  <c r="E151" i="1"/>
  <c r="F151" i="1" s="1"/>
  <c r="U151" i="1" s="1"/>
  <c r="E152" i="1"/>
  <c r="F152" i="1" s="1"/>
  <c r="U152" i="1" s="1"/>
  <c r="E153" i="1"/>
  <c r="F153" i="1" s="1"/>
  <c r="U153" i="1" s="1"/>
  <c r="E154" i="1"/>
  <c r="F154" i="1" s="1"/>
  <c r="G154" i="1" s="1"/>
  <c r="I154" i="1" s="1"/>
  <c r="E155" i="1"/>
  <c r="F155" i="1" s="1"/>
  <c r="G155" i="1" s="1"/>
  <c r="E156" i="1"/>
  <c r="F156" i="1" s="1"/>
  <c r="E157" i="1"/>
  <c r="F157" i="1" s="1"/>
  <c r="G157" i="1" s="1"/>
  <c r="I157" i="1" s="1"/>
  <c r="E158" i="1"/>
  <c r="F158" i="1" s="1"/>
  <c r="G158" i="1" s="1"/>
  <c r="I158" i="1" s="1"/>
  <c r="E159" i="1"/>
  <c r="F159" i="1" s="1"/>
  <c r="G159" i="1" s="1"/>
  <c r="I159" i="1" s="1"/>
  <c r="E160" i="1"/>
  <c r="F160" i="1" s="1"/>
  <c r="E161" i="1"/>
  <c r="F161" i="1" s="1"/>
  <c r="G161" i="1" s="1"/>
  <c r="E162" i="1"/>
  <c r="F162" i="1" s="1"/>
  <c r="G162" i="1" s="1"/>
  <c r="I162" i="1" s="1"/>
  <c r="E163" i="1"/>
  <c r="F163" i="1" s="1"/>
  <c r="G163" i="1" s="1"/>
  <c r="I163" i="1" s="1"/>
  <c r="E164" i="1"/>
  <c r="F164" i="1" s="1"/>
  <c r="G164" i="1" s="1"/>
  <c r="E165" i="1"/>
  <c r="F165" i="1" s="1"/>
  <c r="G165" i="1" s="1"/>
  <c r="I165" i="1" s="1"/>
  <c r="E166" i="1"/>
  <c r="F166" i="1" s="1"/>
  <c r="G166" i="1" s="1"/>
  <c r="E167" i="1"/>
  <c r="F167" i="1" s="1"/>
  <c r="G167" i="1" s="1"/>
  <c r="I167" i="1" s="1"/>
  <c r="E168" i="1"/>
  <c r="F168" i="1" s="1"/>
  <c r="G168" i="1" s="1"/>
  <c r="I168" i="1" s="1"/>
  <c r="E169" i="1"/>
  <c r="F169" i="1" s="1"/>
  <c r="G169" i="1" s="1"/>
  <c r="I169" i="1" s="1"/>
  <c r="E170" i="1"/>
  <c r="F170" i="1" s="1"/>
  <c r="E171" i="1"/>
  <c r="F171" i="1" s="1"/>
  <c r="G171" i="1" s="1"/>
  <c r="I171" i="1" s="1"/>
  <c r="E172" i="1"/>
  <c r="F172" i="1" s="1"/>
  <c r="G172" i="1" s="1"/>
  <c r="I172" i="1" s="1"/>
  <c r="E173" i="1"/>
  <c r="F173" i="1"/>
  <c r="G173" i="1" s="1"/>
  <c r="I173" i="1" s="1"/>
  <c r="E174" i="1"/>
  <c r="F174" i="1" s="1"/>
  <c r="E175" i="1"/>
  <c r="F175" i="1" s="1"/>
  <c r="G175" i="1" s="1"/>
  <c r="I175" i="1" s="1"/>
  <c r="E176" i="1"/>
  <c r="F176" i="1" s="1"/>
  <c r="G176" i="1" s="1"/>
  <c r="I176" i="1" s="1"/>
  <c r="E177" i="1"/>
  <c r="F177" i="1" s="1"/>
  <c r="G177" i="1" s="1"/>
  <c r="J177" i="1" s="1"/>
  <c r="E178" i="1"/>
  <c r="F178" i="1" s="1"/>
  <c r="G178" i="1" s="1"/>
  <c r="J178" i="1" s="1"/>
  <c r="E179" i="1"/>
  <c r="F179" i="1" s="1"/>
  <c r="E180" i="1"/>
  <c r="F180" i="1" s="1"/>
  <c r="E181" i="1"/>
  <c r="F181" i="1" s="1"/>
  <c r="E182" i="1"/>
  <c r="F182" i="1" s="1"/>
  <c r="G182" i="1" s="1"/>
  <c r="E183" i="1"/>
  <c r="F183" i="1" s="1"/>
  <c r="G183" i="1" s="1"/>
  <c r="E184" i="1"/>
  <c r="F184" i="1" s="1"/>
  <c r="E185" i="1"/>
  <c r="F185" i="1" s="1"/>
  <c r="E186" i="1"/>
  <c r="F186" i="1" s="1"/>
  <c r="G186" i="1" s="1"/>
  <c r="I186" i="1" s="1"/>
  <c r="E187" i="1"/>
  <c r="F187" i="1" s="1"/>
  <c r="G187" i="1" s="1"/>
  <c r="E188" i="1"/>
  <c r="F188" i="1" s="1"/>
  <c r="G188" i="1" s="1"/>
  <c r="E189" i="1"/>
  <c r="F189" i="1" s="1"/>
  <c r="E190" i="1"/>
  <c r="F190" i="1" s="1"/>
  <c r="E191" i="1"/>
  <c r="F191" i="1" s="1"/>
  <c r="E192" i="1"/>
  <c r="F192" i="1" s="1"/>
  <c r="E193" i="1"/>
  <c r="F193" i="1" s="1"/>
  <c r="G193" i="1" s="1"/>
  <c r="I193" i="1" s="1"/>
  <c r="E194" i="1"/>
  <c r="F194" i="1" s="1"/>
  <c r="G194" i="1" s="1"/>
  <c r="I194" i="1" s="1"/>
  <c r="E195" i="1"/>
  <c r="F195" i="1" s="1"/>
  <c r="G195" i="1" s="1"/>
  <c r="I195" i="1" s="1"/>
  <c r="E196" i="1"/>
  <c r="F196" i="1" s="1"/>
  <c r="G196" i="1" s="1"/>
  <c r="I196" i="1" s="1"/>
  <c r="E197" i="1"/>
  <c r="F197" i="1" s="1"/>
  <c r="E198" i="1"/>
  <c r="F198" i="1" s="1"/>
  <c r="G198" i="1" s="1"/>
  <c r="I198" i="1" s="1"/>
  <c r="E199" i="1"/>
  <c r="F199" i="1" s="1"/>
  <c r="G199" i="1" s="1"/>
  <c r="I199" i="1" s="1"/>
  <c r="E200" i="1"/>
  <c r="F200" i="1" s="1"/>
  <c r="G200" i="1" s="1"/>
  <c r="I200" i="1" s="1"/>
  <c r="E201" i="1"/>
  <c r="F201" i="1" s="1"/>
  <c r="E202" i="1"/>
  <c r="F202" i="1" s="1"/>
  <c r="G202" i="1" s="1"/>
  <c r="I202" i="1" s="1"/>
  <c r="E203" i="1"/>
  <c r="F203" i="1" s="1"/>
  <c r="G203" i="1" s="1"/>
  <c r="I203" i="1" s="1"/>
  <c r="E204" i="1"/>
  <c r="F204" i="1"/>
  <c r="G204" i="1" s="1"/>
  <c r="I204" i="1" s="1"/>
  <c r="E205" i="1"/>
  <c r="F205" i="1" s="1"/>
  <c r="E206" i="1"/>
  <c r="F206" i="1" s="1"/>
  <c r="E207" i="1"/>
  <c r="F207" i="1" s="1"/>
  <c r="E208" i="1"/>
  <c r="F208" i="1" s="1"/>
  <c r="G208" i="1" s="1"/>
  <c r="I208" i="1" s="1"/>
  <c r="E209" i="1"/>
  <c r="F209" i="1" s="1"/>
  <c r="G209" i="1" s="1"/>
  <c r="I209" i="1" s="1"/>
  <c r="E210" i="1"/>
  <c r="F210" i="1" s="1"/>
  <c r="G210" i="1" s="1"/>
  <c r="I210" i="1" s="1"/>
  <c r="E211" i="1"/>
  <c r="F211" i="1" s="1"/>
  <c r="G211" i="1" s="1"/>
  <c r="I211" i="1" s="1"/>
  <c r="E212" i="1"/>
  <c r="F212" i="1" s="1"/>
  <c r="E213" i="1"/>
  <c r="F213" i="1" s="1"/>
  <c r="G213" i="1" s="1"/>
  <c r="I213" i="1" s="1"/>
  <c r="E214" i="1"/>
  <c r="F214" i="1" s="1"/>
  <c r="G214" i="1" s="1"/>
  <c r="I214" i="1" s="1"/>
  <c r="E215" i="1"/>
  <c r="F215" i="1" s="1"/>
  <c r="G215" i="1" s="1"/>
  <c r="I215" i="1" s="1"/>
  <c r="E216" i="1"/>
  <c r="F216" i="1" s="1"/>
  <c r="G216" i="1" s="1"/>
  <c r="I216" i="1" s="1"/>
  <c r="E217" i="1"/>
  <c r="F217" i="1" s="1"/>
  <c r="E218" i="1"/>
  <c r="F218" i="1" s="1"/>
  <c r="E219" i="1"/>
  <c r="F219" i="1" s="1"/>
  <c r="E220" i="1"/>
  <c r="F220" i="1" s="1"/>
  <c r="E221" i="1"/>
  <c r="F221" i="1" s="1"/>
  <c r="G221" i="1" s="1"/>
  <c r="I221" i="1" s="1"/>
  <c r="E222" i="1"/>
  <c r="F222" i="1" s="1"/>
  <c r="G222" i="1" s="1"/>
  <c r="I222" i="1" s="1"/>
  <c r="E223" i="1"/>
  <c r="F223" i="1" s="1"/>
  <c r="G223" i="1" s="1"/>
  <c r="I223" i="1" s="1"/>
  <c r="E224" i="1"/>
  <c r="F224" i="1" s="1"/>
  <c r="E225" i="1"/>
  <c r="F225" i="1" s="1"/>
  <c r="E226" i="1"/>
  <c r="F226" i="1"/>
  <c r="E227" i="1"/>
  <c r="F227" i="1" s="1"/>
  <c r="E228" i="1"/>
  <c r="F228" i="1" s="1"/>
  <c r="G228" i="1" s="1"/>
  <c r="I228" i="1" s="1"/>
  <c r="E229" i="1"/>
  <c r="F229" i="1" s="1"/>
  <c r="G229" i="1" s="1"/>
  <c r="I229" i="1" s="1"/>
  <c r="E230" i="1"/>
  <c r="F230" i="1" s="1"/>
  <c r="G230" i="1" s="1"/>
  <c r="I230" i="1" s="1"/>
  <c r="E231" i="1"/>
  <c r="F231" i="1" s="1"/>
  <c r="G231" i="1" s="1"/>
  <c r="I231" i="1" s="1"/>
  <c r="E232" i="1"/>
  <c r="F232" i="1" s="1"/>
  <c r="G232" i="1" s="1"/>
  <c r="I232" i="1" s="1"/>
  <c r="E233" i="1"/>
  <c r="F233" i="1" s="1"/>
  <c r="G233" i="1" s="1"/>
  <c r="I233" i="1" s="1"/>
  <c r="E234" i="1"/>
  <c r="F234" i="1" s="1"/>
  <c r="G234" i="1" s="1"/>
  <c r="I234" i="1" s="1"/>
  <c r="E235" i="1"/>
  <c r="F235" i="1" s="1"/>
  <c r="E236" i="1"/>
  <c r="F236" i="1" s="1"/>
  <c r="E237" i="1"/>
  <c r="F237" i="1" s="1"/>
  <c r="G237" i="1" s="1"/>
  <c r="I237" i="1" s="1"/>
  <c r="E238" i="1"/>
  <c r="F238" i="1" s="1"/>
  <c r="G238" i="1" s="1"/>
  <c r="I238" i="1" s="1"/>
  <c r="E239" i="1"/>
  <c r="F239" i="1" s="1"/>
  <c r="G239" i="1" s="1"/>
  <c r="I239" i="1" s="1"/>
  <c r="E240" i="1"/>
  <c r="F240" i="1" s="1"/>
  <c r="E241" i="1"/>
  <c r="F241" i="1" s="1"/>
  <c r="E242" i="1"/>
  <c r="F242" i="1" s="1"/>
  <c r="E243" i="1"/>
  <c r="F243" i="1" s="1"/>
  <c r="G243" i="1" s="1"/>
  <c r="I243" i="1" s="1"/>
  <c r="E244" i="1"/>
  <c r="F244" i="1" s="1"/>
  <c r="G244" i="1" s="1"/>
  <c r="I244" i="1" s="1"/>
  <c r="E245" i="1"/>
  <c r="F245" i="1" s="1"/>
  <c r="G245" i="1" s="1"/>
  <c r="I245" i="1" s="1"/>
  <c r="E246" i="1"/>
  <c r="F246" i="1" s="1"/>
  <c r="E247" i="1"/>
  <c r="F247" i="1" s="1"/>
  <c r="U247" i="1" s="1"/>
  <c r="E248" i="1"/>
  <c r="F248" i="1" s="1"/>
  <c r="E249" i="1"/>
  <c r="F249" i="1" s="1"/>
  <c r="U249" i="1" s="1"/>
  <c r="E250" i="1"/>
  <c r="F250" i="1" s="1"/>
  <c r="E251" i="1"/>
  <c r="F251" i="1" s="1"/>
  <c r="E252" i="1"/>
  <c r="F252" i="1" s="1"/>
  <c r="E253" i="1"/>
  <c r="F253" i="1" s="1"/>
  <c r="G253" i="1" s="1"/>
  <c r="I253" i="1" s="1"/>
  <c r="E254" i="1"/>
  <c r="F254" i="1" s="1"/>
  <c r="G254" i="1" s="1"/>
  <c r="I254" i="1" s="1"/>
  <c r="E255" i="1"/>
  <c r="F255" i="1" s="1"/>
  <c r="G255" i="1" s="1"/>
  <c r="I255" i="1" s="1"/>
  <c r="E256" i="1"/>
  <c r="F256" i="1" s="1"/>
  <c r="E257" i="1"/>
  <c r="F257" i="1" s="1"/>
  <c r="E258" i="1"/>
  <c r="F258" i="1" s="1"/>
  <c r="E259" i="1"/>
  <c r="F259" i="1" s="1"/>
  <c r="E260" i="1"/>
  <c r="F260" i="1" s="1"/>
  <c r="B260" i="1" s="1"/>
  <c r="E261" i="1"/>
  <c r="F261" i="1" s="1"/>
  <c r="G261" i="1" s="1"/>
  <c r="E262" i="1"/>
  <c r="F262" i="1" s="1"/>
  <c r="G262" i="1" s="1"/>
  <c r="I262" i="1" s="1"/>
  <c r="E263" i="1"/>
  <c r="F263" i="1" s="1"/>
  <c r="G263" i="1" s="1"/>
  <c r="I263" i="1" s="1"/>
  <c r="E264" i="1"/>
  <c r="F264" i="1" s="1"/>
  <c r="G264" i="1" s="1"/>
  <c r="I264" i="1" s="1"/>
  <c r="E265" i="1"/>
  <c r="F265" i="1" s="1"/>
  <c r="G265" i="1" s="1"/>
  <c r="I265" i="1" s="1"/>
  <c r="E266" i="1"/>
  <c r="F266" i="1" s="1"/>
  <c r="G266" i="1" s="1"/>
  <c r="I266" i="1" s="1"/>
  <c r="E267" i="1"/>
  <c r="F267" i="1" s="1"/>
  <c r="G267" i="1" s="1"/>
  <c r="I267" i="1" s="1"/>
  <c r="E268" i="1"/>
  <c r="F268" i="1" s="1"/>
  <c r="E269" i="1"/>
  <c r="F269" i="1" s="1"/>
  <c r="E270" i="1"/>
  <c r="F270" i="1" s="1"/>
  <c r="G270" i="1" s="1"/>
  <c r="I270" i="1" s="1"/>
  <c r="E271" i="1"/>
  <c r="F271" i="1" s="1"/>
  <c r="E272" i="1"/>
  <c r="F272" i="1" s="1"/>
  <c r="G272" i="1" s="1"/>
  <c r="I272" i="1" s="1"/>
  <c r="E273" i="1"/>
  <c r="F273" i="1" s="1"/>
  <c r="G273" i="1" s="1"/>
  <c r="I273" i="1" s="1"/>
  <c r="E274" i="1"/>
  <c r="F274" i="1" s="1"/>
  <c r="G274" i="1" s="1"/>
  <c r="I274" i="1" s="1"/>
  <c r="E275" i="1"/>
  <c r="F275" i="1" s="1"/>
  <c r="G275" i="1" s="1"/>
  <c r="I275" i="1" s="1"/>
  <c r="E276" i="1"/>
  <c r="F276" i="1" s="1"/>
  <c r="G276" i="1" s="1"/>
  <c r="E277" i="1"/>
  <c r="F277" i="1" s="1"/>
  <c r="G277" i="1" s="1"/>
  <c r="I277" i="1" s="1"/>
  <c r="E278" i="1"/>
  <c r="F278" i="1" s="1"/>
  <c r="G278" i="1" s="1"/>
  <c r="I278" i="1" s="1"/>
  <c r="E279" i="1"/>
  <c r="F279" i="1" s="1"/>
  <c r="G279" i="1" s="1"/>
  <c r="I279" i="1" s="1"/>
  <c r="E280" i="1"/>
  <c r="F280" i="1" s="1"/>
  <c r="G280" i="1" s="1"/>
  <c r="I280" i="1" s="1"/>
  <c r="E281" i="1"/>
  <c r="F281" i="1" s="1"/>
  <c r="E282" i="1"/>
  <c r="F282" i="1" s="1"/>
  <c r="G282" i="1" s="1"/>
  <c r="I282" i="1" s="1"/>
  <c r="E283" i="1"/>
  <c r="F283" i="1" s="1"/>
  <c r="G283" i="1" s="1"/>
  <c r="I283" i="1" s="1"/>
  <c r="E284" i="1"/>
  <c r="F284" i="1" s="1"/>
  <c r="G284" i="1" s="1"/>
  <c r="I284" i="1" s="1"/>
  <c r="E285" i="1"/>
  <c r="F285" i="1"/>
  <c r="G285" i="1" s="1"/>
  <c r="I285" i="1" s="1"/>
  <c r="E286" i="1"/>
  <c r="F286" i="1" s="1"/>
  <c r="E287" i="1"/>
  <c r="F287" i="1" s="1"/>
  <c r="E288" i="1"/>
  <c r="F288" i="1" s="1"/>
  <c r="G288" i="1" s="1"/>
  <c r="I288" i="1" s="1"/>
  <c r="E289" i="1"/>
  <c r="F289" i="1" s="1"/>
  <c r="G289" i="1" s="1"/>
  <c r="I289" i="1" s="1"/>
  <c r="E290" i="1"/>
  <c r="F290" i="1" s="1"/>
  <c r="G290" i="1" s="1"/>
  <c r="I290" i="1" s="1"/>
  <c r="E291" i="1"/>
  <c r="F291" i="1" s="1"/>
  <c r="G291" i="1" s="1"/>
  <c r="I291" i="1" s="1"/>
  <c r="E292" i="1"/>
  <c r="F292" i="1" s="1"/>
  <c r="E293" i="1"/>
  <c r="F293" i="1" s="1"/>
  <c r="G293" i="1" s="1"/>
  <c r="I293" i="1" s="1"/>
  <c r="E294" i="1"/>
  <c r="F294" i="1" s="1"/>
  <c r="G294" i="1" s="1"/>
  <c r="I294" i="1" s="1"/>
  <c r="E295" i="1"/>
  <c r="F295" i="1" s="1"/>
  <c r="G295" i="1" s="1"/>
  <c r="I295" i="1" s="1"/>
  <c r="E296" i="1"/>
  <c r="F296" i="1" s="1"/>
  <c r="G296" i="1" s="1"/>
  <c r="I296" i="1" s="1"/>
  <c r="E297" i="1"/>
  <c r="F297" i="1" s="1"/>
  <c r="G297" i="1" s="1"/>
  <c r="I297" i="1" s="1"/>
  <c r="E298" i="1"/>
  <c r="F298" i="1" s="1"/>
  <c r="E299" i="1"/>
  <c r="F299" i="1" s="1"/>
  <c r="E300" i="1"/>
  <c r="F300" i="1"/>
  <c r="G300" i="1" s="1"/>
  <c r="I300" i="1" s="1"/>
  <c r="E301" i="1"/>
  <c r="F301" i="1" s="1"/>
  <c r="G301" i="1" s="1"/>
  <c r="E302" i="1"/>
  <c r="F302" i="1" s="1"/>
  <c r="G302" i="1" s="1"/>
  <c r="I302" i="1" s="1"/>
  <c r="E303" i="1"/>
  <c r="F303" i="1" s="1"/>
  <c r="G303" i="1" s="1"/>
  <c r="I303" i="1" s="1"/>
  <c r="E304" i="1"/>
  <c r="F304" i="1" s="1"/>
  <c r="G304" i="1" s="1"/>
  <c r="I304" i="1" s="1"/>
  <c r="E305" i="1"/>
  <c r="F305" i="1" s="1"/>
  <c r="G305" i="1" s="1"/>
  <c r="I305" i="1" s="1"/>
  <c r="E306" i="1"/>
  <c r="F306" i="1" s="1"/>
  <c r="G306" i="1" s="1"/>
  <c r="I306" i="1" s="1"/>
  <c r="E307" i="1"/>
  <c r="F307" i="1" s="1"/>
  <c r="G307" i="1" s="1"/>
  <c r="I307" i="1" s="1"/>
  <c r="E308" i="1"/>
  <c r="F308" i="1" s="1"/>
  <c r="G308" i="1" s="1"/>
  <c r="I308" i="1" s="1"/>
  <c r="E309" i="1"/>
  <c r="F309" i="1" s="1"/>
  <c r="G309" i="1" s="1"/>
  <c r="I309" i="1" s="1"/>
  <c r="E310" i="1"/>
  <c r="F310" i="1" s="1"/>
  <c r="E311" i="1"/>
  <c r="F311" i="1" s="1"/>
  <c r="G311" i="1" s="1"/>
  <c r="I311" i="1" s="1"/>
  <c r="E312" i="1"/>
  <c r="F312" i="1" s="1"/>
  <c r="G312" i="1" s="1"/>
  <c r="E313" i="1"/>
  <c r="F313" i="1" s="1"/>
  <c r="E314" i="1"/>
  <c r="F314" i="1" s="1"/>
  <c r="E315" i="1"/>
  <c r="F315" i="1" s="1"/>
  <c r="E316" i="1"/>
  <c r="F316" i="1" s="1"/>
  <c r="G316" i="1" s="1"/>
  <c r="I316" i="1" s="1"/>
  <c r="E317" i="1"/>
  <c r="F317" i="1" s="1"/>
  <c r="G317" i="1" s="1"/>
  <c r="I317" i="1" s="1"/>
  <c r="E318" i="1"/>
  <c r="F318" i="1"/>
  <c r="G318" i="1" s="1"/>
  <c r="I318" i="1" s="1"/>
  <c r="E319" i="1"/>
  <c r="F319" i="1" s="1"/>
  <c r="G319" i="1" s="1"/>
  <c r="I319" i="1" s="1"/>
  <c r="E320" i="1"/>
  <c r="F320" i="1" s="1"/>
  <c r="E321" i="1"/>
  <c r="F321" i="1" s="1"/>
  <c r="G321" i="1" s="1"/>
  <c r="I321" i="1" s="1"/>
  <c r="E322" i="1"/>
  <c r="F322" i="1" s="1"/>
  <c r="E323" i="1"/>
  <c r="F323" i="1" s="1"/>
  <c r="G323" i="1" s="1"/>
  <c r="I323" i="1" s="1"/>
  <c r="E324" i="1"/>
  <c r="F324" i="1" s="1"/>
  <c r="E325" i="1"/>
  <c r="F325" i="1" s="1"/>
  <c r="E326" i="1"/>
  <c r="F326" i="1" s="1"/>
  <c r="G326" i="1" s="1"/>
  <c r="I326" i="1" s="1"/>
  <c r="E327" i="1"/>
  <c r="F327" i="1" s="1"/>
  <c r="G327" i="1" s="1"/>
  <c r="I327" i="1" s="1"/>
  <c r="E328" i="1"/>
  <c r="F328" i="1" s="1"/>
  <c r="E329" i="1"/>
  <c r="F329" i="1" s="1"/>
  <c r="G329" i="1" s="1"/>
  <c r="I329" i="1" s="1"/>
  <c r="E330" i="1"/>
  <c r="F330" i="1" s="1"/>
  <c r="E331" i="1"/>
  <c r="F331" i="1" s="1"/>
  <c r="G331" i="1" s="1"/>
  <c r="I331" i="1" s="1"/>
  <c r="E332" i="1"/>
  <c r="F332" i="1" s="1"/>
  <c r="G332" i="1" s="1"/>
  <c r="I332" i="1" s="1"/>
  <c r="E333" i="1"/>
  <c r="F333" i="1" s="1"/>
  <c r="G333" i="1" s="1"/>
  <c r="I333" i="1" s="1"/>
  <c r="E334" i="1"/>
  <c r="F334" i="1" s="1"/>
  <c r="G334" i="1" s="1"/>
  <c r="I334" i="1" s="1"/>
  <c r="E335" i="1"/>
  <c r="F335" i="1" s="1"/>
  <c r="G335" i="1" s="1"/>
  <c r="I335" i="1" s="1"/>
  <c r="E336" i="1"/>
  <c r="F336" i="1" s="1"/>
  <c r="G336" i="1" s="1"/>
  <c r="I336" i="1" s="1"/>
  <c r="E337" i="1"/>
  <c r="F337" i="1" s="1"/>
  <c r="G337" i="1" s="1"/>
  <c r="I337" i="1" s="1"/>
  <c r="E338" i="1"/>
  <c r="F338" i="1" s="1"/>
  <c r="E339" i="1"/>
  <c r="F339" i="1" s="1"/>
  <c r="G339" i="1" s="1"/>
  <c r="I339" i="1" s="1"/>
  <c r="E340" i="1"/>
  <c r="F340" i="1" s="1"/>
  <c r="G340" i="1" s="1"/>
  <c r="E341" i="1"/>
  <c r="F341" i="1" s="1"/>
  <c r="G341" i="1" s="1"/>
  <c r="I341" i="1" s="1"/>
  <c r="E342" i="1"/>
  <c r="F342" i="1" s="1"/>
  <c r="G342" i="1" s="1"/>
  <c r="I342" i="1" s="1"/>
  <c r="E343" i="1"/>
  <c r="F343" i="1" s="1"/>
  <c r="G343" i="1" s="1"/>
  <c r="E344" i="1"/>
  <c r="F344" i="1" s="1"/>
  <c r="E345" i="1"/>
  <c r="F345" i="1" s="1"/>
  <c r="E346" i="1"/>
  <c r="F346" i="1" s="1"/>
  <c r="G346" i="1" s="1"/>
  <c r="I346" i="1" s="1"/>
  <c r="E347" i="1"/>
  <c r="F347" i="1" s="1"/>
  <c r="G347" i="1" s="1"/>
  <c r="I347" i="1" s="1"/>
  <c r="E348" i="1"/>
  <c r="F348" i="1" s="1"/>
  <c r="G348" i="1" s="1"/>
  <c r="I348" i="1" s="1"/>
  <c r="E349" i="1"/>
  <c r="F349" i="1" s="1"/>
  <c r="G349" i="1" s="1"/>
  <c r="I349" i="1" s="1"/>
  <c r="E350" i="1"/>
  <c r="F350" i="1" s="1"/>
  <c r="G350" i="1" s="1"/>
  <c r="I350" i="1" s="1"/>
  <c r="E351" i="1"/>
  <c r="F351" i="1" s="1"/>
  <c r="G351" i="1" s="1"/>
  <c r="I351" i="1" s="1"/>
  <c r="E352" i="1"/>
  <c r="F352" i="1" s="1"/>
  <c r="G352" i="1" s="1"/>
  <c r="I352" i="1" s="1"/>
  <c r="E353" i="1"/>
  <c r="F353" i="1" s="1"/>
  <c r="G353" i="1" s="1"/>
  <c r="I353" i="1" s="1"/>
  <c r="E354" i="1"/>
  <c r="F354" i="1" s="1"/>
  <c r="G354" i="1" s="1"/>
  <c r="E355" i="1"/>
  <c r="F355" i="1" s="1"/>
  <c r="G355" i="1" s="1"/>
  <c r="I355" i="1" s="1"/>
  <c r="E356" i="1"/>
  <c r="F356" i="1" s="1"/>
  <c r="G356" i="1" s="1"/>
  <c r="I356" i="1" s="1"/>
  <c r="E357" i="1"/>
  <c r="F357" i="1" s="1"/>
  <c r="G357" i="1"/>
  <c r="I357" i="1" s="1"/>
  <c r="E358" i="1"/>
  <c r="F358" i="1" s="1"/>
  <c r="G358" i="1" s="1"/>
  <c r="I358" i="1" s="1"/>
  <c r="E359" i="1"/>
  <c r="F359" i="1" s="1"/>
  <c r="G359" i="1" s="1"/>
  <c r="I359" i="1" s="1"/>
  <c r="E360" i="1"/>
  <c r="F360" i="1" s="1"/>
  <c r="G360" i="1" s="1"/>
  <c r="I360" i="1" s="1"/>
  <c r="E361" i="1"/>
  <c r="F361" i="1" s="1"/>
  <c r="G361" i="1" s="1"/>
  <c r="I361" i="1" s="1"/>
  <c r="E362" i="1"/>
  <c r="F362" i="1" s="1"/>
  <c r="U362" i="1" s="1"/>
  <c r="E363" i="1"/>
  <c r="F363" i="1" s="1"/>
  <c r="G363" i="1" s="1"/>
  <c r="I363" i="1" s="1"/>
  <c r="E364" i="1"/>
  <c r="F364" i="1" s="1"/>
  <c r="E365" i="1"/>
  <c r="F365" i="1" s="1"/>
  <c r="E366" i="1"/>
  <c r="F366" i="1" s="1"/>
  <c r="U366" i="1" s="1"/>
  <c r="E367" i="1"/>
  <c r="F367" i="1" s="1"/>
  <c r="E368" i="1"/>
  <c r="F368" i="1" s="1"/>
  <c r="G368" i="1" s="1"/>
  <c r="I368" i="1" s="1"/>
  <c r="E369" i="1"/>
  <c r="F369" i="1" s="1"/>
  <c r="G369" i="1" s="1"/>
  <c r="I369" i="1" s="1"/>
  <c r="E370" i="1"/>
  <c r="F370" i="1" s="1"/>
  <c r="U370" i="1" s="1"/>
  <c r="E371" i="1"/>
  <c r="F371" i="1" s="1"/>
  <c r="U371" i="1" s="1"/>
  <c r="E372" i="1"/>
  <c r="F372" i="1" s="1"/>
  <c r="G372" i="1" s="1"/>
  <c r="I372" i="1" s="1"/>
  <c r="E373" i="1"/>
  <c r="F373" i="1" s="1"/>
  <c r="G373" i="1" s="1"/>
  <c r="I373" i="1" s="1"/>
  <c r="E374" i="1"/>
  <c r="F374" i="1" s="1"/>
  <c r="U374" i="1" s="1"/>
  <c r="E375" i="1"/>
  <c r="F375" i="1" s="1"/>
  <c r="E376" i="1"/>
  <c r="F376" i="1" s="1"/>
  <c r="E377" i="1"/>
  <c r="F377" i="1" s="1"/>
  <c r="G377" i="1" s="1"/>
  <c r="I377" i="1" s="1"/>
  <c r="E378" i="1"/>
  <c r="F378" i="1" s="1"/>
  <c r="E379" i="1"/>
  <c r="F379" i="1" s="1"/>
  <c r="G379" i="1" s="1"/>
  <c r="J379" i="1" s="1"/>
  <c r="E380" i="1"/>
  <c r="F380" i="1" s="1"/>
  <c r="U380" i="1" s="1"/>
  <c r="E381" i="1"/>
  <c r="F381" i="1" s="1"/>
  <c r="G381" i="1" s="1"/>
  <c r="I381" i="1" s="1"/>
  <c r="E382" i="1"/>
  <c r="F382" i="1" s="1"/>
  <c r="E383" i="1"/>
  <c r="F383" i="1"/>
  <c r="G383" i="1" s="1"/>
  <c r="I383" i="1" s="1"/>
  <c r="E384" i="1"/>
  <c r="F384" i="1" s="1"/>
  <c r="U384" i="1" s="1"/>
  <c r="E385" i="1"/>
  <c r="F385" i="1" s="1"/>
  <c r="G385" i="1" s="1"/>
  <c r="I385" i="1" s="1"/>
  <c r="E386" i="1"/>
  <c r="F386" i="1" s="1"/>
  <c r="G386" i="1" s="1"/>
  <c r="I386" i="1" s="1"/>
  <c r="E387" i="1"/>
  <c r="F387" i="1" s="1"/>
  <c r="U387" i="1" s="1"/>
  <c r="E388" i="1"/>
  <c r="F388" i="1" s="1"/>
  <c r="E389" i="1"/>
  <c r="F389" i="1" s="1"/>
  <c r="U389" i="1" s="1"/>
  <c r="E390" i="1"/>
  <c r="F390" i="1" s="1"/>
  <c r="U390" i="1" s="1"/>
  <c r="E391" i="1"/>
  <c r="F391" i="1" s="1"/>
  <c r="U391" i="1" s="1"/>
  <c r="E392" i="1"/>
  <c r="F392" i="1" s="1"/>
  <c r="E393" i="1"/>
  <c r="F393" i="1" s="1"/>
  <c r="E394" i="1"/>
  <c r="F394" i="1" s="1"/>
  <c r="E395" i="1"/>
  <c r="F395" i="1" s="1"/>
  <c r="G395" i="1" s="1"/>
  <c r="J395" i="1" s="1"/>
  <c r="E396" i="1"/>
  <c r="F396" i="1" s="1"/>
  <c r="U396" i="1" s="1"/>
  <c r="E397" i="1"/>
  <c r="F397" i="1" s="1"/>
  <c r="U397" i="1" s="1"/>
  <c r="E398" i="1"/>
  <c r="F398" i="1" s="1"/>
  <c r="U398" i="1" s="1"/>
  <c r="E399" i="1"/>
  <c r="F399" i="1" s="1"/>
  <c r="G399" i="1" s="1"/>
  <c r="K399" i="1" s="1"/>
  <c r="E400" i="1"/>
  <c r="F400" i="1" s="1"/>
  <c r="G400" i="1" s="1"/>
  <c r="J400" i="1" s="1"/>
  <c r="E401" i="1"/>
  <c r="F401" i="1" s="1"/>
  <c r="E402" i="1"/>
  <c r="F402" i="1" s="1"/>
  <c r="G402" i="1" s="1"/>
  <c r="K402" i="1" s="1"/>
  <c r="E403" i="1"/>
  <c r="F403" i="1" s="1"/>
  <c r="E404" i="1"/>
  <c r="F404" i="1" s="1"/>
  <c r="G404" i="1" s="1"/>
  <c r="K404" i="1" s="1"/>
  <c r="E405" i="1"/>
  <c r="F405" i="1" s="1"/>
  <c r="E406" i="1"/>
  <c r="F406" i="1" s="1"/>
  <c r="G406" i="1" s="1"/>
  <c r="K406" i="1" s="1"/>
  <c r="E407" i="1"/>
  <c r="F407" i="1" s="1"/>
  <c r="G407" i="1" s="1"/>
  <c r="K407" i="1" s="1"/>
  <c r="E408" i="1"/>
  <c r="F408" i="1" s="1"/>
  <c r="G408" i="1" s="1"/>
  <c r="K408" i="1" s="1"/>
  <c r="E409" i="1"/>
  <c r="F409" i="1" s="1"/>
  <c r="G409" i="1" s="1"/>
  <c r="K409" i="1" s="1"/>
  <c r="E410" i="1"/>
  <c r="F410" i="1" s="1"/>
  <c r="G410" i="1" s="1"/>
  <c r="J410" i="1" s="1"/>
  <c r="E411" i="1"/>
  <c r="F411" i="1" s="1"/>
  <c r="G411" i="1" s="1"/>
  <c r="K411" i="1" s="1"/>
  <c r="E412" i="1"/>
  <c r="F412" i="1" s="1"/>
  <c r="G412" i="1" s="1"/>
  <c r="J412" i="1" s="1"/>
  <c r="E413" i="1"/>
  <c r="F413" i="1" s="1"/>
  <c r="E414" i="1"/>
  <c r="F414" i="1" s="1"/>
  <c r="G414" i="1" s="1"/>
  <c r="E415" i="1"/>
  <c r="F415" i="1" s="1"/>
  <c r="G415" i="1" s="1"/>
  <c r="K415" i="1" s="1"/>
  <c r="E416" i="1"/>
  <c r="F416" i="1" s="1"/>
  <c r="G416" i="1" s="1"/>
  <c r="K416" i="1" s="1"/>
  <c r="E417" i="1"/>
  <c r="F417" i="1" s="1"/>
  <c r="B417" i="1" s="1"/>
  <c r="E418" i="1"/>
  <c r="F418" i="1" s="1"/>
  <c r="G418" i="1" s="1"/>
  <c r="K418" i="1" s="1"/>
  <c r="E419" i="1"/>
  <c r="F419" i="1" s="1"/>
  <c r="G419" i="1" s="1"/>
  <c r="K419" i="1" s="1"/>
  <c r="E420" i="1"/>
  <c r="F420" i="1" s="1"/>
  <c r="E421" i="1"/>
  <c r="F421" i="1" s="1"/>
  <c r="B421" i="1" s="1"/>
  <c r="E422" i="1"/>
  <c r="F422" i="1" s="1"/>
  <c r="G422" i="1" s="1"/>
  <c r="J422" i="1" s="1"/>
  <c r="E423" i="1"/>
  <c r="F423" i="1" s="1"/>
  <c r="E424" i="1"/>
  <c r="F424" i="1" s="1"/>
  <c r="E425" i="1"/>
  <c r="F425" i="1" s="1"/>
  <c r="G425" i="1" s="1"/>
  <c r="K425" i="1" s="1"/>
  <c r="E426" i="1"/>
  <c r="F426" i="1" s="1"/>
  <c r="G426" i="1" s="1"/>
  <c r="K426" i="1" s="1"/>
  <c r="E427" i="1"/>
  <c r="F427" i="1" s="1"/>
  <c r="B427" i="1" s="1"/>
  <c r="E428" i="1"/>
  <c r="F428" i="1" s="1"/>
  <c r="G428" i="1" s="1"/>
  <c r="K428" i="1" s="1"/>
  <c r="E429" i="1"/>
  <c r="F429" i="1" s="1"/>
  <c r="E430" i="1"/>
  <c r="F430" i="1" s="1"/>
  <c r="G430" i="1" s="1"/>
  <c r="K430" i="1" s="1"/>
  <c r="E431" i="1"/>
  <c r="F431" i="1" s="1"/>
  <c r="B431" i="1" s="1"/>
  <c r="E432" i="1"/>
  <c r="F432" i="1" s="1"/>
  <c r="G432" i="1" s="1"/>
  <c r="K432" i="1" s="1"/>
  <c r="E433" i="1"/>
  <c r="F433" i="1" s="1"/>
  <c r="G433" i="1" s="1"/>
  <c r="J433" i="1" s="1"/>
  <c r="E434" i="1"/>
  <c r="F434" i="1" s="1"/>
  <c r="G434" i="1" s="1"/>
  <c r="K434" i="1" s="1"/>
  <c r="E435" i="1"/>
  <c r="F435" i="1" s="1"/>
  <c r="E436" i="1"/>
  <c r="F436" i="1" s="1"/>
  <c r="G436" i="1" s="1"/>
  <c r="K436" i="1" s="1"/>
  <c r="E437" i="1"/>
  <c r="F437" i="1" s="1"/>
  <c r="G437" i="1" s="1"/>
  <c r="K437" i="1" s="1"/>
  <c r="E438" i="1"/>
  <c r="F438" i="1" s="1"/>
  <c r="E439" i="1"/>
  <c r="F439" i="1" s="1"/>
  <c r="G439" i="1" s="1"/>
  <c r="K439" i="1" s="1"/>
  <c r="E440" i="1"/>
  <c r="F440" i="1" s="1"/>
  <c r="E441" i="1"/>
  <c r="F441" i="1" s="1"/>
  <c r="B441" i="1" s="1"/>
  <c r="E442" i="1"/>
  <c r="F442" i="1" s="1"/>
  <c r="G442" i="1" s="1"/>
  <c r="K442" i="1" s="1"/>
  <c r="E443" i="1"/>
  <c r="F443" i="1" s="1"/>
  <c r="G443" i="1" s="1"/>
  <c r="K443" i="1" s="1"/>
  <c r="E444" i="1"/>
  <c r="F444" i="1" s="1"/>
  <c r="G444" i="1" s="1"/>
  <c r="K444" i="1" s="1"/>
  <c r="E445" i="1"/>
  <c r="F445" i="1" s="1"/>
  <c r="G445" i="1" s="1"/>
  <c r="K445" i="1" s="1"/>
  <c r="E446" i="1"/>
  <c r="F446" i="1" s="1"/>
  <c r="G446" i="1" s="1"/>
  <c r="E447" i="1"/>
  <c r="F447" i="1" s="1"/>
  <c r="E448" i="1"/>
  <c r="F448" i="1" s="1"/>
  <c r="U448" i="1" s="1"/>
  <c r="E449" i="1"/>
  <c r="F449" i="1" s="1"/>
  <c r="U449" i="1" s="1"/>
  <c r="E450" i="1"/>
  <c r="F450" i="1" s="1"/>
  <c r="E451" i="1"/>
  <c r="F451" i="1" s="1"/>
  <c r="E452" i="1"/>
  <c r="F452" i="1" s="1"/>
  <c r="E453" i="1"/>
  <c r="F453" i="1" s="1"/>
  <c r="B453" i="1" s="1"/>
  <c r="E454" i="1"/>
  <c r="F454" i="1" s="1"/>
  <c r="G454" i="1" s="1"/>
  <c r="K454" i="1" s="1"/>
  <c r="E455" i="1"/>
  <c r="F455" i="1" s="1"/>
  <c r="E456" i="1"/>
  <c r="F456" i="1" s="1"/>
  <c r="G456" i="1" s="1"/>
  <c r="K456" i="1" s="1"/>
  <c r="E457" i="1"/>
  <c r="F457" i="1" s="1"/>
  <c r="E458" i="1"/>
  <c r="F458" i="1" s="1"/>
  <c r="G458" i="1" s="1"/>
  <c r="K458" i="1" s="1"/>
  <c r="E459" i="1"/>
  <c r="F459" i="1" s="1"/>
  <c r="E460" i="1"/>
  <c r="F460" i="1" s="1"/>
  <c r="G460" i="1" s="1"/>
  <c r="K460" i="1" s="1"/>
  <c r="E461" i="1"/>
  <c r="F461" i="1" s="1"/>
  <c r="G461" i="1" s="1"/>
  <c r="K461" i="1" s="1"/>
  <c r="E462" i="1"/>
  <c r="F462" i="1" s="1"/>
  <c r="G462" i="1" s="1"/>
  <c r="K462" i="1" s="1"/>
  <c r="E463" i="1"/>
  <c r="F463" i="1" s="1"/>
  <c r="G463" i="1" s="1"/>
  <c r="K463" i="1" s="1"/>
  <c r="E464" i="1"/>
  <c r="F464" i="1" s="1"/>
  <c r="B464" i="1" s="1"/>
  <c r="E465" i="1"/>
  <c r="F465" i="1" s="1"/>
  <c r="E466" i="1"/>
  <c r="F466" i="1" s="1"/>
  <c r="B466" i="1" s="1"/>
  <c r="E467" i="1"/>
  <c r="F467" i="1" s="1"/>
  <c r="G467" i="1" s="1"/>
  <c r="K467" i="1" s="1"/>
  <c r="E468" i="1"/>
  <c r="F468" i="1" s="1"/>
  <c r="G468" i="1" s="1"/>
  <c r="K468" i="1" s="1"/>
  <c r="E469" i="1"/>
  <c r="F469" i="1" s="1"/>
  <c r="G469" i="1" s="1"/>
  <c r="K469" i="1" s="1"/>
  <c r="E470" i="1"/>
  <c r="F470" i="1" s="1"/>
  <c r="E471" i="1"/>
  <c r="F471" i="1" s="1"/>
  <c r="G471" i="1" s="1"/>
  <c r="K471" i="1" s="1"/>
  <c r="E472" i="1"/>
  <c r="F472" i="1" s="1"/>
  <c r="G472" i="1" s="1"/>
  <c r="E473" i="1"/>
  <c r="F473" i="1" s="1"/>
  <c r="G473" i="1" s="1"/>
  <c r="K473" i="1" s="1"/>
  <c r="E474" i="1"/>
  <c r="F474" i="1" s="1"/>
  <c r="E475" i="1"/>
  <c r="F475" i="1" s="1"/>
  <c r="G475" i="1" s="1"/>
  <c r="E476" i="1"/>
  <c r="F476" i="1" s="1"/>
  <c r="G476" i="1" s="1"/>
  <c r="K476" i="1" s="1"/>
  <c r="E477" i="1"/>
  <c r="F477" i="1" s="1"/>
  <c r="E478" i="1"/>
  <c r="F478" i="1" s="1"/>
  <c r="E479" i="1"/>
  <c r="F479" i="1" s="1"/>
  <c r="E480" i="1"/>
  <c r="F480" i="1" s="1"/>
  <c r="G480" i="1" s="1"/>
  <c r="K480" i="1" s="1"/>
  <c r="E481" i="1"/>
  <c r="F481" i="1" s="1"/>
  <c r="E482" i="1"/>
  <c r="F482" i="1" s="1"/>
  <c r="G482" i="1" s="1"/>
  <c r="K482" i="1" s="1"/>
  <c r="E483" i="1"/>
  <c r="F483" i="1" s="1"/>
  <c r="G483" i="1" s="1"/>
  <c r="K483" i="1" s="1"/>
  <c r="E484" i="1"/>
  <c r="F484" i="1" s="1"/>
  <c r="G484" i="1" s="1"/>
  <c r="K484" i="1" s="1"/>
  <c r="E485" i="1"/>
  <c r="F485" i="1" s="1"/>
  <c r="U485" i="1" s="1"/>
  <c r="E486" i="1"/>
  <c r="F486" i="1" s="1"/>
  <c r="E487" i="1"/>
  <c r="F487" i="1" s="1"/>
  <c r="E488" i="1"/>
  <c r="F488" i="1" s="1"/>
  <c r="G488" i="1" s="1"/>
  <c r="K488" i="1" s="1"/>
  <c r="E489" i="1"/>
  <c r="F489" i="1" s="1"/>
  <c r="E490" i="1"/>
  <c r="F490" i="1" s="1"/>
  <c r="G490" i="1" s="1"/>
  <c r="K490" i="1" s="1"/>
  <c r="E491" i="1"/>
  <c r="F491" i="1" s="1"/>
  <c r="U491" i="1" s="1"/>
  <c r="E492" i="1"/>
  <c r="F492" i="1" s="1"/>
  <c r="E493" i="1"/>
  <c r="F493" i="1" s="1"/>
  <c r="E494" i="1"/>
  <c r="F494" i="1" s="1"/>
  <c r="G494" i="1" s="1"/>
  <c r="K494" i="1" s="1"/>
  <c r="E495" i="1"/>
  <c r="F495" i="1" s="1"/>
  <c r="G495" i="1" s="1"/>
  <c r="K495" i="1" s="1"/>
  <c r="E496" i="1"/>
  <c r="F496" i="1" s="1"/>
  <c r="G496" i="1" s="1"/>
  <c r="K496" i="1" s="1"/>
  <c r="E497" i="1"/>
  <c r="F497" i="1" s="1"/>
  <c r="G497" i="1" s="1"/>
  <c r="J497" i="1" s="1"/>
  <c r="E498" i="1"/>
  <c r="F498" i="1" s="1"/>
  <c r="G498" i="1" s="1"/>
  <c r="K498" i="1" s="1"/>
  <c r="E499" i="1"/>
  <c r="F499" i="1" s="1"/>
  <c r="E500" i="1"/>
  <c r="F500" i="1" s="1"/>
  <c r="G500" i="1" s="1"/>
  <c r="E501" i="1"/>
  <c r="F501" i="1" s="1"/>
  <c r="E502" i="1"/>
  <c r="F502" i="1" s="1"/>
  <c r="G502" i="1" s="1"/>
  <c r="K502" i="1" s="1"/>
  <c r="E503" i="1"/>
  <c r="F503" i="1" s="1"/>
  <c r="E504" i="1"/>
  <c r="F504" i="1" s="1"/>
  <c r="G504" i="1" s="1"/>
  <c r="K504" i="1" s="1"/>
  <c r="E505" i="1"/>
  <c r="F505" i="1" s="1"/>
  <c r="B505" i="1" s="1"/>
  <c r="E506" i="1"/>
  <c r="F506" i="1" s="1"/>
  <c r="G506" i="1" s="1"/>
  <c r="K506" i="1" s="1"/>
  <c r="E507" i="1"/>
  <c r="F507" i="1" s="1"/>
  <c r="E508" i="1"/>
  <c r="F508" i="1" s="1"/>
  <c r="G508" i="1" s="1"/>
  <c r="E509" i="1"/>
  <c r="F509" i="1" s="1"/>
  <c r="E510" i="1"/>
  <c r="F510" i="1" s="1"/>
  <c r="E511" i="1"/>
  <c r="F511" i="1" s="1"/>
  <c r="E512" i="1"/>
  <c r="F512" i="1" s="1"/>
  <c r="G512" i="1" s="1"/>
  <c r="K512" i="1" s="1"/>
  <c r="E513" i="1"/>
  <c r="F513" i="1" s="1"/>
  <c r="G513" i="1" s="1"/>
  <c r="K513" i="1" s="1"/>
  <c r="E514" i="1"/>
  <c r="F514" i="1" s="1"/>
  <c r="G514" i="1" s="1"/>
  <c r="K514" i="1" s="1"/>
  <c r="E515" i="1"/>
  <c r="F515" i="1" s="1"/>
  <c r="E516" i="1"/>
  <c r="F516" i="1" s="1"/>
  <c r="E517" i="1"/>
  <c r="F517" i="1" s="1"/>
  <c r="G517" i="1" s="1"/>
  <c r="K517" i="1" s="1"/>
  <c r="E518" i="1"/>
  <c r="F518" i="1" s="1"/>
  <c r="E519" i="1"/>
  <c r="F519" i="1" s="1"/>
  <c r="G519" i="1" s="1"/>
  <c r="K519" i="1" s="1"/>
  <c r="E520" i="1"/>
  <c r="F520" i="1" s="1"/>
  <c r="G520" i="1" s="1"/>
  <c r="K520" i="1" s="1"/>
  <c r="E521" i="1"/>
  <c r="F521" i="1" s="1"/>
  <c r="G521" i="1" s="1"/>
  <c r="K521" i="1" s="1"/>
  <c r="E522" i="1"/>
  <c r="F522" i="1" s="1"/>
  <c r="G522" i="1" s="1"/>
  <c r="K522" i="1" s="1"/>
  <c r="E523" i="1"/>
  <c r="F523" i="1" s="1"/>
  <c r="E524" i="1"/>
  <c r="F524" i="1" s="1"/>
  <c r="E525" i="1"/>
  <c r="F525" i="1" s="1"/>
  <c r="G525" i="1" s="1"/>
  <c r="K525" i="1" s="1"/>
  <c r="E526" i="1"/>
  <c r="F526" i="1" s="1"/>
  <c r="E527" i="1"/>
  <c r="F527" i="1" s="1"/>
  <c r="E528" i="1"/>
  <c r="F528" i="1" s="1"/>
  <c r="G528" i="1" s="1"/>
  <c r="K528" i="1" s="1"/>
  <c r="E529" i="1"/>
  <c r="F529" i="1" s="1"/>
  <c r="G529" i="1" s="1"/>
  <c r="K529" i="1" s="1"/>
  <c r="E530" i="1"/>
  <c r="F530" i="1" s="1"/>
  <c r="B530" i="1" s="1"/>
  <c r="E531" i="1"/>
  <c r="F531" i="1" s="1"/>
  <c r="E532" i="1"/>
  <c r="F532" i="1" s="1"/>
  <c r="G532" i="1" s="1"/>
  <c r="K532" i="1" s="1"/>
  <c r="E533" i="1"/>
  <c r="F533" i="1" s="1"/>
  <c r="E534" i="1"/>
  <c r="F534" i="1" s="1"/>
  <c r="E535" i="1"/>
  <c r="F535" i="1" s="1"/>
  <c r="E536" i="1"/>
  <c r="F536" i="1" s="1"/>
  <c r="G536" i="1" s="1"/>
  <c r="K536" i="1" s="1"/>
  <c r="E537" i="1"/>
  <c r="F537" i="1" s="1"/>
  <c r="E538" i="1"/>
  <c r="F538" i="1" s="1"/>
  <c r="G538" i="1" s="1"/>
  <c r="K538" i="1" s="1"/>
  <c r="E539" i="1"/>
  <c r="F539" i="1" s="1"/>
  <c r="G539" i="1" s="1"/>
  <c r="K539" i="1" s="1"/>
  <c r="E540" i="1"/>
  <c r="F540" i="1" s="1"/>
  <c r="G540" i="1" s="1"/>
  <c r="K540" i="1" s="1"/>
  <c r="E541" i="1"/>
  <c r="F541" i="1" s="1"/>
  <c r="E542" i="1"/>
  <c r="F542" i="1" s="1"/>
  <c r="E543" i="1"/>
  <c r="F543" i="1" s="1"/>
  <c r="G543" i="1" s="1"/>
  <c r="K543" i="1" s="1"/>
  <c r="E544" i="1"/>
  <c r="F544" i="1" s="1"/>
  <c r="E545" i="1"/>
  <c r="F545" i="1" s="1"/>
  <c r="G545" i="1" s="1"/>
  <c r="K545" i="1" s="1"/>
  <c r="E546" i="1"/>
  <c r="F546" i="1" s="1"/>
  <c r="G546" i="1" s="1"/>
  <c r="K546" i="1" s="1"/>
  <c r="E547" i="1"/>
  <c r="F547" i="1" s="1"/>
  <c r="E548" i="1"/>
  <c r="F548" i="1" s="1"/>
  <c r="E549" i="1"/>
  <c r="F549" i="1" s="1"/>
  <c r="G549" i="1" s="1"/>
  <c r="K549" i="1" s="1"/>
  <c r="E550" i="1"/>
  <c r="F550" i="1" s="1"/>
  <c r="E551" i="1"/>
  <c r="F551" i="1" s="1"/>
  <c r="E552" i="1"/>
  <c r="F552" i="1" s="1"/>
  <c r="E553" i="1"/>
  <c r="F553" i="1" s="1"/>
  <c r="G553" i="1" s="1"/>
  <c r="K553" i="1" s="1"/>
  <c r="E554" i="1"/>
  <c r="F554" i="1" s="1"/>
  <c r="E26" i="1"/>
  <c r="F26" i="1" s="1"/>
  <c r="G26" i="1" s="1"/>
  <c r="I26" i="1" s="1"/>
  <c r="E27" i="1"/>
  <c r="F27" i="1" s="1"/>
  <c r="E28" i="1"/>
  <c r="F28" i="1" s="1"/>
  <c r="E29" i="1"/>
  <c r="F29" i="1" s="1"/>
  <c r="G29" i="1" s="1"/>
  <c r="I29" i="1" s="1"/>
  <c r="E30" i="1"/>
  <c r="F30" i="1" s="1"/>
  <c r="G30" i="1" s="1"/>
  <c r="I30" i="1" s="1"/>
  <c r="E31" i="1"/>
  <c r="F31" i="1" s="1"/>
  <c r="E32" i="1"/>
  <c r="F32" i="1" s="1"/>
  <c r="E33" i="1"/>
  <c r="F33" i="1" s="1"/>
  <c r="G33" i="1" s="1"/>
  <c r="I33" i="1" s="1"/>
  <c r="E34" i="1"/>
  <c r="F34" i="1" s="1"/>
  <c r="G34" i="1" s="1"/>
  <c r="I34" i="1" s="1"/>
  <c r="E35" i="1"/>
  <c r="F35" i="1" s="1"/>
  <c r="G35" i="1" s="1"/>
  <c r="I35" i="1" s="1"/>
  <c r="Q21" i="1"/>
  <c r="Q630" i="1"/>
  <c r="Q629" i="1"/>
  <c r="Q628" i="1"/>
  <c r="K628" i="1"/>
  <c r="Q622" i="1"/>
  <c r="E625" i="9"/>
  <c r="F625" i="9" s="1"/>
  <c r="AW625" i="9" s="1"/>
  <c r="AB9" i="9"/>
  <c r="AB8" i="9"/>
  <c r="AD2" i="9"/>
  <c r="AB10" i="9"/>
  <c r="AB2" i="9"/>
  <c r="AB7" i="9"/>
  <c r="AB11" i="9" s="1"/>
  <c r="AB6" i="9"/>
  <c r="AB13" i="9" s="1"/>
  <c r="AB3" i="9"/>
  <c r="D11" i="9" s="1"/>
  <c r="AB4" i="9"/>
  <c r="BV81" i="9" s="1"/>
  <c r="AB5" i="9"/>
  <c r="AY9" i="9"/>
  <c r="AY8" i="9"/>
  <c r="BA2" i="9"/>
  <c r="AY10" i="9"/>
  <c r="AY2" i="9"/>
  <c r="AY3" i="9"/>
  <c r="AY4" i="9"/>
  <c r="AY5" i="9"/>
  <c r="AY14" i="9" s="1"/>
  <c r="E622" i="9"/>
  <c r="F622" i="9" s="1"/>
  <c r="E626" i="9"/>
  <c r="F626" i="9" s="1"/>
  <c r="AW626" i="9" s="1"/>
  <c r="E627" i="9"/>
  <c r="F627" i="9" s="1"/>
  <c r="Z627" i="9" s="1"/>
  <c r="E628" i="9"/>
  <c r="F628" i="9" s="1"/>
  <c r="AW628" i="9" s="1"/>
  <c r="E606" i="9"/>
  <c r="F606" i="9" s="1"/>
  <c r="E607" i="9"/>
  <c r="F607" i="9" s="1"/>
  <c r="G607" i="9" s="1"/>
  <c r="K607" i="9" s="1"/>
  <c r="E608" i="9"/>
  <c r="F608" i="9" s="1"/>
  <c r="E609" i="9"/>
  <c r="F609" i="9" s="1"/>
  <c r="E610" i="9"/>
  <c r="F610" i="9" s="1"/>
  <c r="G610" i="9" s="1"/>
  <c r="K610" i="9" s="1"/>
  <c r="E611" i="9"/>
  <c r="F611" i="9" s="1"/>
  <c r="AW611" i="9" s="1"/>
  <c r="E612" i="9"/>
  <c r="F612" i="9" s="1"/>
  <c r="G612" i="9" s="1"/>
  <c r="K612" i="9" s="1"/>
  <c r="E613" i="9"/>
  <c r="F613" i="9" s="1"/>
  <c r="E614" i="9"/>
  <c r="F614" i="9" s="1"/>
  <c r="E615" i="9"/>
  <c r="F615" i="9" s="1"/>
  <c r="G615" i="9" s="1"/>
  <c r="K615" i="9" s="1"/>
  <c r="E616" i="9"/>
  <c r="F616" i="9" s="1"/>
  <c r="E623" i="9"/>
  <c r="F623" i="9" s="1"/>
  <c r="E624" i="9"/>
  <c r="F624" i="9" s="1"/>
  <c r="G624" i="9" s="1"/>
  <c r="K624" i="9" s="1"/>
  <c r="U628" i="9"/>
  <c r="Q628" i="9"/>
  <c r="E586" i="9"/>
  <c r="F586" i="9" s="1"/>
  <c r="AW586" i="9" s="1"/>
  <c r="E587" i="9"/>
  <c r="F587" i="9" s="1"/>
  <c r="E588" i="9"/>
  <c r="F588" i="9" s="1"/>
  <c r="G588" i="9" s="1"/>
  <c r="E589" i="9"/>
  <c r="F589" i="9" s="1"/>
  <c r="E590" i="9"/>
  <c r="F590" i="9" s="1"/>
  <c r="Z590" i="9" s="1"/>
  <c r="E591" i="9"/>
  <c r="F591" i="9" s="1"/>
  <c r="E592" i="9"/>
  <c r="F592" i="9" s="1"/>
  <c r="Z592" i="9" s="1"/>
  <c r="E593" i="9"/>
  <c r="F593" i="9" s="1"/>
  <c r="E594" i="9"/>
  <c r="F594" i="9" s="1"/>
  <c r="E595" i="9"/>
  <c r="F595" i="9" s="1"/>
  <c r="E596" i="9"/>
  <c r="F596" i="9" s="1"/>
  <c r="E597" i="9"/>
  <c r="F597" i="9" s="1"/>
  <c r="Z597" i="9" s="1"/>
  <c r="E598" i="9"/>
  <c r="F598" i="9" s="1"/>
  <c r="Z598" i="9" s="1"/>
  <c r="E599" i="9"/>
  <c r="F599" i="9" s="1"/>
  <c r="E600" i="9"/>
  <c r="F600" i="9" s="1"/>
  <c r="E601" i="9"/>
  <c r="F601" i="9" s="1"/>
  <c r="G601" i="9" s="1"/>
  <c r="K601" i="9" s="1"/>
  <c r="E602" i="9"/>
  <c r="F602" i="9" s="1"/>
  <c r="E603" i="9"/>
  <c r="F603" i="9" s="1"/>
  <c r="E604" i="9"/>
  <c r="F604" i="9" s="1"/>
  <c r="Z604" i="9" s="1"/>
  <c r="E605" i="9"/>
  <c r="F605" i="9" s="1"/>
  <c r="E617" i="9"/>
  <c r="F617" i="9" s="1"/>
  <c r="G617" i="9" s="1"/>
  <c r="K617" i="9" s="1"/>
  <c r="E618" i="9"/>
  <c r="F618" i="9" s="1"/>
  <c r="G618" i="9" s="1"/>
  <c r="E619" i="9"/>
  <c r="F619" i="9" s="1"/>
  <c r="G619" i="9" s="1"/>
  <c r="K619" i="9" s="1"/>
  <c r="E620" i="9"/>
  <c r="F620" i="9" s="1"/>
  <c r="G620" i="9" s="1"/>
  <c r="K620" i="9" s="1"/>
  <c r="E621" i="9"/>
  <c r="F621" i="9" s="1"/>
  <c r="G9" i="9"/>
  <c r="F9" i="9"/>
  <c r="E555" i="9"/>
  <c r="F555" i="9" s="1"/>
  <c r="AW555" i="9" s="1"/>
  <c r="E556" i="9"/>
  <c r="F556" i="9" s="1"/>
  <c r="E557" i="9"/>
  <c r="F557" i="9" s="1"/>
  <c r="G557" i="9" s="1"/>
  <c r="E558" i="9"/>
  <c r="F558" i="9" s="1"/>
  <c r="AW558" i="9" s="1"/>
  <c r="E559" i="9"/>
  <c r="F559" i="9" s="1"/>
  <c r="E560" i="9"/>
  <c r="F560" i="9" s="1"/>
  <c r="E562" i="9"/>
  <c r="F562" i="9" s="1"/>
  <c r="E563" i="9"/>
  <c r="F563" i="9" s="1"/>
  <c r="E564" i="9"/>
  <c r="F564" i="9" s="1"/>
  <c r="E565" i="9"/>
  <c r="F565" i="9" s="1"/>
  <c r="E566" i="9"/>
  <c r="F566" i="9" s="1"/>
  <c r="G566" i="9" s="1"/>
  <c r="E567" i="9"/>
  <c r="F567" i="9" s="1"/>
  <c r="G567" i="9" s="1"/>
  <c r="K567" i="9" s="1"/>
  <c r="E568" i="9"/>
  <c r="F568" i="9" s="1"/>
  <c r="E569" i="9"/>
  <c r="F569" i="9" s="1"/>
  <c r="E570" i="9"/>
  <c r="F570" i="9" s="1"/>
  <c r="E571" i="9"/>
  <c r="F571" i="9" s="1"/>
  <c r="E572" i="9"/>
  <c r="F572" i="9" s="1"/>
  <c r="E573" i="9"/>
  <c r="F573" i="9" s="1"/>
  <c r="G573" i="9" s="1"/>
  <c r="K573" i="9" s="1"/>
  <c r="E574" i="9"/>
  <c r="F574" i="9" s="1"/>
  <c r="G574" i="9" s="1"/>
  <c r="E575" i="9"/>
  <c r="F575" i="9" s="1"/>
  <c r="G575" i="9" s="1"/>
  <c r="K575" i="9" s="1"/>
  <c r="E576" i="9"/>
  <c r="F576" i="9" s="1"/>
  <c r="E577" i="9"/>
  <c r="F577" i="9" s="1"/>
  <c r="E578" i="9"/>
  <c r="F578" i="9" s="1"/>
  <c r="E579" i="9"/>
  <c r="F579" i="9" s="1"/>
  <c r="G579" i="9" s="1"/>
  <c r="E580" i="9"/>
  <c r="F580" i="9" s="1"/>
  <c r="G580" i="9" s="1"/>
  <c r="K580" i="9" s="1"/>
  <c r="E581" i="9"/>
  <c r="F581" i="9" s="1"/>
  <c r="G581" i="9" s="1"/>
  <c r="E582" i="9"/>
  <c r="F582" i="9" s="1"/>
  <c r="G582" i="9" s="1"/>
  <c r="E583" i="9"/>
  <c r="F583" i="9" s="1"/>
  <c r="E584" i="9"/>
  <c r="F584" i="9" s="1"/>
  <c r="E585" i="9"/>
  <c r="F585" i="9" s="1"/>
  <c r="E561" i="9"/>
  <c r="F561" i="9" s="1"/>
  <c r="U627" i="9"/>
  <c r="Q627" i="9"/>
  <c r="U626" i="9"/>
  <c r="Q626" i="9"/>
  <c r="U622" i="9"/>
  <c r="Q622" i="9"/>
  <c r="E22" i="9"/>
  <c r="F22" i="9" s="1"/>
  <c r="E23" i="9"/>
  <c r="F23" i="9" s="1"/>
  <c r="E24" i="9"/>
  <c r="F24" i="9" s="1"/>
  <c r="R24" i="9" s="1"/>
  <c r="E25" i="9"/>
  <c r="F25" i="9" s="1"/>
  <c r="E26" i="9"/>
  <c r="F26" i="9" s="1"/>
  <c r="AW26" i="9" s="1"/>
  <c r="E27" i="9"/>
  <c r="F27" i="9" s="1"/>
  <c r="E28" i="9"/>
  <c r="F28" i="9" s="1"/>
  <c r="G28" i="9" s="1"/>
  <c r="I28" i="9" s="1"/>
  <c r="E29" i="9"/>
  <c r="F29" i="9" s="1"/>
  <c r="E30" i="9"/>
  <c r="F30" i="9" s="1"/>
  <c r="E31" i="9"/>
  <c r="F31" i="9"/>
  <c r="E32" i="9"/>
  <c r="F32" i="9" s="1"/>
  <c r="E33" i="9"/>
  <c r="F33" i="9" s="1"/>
  <c r="E34" i="9"/>
  <c r="F34" i="9" s="1"/>
  <c r="E35" i="9"/>
  <c r="F35" i="9" s="1"/>
  <c r="E36" i="9"/>
  <c r="F36" i="9" s="1"/>
  <c r="E37" i="9"/>
  <c r="F37" i="9" s="1"/>
  <c r="E38" i="9"/>
  <c r="F38" i="9" s="1"/>
  <c r="AW38" i="9" s="1"/>
  <c r="E39" i="9"/>
  <c r="F39" i="9" s="1"/>
  <c r="E40" i="9"/>
  <c r="F40" i="9" s="1"/>
  <c r="AW40" i="9" s="1"/>
  <c r="E41" i="9"/>
  <c r="F41" i="9" s="1"/>
  <c r="E42" i="9"/>
  <c r="F42" i="9" s="1"/>
  <c r="E43" i="9"/>
  <c r="F43" i="9" s="1"/>
  <c r="E44" i="9"/>
  <c r="F44" i="9" s="1"/>
  <c r="E45" i="9"/>
  <c r="F45" i="9" s="1"/>
  <c r="E46" i="9"/>
  <c r="F46" i="9" s="1"/>
  <c r="E47" i="9"/>
  <c r="F47" i="9" s="1"/>
  <c r="E48" i="9"/>
  <c r="F48" i="9" s="1"/>
  <c r="AW48" i="9" s="1"/>
  <c r="E49" i="9"/>
  <c r="F49" i="9" s="1"/>
  <c r="E50" i="9"/>
  <c r="F50" i="9" s="1"/>
  <c r="E51" i="9"/>
  <c r="F51" i="9" s="1"/>
  <c r="G51" i="9" s="1"/>
  <c r="I51" i="9" s="1"/>
  <c r="E52" i="9"/>
  <c r="F52" i="9" s="1"/>
  <c r="E53" i="9"/>
  <c r="F53" i="9" s="1"/>
  <c r="E54" i="9"/>
  <c r="F54" i="9" s="1"/>
  <c r="G54" i="9" s="1"/>
  <c r="E55" i="9"/>
  <c r="F55" i="9" s="1"/>
  <c r="E56" i="9"/>
  <c r="F56" i="9" s="1"/>
  <c r="AW56" i="9" s="1"/>
  <c r="E57" i="9"/>
  <c r="F57" i="9" s="1"/>
  <c r="E58" i="9"/>
  <c r="F58" i="9" s="1"/>
  <c r="E59" i="9"/>
  <c r="F59" i="9" s="1"/>
  <c r="Z59" i="9" s="1"/>
  <c r="E60" i="9"/>
  <c r="F60" i="9" s="1"/>
  <c r="E61" i="9"/>
  <c r="F61" i="9" s="1"/>
  <c r="E62" i="9"/>
  <c r="F62" i="9" s="1"/>
  <c r="E63" i="9"/>
  <c r="F63" i="9" s="1"/>
  <c r="E64" i="9"/>
  <c r="F64" i="9" s="1"/>
  <c r="AW64" i="9" s="1"/>
  <c r="E65" i="9"/>
  <c r="F65" i="9" s="1"/>
  <c r="AW65" i="9" s="1"/>
  <c r="E66" i="9"/>
  <c r="F66" i="9" s="1"/>
  <c r="AW66" i="9" s="1"/>
  <c r="E67" i="9"/>
  <c r="F67" i="9" s="1"/>
  <c r="E68" i="9"/>
  <c r="F68" i="9" s="1"/>
  <c r="E69" i="9"/>
  <c r="F69" i="9" s="1"/>
  <c r="E70" i="9"/>
  <c r="F70" i="9" s="1"/>
  <c r="E71" i="9"/>
  <c r="F71" i="9" s="1"/>
  <c r="E72" i="9"/>
  <c r="F72" i="9" s="1"/>
  <c r="AW72" i="9" s="1"/>
  <c r="E73" i="9"/>
  <c r="F73" i="9" s="1"/>
  <c r="E74" i="9"/>
  <c r="F74" i="9" s="1"/>
  <c r="E75" i="9"/>
  <c r="F75" i="9" s="1"/>
  <c r="E76" i="9"/>
  <c r="F76" i="9" s="1"/>
  <c r="E77" i="9"/>
  <c r="F77" i="9" s="1"/>
  <c r="E78" i="9"/>
  <c r="F78" i="9" s="1"/>
  <c r="E79" i="9"/>
  <c r="F79" i="9" s="1"/>
  <c r="E80" i="9"/>
  <c r="F80" i="9" s="1"/>
  <c r="AW80" i="9" s="1"/>
  <c r="E81" i="9"/>
  <c r="F81" i="9" s="1"/>
  <c r="E82" i="9"/>
  <c r="F82" i="9" s="1"/>
  <c r="G82" i="9" s="1"/>
  <c r="I82" i="9" s="1"/>
  <c r="E83" i="9"/>
  <c r="F83" i="9" s="1"/>
  <c r="E84" i="9"/>
  <c r="F84" i="9" s="1"/>
  <c r="E85" i="9"/>
  <c r="F85" i="9" s="1"/>
  <c r="E86" i="9"/>
  <c r="F86" i="9" s="1"/>
  <c r="Z86" i="9" s="1"/>
  <c r="E87" i="9"/>
  <c r="F87" i="9" s="1"/>
  <c r="E88" i="9"/>
  <c r="F88" i="9" s="1"/>
  <c r="AW88" i="9" s="1"/>
  <c r="E89" i="9"/>
  <c r="F89" i="9" s="1"/>
  <c r="E90" i="9"/>
  <c r="F90" i="9" s="1"/>
  <c r="AW90" i="9" s="1"/>
  <c r="E91" i="9"/>
  <c r="F91" i="9" s="1"/>
  <c r="E92" i="9"/>
  <c r="F92" i="9" s="1"/>
  <c r="E93" i="9"/>
  <c r="F93" i="9" s="1"/>
  <c r="E94" i="9"/>
  <c r="F94" i="9" s="1"/>
  <c r="E95" i="9"/>
  <c r="F95" i="9" s="1"/>
  <c r="E96" i="9"/>
  <c r="F96" i="9" s="1"/>
  <c r="AW96" i="9" s="1"/>
  <c r="E97" i="9"/>
  <c r="F97" i="9" s="1"/>
  <c r="E98" i="9"/>
  <c r="F98" i="9" s="1"/>
  <c r="Z98" i="9" s="1"/>
  <c r="E99" i="9"/>
  <c r="F99" i="9" s="1"/>
  <c r="AW99" i="9" s="1"/>
  <c r="E100" i="9"/>
  <c r="F100" i="9" s="1"/>
  <c r="E101" i="9"/>
  <c r="F101" i="9" s="1"/>
  <c r="E102" i="9"/>
  <c r="F102" i="9" s="1"/>
  <c r="Z102" i="9" s="1"/>
  <c r="E103" i="9"/>
  <c r="F103" i="9" s="1"/>
  <c r="E104" i="9"/>
  <c r="F104" i="9" s="1"/>
  <c r="AW104" i="9" s="1"/>
  <c r="E105" i="9"/>
  <c r="F105" i="9" s="1"/>
  <c r="E106" i="9"/>
  <c r="F106" i="9" s="1"/>
  <c r="E107" i="9"/>
  <c r="F107" i="9" s="1"/>
  <c r="E108" i="9"/>
  <c r="F108" i="9" s="1"/>
  <c r="E109" i="9"/>
  <c r="F109" i="9" s="1"/>
  <c r="E110" i="9"/>
  <c r="F110" i="9" s="1"/>
  <c r="E111" i="9"/>
  <c r="F111" i="9" s="1"/>
  <c r="E112" i="9"/>
  <c r="F112" i="9" s="1"/>
  <c r="E113" i="9"/>
  <c r="F113" i="9" s="1"/>
  <c r="E114" i="9"/>
  <c r="F114" i="9" s="1"/>
  <c r="E115" i="9"/>
  <c r="F115" i="9" s="1"/>
  <c r="E116" i="9"/>
  <c r="F116" i="9" s="1"/>
  <c r="E117" i="9"/>
  <c r="F117" i="9" s="1"/>
  <c r="E118" i="9"/>
  <c r="F118" i="9" s="1"/>
  <c r="E119" i="9"/>
  <c r="F119" i="9" s="1"/>
  <c r="E120" i="9"/>
  <c r="F120" i="9" s="1"/>
  <c r="E121" i="9"/>
  <c r="F121" i="9" s="1"/>
  <c r="E122" i="9"/>
  <c r="F122" i="9" s="1"/>
  <c r="Z122" i="9" s="1"/>
  <c r="E123" i="9"/>
  <c r="F123" i="9" s="1"/>
  <c r="E124" i="9"/>
  <c r="F124" i="9" s="1"/>
  <c r="E125" i="9"/>
  <c r="F125" i="9" s="1"/>
  <c r="E126" i="9"/>
  <c r="F126" i="9" s="1"/>
  <c r="E127" i="9"/>
  <c r="F127" i="9" s="1"/>
  <c r="E128" i="9"/>
  <c r="F128" i="9" s="1"/>
  <c r="G128" i="9" s="1"/>
  <c r="I128" i="9" s="1"/>
  <c r="E129" i="9"/>
  <c r="F129" i="9" s="1"/>
  <c r="E130" i="9"/>
  <c r="F130" i="9" s="1"/>
  <c r="E131" i="9"/>
  <c r="F131" i="9" s="1"/>
  <c r="Z131" i="9" s="1"/>
  <c r="E132" i="9"/>
  <c r="F132" i="9" s="1"/>
  <c r="E133" i="9"/>
  <c r="F133" i="9" s="1"/>
  <c r="E134" i="9"/>
  <c r="F134" i="9" s="1"/>
  <c r="E135" i="9"/>
  <c r="F135" i="9" s="1"/>
  <c r="E136" i="9"/>
  <c r="F136" i="9" s="1"/>
  <c r="Z136" i="9" s="1"/>
  <c r="E137" i="9"/>
  <c r="F137" i="9" s="1"/>
  <c r="G137" i="9" s="1"/>
  <c r="I137" i="9" s="1"/>
  <c r="E138" i="9"/>
  <c r="F138" i="9" s="1"/>
  <c r="E139" i="9"/>
  <c r="F139" i="9" s="1"/>
  <c r="G139" i="9" s="1"/>
  <c r="I139" i="9" s="1"/>
  <c r="E140" i="9"/>
  <c r="F140" i="9" s="1"/>
  <c r="E141" i="9"/>
  <c r="F141" i="9" s="1"/>
  <c r="E142" i="9"/>
  <c r="F142" i="9" s="1"/>
  <c r="E143" i="9"/>
  <c r="F143" i="9" s="1"/>
  <c r="E144" i="9"/>
  <c r="F144" i="9" s="1"/>
  <c r="E145" i="9"/>
  <c r="F145" i="9" s="1"/>
  <c r="E146" i="9"/>
  <c r="F146" i="9" s="1"/>
  <c r="Z146" i="9" s="1"/>
  <c r="E147" i="9"/>
  <c r="F147" i="9" s="1"/>
  <c r="E148" i="9"/>
  <c r="F148" i="9" s="1"/>
  <c r="E149" i="9"/>
  <c r="F149" i="9" s="1"/>
  <c r="E150" i="9"/>
  <c r="F150" i="9" s="1"/>
  <c r="E151" i="9"/>
  <c r="F151" i="9" s="1"/>
  <c r="AW151" i="9" s="1"/>
  <c r="E152" i="9"/>
  <c r="F152" i="9" s="1"/>
  <c r="AU152" i="9" s="1"/>
  <c r="E153" i="9"/>
  <c r="F153" i="9" s="1"/>
  <c r="E154" i="9"/>
  <c r="F154" i="9" s="1"/>
  <c r="G154" i="9" s="1"/>
  <c r="I154" i="9" s="1"/>
  <c r="E155" i="9"/>
  <c r="F155" i="9" s="1"/>
  <c r="E156" i="9"/>
  <c r="F156" i="9" s="1"/>
  <c r="E157" i="9"/>
  <c r="F157" i="9" s="1"/>
  <c r="E158" i="9"/>
  <c r="F158" i="9" s="1"/>
  <c r="E159" i="9"/>
  <c r="F159" i="9" s="1"/>
  <c r="E160" i="9"/>
  <c r="F160" i="9" s="1"/>
  <c r="E161" i="9"/>
  <c r="F161" i="9" s="1"/>
  <c r="E162" i="9"/>
  <c r="F162" i="9" s="1"/>
  <c r="AW162" i="9" s="1"/>
  <c r="E163" i="9"/>
  <c r="F163" i="9" s="1"/>
  <c r="E164" i="9"/>
  <c r="F164" i="9" s="1"/>
  <c r="E165" i="9"/>
  <c r="F165" i="9" s="1"/>
  <c r="AW165" i="9" s="1"/>
  <c r="E166" i="9"/>
  <c r="F166" i="9" s="1"/>
  <c r="E167" i="9"/>
  <c r="F167" i="9" s="1"/>
  <c r="E168" i="9"/>
  <c r="F168" i="9" s="1"/>
  <c r="E169" i="9"/>
  <c r="F169" i="9" s="1"/>
  <c r="E170" i="9"/>
  <c r="F170" i="9" s="1"/>
  <c r="Z170" i="9" s="1"/>
  <c r="E171" i="9"/>
  <c r="F171" i="9" s="1"/>
  <c r="E172" i="9"/>
  <c r="F172" i="9" s="1"/>
  <c r="E173" i="9"/>
  <c r="F173" i="9" s="1"/>
  <c r="E174" i="9"/>
  <c r="F174" i="9" s="1"/>
  <c r="E175" i="9"/>
  <c r="F175" i="9" s="1"/>
  <c r="E176" i="9"/>
  <c r="F176" i="9" s="1"/>
  <c r="Z176" i="9" s="1"/>
  <c r="E177" i="9"/>
  <c r="F177" i="9" s="1"/>
  <c r="E178" i="9"/>
  <c r="F178" i="9" s="1"/>
  <c r="E179" i="9"/>
  <c r="F179" i="9" s="1"/>
  <c r="R179" i="9" s="1"/>
  <c r="E180" i="9"/>
  <c r="F180" i="9" s="1"/>
  <c r="E181" i="9"/>
  <c r="F181" i="9" s="1"/>
  <c r="E182" i="9"/>
  <c r="F182" i="9" s="1"/>
  <c r="E183" i="9"/>
  <c r="F183" i="9" s="1"/>
  <c r="E184" i="9"/>
  <c r="F184" i="9" s="1"/>
  <c r="AU184" i="9" s="1"/>
  <c r="AT184" i="9" s="1"/>
  <c r="AS184" i="9" s="1"/>
  <c r="AR184" i="9" s="1"/>
  <c r="AQ184" i="9" s="1"/>
  <c r="AP184" i="9" s="1"/>
  <c r="AO184" i="9" s="1"/>
  <c r="AN184" i="9" s="1"/>
  <c r="AM184" i="9" s="1"/>
  <c r="AL184" i="9" s="1"/>
  <c r="E185" i="9"/>
  <c r="F185" i="9" s="1"/>
  <c r="AW185" i="9" s="1"/>
  <c r="E186" i="9"/>
  <c r="F186" i="9" s="1"/>
  <c r="E187" i="9"/>
  <c r="F187" i="9" s="1"/>
  <c r="G187" i="9" s="1"/>
  <c r="E188" i="9"/>
  <c r="F188" i="9" s="1"/>
  <c r="E189" i="9"/>
  <c r="F189" i="9" s="1"/>
  <c r="E190" i="9"/>
  <c r="F190" i="9" s="1"/>
  <c r="E191" i="9"/>
  <c r="F191" i="9" s="1"/>
  <c r="E192" i="9"/>
  <c r="F192" i="9" s="1"/>
  <c r="AW192" i="9" s="1"/>
  <c r="E193" i="9"/>
  <c r="F193" i="9" s="1"/>
  <c r="E194" i="9"/>
  <c r="F194" i="9" s="1"/>
  <c r="AW194" i="9" s="1"/>
  <c r="E195" i="9"/>
  <c r="F195" i="9" s="1"/>
  <c r="E196" i="9"/>
  <c r="F196" i="9" s="1"/>
  <c r="Z196" i="9" s="1"/>
  <c r="E197" i="9"/>
  <c r="F197" i="9" s="1"/>
  <c r="E198" i="9"/>
  <c r="F198" i="9" s="1"/>
  <c r="E199" i="9"/>
  <c r="F199" i="9" s="1"/>
  <c r="E200" i="9"/>
  <c r="F200" i="9" s="1"/>
  <c r="E201" i="9"/>
  <c r="F201" i="9" s="1"/>
  <c r="E202" i="9"/>
  <c r="F202" i="9" s="1"/>
  <c r="E203" i="9"/>
  <c r="F203" i="9" s="1"/>
  <c r="AW203" i="9" s="1"/>
  <c r="E204" i="9"/>
  <c r="F204" i="9" s="1"/>
  <c r="E205" i="9"/>
  <c r="F205" i="9" s="1"/>
  <c r="Z205" i="9" s="1"/>
  <c r="E206" i="9"/>
  <c r="F206" i="9" s="1"/>
  <c r="E207" i="9"/>
  <c r="F207" i="9" s="1"/>
  <c r="E208" i="9"/>
  <c r="F208" i="9" s="1"/>
  <c r="E209" i="9"/>
  <c r="F209" i="9" s="1"/>
  <c r="E210" i="9"/>
  <c r="F210" i="9" s="1"/>
  <c r="AW210" i="9" s="1"/>
  <c r="E211" i="9"/>
  <c r="F211" i="9" s="1"/>
  <c r="E212" i="9"/>
  <c r="F212" i="9" s="1"/>
  <c r="E213" i="9"/>
  <c r="F213" i="9" s="1"/>
  <c r="Z213" i="9" s="1"/>
  <c r="E214" i="9"/>
  <c r="F214" i="9" s="1"/>
  <c r="E215" i="9"/>
  <c r="F215" i="9" s="1"/>
  <c r="E216" i="9"/>
  <c r="F216" i="9" s="1"/>
  <c r="AW216" i="9" s="1"/>
  <c r="E217" i="9"/>
  <c r="F217" i="9" s="1"/>
  <c r="E218" i="9"/>
  <c r="F218" i="9" s="1"/>
  <c r="E219" i="9"/>
  <c r="F219" i="9" s="1"/>
  <c r="E220" i="9"/>
  <c r="F220" i="9" s="1"/>
  <c r="E221" i="9"/>
  <c r="F221" i="9" s="1"/>
  <c r="E222" i="9"/>
  <c r="F222" i="9" s="1"/>
  <c r="E223" i="9"/>
  <c r="F223" i="9" s="1"/>
  <c r="G223" i="9" s="1"/>
  <c r="E224" i="9"/>
  <c r="F224" i="9" s="1"/>
  <c r="AU224" i="9" s="1"/>
  <c r="AT224" i="9" s="1"/>
  <c r="AS224" i="9" s="1"/>
  <c r="AR224" i="9" s="1"/>
  <c r="AQ224" i="9" s="1"/>
  <c r="AP224" i="9" s="1"/>
  <c r="AO224" i="9" s="1"/>
  <c r="AN224" i="9" s="1"/>
  <c r="AM224" i="9" s="1"/>
  <c r="AL224" i="9" s="1"/>
  <c r="E225" i="9"/>
  <c r="F225" i="9" s="1"/>
  <c r="E226" i="9"/>
  <c r="F226" i="9" s="1"/>
  <c r="E227" i="9"/>
  <c r="F227" i="9" s="1"/>
  <c r="E228" i="9"/>
  <c r="F228" i="9" s="1"/>
  <c r="E229" i="9"/>
  <c r="F229" i="9" s="1"/>
  <c r="E230" i="9"/>
  <c r="F230" i="9" s="1"/>
  <c r="E231" i="9"/>
  <c r="F231" i="9" s="1"/>
  <c r="E232" i="9"/>
  <c r="F232" i="9" s="1"/>
  <c r="E233" i="9"/>
  <c r="F233" i="9" s="1"/>
  <c r="E234" i="9"/>
  <c r="F234" i="9" s="1"/>
  <c r="E235" i="9"/>
  <c r="F235" i="9" s="1"/>
  <c r="E236" i="9"/>
  <c r="F236" i="9" s="1"/>
  <c r="E237" i="9"/>
  <c r="F237" i="9" s="1"/>
  <c r="E238" i="9"/>
  <c r="F238" i="9" s="1"/>
  <c r="E239" i="9"/>
  <c r="F239" i="9" s="1"/>
  <c r="E240" i="9"/>
  <c r="F240" i="9" s="1"/>
  <c r="G240" i="9" s="1"/>
  <c r="I240" i="9" s="1"/>
  <c r="E241" i="9"/>
  <c r="F241" i="9" s="1"/>
  <c r="E242" i="9"/>
  <c r="F242" i="9" s="1"/>
  <c r="E243" i="9"/>
  <c r="F243" i="9" s="1"/>
  <c r="E244" i="9"/>
  <c r="F244" i="9" s="1"/>
  <c r="E245" i="9"/>
  <c r="F245" i="9" s="1"/>
  <c r="E246" i="9"/>
  <c r="F246" i="9"/>
  <c r="E247" i="9"/>
  <c r="F247" i="9" s="1"/>
  <c r="Z247" i="9" s="1"/>
  <c r="E248" i="9"/>
  <c r="F248" i="9" s="1"/>
  <c r="E249" i="9"/>
  <c r="F249" i="9" s="1"/>
  <c r="E250" i="9"/>
  <c r="F250" i="9" s="1"/>
  <c r="E251" i="9"/>
  <c r="F251" i="9" s="1"/>
  <c r="E252" i="9"/>
  <c r="F252" i="9" s="1"/>
  <c r="E253" i="9"/>
  <c r="F253" i="9" s="1"/>
  <c r="E254" i="9"/>
  <c r="F254" i="9" s="1"/>
  <c r="E255" i="9"/>
  <c r="F255" i="9" s="1"/>
  <c r="E256" i="9"/>
  <c r="F256" i="9" s="1"/>
  <c r="AW256" i="9" s="1"/>
  <c r="E257" i="9"/>
  <c r="F257" i="9" s="1"/>
  <c r="E258" i="9"/>
  <c r="F258" i="9" s="1"/>
  <c r="E259" i="9"/>
  <c r="F259" i="9" s="1"/>
  <c r="E260" i="9"/>
  <c r="F260" i="9" s="1"/>
  <c r="E261" i="9"/>
  <c r="F261" i="9" s="1"/>
  <c r="E262" i="9"/>
  <c r="F262" i="9" s="1"/>
  <c r="E263" i="9"/>
  <c r="F263" i="9" s="1"/>
  <c r="E264" i="9"/>
  <c r="F264" i="9" s="1"/>
  <c r="G264" i="9" s="1"/>
  <c r="I264" i="9" s="1"/>
  <c r="E265" i="9"/>
  <c r="F265" i="9" s="1"/>
  <c r="E266" i="9"/>
  <c r="F266" i="9" s="1"/>
  <c r="E267" i="9"/>
  <c r="F267" i="9" s="1"/>
  <c r="E268" i="9"/>
  <c r="F268" i="9" s="1"/>
  <c r="E269" i="9"/>
  <c r="F269" i="9" s="1"/>
  <c r="E270" i="9"/>
  <c r="F270" i="9" s="1"/>
  <c r="E271" i="9"/>
  <c r="F271" i="9" s="1"/>
  <c r="G271" i="9" s="1"/>
  <c r="E272" i="9"/>
  <c r="F272" i="9" s="1"/>
  <c r="G272" i="9" s="1"/>
  <c r="I272" i="9" s="1"/>
  <c r="E273" i="9"/>
  <c r="F273" i="9" s="1"/>
  <c r="E274" i="9"/>
  <c r="F274" i="9" s="1"/>
  <c r="E275" i="9"/>
  <c r="F275" i="9" s="1"/>
  <c r="E276" i="9"/>
  <c r="F276" i="9" s="1"/>
  <c r="Z276" i="9" s="1"/>
  <c r="E277" i="9"/>
  <c r="F277" i="9" s="1"/>
  <c r="E278" i="9"/>
  <c r="F278" i="9" s="1"/>
  <c r="E279" i="9"/>
  <c r="F279" i="9" s="1"/>
  <c r="E280" i="9"/>
  <c r="F280" i="9" s="1"/>
  <c r="G280" i="9" s="1"/>
  <c r="I280" i="9" s="1"/>
  <c r="E281" i="9"/>
  <c r="F281" i="9" s="1"/>
  <c r="E282" i="9"/>
  <c r="F282" i="9" s="1"/>
  <c r="E283" i="9"/>
  <c r="F283" i="9" s="1"/>
  <c r="E284" i="9"/>
  <c r="F284" i="9" s="1"/>
  <c r="G284" i="9" s="1"/>
  <c r="I284" i="9" s="1"/>
  <c r="E285" i="9"/>
  <c r="F285" i="9" s="1"/>
  <c r="E286" i="9"/>
  <c r="F286" i="9" s="1"/>
  <c r="E287" i="9"/>
  <c r="F287" i="9" s="1"/>
  <c r="E288" i="9"/>
  <c r="F288" i="9" s="1"/>
  <c r="G288" i="9" s="1"/>
  <c r="E289" i="9"/>
  <c r="F289" i="9" s="1"/>
  <c r="E290" i="9"/>
  <c r="F290" i="9" s="1"/>
  <c r="E291" i="9"/>
  <c r="F291" i="9" s="1"/>
  <c r="E292" i="9"/>
  <c r="F292" i="9" s="1"/>
  <c r="AW292" i="9" s="1"/>
  <c r="E293" i="9"/>
  <c r="F293" i="9" s="1"/>
  <c r="E294" i="9"/>
  <c r="F294" i="9" s="1"/>
  <c r="AW294" i="9" s="1"/>
  <c r="E295" i="9"/>
  <c r="F295" i="9" s="1"/>
  <c r="E296" i="9"/>
  <c r="F296" i="9" s="1"/>
  <c r="Z296" i="9" s="1"/>
  <c r="E297" i="9"/>
  <c r="F297" i="9" s="1"/>
  <c r="AW297" i="9" s="1"/>
  <c r="E298" i="9"/>
  <c r="F298" i="9" s="1"/>
  <c r="E299" i="9"/>
  <c r="F299" i="9" s="1"/>
  <c r="E300" i="9"/>
  <c r="F300" i="9" s="1"/>
  <c r="Z300" i="9" s="1"/>
  <c r="E301" i="9"/>
  <c r="F301" i="9" s="1"/>
  <c r="E302" i="9"/>
  <c r="F302" i="9" s="1"/>
  <c r="AW302" i="9" s="1"/>
  <c r="E303" i="9"/>
  <c r="F303" i="9" s="1"/>
  <c r="AW303" i="9" s="1"/>
  <c r="E304" i="9"/>
  <c r="F304" i="9" s="1"/>
  <c r="E305" i="9"/>
  <c r="F305" i="9" s="1"/>
  <c r="E306" i="9"/>
  <c r="F306" i="9" s="1"/>
  <c r="G306" i="9" s="1"/>
  <c r="E307" i="9"/>
  <c r="F307" i="9" s="1"/>
  <c r="AW307" i="9" s="1"/>
  <c r="E308" i="9"/>
  <c r="F308" i="9" s="1"/>
  <c r="E309" i="9"/>
  <c r="F309" i="9" s="1"/>
  <c r="AW309" i="9" s="1"/>
  <c r="E310" i="9"/>
  <c r="F310" i="9" s="1"/>
  <c r="E311" i="9"/>
  <c r="F311" i="9" s="1"/>
  <c r="E312" i="9"/>
  <c r="F312" i="9" s="1"/>
  <c r="E313" i="9"/>
  <c r="F313" i="9" s="1"/>
  <c r="E314" i="9"/>
  <c r="F314" i="9" s="1"/>
  <c r="E315" i="9"/>
  <c r="F315" i="9" s="1"/>
  <c r="E316" i="9"/>
  <c r="F316" i="9" s="1"/>
  <c r="E317" i="9"/>
  <c r="F317" i="9" s="1"/>
  <c r="AW317" i="9" s="1"/>
  <c r="E318" i="9"/>
  <c r="F318" i="9" s="1"/>
  <c r="E319" i="9"/>
  <c r="F319" i="9" s="1"/>
  <c r="E320" i="9"/>
  <c r="F320" i="9" s="1"/>
  <c r="E321" i="9"/>
  <c r="F321" i="9" s="1"/>
  <c r="G321" i="9" s="1"/>
  <c r="E322" i="9"/>
  <c r="F322" i="9" s="1"/>
  <c r="G322" i="9" s="1"/>
  <c r="I322" i="9" s="1"/>
  <c r="E323" i="9"/>
  <c r="F323" i="9" s="1"/>
  <c r="AW323" i="9" s="1"/>
  <c r="E324" i="9"/>
  <c r="F324" i="9" s="1"/>
  <c r="E325" i="9"/>
  <c r="F325" i="9" s="1"/>
  <c r="AW325" i="9" s="1"/>
  <c r="E326" i="9"/>
  <c r="F326" i="9" s="1"/>
  <c r="E327" i="9"/>
  <c r="F327" i="9" s="1"/>
  <c r="AW327" i="9" s="1"/>
  <c r="E328" i="9"/>
  <c r="F328" i="9" s="1"/>
  <c r="Z328" i="9" s="1"/>
  <c r="E329" i="9"/>
  <c r="F329" i="9" s="1"/>
  <c r="E330" i="9"/>
  <c r="F330" i="9" s="1"/>
  <c r="E331" i="9"/>
  <c r="F331" i="9" s="1"/>
  <c r="E332" i="9"/>
  <c r="F332" i="9" s="1"/>
  <c r="E333" i="9"/>
  <c r="F333" i="9" s="1"/>
  <c r="E334" i="9"/>
  <c r="F334" i="9" s="1"/>
  <c r="E335" i="9"/>
  <c r="F335" i="9" s="1"/>
  <c r="G335" i="9" s="1"/>
  <c r="E336" i="9"/>
  <c r="F336" i="9" s="1"/>
  <c r="G336" i="9" s="1"/>
  <c r="I336" i="9" s="1"/>
  <c r="E337" i="9"/>
  <c r="F337" i="9" s="1"/>
  <c r="E338" i="9"/>
  <c r="F338" i="9" s="1"/>
  <c r="E339" i="9"/>
  <c r="F339" i="9" s="1"/>
  <c r="E340" i="9"/>
  <c r="F340" i="9" s="1"/>
  <c r="E341" i="9"/>
  <c r="F341" i="9" s="1"/>
  <c r="E342" i="9"/>
  <c r="F342" i="9" s="1"/>
  <c r="G342" i="9" s="1"/>
  <c r="E343" i="9"/>
  <c r="F343" i="9" s="1"/>
  <c r="E344" i="9"/>
  <c r="F344" i="9" s="1"/>
  <c r="G344" i="9" s="1"/>
  <c r="I344" i="9" s="1"/>
  <c r="E345" i="9"/>
  <c r="F345" i="9" s="1"/>
  <c r="E346" i="9"/>
  <c r="F346" i="9" s="1"/>
  <c r="AW346" i="9" s="1"/>
  <c r="E347" i="9"/>
  <c r="F347" i="9" s="1"/>
  <c r="E348" i="9"/>
  <c r="F348" i="9" s="1"/>
  <c r="E349" i="9"/>
  <c r="F349" i="9" s="1"/>
  <c r="E350" i="9"/>
  <c r="F350" i="9" s="1"/>
  <c r="G350" i="9" s="1"/>
  <c r="E351" i="9"/>
  <c r="F351" i="9" s="1"/>
  <c r="E352" i="9"/>
  <c r="F352" i="9" s="1"/>
  <c r="E353" i="9"/>
  <c r="F353" i="9" s="1"/>
  <c r="E354" i="9"/>
  <c r="F354" i="9" s="1"/>
  <c r="E355" i="9"/>
  <c r="F355" i="9" s="1"/>
  <c r="E356" i="9"/>
  <c r="F356" i="9" s="1"/>
  <c r="E357" i="9"/>
  <c r="F357" i="9" s="1"/>
  <c r="E358" i="9"/>
  <c r="F358" i="9" s="1"/>
  <c r="E359" i="9"/>
  <c r="F359" i="9" s="1"/>
  <c r="G359" i="9" s="1"/>
  <c r="E360" i="9"/>
  <c r="F360" i="9" s="1"/>
  <c r="E361" i="9"/>
  <c r="F361" i="9" s="1"/>
  <c r="E362" i="9"/>
  <c r="F362" i="9" s="1"/>
  <c r="E363" i="9"/>
  <c r="F363" i="9" s="1"/>
  <c r="E364" i="9"/>
  <c r="F364" i="9" s="1"/>
  <c r="E365" i="9"/>
  <c r="F365" i="9" s="1"/>
  <c r="E366" i="9"/>
  <c r="F366" i="9" s="1"/>
  <c r="E367" i="9"/>
  <c r="F367" i="9" s="1"/>
  <c r="Z367" i="9" s="1"/>
  <c r="E368" i="9"/>
  <c r="F368" i="9" s="1"/>
  <c r="E369" i="9"/>
  <c r="F369" i="9" s="1"/>
  <c r="AW369" i="9" s="1"/>
  <c r="E370" i="9"/>
  <c r="F370" i="9" s="1"/>
  <c r="E371" i="9"/>
  <c r="F371" i="9" s="1"/>
  <c r="E372" i="9"/>
  <c r="F372" i="9" s="1"/>
  <c r="Z372" i="9" s="1"/>
  <c r="E373" i="9"/>
  <c r="F373" i="9" s="1"/>
  <c r="E374" i="9"/>
  <c r="F374" i="9" s="1"/>
  <c r="E375" i="9"/>
  <c r="F375" i="9" s="1"/>
  <c r="E376" i="9"/>
  <c r="F376" i="9" s="1"/>
  <c r="R376" i="9" s="1"/>
  <c r="E377" i="9"/>
  <c r="F377" i="9" s="1"/>
  <c r="E378" i="9"/>
  <c r="F378" i="9" s="1"/>
  <c r="G378" i="9" s="1"/>
  <c r="J378" i="9" s="1"/>
  <c r="E379" i="9"/>
  <c r="F379" i="9" s="1"/>
  <c r="AW379" i="9" s="1"/>
  <c r="E380" i="9"/>
  <c r="F380" i="9" s="1"/>
  <c r="E381" i="9"/>
  <c r="F381" i="9" s="1"/>
  <c r="E382" i="9"/>
  <c r="F382" i="9" s="1"/>
  <c r="G382" i="9" s="1"/>
  <c r="E383" i="9"/>
  <c r="F383" i="9" s="1"/>
  <c r="E384" i="9"/>
  <c r="F384" i="9" s="1"/>
  <c r="E385" i="9"/>
  <c r="F385" i="9" s="1"/>
  <c r="E386" i="9"/>
  <c r="F386" i="9" s="1"/>
  <c r="G386" i="9" s="1"/>
  <c r="E387" i="9"/>
  <c r="F387" i="9" s="1"/>
  <c r="AW387" i="9" s="1"/>
  <c r="E388" i="9"/>
  <c r="F388" i="9" s="1"/>
  <c r="E389" i="9"/>
  <c r="F389" i="9" s="1"/>
  <c r="E390" i="9"/>
  <c r="F390" i="9" s="1"/>
  <c r="E391" i="9"/>
  <c r="F391" i="9" s="1"/>
  <c r="E392" i="9"/>
  <c r="F392" i="9" s="1"/>
  <c r="AW392" i="9" s="1"/>
  <c r="E393" i="9"/>
  <c r="F393" i="9" s="1"/>
  <c r="E394" i="9"/>
  <c r="F394" i="9" s="1"/>
  <c r="E395" i="9"/>
  <c r="F395" i="9" s="1"/>
  <c r="E396" i="9"/>
  <c r="F396" i="9" s="1"/>
  <c r="Z396" i="9" s="1"/>
  <c r="E397" i="9"/>
  <c r="F397" i="9" s="1"/>
  <c r="E398" i="9"/>
  <c r="F398" i="9" s="1"/>
  <c r="AW398" i="9" s="1"/>
  <c r="E399" i="9"/>
  <c r="F399" i="9" s="1"/>
  <c r="E400" i="9"/>
  <c r="F400" i="9" s="1"/>
  <c r="G400" i="9" s="1"/>
  <c r="J400" i="9" s="1"/>
  <c r="E401" i="9"/>
  <c r="F401" i="9" s="1"/>
  <c r="E402" i="9"/>
  <c r="F402" i="9" s="1"/>
  <c r="AW402" i="9" s="1"/>
  <c r="E403" i="9"/>
  <c r="F403" i="9" s="1"/>
  <c r="E404" i="9"/>
  <c r="F404" i="9" s="1"/>
  <c r="E405" i="9"/>
  <c r="F405" i="9" s="1"/>
  <c r="B405" i="9" s="1"/>
  <c r="E406" i="9"/>
  <c r="F406" i="9" s="1"/>
  <c r="E407" i="9"/>
  <c r="F407" i="9" s="1"/>
  <c r="Z407" i="9" s="1"/>
  <c r="E408" i="9"/>
  <c r="F408" i="9" s="1"/>
  <c r="AW408" i="9" s="1"/>
  <c r="E409" i="9"/>
  <c r="F409" i="9" s="1"/>
  <c r="E410" i="9"/>
  <c r="F410" i="9" s="1"/>
  <c r="G410" i="9" s="1"/>
  <c r="E411" i="9"/>
  <c r="F411" i="9" s="1"/>
  <c r="AW411" i="9" s="1"/>
  <c r="E412" i="9"/>
  <c r="F412" i="9" s="1"/>
  <c r="E413" i="9"/>
  <c r="F413" i="9" s="1"/>
  <c r="E414" i="9"/>
  <c r="F414" i="9" s="1"/>
  <c r="AW414" i="9" s="1"/>
  <c r="E415" i="9"/>
  <c r="F415" i="9" s="1"/>
  <c r="E416" i="9"/>
  <c r="F416" i="9" s="1"/>
  <c r="AW416" i="9" s="1"/>
  <c r="E417" i="9"/>
  <c r="F417" i="9" s="1"/>
  <c r="E418" i="9"/>
  <c r="F418" i="9" s="1"/>
  <c r="G418" i="9" s="1"/>
  <c r="K418" i="9" s="1"/>
  <c r="E419" i="9"/>
  <c r="F419" i="9" s="1"/>
  <c r="E420" i="9"/>
  <c r="F420" i="9" s="1"/>
  <c r="E421" i="9"/>
  <c r="F421" i="9" s="1"/>
  <c r="AW421" i="9" s="1"/>
  <c r="E422" i="9"/>
  <c r="F422" i="9" s="1"/>
  <c r="E423" i="9"/>
  <c r="F423" i="9" s="1"/>
  <c r="G423" i="9" s="1"/>
  <c r="E424" i="9"/>
  <c r="F424" i="9" s="1"/>
  <c r="Z424" i="9" s="1"/>
  <c r="E425" i="9"/>
  <c r="F425" i="9" s="1"/>
  <c r="E426" i="9"/>
  <c r="F426" i="9" s="1"/>
  <c r="E427" i="9"/>
  <c r="F427" i="9" s="1"/>
  <c r="E428" i="9"/>
  <c r="F428" i="9" s="1"/>
  <c r="E429" i="9"/>
  <c r="F429" i="9" s="1"/>
  <c r="E430" i="9"/>
  <c r="F430" i="9" s="1"/>
  <c r="E431" i="9"/>
  <c r="F431" i="9" s="1"/>
  <c r="G431" i="9" s="1"/>
  <c r="E432" i="9"/>
  <c r="F432" i="9" s="1"/>
  <c r="AW432" i="9" s="1"/>
  <c r="E433" i="9"/>
  <c r="F433" i="9" s="1"/>
  <c r="E434" i="9"/>
  <c r="F434" i="9" s="1"/>
  <c r="AW434" i="9" s="1"/>
  <c r="E435" i="9"/>
  <c r="F435" i="9" s="1"/>
  <c r="E436" i="9"/>
  <c r="F436" i="9" s="1"/>
  <c r="E437" i="9"/>
  <c r="F437" i="9" s="1"/>
  <c r="Z437" i="9" s="1"/>
  <c r="E438" i="9"/>
  <c r="F438" i="9" s="1"/>
  <c r="E439" i="9"/>
  <c r="F439" i="9" s="1"/>
  <c r="G439" i="9" s="1"/>
  <c r="K439" i="9" s="1"/>
  <c r="E440" i="9"/>
  <c r="F440" i="9" s="1"/>
  <c r="Z440" i="9" s="1"/>
  <c r="E441" i="9"/>
  <c r="F441" i="9" s="1"/>
  <c r="E442" i="9"/>
  <c r="F442" i="9" s="1"/>
  <c r="AW442" i="9" s="1"/>
  <c r="E443" i="9"/>
  <c r="F443" i="9" s="1"/>
  <c r="E444" i="9"/>
  <c r="F444" i="9" s="1"/>
  <c r="E445" i="9"/>
  <c r="F445" i="9" s="1"/>
  <c r="AW445" i="9" s="1"/>
  <c r="E446" i="9"/>
  <c r="F446" i="9" s="1"/>
  <c r="E447" i="9"/>
  <c r="F447" i="9" s="1"/>
  <c r="E448" i="9"/>
  <c r="F448" i="9" s="1"/>
  <c r="R448" i="9" s="1"/>
  <c r="E449" i="9"/>
  <c r="F449" i="9" s="1"/>
  <c r="E450" i="9"/>
  <c r="F450" i="9" s="1"/>
  <c r="Z450" i="9" s="1"/>
  <c r="E451" i="9"/>
  <c r="F451" i="9" s="1"/>
  <c r="E452" i="9"/>
  <c r="F452" i="9" s="1"/>
  <c r="E453" i="9"/>
  <c r="F453" i="9" s="1"/>
  <c r="AW453" i="9" s="1"/>
  <c r="E454" i="9"/>
  <c r="F454" i="9" s="1"/>
  <c r="E455" i="9"/>
  <c r="F455" i="9" s="1"/>
  <c r="E456" i="9"/>
  <c r="F456" i="9" s="1"/>
  <c r="E457" i="9"/>
  <c r="F457" i="9" s="1"/>
  <c r="E458" i="9"/>
  <c r="F458" i="9" s="1"/>
  <c r="E459" i="9"/>
  <c r="F459" i="9" s="1"/>
  <c r="E460" i="9"/>
  <c r="F460" i="9" s="1"/>
  <c r="E461" i="9"/>
  <c r="F461" i="9" s="1"/>
  <c r="E462" i="9"/>
  <c r="F462" i="9" s="1"/>
  <c r="E463" i="9"/>
  <c r="F463" i="9" s="1"/>
  <c r="E464" i="9"/>
  <c r="F464" i="9" s="1"/>
  <c r="G464" i="9" s="1"/>
  <c r="K464" i="9" s="1"/>
  <c r="E465" i="9"/>
  <c r="F465" i="9" s="1"/>
  <c r="E466" i="9"/>
  <c r="F466" i="9" s="1"/>
  <c r="E467" i="9"/>
  <c r="F467" i="9" s="1"/>
  <c r="E468" i="9"/>
  <c r="F468" i="9" s="1"/>
  <c r="G468" i="9" s="1"/>
  <c r="E469" i="9"/>
  <c r="F469" i="9" s="1"/>
  <c r="G469" i="9" s="1"/>
  <c r="K469" i="9" s="1"/>
  <c r="E470" i="9"/>
  <c r="F470" i="9" s="1"/>
  <c r="E471" i="9"/>
  <c r="F471" i="9" s="1"/>
  <c r="E472" i="9"/>
  <c r="F472" i="9" s="1"/>
  <c r="E473" i="9"/>
  <c r="F473" i="9" s="1"/>
  <c r="G473" i="9" s="1"/>
  <c r="K473" i="9" s="1"/>
  <c r="E474" i="9"/>
  <c r="F474" i="9" s="1"/>
  <c r="Z474" i="9" s="1"/>
  <c r="E475" i="9"/>
  <c r="F475" i="9" s="1"/>
  <c r="G475" i="9" s="1"/>
  <c r="K475" i="9" s="1"/>
  <c r="E476" i="9"/>
  <c r="F476" i="9" s="1"/>
  <c r="E477" i="9"/>
  <c r="F477" i="9" s="1"/>
  <c r="Z477" i="9" s="1"/>
  <c r="E478" i="9"/>
  <c r="F478" i="9" s="1"/>
  <c r="G478" i="9" s="1"/>
  <c r="E479" i="9"/>
  <c r="F479" i="9" s="1"/>
  <c r="E480" i="9"/>
  <c r="F480" i="9" s="1"/>
  <c r="G480" i="9" s="1"/>
  <c r="K480" i="9" s="1"/>
  <c r="E481" i="9"/>
  <c r="F481" i="9" s="1"/>
  <c r="E482" i="9"/>
  <c r="F482" i="9" s="1"/>
  <c r="E483" i="9"/>
  <c r="F483" i="9" s="1"/>
  <c r="E484" i="9"/>
  <c r="F484" i="9" s="1"/>
  <c r="E485" i="9"/>
  <c r="F485" i="9" s="1"/>
  <c r="E486" i="9"/>
  <c r="F486" i="9" s="1"/>
  <c r="E487" i="9"/>
  <c r="F487" i="9" s="1"/>
  <c r="E488" i="9"/>
  <c r="F488" i="9" s="1"/>
  <c r="AW488" i="9" s="1"/>
  <c r="E489" i="9"/>
  <c r="F489" i="9" s="1"/>
  <c r="E490" i="9"/>
  <c r="F490" i="9" s="1"/>
  <c r="AW490" i="9" s="1"/>
  <c r="E491" i="9"/>
  <c r="F491" i="9" s="1"/>
  <c r="E492" i="9"/>
  <c r="F492" i="9" s="1"/>
  <c r="E493" i="9"/>
  <c r="F493" i="9" s="1"/>
  <c r="Z493" i="9" s="1"/>
  <c r="E494" i="9"/>
  <c r="F494" i="9" s="1"/>
  <c r="Z494" i="9" s="1"/>
  <c r="E495" i="9"/>
  <c r="F495" i="9" s="1"/>
  <c r="AW495" i="9" s="1"/>
  <c r="E496" i="9"/>
  <c r="F496" i="9" s="1"/>
  <c r="Z496" i="9" s="1"/>
  <c r="E497" i="9"/>
  <c r="F497" i="9" s="1"/>
  <c r="E498" i="9"/>
  <c r="F498" i="9" s="1"/>
  <c r="G498" i="9" s="1"/>
  <c r="K498" i="9" s="1"/>
  <c r="E499" i="9"/>
  <c r="F499" i="9" s="1"/>
  <c r="E500" i="9"/>
  <c r="F500" i="9" s="1"/>
  <c r="E501" i="9"/>
  <c r="F501" i="9" s="1"/>
  <c r="Z501" i="9" s="1"/>
  <c r="E502" i="9"/>
  <c r="F502" i="9" s="1"/>
  <c r="E503" i="9"/>
  <c r="F503" i="9" s="1"/>
  <c r="E504" i="9"/>
  <c r="F504" i="9" s="1"/>
  <c r="AW504" i="9" s="1"/>
  <c r="E505" i="9"/>
  <c r="F505" i="9" s="1"/>
  <c r="E506" i="9"/>
  <c r="F506" i="9" s="1"/>
  <c r="G506" i="9" s="1"/>
  <c r="K506" i="9" s="1"/>
  <c r="E507" i="9"/>
  <c r="F507" i="9" s="1"/>
  <c r="E508" i="9"/>
  <c r="F508" i="9" s="1"/>
  <c r="E509" i="9"/>
  <c r="F509" i="9" s="1"/>
  <c r="G509" i="9" s="1"/>
  <c r="K509" i="9" s="1"/>
  <c r="E510" i="9"/>
  <c r="F510" i="9" s="1"/>
  <c r="E511" i="9"/>
  <c r="F511" i="9" s="1"/>
  <c r="E512" i="9"/>
  <c r="F512" i="9" s="1"/>
  <c r="Z512" i="9" s="1"/>
  <c r="E513" i="9"/>
  <c r="F513" i="9" s="1"/>
  <c r="E514" i="9"/>
  <c r="F514" i="9" s="1"/>
  <c r="AW514" i="9" s="1"/>
  <c r="E515" i="9"/>
  <c r="F515" i="9" s="1"/>
  <c r="G515" i="9" s="1"/>
  <c r="K515" i="9" s="1"/>
  <c r="E516" i="9"/>
  <c r="F516" i="9" s="1"/>
  <c r="E517" i="9"/>
  <c r="F517" i="9" s="1"/>
  <c r="G517" i="9" s="1"/>
  <c r="K517" i="9" s="1"/>
  <c r="E518" i="9"/>
  <c r="F518" i="9" s="1"/>
  <c r="AW518" i="9" s="1"/>
  <c r="E519" i="9"/>
  <c r="F519" i="9" s="1"/>
  <c r="E520" i="9"/>
  <c r="F520" i="9" s="1"/>
  <c r="G520" i="9" s="1"/>
  <c r="K520" i="9" s="1"/>
  <c r="E521" i="9"/>
  <c r="F521" i="9" s="1"/>
  <c r="E522" i="9"/>
  <c r="F522" i="9" s="1"/>
  <c r="E523" i="9"/>
  <c r="F523" i="9" s="1"/>
  <c r="Z523" i="9" s="1"/>
  <c r="E524" i="9"/>
  <c r="F524" i="9" s="1"/>
  <c r="Z524" i="9" s="1"/>
  <c r="E525" i="9"/>
  <c r="F525" i="9" s="1"/>
  <c r="AW525" i="9" s="1"/>
  <c r="E526" i="9"/>
  <c r="F526" i="9" s="1"/>
  <c r="E527" i="9"/>
  <c r="F527" i="9" s="1"/>
  <c r="E528" i="9"/>
  <c r="F528" i="9" s="1"/>
  <c r="AW528" i="9" s="1"/>
  <c r="E529" i="9"/>
  <c r="F529" i="9" s="1"/>
  <c r="E530" i="9"/>
  <c r="F530" i="9" s="1"/>
  <c r="G530" i="9" s="1"/>
  <c r="E531" i="9"/>
  <c r="F531" i="9" s="1"/>
  <c r="E532" i="9"/>
  <c r="F532" i="9" s="1"/>
  <c r="E533" i="9"/>
  <c r="F533" i="9" s="1"/>
  <c r="Z533" i="9" s="1"/>
  <c r="E534" i="9"/>
  <c r="F534" i="9" s="1"/>
  <c r="E535" i="9"/>
  <c r="F535" i="9" s="1"/>
  <c r="E536" i="9"/>
  <c r="F536" i="9" s="1"/>
  <c r="Z536" i="9" s="1"/>
  <c r="E537" i="9"/>
  <c r="F537" i="9" s="1"/>
  <c r="E538" i="9"/>
  <c r="F538" i="9" s="1"/>
  <c r="E539" i="9"/>
  <c r="F539" i="9" s="1"/>
  <c r="E540" i="9"/>
  <c r="F540" i="9" s="1"/>
  <c r="G540" i="9" s="1"/>
  <c r="K540" i="9" s="1"/>
  <c r="E541" i="9"/>
  <c r="F541" i="9" s="1"/>
  <c r="AW541" i="9" s="1"/>
  <c r="E542" i="9"/>
  <c r="F542" i="9" s="1"/>
  <c r="E543" i="9"/>
  <c r="F543" i="9" s="1"/>
  <c r="E544" i="9"/>
  <c r="F544" i="9" s="1"/>
  <c r="AW544" i="9" s="1"/>
  <c r="E545" i="9"/>
  <c r="F545" i="9" s="1"/>
  <c r="E546" i="9"/>
  <c r="F546" i="9" s="1"/>
  <c r="E547" i="9"/>
  <c r="F547" i="9" s="1"/>
  <c r="E548" i="9"/>
  <c r="F548" i="9" s="1"/>
  <c r="E549" i="9"/>
  <c r="F549" i="9" s="1"/>
  <c r="AW549" i="9" s="1"/>
  <c r="E550" i="9"/>
  <c r="F550" i="9" s="1"/>
  <c r="Z550" i="9" s="1"/>
  <c r="E551" i="9"/>
  <c r="F551" i="9" s="1"/>
  <c r="E552" i="9"/>
  <c r="F552" i="9" s="1"/>
  <c r="E553" i="9"/>
  <c r="F553" i="9" s="1"/>
  <c r="E554" i="9"/>
  <c r="F554" i="9" s="1"/>
  <c r="Z554" i="9" s="1"/>
  <c r="E21" i="9"/>
  <c r="F21" i="9" s="1"/>
  <c r="Z21" i="9" s="1"/>
  <c r="G462" i="9"/>
  <c r="K462" i="9" s="1"/>
  <c r="G454" i="9"/>
  <c r="G399" i="9"/>
  <c r="G334" i="9"/>
  <c r="G328" i="9"/>
  <c r="I328" i="9" s="1"/>
  <c r="G320" i="9"/>
  <c r="I320" i="9" s="1"/>
  <c r="G314" i="9"/>
  <c r="I314" i="9" s="1"/>
  <c r="G287" i="9"/>
  <c r="I287" i="9" s="1"/>
  <c r="G275" i="9"/>
  <c r="G265" i="9"/>
  <c r="G258" i="9"/>
  <c r="G245" i="9"/>
  <c r="I245" i="9" s="1"/>
  <c r="G238" i="9"/>
  <c r="I238" i="9" s="1"/>
  <c r="G235" i="9"/>
  <c r="G229" i="9"/>
  <c r="G228" i="9"/>
  <c r="G222" i="9"/>
  <c r="G221" i="9"/>
  <c r="G220" i="9"/>
  <c r="I220" i="9" s="1"/>
  <c r="G219" i="9"/>
  <c r="I219" i="9" s="1"/>
  <c r="G218" i="9"/>
  <c r="I218" i="9" s="1"/>
  <c r="G214" i="9"/>
  <c r="I214" i="9" s="1"/>
  <c r="G213" i="9"/>
  <c r="I213" i="9" s="1"/>
  <c r="G212" i="9"/>
  <c r="G207" i="9"/>
  <c r="G205" i="9"/>
  <c r="I205" i="9" s="1"/>
  <c r="G198" i="9"/>
  <c r="I198" i="9" s="1"/>
  <c r="G196" i="9"/>
  <c r="I196" i="9" s="1"/>
  <c r="G180" i="9"/>
  <c r="G157" i="9"/>
  <c r="G142" i="9"/>
  <c r="G134" i="9"/>
  <c r="G114" i="9"/>
  <c r="I114" i="9" s="1"/>
  <c r="G113" i="9"/>
  <c r="G100" i="9"/>
  <c r="G92" i="9"/>
  <c r="G85" i="9"/>
  <c r="I85" i="9" s="1"/>
  <c r="G84" i="9"/>
  <c r="I84" i="9" s="1"/>
  <c r="G77" i="9"/>
  <c r="I77" i="9" s="1"/>
  <c r="G69" i="9"/>
  <c r="I69" i="9" s="1"/>
  <c r="G68" i="9"/>
  <c r="G62" i="9"/>
  <c r="I62" i="9" s="1"/>
  <c r="G45" i="9"/>
  <c r="G41" i="9"/>
  <c r="G34" i="9"/>
  <c r="AY7" i="9"/>
  <c r="AY6" i="9"/>
  <c r="AY13" i="9" s="1"/>
  <c r="Z41" i="9"/>
  <c r="Z45" i="9"/>
  <c r="Z46" i="9"/>
  <c r="Z54" i="9"/>
  <c r="Z62" i="9"/>
  <c r="Z68" i="9"/>
  <c r="Z69" i="9"/>
  <c r="Z77" i="9"/>
  <c r="Z84" i="9"/>
  <c r="Z85" i="9"/>
  <c r="Z92" i="9"/>
  <c r="Z97" i="9"/>
  <c r="Z100" i="9"/>
  <c r="Z113" i="9"/>
  <c r="Z114" i="9"/>
  <c r="Z134" i="9"/>
  <c r="Z142" i="9"/>
  <c r="AC147" i="9"/>
  <c r="AC149" i="9"/>
  <c r="AC150" i="9"/>
  <c r="AC151" i="9"/>
  <c r="AC152" i="9"/>
  <c r="AC153" i="9"/>
  <c r="AC155" i="9"/>
  <c r="AC156" i="9"/>
  <c r="Z157" i="9"/>
  <c r="AC160" i="9"/>
  <c r="AC161" i="9"/>
  <c r="AC164" i="9"/>
  <c r="AC166" i="9"/>
  <c r="AC170" i="9"/>
  <c r="AC174" i="9"/>
  <c r="AC179" i="9"/>
  <c r="Z180" i="9"/>
  <c r="AC181" i="9"/>
  <c r="AC182" i="9"/>
  <c r="AC183" i="9"/>
  <c r="AC184" i="9"/>
  <c r="AC187" i="9"/>
  <c r="AC189" i="9"/>
  <c r="AC190" i="9"/>
  <c r="AC191" i="9"/>
  <c r="Z198" i="9"/>
  <c r="Z207" i="9"/>
  <c r="Z212" i="9"/>
  <c r="Z214" i="9"/>
  <c r="Z220" i="9"/>
  <c r="Z221" i="9"/>
  <c r="Z222" i="9"/>
  <c r="Z223" i="9"/>
  <c r="AC224" i="9"/>
  <c r="AC225" i="9"/>
  <c r="AC226" i="9"/>
  <c r="Z228" i="9"/>
  <c r="Z229" i="9"/>
  <c r="Z235" i="9"/>
  <c r="Z245" i="9"/>
  <c r="AC246" i="9"/>
  <c r="AC247" i="9"/>
  <c r="AC248" i="9"/>
  <c r="AC249" i="9"/>
  <c r="AC250" i="9"/>
  <c r="AC251" i="9"/>
  <c r="AC252" i="9"/>
  <c r="Z258" i="9"/>
  <c r="AC259" i="9"/>
  <c r="AC260" i="9"/>
  <c r="AC261" i="9"/>
  <c r="Z264" i="9"/>
  <c r="Z265" i="9"/>
  <c r="AC268" i="9"/>
  <c r="AC269" i="9"/>
  <c r="Z271" i="9"/>
  <c r="Z275" i="9"/>
  <c r="Z287" i="9"/>
  <c r="Z306" i="9"/>
  <c r="Z314" i="9"/>
  <c r="Z320" i="9"/>
  <c r="Z321" i="9"/>
  <c r="Z334" i="9"/>
  <c r="Z335" i="9"/>
  <c r="Z342" i="9"/>
  <c r="Z350" i="9"/>
  <c r="Z351" i="9"/>
  <c r="Z356" i="9"/>
  <c r="Z358" i="9"/>
  <c r="AC362" i="9"/>
  <c r="AC365" i="9"/>
  <c r="AC366" i="9"/>
  <c r="AC370" i="9"/>
  <c r="AC371" i="9"/>
  <c r="AC374" i="9"/>
  <c r="AC376" i="9"/>
  <c r="AC380" i="9"/>
  <c r="Z382" i="9"/>
  <c r="Z383" i="9"/>
  <c r="AC384" i="9"/>
  <c r="AC387" i="9"/>
  <c r="AC388" i="9"/>
  <c r="AC389" i="9"/>
  <c r="AC390" i="9"/>
  <c r="AC391" i="9"/>
  <c r="AC394" i="9"/>
  <c r="AC396" i="9"/>
  <c r="AC397" i="9"/>
  <c r="AC398" i="9"/>
  <c r="Z399" i="9"/>
  <c r="Z404" i="9"/>
  <c r="Z410" i="9"/>
  <c r="Z412" i="9"/>
  <c r="Z414" i="9"/>
  <c r="Z415" i="9"/>
  <c r="Z417" i="9"/>
  <c r="Z423" i="9"/>
  <c r="Z428" i="9"/>
  <c r="Z430" i="9"/>
  <c r="Z431" i="9"/>
  <c r="Z432" i="9"/>
  <c r="Z438" i="9"/>
  <c r="Z439" i="9"/>
  <c r="Z446" i="9"/>
  <c r="Z447" i="9"/>
  <c r="AC448" i="9"/>
  <c r="AC449" i="9"/>
  <c r="AC451" i="9"/>
  <c r="Z454" i="9"/>
  <c r="Z460" i="9"/>
  <c r="Z461" i="9"/>
  <c r="Z462" i="9"/>
  <c r="Z468" i="9"/>
  <c r="Z471" i="9"/>
  <c r="Z478" i="9"/>
  <c r="Z484" i="9"/>
  <c r="AC485" i="9"/>
  <c r="AC491" i="9"/>
  <c r="AC492" i="9"/>
  <c r="Z495" i="9"/>
  <c r="Z503" i="9"/>
  <c r="Z516" i="9"/>
  <c r="Z518" i="9"/>
  <c r="Z527" i="9"/>
  <c r="Z532" i="9"/>
  <c r="Z535" i="9"/>
  <c r="Z540" i="9"/>
  <c r="Z557" i="9"/>
  <c r="AC561" i="9"/>
  <c r="Z566" i="9"/>
  <c r="Z571" i="9"/>
  <c r="Z574" i="9"/>
  <c r="Z579" i="9"/>
  <c r="Z581" i="9"/>
  <c r="Z582" i="9"/>
  <c r="Z588" i="9"/>
  <c r="Z591" i="9"/>
  <c r="Z601" i="9"/>
  <c r="Z607" i="9"/>
  <c r="Z610" i="9"/>
  <c r="Z615" i="9"/>
  <c r="Z617" i="9"/>
  <c r="Z618" i="9"/>
  <c r="Z624" i="9"/>
  <c r="AC22" i="9"/>
  <c r="AC23" i="9"/>
  <c r="AC24" i="9"/>
  <c r="AC25" i="9"/>
  <c r="Z34" i="9"/>
  <c r="AC21" i="9"/>
  <c r="AW624" i="9"/>
  <c r="AW618" i="9"/>
  <c r="AW617" i="9"/>
  <c r="AW615" i="9"/>
  <c r="AW610" i="9"/>
  <c r="AW607" i="9"/>
  <c r="AW601" i="9"/>
  <c r="AW598" i="9"/>
  <c r="AW591" i="9"/>
  <c r="AW590" i="9"/>
  <c r="AW588" i="9"/>
  <c r="AW582" i="9"/>
  <c r="AW581" i="9"/>
  <c r="AW579" i="9"/>
  <c r="AW574" i="9"/>
  <c r="AW570" i="9"/>
  <c r="AW566" i="9"/>
  <c r="AW562" i="9"/>
  <c r="AW557" i="9"/>
  <c r="AW540" i="9"/>
  <c r="AW535" i="9"/>
  <c r="AW532" i="9"/>
  <c r="AW530" i="9"/>
  <c r="AW527" i="9"/>
  <c r="AW524" i="9"/>
  <c r="AW516" i="9"/>
  <c r="AW512" i="9"/>
  <c r="AW506" i="9"/>
  <c r="AW503" i="9"/>
  <c r="AW496" i="9"/>
  <c r="AW487" i="9"/>
  <c r="AW484" i="9"/>
  <c r="AW478" i="9"/>
  <c r="AW471" i="9"/>
  <c r="AW468" i="9"/>
  <c r="AW464" i="9"/>
  <c r="AW462" i="9"/>
  <c r="AW461" i="9"/>
  <c r="AW460" i="9"/>
  <c r="AW454" i="9"/>
  <c r="Z448" i="9"/>
  <c r="AW448" i="9"/>
  <c r="AW447" i="9"/>
  <c r="AW446" i="9"/>
  <c r="AW439" i="9"/>
  <c r="AW438" i="9"/>
  <c r="AW431" i="9"/>
  <c r="AW430" i="9"/>
  <c r="AW428" i="9"/>
  <c r="AW423" i="9"/>
  <c r="AW418" i="9"/>
  <c r="AW415" i="9"/>
  <c r="AW412" i="9"/>
  <c r="AW410" i="9"/>
  <c r="AW407" i="9"/>
  <c r="AW404" i="9"/>
  <c r="AW399" i="9"/>
  <c r="Z398" i="9"/>
  <c r="AW396" i="9"/>
  <c r="Z391" i="9"/>
  <c r="AW391" i="9"/>
  <c r="Z388" i="9"/>
  <c r="AW388" i="9"/>
  <c r="AW386" i="9"/>
  <c r="AW383" i="9"/>
  <c r="AW382" i="9"/>
  <c r="Z380" i="9"/>
  <c r="AW380" i="9"/>
  <c r="AW378" i="9"/>
  <c r="AW372" i="9"/>
  <c r="Z371" i="9"/>
  <c r="AW367" i="9"/>
  <c r="Z366" i="9"/>
  <c r="AW366" i="9"/>
  <c r="AW361" i="9"/>
  <c r="AW359" i="9"/>
  <c r="AW358" i="9"/>
  <c r="AW351" i="9"/>
  <c r="AW350" i="9"/>
  <c r="AW348" i="9"/>
  <c r="AW344" i="9"/>
  <c r="AW342" i="9"/>
  <c r="AW340" i="9"/>
  <c r="AW335" i="9"/>
  <c r="AW334" i="9"/>
  <c r="AW328" i="9"/>
  <c r="AW321" i="9"/>
  <c r="AW320" i="9"/>
  <c r="AW314" i="9"/>
  <c r="AW311" i="9"/>
  <c r="AW308" i="9"/>
  <c r="AW306" i="9"/>
  <c r="AW295" i="9"/>
  <c r="AW293" i="9"/>
  <c r="AW287" i="9"/>
  <c r="AW281" i="9"/>
  <c r="AW277" i="9"/>
  <c r="AW275" i="9"/>
  <c r="AW271" i="9"/>
  <c r="AW266" i="9"/>
  <c r="AW265" i="9"/>
  <c r="Z259" i="9"/>
  <c r="AW259" i="9"/>
  <c r="AW258" i="9"/>
  <c r="AW257" i="9"/>
  <c r="Z252" i="9"/>
  <c r="AW252" i="9"/>
  <c r="Z251" i="9"/>
  <c r="AW251" i="9"/>
  <c r="Z250" i="9"/>
  <c r="AW250" i="9"/>
  <c r="Z249" i="9"/>
  <c r="AW249" i="9"/>
  <c r="AW245" i="9"/>
  <c r="AW242" i="9"/>
  <c r="AW240" i="9"/>
  <c r="AW237" i="9"/>
  <c r="AW235" i="9"/>
  <c r="AW234" i="9"/>
  <c r="AW229" i="9"/>
  <c r="AW228" i="9"/>
  <c r="AW227" i="9"/>
  <c r="AW223" i="9"/>
  <c r="AW222" i="9"/>
  <c r="AW221" i="9"/>
  <c r="AW220" i="9"/>
  <c r="AW218" i="9"/>
  <c r="AW214" i="9"/>
  <c r="AW213" i="9"/>
  <c r="AW212" i="9"/>
  <c r="AW207" i="9"/>
  <c r="AW206" i="9"/>
  <c r="AW205" i="9"/>
  <c r="AW202" i="9"/>
  <c r="AW198" i="9"/>
  <c r="AW196" i="9"/>
  <c r="G191" i="9"/>
  <c r="Z191" i="9"/>
  <c r="AW191" i="9"/>
  <c r="G190" i="9"/>
  <c r="Z190" i="9"/>
  <c r="AW190" i="9"/>
  <c r="AW188" i="9"/>
  <c r="Z187" i="9"/>
  <c r="G183" i="9"/>
  <c r="Z183" i="9"/>
  <c r="AW183" i="9"/>
  <c r="G181" i="9"/>
  <c r="Z181" i="9"/>
  <c r="AW181" i="9"/>
  <c r="AW180" i="9"/>
  <c r="G179" i="9"/>
  <c r="G174" i="9"/>
  <c r="Z174" i="9"/>
  <c r="AW174" i="9"/>
  <c r="AW167" i="9"/>
  <c r="G166" i="9"/>
  <c r="Z166" i="9"/>
  <c r="AW166" i="9"/>
  <c r="AW159" i="9"/>
  <c r="AW157" i="9"/>
  <c r="G156" i="9"/>
  <c r="Z156" i="9"/>
  <c r="AW156" i="9"/>
  <c r="Z151" i="9"/>
  <c r="Z149" i="9"/>
  <c r="AW142" i="9"/>
  <c r="AW141" i="9"/>
  <c r="AW135" i="9"/>
  <c r="AW134" i="9"/>
  <c r="AW133" i="9"/>
  <c r="AW127" i="9"/>
  <c r="AW119" i="9"/>
  <c r="AW114" i="9"/>
  <c r="AW113" i="9"/>
  <c r="AW108" i="9"/>
  <c r="AW100" i="9"/>
  <c r="AW98" i="9"/>
  <c r="AW93" i="9"/>
  <c r="AW92" i="9"/>
  <c r="AW86" i="9"/>
  <c r="AW85" i="9"/>
  <c r="AW84" i="9"/>
  <c r="AW82" i="9"/>
  <c r="AW78" i="9"/>
  <c r="AW77" i="9"/>
  <c r="AW76" i="9"/>
  <c r="AW69" i="9"/>
  <c r="AW68" i="9"/>
  <c r="AW62" i="9"/>
  <c r="AW54" i="9"/>
  <c r="AW47" i="9"/>
  <c r="AW45" i="9"/>
  <c r="AW41" i="9"/>
  <c r="AW34" i="9"/>
  <c r="AW24" i="9"/>
  <c r="AW23" i="9"/>
  <c r="AY17" i="9"/>
  <c r="U625" i="9"/>
  <c r="U624" i="9"/>
  <c r="U623" i="9"/>
  <c r="U621" i="9"/>
  <c r="U620" i="9"/>
  <c r="U619" i="9"/>
  <c r="U618" i="9"/>
  <c r="U617" i="9"/>
  <c r="U616" i="9"/>
  <c r="U615" i="9"/>
  <c r="U614" i="9"/>
  <c r="U613" i="9"/>
  <c r="U612" i="9"/>
  <c r="U611" i="9"/>
  <c r="U610" i="9"/>
  <c r="U609" i="9"/>
  <c r="U608" i="9"/>
  <c r="U607" i="9"/>
  <c r="U606" i="9"/>
  <c r="U605" i="9"/>
  <c r="U604" i="9"/>
  <c r="U603" i="9"/>
  <c r="U602" i="9"/>
  <c r="U601" i="9"/>
  <c r="U600" i="9"/>
  <c r="U599" i="9"/>
  <c r="U598" i="9"/>
  <c r="U597" i="9"/>
  <c r="U596" i="9"/>
  <c r="U595" i="9"/>
  <c r="U594" i="9"/>
  <c r="U593" i="9"/>
  <c r="U592" i="9"/>
  <c r="U591" i="9"/>
  <c r="U590" i="9"/>
  <c r="U589" i="9"/>
  <c r="U588" i="9"/>
  <c r="U587" i="9"/>
  <c r="U586" i="9"/>
  <c r="U585" i="9"/>
  <c r="U584" i="9"/>
  <c r="U583" i="9"/>
  <c r="U582" i="9"/>
  <c r="U581" i="9"/>
  <c r="U580" i="9"/>
  <c r="U579" i="9"/>
  <c r="U578" i="9"/>
  <c r="U577" i="9"/>
  <c r="U576" i="9"/>
  <c r="U575" i="9"/>
  <c r="U574" i="9"/>
  <c r="U573" i="9"/>
  <c r="U572" i="9"/>
  <c r="U571" i="9"/>
  <c r="U570" i="9"/>
  <c r="U569" i="9"/>
  <c r="U568" i="9"/>
  <c r="U567" i="9"/>
  <c r="U566" i="9"/>
  <c r="U565" i="9"/>
  <c r="U564" i="9"/>
  <c r="U563" i="9"/>
  <c r="U562" i="9"/>
  <c r="U561" i="9"/>
  <c r="U560" i="9"/>
  <c r="U559" i="9"/>
  <c r="U558" i="9"/>
  <c r="U557" i="9"/>
  <c r="U556" i="9"/>
  <c r="U555" i="9"/>
  <c r="U554" i="9"/>
  <c r="U553" i="9"/>
  <c r="U552" i="9"/>
  <c r="U551" i="9"/>
  <c r="U550" i="9"/>
  <c r="U549" i="9"/>
  <c r="U548" i="9"/>
  <c r="U547" i="9"/>
  <c r="U546" i="9"/>
  <c r="U545" i="9"/>
  <c r="U544" i="9"/>
  <c r="U543" i="9"/>
  <c r="U542" i="9"/>
  <c r="U541" i="9"/>
  <c r="U540" i="9"/>
  <c r="U539" i="9"/>
  <c r="U538" i="9"/>
  <c r="U537" i="9"/>
  <c r="U536" i="9"/>
  <c r="U535" i="9"/>
  <c r="U534" i="9"/>
  <c r="U533" i="9"/>
  <c r="U532" i="9"/>
  <c r="U531" i="9"/>
  <c r="U530" i="9"/>
  <c r="U529" i="9"/>
  <c r="U528" i="9"/>
  <c r="U527" i="9"/>
  <c r="U526" i="9"/>
  <c r="U525" i="9"/>
  <c r="U524" i="9"/>
  <c r="U523" i="9"/>
  <c r="U522" i="9"/>
  <c r="U521" i="9"/>
  <c r="U520" i="9"/>
  <c r="U519" i="9"/>
  <c r="U518" i="9"/>
  <c r="U517" i="9"/>
  <c r="U516" i="9"/>
  <c r="U515" i="9"/>
  <c r="U514" i="9"/>
  <c r="U513" i="9"/>
  <c r="U512" i="9"/>
  <c r="U511" i="9"/>
  <c r="U510" i="9"/>
  <c r="U509" i="9"/>
  <c r="U508" i="9"/>
  <c r="U507" i="9"/>
  <c r="U506" i="9"/>
  <c r="U505" i="9"/>
  <c r="U504" i="9"/>
  <c r="U503" i="9"/>
  <c r="U502" i="9"/>
  <c r="U501" i="9"/>
  <c r="U500" i="9"/>
  <c r="U499" i="9"/>
  <c r="U498" i="9"/>
  <c r="U497" i="9"/>
  <c r="U496" i="9"/>
  <c r="U495" i="9"/>
  <c r="U494" i="9"/>
  <c r="U493" i="9"/>
  <c r="U492" i="9"/>
  <c r="U491" i="9"/>
  <c r="U490" i="9"/>
  <c r="U489" i="9"/>
  <c r="U488" i="9"/>
  <c r="U487" i="9"/>
  <c r="U486" i="9"/>
  <c r="U485" i="9"/>
  <c r="U484" i="9"/>
  <c r="U483" i="9"/>
  <c r="U482" i="9"/>
  <c r="U481" i="9"/>
  <c r="U480" i="9"/>
  <c r="U479" i="9"/>
  <c r="U478" i="9"/>
  <c r="U477" i="9"/>
  <c r="U476" i="9"/>
  <c r="U475" i="9"/>
  <c r="U474" i="9"/>
  <c r="U473" i="9"/>
  <c r="U472" i="9"/>
  <c r="U471" i="9"/>
  <c r="U470" i="9"/>
  <c r="U469" i="9"/>
  <c r="U468" i="9"/>
  <c r="U467" i="9"/>
  <c r="U466" i="9"/>
  <c r="U465" i="9"/>
  <c r="U464" i="9"/>
  <c r="U463" i="9"/>
  <c r="U462" i="9"/>
  <c r="U461" i="9"/>
  <c r="U460" i="9"/>
  <c r="U459" i="9"/>
  <c r="U458" i="9"/>
  <c r="U457" i="9"/>
  <c r="U456" i="9"/>
  <c r="U455" i="9"/>
  <c r="U454" i="9"/>
  <c r="U453" i="9"/>
  <c r="U452" i="9"/>
  <c r="U451" i="9"/>
  <c r="U450" i="9"/>
  <c r="U449" i="9"/>
  <c r="U448" i="9"/>
  <c r="U447" i="9"/>
  <c r="U446" i="9"/>
  <c r="U445" i="9"/>
  <c r="U444" i="9"/>
  <c r="U443" i="9"/>
  <c r="U442" i="9"/>
  <c r="U441" i="9"/>
  <c r="U440" i="9"/>
  <c r="U439" i="9"/>
  <c r="U438" i="9"/>
  <c r="U437" i="9"/>
  <c r="U436" i="9"/>
  <c r="U435" i="9"/>
  <c r="U434" i="9"/>
  <c r="U433" i="9"/>
  <c r="U432" i="9"/>
  <c r="U431" i="9"/>
  <c r="U430" i="9"/>
  <c r="U429" i="9"/>
  <c r="U428" i="9"/>
  <c r="U427" i="9"/>
  <c r="U426" i="9"/>
  <c r="U425" i="9"/>
  <c r="U424" i="9"/>
  <c r="U423" i="9"/>
  <c r="U422" i="9"/>
  <c r="U421" i="9"/>
  <c r="U420" i="9"/>
  <c r="U419" i="9"/>
  <c r="U418" i="9"/>
  <c r="U417" i="9"/>
  <c r="U416" i="9"/>
  <c r="U415" i="9"/>
  <c r="U414" i="9"/>
  <c r="U413" i="9"/>
  <c r="U412" i="9"/>
  <c r="U411" i="9"/>
  <c r="U410" i="9"/>
  <c r="U409" i="9"/>
  <c r="U408" i="9"/>
  <c r="U407" i="9"/>
  <c r="U406" i="9"/>
  <c r="U405" i="9"/>
  <c r="U404" i="9"/>
  <c r="U403" i="9"/>
  <c r="U402" i="9"/>
  <c r="U401" i="9"/>
  <c r="U400" i="9"/>
  <c r="U399" i="9"/>
  <c r="U398" i="9"/>
  <c r="U397" i="9"/>
  <c r="U396" i="9"/>
  <c r="U395" i="9"/>
  <c r="U394" i="9"/>
  <c r="U393" i="9"/>
  <c r="U392" i="9"/>
  <c r="U391" i="9"/>
  <c r="U390" i="9"/>
  <c r="U389" i="9"/>
  <c r="U388" i="9"/>
  <c r="U387" i="9"/>
  <c r="U386" i="9"/>
  <c r="U385" i="9"/>
  <c r="U384" i="9"/>
  <c r="U383" i="9"/>
  <c r="U382" i="9"/>
  <c r="U381" i="9"/>
  <c r="U380" i="9"/>
  <c r="U379" i="9"/>
  <c r="U378" i="9"/>
  <c r="U377" i="9"/>
  <c r="U376" i="9"/>
  <c r="U375" i="9"/>
  <c r="U374" i="9"/>
  <c r="U373" i="9"/>
  <c r="U372" i="9"/>
  <c r="U371" i="9"/>
  <c r="U370" i="9"/>
  <c r="U369" i="9"/>
  <c r="U368" i="9"/>
  <c r="U367" i="9"/>
  <c r="U366" i="9"/>
  <c r="U365" i="9"/>
  <c r="U364" i="9"/>
  <c r="U363" i="9"/>
  <c r="U362" i="9"/>
  <c r="U361" i="9"/>
  <c r="U360" i="9"/>
  <c r="U359" i="9"/>
  <c r="U358" i="9"/>
  <c r="U357" i="9"/>
  <c r="U356" i="9"/>
  <c r="U355" i="9"/>
  <c r="U354" i="9"/>
  <c r="U353" i="9"/>
  <c r="U352" i="9"/>
  <c r="U351" i="9"/>
  <c r="U350" i="9"/>
  <c r="U349" i="9"/>
  <c r="U348" i="9"/>
  <c r="U347" i="9"/>
  <c r="U346" i="9"/>
  <c r="U345" i="9"/>
  <c r="U344" i="9"/>
  <c r="U343" i="9"/>
  <c r="U342" i="9"/>
  <c r="U341" i="9"/>
  <c r="U340" i="9"/>
  <c r="U339" i="9"/>
  <c r="U338" i="9"/>
  <c r="U337" i="9"/>
  <c r="U336" i="9"/>
  <c r="U335" i="9"/>
  <c r="U334" i="9"/>
  <c r="U333" i="9"/>
  <c r="U332" i="9"/>
  <c r="U331" i="9"/>
  <c r="U330" i="9"/>
  <c r="U329" i="9"/>
  <c r="U328" i="9"/>
  <c r="U327" i="9"/>
  <c r="U326" i="9"/>
  <c r="U325" i="9"/>
  <c r="U324" i="9"/>
  <c r="U323" i="9"/>
  <c r="U322" i="9"/>
  <c r="U321" i="9"/>
  <c r="U320" i="9"/>
  <c r="U319" i="9"/>
  <c r="U318" i="9"/>
  <c r="U317" i="9"/>
  <c r="U316" i="9"/>
  <c r="U315" i="9"/>
  <c r="U314" i="9"/>
  <c r="U313" i="9"/>
  <c r="U312" i="9"/>
  <c r="U311" i="9"/>
  <c r="U310" i="9"/>
  <c r="U309" i="9"/>
  <c r="U308" i="9"/>
  <c r="U307" i="9"/>
  <c r="U306" i="9"/>
  <c r="U305" i="9"/>
  <c r="U304" i="9"/>
  <c r="U303" i="9"/>
  <c r="U302" i="9"/>
  <c r="U301" i="9"/>
  <c r="U300" i="9"/>
  <c r="U299" i="9"/>
  <c r="U298" i="9"/>
  <c r="U297" i="9"/>
  <c r="U296" i="9"/>
  <c r="U295" i="9"/>
  <c r="U294" i="9"/>
  <c r="U293" i="9"/>
  <c r="U292" i="9"/>
  <c r="U291" i="9"/>
  <c r="U290" i="9"/>
  <c r="U289" i="9"/>
  <c r="U288" i="9"/>
  <c r="U287" i="9"/>
  <c r="U286" i="9"/>
  <c r="U285" i="9"/>
  <c r="U284" i="9"/>
  <c r="U283" i="9"/>
  <c r="U282" i="9"/>
  <c r="U281" i="9"/>
  <c r="U280" i="9"/>
  <c r="U279" i="9"/>
  <c r="U278" i="9"/>
  <c r="U277" i="9"/>
  <c r="U276" i="9"/>
  <c r="U275" i="9"/>
  <c r="U274" i="9"/>
  <c r="U273" i="9"/>
  <c r="U272" i="9"/>
  <c r="U271" i="9"/>
  <c r="U270" i="9"/>
  <c r="U269" i="9"/>
  <c r="U268" i="9"/>
  <c r="U267" i="9"/>
  <c r="U266" i="9"/>
  <c r="U265" i="9"/>
  <c r="U264" i="9"/>
  <c r="U263" i="9"/>
  <c r="U262" i="9"/>
  <c r="U261" i="9"/>
  <c r="U260" i="9"/>
  <c r="U259" i="9"/>
  <c r="U258" i="9"/>
  <c r="U257" i="9"/>
  <c r="U256" i="9"/>
  <c r="U255" i="9"/>
  <c r="U254" i="9"/>
  <c r="U253" i="9"/>
  <c r="U252" i="9"/>
  <c r="U251" i="9"/>
  <c r="U250" i="9"/>
  <c r="U249" i="9"/>
  <c r="U248" i="9"/>
  <c r="U247" i="9"/>
  <c r="U246" i="9"/>
  <c r="U245" i="9"/>
  <c r="U244" i="9"/>
  <c r="U243" i="9"/>
  <c r="U242" i="9"/>
  <c r="U241" i="9"/>
  <c r="U240" i="9"/>
  <c r="U239" i="9"/>
  <c r="U238" i="9"/>
  <c r="U237" i="9"/>
  <c r="U236" i="9"/>
  <c r="U235" i="9"/>
  <c r="U234" i="9"/>
  <c r="U233" i="9"/>
  <c r="U232" i="9"/>
  <c r="U231" i="9"/>
  <c r="U230" i="9"/>
  <c r="U229" i="9"/>
  <c r="U228" i="9"/>
  <c r="U227" i="9"/>
  <c r="U226" i="9"/>
  <c r="U225" i="9"/>
  <c r="U224" i="9"/>
  <c r="U223" i="9"/>
  <c r="U222" i="9"/>
  <c r="U221" i="9"/>
  <c r="U220" i="9"/>
  <c r="U219" i="9"/>
  <c r="U218" i="9"/>
  <c r="U217" i="9"/>
  <c r="U216" i="9"/>
  <c r="U215" i="9"/>
  <c r="U214" i="9"/>
  <c r="U213" i="9"/>
  <c r="U212" i="9"/>
  <c r="U211" i="9"/>
  <c r="U210" i="9"/>
  <c r="U209" i="9"/>
  <c r="U208" i="9"/>
  <c r="U207" i="9"/>
  <c r="U206" i="9"/>
  <c r="U205" i="9"/>
  <c r="U204" i="9"/>
  <c r="U203" i="9"/>
  <c r="U202" i="9"/>
  <c r="U201" i="9"/>
  <c r="U200" i="9"/>
  <c r="U199" i="9"/>
  <c r="U198" i="9"/>
  <c r="U197" i="9"/>
  <c r="U196" i="9"/>
  <c r="U195" i="9"/>
  <c r="U194" i="9"/>
  <c r="U193" i="9"/>
  <c r="U192" i="9"/>
  <c r="U191" i="9"/>
  <c r="U190" i="9"/>
  <c r="U189" i="9"/>
  <c r="U188" i="9"/>
  <c r="U187" i="9"/>
  <c r="U186" i="9"/>
  <c r="U185" i="9"/>
  <c r="U184" i="9"/>
  <c r="U183" i="9"/>
  <c r="U182" i="9"/>
  <c r="U181" i="9"/>
  <c r="U180" i="9"/>
  <c r="U179" i="9"/>
  <c r="U178" i="9"/>
  <c r="U177" i="9"/>
  <c r="U176" i="9"/>
  <c r="U175" i="9"/>
  <c r="U174" i="9"/>
  <c r="U173" i="9"/>
  <c r="U172" i="9"/>
  <c r="U171" i="9"/>
  <c r="U170" i="9"/>
  <c r="U169" i="9"/>
  <c r="U168" i="9"/>
  <c r="U167" i="9"/>
  <c r="U166" i="9"/>
  <c r="U165" i="9"/>
  <c r="U164" i="9"/>
  <c r="U163" i="9"/>
  <c r="U162" i="9"/>
  <c r="U161" i="9"/>
  <c r="U160" i="9"/>
  <c r="U159" i="9"/>
  <c r="U158" i="9"/>
  <c r="U157" i="9"/>
  <c r="U156" i="9"/>
  <c r="U155" i="9"/>
  <c r="U154" i="9"/>
  <c r="U153" i="9"/>
  <c r="U152" i="9"/>
  <c r="U151" i="9"/>
  <c r="U150" i="9"/>
  <c r="U149" i="9"/>
  <c r="U148" i="9"/>
  <c r="U147" i="9"/>
  <c r="U146" i="9"/>
  <c r="U145" i="9"/>
  <c r="U144" i="9"/>
  <c r="U143" i="9"/>
  <c r="U142" i="9"/>
  <c r="U141" i="9"/>
  <c r="U140" i="9"/>
  <c r="U139" i="9"/>
  <c r="U138" i="9"/>
  <c r="U137" i="9"/>
  <c r="U136" i="9"/>
  <c r="U135" i="9"/>
  <c r="U134" i="9"/>
  <c r="U133" i="9"/>
  <c r="U132" i="9"/>
  <c r="U131" i="9"/>
  <c r="U130" i="9"/>
  <c r="U129" i="9"/>
  <c r="U128" i="9"/>
  <c r="U127" i="9"/>
  <c r="U126" i="9"/>
  <c r="U125" i="9"/>
  <c r="U124" i="9"/>
  <c r="U123" i="9"/>
  <c r="U122" i="9"/>
  <c r="U121" i="9"/>
  <c r="U120" i="9"/>
  <c r="U119" i="9"/>
  <c r="U118" i="9"/>
  <c r="U117" i="9"/>
  <c r="U116" i="9"/>
  <c r="U115" i="9"/>
  <c r="U114" i="9"/>
  <c r="U113" i="9"/>
  <c r="U112" i="9"/>
  <c r="U111" i="9"/>
  <c r="U110" i="9"/>
  <c r="U109" i="9"/>
  <c r="U108" i="9"/>
  <c r="U107" i="9"/>
  <c r="U106" i="9"/>
  <c r="U105" i="9"/>
  <c r="U104" i="9"/>
  <c r="U103" i="9"/>
  <c r="U102" i="9"/>
  <c r="U101" i="9"/>
  <c r="U100" i="9"/>
  <c r="U99" i="9"/>
  <c r="U98" i="9"/>
  <c r="U97" i="9"/>
  <c r="U96" i="9"/>
  <c r="U95" i="9"/>
  <c r="U94" i="9"/>
  <c r="U93" i="9"/>
  <c r="U92" i="9"/>
  <c r="U91" i="9"/>
  <c r="U90" i="9"/>
  <c r="U89" i="9"/>
  <c r="U88" i="9"/>
  <c r="U87" i="9"/>
  <c r="U86" i="9"/>
  <c r="U85" i="9"/>
  <c r="U84" i="9"/>
  <c r="U83" i="9"/>
  <c r="U82" i="9"/>
  <c r="U81" i="9"/>
  <c r="U80" i="9"/>
  <c r="U79" i="9"/>
  <c r="U78" i="9"/>
  <c r="U77" i="9"/>
  <c r="U76" i="9"/>
  <c r="U75" i="9"/>
  <c r="U74" i="9"/>
  <c r="U73" i="9"/>
  <c r="U72" i="9"/>
  <c r="U71" i="9"/>
  <c r="U70" i="9"/>
  <c r="U69" i="9"/>
  <c r="U68" i="9"/>
  <c r="U67" i="9"/>
  <c r="U66" i="9"/>
  <c r="U65" i="9"/>
  <c r="U64" i="9"/>
  <c r="U63" i="9"/>
  <c r="U62" i="9"/>
  <c r="U61" i="9"/>
  <c r="U60" i="9"/>
  <c r="U59" i="9"/>
  <c r="U58" i="9"/>
  <c r="U57" i="9"/>
  <c r="U56" i="9"/>
  <c r="U55" i="9"/>
  <c r="U54" i="9"/>
  <c r="U53" i="9"/>
  <c r="U52" i="9"/>
  <c r="U51" i="9"/>
  <c r="U50" i="9"/>
  <c r="U49" i="9"/>
  <c r="U48" i="9"/>
  <c r="U47" i="9"/>
  <c r="U46" i="9"/>
  <c r="U45" i="9"/>
  <c r="U44" i="9"/>
  <c r="U43" i="9"/>
  <c r="U42" i="9"/>
  <c r="U41" i="9"/>
  <c r="U40" i="9"/>
  <c r="U39" i="9"/>
  <c r="U38" i="9"/>
  <c r="U37" i="9"/>
  <c r="U36" i="9"/>
  <c r="U35" i="9"/>
  <c r="U34" i="9"/>
  <c r="U33" i="9"/>
  <c r="U32" i="9"/>
  <c r="U31" i="9"/>
  <c r="U30" i="9"/>
  <c r="U29" i="9"/>
  <c r="U28" i="9"/>
  <c r="U27" i="9"/>
  <c r="U26" i="9"/>
  <c r="U25" i="9"/>
  <c r="U24" i="9"/>
  <c r="U23" i="9"/>
  <c r="U22" i="9"/>
  <c r="U21" i="9"/>
  <c r="Z24" i="9"/>
  <c r="Z23" i="9"/>
  <c r="F16" i="9"/>
  <c r="F17" i="9" s="1"/>
  <c r="AB16" i="9"/>
  <c r="C17" i="9"/>
  <c r="Q21" i="9"/>
  <c r="Q22" i="9"/>
  <c r="B23" i="9"/>
  <c r="Q23" i="9"/>
  <c r="R23" i="9"/>
  <c r="Q24" i="9"/>
  <c r="Q25" i="9"/>
  <c r="Q26" i="9"/>
  <c r="Q27" i="9"/>
  <c r="Q28" i="9"/>
  <c r="Q29" i="9"/>
  <c r="Q30" i="9"/>
  <c r="Q31" i="9"/>
  <c r="Q32" i="9"/>
  <c r="Q33" i="9"/>
  <c r="I34" i="9"/>
  <c r="Q34" i="9"/>
  <c r="Q35" i="9"/>
  <c r="Q36" i="9"/>
  <c r="Q37" i="9"/>
  <c r="Q38" i="9"/>
  <c r="Q39" i="9"/>
  <c r="Q40" i="9"/>
  <c r="I41" i="9"/>
  <c r="Q41" i="9"/>
  <c r="Q42" i="9"/>
  <c r="Q43" i="9"/>
  <c r="Q44" i="9"/>
  <c r="I45" i="9"/>
  <c r="Q45" i="9"/>
  <c r="Q46" i="9"/>
  <c r="Q47" i="9"/>
  <c r="Q48" i="9"/>
  <c r="Q49" i="9"/>
  <c r="Q50" i="9"/>
  <c r="Q51" i="9"/>
  <c r="Q52" i="9"/>
  <c r="Q53" i="9"/>
  <c r="I54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I68" i="9"/>
  <c r="Q68" i="9"/>
  <c r="Q69" i="9"/>
  <c r="Q70" i="9"/>
  <c r="Q71" i="9"/>
  <c r="Q72" i="9"/>
  <c r="Q73" i="9"/>
  <c r="Q74" i="9"/>
  <c r="Q75" i="9"/>
  <c r="Q76" i="9"/>
  <c r="Q77" i="9"/>
  <c r="Q78" i="9"/>
  <c r="Q79" i="9"/>
  <c r="Q80" i="9"/>
  <c r="Q81" i="9"/>
  <c r="Q82" i="9"/>
  <c r="Q83" i="9"/>
  <c r="Q84" i="9"/>
  <c r="Q85" i="9"/>
  <c r="Q86" i="9"/>
  <c r="Q87" i="9"/>
  <c r="Q88" i="9"/>
  <c r="Q89" i="9"/>
  <c r="Q90" i="9"/>
  <c r="Q91" i="9"/>
  <c r="I92" i="9"/>
  <c r="Q92" i="9"/>
  <c r="Q93" i="9"/>
  <c r="Q94" i="9"/>
  <c r="Q95" i="9"/>
  <c r="Q96" i="9"/>
  <c r="Q97" i="9"/>
  <c r="Q98" i="9"/>
  <c r="Q99" i="9"/>
  <c r="I100" i="9"/>
  <c r="Q100" i="9"/>
  <c r="Q101" i="9"/>
  <c r="Q102" i="9"/>
  <c r="Q103" i="9"/>
  <c r="Q104" i="9"/>
  <c r="Q105" i="9"/>
  <c r="Q106" i="9"/>
  <c r="Q107" i="9"/>
  <c r="Q108" i="9"/>
  <c r="Q109" i="9"/>
  <c r="Q110" i="9"/>
  <c r="Q111" i="9"/>
  <c r="Q112" i="9"/>
  <c r="I113" i="9"/>
  <c r="Q113" i="9"/>
  <c r="Q114" i="9"/>
  <c r="Q115" i="9"/>
  <c r="Q116" i="9"/>
  <c r="Q117" i="9"/>
  <c r="Q118" i="9"/>
  <c r="Q119" i="9"/>
  <c r="Q120" i="9"/>
  <c r="Q121" i="9"/>
  <c r="Q122" i="9"/>
  <c r="Q123" i="9"/>
  <c r="Q124" i="9"/>
  <c r="Q125" i="9"/>
  <c r="Q126" i="9"/>
  <c r="Q127" i="9"/>
  <c r="Q128" i="9"/>
  <c r="Q129" i="9"/>
  <c r="Q130" i="9"/>
  <c r="Q131" i="9"/>
  <c r="Q132" i="9"/>
  <c r="Q133" i="9"/>
  <c r="I134" i="9"/>
  <c r="Q134" i="9"/>
  <c r="Q135" i="9"/>
  <c r="Q136" i="9"/>
  <c r="Q137" i="9"/>
  <c r="Q138" i="9"/>
  <c r="Q139" i="9"/>
  <c r="Q140" i="9"/>
  <c r="Q141" i="9"/>
  <c r="I142" i="9"/>
  <c r="Q142" i="9"/>
  <c r="Q143" i="9"/>
  <c r="Q144" i="9"/>
  <c r="Q145" i="9"/>
  <c r="Q146" i="9"/>
  <c r="Q147" i="9"/>
  <c r="Q148" i="9"/>
  <c r="Q149" i="9"/>
  <c r="Q150" i="9"/>
  <c r="Q151" i="9"/>
  <c r="R151" i="9"/>
  <c r="Q152" i="9"/>
  <c r="Q153" i="9"/>
  <c r="Q154" i="9"/>
  <c r="Q155" i="9"/>
  <c r="Q156" i="9"/>
  <c r="R156" i="9"/>
  <c r="I157" i="9"/>
  <c r="Q157" i="9"/>
  <c r="Q158" i="9"/>
  <c r="Q159" i="9"/>
  <c r="Q160" i="9"/>
  <c r="Q161" i="9"/>
  <c r="Q162" i="9"/>
  <c r="Q163" i="9"/>
  <c r="Q164" i="9"/>
  <c r="Q165" i="9"/>
  <c r="Q166" i="9"/>
  <c r="R166" i="9"/>
  <c r="Q167" i="9"/>
  <c r="Q168" i="9"/>
  <c r="Q169" i="9"/>
  <c r="Q170" i="9"/>
  <c r="Q171" i="9"/>
  <c r="Q172" i="9"/>
  <c r="Q173" i="9"/>
  <c r="Q174" i="9"/>
  <c r="R174" i="9"/>
  <c r="Q175" i="9"/>
  <c r="Q176" i="9"/>
  <c r="Q177" i="9"/>
  <c r="Q178" i="9"/>
  <c r="Q179" i="9"/>
  <c r="J180" i="9"/>
  <c r="Q180" i="9"/>
  <c r="Q181" i="9"/>
  <c r="R181" i="9"/>
  <c r="Q182" i="9"/>
  <c r="Q183" i="9"/>
  <c r="R183" i="9"/>
  <c r="Q184" i="9"/>
  <c r="Q185" i="9"/>
  <c r="Q186" i="9"/>
  <c r="Q187" i="9"/>
  <c r="Q188" i="9"/>
  <c r="Q189" i="9"/>
  <c r="Q190" i="9"/>
  <c r="R190" i="9"/>
  <c r="Q191" i="9"/>
  <c r="R191" i="9"/>
  <c r="Q192" i="9"/>
  <c r="Q193" i="9"/>
  <c r="Q194" i="9"/>
  <c r="Q195" i="9"/>
  <c r="Q196" i="9"/>
  <c r="Q197" i="9"/>
  <c r="Q198" i="9"/>
  <c r="Q199" i="9"/>
  <c r="Q200" i="9"/>
  <c r="Q201" i="9"/>
  <c r="Q202" i="9"/>
  <c r="Q203" i="9"/>
  <c r="Q204" i="9"/>
  <c r="Q205" i="9"/>
  <c r="Q206" i="9"/>
  <c r="I207" i="9"/>
  <c r="Q207" i="9"/>
  <c r="Q208" i="9"/>
  <c r="Q209" i="9"/>
  <c r="Q210" i="9"/>
  <c r="Q211" i="9"/>
  <c r="I212" i="9"/>
  <c r="Q212" i="9"/>
  <c r="Q213" i="9"/>
  <c r="Q214" i="9"/>
  <c r="Q215" i="9"/>
  <c r="Q216" i="9"/>
  <c r="Q217" i="9"/>
  <c r="Q218" i="9"/>
  <c r="Q219" i="9"/>
  <c r="Q220" i="9"/>
  <c r="I221" i="9"/>
  <c r="Q221" i="9"/>
  <c r="I222" i="9"/>
  <c r="Q222" i="9"/>
  <c r="I223" i="9"/>
  <c r="Q223" i="9"/>
  <c r="Q224" i="9"/>
  <c r="Q225" i="9"/>
  <c r="Q226" i="9"/>
  <c r="Q227" i="9"/>
  <c r="I228" i="9"/>
  <c r="Q228" i="9"/>
  <c r="I229" i="9"/>
  <c r="Q229" i="9"/>
  <c r="Q230" i="9"/>
  <c r="Q231" i="9"/>
  <c r="Q232" i="9"/>
  <c r="Q233" i="9"/>
  <c r="Q234" i="9"/>
  <c r="I235" i="9"/>
  <c r="Q235" i="9"/>
  <c r="Q236" i="9"/>
  <c r="Q237" i="9"/>
  <c r="Q238" i="9"/>
  <c r="Q239" i="9"/>
  <c r="Q240" i="9"/>
  <c r="Q241" i="9"/>
  <c r="Q242" i="9"/>
  <c r="Q243" i="9"/>
  <c r="Q244" i="9"/>
  <c r="Q245" i="9"/>
  <c r="Q246" i="9"/>
  <c r="Q247" i="9"/>
  <c r="Q248" i="9"/>
  <c r="B249" i="9"/>
  <c r="Q249" i="9"/>
  <c r="R249" i="9"/>
  <c r="B250" i="9"/>
  <c r="Q250" i="9"/>
  <c r="R250" i="9"/>
  <c r="B251" i="9"/>
  <c r="Q251" i="9"/>
  <c r="R251" i="9"/>
  <c r="B252" i="9"/>
  <c r="Q252" i="9"/>
  <c r="R252" i="9"/>
  <c r="Q253" i="9"/>
  <c r="Q254" i="9"/>
  <c r="Q255" i="9"/>
  <c r="Q256" i="9"/>
  <c r="Q257" i="9"/>
  <c r="I258" i="9"/>
  <c r="Q258" i="9"/>
  <c r="B259" i="9"/>
  <c r="Q259" i="9"/>
  <c r="R259" i="9"/>
  <c r="Q260" i="9"/>
  <c r="Q261" i="9"/>
  <c r="R261" i="9"/>
  <c r="Q262" i="9"/>
  <c r="Q263" i="9"/>
  <c r="Q264" i="9"/>
  <c r="I265" i="9"/>
  <c r="Q265" i="9"/>
  <c r="Q266" i="9"/>
  <c r="Q267" i="9"/>
  <c r="Q268" i="9"/>
  <c r="Q269" i="9"/>
  <c r="Q270" i="9"/>
  <c r="I271" i="9"/>
  <c r="Q271" i="9"/>
  <c r="Q272" i="9"/>
  <c r="Q273" i="9"/>
  <c r="Q274" i="9"/>
  <c r="I275" i="9"/>
  <c r="Q275" i="9"/>
  <c r="Q276" i="9"/>
  <c r="Q277" i="9"/>
  <c r="Q278" i="9"/>
  <c r="Q279" i="9"/>
  <c r="Q280" i="9"/>
  <c r="Q281" i="9"/>
  <c r="Q282" i="9"/>
  <c r="Q283" i="9"/>
  <c r="Q284" i="9"/>
  <c r="Q285" i="9"/>
  <c r="Q286" i="9"/>
  <c r="Q287" i="9"/>
  <c r="I288" i="9"/>
  <c r="Q288" i="9"/>
  <c r="Q289" i="9"/>
  <c r="Q290" i="9"/>
  <c r="Q291" i="9"/>
  <c r="Q292" i="9"/>
  <c r="Q293" i="9"/>
  <c r="Q294" i="9"/>
  <c r="Q295" i="9"/>
  <c r="Q296" i="9"/>
  <c r="Q297" i="9"/>
  <c r="Q298" i="9"/>
  <c r="Q299" i="9"/>
  <c r="Q300" i="9"/>
  <c r="Q301" i="9"/>
  <c r="Q302" i="9"/>
  <c r="Q303" i="9"/>
  <c r="Q304" i="9"/>
  <c r="Q305" i="9"/>
  <c r="I306" i="9"/>
  <c r="Q306" i="9"/>
  <c r="Q307" i="9"/>
  <c r="Q308" i="9"/>
  <c r="Q309" i="9"/>
  <c r="Q310" i="9"/>
  <c r="Q311" i="9"/>
  <c r="Q312" i="9"/>
  <c r="Q313" i="9"/>
  <c r="Q314" i="9"/>
  <c r="Q315" i="9"/>
  <c r="Q316" i="9"/>
  <c r="Q317" i="9"/>
  <c r="Q318" i="9"/>
  <c r="Q319" i="9"/>
  <c r="Q320" i="9"/>
  <c r="I321" i="9"/>
  <c r="Q321" i="9"/>
  <c r="Q322" i="9"/>
  <c r="Q323" i="9"/>
  <c r="Q324" i="9"/>
  <c r="Q325" i="9"/>
  <c r="Q326" i="9"/>
  <c r="Q327" i="9"/>
  <c r="Q328" i="9"/>
  <c r="Q329" i="9"/>
  <c r="Q330" i="9"/>
  <c r="Q331" i="9"/>
  <c r="Q332" i="9"/>
  <c r="Q333" i="9"/>
  <c r="I334" i="9"/>
  <c r="Q334" i="9"/>
  <c r="I335" i="9"/>
  <c r="Q335" i="9"/>
  <c r="Q336" i="9"/>
  <c r="Q337" i="9"/>
  <c r="Q338" i="9"/>
  <c r="Q339" i="9"/>
  <c r="Q340" i="9"/>
  <c r="Q341" i="9"/>
  <c r="I342" i="9"/>
  <c r="Q342" i="9"/>
  <c r="Q343" i="9"/>
  <c r="Q344" i="9"/>
  <c r="Q345" i="9"/>
  <c r="Q346" i="9"/>
  <c r="Q347" i="9"/>
  <c r="Q348" i="9"/>
  <c r="Q349" i="9"/>
  <c r="I350" i="9"/>
  <c r="Q350" i="9"/>
  <c r="Q351" i="9"/>
  <c r="Q352" i="9"/>
  <c r="Q353" i="9"/>
  <c r="Q354" i="9"/>
  <c r="Q355" i="9"/>
  <c r="Q356" i="9"/>
  <c r="Q357" i="9"/>
  <c r="Q358" i="9"/>
  <c r="I359" i="9"/>
  <c r="Q359" i="9"/>
  <c r="Q360" i="9"/>
  <c r="Q361" i="9"/>
  <c r="Q362" i="9"/>
  <c r="R362" i="9"/>
  <c r="Q363" i="9"/>
  <c r="Q364" i="9"/>
  <c r="Q365" i="9"/>
  <c r="Q366" i="9"/>
  <c r="R366" i="9"/>
  <c r="Q367" i="9"/>
  <c r="Q368" i="9"/>
  <c r="Q369" i="9"/>
  <c r="Q370" i="9"/>
  <c r="Q371" i="9"/>
  <c r="Q372" i="9"/>
  <c r="Q373" i="9"/>
  <c r="Q374" i="9"/>
  <c r="R374" i="9"/>
  <c r="Q375" i="9"/>
  <c r="Q376" i="9"/>
  <c r="Q377" i="9"/>
  <c r="Q378" i="9"/>
  <c r="Q379" i="9"/>
  <c r="Q380" i="9"/>
  <c r="R380" i="9"/>
  <c r="Q381" i="9"/>
  <c r="I382" i="9"/>
  <c r="Q382" i="9"/>
  <c r="Q383" i="9"/>
  <c r="Q384" i="9"/>
  <c r="Q385" i="9"/>
  <c r="I386" i="9"/>
  <c r="Q386" i="9"/>
  <c r="Q387" i="9"/>
  <c r="Q388" i="9"/>
  <c r="R388" i="9"/>
  <c r="Q389" i="9"/>
  <c r="Q390" i="9"/>
  <c r="Q391" i="9"/>
  <c r="R391" i="9"/>
  <c r="Q392" i="9"/>
  <c r="Q393" i="9"/>
  <c r="Q394" i="9"/>
  <c r="Q395" i="9"/>
  <c r="Q396" i="9"/>
  <c r="R396" i="9"/>
  <c r="Q397" i="9"/>
  <c r="Q398" i="9"/>
  <c r="R398" i="9"/>
  <c r="K399" i="9"/>
  <c r="Q399" i="9"/>
  <c r="Q400" i="9"/>
  <c r="Q401" i="9"/>
  <c r="Q402" i="9"/>
  <c r="Q403" i="9"/>
  <c r="Q404" i="9"/>
  <c r="Q405" i="9"/>
  <c r="Q406" i="9"/>
  <c r="Q407" i="9"/>
  <c r="Q408" i="9"/>
  <c r="Q409" i="9"/>
  <c r="B410" i="9"/>
  <c r="J410" i="9"/>
  <c r="Q410" i="9"/>
  <c r="Q411" i="9"/>
  <c r="B412" i="9"/>
  <c r="Q412" i="9"/>
  <c r="Q413" i="9"/>
  <c r="Q414" i="9"/>
  <c r="Q415" i="9"/>
  <c r="Q416" i="9"/>
  <c r="B417" i="9"/>
  <c r="Q417" i="9"/>
  <c r="Q418" i="9"/>
  <c r="Q419" i="9"/>
  <c r="B420" i="9"/>
  <c r="Q420" i="9"/>
  <c r="Q421" i="9"/>
  <c r="Q422" i="9"/>
  <c r="B423" i="9"/>
  <c r="J423" i="9"/>
  <c r="Q423" i="9"/>
  <c r="Q424" i="9"/>
  <c r="Q425" i="9"/>
  <c r="Q426" i="9"/>
  <c r="Q427" i="9"/>
  <c r="B428" i="9"/>
  <c r="Q428" i="9"/>
  <c r="Q429" i="9"/>
  <c r="Q430" i="9"/>
  <c r="B431" i="9"/>
  <c r="K431" i="9"/>
  <c r="Q431" i="9"/>
  <c r="Q432" i="9"/>
  <c r="Q433" i="9"/>
  <c r="B434" i="9"/>
  <c r="Q434" i="9"/>
  <c r="Q435" i="9"/>
  <c r="Q436" i="9"/>
  <c r="Q437" i="9"/>
  <c r="Q438" i="9"/>
  <c r="Q439" i="9"/>
  <c r="Q440" i="9"/>
  <c r="Q441" i="9"/>
  <c r="Q442" i="9"/>
  <c r="Q443" i="9"/>
  <c r="Q444" i="9"/>
  <c r="Q445" i="9"/>
  <c r="Q446" i="9"/>
  <c r="Q447" i="9"/>
  <c r="Q448" i="9"/>
  <c r="Q449" i="9"/>
  <c r="B450" i="9"/>
  <c r="Q450" i="9"/>
  <c r="Q451" i="9"/>
  <c r="Q452" i="9"/>
  <c r="Q453" i="9"/>
  <c r="K454" i="9"/>
  <c r="Q454" i="9"/>
  <c r="Q455" i="9"/>
  <c r="Q456" i="9"/>
  <c r="Q457" i="9"/>
  <c r="Q458" i="9"/>
  <c r="Q459" i="9"/>
  <c r="B460" i="9"/>
  <c r="Q460" i="9"/>
  <c r="Q461" i="9"/>
  <c r="Q462" i="9"/>
  <c r="Q463" i="9"/>
  <c r="B464" i="9"/>
  <c r="Q464" i="9"/>
  <c r="Q465" i="9"/>
  <c r="B466" i="9"/>
  <c r="Q466" i="9"/>
  <c r="Q467" i="9"/>
  <c r="K468" i="9"/>
  <c r="Q468" i="9"/>
  <c r="Q469" i="9"/>
  <c r="Q470" i="9"/>
  <c r="Q471" i="9"/>
  <c r="Q472" i="9"/>
  <c r="Q473" i="9"/>
  <c r="Q474" i="9"/>
  <c r="Q475" i="9"/>
  <c r="Q476" i="9"/>
  <c r="Q477" i="9"/>
  <c r="B478" i="9"/>
  <c r="J478" i="9"/>
  <c r="Q478" i="9"/>
  <c r="Q479" i="9"/>
  <c r="Q480" i="9"/>
  <c r="Q481" i="9"/>
  <c r="Q482" i="9"/>
  <c r="Q483" i="9"/>
  <c r="Q484" i="9"/>
  <c r="Q485" i="9"/>
  <c r="Q486" i="9"/>
  <c r="Q487" i="9"/>
  <c r="Q488" i="9"/>
  <c r="Q489" i="9"/>
  <c r="Q490" i="9"/>
  <c r="Q491" i="9"/>
  <c r="Q492" i="9"/>
  <c r="Q493" i="9"/>
  <c r="Q494" i="9"/>
  <c r="Q495" i="9"/>
  <c r="Q496" i="9"/>
  <c r="Q497" i="9"/>
  <c r="Q498" i="9"/>
  <c r="Q499" i="9"/>
  <c r="Q500" i="9"/>
  <c r="Q501" i="9"/>
  <c r="Q502" i="9"/>
  <c r="Q503" i="9"/>
  <c r="Q504" i="9"/>
  <c r="Q505" i="9"/>
  <c r="Q506" i="9"/>
  <c r="Q507" i="9"/>
  <c r="Q508" i="9"/>
  <c r="Q509" i="9"/>
  <c r="Q510" i="9"/>
  <c r="Q511" i="9"/>
  <c r="Q512" i="9"/>
  <c r="Q513" i="9"/>
  <c r="Q514" i="9"/>
  <c r="Q515" i="9"/>
  <c r="Q516" i="9"/>
  <c r="Q517" i="9"/>
  <c r="Q518" i="9"/>
  <c r="Q519" i="9"/>
  <c r="Q520" i="9"/>
  <c r="Q521" i="9"/>
  <c r="Q522" i="9"/>
  <c r="Q523" i="9"/>
  <c r="B524" i="9"/>
  <c r="Q524" i="9"/>
  <c r="Q525" i="9"/>
  <c r="Q526" i="9"/>
  <c r="Q527" i="9"/>
  <c r="Q528" i="9"/>
  <c r="Q529" i="9"/>
  <c r="B530" i="9"/>
  <c r="K530" i="9"/>
  <c r="Q530" i="9"/>
  <c r="Q531" i="9"/>
  <c r="Q532" i="9"/>
  <c r="Q533" i="9"/>
  <c r="Q534" i="9"/>
  <c r="Q535" i="9"/>
  <c r="Q536" i="9"/>
  <c r="Q537" i="9"/>
  <c r="Q538" i="9"/>
  <c r="Q539" i="9"/>
  <c r="Q540" i="9"/>
  <c r="Q541" i="9"/>
  <c r="Q542" i="9"/>
  <c r="Q543" i="9"/>
  <c r="Q544" i="9"/>
  <c r="Q545" i="9"/>
  <c r="Q546" i="9"/>
  <c r="Q547" i="9"/>
  <c r="Q548" i="9"/>
  <c r="Q549" i="9"/>
  <c r="Q550" i="9"/>
  <c r="Q551" i="9"/>
  <c r="Q552" i="9"/>
  <c r="Q553" i="9"/>
  <c r="Q554" i="9"/>
  <c r="Q555" i="9"/>
  <c r="Q556" i="9"/>
  <c r="K557" i="9"/>
  <c r="Q557" i="9"/>
  <c r="Q558" i="9"/>
  <c r="Q559" i="9"/>
  <c r="Q560" i="9"/>
  <c r="Q561" i="9"/>
  <c r="Q562" i="9"/>
  <c r="Q563" i="9"/>
  <c r="Q564" i="9"/>
  <c r="Q565" i="9"/>
  <c r="K566" i="9"/>
  <c r="Q566" i="9"/>
  <c r="Q567" i="9"/>
  <c r="Q568" i="9"/>
  <c r="Q569" i="9"/>
  <c r="Q570" i="9"/>
  <c r="Q571" i="9"/>
  <c r="Q572" i="9"/>
  <c r="B573" i="9"/>
  <c r="Q573" i="9"/>
  <c r="K574" i="9"/>
  <c r="Q574" i="9"/>
  <c r="Q575" i="9"/>
  <c r="Q576" i="9"/>
  <c r="Q577" i="9"/>
  <c r="Q578" i="9"/>
  <c r="K579" i="9"/>
  <c r="Q579" i="9"/>
  <c r="Q580" i="9"/>
  <c r="K581" i="9"/>
  <c r="Q581" i="9"/>
  <c r="K582" i="9"/>
  <c r="Q582" i="9"/>
  <c r="Q583" i="9"/>
  <c r="Q584" i="9"/>
  <c r="Q585" i="9"/>
  <c r="Q586" i="9"/>
  <c r="Q587" i="9"/>
  <c r="K588" i="9"/>
  <c r="Q588" i="9"/>
  <c r="Q589" i="9"/>
  <c r="Q590" i="9"/>
  <c r="Q591" i="9"/>
  <c r="Q592" i="9"/>
  <c r="Q593" i="9"/>
  <c r="Q594" i="9"/>
  <c r="Q595" i="9"/>
  <c r="Q596" i="9"/>
  <c r="Q597" i="9"/>
  <c r="Q598" i="9"/>
  <c r="Q599" i="9"/>
  <c r="Q600" i="9"/>
  <c r="Q601" i="9"/>
  <c r="Q602" i="9"/>
  <c r="Q603" i="9"/>
  <c r="Q604" i="9"/>
  <c r="Q605" i="9"/>
  <c r="Q606" i="9"/>
  <c r="B607" i="9"/>
  <c r="Q607" i="9"/>
  <c r="Q608" i="9"/>
  <c r="Q609" i="9"/>
  <c r="Q610" i="9"/>
  <c r="Q611" i="9"/>
  <c r="Q612" i="9"/>
  <c r="Q613" i="9"/>
  <c r="Q614" i="9"/>
  <c r="Q615" i="9"/>
  <c r="Q616" i="9"/>
  <c r="Q617" i="9"/>
  <c r="B618" i="9"/>
  <c r="K618" i="9"/>
  <c r="Q618" i="9"/>
  <c r="Q619" i="9"/>
  <c r="Q620" i="9"/>
  <c r="Q621" i="9"/>
  <c r="Q623" i="9"/>
  <c r="Q624" i="9"/>
  <c r="Q625" i="9"/>
  <c r="E403" i="8"/>
  <c r="F403" i="8" s="1"/>
  <c r="AB10" i="8"/>
  <c r="AB15" i="8" s="1"/>
  <c r="AB2" i="8"/>
  <c r="AD2" i="8"/>
  <c r="AB9" i="8"/>
  <c r="AB8" i="8"/>
  <c r="AB18" i="8"/>
  <c r="AB7" i="8"/>
  <c r="AB6" i="8"/>
  <c r="AB3" i="8"/>
  <c r="AY94" i="8" s="1"/>
  <c r="AB4" i="8"/>
  <c r="AB5" i="8"/>
  <c r="AB14" i="8"/>
  <c r="AF403" i="8"/>
  <c r="E404" i="8"/>
  <c r="F404" i="8" s="1"/>
  <c r="AF404" i="8"/>
  <c r="E405" i="8"/>
  <c r="F405" i="8" s="1"/>
  <c r="AU405" i="8" s="1"/>
  <c r="AT405" i="8" s="1"/>
  <c r="AS405" i="8" s="1"/>
  <c r="AR405" i="8" s="1"/>
  <c r="AQ405" i="8" s="1"/>
  <c r="AP405" i="8" s="1"/>
  <c r="AO405" i="8" s="1"/>
  <c r="AN405" i="8" s="1"/>
  <c r="AM405" i="8" s="1"/>
  <c r="AL405" i="8" s="1"/>
  <c r="AF405" i="8"/>
  <c r="E406" i="8"/>
  <c r="F406" i="8" s="1"/>
  <c r="AF406" i="8"/>
  <c r="E407" i="8"/>
  <c r="F407" i="8" s="1"/>
  <c r="AU407" i="8" s="1"/>
  <c r="AF407" i="8"/>
  <c r="E408" i="8"/>
  <c r="F408" i="8" s="1"/>
  <c r="AF408" i="8"/>
  <c r="E409" i="8"/>
  <c r="F409" i="8" s="1"/>
  <c r="AF409" i="8"/>
  <c r="E410" i="8"/>
  <c r="F410" i="8" s="1"/>
  <c r="AF410" i="8"/>
  <c r="E411" i="8"/>
  <c r="F411" i="8" s="1"/>
  <c r="AF411" i="8"/>
  <c r="E412" i="8"/>
  <c r="F412" i="8" s="1"/>
  <c r="AF412" i="8"/>
  <c r="E413" i="8"/>
  <c r="F413" i="8" s="1"/>
  <c r="AF413" i="8"/>
  <c r="E414" i="8"/>
  <c r="F414" i="8" s="1"/>
  <c r="AF414" i="8"/>
  <c r="E415" i="8"/>
  <c r="F415" i="8" s="1"/>
  <c r="Z415" i="8" s="1"/>
  <c r="AF415" i="8"/>
  <c r="E416" i="8"/>
  <c r="F416" i="8" s="1"/>
  <c r="Z416" i="8" s="1"/>
  <c r="AF416" i="8"/>
  <c r="E417" i="8"/>
  <c r="F417" i="8" s="1"/>
  <c r="AF417" i="8"/>
  <c r="E418" i="8"/>
  <c r="F418" i="8" s="1"/>
  <c r="AF418" i="8"/>
  <c r="E419" i="8"/>
  <c r="F419" i="8" s="1"/>
  <c r="G419" i="8" s="1"/>
  <c r="AF419" i="8"/>
  <c r="E420" i="8"/>
  <c r="F420" i="8" s="1"/>
  <c r="Z420" i="8" s="1"/>
  <c r="AF420" i="8"/>
  <c r="E421" i="8"/>
  <c r="F421" i="8" s="1"/>
  <c r="AU421" i="8" s="1"/>
  <c r="AT421" i="8" s="1"/>
  <c r="AS421" i="8" s="1"/>
  <c r="AR421" i="8" s="1"/>
  <c r="AQ421" i="8" s="1"/>
  <c r="AP421" i="8" s="1"/>
  <c r="AO421" i="8" s="1"/>
  <c r="AN421" i="8" s="1"/>
  <c r="AM421" i="8" s="1"/>
  <c r="AL421" i="8" s="1"/>
  <c r="AK421" i="8" s="1"/>
  <c r="AF421" i="8"/>
  <c r="E422" i="8"/>
  <c r="F422" i="8" s="1"/>
  <c r="AF422" i="8"/>
  <c r="E423" i="8"/>
  <c r="F423" i="8" s="1"/>
  <c r="AF423" i="8"/>
  <c r="E424" i="8"/>
  <c r="F424" i="8" s="1"/>
  <c r="AF424" i="8"/>
  <c r="E425" i="8"/>
  <c r="F425" i="8" s="1"/>
  <c r="AU425" i="8" s="1"/>
  <c r="AT425" i="8" s="1"/>
  <c r="AS425" i="8" s="1"/>
  <c r="AR425" i="8" s="1"/>
  <c r="AQ425" i="8" s="1"/>
  <c r="AP425" i="8" s="1"/>
  <c r="AO425" i="8" s="1"/>
  <c r="AN425" i="8" s="1"/>
  <c r="AM425" i="8" s="1"/>
  <c r="AL425" i="8" s="1"/>
  <c r="AF425" i="8"/>
  <c r="E426" i="8"/>
  <c r="F426" i="8" s="1"/>
  <c r="AF426" i="8"/>
  <c r="E427" i="8"/>
  <c r="F427" i="8" s="1"/>
  <c r="AF427" i="8"/>
  <c r="E428" i="8"/>
  <c r="F428" i="8" s="1"/>
  <c r="AF428" i="8"/>
  <c r="E429" i="8"/>
  <c r="F429" i="8" s="1"/>
  <c r="G429" i="8" s="1"/>
  <c r="K429" i="8" s="1"/>
  <c r="AF429" i="8"/>
  <c r="E430" i="8"/>
  <c r="F430" i="8" s="1"/>
  <c r="AF430" i="8"/>
  <c r="E431" i="8"/>
  <c r="F431" i="8" s="1"/>
  <c r="AF431" i="8"/>
  <c r="E432" i="8"/>
  <c r="F432" i="8" s="1"/>
  <c r="AF432" i="8"/>
  <c r="E433" i="8"/>
  <c r="F433" i="8" s="1"/>
  <c r="Z433" i="8" s="1"/>
  <c r="AF433" i="8"/>
  <c r="E434" i="8"/>
  <c r="F434" i="8" s="1"/>
  <c r="B434" i="8" s="1"/>
  <c r="AF434" i="8"/>
  <c r="E435" i="8"/>
  <c r="F435" i="8" s="1"/>
  <c r="AF435" i="8"/>
  <c r="E436" i="8"/>
  <c r="F436" i="8" s="1"/>
  <c r="Z436" i="8" s="1"/>
  <c r="AF436" i="8"/>
  <c r="E437" i="8"/>
  <c r="F437" i="8" s="1"/>
  <c r="AU437" i="8" s="1"/>
  <c r="AT437" i="8" s="1"/>
  <c r="AS437" i="8" s="1"/>
  <c r="AR437" i="8" s="1"/>
  <c r="AQ437" i="8" s="1"/>
  <c r="AP437" i="8" s="1"/>
  <c r="AO437" i="8" s="1"/>
  <c r="AN437" i="8" s="1"/>
  <c r="AM437" i="8" s="1"/>
  <c r="AL437" i="8" s="1"/>
  <c r="AJ437" i="8" s="1"/>
  <c r="AF437" i="8"/>
  <c r="E438" i="8"/>
  <c r="F438" i="8" s="1"/>
  <c r="G438" i="8" s="1"/>
  <c r="K438" i="8" s="1"/>
  <c r="AF438" i="8"/>
  <c r="E439" i="8"/>
  <c r="F439" i="8" s="1"/>
  <c r="AF439" i="8"/>
  <c r="E440" i="8"/>
  <c r="F440" i="8" s="1"/>
  <c r="B440" i="8" s="1"/>
  <c r="AF440" i="8"/>
  <c r="E441" i="8"/>
  <c r="F441" i="8" s="1"/>
  <c r="AU441" i="8" s="1"/>
  <c r="AT441" i="8" s="1"/>
  <c r="AS441" i="8" s="1"/>
  <c r="AR441" i="8" s="1"/>
  <c r="AQ441" i="8" s="1"/>
  <c r="AP441" i="8" s="1"/>
  <c r="AO441" i="8" s="1"/>
  <c r="AN441" i="8" s="1"/>
  <c r="AM441" i="8" s="1"/>
  <c r="AL441" i="8" s="1"/>
  <c r="AK441" i="8" s="1"/>
  <c r="AF441" i="8"/>
  <c r="E442" i="8"/>
  <c r="F442" i="8" s="1"/>
  <c r="AF442" i="8"/>
  <c r="E443" i="8"/>
  <c r="F443" i="8" s="1"/>
  <c r="AF443" i="8"/>
  <c r="E444" i="8"/>
  <c r="F444" i="8" s="1"/>
  <c r="AF444" i="8"/>
  <c r="E445" i="8"/>
  <c r="F445" i="8" s="1"/>
  <c r="AF445" i="8"/>
  <c r="E446" i="8"/>
  <c r="F446" i="8" s="1"/>
  <c r="AF446" i="8"/>
  <c r="E447" i="8"/>
  <c r="F447" i="8" s="1"/>
  <c r="AF447" i="8"/>
  <c r="E448" i="8"/>
  <c r="F448" i="8" s="1"/>
  <c r="AF448" i="8"/>
  <c r="E449" i="8"/>
  <c r="F449" i="8" s="1"/>
  <c r="AF449" i="8"/>
  <c r="E450" i="8"/>
  <c r="F450" i="8" s="1"/>
  <c r="AF450" i="8"/>
  <c r="E451" i="8"/>
  <c r="F451" i="8" s="1"/>
  <c r="AF451" i="8"/>
  <c r="E452" i="8"/>
  <c r="F452" i="8" s="1"/>
  <c r="AU452" i="8" s="1"/>
  <c r="AT452" i="8" s="1"/>
  <c r="AS452" i="8" s="1"/>
  <c r="AR452" i="8" s="1"/>
  <c r="AQ452" i="8" s="1"/>
  <c r="AP452" i="8" s="1"/>
  <c r="AO452" i="8" s="1"/>
  <c r="AN452" i="8" s="1"/>
  <c r="AM452" i="8" s="1"/>
  <c r="AL452" i="8" s="1"/>
  <c r="AF452" i="8"/>
  <c r="E453" i="8"/>
  <c r="F453" i="8" s="1"/>
  <c r="AF453" i="8"/>
  <c r="E454" i="8"/>
  <c r="F454" i="8" s="1"/>
  <c r="AF454" i="8"/>
  <c r="E455" i="8"/>
  <c r="F455" i="8" s="1"/>
  <c r="AF455" i="8"/>
  <c r="E456" i="8"/>
  <c r="F456" i="8" s="1"/>
  <c r="AU456" i="8" s="1"/>
  <c r="AF456" i="8"/>
  <c r="E457" i="8"/>
  <c r="F457" i="8" s="1"/>
  <c r="AF457" i="8"/>
  <c r="E458" i="8"/>
  <c r="F458" i="8" s="1"/>
  <c r="AF458" i="8"/>
  <c r="E459" i="8"/>
  <c r="F459" i="8" s="1"/>
  <c r="AF459" i="8"/>
  <c r="E460" i="8"/>
  <c r="F460" i="8" s="1"/>
  <c r="AF460" i="8"/>
  <c r="E461" i="8"/>
  <c r="F461" i="8"/>
  <c r="AU461" i="8" s="1"/>
  <c r="AF461" i="8"/>
  <c r="E462" i="8"/>
  <c r="F462" i="8" s="1"/>
  <c r="Z462" i="8" s="1"/>
  <c r="AF462" i="8"/>
  <c r="E463" i="8"/>
  <c r="F463" i="8" s="1"/>
  <c r="AF463" i="8"/>
  <c r="E464" i="8"/>
  <c r="F464" i="8" s="1"/>
  <c r="AU464" i="8" s="1"/>
  <c r="AT464" i="8" s="1"/>
  <c r="AS464" i="8" s="1"/>
  <c r="AF464" i="8"/>
  <c r="E465" i="8"/>
  <c r="F465" i="8" s="1"/>
  <c r="AF465" i="8"/>
  <c r="E466" i="8"/>
  <c r="F466" i="8" s="1"/>
  <c r="AF466" i="8"/>
  <c r="E467" i="8"/>
  <c r="F467" i="8" s="1"/>
  <c r="AF467" i="8"/>
  <c r="E468" i="8"/>
  <c r="F468" i="8" s="1"/>
  <c r="AU468" i="8" s="1"/>
  <c r="AF468" i="8"/>
  <c r="E469" i="8"/>
  <c r="F469" i="8" s="1"/>
  <c r="AF469" i="8"/>
  <c r="E470" i="8"/>
  <c r="F470" i="8" s="1"/>
  <c r="AF470" i="8"/>
  <c r="E471" i="8"/>
  <c r="F471" i="8" s="1"/>
  <c r="AF471" i="8"/>
  <c r="E472" i="8"/>
  <c r="F472" i="8" s="1"/>
  <c r="AU472" i="8" s="1"/>
  <c r="AT472" i="8" s="1"/>
  <c r="AS472" i="8" s="1"/>
  <c r="AR472" i="8" s="1"/>
  <c r="AQ472" i="8" s="1"/>
  <c r="AP472" i="8" s="1"/>
  <c r="AO472" i="8" s="1"/>
  <c r="AN472" i="8" s="1"/>
  <c r="AM472" i="8" s="1"/>
  <c r="AL472" i="8" s="1"/>
  <c r="AF472" i="8"/>
  <c r="E473" i="8"/>
  <c r="F473" i="8" s="1"/>
  <c r="AF473" i="8"/>
  <c r="E474" i="8"/>
  <c r="F474" i="8" s="1"/>
  <c r="AF474" i="8"/>
  <c r="E475" i="8"/>
  <c r="F475" i="8" s="1"/>
  <c r="AF475" i="8"/>
  <c r="E476" i="8"/>
  <c r="F476" i="8" s="1"/>
  <c r="AF476" i="8"/>
  <c r="E477" i="8"/>
  <c r="F477" i="8" s="1"/>
  <c r="AF477" i="8"/>
  <c r="E478" i="8"/>
  <c r="F478" i="8" s="1"/>
  <c r="AF478" i="8"/>
  <c r="E479" i="8"/>
  <c r="F479" i="8" s="1"/>
  <c r="B479" i="8" s="1"/>
  <c r="AF479" i="8"/>
  <c r="E480" i="8"/>
  <c r="F480" i="8" s="1"/>
  <c r="AF480" i="8"/>
  <c r="E481" i="8"/>
  <c r="F481" i="8" s="1"/>
  <c r="Z481" i="8" s="1"/>
  <c r="AF481" i="8"/>
  <c r="E482" i="8"/>
  <c r="F482" i="8" s="1"/>
  <c r="AF482" i="8"/>
  <c r="E483" i="8"/>
  <c r="F483" i="8" s="1"/>
  <c r="AF483" i="8"/>
  <c r="E484" i="8"/>
  <c r="F484" i="8" s="1"/>
  <c r="AF484" i="8"/>
  <c r="E485" i="8"/>
  <c r="F485" i="8" s="1"/>
  <c r="AF485" i="8"/>
  <c r="E486" i="8"/>
  <c r="F486" i="8" s="1"/>
  <c r="AF486" i="8"/>
  <c r="E487" i="8"/>
  <c r="F487" i="8" s="1"/>
  <c r="G487" i="8" s="1"/>
  <c r="K487" i="8" s="1"/>
  <c r="AF487" i="8"/>
  <c r="E488" i="8"/>
  <c r="F488" i="8" s="1"/>
  <c r="AF488" i="8"/>
  <c r="E489" i="8"/>
  <c r="F489" i="8" s="1"/>
  <c r="AF489" i="8"/>
  <c r="E490" i="8"/>
  <c r="F490" i="8" s="1"/>
  <c r="Z490" i="8" s="1"/>
  <c r="AF490" i="8"/>
  <c r="E491" i="8"/>
  <c r="F491" i="8" s="1"/>
  <c r="AF491" i="8"/>
  <c r="E492" i="8"/>
  <c r="F492" i="8" s="1"/>
  <c r="AF492" i="8"/>
  <c r="E493" i="8"/>
  <c r="F493" i="8" s="1"/>
  <c r="AU493" i="8" s="1"/>
  <c r="AT493" i="8" s="1"/>
  <c r="AS493" i="8" s="1"/>
  <c r="AR493" i="8" s="1"/>
  <c r="AQ493" i="8" s="1"/>
  <c r="AP493" i="8" s="1"/>
  <c r="AO493" i="8" s="1"/>
  <c r="AN493" i="8" s="1"/>
  <c r="AM493" i="8" s="1"/>
  <c r="AL493" i="8" s="1"/>
  <c r="AF493" i="8"/>
  <c r="E494" i="8"/>
  <c r="F494" i="8" s="1"/>
  <c r="AF494" i="8"/>
  <c r="E495" i="8"/>
  <c r="F495" i="8" s="1"/>
  <c r="AF495" i="8"/>
  <c r="E496" i="8"/>
  <c r="F496" i="8" s="1"/>
  <c r="AF496" i="8"/>
  <c r="E497" i="8"/>
  <c r="F497" i="8" s="1"/>
  <c r="AU497" i="8" s="1"/>
  <c r="AT497" i="8" s="1"/>
  <c r="AS497" i="8" s="1"/>
  <c r="AF497" i="8"/>
  <c r="E498" i="8"/>
  <c r="F498" i="8" s="1"/>
  <c r="AF498" i="8"/>
  <c r="E499" i="8"/>
  <c r="F499" i="8" s="1"/>
  <c r="AF499" i="8"/>
  <c r="E500" i="8"/>
  <c r="F500" i="8" s="1"/>
  <c r="AF500" i="8"/>
  <c r="E501" i="8"/>
  <c r="F501" i="8" s="1"/>
  <c r="AU501" i="8" s="1"/>
  <c r="AF501" i="8"/>
  <c r="E502" i="8"/>
  <c r="F502" i="8" s="1"/>
  <c r="Z502" i="8" s="1"/>
  <c r="AF502" i="8"/>
  <c r="E503" i="8"/>
  <c r="F503" i="8" s="1"/>
  <c r="AF503" i="8"/>
  <c r="E504" i="8"/>
  <c r="F504" i="8" s="1"/>
  <c r="AF504" i="8"/>
  <c r="E505" i="8"/>
  <c r="F505" i="8" s="1"/>
  <c r="AF505" i="8"/>
  <c r="E506" i="8"/>
  <c r="F506" i="8" s="1"/>
  <c r="AU506" i="8" s="1"/>
  <c r="AF506" i="8"/>
  <c r="E507" i="8"/>
  <c r="F507" i="8" s="1"/>
  <c r="AF507" i="8"/>
  <c r="E508" i="8"/>
  <c r="F508" i="8" s="1"/>
  <c r="AF508" i="8"/>
  <c r="E509" i="8"/>
  <c r="F509" i="8" s="1"/>
  <c r="AF509" i="8"/>
  <c r="E510" i="8"/>
  <c r="F510" i="8" s="1"/>
  <c r="AF510" i="8"/>
  <c r="E511" i="8"/>
  <c r="F511" i="8" s="1"/>
  <c r="AF511" i="8"/>
  <c r="E512" i="8"/>
  <c r="F512" i="8" s="1"/>
  <c r="AF512" i="8"/>
  <c r="E513" i="8"/>
  <c r="F513" i="8" s="1"/>
  <c r="AF513" i="8"/>
  <c r="E514" i="8"/>
  <c r="F514" i="8" s="1"/>
  <c r="Z514" i="8" s="1"/>
  <c r="AF514" i="8"/>
  <c r="E515" i="8"/>
  <c r="F515" i="8" s="1"/>
  <c r="AF515" i="8"/>
  <c r="E516" i="8"/>
  <c r="F516" i="8" s="1"/>
  <c r="AF516" i="8"/>
  <c r="E517" i="8"/>
  <c r="F517" i="8" s="1"/>
  <c r="AU517" i="8" s="1"/>
  <c r="AT517" i="8" s="1"/>
  <c r="AF517" i="8"/>
  <c r="E518" i="8"/>
  <c r="F518" i="8" s="1"/>
  <c r="G518" i="8" s="1"/>
  <c r="K518" i="8" s="1"/>
  <c r="AF518" i="8"/>
  <c r="E519" i="8"/>
  <c r="F519" i="8" s="1"/>
  <c r="AF519" i="8"/>
  <c r="E520" i="8"/>
  <c r="F520" i="8" s="1"/>
  <c r="AF520" i="8"/>
  <c r="E521" i="8"/>
  <c r="F521" i="8" s="1"/>
  <c r="AU521" i="8" s="1"/>
  <c r="AF521" i="8"/>
  <c r="E522" i="8"/>
  <c r="F522" i="8" s="1"/>
  <c r="AU522" i="8" s="1"/>
  <c r="AT522" i="8" s="1"/>
  <c r="AF522" i="8"/>
  <c r="E523" i="8"/>
  <c r="F523" i="8" s="1"/>
  <c r="AU523" i="8" s="1"/>
  <c r="AT523" i="8" s="1"/>
  <c r="AS523" i="8" s="1"/>
  <c r="AR523" i="8" s="1"/>
  <c r="AQ523" i="8" s="1"/>
  <c r="AP523" i="8" s="1"/>
  <c r="AO523" i="8" s="1"/>
  <c r="AN523" i="8" s="1"/>
  <c r="AM523" i="8" s="1"/>
  <c r="AL523" i="8" s="1"/>
  <c r="AI523" i="8" s="1"/>
  <c r="AF523" i="8"/>
  <c r="E524" i="8"/>
  <c r="F524" i="8" s="1"/>
  <c r="B524" i="8" s="1"/>
  <c r="AF524" i="8"/>
  <c r="E525" i="8"/>
  <c r="F525" i="8" s="1"/>
  <c r="AF525" i="8"/>
  <c r="E526" i="8"/>
  <c r="F526" i="8" s="1"/>
  <c r="AF526" i="8"/>
  <c r="E527" i="8"/>
  <c r="F527" i="8" s="1"/>
  <c r="AF527" i="8"/>
  <c r="E528" i="8"/>
  <c r="F528" i="8" s="1"/>
  <c r="AF528" i="8"/>
  <c r="E529" i="8"/>
  <c r="F529" i="8" s="1"/>
  <c r="AF529" i="8"/>
  <c r="E530" i="8"/>
  <c r="F530" i="8" s="1"/>
  <c r="AU530" i="8" s="1"/>
  <c r="AT530" i="8" s="1"/>
  <c r="AS530" i="8" s="1"/>
  <c r="AR530" i="8" s="1"/>
  <c r="AQ530" i="8" s="1"/>
  <c r="AP530" i="8" s="1"/>
  <c r="AO530" i="8" s="1"/>
  <c r="AN530" i="8" s="1"/>
  <c r="AM530" i="8" s="1"/>
  <c r="AL530" i="8" s="1"/>
  <c r="AK530" i="8" s="1"/>
  <c r="AF530" i="8"/>
  <c r="E531" i="8"/>
  <c r="F531" i="8" s="1"/>
  <c r="AF531" i="8"/>
  <c r="E532" i="8"/>
  <c r="F532" i="8" s="1"/>
  <c r="AF532" i="8"/>
  <c r="E533" i="8"/>
  <c r="F533" i="8" s="1"/>
  <c r="AF533" i="8"/>
  <c r="E534" i="8"/>
  <c r="F534" i="8" s="1"/>
  <c r="AU534" i="8" s="1"/>
  <c r="AT534" i="8" s="1"/>
  <c r="AS534" i="8" s="1"/>
  <c r="AR534" i="8" s="1"/>
  <c r="AQ534" i="8" s="1"/>
  <c r="AP534" i="8" s="1"/>
  <c r="AO534" i="8" s="1"/>
  <c r="AN534" i="8" s="1"/>
  <c r="AM534" i="8" s="1"/>
  <c r="AL534" i="8" s="1"/>
  <c r="AF534" i="8"/>
  <c r="E535" i="8"/>
  <c r="F535" i="8" s="1"/>
  <c r="G535" i="8" s="1"/>
  <c r="K535" i="8" s="1"/>
  <c r="AF535" i="8"/>
  <c r="E536" i="8"/>
  <c r="F536" i="8" s="1"/>
  <c r="AF536" i="8"/>
  <c r="E537" i="8"/>
  <c r="F537" i="8" s="1"/>
  <c r="AU537" i="8" s="1"/>
  <c r="AT537" i="8" s="1"/>
  <c r="AS537" i="8" s="1"/>
  <c r="AR537" i="8" s="1"/>
  <c r="AQ537" i="8" s="1"/>
  <c r="AP537" i="8" s="1"/>
  <c r="AO537" i="8" s="1"/>
  <c r="AN537" i="8" s="1"/>
  <c r="AM537" i="8" s="1"/>
  <c r="AL537" i="8" s="1"/>
  <c r="AF537" i="8"/>
  <c r="E538" i="8"/>
  <c r="F538" i="8" s="1"/>
  <c r="AF538" i="8"/>
  <c r="E539" i="8"/>
  <c r="F539" i="8" s="1"/>
  <c r="AF539" i="8"/>
  <c r="E540" i="8"/>
  <c r="F540" i="8"/>
  <c r="AF540" i="8"/>
  <c r="E541" i="8"/>
  <c r="F541" i="8" s="1"/>
  <c r="Z541" i="8" s="1"/>
  <c r="AF541" i="8"/>
  <c r="E542" i="8"/>
  <c r="F542" i="8" s="1"/>
  <c r="AF542" i="8"/>
  <c r="E543" i="8"/>
  <c r="F543" i="8" s="1"/>
  <c r="AF543" i="8"/>
  <c r="E544" i="8"/>
  <c r="F544" i="8" s="1"/>
  <c r="AF544" i="8"/>
  <c r="E545" i="8"/>
  <c r="F545" i="8" s="1"/>
  <c r="AF545" i="8"/>
  <c r="E546" i="8"/>
  <c r="F546" i="8" s="1"/>
  <c r="AF546" i="8"/>
  <c r="E547" i="8"/>
  <c r="F547" i="8" s="1"/>
  <c r="AF547" i="8"/>
  <c r="E548" i="8"/>
  <c r="F548" i="8" s="1"/>
  <c r="AF548" i="8"/>
  <c r="E549" i="8"/>
  <c r="F549" i="8" s="1"/>
  <c r="AU549" i="8" s="1"/>
  <c r="AT549" i="8" s="1"/>
  <c r="AF549" i="8"/>
  <c r="E550" i="8"/>
  <c r="F550" i="8" s="1"/>
  <c r="AF550" i="8"/>
  <c r="E551" i="8"/>
  <c r="F551" i="8" s="1"/>
  <c r="AF551" i="8"/>
  <c r="E552" i="8"/>
  <c r="F552" i="8" s="1"/>
  <c r="G552" i="8" s="1"/>
  <c r="K552" i="8" s="1"/>
  <c r="AF552" i="8"/>
  <c r="E553" i="8"/>
  <c r="F553" i="8" s="1"/>
  <c r="AF553" i="8"/>
  <c r="E554" i="8"/>
  <c r="F554" i="8" s="1"/>
  <c r="AF554" i="8"/>
  <c r="E555" i="8"/>
  <c r="F555" i="8" s="1"/>
  <c r="AF555" i="8"/>
  <c r="E556" i="8"/>
  <c r="F556" i="8" s="1"/>
  <c r="AF556" i="8"/>
  <c r="E557" i="8"/>
  <c r="F557" i="8" s="1"/>
  <c r="G557" i="8" s="1"/>
  <c r="K557" i="8" s="1"/>
  <c r="AF557" i="8"/>
  <c r="E558" i="8"/>
  <c r="F558" i="8" s="1"/>
  <c r="G558" i="8" s="1"/>
  <c r="AF558" i="8"/>
  <c r="E559" i="8"/>
  <c r="F559" i="8" s="1"/>
  <c r="AF559" i="8"/>
  <c r="E560" i="8"/>
  <c r="F560" i="8" s="1"/>
  <c r="AF560" i="8"/>
  <c r="E561" i="8"/>
  <c r="F561" i="8" s="1"/>
  <c r="AF561" i="8"/>
  <c r="E562" i="8"/>
  <c r="F562" i="8" s="1"/>
  <c r="AF562" i="8"/>
  <c r="E563" i="8"/>
  <c r="F563" i="8" s="1"/>
  <c r="AF563" i="8"/>
  <c r="E564" i="8"/>
  <c r="F564" i="8"/>
  <c r="AF564" i="8"/>
  <c r="E565" i="8"/>
  <c r="F565" i="8" s="1"/>
  <c r="Z565" i="8" s="1"/>
  <c r="AF565" i="8"/>
  <c r="E566" i="8"/>
  <c r="F566" i="8" s="1"/>
  <c r="AF566" i="8"/>
  <c r="E567" i="8"/>
  <c r="F567" i="8" s="1"/>
  <c r="AF567" i="8"/>
  <c r="E568" i="8"/>
  <c r="F568" i="8" s="1"/>
  <c r="AU568" i="8" s="1"/>
  <c r="AF568" i="8"/>
  <c r="E569" i="8"/>
  <c r="F569" i="8" s="1"/>
  <c r="B569" i="8" s="1"/>
  <c r="AF569" i="8"/>
  <c r="E570" i="8"/>
  <c r="F570" i="8" s="1"/>
  <c r="AF570" i="8"/>
  <c r="E571" i="8"/>
  <c r="F571" i="8" s="1"/>
  <c r="AF571" i="8"/>
  <c r="E572" i="8"/>
  <c r="F572" i="8" s="1"/>
  <c r="Z572" i="8" s="1"/>
  <c r="AF572" i="8"/>
  <c r="E573" i="8"/>
  <c r="F573" i="8" s="1"/>
  <c r="Z573" i="8" s="1"/>
  <c r="AF573" i="8"/>
  <c r="E574" i="8"/>
  <c r="F574" i="8" s="1"/>
  <c r="Z574" i="8" s="1"/>
  <c r="AF574" i="8"/>
  <c r="E575" i="8"/>
  <c r="F575" i="8" s="1"/>
  <c r="AF575" i="8"/>
  <c r="E576" i="8"/>
  <c r="F576" i="8" s="1"/>
  <c r="AU576" i="8" s="1"/>
  <c r="AT576" i="8" s="1"/>
  <c r="AS576" i="8" s="1"/>
  <c r="AR576" i="8" s="1"/>
  <c r="AQ576" i="8" s="1"/>
  <c r="AP576" i="8" s="1"/>
  <c r="AO576" i="8" s="1"/>
  <c r="AN576" i="8" s="1"/>
  <c r="AM576" i="8" s="1"/>
  <c r="AL576" i="8" s="1"/>
  <c r="AF576" i="8"/>
  <c r="E577" i="8"/>
  <c r="F577" i="8" s="1"/>
  <c r="AU577" i="8" s="1"/>
  <c r="AT577" i="8" s="1"/>
  <c r="AS577" i="8" s="1"/>
  <c r="AR577" i="8" s="1"/>
  <c r="AQ577" i="8" s="1"/>
  <c r="AP577" i="8" s="1"/>
  <c r="AO577" i="8" s="1"/>
  <c r="AN577" i="8" s="1"/>
  <c r="AM577" i="8" s="1"/>
  <c r="AL577" i="8" s="1"/>
  <c r="AF577" i="8"/>
  <c r="E578" i="8"/>
  <c r="F578" i="8" s="1"/>
  <c r="AF578" i="8"/>
  <c r="E579" i="8"/>
  <c r="F579" i="8" s="1"/>
  <c r="AF579" i="8"/>
  <c r="E580" i="8"/>
  <c r="F580" i="8" s="1"/>
  <c r="AU580" i="8" s="1"/>
  <c r="AT580" i="8" s="1"/>
  <c r="AF580" i="8"/>
  <c r="E581" i="8"/>
  <c r="F581" i="8" s="1"/>
  <c r="AU581" i="8" s="1"/>
  <c r="AT581" i="8" s="1"/>
  <c r="AS581" i="8" s="1"/>
  <c r="AR581" i="8" s="1"/>
  <c r="AQ581" i="8" s="1"/>
  <c r="AP581" i="8" s="1"/>
  <c r="AO581" i="8" s="1"/>
  <c r="AN581" i="8" s="1"/>
  <c r="AM581" i="8" s="1"/>
  <c r="AL581" i="8" s="1"/>
  <c r="AF581" i="8"/>
  <c r="E582" i="8"/>
  <c r="F582" i="8" s="1"/>
  <c r="AF582" i="8"/>
  <c r="E583" i="8"/>
  <c r="F583" i="8" s="1"/>
  <c r="AF583" i="8"/>
  <c r="E584" i="8"/>
  <c r="F584" i="8" s="1"/>
  <c r="AF584" i="8"/>
  <c r="E585" i="8"/>
  <c r="F585" i="8" s="1"/>
  <c r="AF585" i="8"/>
  <c r="E586" i="8"/>
  <c r="F586" i="8" s="1"/>
  <c r="AF586" i="8"/>
  <c r="E587" i="8"/>
  <c r="F587" i="8" s="1"/>
  <c r="AF587" i="8"/>
  <c r="E588" i="8"/>
  <c r="F588" i="8" s="1"/>
  <c r="AF588" i="8"/>
  <c r="E589" i="8"/>
  <c r="F589" i="8" s="1"/>
  <c r="AF589" i="8"/>
  <c r="E590" i="8"/>
  <c r="F590" i="8" s="1"/>
  <c r="AF590" i="8"/>
  <c r="E591" i="8"/>
  <c r="F591" i="8" s="1"/>
  <c r="AF591" i="8"/>
  <c r="E592" i="8"/>
  <c r="F592" i="8" s="1"/>
  <c r="AF592" i="8"/>
  <c r="E593" i="8"/>
  <c r="F593" i="8" s="1"/>
  <c r="G593" i="8" s="1"/>
  <c r="K593" i="8" s="1"/>
  <c r="AF593" i="8"/>
  <c r="E594" i="8"/>
  <c r="F594" i="8"/>
  <c r="AF594" i="8"/>
  <c r="E595" i="8"/>
  <c r="F595" i="8" s="1"/>
  <c r="G595" i="8" s="1"/>
  <c r="K595" i="8" s="1"/>
  <c r="AF595" i="8"/>
  <c r="E596" i="8"/>
  <c r="F596" i="8" s="1"/>
  <c r="AF596" i="8"/>
  <c r="E597" i="8"/>
  <c r="F597" i="8" s="1"/>
  <c r="G597" i="8" s="1"/>
  <c r="AF597" i="8"/>
  <c r="E598" i="8"/>
  <c r="F598" i="8" s="1"/>
  <c r="AF598" i="8"/>
  <c r="E599" i="8"/>
  <c r="F599" i="8" s="1"/>
  <c r="AF599" i="8"/>
  <c r="E600" i="8"/>
  <c r="F600" i="8" s="1"/>
  <c r="AF600" i="8"/>
  <c r="E601" i="8"/>
  <c r="F601" i="8" s="1"/>
  <c r="AF601" i="8"/>
  <c r="E602" i="8"/>
  <c r="F602" i="8" s="1"/>
  <c r="AF602" i="8"/>
  <c r="E603" i="8"/>
  <c r="F603" i="8" s="1"/>
  <c r="AF603" i="8"/>
  <c r="E604" i="8"/>
  <c r="F604" i="8" s="1"/>
  <c r="AF604" i="8"/>
  <c r="E605" i="8"/>
  <c r="F605" i="8" s="1"/>
  <c r="AF605" i="8"/>
  <c r="E606" i="8"/>
  <c r="F606" i="8" s="1"/>
  <c r="AF606" i="8"/>
  <c r="E607" i="8"/>
  <c r="F607" i="8" s="1"/>
  <c r="AF607" i="8"/>
  <c r="E608" i="8"/>
  <c r="F608" i="8" s="1"/>
  <c r="Z608" i="8" s="1"/>
  <c r="AF608" i="8"/>
  <c r="E609" i="8"/>
  <c r="F609" i="8" s="1"/>
  <c r="AF609" i="8"/>
  <c r="E610" i="8"/>
  <c r="F610" i="8" s="1"/>
  <c r="AF610" i="8"/>
  <c r="E611" i="8"/>
  <c r="F611" i="8" s="1"/>
  <c r="AF611" i="8"/>
  <c r="E612" i="8"/>
  <c r="F612" i="8" s="1"/>
  <c r="AF612" i="8"/>
  <c r="E613" i="8"/>
  <c r="F613" i="8" s="1"/>
  <c r="AF613" i="8"/>
  <c r="E614" i="8"/>
  <c r="F614" i="8" s="1"/>
  <c r="AF614" i="8"/>
  <c r="E615" i="8"/>
  <c r="F615" i="8" s="1"/>
  <c r="AF615" i="8"/>
  <c r="E616" i="8"/>
  <c r="F616" i="8" s="1"/>
  <c r="AF616" i="8"/>
  <c r="E617" i="8"/>
  <c r="F617" i="8" s="1"/>
  <c r="AF617" i="8"/>
  <c r="E618" i="8"/>
  <c r="F618" i="8" s="1"/>
  <c r="AF618" i="8"/>
  <c r="E619" i="8"/>
  <c r="F619" i="8" s="1"/>
  <c r="B619" i="8" s="1"/>
  <c r="AF619" i="8"/>
  <c r="E620" i="8"/>
  <c r="F620" i="8" s="1"/>
  <c r="Z620" i="8" s="1"/>
  <c r="AF620" i="8"/>
  <c r="E621" i="8"/>
  <c r="F621" i="8" s="1"/>
  <c r="AU621" i="8" s="1"/>
  <c r="AF621" i="8"/>
  <c r="E622" i="8"/>
  <c r="F622" i="8" s="1"/>
  <c r="AF622" i="8"/>
  <c r="E623" i="8"/>
  <c r="F623" i="8" s="1"/>
  <c r="AF623" i="8"/>
  <c r="E624" i="8"/>
  <c r="F624" i="8" s="1"/>
  <c r="G624" i="8" s="1"/>
  <c r="K624" i="8" s="1"/>
  <c r="AF624" i="8"/>
  <c r="E27" i="8"/>
  <c r="F27" i="8" s="1"/>
  <c r="E28" i="8"/>
  <c r="F28" i="8" s="1"/>
  <c r="E29" i="8"/>
  <c r="F29" i="8" s="1"/>
  <c r="E30" i="8"/>
  <c r="F30" i="8" s="1"/>
  <c r="AU30" i="8" s="1"/>
  <c r="AT30" i="8" s="1"/>
  <c r="AS30" i="8" s="1"/>
  <c r="AR30" i="8" s="1"/>
  <c r="AQ30" i="8" s="1"/>
  <c r="AP30" i="8" s="1"/>
  <c r="AO30" i="8" s="1"/>
  <c r="AN30" i="8" s="1"/>
  <c r="AM30" i="8" s="1"/>
  <c r="AL30" i="8" s="1"/>
  <c r="E31" i="8"/>
  <c r="F31" i="8" s="1"/>
  <c r="E32" i="8"/>
  <c r="F32" i="8" s="1"/>
  <c r="AU32" i="8" s="1"/>
  <c r="AT32" i="8" s="1"/>
  <c r="E33" i="8"/>
  <c r="F33" i="8" s="1"/>
  <c r="E34" i="8"/>
  <c r="F34" i="8" s="1"/>
  <c r="E35" i="8"/>
  <c r="F35" i="8"/>
  <c r="E36" i="8"/>
  <c r="F36" i="8" s="1"/>
  <c r="E37" i="8"/>
  <c r="F37" i="8" s="1"/>
  <c r="E38" i="8"/>
  <c r="F38" i="8" s="1"/>
  <c r="E39" i="8"/>
  <c r="F39" i="8" s="1"/>
  <c r="E40" i="8"/>
  <c r="F40" i="8" s="1"/>
  <c r="E41" i="8"/>
  <c r="F41" i="8" s="1"/>
  <c r="E42" i="8"/>
  <c r="F42" i="8" s="1"/>
  <c r="Z42" i="8" s="1"/>
  <c r="E43" i="8"/>
  <c r="F43" i="8" s="1"/>
  <c r="E44" i="8"/>
  <c r="F44" i="8" s="1"/>
  <c r="E45" i="8"/>
  <c r="F45" i="8" s="1"/>
  <c r="E46" i="8"/>
  <c r="F46" i="8" s="1"/>
  <c r="AU46" i="8" s="1"/>
  <c r="AT46" i="8" s="1"/>
  <c r="AS46" i="8" s="1"/>
  <c r="AR46" i="8" s="1"/>
  <c r="AQ46" i="8" s="1"/>
  <c r="AP46" i="8" s="1"/>
  <c r="AO46" i="8" s="1"/>
  <c r="AN46" i="8" s="1"/>
  <c r="AM46" i="8" s="1"/>
  <c r="AL46" i="8" s="1"/>
  <c r="E47" i="8"/>
  <c r="F47" i="8" s="1"/>
  <c r="E48" i="8"/>
  <c r="F48" i="8" s="1"/>
  <c r="E49" i="8"/>
  <c r="F49" i="8" s="1"/>
  <c r="E50" i="8"/>
  <c r="F50" i="8" s="1"/>
  <c r="E51" i="8"/>
  <c r="F51" i="8" s="1"/>
  <c r="E52" i="8"/>
  <c r="F52" i="8" s="1"/>
  <c r="E53" i="8"/>
  <c r="F53" i="8" s="1"/>
  <c r="E54" i="8"/>
  <c r="F54" i="8" s="1"/>
  <c r="E55" i="8"/>
  <c r="F55" i="8" s="1"/>
  <c r="E56" i="8"/>
  <c r="F56" i="8" s="1"/>
  <c r="E57" i="8"/>
  <c r="F57" i="8" s="1"/>
  <c r="E58" i="8"/>
  <c r="F58" i="8" s="1"/>
  <c r="E59" i="8"/>
  <c r="F59" i="8" s="1"/>
  <c r="E60" i="8"/>
  <c r="F60" i="8" s="1"/>
  <c r="Z60" i="8" s="1"/>
  <c r="E61" i="8"/>
  <c r="F61" i="8" s="1"/>
  <c r="E62" i="8"/>
  <c r="F62" i="8" s="1"/>
  <c r="E63" i="8"/>
  <c r="F63" i="8" s="1"/>
  <c r="E64" i="8"/>
  <c r="F64" i="8" s="1"/>
  <c r="AU64" i="8" s="1"/>
  <c r="AT64" i="8" s="1"/>
  <c r="AS64" i="8" s="1"/>
  <c r="AR64" i="8" s="1"/>
  <c r="AQ64" i="8" s="1"/>
  <c r="AP64" i="8" s="1"/>
  <c r="AO64" i="8" s="1"/>
  <c r="AN64" i="8" s="1"/>
  <c r="AM64" i="8" s="1"/>
  <c r="AL64" i="8" s="1"/>
  <c r="E65" i="8"/>
  <c r="F65" i="8" s="1"/>
  <c r="E66" i="8"/>
  <c r="F66" i="8" s="1"/>
  <c r="E67" i="8"/>
  <c r="F67" i="8" s="1"/>
  <c r="E68" i="8"/>
  <c r="F68" i="8" s="1"/>
  <c r="E69" i="8"/>
  <c r="F69" i="8" s="1"/>
  <c r="E70" i="8"/>
  <c r="F70" i="8" s="1"/>
  <c r="AU70" i="8" s="1"/>
  <c r="AT70" i="8" s="1"/>
  <c r="AS70" i="8" s="1"/>
  <c r="AR70" i="8" s="1"/>
  <c r="AQ70" i="8" s="1"/>
  <c r="AP70" i="8" s="1"/>
  <c r="AO70" i="8" s="1"/>
  <c r="AN70" i="8" s="1"/>
  <c r="AM70" i="8" s="1"/>
  <c r="AL70" i="8" s="1"/>
  <c r="AJ70" i="8" s="1"/>
  <c r="E71" i="8"/>
  <c r="F71" i="8" s="1"/>
  <c r="E72" i="8"/>
  <c r="F72" i="8" s="1"/>
  <c r="E73" i="8"/>
  <c r="F73" i="8" s="1"/>
  <c r="E74" i="8"/>
  <c r="F74" i="8" s="1"/>
  <c r="E75" i="8"/>
  <c r="F75" i="8" s="1"/>
  <c r="E76" i="8"/>
  <c r="F76" i="8" s="1"/>
  <c r="E77" i="8"/>
  <c r="F77" i="8" s="1"/>
  <c r="Z77" i="8" s="1"/>
  <c r="E78" i="8"/>
  <c r="F78" i="8" s="1"/>
  <c r="E79" i="8"/>
  <c r="F79" i="8" s="1"/>
  <c r="E80" i="8"/>
  <c r="F80" i="8" s="1"/>
  <c r="E81" i="8"/>
  <c r="F81" i="8" s="1"/>
  <c r="E82" i="8"/>
  <c r="F82" i="8" s="1"/>
  <c r="E83" i="8"/>
  <c r="F83" i="8" s="1"/>
  <c r="Z83" i="8" s="1"/>
  <c r="E84" i="8"/>
  <c r="F84" i="8" s="1"/>
  <c r="AU84" i="8" s="1"/>
  <c r="AT84" i="8" s="1"/>
  <c r="AS84" i="8" s="1"/>
  <c r="AR84" i="8" s="1"/>
  <c r="AQ84" i="8" s="1"/>
  <c r="AP84" i="8" s="1"/>
  <c r="AO84" i="8" s="1"/>
  <c r="AN84" i="8" s="1"/>
  <c r="AM84" i="8" s="1"/>
  <c r="AL84" i="8" s="1"/>
  <c r="E85" i="8"/>
  <c r="F85" i="8" s="1"/>
  <c r="E86" i="8"/>
  <c r="F86" i="8" s="1"/>
  <c r="E87" i="8"/>
  <c r="F87" i="8" s="1"/>
  <c r="G87" i="8" s="1"/>
  <c r="I87" i="8" s="1"/>
  <c r="E88" i="8"/>
  <c r="F88" i="8" s="1"/>
  <c r="Z88" i="8" s="1"/>
  <c r="E89" i="8"/>
  <c r="F89" i="8" s="1"/>
  <c r="E90" i="8"/>
  <c r="F90" i="8" s="1"/>
  <c r="E91" i="8"/>
  <c r="F91" i="8" s="1"/>
  <c r="E92" i="8"/>
  <c r="F92" i="8" s="1"/>
  <c r="E93" i="8"/>
  <c r="F93" i="8" s="1"/>
  <c r="E94" i="8"/>
  <c r="F94" i="8" s="1"/>
  <c r="E95" i="8"/>
  <c r="F95" i="8" s="1"/>
  <c r="Z95" i="8" s="1"/>
  <c r="E96" i="8"/>
  <c r="F96" i="8" s="1"/>
  <c r="E97" i="8"/>
  <c r="F97" i="8" s="1"/>
  <c r="E98" i="8"/>
  <c r="F98" i="8" s="1"/>
  <c r="E99" i="8"/>
  <c r="F99" i="8" s="1"/>
  <c r="Z99" i="8" s="1"/>
  <c r="E100" i="8"/>
  <c r="F100" i="8" s="1"/>
  <c r="G100" i="8" s="1"/>
  <c r="I100" i="8" s="1"/>
  <c r="E101" i="8"/>
  <c r="F101" i="8" s="1"/>
  <c r="E102" i="8"/>
  <c r="F102" i="8" s="1"/>
  <c r="E103" i="8"/>
  <c r="F103" i="8" s="1"/>
  <c r="G103" i="8" s="1"/>
  <c r="I103" i="8" s="1"/>
  <c r="E104" i="8"/>
  <c r="F104" i="8" s="1"/>
  <c r="Z104" i="8" s="1"/>
  <c r="E105" i="8"/>
  <c r="F105" i="8"/>
  <c r="E106" i="8"/>
  <c r="F106" i="8"/>
  <c r="E107" i="8"/>
  <c r="F107" i="8" s="1"/>
  <c r="G107" i="8" s="1"/>
  <c r="I107" i="8" s="1"/>
  <c r="E108" i="8"/>
  <c r="F108" i="8" s="1"/>
  <c r="E109" i="8"/>
  <c r="F109" i="8" s="1"/>
  <c r="E110" i="8"/>
  <c r="F110" i="8" s="1"/>
  <c r="E111" i="8"/>
  <c r="F111" i="8" s="1"/>
  <c r="E112" i="8"/>
  <c r="F112" i="8" s="1"/>
  <c r="G112" i="8" s="1"/>
  <c r="I112" i="8" s="1"/>
  <c r="E113" i="8"/>
  <c r="F113" i="8" s="1"/>
  <c r="AU113" i="8" s="1"/>
  <c r="E114" i="8"/>
  <c r="F114" i="8" s="1"/>
  <c r="G114" i="8" s="1"/>
  <c r="I114" i="8" s="1"/>
  <c r="E115" i="8"/>
  <c r="F115" i="8" s="1"/>
  <c r="E116" i="8"/>
  <c r="F116" i="8" s="1"/>
  <c r="G116" i="8" s="1"/>
  <c r="I116" i="8" s="1"/>
  <c r="E117" i="8"/>
  <c r="F117" i="8" s="1"/>
  <c r="E118" i="8"/>
  <c r="F118" i="8" s="1"/>
  <c r="E119" i="8"/>
  <c r="F119" i="8" s="1"/>
  <c r="E120" i="8"/>
  <c r="F120" i="8" s="1"/>
  <c r="E121" i="8"/>
  <c r="F121" i="8" s="1"/>
  <c r="E122" i="8"/>
  <c r="F122" i="8" s="1"/>
  <c r="G122" i="8" s="1"/>
  <c r="I122" i="8" s="1"/>
  <c r="E123" i="8"/>
  <c r="F123" i="8" s="1"/>
  <c r="E124" i="8"/>
  <c r="F124" i="8" s="1"/>
  <c r="Z124" i="8" s="1"/>
  <c r="E125" i="8"/>
  <c r="F125" i="8" s="1"/>
  <c r="E126" i="8"/>
  <c r="F126" i="8" s="1"/>
  <c r="E127" i="8"/>
  <c r="F127" i="8" s="1"/>
  <c r="E128" i="8"/>
  <c r="F128" i="8" s="1"/>
  <c r="E129" i="8"/>
  <c r="F129" i="8" s="1"/>
  <c r="E130" i="8"/>
  <c r="F130" i="8" s="1"/>
  <c r="E131" i="8"/>
  <c r="F131" i="8" s="1"/>
  <c r="E132" i="8"/>
  <c r="F132" i="8" s="1"/>
  <c r="E133" i="8"/>
  <c r="F133" i="8" s="1"/>
  <c r="E134" i="8"/>
  <c r="F134" i="8" s="1"/>
  <c r="G134" i="8" s="1"/>
  <c r="E135" i="8"/>
  <c r="F135" i="8" s="1"/>
  <c r="E136" i="8"/>
  <c r="F136" i="8" s="1"/>
  <c r="E137" i="8"/>
  <c r="F137" i="8" s="1"/>
  <c r="E138" i="8"/>
  <c r="F138" i="8" s="1"/>
  <c r="G138" i="8" s="1"/>
  <c r="I138" i="8" s="1"/>
  <c r="E139" i="8"/>
  <c r="F139" i="8" s="1"/>
  <c r="E140" i="8"/>
  <c r="F140" i="8" s="1"/>
  <c r="E141" i="8"/>
  <c r="F141" i="8" s="1"/>
  <c r="E142" i="8"/>
  <c r="F142" i="8" s="1"/>
  <c r="E143" i="8"/>
  <c r="F143" i="8" s="1"/>
  <c r="E144" i="8"/>
  <c r="F144" i="8" s="1"/>
  <c r="E145" i="8"/>
  <c r="F145" i="8" s="1"/>
  <c r="E146" i="8"/>
  <c r="F146" i="8" s="1"/>
  <c r="G146" i="8" s="1"/>
  <c r="E147" i="8"/>
  <c r="F147" i="8" s="1"/>
  <c r="Z147" i="8" s="1"/>
  <c r="E148" i="8"/>
  <c r="F148" i="8" s="1"/>
  <c r="E149" i="8"/>
  <c r="F149" i="8" s="1"/>
  <c r="E150" i="8"/>
  <c r="F150" i="8" s="1"/>
  <c r="E151" i="8"/>
  <c r="F151" i="8" s="1"/>
  <c r="E152" i="8"/>
  <c r="F152" i="8" s="1"/>
  <c r="E153" i="8"/>
  <c r="F153" i="8" s="1"/>
  <c r="R153" i="8" s="1"/>
  <c r="E154" i="8"/>
  <c r="F154" i="8" s="1"/>
  <c r="E155" i="8"/>
  <c r="F155" i="8" s="1"/>
  <c r="Z155" i="8" s="1"/>
  <c r="E156" i="8"/>
  <c r="F156" i="8"/>
  <c r="R156" i="8" s="1"/>
  <c r="E157" i="8"/>
  <c r="F157" i="8" s="1"/>
  <c r="AU157" i="8" s="1"/>
  <c r="AT157" i="8" s="1"/>
  <c r="E158" i="8"/>
  <c r="F158" i="8" s="1"/>
  <c r="Z158" i="8" s="1"/>
  <c r="E159" i="8"/>
  <c r="F159" i="8" s="1"/>
  <c r="E160" i="8"/>
  <c r="F160" i="8" s="1"/>
  <c r="E161" i="8"/>
  <c r="F161" i="8" s="1"/>
  <c r="G161" i="8" s="1"/>
  <c r="E162" i="8"/>
  <c r="F162" i="8" s="1"/>
  <c r="G162" i="8" s="1"/>
  <c r="I162" i="8" s="1"/>
  <c r="E163" i="8"/>
  <c r="F163" i="8" s="1"/>
  <c r="E164" i="8"/>
  <c r="F164" i="8" s="1"/>
  <c r="E165" i="8"/>
  <c r="F165" i="8" s="1"/>
  <c r="E166" i="8"/>
  <c r="F166" i="8" s="1"/>
  <c r="E167" i="8"/>
  <c r="F167" i="8" s="1"/>
  <c r="E168" i="8"/>
  <c r="F168" i="8" s="1"/>
  <c r="E169" i="8"/>
  <c r="F169" i="8" s="1"/>
  <c r="E170" i="8"/>
  <c r="F170" i="8" s="1"/>
  <c r="G170" i="8" s="1"/>
  <c r="E171" i="8"/>
  <c r="F171" i="8"/>
  <c r="E172" i="8"/>
  <c r="F172" i="8" s="1"/>
  <c r="E173" i="8"/>
  <c r="F173" i="8" s="1"/>
  <c r="E174" i="8"/>
  <c r="F174" i="8" s="1"/>
  <c r="R174" i="8" s="1"/>
  <c r="E175" i="8"/>
  <c r="F175" i="8" s="1"/>
  <c r="G175" i="8" s="1"/>
  <c r="I175" i="8" s="1"/>
  <c r="E176" i="8"/>
  <c r="F176" i="8" s="1"/>
  <c r="E177" i="8"/>
  <c r="F177" i="8" s="1"/>
  <c r="G177" i="8" s="1"/>
  <c r="J177" i="8" s="1"/>
  <c r="E178" i="8"/>
  <c r="F178" i="8" s="1"/>
  <c r="E179" i="8"/>
  <c r="F179" i="8" s="1"/>
  <c r="E180" i="8"/>
  <c r="F180" i="8" s="1"/>
  <c r="E181" i="8"/>
  <c r="F181" i="8" s="1"/>
  <c r="Z181" i="8" s="1"/>
  <c r="E182" i="8"/>
  <c r="F182" i="8" s="1"/>
  <c r="G182" i="8" s="1"/>
  <c r="E183" i="8"/>
  <c r="F183" i="8" s="1"/>
  <c r="G183" i="8" s="1"/>
  <c r="E184" i="8"/>
  <c r="F184" i="8" s="1"/>
  <c r="E185" i="8"/>
  <c r="F185" i="8" s="1"/>
  <c r="E186" i="8"/>
  <c r="F186" i="8" s="1"/>
  <c r="AU186" i="8" s="1"/>
  <c r="AT186" i="8" s="1"/>
  <c r="AS186" i="8" s="1"/>
  <c r="AR186" i="8" s="1"/>
  <c r="AQ186" i="8" s="1"/>
  <c r="AP186" i="8" s="1"/>
  <c r="AO186" i="8" s="1"/>
  <c r="AN186" i="8" s="1"/>
  <c r="AM186" i="8" s="1"/>
  <c r="AL186" i="8" s="1"/>
  <c r="AJ186" i="8" s="1"/>
  <c r="E187" i="8"/>
  <c r="F187" i="8" s="1"/>
  <c r="E188" i="8"/>
  <c r="F188" i="8" s="1"/>
  <c r="E189" i="8"/>
  <c r="F189" i="8" s="1"/>
  <c r="E190" i="8"/>
  <c r="F190" i="8" s="1"/>
  <c r="E191" i="8"/>
  <c r="F191" i="8" s="1"/>
  <c r="R191" i="8" s="1"/>
  <c r="E192" i="8"/>
  <c r="F192" i="8" s="1"/>
  <c r="E193" i="8"/>
  <c r="F193" i="8" s="1"/>
  <c r="G193" i="8" s="1"/>
  <c r="I193" i="8" s="1"/>
  <c r="E194" i="8"/>
  <c r="F194" i="8" s="1"/>
  <c r="E195" i="8"/>
  <c r="F195" i="8" s="1"/>
  <c r="AU195" i="8" s="1"/>
  <c r="AT195" i="8" s="1"/>
  <c r="E196" i="8"/>
  <c r="F196" i="8" s="1"/>
  <c r="E197" i="8"/>
  <c r="F197" i="8" s="1"/>
  <c r="E198" i="8"/>
  <c r="F198" i="8" s="1"/>
  <c r="E199" i="8"/>
  <c r="F199" i="8" s="1"/>
  <c r="E200" i="8"/>
  <c r="F200" i="8" s="1"/>
  <c r="E201" i="8"/>
  <c r="F201" i="8" s="1"/>
  <c r="G201" i="8" s="1"/>
  <c r="E202" i="8"/>
  <c r="F202" i="8" s="1"/>
  <c r="E203" i="8"/>
  <c r="F203" i="8" s="1"/>
  <c r="E204" i="8"/>
  <c r="F204" i="8" s="1"/>
  <c r="E205" i="8"/>
  <c r="F205" i="8" s="1"/>
  <c r="E206" i="8"/>
  <c r="F206" i="8" s="1"/>
  <c r="E207" i="8"/>
  <c r="F207" i="8" s="1"/>
  <c r="E208" i="8"/>
  <c r="F208" i="8" s="1"/>
  <c r="E209" i="8"/>
  <c r="F209" i="8" s="1"/>
  <c r="G209" i="8" s="1"/>
  <c r="I209" i="8" s="1"/>
  <c r="E210" i="8"/>
  <c r="F210" i="8" s="1"/>
  <c r="E211" i="8"/>
  <c r="F211" i="8" s="1"/>
  <c r="E212" i="8"/>
  <c r="F212" i="8" s="1"/>
  <c r="E213" i="8"/>
  <c r="F213" i="8" s="1"/>
  <c r="AU213" i="8" s="1"/>
  <c r="E214" i="8"/>
  <c r="F214" i="8" s="1"/>
  <c r="E215" i="8"/>
  <c r="F215" i="8" s="1"/>
  <c r="E216" i="8"/>
  <c r="F216" i="8" s="1"/>
  <c r="E217" i="8"/>
  <c r="F217" i="8" s="1"/>
  <c r="E218" i="8"/>
  <c r="F218" i="8" s="1"/>
  <c r="E219" i="8"/>
  <c r="F219" i="8" s="1"/>
  <c r="E220" i="8"/>
  <c r="F220" i="8" s="1"/>
  <c r="E221" i="8"/>
  <c r="F221" i="8" s="1"/>
  <c r="E222" i="8"/>
  <c r="F222" i="8" s="1"/>
  <c r="G222" i="8" s="1"/>
  <c r="I222" i="8" s="1"/>
  <c r="E223" i="8"/>
  <c r="F223" i="8" s="1"/>
  <c r="E224" i="8"/>
  <c r="F224" i="8" s="1"/>
  <c r="E225" i="8"/>
  <c r="F225" i="8" s="1"/>
  <c r="E226" i="8"/>
  <c r="F226" i="8" s="1"/>
  <c r="Z226" i="8" s="1"/>
  <c r="E227" i="8"/>
  <c r="F227" i="8" s="1"/>
  <c r="Z227" i="8" s="1"/>
  <c r="E228" i="8"/>
  <c r="F228" i="8" s="1"/>
  <c r="E229" i="8"/>
  <c r="F229" i="8" s="1"/>
  <c r="G229" i="8" s="1"/>
  <c r="E230" i="8"/>
  <c r="F230" i="8" s="1"/>
  <c r="E231" i="8"/>
  <c r="F231" i="8" s="1"/>
  <c r="Z231" i="8" s="1"/>
  <c r="E232" i="8"/>
  <c r="F232" i="8" s="1"/>
  <c r="E233" i="8"/>
  <c r="F233" i="8" s="1"/>
  <c r="E234" i="8"/>
  <c r="F234" i="8" s="1"/>
  <c r="Z234" i="8" s="1"/>
  <c r="E235" i="8"/>
  <c r="F235" i="8" s="1"/>
  <c r="E236" i="8"/>
  <c r="F236" i="8" s="1"/>
  <c r="E237" i="8"/>
  <c r="F237" i="8"/>
  <c r="E238" i="8"/>
  <c r="F238" i="8" s="1"/>
  <c r="Z238" i="8" s="1"/>
  <c r="E239" i="8"/>
  <c r="F239" i="8" s="1"/>
  <c r="E240" i="8"/>
  <c r="F240" i="8" s="1"/>
  <c r="E241" i="8"/>
  <c r="F241" i="8" s="1"/>
  <c r="E242" i="8"/>
  <c r="F242" i="8" s="1"/>
  <c r="E243" i="8"/>
  <c r="F243" i="8" s="1"/>
  <c r="E244" i="8"/>
  <c r="F244" i="8" s="1"/>
  <c r="E245" i="8"/>
  <c r="F245" i="8" s="1"/>
  <c r="E246" i="8"/>
  <c r="F246" i="8" s="1"/>
  <c r="E247" i="8"/>
  <c r="F247" i="8" s="1"/>
  <c r="E248" i="8"/>
  <c r="F248" i="8" s="1"/>
  <c r="B248" i="8" s="1"/>
  <c r="E249" i="8"/>
  <c r="F249" i="8" s="1"/>
  <c r="E250" i="8"/>
  <c r="F250" i="8" s="1"/>
  <c r="E251" i="8"/>
  <c r="F251" i="8" s="1"/>
  <c r="E252" i="8"/>
  <c r="F252" i="8" s="1"/>
  <c r="R252" i="8" s="1"/>
  <c r="E253" i="8"/>
  <c r="F253" i="8" s="1"/>
  <c r="E254" i="8"/>
  <c r="F254" i="8" s="1"/>
  <c r="E255" i="8"/>
  <c r="F255" i="8" s="1"/>
  <c r="E256" i="8"/>
  <c r="F256" i="8" s="1"/>
  <c r="E257" i="8"/>
  <c r="F257" i="8" s="1"/>
  <c r="E258" i="8"/>
  <c r="F258" i="8" s="1"/>
  <c r="G258" i="8" s="1"/>
  <c r="I258" i="8" s="1"/>
  <c r="E259" i="8"/>
  <c r="F259" i="8" s="1"/>
  <c r="E260" i="8"/>
  <c r="F260" i="8" s="1"/>
  <c r="B260" i="8" s="1"/>
  <c r="E261" i="8"/>
  <c r="F261" i="8" s="1"/>
  <c r="E262" i="8"/>
  <c r="F262" i="8" s="1"/>
  <c r="E263" i="8"/>
  <c r="F263" i="8" s="1"/>
  <c r="E264" i="8"/>
  <c r="F264" i="8" s="1"/>
  <c r="G264" i="8" s="1"/>
  <c r="E265" i="8"/>
  <c r="F265" i="8" s="1"/>
  <c r="E266" i="8"/>
  <c r="F266" i="8" s="1"/>
  <c r="G266" i="8" s="1"/>
  <c r="I266" i="8" s="1"/>
  <c r="E267" i="8"/>
  <c r="F267" i="8" s="1"/>
  <c r="E268" i="8"/>
  <c r="F268" i="8" s="1"/>
  <c r="Z268" i="8" s="1"/>
  <c r="E269" i="8"/>
  <c r="F269" i="8" s="1"/>
  <c r="R269" i="8" s="1"/>
  <c r="E270" i="8"/>
  <c r="F270" i="8" s="1"/>
  <c r="E271" i="8"/>
  <c r="F271" i="8" s="1"/>
  <c r="E272" i="8"/>
  <c r="F272" i="8" s="1"/>
  <c r="E273" i="8"/>
  <c r="F273" i="8" s="1"/>
  <c r="E274" i="8"/>
  <c r="F274" i="8" s="1"/>
  <c r="E275" i="8"/>
  <c r="F275" i="8" s="1"/>
  <c r="E276" i="8"/>
  <c r="F276" i="8" s="1"/>
  <c r="E277" i="8"/>
  <c r="F277" i="8" s="1"/>
  <c r="E278" i="8"/>
  <c r="F278" i="8" s="1"/>
  <c r="E279" i="8"/>
  <c r="F279" i="8" s="1"/>
  <c r="E280" i="8"/>
  <c r="F280" i="8" s="1"/>
  <c r="E281" i="8"/>
  <c r="F281" i="8" s="1"/>
  <c r="E282" i="8"/>
  <c r="F282" i="8" s="1"/>
  <c r="E283" i="8"/>
  <c r="F283" i="8" s="1"/>
  <c r="E284" i="8"/>
  <c r="F284" i="8" s="1"/>
  <c r="E285" i="8"/>
  <c r="F285" i="8" s="1"/>
  <c r="E286" i="8"/>
  <c r="F286" i="8" s="1"/>
  <c r="Z286" i="8" s="1"/>
  <c r="E287" i="8"/>
  <c r="F287" i="8" s="1"/>
  <c r="E288" i="8"/>
  <c r="F288" i="8" s="1"/>
  <c r="E289" i="8"/>
  <c r="F289" i="8" s="1"/>
  <c r="Z289" i="8" s="1"/>
  <c r="E290" i="8"/>
  <c r="F290" i="8" s="1"/>
  <c r="E291" i="8"/>
  <c r="F291" i="8" s="1"/>
  <c r="E292" i="8"/>
  <c r="F292" i="8" s="1"/>
  <c r="E293" i="8"/>
  <c r="F293" i="8" s="1"/>
  <c r="E294" i="8"/>
  <c r="F294" i="8" s="1"/>
  <c r="G294" i="8" s="1"/>
  <c r="I294" i="8" s="1"/>
  <c r="E295" i="8"/>
  <c r="F295" i="8" s="1"/>
  <c r="E296" i="8"/>
  <c r="F296" i="8" s="1"/>
  <c r="E297" i="8"/>
  <c r="F297" i="8" s="1"/>
  <c r="E298" i="8"/>
  <c r="F298" i="8" s="1"/>
  <c r="G298" i="8" s="1"/>
  <c r="E299" i="8"/>
  <c r="F299" i="8" s="1"/>
  <c r="E300" i="8"/>
  <c r="F300" i="8" s="1"/>
  <c r="E301" i="8"/>
  <c r="F301" i="8" s="1"/>
  <c r="G301" i="8" s="1"/>
  <c r="I301" i="8" s="1"/>
  <c r="E302" i="8"/>
  <c r="F302" i="8" s="1"/>
  <c r="Z302" i="8" s="1"/>
  <c r="E303" i="8"/>
  <c r="F303" i="8" s="1"/>
  <c r="E304" i="8"/>
  <c r="F304" i="8" s="1"/>
  <c r="E305" i="8"/>
  <c r="F305" i="8" s="1"/>
  <c r="AU305" i="8" s="1"/>
  <c r="AT305" i="8" s="1"/>
  <c r="AS305" i="8" s="1"/>
  <c r="AR305" i="8" s="1"/>
  <c r="AQ305" i="8" s="1"/>
  <c r="AP305" i="8" s="1"/>
  <c r="AO305" i="8" s="1"/>
  <c r="AN305" i="8" s="1"/>
  <c r="AM305" i="8" s="1"/>
  <c r="AL305" i="8" s="1"/>
  <c r="E306" i="8"/>
  <c r="F306" i="8" s="1"/>
  <c r="E307" i="8"/>
  <c r="F307" i="8" s="1"/>
  <c r="E308" i="8"/>
  <c r="F308" i="8" s="1"/>
  <c r="G308" i="8" s="1"/>
  <c r="I308" i="8" s="1"/>
  <c r="E309" i="8"/>
  <c r="F309" i="8" s="1"/>
  <c r="G309" i="8" s="1"/>
  <c r="I309" i="8" s="1"/>
  <c r="E310" i="8"/>
  <c r="F310" i="8" s="1"/>
  <c r="G310" i="8" s="1"/>
  <c r="I310" i="8" s="1"/>
  <c r="E311" i="8"/>
  <c r="F311" i="8" s="1"/>
  <c r="E312" i="8"/>
  <c r="F312" i="8" s="1"/>
  <c r="G312" i="8" s="1"/>
  <c r="E313" i="8"/>
  <c r="F313" i="8" s="1"/>
  <c r="E314" i="8"/>
  <c r="F314" i="8" s="1"/>
  <c r="Z314" i="8" s="1"/>
  <c r="E315" i="8"/>
  <c r="F315" i="8" s="1"/>
  <c r="E316" i="8"/>
  <c r="F316" i="8" s="1"/>
  <c r="AU316" i="8" s="1"/>
  <c r="E317" i="8"/>
  <c r="F317" i="8"/>
  <c r="G317" i="8" s="1"/>
  <c r="I317" i="8" s="1"/>
  <c r="E318" i="8"/>
  <c r="F318" i="8"/>
  <c r="G318" i="8" s="1"/>
  <c r="E319" i="8"/>
  <c r="F319" i="8" s="1"/>
  <c r="E320" i="8"/>
  <c r="F320" i="8" s="1"/>
  <c r="G320" i="8" s="1"/>
  <c r="I320" i="8" s="1"/>
  <c r="E321" i="8"/>
  <c r="F321" i="8" s="1"/>
  <c r="E322" i="8"/>
  <c r="F322" i="8" s="1"/>
  <c r="E323" i="8"/>
  <c r="F323" i="8" s="1"/>
  <c r="E324" i="8"/>
  <c r="F324" i="8" s="1"/>
  <c r="G324" i="8" s="1"/>
  <c r="I324" i="8" s="1"/>
  <c r="E325" i="8"/>
  <c r="F325" i="8"/>
  <c r="E326" i="8"/>
  <c r="F326" i="8"/>
  <c r="E327" i="8"/>
  <c r="F327" i="8" s="1"/>
  <c r="E328" i="8"/>
  <c r="F328" i="8" s="1"/>
  <c r="Z328" i="8" s="1"/>
  <c r="E329" i="8"/>
  <c r="F329" i="8" s="1"/>
  <c r="G329" i="8" s="1"/>
  <c r="I329" i="8" s="1"/>
  <c r="E330" i="8"/>
  <c r="F330" i="8" s="1"/>
  <c r="E331" i="8"/>
  <c r="F331" i="8" s="1"/>
  <c r="E332" i="8"/>
  <c r="F332" i="8" s="1"/>
  <c r="E333" i="8"/>
  <c r="F333" i="8" s="1"/>
  <c r="E334" i="8"/>
  <c r="F334" i="8" s="1"/>
  <c r="Z334" i="8" s="1"/>
  <c r="E335" i="8"/>
  <c r="F335" i="8" s="1"/>
  <c r="E336" i="8"/>
  <c r="F336" i="8" s="1"/>
  <c r="E337" i="8"/>
  <c r="F337" i="8" s="1"/>
  <c r="E338" i="8"/>
  <c r="F338" i="8" s="1"/>
  <c r="E339" i="8"/>
  <c r="F339" i="8" s="1"/>
  <c r="E340" i="8"/>
  <c r="F340" i="8" s="1"/>
  <c r="G340" i="8" s="1"/>
  <c r="E341" i="8"/>
  <c r="F341" i="8" s="1"/>
  <c r="E342" i="8"/>
  <c r="F342" i="8" s="1"/>
  <c r="E343" i="8"/>
  <c r="F343" i="8" s="1"/>
  <c r="E344" i="8"/>
  <c r="F344" i="8" s="1"/>
  <c r="E345" i="8"/>
  <c r="F345" i="8" s="1"/>
  <c r="E346" i="8"/>
  <c r="F346" i="8" s="1"/>
  <c r="AU346" i="8" s="1"/>
  <c r="E347" i="8"/>
  <c r="F347" i="8"/>
  <c r="E348" i="8"/>
  <c r="F348" i="8" s="1"/>
  <c r="E349" i="8"/>
  <c r="F349" i="8" s="1"/>
  <c r="E350" i="8"/>
  <c r="F350" i="8" s="1"/>
  <c r="AU350" i="8" s="1"/>
  <c r="AT350" i="8" s="1"/>
  <c r="AS350" i="8" s="1"/>
  <c r="AR350" i="8" s="1"/>
  <c r="AQ350" i="8" s="1"/>
  <c r="AP350" i="8" s="1"/>
  <c r="AO350" i="8" s="1"/>
  <c r="AN350" i="8" s="1"/>
  <c r="AM350" i="8" s="1"/>
  <c r="AL350" i="8" s="1"/>
  <c r="E351" i="8"/>
  <c r="F351" i="8" s="1"/>
  <c r="E352" i="8"/>
  <c r="F352" i="8" s="1"/>
  <c r="E353" i="8"/>
  <c r="F353" i="8" s="1"/>
  <c r="E354" i="8"/>
  <c r="F354" i="8" s="1"/>
  <c r="E355" i="8"/>
  <c r="F355" i="8" s="1"/>
  <c r="E356" i="8"/>
  <c r="F356" i="8" s="1"/>
  <c r="E357" i="8"/>
  <c r="F357" i="8" s="1"/>
  <c r="AU357" i="8" s="1"/>
  <c r="E358" i="8"/>
  <c r="F358" i="8" s="1"/>
  <c r="E359" i="8"/>
  <c r="F359" i="8" s="1"/>
  <c r="E360" i="8"/>
  <c r="F360" i="8" s="1"/>
  <c r="G360" i="8" s="1"/>
  <c r="I360" i="8" s="1"/>
  <c r="E361" i="8"/>
  <c r="F361" i="8" s="1"/>
  <c r="E362" i="8"/>
  <c r="F362" i="8" s="1"/>
  <c r="E363" i="8"/>
  <c r="F363" i="8" s="1"/>
  <c r="Z363" i="8" s="1"/>
  <c r="E364" i="8"/>
  <c r="F364" i="8" s="1"/>
  <c r="E365" i="8"/>
  <c r="F365" i="8" s="1"/>
  <c r="E366" i="8"/>
  <c r="F366" i="8" s="1"/>
  <c r="E367" i="8"/>
  <c r="F367" i="8" s="1"/>
  <c r="G367" i="8" s="1"/>
  <c r="I367" i="8" s="1"/>
  <c r="E368" i="8"/>
  <c r="F368" i="8" s="1"/>
  <c r="E369" i="8"/>
  <c r="F369" i="8" s="1"/>
  <c r="E370" i="8"/>
  <c r="F370" i="8" s="1"/>
  <c r="E371" i="8"/>
  <c r="F371" i="8" s="1"/>
  <c r="E372" i="8"/>
  <c r="F372" i="8" s="1"/>
  <c r="G372" i="8" s="1"/>
  <c r="I372" i="8" s="1"/>
  <c r="E373" i="8"/>
  <c r="F373" i="8" s="1"/>
  <c r="E374" i="8"/>
  <c r="F374" i="8" s="1"/>
  <c r="R374" i="8" s="1"/>
  <c r="E375" i="8"/>
  <c r="F375" i="8" s="1"/>
  <c r="E376" i="8"/>
  <c r="F376" i="8" s="1"/>
  <c r="E377" i="8"/>
  <c r="F377" i="8" s="1"/>
  <c r="Z377" i="8" s="1"/>
  <c r="E378" i="8"/>
  <c r="F378" i="8" s="1"/>
  <c r="E379" i="8"/>
  <c r="F379" i="8" s="1"/>
  <c r="E380" i="8"/>
  <c r="F380" i="8" s="1"/>
  <c r="E381" i="8"/>
  <c r="F381" i="8" s="1"/>
  <c r="E382" i="8"/>
  <c r="F382" i="8"/>
  <c r="Z382" i="8" s="1"/>
  <c r="E383" i="8"/>
  <c r="F383" i="8" s="1"/>
  <c r="E384" i="8"/>
  <c r="F384" i="8" s="1"/>
  <c r="E385" i="8"/>
  <c r="F385" i="8" s="1"/>
  <c r="E386" i="8"/>
  <c r="F386" i="8" s="1"/>
  <c r="E387" i="8"/>
  <c r="F387" i="8" s="1"/>
  <c r="E388" i="8"/>
  <c r="F388" i="8" s="1"/>
  <c r="E389" i="8"/>
  <c r="F389" i="8" s="1"/>
  <c r="E390" i="8"/>
  <c r="F390" i="8" s="1"/>
  <c r="AU390" i="8" s="1"/>
  <c r="AT390" i="8" s="1"/>
  <c r="AS390" i="8" s="1"/>
  <c r="AR390" i="8" s="1"/>
  <c r="AQ390" i="8" s="1"/>
  <c r="AP390" i="8" s="1"/>
  <c r="AO390" i="8" s="1"/>
  <c r="AN390" i="8" s="1"/>
  <c r="AM390" i="8" s="1"/>
  <c r="AL390" i="8" s="1"/>
  <c r="AJ390" i="8" s="1"/>
  <c r="E391" i="8"/>
  <c r="F391" i="8" s="1"/>
  <c r="R391" i="8" s="1"/>
  <c r="E392" i="8"/>
  <c r="F392" i="8" s="1"/>
  <c r="E393" i="8"/>
  <c r="F393" i="8" s="1"/>
  <c r="E394" i="8"/>
  <c r="F394" i="8" s="1"/>
  <c r="E395" i="8"/>
  <c r="F395" i="8" s="1"/>
  <c r="E396" i="8"/>
  <c r="F396" i="8" s="1"/>
  <c r="E397" i="8"/>
  <c r="F397" i="8" s="1"/>
  <c r="E398" i="8"/>
  <c r="F398" i="8" s="1"/>
  <c r="E399" i="8"/>
  <c r="F399" i="8" s="1"/>
  <c r="E400" i="8"/>
  <c r="F400" i="8" s="1"/>
  <c r="G400" i="8" s="1"/>
  <c r="J400" i="8" s="1"/>
  <c r="E401" i="8"/>
  <c r="F401" i="8" s="1"/>
  <c r="E402" i="8"/>
  <c r="F402" i="8" s="1"/>
  <c r="E26" i="8"/>
  <c r="F26" i="8" s="1"/>
  <c r="E21" i="8"/>
  <c r="F21" i="8" s="1"/>
  <c r="R21" i="8" s="1"/>
  <c r="E22" i="8"/>
  <c r="F22" i="8" s="1"/>
  <c r="E23" i="8"/>
  <c r="F23" i="8" s="1"/>
  <c r="E24" i="8"/>
  <c r="F24" i="8" s="1"/>
  <c r="AY78" i="8"/>
  <c r="AY79" i="8"/>
  <c r="AY81" i="8"/>
  <c r="AY82" i="8"/>
  <c r="AF402" i="8"/>
  <c r="AF401" i="8"/>
  <c r="AF400" i="8"/>
  <c r="AF399" i="8"/>
  <c r="AF398" i="8"/>
  <c r="AF397" i="8"/>
  <c r="AF396" i="8"/>
  <c r="AF395" i="8"/>
  <c r="AF394" i="8"/>
  <c r="AF393" i="8"/>
  <c r="AF392" i="8"/>
  <c r="AF391" i="8"/>
  <c r="AF390" i="8"/>
  <c r="AF389" i="8"/>
  <c r="AF388" i="8"/>
  <c r="AF387" i="8"/>
  <c r="AF386" i="8"/>
  <c r="AF385" i="8"/>
  <c r="AF384" i="8"/>
  <c r="AF383" i="8"/>
  <c r="AF382" i="8"/>
  <c r="AF381" i="8"/>
  <c r="AF380" i="8"/>
  <c r="AF379" i="8"/>
  <c r="AF378" i="8"/>
  <c r="AF377" i="8"/>
  <c r="AF376" i="8"/>
  <c r="AF375" i="8"/>
  <c r="AF374" i="8"/>
  <c r="AF373" i="8"/>
  <c r="AF372" i="8"/>
  <c r="AF371" i="8"/>
  <c r="AF370" i="8"/>
  <c r="AF369" i="8"/>
  <c r="AF368" i="8"/>
  <c r="AF367" i="8"/>
  <c r="AF366" i="8"/>
  <c r="AF365" i="8"/>
  <c r="AF364" i="8"/>
  <c r="AF363" i="8"/>
  <c r="AF362" i="8"/>
  <c r="AF361" i="8"/>
  <c r="AF360" i="8"/>
  <c r="AF359" i="8"/>
  <c r="AF358" i="8"/>
  <c r="AF357" i="8"/>
  <c r="AF356" i="8"/>
  <c r="AF355" i="8"/>
  <c r="AF354" i="8"/>
  <c r="AF353" i="8"/>
  <c r="AF352" i="8"/>
  <c r="AF351" i="8"/>
  <c r="AF350" i="8"/>
  <c r="AF349" i="8"/>
  <c r="AF348" i="8"/>
  <c r="AF347" i="8"/>
  <c r="AF346" i="8"/>
  <c r="AF345" i="8"/>
  <c r="AF344" i="8"/>
  <c r="AF343" i="8"/>
  <c r="AF342" i="8"/>
  <c r="AF341" i="8"/>
  <c r="AF340" i="8"/>
  <c r="AF339" i="8"/>
  <c r="AF338" i="8"/>
  <c r="AF337" i="8"/>
  <c r="AF336" i="8"/>
  <c r="AF335" i="8"/>
  <c r="AF334" i="8"/>
  <c r="AF333" i="8"/>
  <c r="AF332" i="8"/>
  <c r="AF331" i="8"/>
  <c r="AF330" i="8"/>
  <c r="AF329" i="8"/>
  <c r="AF328" i="8"/>
  <c r="AF327" i="8"/>
  <c r="AF326" i="8"/>
  <c r="AF325" i="8"/>
  <c r="AF324" i="8"/>
  <c r="AF323" i="8"/>
  <c r="AF322" i="8"/>
  <c r="AF321" i="8"/>
  <c r="AF320" i="8"/>
  <c r="AF319" i="8"/>
  <c r="AF318" i="8"/>
  <c r="AF317" i="8"/>
  <c r="AF316" i="8"/>
  <c r="AF315" i="8"/>
  <c r="AF314" i="8"/>
  <c r="AF313" i="8"/>
  <c r="AF312" i="8"/>
  <c r="AF311" i="8"/>
  <c r="AF310" i="8"/>
  <c r="AF309" i="8"/>
  <c r="AF308" i="8"/>
  <c r="AF307" i="8"/>
  <c r="AF306" i="8"/>
  <c r="AF305" i="8"/>
  <c r="AF304" i="8"/>
  <c r="AF303" i="8"/>
  <c r="AF302" i="8"/>
  <c r="AF301" i="8"/>
  <c r="AF300" i="8"/>
  <c r="AF299" i="8"/>
  <c r="AF298" i="8"/>
  <c r="AF297" i="8"/>
  <c r="AF296" i="8"/>
  <c r="AF295" i="8"/>
  <c r="AF294" i="8"/>
  <c r="AF293" i="8"/>
  <c r="AF292" i="8"/>
  <c r="AF291" i="8"/>
  <c r="AF290" i="8"/>
  <c r="AF289" i="8"/>
  <c r="AF288" i="8"/>
  <c r="AF287" i="8"/>
  <c r="AF286" i="8"/>
  <c r="AF285" i="8"/>
  <c r="AF284" i="8"/>
  <c r="AF283" i="8"/>
  <c r="AF282" i="8"/>
  <c r="AF281" i="8"/>
  <c r="AF280" i="8"/>
  <c r="AF279" i="8"/>
  <c r="AF278" i="8"/>
  <c r="AF277" i="8"/>
  <c r="AF276" i="8"/>
  <c r="AF275" i="8"/>
  <c r="AF274" i="8"/>
  <c r="AF273" i="8"/>
  <c r="AF272" i="8"/>
  <c r="AF271" i="8"/>
  <c r="AF270" i="8"/>
  <c r="AF269" i="8"/>
  <c r="AF268" i="8"/>
  <c r="AF267" i="8"/>
  <c r="AF266" i="8"/>
  <c r="AF265" i="8"/>
  <c r="AF264" i="8"/>
  <c r="AF263" i="8"/>
  <c r="AF262" i="8"/>
  <c r="AF261" i="8"/>
  <c r="AF260" i="8"/>
  <c r="AF259" i="8"/>
  <c r="AF258" i="8"/>
  <c r="AF257" i="8"/>
  <c r="AF256" i="8"/>
  <c r="AF255" i="8"/>
  <c r="AF254" i="8"/>
  <c r="AF253" i="8"/>
  <c r="AF252" i="8"/>
  <c r="AF251" i="8"/>
  <c r="AF250" i="8"/>
  <c r="AF249" i="8"/>
  <c r="AF248" i="8"/>
  <c r="AF247" i="8"/>
  <c r="AF246" i="8"/>
  <c r="AF245" i="8"/>
  <c r="AF244" i="8"/>
  <c r="AF243" i="8"/>
  <c r="AF242" i="8"/>
  <c r="AF241" i="8"/>
  <c r="AF240" i="8"/>
  <c r="AF239" i="8"/>
  <c r="AF238" i="8"/>
  <c r="AF237" i="8"/>
  <c r="AF236" i="8"/>
  <c r="AF235" i="8"/>
  <c r="AF234" i="8"/>
  <c r="AF233" i="8"/>
  <c r="AF232" i="8"/>
  <c r="AF231" i="8"/>
  <c r="AF230" i="8"/>
  <c r="AF229" i="8"/>
  <c r="AF228" i="8"/>
  <c r="AF227" i="8"/>
  <c r="AF226" i="8"/>
  <c r="AF225" i="8"/>
  <c r="AF224" i="8"/>
  <c r="AF223" i="8"/>
  <c r="AF222" i="8"/>
  <c r="AF221" i="8"/>
  <c r="AF220" i="8"/>
  <c r="AF219" i="8"/>
  <c r="AF218" i="8"/>
  <c r="AF217" i="8"/>
  <c r="AF216" i="8"/>
  <c r="AF215" i="8"/>
  <c r="AF214" i="8"/>
  <c r="AF213" i="8"/>
  <c r="AF212" i="8"/>
  <c r="AF211" i="8"/>
  <c r="AF210" i="8"/>
  <c r="AF209" i="8"/>
  <c r="AF208" i="8"/>
  <c r="AF207" i="8"/>
  <c r="AF206" i="8"/>
  <c r="AF205" i="8"/>
  <c r="AF204" i="8"/>
  <c r="AF203" i="8"/>
  <c r="AF202" i="8"/>
  <c r="AF201" i="8"/>
  <c r="AF200" i="8"/>
  <c r="AF199" i="8"/>
  <c r="AF198" i="8"/>
  <c r="AF197" i="8"/>
  <c r="AF196" i="8"/>
  <c r="AF195" i="8"/>
  <c r="AF194" i="8"/>
  <c r="AF193" i="8"/>
  <c r="AF192" i="8"/>
  <c r="AF191" i="8"/>
  <c r="AF190" i="8"/>
  <c r="AF189" i="8"/>
  <c r="AF188" i="8"/>
  <c r="AF187" i="8"/>
  <c r="AF186" i="8"/>
  <c r="AF185" i="8"/>
  <c r="AF184" i="8"/>
  <c r="AF183" i="8"/>
  <c r="AF182" i="8"/>
  <c r="AF181" i="8"/>
  <c r="AF180" i="8"/>
  <c r="AF179" i="8"/>
  <c r="AF178" i="8"/>
  <c r="AF177" i="8"/>
  <c r="AF176" i="8"/>
  <c r="AF175" i="8"/>
  <c r="AF174" i="8"/>
  <c r="AF173" i="8"/>
  <c r="AF172" i="8"/>
  <c r="AF171" i="8"/>
  <c r="AF170" i="8"/>
  <c r="AF169" i="8"/>
  <c r="AF168" i="8"/>
  <c r="AF167" i="8"/>
  <c r="AF166" i="8"/>
  <c r="AF165" i="8"/>
  <c r="AF164" i="8"/>
  <c r="AF163" i="8"/>
  <c r="AF162" i="8"/>
  <c r="AF161" i="8"/>
  <c r="AF160" i="8"/>
  <c r="AF159" i="8"/>
  <c r="AF158" i="8"/>
  <c r="AF157" i="8"/>
  <c r="AF156" i="8"/>
  <c r="AF155" i="8"/>
  <c r="AF154" i="8"/>
  <c r="AF153" i="8"/>
  <c r="AF152" i="8"/>
  <c r="AF151" i="8"/>
  <c r="AF150" i="8"/>
  <c r="AF149" i="8"/>
  <c r="AF148" i="8"/>
  <c r="AF147" i="8"/>
  <c r="AF146" i="8"/>
  <c r="AF145" i="8"/>
  <c r="AF144" i="8"/>
  <c r="AF143" i="8"/>
  <c r="AF142" i="8"/>
  <c r="AF141" i="8"/>
  <c r="AF140" i="8"/>
  <c r="AF139" i="8"/>
  <c r="AF138" i="8"/>
  <c r="AF137" i="8"/>
  <c r="AF136" i="8"/>
  <c r="AF135" i="8"/>
  <c r="AF134" i="8"/>
  <c r="AF133" i="8"/>
  <c r="AF132" i="8"/>
  <c r="AF131" i="8"/>
  <c r="AF130" i="8"/>
  <c r="AF129" i="8"/>
  <c r="AF128" i="8"/>
  <c r="AF127" i="8"/>
  <c r="AF126" i="8"/>
  <c r="AF125" i="8"/>
  <c r="AF124" i="8"/>
  <c r="AF123" i="8"/>
  <c r="AF122" i="8"/>
  <c r="AF121" i="8"/>
  <c r="AF120" i="8"/>
  <c r="AF119" i="8"/>
  <c r="AF118" i="8"/>
  <c r="AF117" i="8"/>
  <c r="AF116" i="8"/>
  <c r="AF115" i="8"/>
  <c r="AF114" i="8"/>
  <c r="AF113" i="8"/>
  <c r="AF112" i="8"/>
  <c r="AF111" i="8"/>
  <c r="AF110" i="8"/>
  <c r="AF109" i="8"/>
  <c r="AF108" i="8"/>
  <c r="AF107" i="8"/>
  <c r="AF106" i="8"/>
  <c r="AF105" i="8"/>
  <c r="AF104" i="8"/>
  <c r="AF103" i="8"/>
  <c r="AF102" i="8"/>
  <c r="AF101" i="8"/>
  <c r="AF100" i="8"/>
  <c r="AF99" i="8"/>
  <c r="AF98" i="8"/>
  <c r="AF97" i="8"/>
  <c r="AF96" i="8"/>
  <c r="AF95" i="8"/>
  <c r="AF94" i="8"/>
  <c r="AF93" i="8"/>
  <c r="AF92" i="8"/>
  <c r="AF91" i="8"/>
  <c r="AF90" i="8"/>
  <c r="AF89" i="8"/>
  <c r="AF88" i="8"/>
  <c r="AF87" i="8"/>
  <c r="AF86" i="8"/>
  <c r="AF85" i="8"/>
  <c r="AF84" i="8"/>
  <c r="AF83" i="8"/>
  <c r="AF82" i="8"/>
  <c r="AF81" i="8"/>
  <c r="AF80" i="8"/>
  <c r="AF79" i="8"/>
  <c r="AF78" i="8"/>
  <c r="AF77" i="8"/>
  <c r="AY76" i="8"/>
  <c r="AF76" i="8"/>
  <c r="AY75" i="8"/>
  <c r="AF75" i="8"/>
  <c r="AF74" i="8"/>
  <c r="AY73" i="8"/>
  <c r="AF73" i="8"/>
  <c r="AY72" i="8"/>
  <c r="AF72" i="8"/>
  <c r="AF71" i="8"/>
  <c r="AY70" i="8"/>
  <c r="AF70" i="8"/>
  <c r="AF69" i="8"/>
  <c r="AF68" i="8"/>
  <c r="AF67" i="8"/>
  <c r="AY66" i="8"/>
  <c r="AF66" i="8"/>
  <c r="AF65" i="8"/>
  <c r="AF64" i="8"/>
  <c r="AY63" i="8"/>
  <c r="AF63" i="8"/>
  <c r="AF62" i="8"/>
  <c r="AY61" i="8"/>
  <c r="AF61" i="8"/>
  <c r="AY60" i="8"/>
  <c r="AF60" i="8"/>
  <c r="AY59" i="8"/>
  <c r="AF59" i="8"/>
  <c r="AF58" i="8"/>
  <c r="AY57" i="8"/>
  <c r="AF57" i="8"/>
  <c r="AY56" i="8"/>
  <c r="AF56" i="8"/>
  <c r="AF55" i="8"/>
  <c r="AY54" i="8"/>
  <c r="AF54" i="8"/>
  <c r="AF53" i="8"/>
  <c r="AF52" i="8"/>
  <c r="AF51" i="8"/>
  <c r="AY50" i="8"/>
  <c r="AF50" i="8"/>
  <c r="AF49" i="8"/>
  <c r="AF48" i="8"/>
  <c r="AY47" i="8"/>
  <c r="AF47" i="8"/>
  <c r="BL46" i="8"/>
  <c r="AF46" i="8"/>
  <c r="AY45" i="8"/>
  <c r="AF45" i="8"/>
  <c r="AY44" i="8"/>
  <c r="AF44" i="8"/>
  <c r="AY43" i="8"/>
  <c r="AF43" i="8"/>
  <c r="AF42" i="8"/>
  <c r="AY41" i="8"/>
  <c r="AF41" i="8"/>
  <c r="AY40" i="8"/>
  <c r="AF40" i="8"/>
  <c r="AF39" i="8"/>
  <c r="AY38" i="8"/>
  <c r="AF38" i="8"/>
  <c r="AF37" i="8"/>
  <c r="AF36" i="8"/>
  <c r="AF35" i="8"/>
  <c r="AY34" i="8"/>
  <c r="AF34" i="8"/>
  <c r="AF33" i="8"/>
  <c r="AF32" i="8"/>
  <c r="AY31" i="8"/>
  <c r="AF31" i="8"/>
  <c r="AF30" i="8"/>
  <c r="AY29" i="8"/>
  <c r="AF29" i="8"/>
  <c r="AY28" i="8"/>
  <c r="AF28" i="8"/>
  <c r="AY27" i="8"/>
  <c r="AF27" i="8"/>
  <c r="AF26" i="8"/>
  <c r="AY25" i="8"/>
  <c r="E25" i="8"/>
  <c r="F25" i="8" s="1"/>
  <c r="R25" i="8" s="1"/>
  <c r="AF25" i="8"/>
  <c r="AY24" i="8"/>
  <c r="AF24" i="8"/>
  <c r="AF23" i="8"/>
  <c r="AY22" i="8"/>
  <c r="AF22" i="8"/>
  <c r="AY21" i="8"/>
  <c r="AF21" i="8"/>
  <c r="AY17" i="8"/>
  <c r="AB17" i="8"/>
  <c r="AB16" i="8"/>
  <c r="AY15" i="8"/>
  <c r="AY12" i="8"/>
  <c r="AY11" i="8"/>
  <c r="AY10" i="8"/>
  <c r="AY9" i="8"/>
  <c r="AY6" i="8"/>
  <c r="AY5" i="8"/>
  <c r="AY4" i="8"/>
  <c r="AY3" i="8"/>
  <c r="AY2" i="8"/>
  <c r="F11" i="8"/>
  <c r="G11" i="8"/>
  <c r="E14" i="8"/>
  <c r="E15" i="8" s="1"/>
  <c r="C17" i="8"/>
  <c r="B21" i="8"/>
  <c r="Q21" i="8"/>
  <c r="Q22" i="8"/>
  <c r="Q23" i="8"/>
  <c r="Q24" i="8"/>
  <c r="Q25" i="8"/>
  <c r="Q26" i="8"/>
  <c r="Q27" i="8"/>
  <c r="Q28" i="8"/>
  <c r="Q29" i="8"/>
  <c r="Q30" i="8"/>
  <c r="Q31" i="8"/>
  <c r="Q32" i="8"/>
  <c r="Q33" i="8"/>
  <c r="Q34" i="8"/>
  <c r="Q35" i="8"/>
  <c r="Q36" i="8"/>
  <c r="Q37" i="8"/>
  <c r="Q38" i="8"/>
  <c r="Q39" i="8"/>
  <c r="Q40" i="8"/>
  <c r="Q41" i="8"/>
  <c r="Q42" i="8"/>
  <c r="Q43" i="8"/>
  <c r="Q44" i="8"/>
  <c r="Q45" i="8"/>
  <c r="Q46" i="8"/>
  <c r="Q47" i="8"/>
  <c r="Q48" i="8"/>
  <c r="Q49" i="8"/>
  <c r="Q50" i="8"/>
  <c r="Q51" i="8"/>
  <c r="Q52" i="8"/>
  <c r="Q53" i="8"/>
  <c r="Q54" i="8"/>
  <c r="Q55" i="8"/>
  <c r="Q56" i="8"/>
  <c r="Q57" i="8"/>
  <c r="Q58" i="8"/>
  <c r="Q59" i="8"/>
  <c r="Q60" i="8"/>
  <c r="Q61" i="8"/>
  <c r="Q62" i="8"/>
  <c r="Q63" i="8"/>
  <c r="Q64" i="8"/>
  <c r="Q65" i="8"/>
  <c r="Q66" i="8"/>
  <c r="Q67" i="8"/>
  <c r="Q68" i="8"/>
  <c r="Q69" i="8"/>
  <c r="Q70" i="8"/>
  <c r="Q71" i="8"/>
  <c r="Q72" i="8"/>
  <c r="Q73" i="8"/>
  <c r="Q74" i="8"/>
  <c r="Q75" i="8"/>
  <c r="Q76" i="8"/>
  <c r="Q77" i="8"/>
  <c r="Q78" i="8"/>
  <c r="Q79" i="8"/>
  <c r="Q80" i="8"/>
  <c r="Q81" i="8"/>
  <c r="Q82" i="8"/>
  <c r="Q83" i="8"/>
  <c r="Q84" i="8"/>
  <c r="Q85" i="8"/>
  <c r="Q86" i="8"/>
  <c r="Q87" i="8"/>
  <c r="Q88" i="8"/>
  <c r="Q89" i="8"/>
  <c r="Q90" i="8"/>
  <c r="Q91" i="8"/>
  <c r="Q92" i="8"/>
  <c r="Q93" i="8"/>
  <c r="Q94" i="8"/>
  <c r="Q95" i="8"/>
  <c r="Q96" i="8"/>
  <c r="Q97" i="8"/>
  <c r="Q98" i="8"/>
  <c r="Q99" i="8"/>
  <c r="Q100" i="8"/>
  <c r="Q101" i="8"/>
  <c r="Q102" i="8"/>
  <c r="Q103" i="8"/>
  <c r="Q104" i="8"/>
  <c r="Q105" i="8"/>
  <c r="Q106" i="8"/>
  <c r="Q107" i="8"/>
  <c r="Q108" i="8"/>
  <c r="Q109" i="8"/>
  <c r="Q110" i="8"/>
  <c r="Q111" i="8"/>
  <c r="Q112" i="8"/>
  <c r="Q113" i="8"/>
  <c r="Q114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Q127" i="8"/>
  <c r="Q128" i="8"/>
  <c r="Q129" i="8"/>
  <c r="Q130" i="8"/>
  <c r="Q131" i="8"/>
  <c r="Q132" i="8"/>
  <c r="Q133" i="8"/>
  <c r="Q134" i="8"/>
  <c r="Q135" i="8"/>
  <c r="Q136" i="8"/>
  <c r="Q137" i="8"/>
  <c r="Q138" i="8"/>
  <c r="Q139" i="8"/>
  <c r="Q140" i="8"/>
  <c r="Q141" i="8"/>
  <c r="Q142" i="8"/>
  <c r="Q143" i="8"/>
  <c r="Q144" i="8"/>
  <c r="Q145" i="8"/>
  <c r="I146" i="8"/>
  <c r="Q146" i="8"/>
  <c r="Q147" i="8"/>
  <c r="R147" i="8"/>
  <c r="Q148" i="8"/>
  <c r="Q149" i="8"/>
  <c r="R149" i="8"/>
  <c r="Q150" i="8"/>
  <c r="Q151" i="8"/>
  <c r="Q152" i="8"/>
  <c r="Q153" i="8"/>
  <c r="Q154" i="8"/>
  <c r="Q155" i="8"/>
  <c r="R155" i="8"/>
  <c r="Q156" i="8"/>
  <c r="Q157" i="8"/>
  <c r="Q158" i="8"/>
  <c r="Q159" i="8"/>
  <c r="Q160" i="8"/>
  <c r="Q161" i="8"/>
  <c r="R161" i="8"/>
  <c r="Q162" i="8"/>
  <c r="Q163" i="8"/>
  <c r="Q164" i="8"/>
  <c r="Q165" i="8"/>
  <c r="Q166" i="8"/>
  <c r="Q167" i="8"/>
  <c r="Q168" i="8"/>
  <c r="Q169" i="8"/>
  <c r="Q170" i="8"/>
  <c r="R170" i="8"/>
  <c r="Q171" i="8"/>
  <c r="Q172" i="8"/>
  <c r="Q173" i="8"/>
  <c r="Q174" i="8"/>
  <c r="Q175" i="8"/>
  <c r="Q176" i="8"/>
  <c r="Q177" i="8"/>
  <c r="Q178" i="8"/>
  <c r="Q179" i="8"/>
  <c r="Q180" i="8"/>
  <c r="Q181" i="8"/>
  <c r="Q182" i="8"/>
  <c r="R182" i="8"/>
  <c r="Q183" i="8"/>
  <c r="R183" i="8"/>
  <c r="Q184" i="8"/>
  <c r="R184" i="8"/>
  <c r="Q185" i="8"/>
  <c r="Q186" i="8"/>
  <c r="Q187" i="8"/>
  <c r="R187" i="8"/>
  <c r="Q188" i="8"/>
  <c r="Q189" i="8"/>
  <c r="Q190" i="8"/>
  <c r="R190" i="8"/>
  <c r="Q191" i="8"/>
  <c r="Q192" i="8"/>
  <c r="Q193" i="8"/>
  <c r="Q194" i="8"/>
  <c r="Q195" i="8"/>
  <c r="Q196" i="8"/>
  <c r="Q197" i="8"/>
  <c r="Q198" i="8"/>
  <c r="Q199" i="8"/>
  <c r="Q200" i="8"/>
  <c r="Q201" i="8"/>
  <c r="Q202" i="8"/>
  <c r="Q203" i="8"/>
  <c r="Q204" i="8"/>
  <c r="Q205" i="8"/>
  <c r="Q206" i="8"/>
  <c r="Q207" i="8"/>
  <c r="Q208" i="8"/>
  <c r="Q209" i="8"/>
  <c r="Q210" i="8"/>
  <c r="Q211" i="8"/>
  <c r="Q212" i="8"/>
  <c r="Q213" i="8"/>
  <c r="Q214" i="8"/>
  <c r="Q215" i="8"/>
  <c r="Q216" i="8"/>
  <c r="Q217" i="8"/>
  <c r="Q218" i="8"/>
  <c r="Q219" i="8"/>
  <c r="Q220" i="8"/>
  <c r="Q221" i="8"/>
  <c r="Q222" i="8"/>
  <c r="Q223" i="8"/>
  <c r="Q224" i="8"/>
  <c r="Q225" i="8"/>
  <c r="Q226" i="8"/>
  <c r="R226" i="8"/>
  <c r="Q227" i="8"/>
  <c r="Q228" i="8"/>
  <c r="I229" i="8"/>
  <c r="Q229" i="8"/>
  <c r="Q230" i="8"/>
  <c r="Q231" i="8"/>
  <c r="Q232" i="8"/>
  <c r="Q233" i="8"/>
  <c r="Q234" i="8"/>
  <c r="Q235" i="8"/>
  <c r="Q236" i="8"/>
  <c r="Q237" i="8"/>
  <c r="Q238" i="8"/>
  <c r="Q239" i="8"/>
  <c r="Q240" i="8"/>
  <c r="Q241" i="8"/>
  <c r="Q242" i="8"/>
  <c r="Q243" i="8"/>
  <c r="Q244" i="8"/>
  <c r="Q245" i="8"/>
  <c r="Q246" i="8"/>
  <c r="Q247" i="8"/>
  <c r="Q248" i="8"/>
  <c r="Q249" i="8"/>
  <c r="Q250" i="8"/>
  <c r="Q251" i="8"/>
  <c r="Q252" i="8"/>
  <c r="Q253" i="8"/>
  <c r="Q254" i="8"/>
  <c r="Q255" i="8"/>
  <c r="Q256" i="8"/>
  <c r="Q257" i="8"/>
  <c r="Q258" i="8"/>
  <c r="Q259" i="8"/>
  <c r="Q260" i="8"/>
  <c r="R260" i="8"/>
  <c r="Q261" i="8"/>
  <c r="Q262" i="8"/>
  <c r="Q263" i="8"/>
  <c r="Q264" i="8"/>
  <c r="Q265" i="8"/>
  <c r="Q266" i="8"/>
  <c r="Q267" i="8"/>
  <c r="Q268" i="8"/>
  <c r="Q269" i="8"/>
  <c r="Q270" i="8"/>
  <c r="Q271" i="8"/>
  <c r="Q272" i="8"/>
  <c r="Q273" i="8"/>
  <c r="Q274" i="8"/>
  <c r="Q275" i="8"/>
  <c r="Q276" i="8"/>
  <c r="Q277" i="8"/>
  <c r="Q278" i="8"/>
  <c r="Q279" i="8"/>
  <c r="Q280" i="8"/>
  <c r="Q281" i="8"/>
  <c r="Q282" i="8"/>
  <c r="Q283" i="8"/>
  <c r="Q284" i="8"/>
  <c r="Q285" i="8"/>
  <c r="Q286" i="8"/>
  <c r="Q287" i="8"/>
  <c r="Q288" i="8"/>
  <c r="Q289" i="8"/>
  <c r="Q290" i="8"/>
  <c r="Q291" i="8"/>
  <c r="Q292" i="8"/>
  <c r="Q293" i="8"/>
  <c r="Q294" i="8"/>
  <c r="Q295" i="8"/>
  <c r="Q296" i="8"/>
  <c r="Q297" i="8"/>
  <c r="I298" i="8"/>
  <c r="Q298" i="8"/>
  <c r="Q299" i="8"/>
  <c r="Q300" i="8"/>
  <c r="Q301" i="8"/>
  <c r="Q302" i="8"/>
  <c r="Q303" i="8"/>
  <c r="Q304" i="8"/>
  <c r="Q305" i="8"/>
  <c r="Q306" i="8"/>
  <c r="Q307" i="8"/>
  <c r="Q308" i="8"/>
  <c r="Q309" i="8"/>
  <c r="Q310" i="8"/>
  <c r="Q311" i="8"/>
  <c r="Q312" i="8"/>
  <c r="Q313" i="8"/>
  <c r="Q314" i="8"/>
  <c r="Q315" i="8"/>
  <c r="Q316" i="8"/>
  <c r="Q317" i="8"/>
  <c r="Q318" i="8"/>
  <c r="Q319" i="8"/>
  <c r="Q320" i="8"/>
  <c r="Q321" i="8"/>
  <c r="Q322" i="8"/>
  <c r="Q323" i="8"/>
  <c r="Q324" i="8"/>
  <c r="Q325" i="8"/>
  <c r="Q326" i="8"/>
  <c r="Q327" i="8"/>
  <c r="Q328" i="8"/>
  <c r="Q329" i="8"/>
  <c r="Q330" i="8"/>
  <c r="Q331" i="8"/>
  <c r="Q332" i="8"/>
  <c r="Q333" i="8"/>
  <c r="Q334" i="8"/>
  <c r="Q335" i="8"/>
  <c r="Q336" i="8"/>
  <c r="Q337" i="8"/>
  <c r="Q338" i="8"/>
  <c r="Q339" i="8"/>
  <c r="Q340" i="8"/>
  <c r="Q341" i="8"/>
  <c r="Q342" i="8"/>
  <c r="Q343" i="8"/>
  <c r="Q344" i="8"/>
  <c r="Q345" i="8"/>
  <c r="Q346" i="8"/>
  <c r="Q347" i="8"/>
  <c r="Q348" i="8"/>
  <c r="Q349" i="8"/>
  <c r="Q350" i="8"/>
  <c r="Q351" i="8"/>
  <c r="Q352" i="8"/>
  <c r="Q353" i="8"/>
  <c r="Q354" i="8"/>
  <c r="Q355" i="8"/>
  <c r="Q356" i="8"/>
  <c r="Q357" i="8"/>
  <c r="Q358" i="8"/>
  <c r="Q359" i="8"/>
  <c r="Q360" i="8"/>
  <c r="Q361" i="8"/>
  <c r="Q362" i="8"/>
  <c r="Q363" i="8"/>
  <c r="Q364" i="8"/>
  <c r="Q365" i="8"/>
  <c r="Q366" i="8"/>
  <c r="Q367" i="8"/>
  <c r="Q368" i="8"/>
  <c r="Q369" i="8"/>
  <c r="Q370" i="8"/>
  <c r="Q371" i="8"/>
  <c r="Q372" i="8"/>
  <c r="Q373" i="8"/>
  <c r="Q374" i="8"/>
  <c r="Q375" i="8"/>
  <c r="Q376" i="8"/>
  <c r="Q377" i="8"/>
  <c r="Q378" i="8"/>
  <c r="Q379" i="8"/>
  <c r="Q380" i="8"/>
  <c r="Q381" i="8"/>
  <c r="Q382" i="8"/>
  <c r="Q383" i="8"/>
  <c r="Q384" i="8"/>
  <c r="Q385" i="8"/>
  <c r="Q386" i="8"/>
  <c r="Q387" i="8"/>
  <c r="R387" i="8"/>
  <c r="Q388" i="8"/>
  <c r="Q389" i="8"/>
  <c r="Q390" i="8"/>
  <c r="Q391" i="8"/>
  <c r="Q392" i="8"/>
  <c r="Q393" i="8"/>
  <c r="Q394" i="8"/>
  <c r="Q395" i="8"/>
  <c r="Q396" i="8"/>
  <c r="Q397" i="8"/>
  <c r="Q398" i="8"/>
  <c r="Q399" i="8"/>
  <c r="Q400" i="8"/>
  <c r="Q401" i="8"/>
  <c r="Q402" i="8"/>
  <c r="Q403" i="8"/>
  <c r="Q404" i="8"/>
  <c r="Q405" i="8"/>
  <c r="Q406" i="8"/>
  <c r="Q407" i="8"/>
  <c r="Q408" i="8"/>
  <c r="Q409" i="8"/>
  <c r="B410" i="8"/>
  <c r="Q410" i="8"/>
  <c r="Q411" i="8"/>
  <c r="Q412" i="8"/>
  <c r="Q413" i="8"/>
  <c r="Q414" i="8"/>
  <c r="Q415" i="8"/>
  <c r="Q416" i="8"/>
  <c r="Q417" i="8"/>
  <c r="Q418" i="8"/>
  <c r="B419" i="8"/>
  <c r="K419" i="8"/>
  <c r="Q419" i="8"/>
  <c r="B420" i="8"/>
  <c r="Q420" i="8"/>
  <c r="Q421" i="8"/>
  <c r="B422" i="8"/>
  <c r="Q422" i="8"/>
  <c r="Q423" i="8"/>
  <c r="Q424" i="8"/>
  <c r="Q425" i="8"/>
  <c r="Q426" i="8"/>
  <c r="Q427" i="8"/>
  <c r="Q428" i="8"/>
  <c r="Q429" i="8"/>
  <c r="Q430" i="8"/>
  <c r="Q431" i="8"/>
  <c r="Q432" i="8"/>
  <c r="Q433" i="8"/>
  <c r="Q434" i="8"/>
  <c r="Q435" i="8"/>
  <c r="Q436" i="8"/>
  <c r="Q437" i="8"/>
  <c r="Q438" i="8"/>
  <c r="Q439" i="8"/>
  <c r="Q440" i="8"/>
  <c r="Q441" i="8"/>
  <c r="Q442" i="8"/>
  <c r="Q443" i="8"/>
  <c r="Q444" i="8"/>
  <c r="Q445" i="8"/>
  <c r="Q446" i="8"/>
  <c r="Q447" i="8"/>
  <c r="Q448" i="8"/>
  <c r="Q449" i="8"/>
  <c r="Q450" i="8"/>
  <c r="Q451" i="8"/>
  <c r="Q452" i="8"/>
  <c r="Q453" i="8"/>
  <c r="Q454" i="8"/>
  <c r="Q455" i="8"/>
  <c r="Q456" i="8"/>
  <c r="Q457" i="8"/>
  <c r="Q458" i="8"/>
  <c r="Q459" i="8"/>
  <c r="B460" i="8"/>
  <c r="Q460" i="8"/>
  <c r="Q461" i="8"/>
  <c r="Q462" i="8"/>
  <c r="Q463" i="8"/>
  <c r="Q464" i="8"/>
  <c r="Q465" i="8"/>
  <c r="Q466" i="8"/>
  <c r="Q467" i="8"/>
  <c r="Q468" i="8"/>
  <c r="Q469" i="8"/>
  <c r="Q470" i="8"/>
  <c r="Q471" i="8"/>
  <c r="Q472" i="8"/>
  <c r="Q473" i="8"/>
  <c r="Q474" i="8"/>
  <c r="Q475" i="8"/>
  <c r="Q476" i="8"/>
  <c r="Q477" i="8"/>
  <c r="Q478" i="8"/>
  <c r="Q479" i="8"/>
  <c r="Q480" i="8"/>
  <c r="Q481" i="8"/>
  <c r="Q482" i="8"/>
  <c r="Q483" i="8"/>
  <c r="Q484" i="8"/>
  <c r="Q485" i="8"/>
  <c r="B486" i="8"/>
  <c r="Q486" i="8"/>
  <c r="Q487" i="8"/>
  <c r="Q488" i="8"/>
  <c r="Q489" i="8"/>
  <c r="Q490" i="8"/>
  <c r="Q491" i="8"/>
  <c r="Q492" i="8"/>
  <c r="Q493" i="8"/>
  <c r="Q494" i="8"/>
  <c r="Q495" i="8"/>
  <c r="Q496" i="8"/>
  <c r="Q497" i="8"/>
  <c r="Q498" i="8"/>
  <c r="Q499" i="8"/>
  <c r="Q500" i="8"/>
  <c r="Q501" i="8"/>
  <c r="Q502" i="8"/>
  <c r="Q503" i="8"/>
  <c r="Q504" i="8"/>
  <c r="Q505" i="8"/>
  <c r="Q506" i="8"/>
  <c r="Q507" i="8"/>
  <c r="Q508" i="8"/>
  <c r="Q509" i="8"/>
  <c r="Q510" i="8"/>
  <c r="Q511" i="8"/>
  <c r="Q512" i="8"/>
  <c r="Q513" i="8"/>
  <c r="Q514" i="8"/>
  <c r="Q515" i="8"/>
  <c r="Q516" i="8"/>
  <c r="Q517" i="8"/>
  <c r="Q518" i="8"/>
  <c r="Q519" i="8"/>
  <c r="Q520" i="8"/>
  <c r="Q521" i="8"/>
  <c r="Q522" i="8"/>
  <c r="Q523" i="8"/>
  <c r="Q524" i="8"/>
  <c r="Q525" i="8"/>
  <c r="Q526" i="8"/>
  <c r="Q527" i="8"/>
  <c r="Q528" i="8"/>
  <c r="Q529" i="8"/>
  <c r="Q530" i="8"/>
  <c r="Q531" i="8"/>
  <c r="Q532" i="8"/>
  <c r="Q533" i="8"/>
  <c r="Q534" i="8"/>
  <c r="Q535" i="8"/>
  <c r="Q536" i="8"/>
  <c r="Q537" i="8"/>
  <c r="Q538" i="8"/>
  <c r="Q539" i="8"/>
  <c r="Q540" i="8"/>
  <c r="Q541" i="8"/>
  <c r="Q542" i="8"/>
  <c r="Q543" i="8"/>
  <c r="Q544" i="8"/>
  <c r="Q545" i="8"/>
  <c r="Q546" i="8"/>
  <c r="Q547" i="8"/>
  <c r="Q548" i="8"/>
  <c r="Q549" i="8"/>
  <c r="Q550" i="8"/>
  <c r="Q551" i="8"/>
  <c r="Q552" i="8"/>
  <c r="Q553" i="8"/>
  <c r="Q554" i="8"/>
  <c r="Q555" i="8"/>
  <c r="Q556" i="8"/>
  <c r="Q557" i="8"/>
  <c r="K558" i="8"/>
  <c r="Q558" i="8"/>
  <c r="Q559" i="8"/>
  <c r="Q560" i="8"/>
  <c r="Q561" i="8"/>
  <c r="Q562" i="8"/>
  <c r="Q563" i="8"/>
  <c r="Q564" i="8"/>
  <c r="Q565" i="8"/>
  <c r="Q566" i="8"/>
  <c r="Q567" i="8"/>
  <c r="Q568" i="8"/>
  <c r="Q569" i="8"/>
  <c r="Q570" i="8"/>
  <c r="Q571" i="8"/>
  <c r="B572" i="8"/>
  <c r="Q572" i="8"/>
  <c r="Q573" i="8"/>
  <c r="Q574" i="8"/>
  <c r="Q575" i="8"/>
  <c r="Q576" i="8"/>
  <c r="Q577" i="8"/>
  <c r="Q578" i="8"/>
  <c r="Q579" i="8"/>
  <c r="Q580" i="8"/>
  <c r="Q581" i="8"/>
  <c r="Q582" i="8"/>
  <c r="Q583" i="8"/>
  <c r="Q584" i="8"/>
  <c r="Q585" i="8"/>
  <c r="Q586" i="8"/>
  <c r="Q587" i="8"/>
  <c r="Q588" i="8"/>
  <c r="Q589" i="8"/>
  <c r="Q590" i="8"/>
  <c r="Q591" i="8"/>
  <c r="Q592" i="8"/>
  <c r="Q593" i="8"/>
  <c r="Q594" i="8"/>
  <c r="Q595" i="8"/>
  <c r="Q596" i="8"/>
  <c r="K597" i="8"/>
  <c r="Q597" i="8"/>
  <c r="Q598" i="8"/>
  <c r="Q599" i="8"/>
  <c r="Q600" i="8"/>
  <c r="Q601" i="8"/>
  <c r="Q602" i="8"/>
  <c r="Q603" i="8"/>
  <c r="Q604" i="8"/>
  <c r="Q605" i="8"/>
  <c r="Q606" i="8"/>
  <c r="Q607" i="8"/>
  <c r="Q608" i="8"/>
  <c r="Q609" i="8"/>
  <c r="Q610" i="8"/>
  <c r="Q611" i="8"/>
  <c r="Q612" i="8"/>
  <c r="Q613" i="8"/>
  <c r="Q614" i="8"/>
  <c r="Q615" i="8"/>
  <c r="Q616" i="8"/>
  <c r="Q617" i="8"/>
  <c r="Q618" i="8"/>
  <c r="Q619" i="8"/>
  <c r="Q620" i="8"/>
  <c r="Q621" i="8"/>
  <c r="Q622" i="8"/>
  <c r="Q623" i="8"/>
  <c r="Q624" i="8"/>
  <c r="U451" i="1"/>
  <c r="Q529" i="1"/>
  <c r="Q405" i="1"/>
  <c r="Q409" i="1"/>
  <c r="Q417" i="1"/>
  <c r="Q419" i="1"/>
  <c r="Q420" i="1"/>
  <c r="Q421" i="1"/>
  <c r="Q427" i="1"/>
  <c r="Q428" i="1"/>
  <c r="Q431" i="1"/>
  <c r="Q434" i="1"/>
  <c r="Q440" i="1"/>
  <c r="Q441" i="1"/>
  <c r="Q450" i="1"/>
  <c r="Q464" i="1"/>
  <c r="Q477" i="1"/>
  <c r="Q486" i="1"/>
  <c r="Q505" i="1"/>
  <c r="Q524" i="1"/>
  <c r="Q530" i="1"/>
  <c r="Q568" i="1"/>
  <c r="Q569" i="1"/>
  <c r="Q572" i="1"/>
  <c r="K573" i="1"/>
  <c r="Q573" i="1"/>
  <c r="Q607" i="1"/>
  <c r="Q617" i="1"/>
  <c r="Q618" i="1"/>
  <c r="Q619" i="1"/>
  <c r="Q620" i="1"/>
  <c r="Q621" i="1"/>
  <c r="Q22" i="1"/>
  <c r="Q23" i="1"/>
  <c r="Q24" i="1"/>
  <c r="Q25" i="1"/>
  <c r="Q401" i="1"/>
  <c r="Q246" i="1"/>
  <c r="Q247" i="1"/>
  <c r="Q248" i="1"/>
  <c r="Q249" i="1"/>
  <c r="Q250" i="1"/>
  <c r="Q251" i="1"/>
  <c r="Q252" i="1"/>
  <c r="Q259" i="1"/>
  <c r="Q260" i="1"/>
  <c r="Q400" i="1"/>
  <c r="Q410" i="1"/>
  <c r="Q412" i="1"/>
  <c r="Q422" i="1"/>
  <c r="Q423" i="1"/>
  <c r="Q424" i="1"/>
  <c r="Q433" i="1"/>
  <c r="Q452" i="1"/>
  <c r="Q453" i="1"/>
  <c r="Q466" i="1"/>
  <c r="Q478" i="1"/>
  <c r="Q479" i="1"/>
  <c r="Q497" i="1"/>
  <c r="Q460" i="1"/>
  <c r="I50" i="1"/>
  <c r="I52" i="1"/>
  <c r="I58" i="1"/>
  <c r="I66" i="1"/>
  <c r="I68" i="1"/>
  <c r="I78" i="1"/>
  <c r="I82" i="1"/>
  <c r="I86" i="1"/>
  <c r="I101" i="1"/>
  <c r="I106" i="1"/>
  <c r="I114" i="1"/>
  <c r="I134" i="1"/>
  <c r="I188" i="1"/>
  <c r="I276" i="1"/>
  <c r="I301" i="1"/>
  <c r="I343" i="1"/>
  <c r="H36" i="1"/>
  <c r="I42" i="1"/>
  <c r="K414" i="1"/>
  <c r="K446" i="1"/>
  <c r="K590" i="1"/>
  <c r="K560" i="1"/>
  <c r="K595" i="1"/>
  <c r="K500" i="1"/>
  <c r="K580" i="1"/>
  <c r="K508" i="1"/>
  <c r="K604" i="1"/>
  <c r="K606" i="1"/>
  <c r="K598" i="1"/>
  <c r="K472" i="1"/>
  <c r="K555" i="1"/>
  <c r="U225" i="1"/>
  <c r="U226" i="1"/>
  <c r="U268" i="1"/>
  <c r="E452" i="6"/>
  <c r="F452" i="6"/>
  <c r="R452" i="6"/>
  <c r="F11" i="6"/>
  <c r="G11" i="6"/>
  <c r="E400" i="6"/>
  <c r="F400" i="6"/>
  <c r="G400" i="6"/>
  <c r="L400" i="6"/>
  <c r="E401" i="6"/>
  <c r="F401" i="6"/>
  <c r="G401" i="6"/>
  <c r="E402" i="6"/>
  <c r="F402" i="6"/>
  <c r="G402" i="6"/>
  <c r="K402" i="6"/>
  <c r="E403" i="6"/>
  <c r="F403" i="6"/>
  <c r="G403" i="6"/>
  <c r="L403" i="6"/>
  <c r="E404" i="6"/>
  <c r="F404" i="6"/>
  <c r="G404" i="6"/>
  <c r="L404" i="6"/>
  <c r="E405" i="6"/>
  <c r="F405" i="6"/>
  <c r="G405" i="6"/>
  <c r="K405" i="6"/>
  <c r="E406" i="6"/>
  <c r="F406" i="6"/>
  <c r="G406" i="6"/>
  <c r="K406" i="6"/>
  <c r="E407" i="6"/>
  <c r="F407" i="6"/>
  <c r="G407" i="6"/>
  <c r="K407" i="6"/>
  <c r="E408" i="6"/>
  <c r="F408" i="6"/>
  <c r="G408" i="6"/>
  <c r="E409" i="6"/>
  <c r="F409" i="6"/>
  <c r="G409" i="6"/>
  <c r="K409" i="6"/>
  <c r="E410" i="6"/>
  <c r="F410" i="6"/>
  <c r="G410" i="6"/>
  <c r="J410" i="6"/>
  <c r="E411" i="6"/>
  <c r="F411" i="6"/>
  <c r="G411" i="6"/>
  <c r="K411" i="6"/>
  <c r="E412" i="6"/>
  <c r="F412" i="6"/>
  <c r="G412" i="6"/>
  <c r="K412" i="6"/>
  <c r="E413" i="6"/>
  <c r="F413" i="6"/>
  <c r="G413" i="6"/>
  <c r="K413" i="6"/>
  <c r="E414" i="6"/>
  <c r="F414" i="6"/>
  <c r="G414" i="6"/>
  <c r="K414" i="6"/>
  <c r="E415" i="6"/>
  <c r="F415" i="6"/>
  <c r="G415" i="6"/>
  <c r="K415" i="6"/>
  <c r="E416" i="6"/>
  <c r="F416" i="6"/>
  <c r="G416" i="6"/>
  <c r="E420" i="6"/>
  <c r="F420" i="6"/>
  <c r="G420" i="6"/>
  <c r="M420" i="6"/>
  <c r="E421" i="6"/>
  <c r="F421" i="6"/>
  <c r="G421" i="6"/>
  <c r="E422" i="6"/>
  <c r="F422" i="6"/>
  <c r="G422" i="6"/>
  <c r="K422" i="6"/>
  <c r="E423" i="6"/>
  <c r="F423" i="6"/>
  <c r="G423" i="6"/>
  <c r="K423" i="6"/>
  <c r="E424" i="6"/>
  <c r="F424" i="6"/>
  <c r="G424" i="6"/>
  <c r="K424" i="6"/>
  <c r="E425" i="6"/>
  <c r="F425" i="6"/>
  <c r="G425" i="6"/>
  <c r="E426" i="6"/>
  <c r="F426" i="6"/>
  <c r="G426" i="6"/>
  <c r="K426" i="6"/>
  <c r="E427" i="6"/>
  <c r="F427" i="6"/>
  <c r="G427" i="6"/>
  <c r="K427" i="6"/>
  <c r="E428" i="6"/>
  <c r="F428" i="6"/>
  <c r="G428" i="6"/>
  <c r="K428" i="6"/>
  <c r="E429" i="6"/>
  <c r="F429" i="6"/>
  <c r="G429" i="6"/>
  <c r="K429" i="6"/>
  <c r="E430" i="6"/>
  <c r="F430" i="6"/>
  <c r="G430" i="6"/>
  <c r="K430" i="6"/>
  <c r="E431" i="6"/>
  <c r="F431" i="6"/>
  <c r="G431" i="6"/>
  <c r="K431" i="6"/>
  <c r="E432" i="6"/>
  <c r="F432" i="6"/>
  <c r="G432" i="6"/>
  <c r="K432" i="6"/>
  <c r="E433" i="6"/>
  <c r="F433" i="6"/>
  <c r="G433" i="6"/>
  <c r="K433" i="6"/>
  <c r="E434" i="6"/>
  <c r="F434" i="6"/>
  <c r="G434" i="6"/>
  <c r="K434" i="6"/>
  <c r="E435" i="6"/>
  <c r="F435" i="6"/>
  <c r="G435" i="6"/>
  <c r="K435" i="6"/>
  <c r="E436" i="6"/>
  <c r="F436" i="6"/>
  <c r="G436" i="6"/>
  <c r="K436" i="6"/>
  <c r="E437" i="6"/>
  <c r="F437" i="6"/>
  <c r="G437" i="6"/>
  <c r="E438" i="6"/>
  <c r="F438" i="6"/>
  <c r="G438" i="6"/>
  <c r="K437" i="6"/>
  <c r="E439" i="6"/>
  <c r="F439" i="6"/>
  <c r="G439" i="6"/>
  <c r="K438" i="6"/>
  <c r="E440" i="6"/>
  <c r="F440" i="6"/>
  <c r="G440" i="6"/>
  <c r="K439" i="6"/>
  <c r="E441" i="6"/>
  <c r="F441" i="6"/>
  <c r="G441" i="6"/>
  <c r="K440" i="6"/>
  <c r="E442" i="6"/>
  <c r="F442" i="6"/>
  <c r="G442" i="6"/>
  <c r="E443" i="6"/>
  <c r="F443" i="6"/>
  <c r="G443" i="6"/>
  <c r="L443" i="6"/>
  <c r="E444" i="6"/>
  <c r="F444" i="6"/>
  <c r="G444" i="6"/>
  <c r="E446" i="6"/>
  <c r="F446" i="6"/>
  <c r="G446" i="6"/>
  <c r="J446" i="6"/>
  <c r="E447" i="6"/>
  <c r="F447" i="6"/>
  <c r="G447" i="6"/>
  <c r="M447" i="6"/>
  <c r="E448" i="6"/>
  <c r="F448" i="6"/>
  <c r="G448" i="6"/>
  <c r="M448" i="6"/>
  <c r="E449" i="6"/>
  <c r="F449" i="6"/>
  <c r="G449" i="6"/>
  <c r="M449" i="6"/>
  <c r="E450" i="6"/>
  <c r="F450" i="6"/>
  <c r="G450" i="6"/>
  <c r="L450" i="6"/>
  <c r="E451" i="6"/>
  <c r="F451" i="6"/>
  <c r="G451" i="6"/>
  <c r="K451" i="6"/>
  <c r="E454" i="6"/>
  <c r="F454" i="6"/>
  <c r="G454" i="6"/>
  <c r="K454" i="6"/>
  <c r="E455" i="6"/>
  <c r="F455" i="6"/>
  <c r="G455" i="6"/>
  <c r="K455" i="6"/>
  <c r="E456" i="6"/>
  <c r="F456" i="6"/>
  <c r="G456" i="6"/>
  <c r="K456" i="6"/>
  <c r="E457" i="6"/>
  <c r="F457" i="6"/>
  <c r="G457" i="6"/>
  <c r="K457" i="6"/>
  <c r="E458" i="6"/>
  <c r="F458" i="6"/>
  <c r="G458" i="6"/>
  <c r="K458" i="6"/>
  <c r="E459" i="6"/>
  <c r="F459" i="6"/>
  <c r="G459" i="6"/>
  <c r="E460" i="6"/>
  <c r="F460" i="6"/>
  <c r="G460" i="6"/>
  <c r="K459" i="6"/>
  <c r="E461" i="6"/>
  <c r="F461" i="6"/>
  <c r="G461" i="6"/>
  <c r="E462" i="6"/>
  <c r="F462" i="6"/>
  <c r="G462" i="6"/>
  <c r="E463" i="6"/>
  <c r="F463" i="6"/>
  <c r="G463" i="6"/>
  <c r="K462" i="6"/>
  <c r="E464" i="6"/>
  <c r="F464" i="6"/>
  <c r="G464" i="6"/>
  <c r="K463" i="6"/>
  <c r="E465" i="6"/>
  <c r="F465" i="6"/>
  <c r="G465" i="6"/>
  <c r="K464" i="6"/>
  <c r="E466" i="6"/>
  <c r="F466" i="6"/>
  <c r="G466" i="6"/>
  <c r="K465" i="6"/>
  <c r="E467" i="6"/>
  <c r="F467" i="6"/>
  <c r="G467" i="6"/>
  <c r="K467" i="6"/>
  <c r="E468" i="6"/>
  <c r="F468" i="6"/>
  <c r="G468" i="6"/>
  <c r="K468" i="6"/>
  <c r="E469" i="6"/>
  <c r="F469" i="6"/>
  <c r="G469" i="6"/>
  <c r="K469" i="6"/>
  <c r="E470" i="6"/>
  <c r="F470" i="6"/>
  <c r="G470" i="6"/>
  <c r="K470" i="6"/>
  <c r="E471" i="6"/>
  <c r="F471" i="6"/>
  <c r="G471" i="6"/>
  <c r="E472" i="6"/>
  <c r="F472" i="6"/>
  <c r="G472" i="6"/>
  <c r="E473" i="6"/>
  <c r="F473" i="6"/>
  <c r="G473" i="6"/>
  <c r="K473" i="6"/>
  <c r="E474" i="6"/>
  <c r="F474" i="6"/>
  <c r="G474" i="6"/>
  <c r="E475" i="6"/>
  <c r="F475" i="6"/>
  <c r="G475" i="6"/>
  <c r="M475" i="6"/>
  <c r="E476" i="6"/>
  <c r="F476" i="6"/>
  <c r="G476" i="6"/>
  <c r="K476" i="6"/>
  <c r="E477" i="6"/>
  <c r="F477" i="6"/>
  <c r="G477" i="6"/>
  <c r="K477" i="6"/>
  <c r="E478" i="6"/>
  <c r="F478" i="6"/>
  <c r="G478" i="6"/>
  <c r="E479" i="6"/>
  <c r="F479" i="6"/>
  <c r="G479" i="6"/>
  <c r="K479" i="6"/>
  <c r="E480" i="6"/>
  <c r="F480" i="6"/>
  <c r="G480" i="6"/>
  <c r="K480" i="6"/>
  <c r="E481" i="6"/>
  <c r="F481" i="6"/>
  <c r="G481" i="6"/>
  <c r="K481" i="6"/>
  <c r="E482" i="6"/>
  <c r="F482" i="6"/>
  <c r="G482" i="6"/>
  <c r="K482" i="6"/>
  <c r="E483" i="6"/>
  <c r="F483" i="6"/>
  <c r="G483" i="6"/>
  <c r="M483" i="6"/>
  <c r="E484" i="6"/>
  <c r="F484" i="6"/>
  <c r="G484" i="6"/>
  <c r="K484" i="6"/>
  <c r="E485" i="6"/>
  <c r="F485" i="6"/>
  <c r="G485" i="6"/>
  <c r="K485" i="6"/>
  <c r="E486" i="6"/>
  <c r="F486" i="6"/>
  <c r="G486" i="6"/>
  <c r="M486" i="6"/>
  <c r="E487" i="6"/>
  <c r="F487" i="6"/>
  <c r="G487" i="6"/>
  <c r="M487" i="6"/>
  <c r="E488" i="6"/>
  <c r="F488" i="6"/>
  <c r="G488" i="6"/>
  <c r="K488" i="6"/>
  <c r="E489" i="6"/>
  <c r="F489" i="6"/>
  <c r="G489" i="6"/>
  <c r="J489" i="6"/>
  <c r="E490" i="6"/>
  <c r="F490" i="6"/>
  <c r="G490" i="6"/>
  <c r="E491" i="6"/>
  <c r="F491" i="6"/>
  <c r="G491" i="6"/>
  <c r="L491" i="6"/>
  <c r="E492" i="6"/>
  <c r="F492" i="6"/>
  <c r="G492" i="6"/>
  <c r="J492" i="6"/>
  <c r="E493" i="6"/>
  <c r="F493" i="6"/>
  <c r="G493" i="6"/>
  <c r="J493" i="6"/>
  <c r="E494" i="6"/>
  <c r="F494" i="6"/>
  <c r="G494" i="6"/>
  <c r="E495" i="6"/>
  <c r="F495" i="6"/>
  <c r="G495" i="6"/>
  <c r="J495" i="6"/>
  <c r="E496" i="6"/>
  <c r="F496" i="6"/>
  <c r="G496" i="6"/>
  <c r="J496" i="6"/>
  <c r="E497" i="6"/>
  <c r="F497" i="6"/>
  <c r="G497" i="6"/>
  <c r="L497" i="6"/>
  <c r="E498" i="6"/>
  <c r="F498" i="6"/>
  <c r="G498" i="6"/>
  <c r="L498" i="6"/>
  <c r="E499" i="6"/>
  <c r="F499" i="6"/>
  <c r="G499" i="6"/>
  <c r="K499" i="6"/>
  <c r="E500" i="6"/>
  <c r="F500" i="6"/>
  <c r="G500" i="6"/>
  <c r="K500" i="6"/>
  <c r="E501" i="6"/>
  <c r="F501" i="6"/>
  <c r="G501" i="6"/>
  <c r="K501" i="6"/>
  <c r="E502" i="6"/>
  <c r="F502" i="6"/>
  <c r="G502" i="6"/>
  <c r="K502" i="6"/>
  <c r="E503" i="6"/>
  <c r="F503" i="6"/>
  <c r="G503" i="6"/>
  <c r="K503" i="6"/>
  <c r="E504" i="6"/>
  <c r="F504" i="6"/>
  <c r="G504" i="6"/>
  <c r="K504" i="6"/>
  <c r="E505" i="6"/>
  <c r="F505" i="6"/>
  <c r="G505" i="6"/>
  <c r="K505" i="6"/>
  <c r="E506" i="6"/>
  <c r="F506" i="6"/>
  <c r="G506" i="6"/>
  <c r="K506" i="6"/>
  <c r="E507" i="6"/>
  <c r="F507" i="6"/>
  <c r="G507" i="6"/>
  <c r="J507" i="6"/>
  <c r="E508" i="6"/>
  <c r="F508" i="6"/>
  <c r="G508" i="6"/>
  <c r="K508" i="6"/>
  <c r="E509" i="6"/>
  <c r="F509" i="6"/>
  <c r="G509" i="6"/>
  <c r="J509" i="6"/>
  <c r="E510" i="6"/>
  <c r="F510" i="6"/>
  <c r="G510" i="6"/>
  <c r="E511" i="6"/>
  <c r="F511" i="6"/>
  <c r="G511" i="6"/>
  <c r="K511" i="6"/>
  <c r="E512" i="6"/>
  <c r="F512" i="6"/>
  <c r="G512" i="6"/>
  <c r="K512" i="6"/>
  <c r="E513" i="6"/>
  <c r="F513" i="6"/>
  <c r="G513" i="6"/>
  <c r="K513" i="6"/>
  <c r="E514" i="6"/>
  <c r="F514" i="6"/>
  <c r="G514" i="6"/>
  <c r="E515" i="6"/>
  <c r="F515" i="6"/>
  <c r="G515" i="6"/>
  <c r="J515" i="6"/>
  <c r="E516" i="6"/>
  <c r="F516" i="6"/>
  <c r="G516" i="6"/>
  <c r="K516" i="6"/>
  <c r="E517" i="6"/>
  <c r="F517" i="6"/>
  <c r="G517" i="6"/>
  <c r="K517" i="6"/>
  <c r="E518" i="6"/>
  <c r="F518" i="6"/>
  <c r="G518" i="6"/>
  <c r="K518" i="6"/>
  <c r="E519" i="6"/>
  <c r="F519" i="6"/>
  <c r="G519" i="6"/>
  <c r="J519" i="6"/>
  <c r="E520" i="6"/>
  <c r="F520" i="6"/>
  <c r="G520" i="6"/>
  <c r="K520" i="6"/>
  <c r="E521" i="6"/>
  <c r="F521" i="6"/>
  <c r="G521" i="6"/>
  <c r="J521" i="6"/>
  <c r="E522" i="6"/>
  <c r="F522" i="6"/>
  <c r="G522" i="6"/>
  <c r="K522" i="6"/>
  <c r="E523" i="6"/>
  <c r="F523" i="6"/>
  <c r="G523" i="6"/>
  <c r="K523" i="6"/>
  <c r="E524" i="6"/>
  <c r="F524" i="6"/>
  <c r="G524" i="6"/>
  <c r="K524" i="6"/>
  <c r="E525" i="6"/>
  <c r="F525" i="6"/>
  <c r="G525" i="6"/>
  <c r="J525" i="6"/>
  <c r="E526" i="6"/>
  <c r="F526" i="6"/>
  <c r="G526" i="6"/>
  <c r="E527" i="6"/>
  <c r="F527" i="6"/>
  <c r="G527" i="6"/>
  <c r="K527" i="6"/>
  <c r="E528" i="6"/>
  <c r="F528" i="6"/>
  <c r="G528" i="6"/>
  <c r="K528" i="6"/>
  <c r="E529" i="6"/>
  <c r="F529" i="6"/>
  <c r="G529" i="6"/>
  <c r="M529" i="6"/>
  <c r="E530" i="6"/>
  <c r="F530" i="6"/>
  <c r="G530" i="6"/>
  <c r="M530" i="6"/>
  <c r="E531" i="6"/>
  <c r="F531" i="6"/>
  <c r="G531" i="6"/>
  <c r="J531" i="6"/>
  <c r="E532" i="6"/>
  <c r="F532" i="6"/>
  <c r="G532" i="6"/>
  <c r="K532" i="6"/>
  <c r="E533" i="6"/>
  <c r="F533" i="6"/>
  <c r="G533" i="6"/>
  <c r="J533" i="6"/>
  <c r="E534" i="6"/>
  <c r="F534" i="6"/>
  <c r="G534" i="6"/>
  <c r="J534" i="6"/>
  <c r="E535" i="6"/>
  <c r="F535" i="6"/>
  <c r="G535" i="6"/>
  <c r="K535" i="6"/>
  <c r="E536" i="6"/>
  <c r="F536" i="6"/>
  <c r="G536" i="6"/>
  <c r="K536" i="6"/>
  <c r="E537" i="6"/>
  <c r="F537" i="6"/>
  <c r="G537" i="6"/>
  <c r="K537" i="6"/>
  <c r="E538" i="6"/>
  <c r="F538" i="6"/>
  <c r="G538" i="6"/>
  <c r="E539" i="6"/>
  <c r="F539" i="6"/>
  <c r="G539" i="6"/>
  <c r="J539" i="6"/>
  <c r="E540" i="6"/>
  <c r="F540" i="6"/>
  <c r="G540" i="6"/>
  <c r="J540" i="6"/>
  <c r="E541" i="6"/>
  <c r="F541" i="6"/>
  <c r="G541" i="6"/>
  <c r="K541" i="6"/>
  <c r="E542" i="6"/>
  <c r="F542" i="6"/>
  <c r="G542" i="6"/>
  <c r="K542" i="6"/>
  <c r="E543" i="6"/>
  <c r="F543" i="6"/>
  <c r="G543" i="6"/>
  <c r="K543" i="6"/>
  <c r="E544" i="6"/>
  <c r="F544" i="6"/>
  <c r="G544" i="6"/>
  <c r="J544" i="6"/>
  <c r="E545" i="6"/>
  <c r="F545" i="6"/>
  <c r="G545" i="6"/>
  <c r="M545" i="6"/>
  <c r="E546" i="6"/>
  <c r="F546" i="6"/>
  <c r="G546" i="6"/>
  <c r="E547" i="6"/>
  <c r="F547" i="6"/>
  <c r="G547" i="6"/>
  <c r="K547" i="6"/>
  <c r="E548" i="6"/>
  <c r="F548" i="6"/>
  <c r="G548" i="6"/>
  <c r="K548" i="6"/>
  <c r="E549" i="6"/>
  <c r="F549" i="6"/>
  <c r="G549" i="6"/>
  <c r="K549" i="6"/>
  <c r="E550" i="6"/>
  <c r="F550" i="6"/>
  <c r="G550" i="6"/>
  <c r="K550" i="6"/>
  <c r="E551" i="6"/>
  <c r="F551" i="6"/>
  <c r="G551" i="6"/>
  <c r="K551" i="6"/>
  <c r="E552" i="6"/>
  <c r="F552" i="6"/>
  <c r="G552" i="6"/>
  <c r="K552" i="6"/>
  <c r="E553" i="6"/>
  <c r="F553" i="6"/>
  <c r="G553" i="6"/>
  <c r="K553" i="6"/>
  <c r="E554" i="6"/>
  <c r="F554" i="6"/>
  <c r="G554" i="6"/>
  <c r="K554" i="6"/>
  <c r="E555" i="6"/>
  <c r="F555" i="6"/>
  <c r="G555" i="6"/>
  <c r="K555" i="6"/>
  <c r="E556" i="6"/>
  <c r="F556" i="6"/>
  <c r="G556" i="6"/>
  <c r="K556" i="6"/>
  <c r="E557" i="6"/>
  <c r="F557" i="6"/>
  <c r="G557" i="6"/>
  <c r="K557" i="6"/>
  <c r="E558" i="6"/>
  <c r="F558" i="6"/>
  <c r="G558" i="6"/>
  <c r="E559" i="6"/>
  <c r="F559" i="6"/>
  <c r="G559" i="6"/>
  <c r="K559" i="6"/>
  <c r="E560" i="6"/>
  <c r="F560" i="6"/>
  <c r="G560" i="6"/>
  <c r="K560" i="6"/>
  <c r="E561" i="6"/>
  <c r="F561" i="6"/>
  <c r="G561" i="6"/>
  <c r="K561" i="6"/>
  <c r="E562" i="6"/>
  <c r="F562" i="6"/>
  <c r="G562" i="6"/>
  <c r="K562" i="6"/>
  <c r="E563" i="6"/>
  <c r="F563" i="6"/>
  <c r="G563" i="6"/>
  <c r="K563" i="6"/>
  <c r="E564" i="6"/>
  <c r="F564" i="6"/>
  <c r="G564" i="6"/>
  <c r="J564" i="6"/>
  <c r="E565" i="6"/>
  <c r="F565" i="6"/>
  <c r="G565" i="6"/>
  <c r="J565" i="6"/>
  <c r="E566" i="6"/>
  <c r="F566" i="6"/>
  <c r="G566" i="6"/>
  <c r="J566" i="6"/>
  <c r="E567" i="6"/>
  <c r="F567" i="6"/>
  <c r="G567" i="6"/>
  <c r="J567" i="6"/>
  <c r="E568" i="6"/>
  <c r="F568" i="6"/>
  <c r="G568" i="6"/>
  <c r="L568" i="6"/>
  <c r="E569" i="6"/>
  <c r="F569" i="6"/>
  <c r="G569" i="6"/>
  <c r="K569" i="6"/>
  <c r="E570" i="6"/>
  <c r="F570" i="6"/>
  <c r="G570" i="6"/>
  <c r="M570" i="6"/>
  <c r="E571" i="6"/>
  <c r="F571" i="6"/>
  <c r="G571" i="6"/>
  <c r="M571" i="6"/>
  <c r="E572" i="6"/>
  <c r="F572" i="6"/>
  <c r="G572" i="6"/>
  <c r="K572" i="6"/>
  <c r="E573" i="6"/>
  <c r="F573" i="6"/>
  <c r="G573" i="6"/>
  <c r="K573" i="6"/>
  <c r="E574" i="6"/>
  <c r="F574" i="6"/>
  <c r="G574" i="6"/>
  <c r="E575" i="6"/>
  <c r="F575" i="6"/>
  <c r="G575" i="6"/>
  <c r="J575" i="6"/>
  <c r="E576" i="6"/>
  <c r="F576" i="6"/>
  <c r="G576" i="6"/>
  <c r="J576" i="6"/>
  <c r="E577" i="6"/>
  <c r="F577" i="6"/>
  <c r="G577" i="6"/>
  <c r="J577" i="6"/>
  <c r="E578" i="6"/>
  <c r="F578" i="6"/>
  <c r="G578" i="6"/>
  <c r="J578" i="6"/>
  <c r="E417" i="6"/>
  <c r="F417" i="6"/>
  <c r="E418" i="6"/>
  <c r="F418" i="6"/>
  <c r="E419" i="6"/>
  <c r="F419" i="6"/>
  <c r="E445" i="6"/>
  <c r="F445" i="6"/>
  <c r="E453" i="6"/>
  <c r="F453" i="6"/>
  <c r="E14" i="6"/>
  <c r="E15" i="6" s="1"/>
  <c r="E21" i="6"/>
  <c r="F21" i="6"/>
  <c r="E22" i="6"/>
  <c r="F22" i="6"/>
  <c r="G22" i="6"/>
  <c r="E23" i="6"/>
  <c r="F23" i="6"/>
  <c r="G23" i="6"/>
  <c r="I23" i="6"/>
  <c r="E24" i="6"/>
  <c r="F24" i="6"/>
  <c r="G24" i="6"/>
  <c r="I24" i="6"/>
  <c r="E25" i="6"/>
  <c r="F25" i="6"/>
  <c r="E26" i="6"/>
  <c r="F26" i="6"/>
  <c r="G26" i="6"/>
  <c r="I26" i="6"/>
  <c r="E27" i="6"/>
  <c r="F27" i="6"/>
  <c r="G27" i="6"/>
  <c r="I27" i="6"/>
  <c r="E28" i="6"/>
  <c r="F28" i="6"/>
  <c r="G28" i="6"/>
  <c r="I28" i="6"/>
  <c r="E29" i="6"/>
  <c r="F29" i="6"/>
  <c r="E30" i="6"/>
  <c r="F30" i="6"/>
  <c r="G30" i="6"/>
  <c r="I30" i="6"/>
  <c r="E31" i="6"/>
  <c r="F31" i="6"/>
  <c r="G31" i="6"/>
  <c r="H31" i="6"/>
  <c r="E32" i="6"/>
  <c r="F32" i="6"/>
  <c r="G32" i="6"/>
  <c r="I32" i="6"/>
  <c r="E33" i="6"/>
  <c r="F33" i="6"/>
  <c r="E34" i="6"/>
  <c r="F34" i="6"/>
  <c r="G34" i="6"/>
  <c r="E35" i="6"/>
  <c r="F35" i="6"/>
  <c r="G35" i="6"/>
  <c r="I35" i="6"/>
  <c r="E36" i="6"/>
  <c r="F36" i="6"/>
  <c r="G36" i="6"/>
  <c r="I36" i="6"/>
  <c r="E37" i="6"/>
  <c r="F37" i="6"/>
  <c r="G37" i="6"/>
  <c r="E38" i="6"/>
  <c r="F38" i="6"/>
  <c r="G38" i="6"/>
  <c r="E39" i="6"/>
  <c r="F39" i="6"/>
  <c r="G39" i="6"/>
  <c r="I39" i="6"/>
  <c r="E40" i="6"/>
  <c r="F40" i="6"/>
  <c r="G40" i="6"/>
  <c r="I40" i="6"/>
  <c r="E41" i="6"/>
  <c r="F41" i="6"/>
  <c r="G41" i="6"/>
  <c r="I41" i="6"/>
  <c r="E42" i="6"/>
  <c r="F42" i="6"/>
  <c r="G42" i="6"/>
  <c r="E43" i="6"/>
  <c r="F43" i="6"/>
  <c r="G43" i="6"/>
  <c r="I43" i="6"/>
  <c r="E44" i="6"/>
  <c r="F44" i="6"/>
  <c r="G44" i="6"/>
  <c r="I44" i="6"/>
  <c r="E45" i="6"/>
  <c r="F45" i="6"/>
  <c r="G45" i="6"/>
  <c r="I45" i="6"/>
  <c r="E46" i="6"/>
  <c r="F46" i="6"/>
  <c r="G46" i="6"/>
  <c r="E47" i="6"/>
  <c r="F47" i="6"/>
  <c r="G47" i="6"/>
  <c r="I47" i="6"/>
  <c r="E48" i="6"/>
  <c r="F48" i="6"/>
  <c r="G48" i="6"/>
  <c r="I48" i="6"/>
  <c r="E49" i="6"/>
  <c r="F49" i="6"/>
  <c r="G49" i="6"/>
  <c r="I49" i="6"/>
  <c r="E50" i="6"/>
  <c r="F50" i="6"/>
  <c r="G50" i="6"/>
  <c r="I50" i="6"/>
  <c r="E51" i="6"/>
  <c r="F51" i="6"/>
  <c r="G51" i="6"/>
  <c r="I51" i="6"/>
  <c r="E52" i="6"/>
  <c r="F52" i="6"/>
  <c r="G52" i="6"/>
  <c r="I52" i="6"/>
  <c r="E53" i="6"/>
  <c r="F53" i="6"/>
  <c r="G53" i="6"/>
  <c r="I53" i="6"/>
  <c r="E54" i="6"/>
  <c r="F54" i="6"/>
  <c r="G54" i="6"/>
  <c r="E55" i="6"/>
  <c r="F55" i="6"/>
  <c r="G55" i="6"/>
  <c r="I55" i="6"/>
  <c r="E56" i="6"/>
  <c r="F56" i="6"/>
  <c r="G56" i="6"/>
  <c r="I56" i="6"/>
  <c r="E57" i="6"/>
  <c r="F57" i="6"/>
  <c r="E58" i="6"/>
  <c r="F58" i="6"/>
  <c r="G58" i="6"/>
  <c r="I58" i="6"/>
  <c r="E59" i="6"/>
  <c r="F59" i="6"/>
  <c r="G59" i="6"/>
  <c r="I59" i="6"/>
  <c r="E60" i="6"/>
  <c r="F60" i="6"/>
  <c r="G60" i="6"/>
  <c r="I60" i="6"/>
  <c r="E61" i="6"/>
  <c r="F61" i="6"/>
  <c r="E62" i="6"/>
  <c r="F62" i="6"/>
  <c r="G62" i="6"/>
  <c r="E63" i="6"/>
  <c r="F63" i="6"/>
  <c r="G63" i="6"/>
  <c r="I63" i="6"/>
  <c r="E64" i="6"/>
  <c r="F64" i="6"/>
  <c r="G64" i="6"/>
  <c r="I64" i="6"/>
  <c r="E65" i="6"/>
  <c r="F65" i="6"/>
  <c r="E66" i="6"/>
  <c r="F66" i="6"/>
  <c r="G66" i="6"/>
  <c r="E67" i="6"/>
  <c r="F67" i="6"/>
  <c r="G67" i="6"/>
  <c r="I67" i="6"/>
  <c r="E68" i="6"/>
  <c r="F68" i="6"/>
  <c r="G68" i="6"/>
  <c r="I68" i="6"/>
  <c r="E69" i="6"/>
  <c r="F69" i="6"/>
  <c r="E70" i="6"/>
  <c r="F70" i="6"/>
  <c r="G70" i="6"/>
  <c r="E71" i="6"/>
  <c r="F71" i="6"/>
  <c r="G71" i="6"/>
  <c r="I71" i="6"/>
  <c r="E72" i="6"/>
  <c r="F72" i="6"/>
  <c r="G72" i="6"/>
  <c r="I72" i="6"/>
  <c r="E73" i="6"/>
  <c r="F73" i="6"/>
  <c r="E74" i="6"/>
  <c r="F74" i="6"/>
  <c r="G74" i="6"/>
  <c r="E75" i="6"/>
  <c r="F75" i="6"/>
  <c r="G75" i="6"/>
  <c r="I75" i="6"/>
  <c r="E76" i="6"/>
  <c r="F76" i="6"/>
  <c r="G76" i="6"/>
  <c r="I76" i="6"/>
  <c r="E77" i="6"/>
  <c r="F77" i="6"/>
  <c r="G77" i="6"/>
  <c r="I77" i="6"/>
  <c r="E78" i="6"/>
  <c r="F78" i="6"/>
  <c r="G78" i="6"/>
  <c r="E79" i="6"/>
  <c r="F79" i="6"/>
  <c r="G79" i="6"/>
  <c r="I79" i="6"/>
  <c r="E80" i="6"/>
  <c r="F80" i="6"/>
  <c r="G80" i="6"/>
  <c r="I80" i="6"/>
  <c r="E81" i="6"/>
  <c r="F81" i="6"/>
  <c r="E82" i="6"/>
  <c r="F82" i="6"/>
  <c r="G82" i="6"/>
  <c r="I82" i="6"/>
  <c r="E83" i="6"/>
  <c r="F83" i="6"/>
  <c r="G83" i="6"/>
  <c r="I83" i="6"/>
  <c r="E84" i="6"/>
  <c r="F84" i="6"/>
  <c r="G84" i="6"/>
  <c r="I84" i="6"/>
  <c r="E85" i="6"/>
  <c r="F85" i="6"/>
  <c r="G85" i="6"/>
  <c r="E86" i="6"/>
  <c r="F86" i="6"/>
  <c r="G86" i="6"/>
  <c r="E87" i="6"/>
  <c r="F87" i="6"/>
  <c r="G87" i="6"/>
  <c r="I87" i="6"/>
  <c r="E88" i="6"/>
  <c r="F88" i="6"/>
  <c r="G88" i="6"/>
  <c r="I88" i="6"/>
  <c r="E89" i="6"/>
  <c r="F89" i="6"/>
  <c r="E90" i="6"/>
  <c r="F90" i="6"/>
  <c r="G90" i="6"/>
  <c r="I90" i="6"/>
  <c r="E91" i="6"/>
  <c r="F91" i="6"/>
  <c r="G91" i="6"/>
  <c r="I91" i="6"/>
  <c r="E92" i="6"/>
  <c r="F92" i="6"/>
  <c r="G92" i="6"/>
  <c r="I92" i="6"/>
  <c r="E93" i="6"/>
  <c r="F93" i="6"/>
  <c r="E94" i="6"/>
  <c r="F94" i="6"/>
  <c r="G94" i="6"/>
  <c r="I94" i="6"/>
  <c r="E95" i="6"/>
  <c r="F95" i="6"/>
  <c r="G95" i="6"/>
  <c r="I95" i="6"/>
  <c r="E96" i="6"/>
  <c r="F96" i="6"/>
  <c r="G96" i="6"/>
  <c r="I96" i="6"/>
  <c r="E97" i="6"/>
  <c r="F97" i="6"/>
  <c r="E98" i="6"/>
  <c r="F98" i="6"/>
  <c r="G98" i="6"/>
  <c r="E99" i="6"/>
  <c r="F99" i="6"/>
  <c r="G99" i="6"/>
  <c r="I99" i="6"/>
  <c r="E100" i="6"/>
  <c r="F100" i="6"/>
  <c r="G100" i="6"/>
  <c r="I100" i="6"/>
  <c r="E101" i="6"/>
  <c r="F101" i="6"/>
  <c r="G101" i="6"/>
  <c r="I101" i="6"/>
  <c r="E102" i="6"/>
  <c r="F102" i="6"/>
  <c r="G102" i="6"/>
  <c r="E103" i="6"/>
  <c r="F103" i="6"/>
  <c r="G103" i="6"/>
  <c r="I103" i="6"/>
  <c r="E104" i="6"/>
  <c r="F104" i="6"/>
  <c r="G104" i="6"/>
  <c r="I104" i="6"/>
  <c r="E105" i="6"/>
  <c r="F105" i="6"/>
  <c r="G105" i="6"/>
  <c r="I105" i="6"/>
  <c r="E106" i="6"/>
  <c r="F106" i="6"/>
  <c r="G106" i="6"/>
  <c r="E107" i="6"/>
  <c r="F107" i="6"/>
  <c r="G107" i="6"/>
  <c r="I107" i="6"/>
  <c r="E108" i="6"/>
  <c r="F108" i="6"/>
  <c r="G108" i="6"/>
  <c r="I108" i="6"/>
  <c r="E109" i="6"/>
  <c r="F109" i="6"/>
  <c r="G109" i="6"/>
  <c r="E110" i="6"/>
  <c r="F110" i="6"/>
  <c r="G110" i="6"/>
  <c r="E111" i="6"/>
  <c r="F111" i="6"/>
  <c r="G111" i="6"/>
  <c r="I111" i="6"/>
  <c r="E112" i="6"/>
  <c r="F112" i="6"/>
  <c r="G112" i="6"/>
  <c r="I112" i="6"/>
  <c r="E113" i="6"/>
  <c r="F113" i="6"/>
  <c r="E114" i="6"/>
  <c r="F114" i="6"/>
  <c r="G114" i="6"/>
  <c r="E115" i="6"/>
  <c r="F115" i="6"/>
  <c r="G115" i="6"/>
  <c r="I115" i="6"/>
  <c r="E116" i="6"/>
  <c r="F116" i="6"/>
  <c r="G116" i="6"/>
  <c r="I116" i="6"/>
  <c r="E117" i="6"/>
  <c r="F117" i="6"/>
  <c r="E118" i="6"/>
  <c r="F118" i="6"/>
  <c r="G118" i="6"/>
  <c r="I118" i="6"/>
  <c r="E119" i="6"/>
  <c r="F119" i="6"/>
  <c r="G119" i="6"/>
  <c r="I119" i="6"/>
  <c r="E120" i="6"/>
  <c r="F120" i="6"/>
  <c r="G120" i="6"/>
  <c r="I120" i="6"/>
  <c r="E121" i="6"/>
  <c r="F121" i="6"/>
  <c r="E122" i="6"/>
  <c r="F122" i="6"/>
  <c r="G122" i="6"/>
  <c r="I122" i="6"/>
  <c r="E123" i="6"/>
  <c r="F123" i="6"/>
  <c r="G123" i="6"/>
  <c r="I123" i="6"/>
  <c r="E124" i="6"/>
  <c r="F124" i="6"/>
  <c r="G124" i="6"/>
  <c r="I124" i="6"/>
  <c r="E125" i="6"/>
  <c r="F125" i="6"/>
  <c r="E126" i="6"/>
  <c r="F126" i="6"/>
  <c r="G126" i="6"/>
  <c r="E127" i="6"/>
  <c r="F127" i="6"/>
  <c r="G127" i="6"/>
  <c r="I127" i="6"/>
  <c r="E128" i="6"/>
  <c r="F128" i="6"/>
  <c r="G128" i="6"/>
  <c r="I128" i="6"/>
  <c r="E129" i="6"/>
  <c r="F129" i="6"/>
  <c r="E130" i="6"/>
  <c r="F130" i="6"/>
  <c r="G130" i="6"/>
  <c r="E131" i="6"/>
  <c r="F131" i="6"/>
  <c r="G131" i="6"/>
  <c r="I131" i="6"/>
  <c r="E132" i="6"/>
  <c r="F132" i="6"/>
  <c r="G132" i="6"/>
  <c r="I132" i="6"/>
  <c r="E133" i="6"/>
  <c r="F133" i="6"/>
  <c r="G133" i="6"/>
  <c r="E134" i="6"/>
  <c r="F134" i="6"/>
  <c r="G134" i="6"/>
  <c r="I134" i="6"/>
  <c r="E135" i="6"/>
  <c r="F135" i="6"/>
  <c r="G135" i="6"/>
  <c r="I135" i="6"/>
  <c r="E136" i="6"/>
  <c r="F136" i="6"/>
  <c r="G136" i="6"/>
  <c r="I136" i="6"/>
  <c r="E137" i="6"/>
  <c r="F137" i="6"/>
  <c r="G137" i="6"/>
  <c r="I137" i="6"/>
  <c r="E138" i="6"/>
  <c r="F138" i="6"/>
  <c r="G138" i="6"/>
  <c r="E139" i="6"/>
  <c r="F139" i="6"/>
  <c r="G139" i="6"/>
  <c r="I139" i="6"/>
  <c r="E140" i="6"/>
  <c r="F140" i="6"/>
  <c r="G140" i="6"/>
  <c r="I140" i="6"/>
  <c r="E141" i="6"/>
  <c r="F141" i="6"/>
  <c r="G141" i="6"/>
  <c r="E142" i="6"/>
  <c r="F142" i="6"/>
  <c r="G142" i="6"/>
  <c r="E143" i="6"/>
  <c r="F143" i="6"/>
  <c r="G143" i="6"/>
  <c r="I143" i="6"/>
  <c r="E144" i="6"/>
  <c r="F144" i="6"/>
  <c r="G144" i="6"/>
  <c r="K144" i="6"/>
  <c r="E145" i="6"/>
  <c r="F145" i="6"/>
  <c r="E146" i="6"/>
  <c r="F146" i="6"/>
  <c r="G146" i="6"/>
  <c r="E147" i="6"/>
  <c r="F147" i="6"/>
  <c r="G147" i="6"/>
  <c r="K147" i="6"/>
  <c r="E148" i="6"/>
  <c r="F148" i="6"/>
  <c r="G148" i="6"/>
  <c r="K148" i="6"/>
  <c r="E149" i="6"/>
  <c r="F149" i="6"/>
  <c r="G149" i="6"/>
  <c r="I149" i="6"/>
  <c r="E150" i="6"/>
  <c r="F150" i="6"/>
  <c r="G150" i="6"/>
  <c r="E151" i="6"/>
  <c r="F151" i="6"/>
  <c r="G151" i="6"/>
  <c r="I151" i="6"/>
  <c r="E152" i="6"/>
  <c r="F152" i="6"/>
  <c r="G152" i="6"/>
  <c r="I152" i="6"/>
  <c r="E153" i="6"/>
  <c r="F153" i="6"/>
  <c r="E154" i="6"/>
  <c r="F154" i="6"/>
  <c r="G154" i="6"/>
  <c r="I154" i="6"/>
  <c r="E155" i="6"/>
  <c r="F155" i="6"/>
  <c r="G155" i="6"/>
  <c r="I155" i="6"/>
  <c r="E156" i="6"/>
  <c r="F156" i="6"/>
  <c r="G156" i="6"/>
  <c r="I156" i="6"/>
  <c r="E157" i="6"/>
  <c r="F157" i="6"/>
  <c r="E158" i="6"/>
  <c r="F158" i="6"/>
  <c r="G158" i="6"/>
  <c r="I158" i="6"/>
  <c r="E159" i="6"/>
  <c r="F159" i="6"/>
  <c r="G159" i="6"/>
  <c r="J159" i="6"/>
  <c r="E160" i="6"/>
  <c r="F160" i="6"/>
  <c r="G160" i="6"/>
  <c r="I160" i="6"/>
  <c r="E161" i="6"/>
  <c r="F161" i="6"/>
  <c r="E162" i="6"/>
  <c r="F162" i="6"/>
  <c r="G162" i="6"/>
  <c r="E163" i="6"/>
  <c r="F163" i="6"/>
  <c r="G163" i="6"/>
  <c r="I163" i="6"/>
  <c r="E164" i="6"/>
  <c r="F164" i="6"/>
  <c r="G164" i="6"/>
  <c r="I164" i="6"/>
  <c r="E165" i="6"/>
  <c r="F165" i="6"/>
  <c r="E166" i="6"/>
  <c r="F166" i="6"/>
  <c r="G166" i="6"/>
  <c r="E167" i="6"/>
  <c r="F167" i="6"/>
  <c r="G167" i="6"/>
  <c r="I167" i="6"/>
  <c r="E168" i="6"/>
  <c r="F168" i="6"/>
  <c r="G168" i="6"/>
  <c r="I168" i="6"/>
  <c r="E169" i="6"/>
  <c r="F169" i="6"/>
  <c r="G169" i="6"/>
  <c r="I169" i="6"/>
  <c r="E170" i="6"/>
  <c r="F170" i="6"/>
  <c r="G170" i="6"/>
  <c r="E171" i="6"/>
  <c r="F171" i="6"/>
  <c r="G171" i="6"/>
  <c r="J171" i="6"/>
  <c r="E172" i="6"/>
  <c r="F172" i="6"/>
  <c r="G172" i="6"/>
  <c r="K172" i="6"/>
  <c r="E173" i="6"/>
  <c r="F173" i="6"/>
  <c r="G173" i="6"/>
  <c r="K173" i="6"/>
  <c r="E174" i="6"/>
  <c r="F174" i="6"/>
  <c r="G174" i="6"/>
  <c r="E175" i="6"/>
  <c r="F175" i="6"/>
  <c r="G175" i="6"/>
  <c r="K175" i="6"/>
  <c r="E176" i="6"/>
  <c r="F176" i="6"/>
  <c r="G176" i="6"/>
  <c r="J176" i="6"/>
  <c r="E177" i="6"/>
  <c r="F177" i="6"/>
  <c r="E178" i="6"/>
  <c r="F178" i="6"/>
  <c r="G178" i="6"/>
  <c r="E179" i="6"/>
  <c r="F179" i="6"/>
  <c r="G179" i="6"/>
  <c r="J179" i="6"/>
  <c r="E180" i="6"/>
  <c r="F180" i="6"/>
  <c r="G180" i="6"/>
  <c r="I180" i="6"/>
  <c r="E181" i="6"/>
  <c r="F181" i="6"/>
  <c r="E182" i="6"/>
  <c r="F182" i="6"/>
  <c r="G182" i="6"/>
  <c r="I182" i="6"/>
  <c r="E183" i="6"/>
  <c r="F183" i="6"/>
  <c r="G183" i="6"/>
  <c r="I183" i="6"/>
  <c r="E184" i="6"/>
  <c r="F184" i="6"/>
  <c r="G184" i="6"/>
  <c r="I184" i="6"/>
  <c r="E185" i="6"/>
  <c r="F185" i="6"/>
  <c r="E186" i="6"/>
  <c r="F186" i="6"/>
  <c r="G186" i="6"/>
  <c r="E187" i="6"/>
  <c r="F187" i="6"/>
  <c r="G187" i="6"/>
  <c r="J187" i="6"/>
  <c r="E188" i="6"/>
  <c r="F188" i="6"/>
  <c r="G188" i="6"/>
  <c r="I188" i="6"/>
  <c r="E189" i="6"/>
  <c r="F189" i="6"/>
  <c r="E190" i="6"/>
  <c r="F190" i="6"/>
  <c r="G190" i="6"/>
  <c r="E191" i="6"/>
  <c r="F191" i="6"/>
  <c r="G191" i="6"/>
  <c r="N191" i="6"/>
  <c r="E192" i="6"/>
  <c r="F192" i="6"/>
  <c r="G192" i="6"/>
  <c r="I192" i="6"/>
  <c r="E193" i="6"/>
  <c r="F193" i="6"/>
  <c r="E194" i="6"/>
  <c r="F194" i="6"/>
  <c r="G194" i="6"/>
  <c r="E195" i="6"/>
  <c r="F195" i="6"/>
  <c r="G195" i="6"/>
  <c r="J195" i="6"/>
  <c r="E196" i="6"/>
  <c r="F196" i="6"/>
  <c r="G196" i="6"/>
  <c r="J196" i="6"/>
  <c r="E197" i="6"/>
  <c r="F197" i="6"/>
  <c r="E198" i="6"/>
  <c r="F198" i="6"/>
  <c r="G198" i="6"/>
  <c r="I198" i="6"/>
  <c r="E199" i="6"/>
  <c r="F199" i="6"/>
  <c r="G199" i="6"/>
  <c r="N199" i="6"/>
  <c r="E200" i="6"/>
  <c r="F200" i="6"/>
  <c r="G200" i="6"/>
  <c r="N200" i="6"/>
  <c r="E201" i="6"/>
  <c r="F201" i="6"/>
  <c r="G201" i="6"/>
  <c r="E202" i="6"/>
  <c r="F202" i="6"/>
  <c r="G202" i="6"/>
  <c r="E203" i="6"/>
  <c r="F203" i="6"/>
  <c r="G203" i="6"/>
  <c r="J203" i="6"/>
  <c r="E204" i="6"/>
  <c r="F204" i="6"/>
  <c r="G204" i="6"/>
  <c r="I204" i="6"/>
  <c r="E205" i="6"/>
  <c r="F205" i="6"/>
  <c r="G205" i="6"/>
  <c r="J205" i="6"/>
  <c r="E206" i="6"/>
  <c r="F206" i="6"/>
  <c r="G206" i="6"/>
  <c r="E207" i="6"/>
  <c r="F207" i="6"/>
  <c r="G207" i="6"/>
  <c r="I207" i="6"/>
  <c r="E208" i="6"/>
  <c r="F208" i="6"/>
  <c r="G208" i="6"/>
  <c r="I208" i="6"/>
  <c r="E209" i="6"/>
  <c r="F209" i="6"/>
  <c r="E210" i="6"/>
  <c r="F210" i="6"/>
  <c r="G210" i="6"/>
  <c r="E211" i="6"/>
  <c r="F211" i="6"/>
  <c r="G211" i="6"/>
  <c r="I211" i="6"/>
  <c r="E212" i="6"/>
  <c r="F212" i="6"/>
  <c r="G212" i="6"/>
  <c r="I212" i="6"/>
  <c r="E213" i="6"/>
  <c r="F213" i="6"/>
  <c r="E214" i="6"/>
  <c r="F214" i="6"/>
  <c r="G214" i="6"/>
  <c r="E215" i="6"/>
  <c r="F215" i="6"/>
  <c r="G215" i="6"/>
  <c r="I215" i="6"/>
  <c r="E216" i="6"/>
  <c r="F216" i="6"/>
  <c r="G216" i="6"/>
  <c r="I216" i="6"/>
  <c r="E217" i="6"/>
  <c r="F217" i="6"/>
  <c r="E218" i="6"/>
  <c r="F218" i="6"/>
  <c r="G218" i="6"/>
  <c r="I218" i="6"/>
  <c r="E219" i="6"/>
  <c r="F219" i="6"/>
  <c r="G219" i="6"/>
  <c r="I219" i="6"/>
  <c r="E220" i="6"/>
  <c r="F220" i="6"/>
  <c r="G220" i="6"/>
  <c r="I220" i="6"/>
  <c r="E221" i="6"/>
  <c r="F221" i="6"/>
  <c r="E222" i="6"/>
  <c r="F222" i="6"/>
  <c r="G222" i="6"/>
  <c r="J222" i="6"/>
  <c r="E223" i="6"/>
  <c r="F223" i="6"/>
  <c r="G223" i="6"/>
  <c r="I223" i="6"/>
  <c r="E224" i="6"/>
  <c r="F224" i="6"/>
  <c r="G224" i="6"/>
  <c r="I224" i="6"/>
  <c r="E225" i="6"/>
  <c r="F225" i="6"/>
  <c r="E226" i="6"/>
  <c r="F226" i="6"/>
  <c r="G226" i="6"/>
  <c r="E227" i="6"/>
  <c r="F227" i="6"/>
  <c r="G227" i="6"/>
  <c r="I227" i="6"/>
  <c r="E228" i="6"/>
  <c r="F228" i="6"/>
  <c r="G228" i="6"/>
  <c r="I228" i="6"/>
  <c r="E229" i="6"/>
  <c r="F229" i="6"/>
  <c r="E230" i="6"/>
  <c r="F230" i="6"/>
  <c r="G230" i="6"/>
  <c r="E231" i="6"/>
  <c r="F231" i="6"/>
  <c r="G231" i="6"/>
  <c r="I231" i="6"/>
  <c r="E232" i="6"/>
  <c r="F232" i="6"/>
  <c r="G232" i="6"/>
  <c r="J232" i="6"/>
  <c r="E233" i="6"/>
  <c r="F233" i="6"/>
  <c r="G233" i="6"/>
  <c r="E234" i="6"/>
  <c r="F234" i="6"/>
  <c r="G234" i="6"/>
  <c r="E235" i="6"/>
  <c r="F235" i="6"/>
  <c r="G235" i="6"/>
  <c r="N235" i="6"/>
  <c r="E236" i="6"/>
  <c r="F236" i="6"/>
  <c r="G236" i="6"/>
  <c r="N236" i="6"/>
  <c r="E237" i="6"/>
  <c r="F237" i="6"/>
  <c r="G237" i="6"/>
  <c r="J237" i="6"/>
  <c r="E238" i="6"/>
  <c r="F238" i="6"/>
  <c r="G238" i="6"/>
  <c r="E239" i="6"/>
  <c r="F239" i="6"/>
  <c r="G239" i="6"/>
  <c r="I239" i="6"/>
  <c r="E240" i="6"/>
  <c r="F240" i="6"/>
  <c r="G240" i="6"/>
  <c r="I240" i="6"/>
  <c r="E241" i="6"/>
  <c r="F241" i="6"/>
  <c r="E242" i="6"/>
  <c r="F242" i="6"/>
  <c r="G242" i="6"/>
  <c r="E243" i="6"/>
  <c r="F243" i="6"/>
  <c r="G243" i="6"/>
  <c r="N243" i="6"/>
  <c r="E244" i="6"/>
  <c r="F244" i="6"/>
  <c r="G244" i="6"/>
  <c r="N244" i="6"/>
  <c r="E245" i="6"/>
  <c r="F245" i="6"/>
  <c r="E246" i="6"/>
  <c r="F246" i="6"/>
  <c r="G246" i="6"/>
  <c r="E247" i="6"/>
  <c r="F247" i="6"/>
  <c r="G247" i="6"/>
  <c r="I247" i="6"/>
  <c r="E248" i="6"/>
  <c r="F248" i="6"/>
  <c r="G248" i="6"/>
  <c r="I248" i="6"/>
  <c r="E249" i="6"/>
  <c r="F249" i="6"/>
  <c r="E250" i="6"/>
  <c r="F250" i="6"/>
  <c r="G250" i="6"/>
  <c r="E251" i="6"/>
  <c r="F251" i="6"/>
  <c r="G251" i="6"/>
  <c r="I251" i="6"/>
  <c r="E252" i="6"/>
  <c r="F252" i="6"/>
  <c r="G252" i="6"/>
  <c r="I252" i="6"/>
  <c r="E253" i="6"/>
  <c r="F253" i="6"/>
  <c r="E254" i="6"/>
  <c r="F254" i="6"/>
  <c r="G254" i="6"/>
  <c r="E255" i="6"/>
  <c r="F255" i="6"/>
  <c r="G255" i="6"/>
  <c r="I255" i="6"/>
  <c r="E256" i="6"/>
  <c r="F256" i="6"/>
  <c r="G256" i="6"/>
  <c r="J256" i="6"/>
  <c r="E257" i="6"/>
  <c r="F257" i="6"/>
  <c r="E258" i="6"/>
  <c r="F258" i="6"/>
  <c r="G258" i="6"/>
  <c r="E259" i="6"/>
  <c r="F259" i="6"/>
  <c r="G259" i="6"/>
  <c r="N259" i="6"/>
  <c r="E260" i="6"/>
  <c r="F260" i="6"/>
  <c r="G260" i="6"/>
  <c r="I260" i="6"/>
  <c r="E261" i="6"/>
  <c r="F261" i="6"/>
  <c r="G261" i="6"/>
  <c r="N261" i="6"/>
  <c r="E262" i="6"/>
  <c r="F262" i="6"/>
  <c r="G262" i="6"/>
  <c r="E263" i="6"/>
  <c r="F263" i="6"/>
  <c r="G263" i="6"/>
  <c r="I263" i="6"/>
  <c r="E264" i="6"/>
  <c r="F264" i="6"/>
  <c r="G264" i="6"/>
  <c r="N264" i="6"/>
  <c r="E265" i="6"/>
  <c r="F265" i="6"/>
  <c r="G265" i="6"/>
  <c r="E266" i="6"/>
  <c r="F266" i="6"/>
  <c r="G266" i="6"/>
  <c r="E267" i="6"/>
  <c r="F267" i="6"/>
  <c r="G267" i="6"/>
  <c r="N267" i="6"/>
  <c r="E268" i="6"/>
  <c r="F268" i="6"/>
  <c r="G268" i="6"/>
  <c r="N268" i="6"/>
  <c r="E269" i="6"/>
  <c r="F269" i="6"/>
  <c r="G269" i="6"/>
  <c r="N269" i="6"/>
  <c r="E270" i="6"/>
  <c r="F270" i="6"/>
  <c r="G270" i="6"/>
  <c r="E271" i="6"/>
  <c r="F271" i="6"/>
  <c r="G271" i="6"/>
  <c r="N271" i="6"/>
  <c r="E272" i="6"/>
  <c r="F272" i="6"/>
  <c r="G272" i="6"/>
  <c r="J272" i="6"/>
  <c r="E273" i="6"/>
  <c r="F273" i="6"/>
  <c r="E274" i="6"/>
  <c r="F274" i="6"/>
  <c r="G274" i="6"/>
  <c r="E275" i="6"/>
  <c r="F275" i="6"/>
  <c r="G275" i="6"/>
  <c r="I275" i="6"/>
  <c r="E276" i="6"/>
  <c r="F276" i="6"/>
  <c r="G276" i="6"/>
  <c r="I276" i="6"/>
  <c r="E277" i="6"/>
  <c r="F277" i="6"/>
  <c r="E278" i="6"/>
  <c r="F278" i="6"/>
  <c r="G278" i="6"/>
  <c r="I278" i="6"/>
  <c r="E279" i="6"/>
  <c r="F279" i="6"/>
  <c r="G279" i="6"/>
  <c r="J279" i="6"/>
  <c r="E280" i="6"/>
  <c r="F280" i="6"/>
  <c r="G280" i="6"/>
  <c r="I280" i="6"/>
  <c r="E281" i="6"/>
  <c r="F281" i="6"/>
  <c r="G281" i="6"/>
  <c r="E282" i="6"/>
  <c r="F282" i="6"/>
  <c r="G282" i="6"/>
  <c r="J282" i="6"/>
  <c r="E283" i="6"/>
  <c r="F283" i="6"/>
  <c r="G283" i="6"/>
  <c r="J283" i="6"/>
  <c r="E284" i="6"/>
  <c r="F284" i="6"/>
  <c r="G284" i="6"/>
  <c r="J284" i="6"/>
  <c r="E285" i="6"/>
  <c r="F285" i="6"/>
  <c r="G285" i="6"/>
  <c r="I285" i="6"/>
  <c r="E286" i="6"/>
  <c r="F286" i="6"/>
  <c r="G286" i="6"/>
  <c r="J286" i="6"/>
  <c r="E287" i="6"/>
  <c r="F287" i="6"/>
  <c r="G287" i="6"/>
  <c r="I287" i="6"/>
  <c r="E288" i="6"/>
  <c r="F288" i="6"/>
  <c r="G288" i="6"/>
  <c r="I288" i="6"/>
  <c r="E289" i="6"/>
  <c r="F289" i="6"/>
  <c r="E290" i="6"/>
  <c r="F290" i="6"/>
  <c r="G290" i="6"/>
  <c r="E291" i="6"/>
  <c r="F291" i="6"/>
  <c r="G291" i="6"/>
  <c r="J291" i="6"/>
  <c r="E292" i="6"/>
  <c r="F292" i="6"/>
  <c r="G292" i="6"/>
  <c r="J292" i="6"/>
  <c r="E293" i="6"/>
  <c r="F293" i="6"/>
  <c r="E294" i="6"/>
  <c r="F294" i="6"/>
  <c r="G294" i="6"/>
  <c r="I294" i="6"/>
  <c r="E295" i="6"/>
  <c r="F295" i="6"/>
  <c r="G295" i="6"/>
  <c r="I295" i="6"/>
  <c r="E296" i="6"/>
  <c r="F296" i="6"/>
  <c r="G296" i="6"/>
  <c r="I296" i="6"/>
  <c r="E297" i="6"/>
  <c r="F297" i="6"/>
  <c r="G297" i="6"/>
  <c r="E298" i="6"/>
  <c r="F298" i="6"/>
  <c r="G298" i="6"/>
  <c r="E299" i="6"/>
  <c r="F299" i="6"/>
  <c r="G299" i="6"/>
  <c r="I299" i="6"/>
  <c r="E300" i="6"/>
  <c r="F300" i="6"/>
  <c r="G300" i="6"/>
  <c r="J300" i="6"/>
  <c r="E301" i="6"/>
  <c r="F301" i="6"/>
  <c r="G301" i="6"/>
  <c r="I301" i="6"/>
  <c r="E302" i="6"/>
  <c r="F302" i="6"/>
  <c r="G302" i="6"/>
  <c r="E303" i="6"/>
  <c r="F303" i="6"/>
  <c r="G303" i="6"/>
  <c r="I303" i="6"/>
  <c r="E304" i="6"/>
  <c r="F304" i="6"/>
  <c r="G304" i="6"/>
  <c r="I304" i="6"/>
  <c r="E305" i="6"/>
  <c r="F305" i="6"/>
  <c r="E306" i="6"/>
  <c r="F306" i="6"/>
  <c r="G306" i="6"/>
  <c r="E307" i="6"/>
  <c r="F307" i="6"/>
  <c r="G307" i="6"/>
  <c r="I307" i="6"/>
  <c r="E308" i="6"/>
  <c r="F308" i="6"/>
  <c r="G308" i="6"/>
  <c r="I308" i="6"/>
  <c r="E309" i="6"/>
  <c r="F309" i="6"/>
  <c r="E310" i="6"/>
  <c r="F310" i="6"/>
  <c r="G310" i="6"/>
  <c r="E311" i="6"/>
  <c r="F311" i="6"/>
  <c r="G311" i="6"/>
  <c r="J311" i="6"/>
  <c r="E312" i="6"/>
  <c r="F312" i="6"/>
  <c r="G312" i="6"/>
  <c r="I312" i="6"/>
  <c r="E313" i="6"/>
  <c r="F313" i="6"/>
  <c r="E314" i="6"/>
  <c r="F314" i="6"/>
  <c r="G314" i="6"/>
  <c r="E315" i="6"/>
  <c r="F315" i="6"/>
  <c r="G315" i="6"/>
  <c r="J315" i="6"/>
  <c r="E316" i="6"/>
  <c r="F316" i="6"/>
  <c r="G316" i="6"/>
  <c r="I316" i="6"/>
  <c r="E317" i="6"/>
  <c r="F317" i="6"/>
  <c r="E318" i="6"/>
  <c r="F318" i="6"/>
  <c r="G318" i="6"/>
  <c r="E319" i="6"/>
  <c r="F319" i="6"/>
  <c r="G319" i="6"/>
  <c r="J319" i="6"/>
  <c r="E320" i="6"/>
  <c r="F320" i="6"/>
  <c r="G320" i="6"/>
  <c r="I320" i="6"/>
  <c r="E321" i="6"/>
  <c r="F321" i="6"/>
  <c r="E322" i="6"/>
  <c r="F322" i="6"/>
  <c r="G322" i="6"/>
  <c r="E323" i="6"/>
  <c r="F323" i="6"/>
  <c r="G323" i="6"/>
  <c r="I323" i="6"/>
  <c r="E324" i="6"/>
  <c r="F324" i="6"/>
  <c r="G324" i="6"/>
  <c r="J324" i="6"/>
  <c r="E325" i="6"/>
  <c r="F325" i="6"/>
  <c r="E326" i="6"/>
  <c r="F326" i="6"/>
  <c r="G326" i="6"/>
  <c r="E327" i="6"/>
  <c r="F327" i="6"/>
  <c r="G327" i="6"/>
  <c r="J327" i="6"/>
  <c r="E328" i="6"/>
  <c r="F328" i="6"/>
  <c r="G328" i="6"/>
  <c r="I328" i="6"/>
  <c r="E329" i="6"/>
  <c r="F329" i="6"/>
  <c r="G329" i="6"/>
  <c r="E330" i="6"/>
  <c r="F330" i="6"/>
  <c r="G330" i="6"/>
  <c r="E331" i="6"/>
  <c r="F331" i="6"/>
  <c r="G331" i="6"/>
  <c r="J331" i="6"/>
  <c r="E332" i="6"/>
  <c r="F332" i="6"/>
  <c r="G332" i="6"/>
  <c r="I332" i="6"/>
  <c r="E333" i="6"/>
  <c r="F333" i="6"/>
  <c r="G333" i="6"/>
  <c r="I333" i="6"/>
  <c r="E334" i="6"/>
  <c r="F334" i="6"/>
  <c r="G334" i="6"/>
  <c r="E335" i="6"/>
  <c r="F335" i="6"/>
  <c r="G335" i="6"/>
  <c r="I335" i="6"/>
  <c r="E336" i="6"/>
  <c r="F336" i="6"/>
  <c r="G336" i="6"/>
  <c r="I336" i="6"/>
  <c r="E337" i="6"/>
  <c r="F337" i="6"/>
  <c r="E338" i="6"/>
  <c r="F338" i="6"/>
  <c r="G338" i="6"/>
  <c r="E339" i="6"/>
  <c r="F339" i="6"/>
  <c r="G339" i="6"/>
  <c r="I339" i="6"/>
  <c r="E340" i="6"/>
  <c r="F340" i="6"/>
  <c r="G340" i="6"/>
  <c r="I340" i="6"/>
  <c r="E341" i="6"/>
  <c r="F341" i="6"/>
  <c r="E342" i="6"/>
  <c r="F342" i="6"/>
  <c r="G342" i="6"/>
  <c r="I342" i="6"/>
  <c r="E343" i="6"/>
  <c r="F343" i="6"/>
  <c r="G343" i="6"/>
  <c r="I343" i="6"/>
  <c r="E344" i="6"/>
  <c r="F344" i="6"/>
  <c r="G344" i="6"/>
  <c r="I344" i="6"/>
  <c r="E345" i="6"/>
  <c r="F345" i="6"/>
  <c r="G345" i="6"/>
  <c r="E346" i="6"/>
  <c r="F346" i="6"/>
  <c r="G346" i="6"/>
  <c r="I346" i="6"/>
  <c r="E347" i="6"/>
  <c r="F347" i="6"/>
  <c r="G347" i="6"/>
  <c r="I347" i="6"/>
  <c r="E348" i="6"/>
  <c r="F348" i="6"/>
  <c r="G348" i="6"/>
  <c r="J348" i="6"/>
  <c r="E349" i="6"/>
  <c r="F349" i="6"/>
  <c r="G349" i="6"/>
  <c r="I349" i="6"/>
  <c r="E350" i="6"/>
  <c r="F350" i="6"/>
  <c r="G350" i="6"/>
  <c r="I350" i="6"/>
  <c r="E351" i="6"/>
  <c r="F351" i="6"/>
  <c r="G351" i="6"/>
  <c r="J351" i="6"/>
  <c r="E352" i="6"/>
  <c r="F352" i="6"/>
  <c r="G352" i="6"/>
  <c r="J352" i="6"/>
  <c r="E353" i="6"/>
  <c r="F353" i="6"/>
  <c r="E354" i="6"/>
  <c r="F354" i="6"/>
  <c r="G354" i="6"/>
  <c r="E355" i="6"/>
  <c r="F355" i="6"/>
  <c r="G355" i="6"/>
  <c r="I355" i="6"/>
  <c r="E356" i="6"/>
  <c r="F356" i="6"/>
  <c r="G356" i="6"/>
  <c r="J356" i="6"/>
  <c r="E357" i="6"/>
  <c r="F357" i="6"/>
  <c r="E358" i="6"/>
  <c r="F358" i="6"/>
  <c r="G358" i="6"/>
  <c r="I358" i="6"/>
  <c r="E359" i="6"/>
  <c r="F359" i="6"/>
  <c r="G359" i="6"/>
  <c r="I359" i="6"/>
  <c r="E360" i="6"/>
  <c r="F360" i="6"/>
  <c r="G360" i="6"/>
  <c r="J360" i="6"/>
  <c r="E361" i="6"/>
  <c r="F361" i="6"/>
  <c r="G361" i="6"/>
  <c r="I361" i="6"/>
  <c r="E362" i="6"/>
  <c r="F362" i="6"/>
  <c r="G362" i="6"/>
  <c r="E363" i="6"/>
  <c r="F363" i="6"/>
  <c r="G363" i="6"/>
  <c r="I363" i="6"/>
  <c r="E364" i="6"/>
  <c r="F364" i="6"/>
  <c r="G364" i="6"/>
  <c r="K364" i="6"/>
  <c r="E365" i="6"/>
  <c r="F365" i="6"/>
  <c r="G365" i="6"/>
  <c r="K365" i="6"/>
  <c r="E366" i="6"/>
  <c r="F366" i="6"/>
  <c r="G366" i="6"/>
  <c r="E367" i="6"/>
  <c r="F367" i="6"/>
  <c r="G367" i="6"/>
  <c r="I367" i="6"/>
  <c r="E368" i="6"/>
  <c r="F368" i="6"/>
  <c r="G368" i="6"/>
  <c r="J368" i="6"/>
  <c r="E369" i="6"/>
  <c r="F369" i="6"/>
  <c r="E370" i="6"/>
  <c r="F370" i="6"/>
  <c r="G370" i="6"/>
  <c r="E371" i="6"/>
  <c r="F371" i="6"/>
  <c r="G371" i="6"/>
  <c r="I371" i="6"/>
  <c r="E372" i="6"/>
  <c r="F372" i="6"/>
  <c r="G372" i="6"/>
  <c r="I372" i="6"/>
  <c r="E373" i="6"/>
  <c r="F373" i="6"/>
  <c r="E374" i="6"/>
  <c r="F374" i="6"/>
  <c r="G374" i="6"/>
  <c r="E375" i="6"/>
  <c r="F375" i="6"/>
  <c r="G375" i="6"/>
  <c r="J375" i="6"/>
  <c r="E376" i="6"/>
  <c r="F376" i="6"/>
  <c r="G376" i="6"/>
  <c r="J376" i="6"/>
  <c r="E377" i="6"/>
  <c r="F377" i="6"/>
  <c r="E378" i="6"/>
  <c r="F378" i="6"/>
  <c r="G378" i="6"/>
  <c r="J378" i="6"/>
  <c r="E379" i="6"/>
  <c r="F379" i="6"/>
  <c r="G379" i="6"/>
  <c r="K379" i="6"/>
  <c r="E380" i="6"/>
  <c r="F380" i="6"/>
  <c r="G380" i="6"/>
  <c r="J380" i="6"/>
  <c r="E381" i="6"/>
  <c r="F381" i="6"/>
  <c r="E382" i="6"/>
  <c r="F382" i="6"/>
  <c r="G382" i="6"/>
  <c r="E383" i="6"/>
  <c r="F383" i="6"/>
  <c r="G383" i="6"/>
  <c r="J383" i="6"/>
  <c r="E384" i="6"/>
  <c r="F384" i="6"/>
  <c r="G384" i="6"/>
  <c r="J384" i="6"/>
  <c r="E385" i="6"/>
  <c r="F385" i="6"/>
  <c r="E386" i="6"/>
  <c r="F386" i="6"/>
  <c r="G386" i="6"/>
  <c r="E387" i="6"/>
  <c r="F387" i="6"/>
  <c r="G387" i="6"/>
  <c r="M387" i="6"/>
  <c r="E388" i="6"/>
  <c r="F388" i="6"/>
  <c r="G388" i="6"/>
  <c r="E389" i="6"/>
  <c r="F389" i="6"/>
  <c r="G389" i="6"/>
  <c r="E390" i="6"/>
  <c r="F390" i="6"/>
  <c r="G390" i="6"/>
  <c r="E391" i="6"/>
  <c r="F391" i="6"/>
  <c r="G391" i="6"/>
  <c r="M391" i="6"/>
  <c r="E392" i="6"/>
  <c r="F392" i="6"/>
  <c r="G392" i="6"/>
  <c r="K392" i="6"/>
  <c r="E393" i="6"/>
  <c r="F393" i="6"/>
  <c r="G393" i="6"/>
  <c r="E394" i="6"/>
  <c r="F394" i="6"/>
  <c r="G394" i="6"/>
  <c r="K394" i="6"/>
  <c r="E395" i="6"/>
  <c r="F395" i="6"/>
  <c r="G395" i="6"/>
  <c r="K395" i="6"/>
  <c r="E396" i="6"/>
  <c r="F396" i="6"/>
  <c r="G396" i="6"/>
  <c r="K396" i="6"/>
  <c r="E397" i="6"/>
  <c r="F397" i="6"/>
  <c r="G397" i="6"/>
  <c r="K397" i="6"/>
  <c r="E398" i="6"/>
  <c r="F398" i="6"/>
  <c r="G398" i="6"/>
  <c r="E399" i="6"/>
  <c r="F399" i="6"/>
  <c r="G399" i="6"/>
  <c r="K399" i="6"/>
  <c r="C17" i="6"/>
  <c r="G21" i="6"/>
  <c r="I21" i="6"/>
  <c r="Q21" i="6"/>
  <c r="I22" i="6"/>
  <c r="Q22" i="6"/>
  <c r="Q23" i="6"/>
  <c r="Q24" i="6"/>
  <c r="G25" i="6"/>
  <c r="I25" i="6"/>
  <c r="Q25" i="6"/>
  <c r="Q26" i="6"/>
  <c r="Q27" i="6"/>
  <c r="Q28" i="6"/>
  <c r="G29" i="6"/>
  <c r="I29" i="6"/>
  <c r="Q29" i="6"/>
  <c r="Q30" i="6"/>
  <c r="Q31" i="6"/>
  <c r="Q32" i="6"/>
  <c r="G33" i="6"/>
  <c r="I33" i="6"/>
  <c r="Q33" i="6"/>
  <c r="I34" i="6"/>
  <c r="Q34" i="6"/>
  <c r="Q35" i="6"/>
  <c r="Q36" i="6"/>
  <c r="I37" i="6"/>
  <c r="Q37" i="6"/>
  <c r="I38" i="6"/>
  <c r="Q38" i="6"/>
  <c r="Q39" i="6"/>
  <c r="Q40" i="6"/>
  <c r="Q41" i="6"/>
  <c r="I42" i="6"/>
  <c r="Q42" i="6"/>
  <c r="Q43" i="6"/>
  <c r="Q44" i="6"/>
  <c r="Q45" i="6"/>
  <c r="I46" i="6"/>
  <c r="Q46" i="6"/>
  <c r="Q47" i="6"/>
  <c r="Q48" i="6"/>
  <c r="Q49" i="6"/>
  <c r="Q50" i="6"/>
  <c r="Q51" i="6"/>
  <c r="Q52" i="6"/>
  <c r="Q53" i="6"/>
  <c r="I54" i="6"/>
  <c r="Q54" i="6"/>
  <c r="Q55" i="6"/>
  <c r="Q56" i="6"/>
  <c r="G57" i="6"/>
  <c r="I57" i="6"/>
  <c r="Q57" i="6"/>
  <c r="Q58" i="6"/>
  <c r="Q59" i="6"/>
  <c r="Q60" i="6"/>
  <c r="G61" i="6"/>
  <c r="I61" i="6"/>
  <c r="Q61" i="6"/>
  <c r="I62" i="6"/>
  <c r="Q62" i="6"/>
  <c r="Q63" i="6"/>
  <c r="Q64" i="6"/>
  <c r="G65" i="6"/>
  <c r="I65" i="6"/>
  <c r="Q65" i="6"/>
  <c r="I66" i="6"/>
  <c r="Q66" i="6"/>
  <c r="Q67" i="6"/>
  <c r="Q68" i="6"/>
  <c r="G69" i="6"/>
  <c r="I69" i="6"/>
  <c r="Q69" i="6"/>
  <c r="I70" i="6"/>
  <c r="Q70" i="6"/>
  <c r="Q71" i="6"/>
  <c r="Q72" i="6"/>
  <c r="G73" i="6"/>
  <c r="I73" i="6"/>
  <c r="Q73" i="6"/>
  <c r="I74" i="6"/>
  <c r="Q74" i="6"/>
  <c r="Q75" i="6"/>
  <c r="Q76" i="6"/>
  <c r="Q77" i="6"/>
  <c r="I78" i="6"/>
  <c r="Q78" i="6"/>
  <c r="Q79" i="6"/>
  <c r="Q80" i="6"/>
  <c r="G81" i="6"/>
  <c r="I81" i="6"/>
  <c r="Q81" i="6"/>
  <c r="Q82" i="6"/>
  <c r="Q83" i="6"/>
  <c r="Q84" i="6"/>
  <c r="I85" i="6"/>
  <c r="Q85" i="6"/>
  <c r="I86" i="6"/>
  <c r="Q86" i="6"/>
  <c r="Q87" i="6"/>
  <c r="Q88" i="6"/>
  <c r="G89" i="6"/>
  <c r="I89" i="6"/>
  <c r="Q89" i="6"/>
  <c r="Q90" i="6"/>
  <c r="Q91" i="6"/>
  <c r="Q92" i="6"/>
  <c r="G93" i="6"/>
  <c r="I93" i="6"/>
  <c r="Q93" i="6"/>
  <c r="Q94" i="6"/>
  <c r="Q95" i="6"/>
  <c r="Q96" i="6"/>
  <c r="G97" i="6"/>
  <c r="I97" i="6"/>
  <c r="Q97" i="6"/>
  <c r="I98" i="6"/>
  <c r="Q98" i="6"/>
  <c r="Q99" i="6"/>
  <c r="Q100" i="6"/>
  <c r="Q101" i="6"/>
  <c r="I102" i="6"/>
  <c r="Q102" i="6"/>
  <c r="Q103" i="6"/>
  <c r="Q104" i="6"/>
  <c r="Q105" i="6"/>
  <c r="I106" i="6"/>
  <c r="Q106" i="6"/>
  <c r="Q107" i="6"/>
  <c r="Q108" i="6"/>
  <c r="I109" i="6"/>
  <c r="Q109" i="6"/>
  <c r="I110" i="6"/>
  <c r="Q110" i="6"/>
  <c r="Q111" i="6"/>
  <c r="Q112" i="6"/>
  <c r="G113" i="6"/>
  <c r="I113" i="6"/>
  <c r="Q113" i="6"/>
  <c r="I114" i="6"/>
  <c r="Q114" i="6"/>
  <c r="Q115" i="6"/>
  <c r="Q116" i="6"/>
  <c r="G117" i="6"/>
  <c r="I117" i="6"/>
  <c r="Q117" i="6"/>
  <c r="Q118" i="6"/>
  <c r="Q119" i="6"/>
  <c r="Q120" i="6"/>
  <c r="G121" i="6"/>
  <c r="I121" i="6"/>
  <c r="Q121" i="6"/>
  <c r="Q122" i="6"/>
  <c r="Q123" i="6"/>
  <c r="Q124" i="6"/>
  <c r="G125" i="6"/>
  <c r="I125" i="6"/>
  <c r="Q125" i="6"/>
  <c r="I126" i="6"/>
  <c r="Q126" i="6"/>
  <c r="Q127" i="6"/>
  <c r="Q128" i="6"/>
  <c r="G129" i="6"/>
  <c r="I129" i="6"/>
  <c r="Q129" i="6"/>
  <c r="I130" i="6"/>
  <c r="Q130" i="6"/>
  <c r="Q131" i="6"/>
  <c r="Q132" i="6"/>
  <c r="I133" i="6"/>
  <c r="Q133" i="6"/>
  <c r="Q134" i="6"/>
  <c r="Q135" i="6"/>
  <c r="Q136" i="6"/>
  <c r="Q137" i="6"/>
  <c r="I138" i="6"/>
  <c r="Q138" i="6"/>
  <c r="Q139" i="6"/>
  <c r="Q140" i="6"/>
  <c r="I141" i="6"/>
  <c r="Q141" i="6"/>
  <c r="I142" i="6"/>
  <c r="Q142" i="6"/>
  <c r="Q143" i="6"/>
  <c r="Q144" i="6"/>
  <c r="G145" i="6"/>
  <c r="K145" i="6"/>
  <c r="Q145" i="6"/>
  <c r="K146" i="6"/>
  <c r="Q146" i="6"/>
  <c r="Q147" i="6"/>
  <c r="Q148" i="6"/>
  <c r="Q149" i="6"/>
  <c r="I150" i="6"/>
  <c r="Q150" i="6"/>
  <c r="Q151" i="6"/>
  <c r="Q152" i="6"/>
  <c r="G153" i="6"/>
  <c r="I153" i="6"/>
  <c r="Q153" i="6"/>
  <c r="Q154" i="6"/>
  <c r="Q155" i="6"/>
  <c r="Q156" i="6"/>
  <c r="G157" i="6"/>
  <c r="J157" i="6"/>
  <c r="Q157" i="6"/>
  <c r="Q158" i="6"/>
  <c r="Q159" i="6"/>
  <c r="Q160" i="6"/>
  <c r="G161" i="6"/>
  <c r="I161" i="6"/>
  <c r="Q161" i="6"/>
  <c r="J162" i="6"/>
  <c r="Q162" i="6"/>
  <c r="Q163" i="6"/>
  <c r="Q164" i="6"/>
  <c r="G165" i="6"/>
  <c r="I165" i="6"/>
  <c r="Q165" i="6"/>
  <c r="I166" i="6"/>
  <c r="Q166" i="6"/>
  <c r="Q167" i="6"/>
  <c r="Q168" i="6"/>
  <c r="Q169" i="6"/>
  <c r="I170" i="6"/>
  <c r="Q170" i="6"/>
  <c r="Q171" i="6"/>
  <c r="Q172" i="6"/>
  <c r="Q173" i="6"/>
  <c r="I174" i="6"/>
  <c r="Q174" i="6"/>
  <c r="Q175" i="6"/>
  <c r="Q176" i="6"/>
  <c r="G177" i="6"/>
  <c r="J177" i="6"/>
  <c r="Q177" i="6"/>
  <c r="J178" i="6"/>
  <c r="Q178" i="6"/>
  <c r="Q179" i="6"/>
  <c r="Q180" i="6"/>
  <c r="G181" i="6"/>
  <c r="J181" i="6"/>
  <c r="Q181" i="6"/>
  <c r="Q182" i="6"/>
  <c r="Q183" i="6"/>
  <c r="Q184" i="6"/>
  <c r="G185" i="6"/>
  <c r="I185" i="6"/>
  <c r="Q185" i="6"/>
  <c r="J186" i="6"/>
  <c r="Q186" i="6"/>
  <c r="Q187" i="6"/>
  <c r="Q188" i="6"/>
  <c r="G189" i="6"/>
  <c r="I189" i="6"/>
  <c r="Q189" i="6"/>
  <c r="N190" i="6"/>
  <c r="Q190" i="6"/>
  <c r="Q191" i="6"/>
  <c r="Q192" i="6"/>
  <c r="G193" i="6"/>
  <c r="N193" i="6"/>
  <c r="Q193" i="6"/>
  <c r="I194" i="6"/>
  <c r="Q194" i="6"/>
  <c r="Q195" i="6"/>
  <c r="Q196" i="6"/>
  <c r="G197" i="6"/>
  <c r="I197" i="6"/>
  <c r="Q197" i="6"/>
  <c r="Q198" i="6"/>
  <c r="Q199" i="6"/>
  <c r="Q200" i="6"/>
  <c r="I201" i="6"/>
  <c r="Q201" i="6"/>
  <c r="I202" i="6"/>
  <c r="Q202" i="6"/>
  <c r="Q203" i="6"/>
  <c r="Q204" i="6"/>
  <c r="Q205" i="6"/>
  <c r="I206" i="6"/>
  <c r="Q206" i="6"/>
  <c r="Q207" i="6"/>
  <c r="Q208" i="6"/>
  <c r="G209" i="6"/>
  <c r="I209" i="6"/>
  <c r="Q209" i="6"/>
  <c r="I210" i="6"/>
  <c r="Q210" i="6"/>
  <c r="Q211" i="6"/>
  <c r="Q212" i="6"/>
  <c r="G213" i="6"/>
  <c r="I213" i="6"/>
  <c r="Q213" i="6"/>
  <c r="J214" i="6"/>
  <c r="Q214" i="6"/>
  <c r="Q215" i="6"/>
  <c r="Q216" i="6"/>
  <c r="G217" i="6"/>
  <c r="I217" i="6"/>
  <c r="Q217" i="6"/>
  <c r="Q218" i="6"/>
  <c r="Q219" i="6"/>
  <c r="Q220" i="6"/>
  <c r="G221" i="6"/>
  <c r="J221" i="6"/>
  <c r="Q221" i="6"/>
  <c r="Q222" i="6"/>
  <c r="Q223" i="6"/>
  <c r="Q224" i="6"/>
  <c r="G225" i="6"/>
  <c r="I225" i="6"/>
  <c r="Q225" i="6"/>
  <c r="I226" i="6"/>
  <c r="Q226" i="6"/>
  <c r="Q227" i="6"/>
  <c r="Q228" i="6"/>
  <c r="G229" i="6"/>
  <c r="I229" i="6"/>
  <c r="Q229" i="6"/>
  <c r="I230" i="6"/>
  <c r="Q230" i="6"/>
  <c r="Q231" i="6"/>
  <c r="Q232" i="6"/>
  <c r="I233" i="6"/>
  <c r="Q233" i="6"/>
  <c r="I234" i="6"/>
  <c r="Q234" i="6"/>
  <c r="Q235" i="6"/>
  <c r="Q236" i="6"/>
  <c r="Q237" i="6"/>
  <c r="I238" i="6"/>
  <c r="Q238" i="6"/>
  <c r="Q239" i="6"/>
  <c r="Q240" i="6"/>
  <c r="G241" i="6"/>
  <c r="I241" i="6"/>
  <c r="Q241" i="6"/>
  <c r="I242" i="6"/>
  <c r="Q242" i="6"/>
  <c r="Q243" i="6"/>
  <c r="Q244" i="6"/>
  <c r="G245" i="6"/>
  <c r="J245" i="6"/>
  <c r="Q245" i="6"/>
  <c r="I246" i="6"/>
  <c r="Q246" i="6"/>
  <c r="Q247" i="6"/>
  <c r="Q248" i="6"/>
  <c r="G249" i="6"/>
  <c r="I249" i="6"/>
  <c r="Q249" i="6"/>
  <c r="I250" i="6"/>
  <c r="Q250" i="6"/>
  <c r="Q251" i="6"/>
  <c r="Q252" i="6"/>
  <c r="G253" i="6"/>
  <c r="I253" i="6"/>
  <c r="Q253" i="6"/>
  <c r="I254" i="6"/>
  <c r="Q254" i="6"/>
  <c r="Q255" i="6"/>
  <c r="Q256" i="6"/>
  <c r="G257" i="6"/>
  <c r="I257" i="6"/>
  <c r="Q257" i="6"/>
  <c r="J258" i="6"/>
  <c r="Q258" i="6"/>
  <c r="Q259" i="6"/>
  <c r="Q260" i="6"/>
  <c r="Q261" i="6"/>
  <c r="I262" i="6"/>
  <c r="Q262" i="6"/>
  <c r="Q263" i="6"/>
  <c r="Q264" i="6"/>
  <c r="N265" i="6"/>
  <c r="Q265" i="6"/>
  <c r="I266" i="6"/>
  <c r="Q266" i="6"/>
  <c r="Q267" i="6"/>
  <c r="Q268" i="6"/>
  <c r="Q269" i="6"/>
  <c r="J270" i="6"/>
  <c r="Q270" i="6"/>
  <c r="Q271" i="6"/>
  <c r="Q272" i="6"/>
  <c r="G273" i="6"/>
  <c r="J273" i="6"/>
  <c r="Q273" i="6"/>
  <c r="I274" i="6"/>
  <c r="Q274" i="6"/>
  <c r="Q275" i="6"/>
  <c r="Q276" i="6"/>
  <c r="G277" i="6"/>
  <c r="J277" i="6"/>
  <c r="Q277" i="6"/>
  <c r="Q278" i="6"/>
  <c r="Q279" i="6"/>
  <c r="Q280" i="6"/>
  <c r="I281" i="6"/>
  <c r="Q281" i="6"/>
  <c r="Q282" i="6"/>
  <c r="Q283" i="6"/>
  <c r="Q284" i="6"/>
  <c r="Q285" i="6"/>
  <c r="Q286" i="6"/>
  <c r="Q287" i="6"/>
  <c r="Q288" i="6"/>
  <c r="G289" i="6"/>
  <c r="I289" i="6"/>
  <c r="Q289" i="6"/>
  <c r="I290" i="6"/>
  <c r="Q290" i="6"/>
  <c r="Q291" i="6"/>
  <c r="Q292" i="6"/>
  <c r="G293" i="6"/>
  <c r="I293" i="6"/>
  <c r="Q293" i="6"/>
  <c r="Q294" i="6"/>
  <c r="Q295" i="6"/>
  <c r="Q296" i="6"/>
  <c r="J297" i="6"/>
  <c r="Q297" i="6"/>
  <c r="I298" i="6"/>
  <c r="Q298" i="6"/>
  <c r="Q299" i="6"/>
  <c r="Q300" i="6"/>
  <c r="Q301" i="6"/>
  <c r="I302" i="6"/>
  <c r="Q302" i="6"/>
  <c r="Q303" i="6"/>
  <c r="Q304" i="6"/>
  <c r="G305" i="6"/>
  <c r="I305" i="6"/>
  <c r="Q305" i="6"/>
  <c r="I306" i="6"/>
  <c r="Q306" i="6"/>
  <c r="Q307" i="6"/>
  <c r="Q308" i="6"/>
  <c r="G309" i="6"/>
  <c r="I309" i="6"/>
  <c r="Q309" i="6"/>
  <c r="I310" i="6"/>
  <c r="Q310" i="6"/>
  <c r="Q311" i="6"/>
  <c r="Q312" i="6"/>
  <c r="G313" i="6"/>
  <c r="I313" i="6"/>
  <c r="Q313" i="6"/>
  <c r="I314" i="6"/>
  <c r="Q314" i="6"/>
  <c r="Q315" i="6"/>
  <c r="Q316" i="6"/>
  <c r="G317" i="6"/>
  <c r="N317" i="6"/>
  <c r="Q317" i="6"/>
  <c r="J318" i="6"/>
  <c r="Q318" i="6"/>
  <c r="Q319" i="6"/>
  <c r="Q320" i="6"/>
  <c r="G321" i="6"/>
  <c r="J321" i="6"/>
  <c r="Q321" i="6"/>
  <c r="I322" i="6"/>
  <c r="Q322" i="6"/>
  <c r="Q323" i="6"/>
  <c r="Q324" i="6"/>
  <c r="G325" i="6"/>
  <c r="J325" i="6"/>
  <c r="Q325" i="6"/>
  <c r="J326" i="6"/>
  <c r="Q326" i="6"/>
  <c r="Q327" i="6"/>
  <c r="Q328" i="6"/>
  <c r="I329" i="6"/>
  <c r="Q329" i="6"/>
  <c r="I330" i="6"/>
  <c r="Q330" i="6"/>
  <c r="Q331" i="6"/>
  <c r="Q332" i="6"/>
  <c r="Q333" i="6"/>
  <c r="I334" i="6"/>
  <c r="Q334" i="6"/>
  <c r="Q335" i="6"/>
  <c r="Q336" i="6"/>
  <c r="G337" i="6"/>
  <c r="I337" i="6"/>
  <c r="Q337" i="6"/>
  <c r="I338" i="6"/>
  <c r="Q338" i="6"/>
  <c r="Q339" i="6"/>
  <c r="Q340" i="6"/>
  <c r="G341" i="6"/>
  <c r="I341" i="6"/>
  <c r="Q341" i="6"/>
  <c r="Q342" i="6"/>
  <c r="Q343" i="6"/>
  <c r="Q344" i="6"/>
  <c r="I345" i="6"/>
  <c r="Q345" i="6"/>
  <c r="Q346" i="6"/>
  <c r="Q347" i="6"/>
  <c r="Q348" i="6"/>
  <c r="Q349" i="6"/>
  <c r="Q350" i="6"/>
  <c r="Q351" i="6"/>
  <c r="Q352" i="6"/>
  <c r="G353" i="6"/>
  <c r="I353" i="6"/>
  <c r="Q353" i="6"/>
  <c r="I354" i="6"/>
  <c r="Q354" i="6"/>
  <c r="Q355" i="6"/>
  <c r="Q356" i="6"/>
  <c r="G357" i="6"/>
  <c r="J357" i="6"/>
  <c r="Q357" i="6"/>
  <c r="Q358" i="6"/>
  <c r="Q359" i="6"/>
  <c r="Q360" i="6"/>
  <c r="Q361" i="6"/>
  <c r="J362" i="6"/>
  <c r="Q362" i="6"/>
  <c r="Q363" i="6"/>
  <c r="Q364" i="6"/>
  <c r="Q365" i="6"/>
  <c r="J366" i="6"/>
  <c r="Q366" i="6"/>
  <c r="Q367" i="6"/>
  <c r="Q368" i="6"/>
  <c r="G369" i="6"/>
  <c r="I369" i="6"/>
  <c r="Q369" i="6"/>
  <c r="J370" i="6"/>
  <c r="Q370" i="6"/>
  <c r="Q371" i="6"/>
  <c r="Q372" i="6"/>
  <c r="G373" i="6"/>
  <c r="J373" i="6"/>
  <c r="Q373" i="6"/>
  <c r="J374" i="6"/>
  <c r="Q374" i="6"/>
  <c r="Q375" i="6"/>
  <c r="Q376" i="6"/>
  <c r="G377" i="6"/>
  <c r="J377" i="6"/>
  <c r="Q377" i="6"/>
  <c r="Q378" i="6"/>
  <c r="Q379" i="6"/>
  <c r="Q380" i="6"/>
  <c r="G381" i="6"/>
  <c r="K381" i="6"/>
  <c r="Q381" i="6"/>
  <c r="J382" i="6"/>
  <c r="Q382" i="6"/>
  <c r="Q383" i="6"/>
  <c r="Q384" i="6"/>
  <c r="G385" i="6"/>
  <c r="L385" i="6"/>
  <c r="Q385" i="6"/>
  <c r="M386" i="6"/>
  <c r="Q386" i="6"/>
  <c r="Q387" i="6"/>
  <c r="K388" i="6"/>
  <c r="Q388" i="6"/>
  <c r="M389" i="6"/>
  <c r="Q389" i="6"/>
  <c r="M390" i="6"/>
  <c r="Q390" i="6"/>
  <c r="Q391" i="6"/>
  <c r="Q392" i="6"/>
  <c r="K393" i="6"/>
  <c r="Q393" i="6"/>
  <c r="Q394" i="6"/>
  <c r="Q395" i="6"/>
  <c r="Q396" i="6"/>
  <c r="Q397" i="6"/>
  <c r="K398" i="6"/>
  <c r="Q398" i="6"/>
  <c r="Q399" i="6"/>
  <c r="Q400" i="6"/>
  <c r="Q401" i="6"/>
  <c r="Q402" i="6"/>
  <c r="Q403" i="6"/>
  <c r="Q404" i="6"/>
  <c r="Q405" i="6"/>
  <c r="Q406" i="6"/>
  <c r="Q407" i="6"/>
  <c r="K408" i="6"/>
  <c r="Q408" i="6"/>
  <c r="Q409" i="6"/>
  <c r="Q410" i="6"/>
  <c r="Q411" i="6"/>
  <c r="Q412" i="6"/>
  <c r="Q413" i="6"/>
  <c r="Q414" i="6"/>
  <c r="Q415" i="6"/>
  <c r="K416" i="6"/>
  <c r="Q416" i="6"/>
  <c r="Q417" i="6"/>
  <c r="Q418" i="6"/>
  <c r="Q419" i="6"/>
  <c r="Q420" i="6"/>
  <c r="K421" i="6"/>
  <c r="Q421" i="6"/>
  <c r="Q422" i="6"/>
  <c r="Q423" i="6"/>
  <c r="Q424" i="6"/>
  <c r="K425" i="6"/>
  <c r="Q425" i="6"/>
  <c r="Q426" i="6"/>
  <c r="Q427" i="6"/>
  <c r="Q428" i="6"/>
  <c r="Q429" i="6"/>
  <c r="Q430" i="6"/>
  <c r="Q431" i="6"/>
  <c r="Q432" i="6"/>
  <c r="Q433" i="6"/>
  <c r="Q434" i="6"/>
  <c r="Q435" i="6"/>
  <c r="Q436" i="6"/>
  <c r="Q437" i="6"/>
  <c r="Q438" i="6"/>
  <c r="Q439" i="6"/>
  <c r="Q440" i="6"/>
  <c r="K441" i="6"/>
  <c r="Q441" i="6"/>
  <c r="Q442" i="6"/>
  <c r="Q443" i="6"/>
  <c r="Q444" i="6"/>
  <c r="Q445" i="6"/>
  <c r="Q446" i="6"/>
  <c r="Q447" i="6"/>
  <c r="Q448" i="6"/>
  <c r="Q449" i="6"/>
  <c r="Q450" i="6"/>
  <c r="Q451" i="6"/>
  <c r="Q452" i="6"/>
  <c r="Q453" i="6"/>
  <c r="Q454" i="6"/>
  <c r="Q455" i="6"/>
  <c r="Q456" i="6"/>
  <c r="Q457" i="6"/>
  <c r="Q458" i="6"/>
  <c r="Q459" i="6"/>
  <c r="Q460" i="6"/>
  <c r="Q461" i="6"/>
  <c r="Q462" i="6"/>
  <c r="Q463" i="6"/>
  <c r="Q464" i="6"/>
  <c r="Q465" i="6"/>
  <c r="K466" i="6"/>
  <c r="Q466" i="6"/>
  <c r="Q467" i="6"/>
  <c r="Q468" i="6"/>
  <c r="Q469" i="6"/>
  <c r="Q470" i="6"/>
  <c r="Q471" i="6"/>
  <c r="Q472" i="6"/>
  <c r="Q473" i="6"/>
  <c r="K474" i="6"/>
  <c r="Q474" i="6"/>
  <c r="Q475" i="6"/>
  <c r="Q476" i="6"/>
  <c r="Q477" i="6"/>
  <c r="K478" i="6"/>
  <c r="Q478" i="6"/>
  <c r="Q479" i="6"/>
  <c r="Q480" i="6"/>
  <c r="Q481" i="6"/>
  <c r="Q482" i="6"/>
  <c r="Q483" i="6"/>
  <c r="Q484" i="6"/>
  <c r="Q485" i="6"/>
  <c r="Q486" i="6"/>
  <c r="Q487" i="6"/>
  <c r="Q488" i="6"/>
  <c r="Q489" i="6"/>
  <c r="K490" i="6"/>
  <c r="Q490" i="6"/>
  <c r="Q491" i="6"/>
  <c r="Q492" i="6"/>
  <c r="Q493" i="6"/>
  <c r="K494" i="6"/>
  <c r="Q494" i="6"/>
  <c r="Q495" i="6"/>
  <c r="Q496" i="6"/>
  <c r="Q497" i="6"/>
  <c r="Q498" i="6"/>
  <c r="Q499" i="6"/>
  <c r="Q500" i="6"/>
  <c r="Q501" i="6"/>
  <c r="Q502" i="6"/>
  <c r="Q503" i="6"/>
  <c r="Q504" i="6"/>
  <c r="Q505" i="6"/>
  <c r="Q506" i="6"/>
  <c r="Q507" i="6"/>
  <c r="Q508" i="6"/>
  <c r="Q509" i="6"/>
  <c r="K510" i="6"/>
  <c r="Q510" i="6"/>
  <c r="Q511" i="6"/>
  <c r="Q512" i="6"/>
  <c r="Q513" i="6"/>
  <c r="K514" i="6"/>
  <c r="Q514" i="6"/>
  <c r="Q515" i="6"/>
  <c r="Q516" i="6"/>
  <c r="Q517" i="6"/>
  <c r="Q518" i="6"/>
  <c r="Q519" i="6"/>
  <c r="Q520" i="6"/>
  <c r="Q521" i="6"/>
  <c r="Q522" i="6"/>
  <c r="Q523" i="6"/>
  <c r="Q524" i="6"/>
  <c r="Q525" i="6"/>
  <c r="K526" i="6"/>
  <c r="Q526" i="6"/>
  <c r="Q527" i="6"/>
  <c r="Q528" i="6"/>
  <c r="Q529" i="6"/>
  <c r="Q530" i="6"/>
  <c r="Q531" i="6"/>
  <c r="Q532" i="6"/>
  <c r="Q533" i="6"/>
  <c r="Q534" i="6"/>
  <c r="Q535" i="6"/>
  <c r="Q536" i="6"/>
  <c r="Q537" i="6"/>
  <c r="J538" i="6"/>
  <c r="Q538" i="6"/>
  <c r="Q539" i="6"/>
  <c r="Q540" i="6"/>
  <c r="Q541" i="6"/>
  <c r="Q542" i="6"/>
  <c r="Q543" i="6"/>
  <c r="Q544" i="6"/>
  <c r="Q545" i="6"/>
  <c r="K546" i="6"/>
  <c r="Q546" i="6"/>
  <c r="Q547" i="6"/>
  <c r="Q548" i="6"/>
  <c r="Q549" i="6"/>
  <c r="Q550" i="6"/>
  <c r="Q551" i="6"/>
  <c r="Q552" i="6"/>
  <c r="Q553" i="6"/>
  <c r="Q554" i="6"/>
  <c r="Q555" i="6"/>
  <c r="Q556" i="6"/>
  <c r="Q557" i="6"/>
  <c r="K558" i="6"/>
  <c r="Q558" i="6"/>
  <c r="Q559" i="6"/>
  <c r="Q560" i="6"/>
  <c r="Q561" i="6"/>
  <c r="Q562" i="6"/>
  <c r="Q563" i="6"/>
  <c r="Q564" i="6"/>
  <c r="Q565" i="6"/>
  <c r="Q566" i="6"/>
  <c r="Q567" i="6"/>
  <c r="Q568" i="6"/>
  <c r="Q569" i="6"/>
  <c r="Q570" i="6"/>
  <c r="Q571" i="6"/>
  <c r="Q572" i="6"/>
  <c r="Q573" i="6"/>
  <c r="J574" i="6"/>
  <c r="Q574" i="6"/>
  <c r="Q575" i="6"/>
  <c r="Q576" i="6"/>
  <c r="Q577" i="6"/>
  <c r="Q578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E1" i="5"/>
  <c r="BF1" i="5" s="1"/>
  <c r="BR1" i="5" s="1"/>
  <c r="BQ1" i="5"/>
  <c r="D11" i="5"/>
  <c r="D12" i="5"/>
  <c r="D13" i="5"/>
  <c r="BE2" i="5"/>
  <c r="BF2" i="5" s="1"/>
  <c r="BR2" i="5" s="1"/>
  <c r="BQ2" i="5"/>
  <c r="BE3" i="5"/>
  <c r="BF3" i="5" s="1"/>
  <c r="BR3" i="5" s="1"/>
  <c r="BQ3" i="5"/>
  <c r="BE4" i="5"/>
  <c r="BF4" i="5" s="1"/>
  <c r="BR4" i="5" s="1"/>
  <c r="BQ4" i="5"/>
  <c r="BE5" i="5"/>
  <c r="BF5" i="5" s="1"/>
  <c r="BR5" i="5" s="1"/>
  <c r="BQ5" i="5"/>
  <c r="BE6" i="5"/>
  <c r="BF6" i="5" s="1"/>
  <c r="BR6" i="5" s="1"/>
  <c r="BQ6" i="5"/>
  <c r="BE7" i="5"/>
  <c r="BF7" i="5" s="1"/>
  <c r="BR7" i="5" s="1"/>
  <c r="BQ7" i="5"/>
  <c r="BE8" i="5"/>
  <c r="BF8" i="5" s="1"/>
  <c r="BR8" i="5" s="1"/>
  <c r="BQ8" i="5"/>
  <c r="D9" i="5"/>
  <c r="E9" i="5"/>
  <c r="BE9" i="5"/>
  <c r="BF9" i="5" s="1"/>
  <c r="BR9" i="5" s="1"/>
  <c r="BQ9" i="5"/>
  <c r="BE10" i="5"/>
  <c r="BF10" i="5" s="1"/>
  <c r="BR10" i="5" s="1"/>
  <c r="BQ10" i="5"/>
  <c r="E200" i="5"/>
  <c r="F200" i="5" s="1"/>
  <c r="G200" i="5" s="1"/>
  <c r="J200" i="5" s="1"/>
  <c r="E201" i="5"/>
  <c r="F201" i="5" s="1"/>
  <c r="G201" i="5" s="1"/>
  <c r="I201" i="5" s="1"/>
  <c r="E202" i="5"/>
  <c r="F202" i="5" s="1"/>
  <c r="E203" i="5"/>
  <c r="F203" i="5" s="1"/>
  <c r="E204" i="5"/>
  <c r="F204" i="5" s="1"/>
  <c r="G204" i="5" s="1"/>
  <c r="N204" i="5" s="1"/>
  <c r="E205" i="5"/>
  <c r="F205" i="5"/>
  <c r="G205" i="5" s="1"/>
  <c r="I205" i="5" s="1"/>
  <c r="E206" i="5"/>
  <c r="F206" i="5" s="1"/>
  <c r="G206" i="5" s="1"/>
  <c r="I206" i="5" s="1"/>
  <c r="E207" i="5"/>
  <c r="F207" i="5" s="1"/>
  <c r="G207" i="5" s="1"/>
  <c r="J207" i="5" s="1"/>
  <c r="E208" i="5"/>
  <c r="F208" i="5" s="1"/>
  <c r="G208" i="5" s="1"/>
  <c r="I208" i="5" s="1"/>
  <c r="E209" i="5"/>
  <c r="F209" i="5" s="1"/>
  <c r="G209" i="5" s="1"/>
  <c r="J209" i="5" s="1"/>
  <c r="E210" i="5"/>
  <c r="F210" i="5" s="1"/>
  <c r="E211" i="5"/>
  <c r="F211" i="5" s="1"/>
  <c r="G211" i="5" s="1"/>
  <c r="E212" i="5"/>
  <c r="F212" i="5" s="1"/>
  <c r="G212" i="5" s="1"/>
  <c r="E213" i="5"/>
  <c r="F213" i="5" s="1"/>
  <c r="G213" i="5" s="1"/>
  <c r="I213" i="5" s="1"/>
  <c r="E214" i="5"/>
  <c r="F214" i="5" s="1"/>
  <c r="G214" i="5" s="1"/>
  <c r="I214" i="5" s="1"/>
  <c r="E215" i="5"/>
  <c r="F215" i="5" s="1"/>
  <c r="G215" i="5" s="1"/>
  <c r="E216" i="5"/>
  <c r="F216" i="5" s="1"/>
  <c r="G216" i="5" s="1"/>
  <c r="I216" i="5" s="1"/>
  <c r="E217" i="5"/>
  <c r="F217" i="5" s="1"/>
  <c r="E218" i="5"/>
  <c r="F218" i="5" s="1"/>
  <c r="G218" i="5" s="1"/>
  <c r="J218" i="5" s="1"/>
  <c r="E219" i="5"/>
  <c r="F219" i="5" s="1"/>
  <c r="G219" i="5" s="1"/>
  <c r="E220" i="5"/>
  <c r="F220" i="5" s="1"/>
  <c r="G220" i="5" s="1"/>
  <c r="I220" i="5" s="1"/>
  <c r="E221" i="5"/>
  <c r="F221" i="5" s="1"/>
  <c r="G221" i="5" s="1"/>
  <c r="I221" i="5" s="1"/>
  <c r="E222" i="5"/>
  <c r="F222" i="5" s="1"/>
  <c r="E223" i="5"/>
  <c r="F223" i="5" s="1"/>
  <c r="G223" i="5" s="1"/>
  <c r="E224" i="5"/>
  <c r="F224" i="5" s="1"/>
  <c r="G224" i="5" s="1"/>
  <c r="I224" i="5" s="1"/>
  <c r="E225" i="5"/>
  <c r="F225" i="5" s="1"/>
  <c r="E226" i="5"/>
  <c r="F226" i="5" s="1"/>
  <c r="G226" i="5" s="1"/>
  <c r="E227" i="5"/>
  <c r="F227" i="5" s="1"/>
  <c r="E228" i="5"/>
  <c r="F228" i="5" s="1"/>
  <c r="G228" i="5" s="1"/>
  <c r="I228" i="5" s="1"/>
  <c r="E229" i="5"/>
  <c r="F229" i="5" s="1"/>
  <c r="G229" i="5" s="1"/>
  <c r="I229" i="5" s="1"/>
  <c r="E230" i="5"/>
  <c r="F230" i="5" s="1"/>
  <c r="E231" i="5"/>
  <c r="F231" i="5" s="1"/>
  <c r="G231" i="5" s="1"/>
  <c r="I231" i="5" s="1"/>
  <c r="E232" i="5"/>
  <c r="F232" i="5" s="1"/>
  <c r="G232" i="5" s="1"/>
  <c r="I232" i="5" s="1"/>
  <c r="E233" i="5"/>
  <c r="F233" i="5" s="1"/>
  <c r="E234" i="5"/>
  <c r="F234" i="5" s="1"/>
  <c r="G234" i="5" s="1"/>
  <c r="E235" i="5"/>
  <c r="F235" i="5" s="1"/>
  <c r="G235" i="5" s="1"/>
  <c r="E236" i="5"/>
  <c r="F236" i="5" s="1"/>
  <c r="E237" i="5"/>
  <c r="F237" i="5" s="1"/>
  <c r="G237" i="5" s="1"/>
  <c r="I237" i="5" s="1"/>
  <c r="E238" i="5"/>
  <c r="F238" i="5" s="1"/>
  <c r="G238" i="5" s="1"/>
  <c r="I238" i="5" s="1"/>
  <c r="E239" i="5"/>
  <c r="F239" i="5" s="1"/>
  <c r="E240" i="5"/>
  <c r="F240" i="5" s="1"/>
  <c r="G240" i="5" s="1"/>
  <c r="N240" i="5" s="1"/>
  <c r="E241" i="5"/>
  <c r="F241" i="5" s="1"/>
  <c r="G241" i="5" s="1"/>
  <c r="E242" i="5"/>
  <c r="F242" i="5" s="1"/>
  <c r="G242" i="5" s="1"/>
  <c r="E243" i="5"/>
  <c r="F243" i="5" s="1"/>
  <c r="G243" i="5" s="1"/>
  <c r="E244" i="5"/>
  <c r="F244" i="5" s="1"/>
  <c r="G244" i="5" s="1"/>
  <c r="E245" i="5"/>
  <c r="F245" i="5" s="1"/>
  <c r="E247" i="5"/>
  <c r="F247" i="5" s="1"/>
  <c r="B247" i="5" s="1"/>
  <c r="E249" i="5"/>
  <c r="F249" i="5" s="1"/>
  <c r="E250" i="5"/>
  <c r="F250" i="5" s="1"/>
  <c r="G250" i="5" s="1"/>
  <c r="E252" i="5"/>
  <c r="F252" i="5" s="1"/>
  <c r="G252" i="5" s="1"/>
  <c r="E253" i="5"/>
  <c r="F253" i="5" s="1"/>
  <c r="E254" i="5"/>
  <c r="F254" i="5" s="1"/>
  <c r="E255" i="5"/>
  <c r="F255" i="5" s="1"/>
  <c r="E256" i="5"/>
  <c r="F256" i="5" s="1"/>
  <c r="E257" i="5"/>
  <c r="F257" i="5" s="1"/>
  <c r="G257" i="5" s="1"/>
  <c r="I257" i="5" s="1"/>
  <c r="E258" i="5"/>
  <c r="F258" i="5" s="1"/>
  <c r="G258" i="5" s="1"/>
  <c r="M258" i="5" s="1"/>
  <c r="E259" i="5"/>
  <c r="F259" i="5" s="1"/>
  <c r="E260" i="5"/>
  <c r="F260" i="5" s="1"/>
  <c r="G260" i="5" s="1"/>
  <c r="E261" i="5"/>
  <c r="F261" i="5" s="1"/>
  <c r="G261" i="5" s="1"/>
  <c r="I261" i="5" s="1"/>
  <c r="E262" i="5"/>
  <c r="F262" i="5" s="1"/>
  <c r="G262" i="5" s="1"/>
  <c r="E263" i="5"/>
  <c r="F263" i="5" s="1"/>
  <c r="E264" i="5"/>
  <c r="F264" i="5" s="1"/>
  <c r="G264" i="5" s="1"/>
  <c r="I264" i="5" s="1"/>
  <c r="E265" i="5"/>
  <c r="F265" i="5" s="1"/>
  <c r="E266" i="5"/>
  <c r="F266" i="5" s="1"/>
  <c r="E267" i="5"/>
  <c r="F267" i="5" s="1"/>
  <c r="G267" i="5" s="1"/>
  <c r="I267" i="5" s="1"/>
  <c r="E268" i="5"/>
  <c r="F268" i="5" s="1"/>
  <c r="G268" i="5" s="1"/>
  <c r="E269" i="5"/>
  <c r="F269" i="5" s="1"/>
  <c r="G269" i="5" s="1"/>
  <c r="J269" i="5" s="1"/>
  <c r="E270" i="5"/>
  <c r="F270" i="5" s="1"/>
  <c r="G270" i="5" s="1"/>
  <c r="I270" i="5" s="1"/>
  <c r="E271" i="5"/>
  <c r="F271" i="5" s="1"/>
  <c r="E272" i="5"/>
  <c r="F272" i="5" s="1"/>
  <c r="E273" i="5"/>
  <c r="F273" i="5" s="1"/>
  <c r="G273" i="5" s="1"/>
  <c r="I273" i="5" s="1"/>
  <c r="E274" i="5"/>
  <c r="F274" i="5" s="1"/>
  <c r="G274" i="5" s="1"/>
  <c r="N274" i="5" s="1"/>
  <c r="E275" i="5"/>
  <c r="F275" i="5" s="1"/>
  <c r="G275" i="5" s="1"/>
  <c r="E276" i="5"/>
  <c r="F276" i="5" s="1"/>
  <c r="E277" i="5"/>
  <c r="F277" i="5" s="1"/>
  <c r="E278" i="5"/>
  <c r="F278" i="5" s="1"/>
  <c r="E279" i="5"/>
  <c r="F279" i="5" s="1"/>
  <c r="G279" i="5" s="1"/>
  <c r="I279" i="5" s="1"/>
  <c r="E280" i="5"/>
  <c r="F280" i="5" s="1"/>
  <c r="G280" i="5" s="1"/>
  <c r="N280" i="5" s="1"/>
  <c r="E281" i="5"/>
  <c r="F281" i="5" s="1"/>
  <c r="G281" i="5" s="1"/>
  <c r="N281" i="5" s="1"/>
  <c r="E282" i="5"/>
  <c r="F282" i="5" s="1"/>
  <c r="E283" i="5"/>
  <c r="F283" i="5" s="1"/>
  <c r="G283" i="5" s="1"/>
  <c r="E284" i="5"/>
  <c r="F284" i="5" s="1"/>
  <c r="G284" i="5" s="1"/>
  <c r="N284" i="5" s="1"/>
  <c r="E285" i="5"/>
  <c r="F285" i="5" s="1"/>
  <c r="G285" i="5" s="1"/>
  <c r="J285" i="5" s="1"/>
  <c r="E286" i="5"/>
  <c r="F286" i="5" s="1"/>
  <c r="G286" i="5" s="1"/>
  <c r="E287" i="5"/>
  <c r="F287" i="5" s="1"/>
  <c r="G287" i="5" s="1"/>
  <c r="I287" i="5" s="1"/>
  <c r="E288" i="5"/>
  <c r="F288" i="5" s="1"/>
  <c r="G288" i="5" s="1"/>
  <c r="E289" i="5"/>
  <c r="F289" i="5" s="1"/>
  <c r="E290" i="5"/>
  <c r="F290" i="5" s="1"/>
  <c r="G290" i="5" s="1"/>
  <c r="J290" i="5" s="1"/>
  <c r="E291" i="5"/>
  <c r="F291" i="5" s="1"/>
  <c r="E292" i="5"/>
  <c r="F292" i="5" s="1"/>
  <c r="E293" i="5"/>
  <c r="F293" i="5" s="1"/>
  <c r="G293" i="5" s="1"/>
  <c r="I293" i="5" s="1"/>
  <c r="E294" i="5"/>
  <c r="F294" i="5" s="1"/>
  <c r="G294" i="5" s="1"/>
  <c r="E295" i="5"/>
  <c r="F295" i="5" s="1"/>
  <c r="G295" i="5" s="1"/>
  <c r="J295" i="5" s="1"/>
  <c r="E296" i="5"/>
  <c r="F296" i="5" s="1"/>
  <c r="E297" i="5"/>
  <c r="F297" i="5" s="1"/>
  <c r="G297" i="5" s="1"/>
  <c r="E298" i="5"/>
  <c r="F298" i="5" s="1"/>
  <c r="G298" i="5" s="1"/>
  <c r="I298" i="5" s="1"/>
  <c r="E299" i="5"/>
  <c r="F299" i="5" s="1"/>
  <c r="E300" i="5"/>
  <c r="F300" i="5" s="1"/>
  <c r="E301" i="5"/>
  <c r="F301" i="5" s="1"/>
  <c r="E302" i="5"/>
  <c r="F302" i="5" s="1"/>
  <c r="G302" i="5" s="1"/>
  <c r="I302" i="5" s="1"/>
  <c r="E303" i="5"/>
  <c r="F303" i="5" s="1"/>
  <c r="G303" i="5" s="1"/>
  <c r="E304" i="5"/>
  <c r="F304" i="5" s="1"/>
  <c r="G304" i="5" s="1"/>
  <c r="J304" i="5" s="1"/>
  <c r="E305" i="5"/>
  <c r="F305" i="5" s="1"/>
  <c r="G305" i="5" s="1"/>
  <c r="E306" i="5"/>
  <c r="F306" i="5" s="1"/>
  <c r="G306" i="5" s="1"/>
  <c r="E307" i="5"/>
  <c r="F307" i="5" s="1"/>
  <c r="E308" i="5"/>
  <c r="F308" i="5" s="1"/>
  <c r="G308" i="5" s="1"/>
  <c r="I308" i="5" s="1"/>
  <c r="E309" i="5"/>
  <c r="F309" i="5" s="1"/>
  <c r="G309" i="5" s="1"/>
  <c r="I309" i="5" s="1"/>
  <c r="E310" i="5"/>
  <c r="F310" i="5" s="1"/>
  <c r="G310" i="5" s="1"/>
  <c r="J310" i="5" s="1"/>
  <c r="E311" i="5"/>
  <c r="F311" i="5" s="1"/>
  <c r="G311" i="5" s="1"/>
  <c r="E312" i="5"/>
  <c r="F312" i="5" s="1"/>
  <c r="G312" i="5" s="1"/>
  <c r="I312" i="5" s="1"/>
  <c r="E313" i="5"/>
  <c r="F313" i="5" s="1"/>
  <c r="G313" i="5" s="1"/>
  <c r="E314" i="5"/>
  <c r="F314" i="5" s="1"/>
  <c r="G314" i="5" s="1"/>
  <c r="E315" i="5"/>
  <c r="F315" i="5" s="1"/>
  <c r="G315" i="5" s="1"/>
  <c r="I315" i="5" s="1"/>
  <c r="E316" i="5"/>
  <c r="F316" i="5" s="1"/>
  <c r="G316" i="5" s="1"/>
  <c r="I316" i="5" s="1"/>
  <c r="E317" i="5"/>
  <c r="F317" i="5" s="1"/>
  <c r="G317" i="5" s="1"/>
  <c r="I317" i="5" s="1"/>
  <c r="E318" i="5"/>
  <c r="F318" i="5" s="1"/>
  <c r="G318" i="5" s="1"/>
  <c r="E319" i="5"/>
  <c r="F319" i="5" s="1"/>
  <c r="E320" i="5"/>
  <c r="F320" i="5"/>
  <c r="G320" i="5" s="1"/>
  <c r="I320" i="5" s="1"/>
  <c r="E321" i="5"/>
  <c r="F321" i="5" s="1"/>
  <c r="G321" i="5" s="1"/>
  <c r="I321" i="5" s="1"/>
  <c r="E322" i="5"/>
  <c r="F322" i="5" s="1"/>
  <c r="G322" i="5" s="1"/>
  <c r="I322" i="5" s="1"/>
  <c r="E323" i="5"/>
  <c r="F323" i="5" s="1"/>
  <c r="G323" i="5" s="1"/>
  <c r="I323" i="5" s="1"/>
  <c r="E324" i="5"/>
  <c r="F324" i="5" s="1"/>
  <c r="G324" i="5" s="1"/>
  <c r="J324" i="5" s="1"/>
  <c r="E325" i="5"/>
  <c r="F325" i="5" s="1"/>
  <c r="G325" i="5" s="1"/>
  <c r="I325" i="5" s="1"/>
  <c r="E326" i="5"/>
  <c r="F326" i="5" s="1"/>
  <c r="G326" i="5" s="1"/>
  <c r="I326" i="5" s="1"/>
  <c r="E327" i="5"/>
  <c r="F327" i="5" s="1"/>
  <c r="G327" i="5" s="1"/>
  <c r="E328" i="5"/>
  <c r="F328" i="5" s="1"/>
  <c r="G328" i="5" s="1"/>
  <c r="E329" i="5"/>
  <c r="F329" i="5" s="1"/>
  <c r="E330" i="5"/>
  <c r="F330" i="5" s="1"/>
  <c r="G330" i="5" s="1"/>
  <c r="E331" i="5"/>
  <c r="F331" i="5" s="1"/>
  <c r="E332" i="5"/>
  <c r="F332" i="5" s="1"/>
  <c r="G332" i="5" s="1"/>
  <c r="J332" i="5" s="1"/>
  <c r="E333" i="5"/>
  <c r="F333" i="5" s="1"/>
  <c r="G333" i="5" s="1"/>
  <c r="I333" i="5" s="1"/>
  <c r="E334" i="5"/>
  <c r="F334" i="5" s="1"/>
  <c r="E335" i="5"/>
  <c r="F335" i="5" s="1"/>
  <c r="G335" i="5" s="1"/>
  <c r="I335" i="5" s="1"/>
  <c r="E336" i="5"/>
  <c r="F336" i="5" s="1"/>
  <c r="G336" i="5" s="1"/>
  <c r="E337" i="5"/>
  <c r="F337" i="5" s="1"/>
  <c r="G337" i="5" s="1"/>
  <c r="J337" i="5" s="1"/>
  <c r="E338" i="5"/>
  <c r="F338" i="5" s="1"/>
  <c r="E339" i="5"/>
  <c r="F339" i="5" s="1"/>
  <c r="G339" i="5" s="1"/>
  <c r="J339" i="5" s="1"/>
  <c r="E340" i="5"/>
  <c r="F340" i="5" s="1"/>
  <c r="G340" i="5" s="1"/>
  <c r="J340" i="5" s="1"/>
  <c r="E341" i="5"/>
  <c r="F341" i="5" s="1"/>
  <c r="G341" i="5" s="1"/>
  <c r="I341" i="5" s="1"/>
  <c r="E342" i="5"/>
  <c r="F342" i="5" s="1"/>
  <c r="G342" i="5" s="1"/>
  <c r="E343" i="5"/>
  <c r="F343" i="5" s="1"/>
  <c r="E344" i="5"/>
  <c r="F344" i="5" s="1"/>
  <c r="G344" i="5" s="1"/>
  <c r="J344" i="5" s="1"/>
  <c r="E345" i="5"/>
  <c r="F345" i="5" s="1"/>
  <c r="E346" i="5"/>
  <c r="F346" i="5" s="1"/>
  <c r="E347" i="5"/>
  <c r="F347" i="5" s="1"/>
  <c r="G347" i="5" s="1"/>
  <c r="I347" i="5" s="1"/>
  <c r="E348" i="5"/>
  <c r="F348" i="5" s="1"/>
  <c r="G348" i="5" s="1"/>
  <c r="I348" i="5" s="1"/>
  <c r="E349" i="5"/>
  <c r="F349" i="5" s="1"/>
  <c r="E350" i="5"/>
  <c r="F350" i="5" s="1"/>
  <c r="E351" i="5"/>
  <c r="F351" i="5" s="1"/>
  <c r="G351" i="5" s="1"/>
  <c r="E352" i="5"/>
  <c r="F352" i="5" s="1"/>
  <c r="G352" i="5" s="1"/>
  <c r="I352" i="5" s="1"/>
  <c r="E353" i="5"/>
  <c r="F353" i="5" s="1"/>
  <c r="G353" i="5" s="1"/>
  <c r="I353" i="5" s="1"/>
  <c r="E354" i="5"/>
  <c r="F354" i="5" s="1"/>
  <c r="G354" i="5" s="1"/>
  <c r="I354" i="5" s="1"/>
  <c r="E355" i="5"/>
  <c r="F355" i="5" s="1"/>
  <c r="G355" i="5" s="1"/>
  <c r="I355" i="5" s="1"/>
  <c r="E356" i="5"/>
  <c r="F356" i="5" s="1"/>
  <c r="E357" i="5"/>
  <c r="F357" i="5" s="1"/>
  <c r="E358" i="5"/>
  <c r="F358" i="5" s="1"/>
  <c r="E359" i="5"/>
  <c r="F359" i="5" s="1"/>
  <c r="G359" i="5" s="1"/>
  <c r="I359" i="5" s="1"/>
  <c r="E360" i="5"/>
  <c r="F360" i="5" s="1"/>
  <c r="G360" i="5" s="1"/>
  <c r="I360" i="5" s="1"/>
  <c r="E361" i="5"/>
  <c r="F361" i="5" s="1"/>
  <c r="G361" i="5" s="1"/>
  <c r="I361" i="5" s="1"/>
  <c r="E362" i="5"/>
  <c r="F362" i="5" s="1"/>
  <c r="E363" i="5"/>
  <c r="F363" i="5" s="1"/>
  <c r="G363" i="5" s="1"/>
  <c r="I363" i="5" s="1"/>
  <c r="E364" i="5"/>
  <c r="F364" i="5" s="1"/>
  <c r="G364" i="5" s="1"/>
  <c r="I364" i="5" s="1"/>
  <c r="E365" i="5"/>
  <c r="F365" i="5" s="1"/>
  <c r="E366" i="5"/>
  <c r="F366" i="5" s="1"/>
  <c r="G366" i="5" s="1"/>
  <c r="E367" i="5"/>
  <c r="F367" i="5" s="1"/>
  <c r="E368" i="5"/>
  <c r="F368" i="5" s="1"/>
  <c r="G368" i="5" s="1"/>
  <c r="I368" i="5" s="1"/>
  <c r="E369" i="5"/>
  <c r="F369" i="5" s="1"/>
  <c r="G369" i="5" s="1"/>
  <c r="I369" i="5" s="1"/>
  <c r="E370" i="5"/>
  <c r="F370" i="5" s="1"/>
  <c r="G370" i="5" s="1"/>
  <c r="K370" i="5" s="1"/>
  <c r="E371" i="5"/>
  <c r="F371" i="5" s="1"/>
  <c r="G371" i="5" s="1"/>
  <c r="K371" i="5" s="1"/>
  <c r="E372" i="5"/>
  <c r="F372" i="5" s="1"/>
  <c r="E373" i="5"/>
  <c r="F373" i="5" s="1"/>
  <c r="E374" i="5"/>
  <c r="F374" i="5" s="1"/>
  <c r="G374" i="5" s="1"/>
  <c r="E375" i="5"/>
  <c r="F375" i="5" s="1"/>
  <c r="G375" i="5" s="1"/>
  <c r="I375" i="5" s="1"/>
  <c r="E376" i="5"/>
  <c r="F376" i="5" s="1"/>
  <c r="E377" i="5"/>
  <c r="F377" i="5" s="1"/>
  <c r="G377" i="5" s="1"/>
  <c r="J377" i="5" s="1"/>
  <c r="E378" i="5"/>
  <c r="F378" i="5" s="1"/>
  <c r="E379" i="5"/>
  <c r="F379" i="5" s="1"/>
  <c r="G379" i="5" s="1"/>
  <c r="K379" i="5" s="1"/>
  <c r="E380" i="5"/>
  <c r="F380" i="5" s="1"/>
  <c r="G380" i="5" s="1"/>
  <c r="L380" i="5" s="1"/>
  <c r="E381" i="5"/>
  <c r="F381" i="5" s="1"/>
  <c r="G381" i="5" s="1"/>
  <c r="E382" i="5"/>
  <c r="F382" i="5" s="1"/>
  <c r="G382" i="5" s="1"/>
  <c r="E383" i="5"/>
  <c r="F383" i="5" s="1"/>
  <c r="G383" i="5" s="1"/>
  <c r="M383" i="5" s="1"/>
  <c r="E384" i="5"/>
  <c r="F384" i="5" s="1"/>
  <c r="E385" i="5"/>
  <c r="F385" i="5" s="1"/>
  <c r="E386" i="5"/>
  <c r="F386" i="5" s="1"/>
  <c r="G386" i="5" s="1"/>
  <c r="K386" i="5" s="1"/>
  <c r="E387" i="5"/>
  <c r="F387" i="5" s="1"/>
  <c r="B387" i="5" s="1"/>
  <c r="E388" i="5"/>
  <c r="F388" i="5" s="1"/>
  <c r="E389" i="5"/>
  <c r="F389" i="5" s="1"/>
  <c r="G389" i="5" s="1"/>
  <c r="E390" i="5"/>
  <c r="F390" i="5" s="1"/>
  <c r="G390" i="5" s="1"/>
  <c r="E391" i="5"/>
  <c r="F391" i="5" s="1"/>
  <c r="G391" i="5" s="1"/>
  <c r="M391" i="5" s="1"/>
  <c r="E392" i="5"/>
  <c r="F392" i="5" s="1"/>
  <c r="E393" i="5"/>
  <c r="F393" i="5" s="1"/>
  <c r="E394" i="5"/>
  <c r="F394" i="5" s="1"/>
  <c r="E395" i="5"/>
  <c r="F395" i="5" s="1"/>
  <c r="E396" i="5"/>
  <c r="F396" i="5" s="1"/>
  <c r="G396" i="5" s="1"/>
  <c r="K396" i="5" s="1"/>
  <c r="E397" i="5"/>
  <c r="F397" i="5" s="1"/>
  <c r="G397" i="5" s="1"/>
  <c r="K397" i="5" s="1"/>
  <c r="E398" i="5"/>
  <c r="F398" i="5" s="1"/>
  <c r="G398" i="5" s="1"/>
  <c r="K398" i="5" s="1"/>
  <c r="E399" i="5"/>
  <c r="F399" i="5" s="1"/>
  <c r="G399" i="5" s="1"/>
  <c r="K399" i="5" s="1"/>
  <c r="E400" i="5"/>
  <c r="F400" i="5" s="1"/>
  <c r="G400" i="5" s="1"/>
  <c r="M400" i="5" s="1"/>
  <c r="E401" i="5"/>
  <c r="F401" i="5" s="1"/>
  <c r="G401" i="5" s="1"/>
  <c r="K401" i="5" s="1"/>
  <c r="E402" i="5"/>
  <c r="F402" i="5" s="1"/>
  <c r="E403" i="5"/>
  <c r="F403" i="5" s="1"/>
  <c r="E404" i="5"/>
  <c r="F404" i="5" s="1"/>
  <c r="E405" i="5"/>
  <c r="F405" i="5" s="1"/>
  <c r="G405" i="5" s="1"/>
  <c r="E406" i="5"/>
  <c r="F406" i="5" s="1"/>
  <c r="G406" i="5" s="1"/>
  <c r="M406" i="5" s="1"/>
  <c r="E407" i="5"/>
  <c r="F407" i="5" s="1"/>
  <c r="E408" i="5"/>
  <c r="F408" i="5" s="1"/>
  <c r="G408" i="5" s="1"/>
  <c r="K408" i="5" s="1"/>
  <c r="E409" i="5"/>
  <c r="F409" i="5" s="1"/>
  <c r="G409" i="5" s="1"/>
  <c r="L409" i="5" s="1"/>
  <c r="E410" i="5"/>
  <c r="F410" i="5" s="1"/>
  <c r="E411" i="5"/>
  <c r="F411" i="5" s="1"/>
  <c r="G411" i="5" s="1"/>
  <c r="M411" i="5" s="1"/>
  <c r="E412" i="5"/>
  <c r="F412" i="5" s="1"/>
  <c r="E413" i="5"/>
  <c r="F413" i="5" s="1"/>
  <c r="G413" i="5" s="1"/>
  <c r="K413" i="5" s="1"/>
  <c r="E414" i="5"/>
  <c r="F414" i="5" s="1"/>
  <c r="E415" i="5"/>
  <c r="F415" i="5" s="1"/>
  <c r="G415" i="5" s="1"/>
  <c r="E416" i="5"/>
  <c r="F416" i="5" s="1"/>
  <c r="E417" i="5"/>
  <c r="F417" i="5" s="1"/>
  <c r="G417" i="5" s="1"/>
  <c r="M417" i="5" s="1"/>
  <c r="E418" i="5"/>
  <c r="F418" i="5" s="1"/>
  <c r="G418" i="5" s="1"/>
  <c r="L418" i="5" s="1"/>
  <c r="E419" i="5"/>
  <c r="F419" i="5" s="1"/>
  <c r="G419" i="5" s="1"/>
  <c r="M419" i="5" s="1"/>
  <c r="E420" i="5"/>
  <c r="F420" i="5" s="1"/>
  <c r="G420" i="5" s="1"/>
  <c r="K420" i="5" s="1"/>
  <c r="E421" i="5"/>
  <c r="F421" i="5" s="1"/>
  <c r="E422" i="5"/>
  <c r="F422" i="5" s="1"/>
  <c r="G422" i="5" s="1"/>
  <c r="K422" i="5" s="1"/>
  <c r="E423" i="5"/>
  <c r="F423" i="5" s="1"/>
  <c r="G423" i="5" s="1"/>
  <c r="K423" i="5" s="1"/>
  <c r="E424" i="5"/>
  <c r="F424" i="5" s="1"/>
  <c r="E425" i="5"/>
  <c r="F425" i="5" s="1"/>
  <c r="G425" i="5" s="1"/>
  <c r="M425" i="5" s="1"/>
  <c r="E426" i="5"/>
  <c r="F426" i="5" s="1"/>
  <c r="G426" i="5" s="1"/>
  <c r="E427" i="5"/>
  <c r="F427" i="5" s="1"/>
  <c r="E428" i="5"/>
  <c r="F428" i="5" s="1"/>
  <c r="G428" i="5" s="1"/>
  <c r="K428" i="5" s="1"/>
  <c r="E429" i="5"/>
  <c r="F429" i="5" s="1"/>
  <c r="E430" i="5"/>
  <c r="F430" i="5" s="1"/>
  <c r="G430" i="5" s="1"/>
  <c r="E431" i="5"/>
  <c r="F431" i="5" s="1"/>
  <c r="G431" i="5" s="1"/>
  <c r="E432" i="5"/>
  <c r="F432" i="5" s="1"/>
  <c r="G432" i="5" s="1"/>
  <c r="K432" i="5" s="1"/>
  <c r="E433" i="5"/>
  <c r="F433" i="5" s="1"/>
  <c r="E434" i="5"/>
  <c r="F434" i="5" s="1"/>
  <c r="E435" i="5"/>
  <c r="F435" i="5" s="1"/>
  <c r="B435" i="5" s="1"/>
  <c r="E436" i="5"/>
  <c r="F436" i="5" s="1"/>
  <c r="B436" i="5" s="1"/>
  <c r="E437" i="5"/>
  <c r="F437" i="5" s="1"/>
  <c r="E438" i="5"/>
  <c r="F438" i="5" s="1"/>
  <c r="E439" i="5"/>
  <c r="F439" i="5" s="1"/>
  <c r="G439" i="5" s="1"/>
  <c r="E440" i="5"/>
  <c r="F440" i="5" s="1"/>
  <c r="G440" i="5" s="1"/>
  <c r="E441" i="5"/>
  <c r="F441" i="5" s="1"/>
  <c r="G441" i="5" s="1"/>
  <c r="K441" i="5" s="1"/>
  <c r="E442" i="5"/>
  <c r="F442" i="5" s="1"/>
  <c r="G442" i="5" s="1"/>
  <c r="E443" i="5"/>
  <c r="F443" i="5" s="1"/>
  <c r="G443" i="5" s="1"/>
  <c r="K443" i="5" s="1"/>
  <c r="E444" i="5"/>
  <c r="F444" i="5" s="1"/>
  <c r="E445" i="5"/>
  <c r="F445" i="5" s="1"/>
  <c r="E446" i="5"/>
  <c r="F446" i="5" s="1"/>
  <c r="G446" i="5" s="1"/>
  <c r="K446" i="5" s="1"/>
  <c r="E447" i="5"/>
  <c r="F447" i="5" s="1"/>
  <c r="G447" i="5" s="1"/>
  <c r="K447" i="5" s="1"/>
  <c r="E448" i="5"/>
  <c r="F448" i="5" s="1"/>
  <c r="G448" i="5" s="1"/>
  <c r="K448" i="5" s="1"/>
  <c r="E449" i="5"/>
  <c r="F449" i="5" s="1"/>
  <c r="G449" i="5" s="1"/>
  <c r="E450" i="5"/>
  <c r="F450" i="5" s="1"/>
  <c r="E451" i="5"/>
  <c r="F451" i="5" s="1"/>
  <c r="E452" i="5"/>
  <c r="F452" i="5" s="1"/>
  <c r="E453" i="5"/>
  <c r="F453" i="5" s="1"/>
  <c r="G453" i="5" s="1"/>
  <c r="E454" i="5"/>
  <c r="F454" i="5" s="1"/>
  <c r="G454" i="5" s="1"/>
  <c r="E455" i="5"/>
  <c r="F455" i="5" s="1"/>
  <c r="G455" i="5" s="1"/>
  <c r="K455" i="5" s="1"/>
  <c r="E456" i="5"/>
  <c r="F456" i="5" s="1"/>
  <c r="G456" i="5" s="1"/>
  <c r="K456" i="5" s="1"/>
  <c r="E457" i="5"/>
  <c r="F457" i="5" s="1"/>
  <c r="E458" i="5"/>
  <c r="F458" i="5" s="1"/>
  <c r="G458" i="5"/>
  <c r="K458" i="5" s="1"/>
  <c r="E459" i="5"/>
  <c r="F459" i="5" s="1"/>
  <c r="E460" i="5"/>
  <c r="F460" i="5" s="1"/>
  <c r="G460" i="5" s="1"/>
  <c r="K459" i="5" s="1"/>
  <c r="E461" i="5"/>
  <c r="F461" i="5" s="1"/>
  <c r="G461" i="5" s="1"/>
  <c r="K460" i="5" s="1"/>
  <c r="E462" i="5"/>
  <c r="F462" i="5" s="1"/>
  <c r="G462" i="5" s="1"/>
  <c r="E463" i="5"/>
  <c r="F463" i="5" s="1"/>
  <c r="E464" i="5"/>
  <c r="F464" i="5" s="1"/>
  <c r="E465" i="5"/>
  <c r="F465" i="5" s="1"/>
  <c r="G465" i="5" s="1"/>
  <c r="E466" i="5"/>
  <c r="F466" i="5" s="1"/>
  <c r="G466" i="5" s="1"/>
  <c r="K465" i="5" s="1"/>
  <c r="E467" i="5"/>
  <c r="F467" i="5" s="1"/>
  <c r="G467" i="5" s="1"/>
  <c r="K466" i="5" s="1"/>
  <c r="E468" i="5"/>
  <c r="F468" i="5" s="1"/>
  <c r="E469" i="5"/>
  <c r="F469" i="5" s="1"/>
  <c r="G469" i="5" s="1"/>
  <c r="E470" i="5"/>
  <c r="F470" i="5" s="1"/>
  <c r="G470" i="5" s="1"/>
  <c r="M470" i="5" s="1"/>
  <c r="E471" i="5"/>
  <c r="F471" i="5" s="1"/>
  <c r="E472" i="5"/>
  <c r="F472" i="5" s="1"/>
  <c r="G472" i="5" s="1"/>
  <c r="E473" i="5"/>
  <c r="F473" i="5" s="1"/>
  <c r="E474" i="5"/>
  <c r="F474" i="5" s="1"/>
  <c r="G474" i="5" s="1"/>
  <c r="E475" i="5"/>
  <c r="F475" i="5" s="1"/>
  <c r="G475" i="5" s="1"/>
  <c r="M475" i="5" s="1"/>
  <c r="E476" i="5"/>
  <c r="F476" i="5" s="1"/>
  <c r="G476" i="5" s="1"/>
  <c r="L476" i="5" s="1"/>
  <c r="E477" i="5"/>
  <c r="F477" i="5" s="1"/>
  <c r="E479" i="5"/>
  <c r="F479" i="5" s="1"/>
  <c r="G479" i="5" s="1"/>
  <c r="K479" i="5" s="1"/>
  <c r="E480" i="5"/>
  <c r="F480" i="5" s="1"/>
  <c r="E481" i="5"/>
  <c r="F481" i="5" s="1"/>
  <c r="G481" i="5" s="1"/>
  <c r="E482" i="5"/>
  <c r="F482" i="5" s="1"/>
  <c r="G482" i="5" s="1"/>
  <c r="M482" i="5" s="1"/>
  <c r="E483" i="5"/>
  <c r="F483" i="5" s="1"/>
  <c r="G483" i="5" s="1"/>
  <c r="M483" i="5" s="1"/>
  <c r="E484" i="5"/>
  <c r="F484" i="5" s="1"/>
  <c r="E485" i="5"/>
  <c r="F485" i="5" s="1"/>
  <c r="E486" i="5"/>
  <c r="F486" i="5" s="1"/>
  <c r="G486" i="5" s="1"/>
  <c r="E487" i="5"/>
  <c r="F487" i="5" s="1"/>
  <c r="G487" i="5" s="1"/>
  <c r="K486" i="5" s="1"/>
  <c r="E488" i="5"/>
  <c r="F488" i="5" s="1"/>
  <c r="G488" i="5" s="1"/>
  <c r="E489" i="5"/>
  <c r="F489" i="5" s="1"/>
  <c r="E490" i="5"/>
  <c r="F490" i="5" s="1"/>
  <c r="G490" i="5" s="1"/>
  <c r="E491" i="5"/>
  <c r="F491" i="5" s="1"/>
  <c r="E492" i="5"/>
  <c r="F492" i="5" s="1"/>
  <c r="E493" i="5"/>
  <c r="F493" i="5" s="1"/>
  <c r="G493" i="5" s="1"/>
  <c r="E494" i="5"/>
  <c r="F494" i="5" s="1"/>
  <c r="G494" i="5" s="1"/>
  <c r="E495" i="5"/>
  <c r="F495" i="5" s="1"/>
  <c r="G495" i="5" s="1"/>
  <c r="E496" i="5"/>
  <c r="F496" i="5" s="1"/>
  <c r="G496" i="5" s="1"/>
  <c r="K496" i="5" s="1"/>
  <c r="E497" i="5"/>
  <c r="F497" i="5" s="1"/>
  <c r="E498" i="5"/>
  <c r="F498" i="5" s="1"/>
  <c r="E499" i="5"/>
  <c r="F499" i="5" s="1"/>
  <c r="G499" i="5" s="1"/>
  <c r="E500" i="5"/>
  <c r="F500" i="5" s="1"/>
  <c r="E501" i="5"/>
  <c r="F501" i="5" s="1"/>
  <c r="G501" i="5" s="1"/>
  <c r="K501" i="5" s="1"/>
  <c r="E502" i="5"/>
  <c r="F502" i="5" s="1"/>
  <c r="E503" i="5"/>
  <c r="F503" i="5" s="1"/>
  <c r="G503" i="5" s="1"/>
  <c r="K503" i="5" s="1"/>
  <c r="E504" i="5"/>
  <c r="F504" i="5" s="1"/>
  <c r="E505" i="5"/>
  <c r="F505" i="5"/>
  <c r="G505" i="5" s="1"/>
  <c r="K505" i="5" s="1"/>
  <c r="E506" i="5"/>
  <c r="F506" i="5" s="1"/>
  <c r="G506" i="5" s="1"/>
  <c r="E507" i="5"/>
  <c r="F507" i="5" s="1"/>
  <c r="G507" i="5" s="1"/>
  <c r="K507" i="5" s="1"/>
  <c r="E508" i="5"/>
  <c r="F508" i="5" s="1"/>
  <c r="G508" i="5" s="1"/>
  <c r="E509" i="5"/>
  <c r="F509" i="5" s="1"/>
  <c r="E510" i="5"/>
  <c r="F510" i="5" s="1"/>
  <c r="G510" i="5" s="1"/>
  <c r="M510" i="5" s="1"/>
  <c r="E511" i="5"/>
  <c r="F511" i="5" s="1"/>
  <c r="G511" i="5" s="1"/>
  <c r="M511" i="5" s="1"/>
  <c r="E512" i="5"/>
  <c r="F512" i="5" s="1"/>
  <c r="G512" i="5" s="1"/>
  <c r="E513" i="5"/>
  <c r="F513" i="5" s="1"/>
  <c r="G513" i="5" s="1"/>
  <c r="K513" i="5" s="1"/>
  <c r="E514" i="5"/>
  <c r="F514" i="5" s="1"/>
  <c r="G514" i="5" s="1"/>
  <c r="M514" i="5" s="1"/>
  <c r="E515" i="5"/>
  <c r="F515" i="5" s="1"/>
  <c r="E516" i="5"/>
  <c r="F516" i="5" s="1"/>
  <c r="E517" i="5"/>
  <c r="F517" i="5" s="1"/>
  <c r="E518" i="5"/>
  <c r="F518" i="5" s="1"/>
  <c r="E519" i="5"/>
  <c r="F519" i="5" s="1"/>
  <c r="E520" i="5"/>
  <c r="F520" i="5" s="1"/>
  <c r="G520" i="5" s="1"/>
  <c r="J520" i="5" s="1"/>
  <c r="E521" i="5"/>
  <c r="F521" i="5" s="1"/>
  <c r="E522" i="5"/>
  <c r="F522" i="5" s="1"/>
  <c r="G522" i="5" s="1"/>
  <c r="E523" i="5"/>
  <c r="F523" i="5" s="1"/>
  <c r="G523" i="5" s="1"/>
  <c r="J523" i="5" s="1"/>
  <c r="E524" i="5"/>
  <c r="F524" i="5" s="1"/>
  <c r="G524" i="5" s="1"/>
  <c r="J524" i="5" s="1"/>
  <c r="E525" i="5"/>
  <c r="F525" i="5" s="1"/>
  <c r="G525" i="5" s="1"/>
  <c r="E526" i="5"/>
  <c r="F526" i="5" s="1"/>
  <c r="E527" i="5"/>
  <c r="F527" i="5" s="1"/>
  <c r="G527" i="5" s="1"/>
  <c r="E528" i="5"/>
  <c r="F528" i="5" s="1"/>
  <c r="E529" i="5"/>
  <c r="F529" i="5" s="1"/>
  <c r="G529" i="5" s="1"/>
  <c r="L529" i="5" s="1"/>
  <c r="E530" i="5"/>
  <c r="F530" i="5" s="1"/>
  <c r="G530" i="5" s="1"/>
  <c r="E531" i="5"/>
  <c r="F531" i="5" s="1"/>
  <c r="E532" i="5"/>
  <c r="F532" i="5" s="1"/>
  <c r="G532" i="5" s="1"/>
  <c r="K532" i="5" s="1"/>
  <c r="E533" i="5"/>
  <c r="F533" i="5" s="1"/>
  <c r="G533" i="5" s="1"/>
  <c r="E534" i="5"/>
  <c r="F534" i="5" s="1"/>
  <c r="G534" i="5" s="1"/>
  <c r="E535" i="5"/>
  <c r="F535" i="5" s="1"/>
  <c r="E536" i="5"/>
  <c r="F536" i="5" s="1"/>
  <c r="E537" i="5"/>
  <c r="F537" i="5" s="1"/>
  <c r="G537" i="5" s="1"/>
  <c r="K537" i="5" s="1"/>
  <c r="E538" i="5"/>
  <c r="F538" i="5" s="1"/>
  <c r="G538" i="5" s="1"/>
  <c r="E539" i="5"/>
  <c r="F539" i="5" s="1"/>
  <c r="G539" i="5" s="1"/>
  <c r="E540" i="5"/>
  <c r="F540" i="5" s="1"/>
  <c r="G540" i="5" s="1"/>
  <c r="J540" i="5" s="1"/>
  <c r="E541" i="5"/>
  <c r="F541" i="5" s="1"/>
  <c r="G541" i="5" s="1"/>
  <c r="E542" i="5"/>
  <c r="F542" i="5" s="1"/>
  <c r="E543" i="5"/>
  <c r="F543" i="5" s="1"/>
  <c r="E544" i="5"/>
  <c r="F544" i="5" s="1"/>
  <c r="G544" i="5" s="1"/>
  <c r="K544" i="5" s="1"/>
  <c r="E545" i="5"/>
  <c r="F545" i="5" s="1"/>
  <c r="G545" i="5" s="1"/>
  <c r="K545" i="5" s="1"/>
  <c r="E546" i="5"/>
  <c r="F546" i="5" s="1"/>
  <c r="G546" i="5" s="1"/>
  <c r="J546" i="5" s="1"/>
  <c r="E547" i="5"/>
  <c r="F547" i="5" s="1"/>
  <c r="G547" i="5" s="1"/>
  <c r="K547" i="5" s="1"/>
  <c r="E548" i="5"/>
  <c r="F548" i="5" s="1"/>
  <c r="E549" i="5"/>
  <c r="F549" i="5" s="1"/>
  <c r="E550" i="5"/>
  <c r="F550" i="5" s="1"/>
  <c r="G550" i="5" s="1"/>
  <c r="M550" i="5" s="1"/>
  <c r="E551" i="5"/>
  <c r="F551" i="5" s="1"/>
  <c r="G551" i="5" s="1"/>
  <c r="K551" i="5" s="1"/>
  <c r="E552" i="5"/>
  <c r="F552" i="5" s="1"/>
  <c r="E553" i="5"/>
  <c r="F553" i="5" s="1"/>
  <c r="G553" i="5" s="1"/>
  <c r="K553" i="5" s="1"/>
  <c r="E554" i="5"/>
  <c r="F554" i="5" s="1"/>
  <c r="G554" i="5" s="1"/>
  <c r="K554" i="5" s="1"/>
  <c r="E555" i="5"/>
  <c r="F555" i="5" s="1"/>
  <c r="E556" i="5"/>
  <c r="F556" i="5" s="1"/>
  <c r="G556" i="5" s="1"/>
  <c r="J556" i="5" s="1"/>
  <c r="E557" i="5"/>
  <c r="F557" i="5" s="1"/>
  <c r="E558" i="5"/>
  <c r="F558" i="5" s="1"/>
  <c r="E559" i="5"/>
  <c r="F559" i="5" s="1"/>
  <c r="E560" i="5"/>
  <c r="F560" i="5" s="1"/>
  <c r="E561" i="5"/>
  <c r="F561" i="5" s="1"/>
  <c r="G561" i="5" s="1"/>
  <c r="K561" i="5" s="1"/>
  <c r="E562" i="5"/>
  <c r="F562" i="5" s="1"/>
  <c r="E563" i="5"/>
  <c r="F563" i="5" s="1"/>
  <c r="E564" i="5"/>
  <c r="F564" i="5" s="1"/>
  <c r="E565" i="5"/>
  <c r="F565" i="5" s="1"/>
  <c r="E566" i="5"/>
  <c r="F566" i="5" s="1"/>
  <c r="G566" i="5" s="1"/>
  <c r="J566" i="5" s="1"/>
  <c r="E567" i="5"/>
  <c r="F567" i="5" s="1"/>
  <c r="E568" i="5"/>
  <c r="F568" i="5" s="1"/>
  <c r="E569" i="5"/>
  <c r="F569" i="5" s="1"/>
  <c r="G569" i="5" s="1"/>
  <c r="J569" i="5" s="1"/>
  <c r="E570" i="5"/>
  <c r="F570" i="5" s="1"/>
  <c r="G570" i="5" s="1"/>
  <c r="K570" i="5" s="1"/>
  <c r="E571" i="5"/>
  <c r="F571" i="5" s="1"/>
  <c r="G571" i="5" s="1"/>
  <c r="K571" i="5" s="1"/>
  <c r="E572" i="5"/>
  <c r="F572" i="5" s="1"/>
  <c r="G572" i="5" s="1"/>
  <c r="K572" i="5" s="1"/>
  <c r="E573" i="5"/>
  <c r="F573" i="5" s="1"/>
  <c r="G573" i="5" s="1"/>
  <c r="J573" i="5" s="1"/>
  <c r="E574" i="5"/>
  <c r="F574" i="5" s="1"/>
  <c r="G574" i="5" s="1"/>
  <c r="E575" i="5"/>
  <c r="F575" i="5" s="1"/>
  <c r="E576" i="5"/>
  <c r="F576" i="5" s="1"/>
  <c r="G576" i="5" s="1"/>
  <c r="K576" i="5" s="1"/>
  <c r="E577" i="5"/>
  <c r="F577" i="5" s="1"/>
  <c r="G577" i="5" s="1"/>
  <c r="K577" i="5" s="1"/>
  <c r="E578" i="5"/>
  <c r="F578" i="5" s="1"/>
  <c r="G578" i="5" s="1"/>
  <c r="E579" i="5"/>
  <c r="F579" i="5" s="1"/>
  <c r="E580" i="5"/>
  <c r="F580" i="5" s="1"/>
  <c r="G580" i="5" s="1"/>
  <c r="M580" i="5" s="1"/>
  <c r="E581" i="5"/>
  <c r="F581" i="5" s="1"/>
  <c r="G581" i="5" s="1"/>
  <c r="K581" i="5" s="1"/>
  <c r="E582" i="5"/>
  <c r="F582" i="5" s="1"/>
  <c r="E583" i="5"/>
  <c r="F583" i="5" s="1"/>
  <c r="E584" i="5"/>
  <c r="F584" i="5" s="1"/>
  <c r="G584" i="5" s="1"/>
  <c r="K584" i="5" s="1"/>
  <c r="E585" i="5"/>
  <c r="F585" i="5" s="1"/>
  <c r="G585" i="5" s="1"/>
  <c r="E586" i="5"/>
  <c r="F586" i="5" s="1"/>
  <c r="G586" i="5" s="1"/>
  <c r="E587" i="5"/>
  <c r="F587" i="5" s="1"/>
  <c r="E588" i="5"/>
  <c r="F588" i="5" s="1"/>
  <c r="G588" i="5" s="1"/>
  <c r="E589" i="5"/>
  <c r="F589" i="5" s="1"/>
  <c r="G589" i="5" s="1"/>
  <c r="K589" i="5" s="1"/>
  <c r="E590" i="5"/>
  <c r="F590" i="5" s="1"/>
  <c r="E591" i="5"/>
  <c r="F591" i="5" s="1"/>
  <c r="G591" i="5" s="1"/>
  <c r="K591" i="5" s="1"/>
  <c r="E592" i="5"/>
  <c r="F592" i="5" s="1"/>
  <c r="E593" i="5"/>
  <c r="F593" i="5" s="1"/>
  <c r="G593" i="5" s="1"/>
  <c r="E594" i="5"/>
  <c r="F594" i="5" s="1"/>
  <c r="E595" i="5"/>
  <c r="F595" i="5" s="1"/>
  <c r="E596" i="5"/>
  <c r="F596" i="5" s="1"/>
  <c r="G596" i="5" s="1"/>
  <c r="E597" i="5"/>
  <c r="F597" i="5" s="1"/>
  <c r="E598" i="5"/>
  <c r="F598" i="5" s="1"/>
  <c r="E599" i="5"/>
  <c r="F599" i="5" s="1"/>
  <c r="G599" i="5" s="1"/>
  <c r="M599" i="5" s="1"/>
  <c r="E600" i="5"/>
  <c r="F600" i="5" s="1"/>
  <c r="G600" i="5" s="1"/>
  <c r="J600" i="5" s="1"/>
  <c r="E601" i="5"/>
  <c r="F601" i="5" s="1"/>
  <c r="G601" i="5" s="1"/>
  <c r="E602" i="5"/>
  <c r="F602" i="5" s="1"/>
  <c r="G602" i="5" s="1"/>
  <c r="J602" i="5" s="1"/>
  <c r="E603" i="5"/>
  <c r="F603" i="5" s="1"/>
  <c r="E604" i="5"/>
  <c r="F604" i="5" s="1"/>
  <c r="G604" i="5" s="1"/>
  <c r="L604" i="5" s="1"/>
  <c r="E605" i="5"/>
  <c r="F605" i="5" s="1"/>
  <c r="G605" i="5" s="1"/>
  <c r="E606" i="5"/>
  <c r="F606" i="5" s="1"/>
  <c r="G606" i="5" s="1"/>
  <c r="E607" i="5"/>
  <c r="F607" i="5" s="1"/>
  <c r="E608" i="5"/>
  <c r="F608" i="5" s="1"/>
  <c r="G608" i="5" s="1"/>
  <c r="K608" i="5" s="1"/>
  <c r="E609" i="5"/>
  <c r="F609" i="5" s="1"/>
  <c r="G609" i="5" s="1"/>
  <c r="K609" i="5" s="1"/>
  <c r="E610" i="5"/>
  <c r="F610" i="5" s="1"/>
  <c r="G610" i="5" s="1"/>
  <c r="J610" i="5" s="1"/>
  <c r="E611" i="5"/>
  <c r="F611" i="5" s="1"/>
  <c r="E612" i="5"/>
  <c r="F612" i="5" s="1"/>
  <c r="E613" i="5"/>
  <c r="F613" i="5" s="1"/>
  <c r="B613" i="5" s="1"/>
  <c r="E614" i="5"/>
  <c r="F614" i="5" s="1"/>
  <c r="E615" i="5"/>
  <c r="F615" i="5" s="1"/>
  <c r="E616" i="5"/>
  <c r="F616" i="5" s="1"/>
  <c r="G616" i="5" s="1"/>
  <c r="M616" i="5" s="1"/>
  <c r="E617" i="5"/>
  <c r="F617" i="5" s="1"/>
  <c r="G617" i="5" s="1"/>
  <c r="J617" i="5" s="1"/>
  <c r="E618" i="5"/>
  <c r="F618" i="5" s="1"/>
  <c r="E619" i="5"/>
  <c r="F619" i="5" s="1"/>
  <c r="E246" i="5"/>
  <c r="F246" i="5" s="1"/>
  <c r="E248" i="5"/>
  <c r="F248" i="5" s="1"/>
  <c r="E251" i="5"/>
  <c r="F251" i="5" s="1"/>
  <c r="E478" i="5"/>
  <c r="F478" i="5" s="1"/>
  <c r="BE11" i="5"/>
  <c r="BF11" i="5" s="1"/>
  <c r="BR11" i="5" s="1"/>
  <c r="BQ11" i="5"/>
  <c r="BE12" i="5"/>
  <c r="BF12" i="5" s="1"/>
  <c r="BR12" i="5" s="1"/>
  <c r="BQ12" i="5"/>
  <c r="BE13" i="5"/>
  <c r="BF13" i="5" s="1"/>
  <c r="BR13" i="5" s="1"/>
  <c r="BQ13" i="5"/>
  <c r="E21" i="5"/>
  <c r="F21" i="5" s="1"/>
  <c r="E22" i="5"/>
  <c r="F22" i="5" s="1"/>
  <c r="B22" i="5" s="1"/>
  <c r="E23" i="5"/>
  <c r="F23" i="5" s="1"/>
  <c r="U23" i="5" s="1"/>
  <c r="E24" i="5"/>
  <c r="F24" i="5" s="1"/>
  <c r="B24" i="5" s="1"/>
  <c r="E25" i="5"/>
  <c r="F25" i="5" s="1"/>
  <c r="U25" i="5" s="1"/>
  <c r="E26" i="5"/>
  <c r="F26" i="5" s="1"/>
  <c r="G26" i="5" s="1"/>
  <c r="I26" i="5" s="1"/>
  <c r="E27" i="5"/>
  <c r="F27" i="5" s="1"/>
  <c r="G27" i="5" s="1"/>
  <c r="E28" i="5"/>
  <c r="F28" i="5" s="1"/>
  <c r="G28" i="5" s="1"/>
  <c r="I28" i="5" s="1"/>
  <c r="E29" i="5"/>
  <c r="F29" i="5" s="1"/>
  <c r="G29" i="5" s="1"/>
  <c r="I29" i="5" s="1"/>
  <c r="E30" i="5"/>
  <c r="F30" i="5" s="1"/>
  <c r="E31" i="5"/>
  <c r="F31" i="5" s="1"/>
  <c r="G31" i="5" s="1"/>
  <c r="E32" i="5"/>
  <c r="F32" i="5" s="1"/>
  <c r="E33" i="5"/>
  <c r="F33" i="5" s="1"/>
  <c r="G33" i="5" s="1"/>
  <c r="E34" i="5"/>
  <c r="F34" i="5" s="1"/>
  <c r="E35" i="5"/>
  <c r="F35" i="5" s="1"/>
  <c r="G35" i="5" s="1"/>
  <c r="E36" i="5"/>
  <c r="F36" i="5" s="1"/>
  <c r="G36" i="5" s="1"/>
  <c r="H36" i="5" s="1"/>
  <c r="E37" i="5"/>
  <c r="F37" i="5" s="1"/>
  <c r="E38" i="5"/>
  <c r="F38" i="5" s="1"/>
  <c r="G38" i="5" s="1"/>
  <c r="I38" i="5" s="1"/>
  <c r="E39" i="5"/>
  <c r="F39" i="5" s="1"/>
  <c r="G39" i="5" s="1"/>
  <c r="I39" i="5" s="1"/>
  <c r="E40" i="5"/>
  <c r="F40" i="5" s="1"/>
  <c r="G40" i="5" s="1"/>
  <c r="E41" i="5"/>
  <c r="F41" i="5" s="1"/>
  <c r="G41" i="5" s="1"/>
  <c r="E42" i="5"/>
  <c r="F42" i="5" s="1"/>
  <c r="G42" i="5" s="1"/>
  <c r="I42" i="5" s="1"/>
  <c r="E43" i="5"/>
  <c r="F43" i="5" s="1"/>
  <c r="E44" i="5"/>
  <c r="F44" i="5" s="1"/>
  <c r="E45" i="5"/>
  <c r="F45" i="5" s="1"/>
  <c r="E46" i="5"/>
  <c r="F46" i="5" s="1"/>
  <c r="E47" i="5"/>
  <c r="F47" i="5" s="1"/>
  <c r="E48" i="5"/>
  <c r="F48" i="5" s="1"/>
  <c r="E49" i="5"/>
  <c r="F49" i="5" s="1"/>
  <c r="G49" i="5" s="1"/>
  <c r="E50" i="5"/>
  <c r="F50" i="5" s="1"/>
  <c r="E51" i="5"/>
  <c r="F51" i="5" s="1"/>
  <c r="G51" i="5" s="1"/>
  <c r="I51" i="5" s="1"/>
  <c r="E52" i="5"/>
  <c r="F52" i="5" s="1"/>
  <c r="G52" i="5" s="1"/>
  <c r="E53" i="5"/>
  <c r="F53" i="5" s="1"/>
  <c r="G53" i="5" s="1"/>
  <c r="E54" i="5"/>
  <c r="F54" i="5" s="1"/>
  <c r="E55" i="5"/>
  <c r="F55" i="5" s="1"/>
  <c r="G55" i="5" s="1"/>
  <c r="I55" i="5" s="1"/>
  <c r="E56" i="5"/>
  <c r="F56" i="5" s="1"/>
  <c r="G56" i="5" s="1"/>
  <c r="E57" i="5"/>
  <c r="F57" i="5" s="1"/>
  <c r="E58" i="5"/>
  <c r="F58" i="5" s="1"/>
  <c r="G58" i="5" s="1"/>
  <c r="I58" i="5" s="1"/>
  <c r="E59" i="5"/>
  <c r="F59" i="5" s="1"/>
  <c r="G59" i="5" s="1"/>
  <c r="I59" i="5" s="1"/>
  <c r="E60" i="5"/>
  <c r="F60" i="5" s="1"/>
  <c r="G60" i="5" s="1"/>
  <c r="I60" i="5" s="1"/>
  <c r="E61" i="5"/>
  <c r="F61" i="5" s="1"/>
  <c r="G61" i="5" s="1"/>
  <c r="E62" i="5"/>
  <c r="F62" i="5" s="1"/>
  <c r="E63" i="5"/>
  <c r="F63" i="5" s="1"/>
  <c r="G63" i="5" s="1"/>
  <c r="I63" i="5" s="1"/>
  <c r="E64" i="5"/>
  <c r="F64" i="5" s="1"/>
  <c r="E65" i="5"/>
  <c r="F65" i="5" s="1"/>
  <c r="G65" i="5" s="1"/>
  <c r="I65" i="5" s="1"/>
  <c r="E66" i="5"/>
  <c r="F66" i="5" s="1"/>
  <c r="G66" i="5" s="1"/>
  <c r="E67" i="5"/>
  <c r="F67" i="5" s="1"/>
  <c r="E68" i="5"/>
  <c r="F68" i="5" s="1"/>
  <c r="G68" i="5" s="1"/>
  <c r="I68" i="5" s="1"/>
  <c r="E69" i="5"/>
  <c r="F69" i="5" s="1"/>
  <c r="G69" i="5" s="1"/>
  <c r="E70" i="5"/>
  <c r="F70" i="5" s="1"/>
  <c r="E71" i="5"/>
  <c r="F71" i="5" s="1"/>
  <c r="G71" i="5" s="1"/>
  <c r="I71" i="5" s="1"/>
  <c r="E72" i="5"/>
  <c r="F72" i="5" s="1"/>
  <c r="E73" i="5"/>
  <c r="F73" i="5" s="1"/>
  <c r="G73" i="5" s="1"/>
  <c r="I73" i="5" s="1"/>
  <c r="E74" i="5"/>
  <c r="F74" i="5" s="1"/>
  <c r="E75" i="5"/>
  <c r="F75" i="5" s="1"/>
  <c r="G75" i="5" s="1"/>
  <c r="E76" i="5"/>
  <c r="F76" i="5" s="1"/>
  <c r="G76" i="5" s="1"/>
  <c r="E77" i="5"/>
  <c r="F77" i="5" s="1"/>
  <c r="E78" i="5"/>
  <c r="F78" i="5" s="1"/>
  <c r="E79" i="5"/>
  <c r="F79" i="5" s="1"/>
  <c r="G79" i="5" s="1"/>
  <c r="I79" i="5" s="1"/>
  <c r="E80" i="5"/>
  <c r="F80" i="5" s="1"/>
  <c r="E81" i="5"/>
  <c r="F81" i="5" s="1"/>
  <c r="E82" i="5"/>
  <c r="F82" i="5" s="1"/>
  <c r="E83" i="5"/>
  <c r="F83" i="5" s="1"/>
  <c r="G83" i="5" s="1"/>
  <c r="I83" i="5" s="1"/>
  <c r="E84" i="5"/>
  <c r="F84" i="5" s="1"/>
  <c r="E85" i="5"/>
  <c r="F85" i="5" s="1"/>
  <c r="G85" i="5" s="1"/>
  <c r="I85" i="5" s="1"/>
  <c r="E86" i="5"/>
  <c r="F86" i="5" s="1"/>
  <c r="E87" i="5"/>
  <c r="F87" i="5" s="1"/>
  <c r="E88" i="5"/>
  <c r="F88" i="5" s="1"/>
  <c r="G88" i="5" s="1"/>
  <c r="I88" i="5" s="1"/>
  <c r="E89" i="5"/>
  <c r="F89" i="5" s="1"/>
  <c r="G89" i="5" s="1"/>
  <c r="I89" i="5" s="1"/>
  <c r="E90" i="5"/>
  <c r="F90" i="5" s="1"/>
  <c r="G90" i="5" s="1"/>
  <c r="I90" i="5" s="1"/>
  <c r="E91" i="5"/>
  <c r="F91" i="5" s="1"/>
  <c r="E92" i="5"/>
  <c r="F92" i="5" s="1"/>
  <c r="G92" i="5" s="1"/>
  <c r="E93" i="5"/>
  <c r="F93" i="5" s="1"/>
  <c r="G93" i="5" s="1"/>
  <c r="I93" i="5" s="1"/>
  <c r="E94" i="5"/>
  <c r="F94" i="5" s="1"/>
  <c r="E95" i="5"/>
  <c r="F95" i="5" s="1"/>
  <c r="G95" i="5" s="1"/>
  <c r="E96" i="5"/>
  <c r="F96" i="5" s="1"/>
  <c r="G96" i="5" s="1"/>
  <c r="I96" i="5" s="1"/>
  <c r="E97" i="5"/>
  <c r="F97" i="5" s="1"/>
  <c r="E98" i="5"/>
  <c r="F98" i="5" s="1"/>
  <c r="G98" i="5" s="1"/>
  <c r="I98" i="5" s="1"/>
  <c r="E99" i="5"/>
  <c r="F99" i="5" s="1"/>
  <c r="G99" i="5" s="1"/>
  <c r="I99" i="5" s="1"/>
  <c r="E100" i="5"/>
  <c r="F100" i="5" s="1"/>
  <c r="E101" i="5"/>
  <c r="F101" i="5" s="1"/>
  <c r="E102" i="5"/>
  <c r="F102" i="5" s="1"/>
  <c r="E103" i="5"/>
  <c r="F103" i="5" s="1"/>
  <c r="E104" i="5"/>
  <c r="F104" i="5" s="1"/>
  <c r="G104" i="5" s="1"/>
  <c r="I104" i="5" s="1"/>
  <c r="E105" i="5"/>
  <c r="F105" i="5" s="1"/>
  <c r="G105" i="5" s="1"/>
  <c r="I105" i="5" s="1"/>
  <c r="E106" i="5"/>
  <c r="F106" i="5" s="1"/>
  <c r="E107" i="5"/>
  <c r="F107" i="5" s="1"/>
  <c r="G107" i="5" s="1"/>
  <c r="E108" i="5"/>
  <c r="F108" i="5" s="1"/>
  <c r="E109" i="5"/>
  <c r="F109" i="5" s="1"/>
  <c r="E110" i="5"/>
  <c r="F110" i="5" s="1"/>
  <c r="G110" i="5" s="1"/>
  <c r="E111" i="5"/>
  <c r="F111" i="5" s="1"/>
  <c r="G111" i="5" s="1"/>
  <c r="I111" i="5" s="1"/>
  <c r="E112" i="5"/>
  <c r="F112" i="5" s="1"/>
  <c r="G112" i="5" s="1"/>
  <c r="I112" i="5" s="1"/>
  <c r="E113" i="5"/>
  <c r="F113" i="5" s="1"/>
  <c r="G113" i="5" s="1"/>
  <c r="E114" i="5"/>
  <c r="F114" i="5" s="1"/>
  <c r="G114" i="5" s="1"/>
  <c r="E115" i="5"/>
  <c r="F115" i="5" s="1"/>
  <c r="E116" i="5"/>
  <c r="F116" i="5" s="1"/>
  <c r="E117" i="5"/>
  <c r="F117" i="5" s="1"/>
  <c r="G117" i="5" s="1"/>
  <c r="E118" i="5"/>
  <c r="F118" i="5" s="1"/>
  <c r="E119" i="5"/>
  <c r="F119" i="5" s="1"/>
  <c r="G119" i="5" s="1"/>
  <c r="I119" i="5" s="1"/>
  <c r="E120" i="5"/>
  <c r="F120" i="5" s="1"/>
  <c r="G120" i="5" s="1"/>
  <c r="I120" i="5" s="1"/>
  <c r="E121" i="5"/>
  <c r="F121" i="5" s="1"/>
  <c r="E122" i="5"/>
  <c r="F122" i="5" s="1"/>
  <c r="G122" i="5" s="1"/>
  <c r="I122" i="5" s="1"/>
  <c r="E123" i="5"/>
  <c r="F123" i="5" s="1"/>
  <c r="E124" i="5"/>
  <c r="F124" i="5" s="1"/>
  <c r="E125" i="5"/>
  <c r="F125" i="5" s="1"/>
  <c r="E126" i="5"/>
  <c r="F126" i="5" s="1"/>
  <c r="E127" i="5"/>
  <c r="F127" i="5" s="1"/>
  <c r="G127" i="5" s="1"/>
  <c r="I127" i="5" s="1"/>
  <c r="E128" i="5"/>
  <c r="F128" i="5" s="1"/>
  <c r="G128" i="5" s="1"/>
  <c r="I128" i="5" s="1"/>
  <c r="E129" i="5"/>
  <c r="F129" i="5" s="1"/>
  <c r="G129" i="5" s="1"/>
  <c r="E130" i="5"/>
  <c r="F130" i="5" s="1"/>
  <c r="G130" i="5" s="1"/>
  <c r="I130" i="5" s="1"/>
  <c r="E131" i="5"/>
  <c r="F131" i="5" s="1"/>
  <c r="G131" i="5" s="1"/>
  <c r="I131" i="5" s="1"/>
  <c r="E132" i="5"/>
  <c r="F132" i="5" s="1"/>
  <c r="E133" i="5"/>
  <c r="F133" i="5" s="1"/>
  <c r="G133" i="5" s="1"/>
  <c r="I133" i="5" s="1"/>
  <c r="E134" i="5"/>
  <c r="F134" i="5" s="1"/>
  <c r="G134" i="5" s="1"/>
  <c r="I134" i="5" s="1"/>
  <c r="E135" i="5"/>
  <c r="F135" i="5" s="1"/>
  <c r="G135" i="5" s="1"/>
  <c r="I135" i="5" s="1"/>
  <c r="E136" i="5"/>
  <c r="F136" i="5" s="1"/>
  <c r="G136" i="5" s="1"/>
  <c r="I136" i="5" s="1"/>
  <c r="E137" i="5"/>
  <c r="F137" i="5" s="1"/>
  <c r="G137" i="5" s="1"/>
  <c r="I137" i="5" s="1"/>
  <c r="E138" i="5"/>
  <c r="F138" i="5" s="1"/>
  <c r="G138" i="5" s="1"/>
  <c r="I138" i="5" s="1"/>
  <c r="E139" i="5"/>
  <c r="F139" i="5" s="1"/>
  <c r="E140" i="5"/>
  <c r="F140" i="5" s="1"/>
  <c r="G140" i="5" s="1"/>
  <c r="E141" i="5"/>
  <c r="F141" i="5" s="1"/>
  <c r="E142" i="5"/>
  <c r="F142" i="5" s="1"/>
  <c r="E143" i="5"/>
  <c r="F143" i="5" s="1"/>
  <c r="G143" i="5" s="1"/>
  <c r="E144" i="5"/>
  <c r="F144" i="5" s="1"/>
  <c r="E145" i="5"/>
  <c r="F145" i="5" s="1"/>
  <c r="G145" i="5" s="1"/>
  <c r="I145" i="5" s="1"/>
  <c r="E146" i="5"/>
  <c r="F146" i="5" s="1"/>
  <c r="G146" i="5" s="1"/>
  <c r="E147" i="5"/>
  <c r="F147" i="5" s="1"/>
  <c r="G147" i="5" s="1"/>
  <c r="I147" i="5" s="1"/>
  <c r="E148" i="5"/>
  <c r="F148" i="5" s="1"/>
  <c r="E149" i="5"/>
  <c r="F149" i="5" s="1"/>
  <c r="E150" i="5"/>
  <c r="F150" i="5" s="1"/>
  <c r="G150" i="5" s="1"/>
  <c r="K150" i="5" s="1"/>
  <c r="E151" i="5"/>
  <c r="F151" i="5" s="1"/>
  <c r="G151" i="5" s="1"/>
  <c r="K151" i="5" s="1"/>
  <c r="E152" i="5"/>
  <c r="F152" i="5" s="1"/>
  <c r="E153" i="5"/>
  <c r="F153" i="5" s="1"/>
  <c r="E154" i="5"/>
  <c r="F154" i="5" s="1"/>
  <c r="E155" i="5"/>
  <c r="F155" i="5" s="1"/>
  <c r="E156" i="5"/>
  <c r="F156" i="5" s="1"/>
  <c r="G156" i="5" s="1"/>
  <c r="I156" i="5" s="1"/>
  <c r="E157" i="5"/>
  <c r="F157" i="5" s="1"/>
  <c r="G157" i="5" s="1"/>
  <c r="I157" i="5" s="1"/>
  <c r="E158" i="5"/>
  <c r="F158" i="5" s="1"/>
  <c r="E159" i="5"/>
  <c r="F159" i="5" s="1"/>
  <c r="E160" i="5"/>
  <c r="F160" i="5" s="1"/>
  <c r="E161" i="5"/>
  <c r="F161" i="5" s="1"/>
  <c r="G161" i="5" s="1"/>
  <c r="J161" i="5" s="1"/>
  <c r="E162" i="5"/>
  <c r="F162" i="5" s="1"/>
  <c r="E163" i="5"/>
  <c r="F163" i="5" s="1"/>
  <c r="E164" i="5"/>
  <c r="F164" i="5" s="1"/>
  <c r="E165" i="5"/>
  <c r="F165" i="5" s="1"/>
  <c r="G165" i="5" s="1"/>
  <c r="I165" i="5" s="1"/>
  <c r="E166" i="5"/>
  <c r="F166" i="5" s="1"/>
  <c r="P166" i="5" s="1"/>
  <c r="E167" i="5"/>
  <c r="F167" i="5" s="1"/>
  <c r="E168" i="5"/>
  <c r="F168" i="5" s="1"/>
  <c r="G168" i="5" s="1"/>
  <c r="I168" i="5" s="1"/>
  <c r="E169" i="5"/>
  <c r="F169" i="5" s="1"/>
  <c r="G169" i="5" s="1"/>
  <c r="I169" i="5" s="1"/>
  <c r="E170" i="5"/>
  <c r="F170" i="5" s="1"/>
  <c r="G170" i="5" s="1"/>
  <c r="I170" i="5" s="1"/>
  <c r="E171" i="5"/>
  <c r="F171" i="5" s="1"/>
  <c r="E172" i="5"/>
  <c r="F172" i="5" s="1"/>
  <c r="G172" i="5" s="1"/>
  <c r="E173" i="5"/>
  <c r="F173" i="5" s="1"/>
  <c r="G173" i="5" s="1"/>
  <c r="I173" i="5" s="1"/>
  <c r="E174" i="5"/>
  <c r="F174" i="5" s="1"/>
  <c r="E175" i="5"/>
  <c r="F175" i="5" s="1"/>
  <c r="G175" i="5" s="1"/>
  <c r="J175" i="5" s="1"/>
  <c r="E176" i="5"/>
  <c r="F176" i="5" s="1"/>
  <c r="E177" i="5"/>
  <c r="F177" i="5" s="1"/>
  <c r="E178" i="5"/>
  <c r="F178" i="5" s="1"/>
  <c r="E179" i="5"/>
  <c r="F179" i="5" s="1"/>
  <c r="G179" i="5" s="1"/>
  <c r="K179" i="5" s="1"/>
  <c r="E180" i="5"/>
  <c r="F180" i="5" s="1"/>
  <c r="G180" i="5" s="1"/>
  <c r="J180" i="5" s="1"/>
  <c r="E181" i="5"/>
  <c r="F181" i="5" s="1"/>
  <c r="G181" i="5" s="1"/>
  <c r="J181" i="5" s="1"/>
  <c r="E182" i="5"/>
  <c r="F182" i="5" s="1"/>
  <c r="E183" i="5"/>
  <c r="F183" i="5" s="1"/>
  <c r="E184" i="5"/>
  <c r="F184" i="5" s="1"/>
  <c r="G184" i="5" s="1"/>
  <c r="E185" i="5"/>
  <c r="F185" i="5" s="1"/>
  <c r="G185" i="5" s="1"/>
  <c r="J185" i="5" s="1"/>
  <c r="E186" i="5"/>
  <c r="F186" i="5" s="1"/>
  <c r="E187" i="5"/>
  <c r="F187" i="5" s="1"/>
  <c r="G187" i="5" s="1"/>
  <c r="E188" i="5"/>
  <c r="F188" i="5" s="1"/>
  <c r="G188" i="5" s="1"/>
  <c r="E189" i="5"/>
  <c r="F189" i="5" s="1"/>
  <c r="G189" i="5" s="1"/>
  <c r="E190" i="5"/>
  <c r="F190" i="5" s="1"/>
  <c r="E191" i="5"/>
  <c r="F191" i="5" s="1"/>
  <c r="G191" i="5" s="1"/>
  <c r="J191" i="5" s="1"/>
  <c r="E192" i="5"/>
  <c r="F192" i="5" s="1"/>
  <c r="E193" i="5"/>
  <c r="F193" i="5" s="1"/>
  <c r="G193" i="5" s="1"/>
  <c r="I193" i="5" s="1"/>
  <c r="E194" i="5"/>
  <c r="F194" i="5" s="1"/>
  <c r="G194" i="5" s="1"/>
  <c r="N194" i="5" s="1"/>
  <c r="E195" i="5"/>
  <c r="F195" i="5" s="1"/>
  <c r="E196" i="5"/>
  <c r="F196" i="5" s="1"/>
  <c r="G196" i="5" s="1"/>
  <c r="I196" i="5" s="1"/>
  <c r="E197" i="5"/>
  <c r="F197" i="5" s="1"/>
  <c r="E198" i="5"/>
  <c r="F198" i="5" s="1"/>
  <c r="E199" i="5"/>
  <c r="F199" i="5" s="1"/>
  <c r="U478" i="5"/>
  <c r="BE14" i="5"/>
  <c r="BF14" i="5" s="1"/>
  <c r="BR14" i="5" s="1"/>
  <c r="BQ14" i="5"/>
  <c r="BE15" i="5"/>
  <c r="BF15" i="5" s="1"/>
  <c r="BR15" i="5" s="1"/>
  <c r="BQ15" i="5"/>
  <c r="F16" i="5"/>
  <c r="F17" i="5" s="1"/>
  <c r="BE16" i="5"/>
  <c r="BF16" i="5" s="1"/>
  <c r="BR16" i="5" s="1"/>
  <c r="BQ16" i="5"/>
  <c r="C17" i="5"/>
  <c r="BE17" i="5"/>
  <c r="BF17" i="5" s="1"/>
  <c r="BR17" i="5" s="1"/>
  <c r="BQ17" i="5"/>
  <c r="BE18" i="5"/>
  <c r="BF18" i="5" s="1"/>
  <c r="BR18" i="5" s="1"/>
  <c r="BQ18" i="5"/>
  <c r="BE19" i="5"/>
  <c r="BF19" i="5" s="1"/>
  <c r="BR19" i="5" s="1"/>
  <c r="BQ19" i="5"/>
  <c r="BE20" i="5"/>
  <c r="BF20" i="5" s="1"/>
  <c r="BR20" i="5" s="1"/>
  <c r="BQ20" i="5"/>
  <c r="Q21" i="5"/>
  <c r="BE21" i="5"/>
  <c r="BF21" i="5" s="1"/>
  <c r="BR21" i="5" s="1"/>
  <c r="BQ21" i="5"/>
  <c r="Q22" i="5"/>
  <c r="BE22" i="5"/>
  <c r="BF22" i="5" s="1"/>
  <c r="BR22" i="5" s="1"/>
  <c r="BQ22" i="5"/>
  <c r="Q23" i="5"/>
  <c r="BE23" i="5"/>
  <c r="BF23" i="5" s="1"/>
  <c r="BR23" i="5" s="1"/>
  <c r="BQ23" i="5"/>
  <c r="Q24" i="5"/>
  <c r="BE24" i="5"/>
  <c r="BF24" i="5" s="1"/>
  <c r="BR24" i="5" s="1"/>
  <c r="BQ24" i="5"/>
  <c r="Q25" i="5"/>
  <c r="BE25" i="5"/>
  <c r="BF25" i="5" s="1"/>
  <c r="BR25" i="5" s="1"/>
  <c r="BQ25" i="5"/>
  <c r="Q26" i="5"/>
  <c r="BE26" i="5"/>
  <c r="BF26" i="5"/>
  <c r="BR26" i="5" s="1"/>
  <c r="BQ26" i="5"/>
  <c r="Q27" i="5"/>
  <c r="BE27" i="5"/>
  <c r="BF27" i="5" s="1"/>
  <c r="BR27" i="5" s="1"/>
  <c r="B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I212" i="5"/>
  <c r="Q212" i="5"/>
  <c r="Q213" i="5"/>
  <c r="Q214" i="5"/>
  <c r="Q215" i="5"/>
  <c r="Q216" i="5"/>
  <c r="Q217" i="5"/>
  <c r="Q218" i="5"/>
  <c r="I219" i="5"/>
  <c r="Q219" i="5"/>
  <c r="Q220" i="5"/>
  <c r="Q221" i="5"/>
  <c r="Q222" i="5"/>
  <c r="Q223" i="5"/>
  <c r="Q224" i="5"/>
  <c r="Q225" i="5"/>
  <c r="J226" i="5"/>
  <c r="Q226" i="5"/>
  <c r="Q227" i="5"/>
  <c r="Q228" i="5"/>
  <c r="Q229" i="5"/>
  <c r="Q230" i="5"/>
  <c r="Q231" i="5"/>
  <c r="Q232" i="5"/>
  <c r="Q233" i="5"/>
  <c r="Q234" i="5"/>
  <c r="I235" i="5"/>
  <c r="Q235" i="5"/>
  <c r="Q236" i="5"/>
  <c r="Q237" i="5"/>
  <c r="Q238" i="5"/>
  <c r="Q239" i="5"/>
  <c r="Q240" i="5"/>
  <c r="Q241" i="5"/>
  <c r="I242" i="5"/>
  <c r="Q242" i="5"/>
  <c r="Q243" i="5"/>
  <c r="I244" i="5"/>
  <c r="Q244" i="5"/>
  <c r="Q245" i="5"/>
  <c r="Q246" i="5"/>
  <c r="Q247" i="5"/>
  <c r="Q248" i="5"/>
  <c r="Q249" i="5"/>
  <c r="Q250" i="5"/>
  <c r="Q251" i="5"/>
  <c r="I252" i="5"/>
  <c r="Q252" i="5"/>
  <c r="Q253" i="5"/>
  <c r="Q254" i="5"/>
  <c r="Q255" i="5"/>
  <c r="Q256" i="5"/>
  <c r="Q257" i="5"/>
  <c r="B258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I275" i="5"/>
  <c r="Q275" i="5"/>
  <c r="Q276" i="5"/>
  <c r="Q277" i="5"/>
  <c r="Q278" i="5"/>
  <c r="Q279" i="5"/>
  <c r="Q280" i="5"/>
  <c r="Q281" i="5"/>
  <c r="Q282" i="5"/>
  <c r="Q283" i="5"/>
  <c r="Q284" i="5"/>
  <c r="Q285" i="5"/>
  <c r="J286" i="5"/>
  <c r="Q286" i="5"/>
  <c r="Q287" i="5"/>
  <c r="I288" i="5"/>
  <c r="Q288" i="5"/>
  <c r="Q289" i="5"/>
  <c r="Q290" i="5"/>
  <c r="Q291" i="5"/>
  <c r="Q292" i="5"/>
  <c r="Q293" i="5"/>
  <c r="Q294" i="5"/>
  <c r="Q295" i="5"/>
  <c r="Q296" i="5"/>
  <c r="Q297" i="5"/>
  <c r="Q298" i="5"/>
  <c r="Q299" i="5"/>
  <c r="Q300" i="5"/>
  <c r="Q301" i="5"/>
  <c r="Q302" i="5"/>
  <c r="I303" i="5"/>
  <c r="Q303" i="5"/>
  <c r="Q304" i="5"/>
  <c r="Q305" i="5"/>
  <c r="I306" i="5"/>
  <c r="Q306" i="5"/>
  <c r="Q307" i="5"/>
  <c r="Q308" i="5"/>
  <c r="Q309" i="5"/>
  <c r="Q310" i="5"/>
  <c r="I311" i="5"/>
  <c r="Q311" i="5"/>
  <c r="Q312" i="5"/>
  <c r="Q313" i="5"/>
  <c r="Q314" i="5"/>
  <c r="Q315" i="5"/>
  <c r="Q316" i="5"/>
  <c r="Q317" i="5"/>
  <c r="I318" i="5"/>
  <c r="Q318" i="5"/>
  <c r="Q319" i="5"/>
  <c r="Q320" i="5"/>
  <c r="Q321" i="5"/>
  <c r="Q322" i="5"/>
  <c r="Q323" i="5"/>
  <c r="Q324" i="5"/>
  <c r="Q325" i="5"/>
  <c r="Q326" i="5"/>
  <c r="I327" i="5"/>
  <c r="Q327" i="5"/>
  <c r="J328" i="5"/>
  <c r="Q328" i="5"/>
  <c r="Q329" i="5"/>
  <c r="N330" i="5"/>
  <c r="Q330" i="5"/>
  <c r="Q331" i="5"/>
  <c r="Q332" i="5"/>
  <c r="Q333" i="5"/>
  <c r="Q334" i="5"/>
  <c r="Q335" i="5"/>
  <c r="I336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I351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I366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B381" i="5"/>
  <c r="Q381" i="5"/>
  <c r="B382" i="5"/>
  <c r="M382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B400" i="5"/>
  <c r="Q400" i="5"/>
  <c r="Q401" i="5"/>
  <c r="Q402" i="5"/>
  <c r="Q403" i="5"/>
  <c r="Q404" i="5"/>
  <c r="B405" i="5"/>
  <c r="M405" i="5"/>
  <c r="Q405" i="5"/>
  <c r="Q406" i="5"/>
  <c r="Q407" i="5"/>
  <c r="Q408" i="5"/>
  <c r="Q409" i="5"/>
  <c r="Q410" i="5"/>
  <c r="Q411" i="5"/>
  <c r="Q412" i="5"/>
  <c r="Q413" i="5"/>
  <c r="Q414" i="5"/>
  <c r="L415" i="5"/>
  <c r="Q415" i="5"/>
  <c r="Q416" i="5"/>
  <c r="Q417" i="5"/>
  <c r="Q418" i="5"/>
  <c r="Q419" i="5"/>
  <c r="Q420" i="5"/>
  <c r="Q421" i="5"/>
  <c r="Q422" i="5"/>
  <c r="Q423" i="5"/>
  <c r="Q424" i="5"/>
  <c r="Q425" i="5"/>
  <c r="J426" i="5"/>
  <c r="Q426" i="5"/>
  <c r="Q427" i="5"/>
  <c r="Q428" i="5"/>
  <c r="Q429" i="5"/>
  <c r="Q430" i="5"/>
  <c r="K431" i="5"/>
  <c r="Q431" i="5"/>
  <c r="Q432" i="5"/>
  <c r="Q433" i="5"/>
  <c r="Q434" i="5"/>
  <c r="Q435" i="5"/>
  <c r="Q436" i="5"/>
  <c r="Q437" i="5"/>
  <c r="Q438" i="5"/>
  <c r="M439" i="5"/>
  <c r="Q439" i="5"/>
  <c r="K440" i="5"/>
  <c r="Q440" i="5"/>
  <c r="Q441" i="5"/>
  <c r="Q442" i="5"/>
  <c r="Q443" i="5"/>
  <c r="Q444" i="5"/>
  <c r="Q445" i="5"/>
  <c r="Q446" i="5"/>
  <c r="Q447" i="5"/>
  <c r="Q448" i="5"/>
  <c r="B449" i="5"/>
  <c r="M449" i="5"/>
  <c r="Q449" i="5"/>
  <c r="Q450" i="5"/>
  <c r="Q451" i="5"/>
  <c r="Q452" i="5"/>
  <c r="K453" i="5"/>
  <c r="Q453" i="5"/>
  <c r="Q454" i="5"/>
  <c r="Q455" i="5"/>
  <c r="Q456" i="5"/>
  <c r="Q457" i="5"/>
  <c r="Q458" i="5"/>
  <c r="Q459" i="5"/>
  <c r="Q460" i="5"/>
  <c r="Q461" i="5"/>
  <c r="Q462" i="5"/>
  <c r="Q463" i="5"/>
  <c r="Q464" i="5"/>
  <c r="Q465" i="5"/>
  <c r="Q466" i="5"/>
  <c r="Q467" i="5"/>
  <c r="Q468" i="5"/>
  <c r="Q469" i="5"/>
  <c r="B470" i="5"/>
  <c r="Q470" i="5"/>
  <c r="Q471" i="5"/>
  <c r="Q472" i="5"/>
  <c r="Q473" i="5"/>
  <c r="Q474" i="5"/>
  <c r="Q475" i="5"/>
  <c r="Q476" i="5"/>
  <c r="Q477" i="5"/>
  <c r="B478" i="5"/>
  <c r="Q478" i="5"/>
  <c r="Q479" i="5"/>
  <c r="Q480" i="5"/>
  <c r="K481" i="5"/>
  <c r="Q481" i="5"/>
  <c r="Q482" i="5"/>
  <c r="Q483" i="5"/>
  <c r="Q484" i="5"/>
  <c r="K485" i="5"/>
  <c r="Q485" i="5"/>
  <c r="Q486" i="5"/>
  <c r="Q487" i="5"/>
  <c r="Q488" i="5"/>
  <c r="Q489" i="5"/>
  <c r="Q490" i="5"/>
  <c r="Q491" i="5"/>
  <c r="K492" i="5"/>
  <c r="Q492" i="5"/>
  <c r="Q493" i="5"/>
  <c r="Q494" i="5"/>
  <c r="Q495" i="5"/>
  <c r="Q496" i="5"/>
  <c r="Q497" i="5"/>
  <c r="Q498" i="5"/>
  <c r="Q499" i="5"/>
  <c r="Q500" i="5"/>
  <c r="Q501" i="5"/>
  <c r="Q502" i="5"/>
  <c r="Q503" i="5"/>
  <c r="Q504" i="5"/>
  <c r="Q505" i="5"/>
  <c r="Q506" i="5"/>
  <c r="Q507" i="5"/>
  <c r="Q508" i="5"/>
  <c r="Q509" i="5"/>
  <c r="Q510" i="5"/>
  <c r="Q511" i="5"/>
  <c r="Q512" i="5"/>
  <c r="Q513" i="5"/>
  <c r="Q514" i="5"/>
  <c r="Q515" i="5"/>
  <c r="Q516" i="5"/>
  <c r="Q517" i="5"/>
  <c r="Q518" i="5"/>
  <c r="Q519" i="5"/>
  <c r="Q520" i="5"/>
  <c r="Q521" i="5"/>
  <c r="Q522" i="5"/>
  <c r="Q523" i="5"/>
  <c r="Q524" i="5"/>
  <c r="K525" i="5"/>
  <c r="Q525" i="5"/>
  <c r="Q526" i="5"/>
  <c r="J527" i="5"/>
  <c r="Q527" i="5"/>
  <c r="Q528" i="5"/>
  <c r="Q529" i="5"/>
  <c r="Q530" i="5"/>
  <c r="Q531" i="5"/>
  <c r="Q532" i="5"/>
  <c r="K533" i="5"/>
  <c r="Q533" i="5"/>
  <c r="Q534" i="5"/>
  <c r="Q535" i="5"/>
  <c r="Q536" i="5"/>
  <c r="Q537" i="5"/>
  <c r="Q538" i="5"/>
  <c r="Q539" i="5"/>
  <c r="Q540" i="5"/>
  <c r="K541" i="5"/>
  <c r="Q541" i="5"/>
  <c r="Q542" i="5"/>
  <c r="Q543" i="5"/>
  <c r="Q544" i="5"/>
  <c r="Q545" i="5"/>
  <c r="Q546" i="5"/>
  <c r="Q547" i="5"/>
  <c r="Q548" i="5"/>
  <c r="Q549" i="5"/>
  <c r="Q550" i="5"/>
  <c r="Q551" i="5"/>
  <c r="Q552" i="5"/>
  <c r="Q553" i="5"/>
  <c r="Q554" i="5"/>
  <c r="Q555" i="5"/>
  <c r="Q556" i="5"/>
  <c r="Q557" i="5"/>
  <c r="Q558" i="5"/>
  <c r="Q559" i="5"/>
  <c r="Q560" i="5"/>
  <c r="Q561" i="5"/>
  <c r="Q562" i="5"/>
  <c r="Q563" i="5"/>
  <c r="Q564" i="5"/>
  <c r="Q565" i="5"/>
  <c r="Q566" i="5"/>
  <c r="Q567" i="5"/>
  <c r="Q568" i="5"/>
  <c r="Q569" i="5"/>
  <c r="Q570" i="5"/>
  <c r="Q571" i="5"/>
  <c r="Q572" i="5"/>
  <c r="Q573" i="5"/>
  <c r="Q574" i="5"/>
  <c r="Q575" i="5"/>
  <c r="Q576" i="5"/>
  <c r="Q577" i="5"/>
  <c r="Q578" i="5"/>
  <c r="Q579" i="5"/>
  <c r="Q580" i="5"/>
  <c r="Q581" i="5"/>
  <c r="Q582" i="5"/>
  <c r="Q583" i="5"/>
  <c r="Q584" i="5"/>
  <c r="Q585" i="5"/>
  <c r="Q586" i="5"/>
  <c r="Q587" i="5"/>
  <c r="Q588" i="5"/>
  <c r="Q589" i="5"/>
  <c r="Q590" i="5"/>
  <c r="Q591" i="5"/>
  <c r="Q592" i="5"/>
  <c r="K593" i="5"/>
  <c r="Q593" i="5"/>
  <c r="Q594" i="5"/>
  <c r="Q595" i="5"/>
  <c r="Q596" i="5"/>
  <c r="Q597" i="5"/>
  <c r="Q598" i="5"/>
  <c r="Q599" i="5"/>
  <c r="Q600" i="5"/>
  <c r="J601" i="5"/>
  <c r="Q601" i="5"/>
  <c r="Q602" i="5"/>
  <c r="Q603" i="5"/>
  <c r="Q604" i="5"/>
  <c r="K605" i="5"/>
  <c r="Q605" i="5"/>
  <c r="M606" i="5"/>
  <c r="Q606" i="5"/>
  <c r="Q607" i="5"/>
  <c r="Q608" i="5"/>
  <c r="Q609" i="5"/>
  <c r="Q610" i="5"/>
  <c r="Q611" i="5"/>
  <c r="Q612" i="5"/>
  <c r="Q613" i="5"/>
  <c r="B614" i="5"/>
  <c r="Q614" i="5"/>
  <c r="Q615" i="5"/>
  <c r="Q616" i="5"/>
  <c r="Q617" i="5"/>
  <c r="Q618" i="5"/>
  <c r="Q619" i="5"/>
  <c r="E483" i="3"/>
  <c r="F483" i="3" s="1"/>
  <c r="G483" i="3" s="1"/>
  <c r="M483" i="3" s="1"/>
  <c r="D11" i="3"/>
  <c r="D12" i="3"/>
  <c r="P620" i="3" s="1"/>
  <c r="D13" i="3"/>
  <c r="Q483" i="3"/>
  <c r="E445" i="3"/>
  <c r="F445" i="3" s="1"/>
  <c r="G445" i="3" s="1"/>
  <c r="E515" i="3"/>
  <c r="F515" i="3" s="1"/>
  <c r="E516" i="3"/>
  <c r="F516" i="3" s="1"/>
  <c r="B516" i="3" s="1"/>
  <c r="E387" i="3"/>
  <c r="F387" i="3" s="1"/>
  <c r="B387" i="3" s="1"/>
  <c r="E391" i="3"/>
  <c r="F391" i="3" s="1"/>
  <c r="E400" i="3"/>
  <c r="F400" i="3" s="1"/>
  <c r="G400" i="3" s="1"/>
  <c r="M400" i="3" s="1"/>
  <c r="E402" i="3"/>
  <c r="F402" i="3" s="1"/>
  <c r="B402" i="3" s="1"/>
  <c r="E403" i="3"/>
  <c r="F403" i="3" s="1"/>
  <c r="E404" i="3"/>
  <c r="F404" i="3" s="1"/>
  <c r="E410" i="3"/>
  <c r="F410" i="3" s="1"/>
  <c r="G410" i="3" s="1"/>
  <c r="E411" i="3"/>
  <c r="F411" i="3" s="1"/>
  <c r="B411" i="3" s="1"/>
  <c r="E414" i="3"/>
  <c r="F414" i="3" s="1"/>
  <c r="G414" i="3" s="1"/>
  <c r="M414" i="3" s="1"/>
  <c r="E419" i="3"/>
  <c r="F419" i="3" s="1"/>
  <c r="G419" i="3" s="1"/>
  <c r="M419" i="3" s="1"/>
  <c r="E425" i="3"/>
  <c r="F425" i="3" s="1"/>
  <c r="G425" i="3" s="1"/>
  <c r="E427" i="3"/>
  <c r="F427" i="3" s="1"/>
  <c r="B427" i="3" s="1"/>
  <c r="E436" i="3"/>
  <c r="F436" i="3" s="1"/>
  <c r="G436" i="3" s="1"/>
  <c r="M436" i="3" s="1"/>
  <c r="E449" i="3"/>
  <c r="F449" i="3" s="1"/>
  <c r="E462" i="3"/>
  <c r="F462" i="3"/>
  <c r="G462" i="3" s="1"/>
  <c r="M462" i="3" s="1"/>
  <c r="E470" i="3"/>
  <c r="F470" i="3" s="1"/>
  <c r="E471" i="3"/>
  <c r="F471" i="3" s="1"/>
  <c r="G471" i="3" s="1"/>
  <c r="M471" i="3" s="1"/>
  <c r="E478" i="3"/>
  <c r="F478" i="3" s="1"/>
  <c r="U478" i="3" s="1"/>
  <c r="E482" i="3"/>
  <c r="F482" i="3" s="1"/>
  <c r="E491" i="3"/>
  <c r="F491" i="3" s="1"/>
  <c r="B491" i="3" s="1"/>
  <c r="E510" i="3"/>
  <c r="F510" i="3" s="1"/>
  <c r="G510" i="3" s="1"/>
  <c r="M510" i="3" s="1"/>
  <c r="E518" i="3"/>
  <c r="F518" i="3" s="1"/>
  <c r="E550" i="3"/>
  <c r="F550" i="3" s="1"/>
  <c r="G550" i="3" s="1"/>
  <c r="M550" i="3" s="1"/>
  <c r="E558" i="3"/>
  <c r="F558" i="3" s="1"/>
  <c r="E559" i="3"/>
  <c r="F559" i="3" s="1"/>
  <c r="G559" i="3" s="1"/>
  <c r="M559" i="3" s="1"/>
  <c r="E562" i="3"/>
  <c r="F562" i="3" s="1"/>
  <c r="E564" i="3"/>
  <c r="F564" i="3" s="1"/>
  <c r="G564" i="3" s="1"/>
  <c r="M564" i="3" s="1"/>
  <c r="E599" i="3"/>
  <c r="F599" i="3" s="1"/>
  <c r="B599" i="3" s="1"/>
  <c r="E612" i="3"/>
  <c r="F612" i="3" s="1"/>
  <c r="E613" i="3"/>
  <c r="F613" i="3" s="1"/>
  <c r="E614" i="3"/>
  <c r="F614" i="3" s="1"/>
  <c r="B614" i="3" s="1"/>
  <c r="E615" i="3"/>
  <c r="F615" i="3" s="1"/>
  <c r="B615" i="3" s="1"/>
  <c r="E616" i="3"/>
  <c r="F616" i="3" s="1"/>
  <c r="E21" i="3"/>
  <c r="F21" i="3" s="1"/>
  <c r="U21" i="3" s="1"/>
  <c r="E22" i="3"/>
  <c r="F22" i="3" s="1"/>
  <c r="U22" i="3" s="1"/>
  <c r="E23" i="3"/>
  <c r="F23" i="3" s="1"/>
  <c r="B23" i="3" s="1"/>
  <c r="E24" i="3"/>
  <c r="F24" i="3" s="1"/>
  <c r="U24" i="3" s="1"/>
  <c r="E25" i="3"/>
  <c r="F25" i="3" s="1"/>
  <c r="E383" i="3"/>
  <c r="F383" i="3" s="1"/>
  <c r="G383" i="3" s="1"/>
  <c r="M383" i="3" s="1"/>
  <c r="E245" i="3"/>
  <c r="F245" i="3" s="1"/>
  <c r="B245" i="3" s="1"/>
  <c r="E246" i="3"/>
  <c r="F246" i="3" s="1"/>
  <c r="U246" i="3" s="1"/>
  <c r="E247" i="3"/>
  <c r="F247" i="3" s="1"/>
  <c r="G247" i="3" s="1"/>
  <c r="M247" i="3" s="1"/>
  <c r="E248" i="3"/>
  <c r="F248" i="3" s="1"/>
  <c r="U248" i="3" s="1"/>
  <c r="E249" i="3"/>
  <c r="F249" i="3" s="1"/>
  <c r="B249" i="3" s="1"/>
  <c r="E250" i="3"/>
  <c r="F250" i="3" s="1"/>
  <c r="B250" i="3" s="1"/>
  <c r="E251" i="3"/>
  <c r="F251" i="3" s="1"/>
  <c r="E258" i="3"/>
  <c r="F258" i="3" s="1"/>
  <c r="E259" i="3"/>
  <c r="F259" i="3" s="1"/>
  <c r="G259" i="3" s="1"/>
  <c r="M259" i="3" s="1"/>
  <c r="E381" i="3"/>
  <c r="F381" i="3" s="1"/>
  <c r="E382" i="3"/>
  <c r="F382" i="3" s="1"/>
  <c r="G382" i="3" s="1"/>
  <c r="M382" i="3" s="1"/>
  <c r="E392" i="3"/>
  <c r="F392" i="3" s="1"/>
  <c r="G392" i="3" s="1"/>
  <c r="E395" i="3"/>
  <c r="F395" i="3" s="1"/>
  <c r="E405" i="3"/>
  <c r="F405" i="3" s="1"/>
  <c r="G405" i="3" s="1"/>
  <c r="M405" i="3" s="1"/>
  <c r="E406" i="3"/>
  <c r="F406" i="3" s="1"/>
  <c r="G406" i="3" s="1"/>
  <c r="M406" i="3" s="1"/>
  <c r="E407" i="3"/>
  <c r="F407" i="3" s="1"/>
  <c r="G407" i="3" s="1"/>
  <c r="M407" i="3" s="1"/>
  <c r="E416" i="3"/>
  <c r="F416" i="3" s="1"/>
  <c r="B416" i="3" s="1"/>
  <c r="E417" i="3"/>
  <c r="F417" i="3" s="1"/>
  <c r="E434" i="3"/>
  <c r="F434" i="3" s="1"/>
  <c r="G434" i="3" s="1"/>
  <c r="M434" i="3" s="1"/>
  <c r="E435" i="3"/>
  <c r="F435" i="3" s="1"/>
  <c r="E437" i="3"/>
  <c r="F437" i="3" s="1"/>
  <c r="B437" i="3" s="1"/>
  <c r="E438" i="3"/>
  <c r="F438" i="3" s="1"/>
  <c r="E451" i="3"/>
  <c r="F451" i="3" s="1"/>
  <c r="E463" i="3"/>
  <c r="F463" i="3" s="1"/>
  <c r="G463" i="3" s="1"/>
  <c r="M463" i="3" s="1"/>
  <c r="E464" i="3"/>
  <c r="F464" i="3" s="1"/>
  <c r="E200" i="3"/>
  <c r="F200" i="3" s="1"/>
  <c r="G200" i="3" s="1"/>
  <c r="E201" i="3"/>
  <c r="F201" i="3" s="1"/>
  <c r="G201" i="3" s="1"/>
  <c r="I201" i="3" s="1"/>
  <c r="E202" i="3"/>
  <c r="F202" i="3" s="1"/>
  <c r="E203" i="3"/>
  <c r="F203" i="3" s="1"/>
  <c r="G203" i="3" s="1"/>
  <c r="N203" i="3" s="1"/>
  <c r="E204" i="3"/>
  <c r="F204" i="3" s="1"/>
  <c r="G204" i="3" s="1"/>
  <c r="E205" i="3"/>
  <c r="F205" i="3" s="1"/>
  <c r="G205" i="3" s="1"/>
  <c r="E206" i="3"/>
  <c r="F206" i="3" s="1"/>
  <c r="G206" i="3" s="1"/>
  <c r="I206" i="3" s="1"/>
  <c r="E207" i="3"/>
  <c r="F207" i="3" s="1"/>
  <c r="E208" i="3"/>
  <c r="F208" i="3" s="1"/>
  <c r="G208" i="3" s="1"/>
  <c r="I208" i="3" s="1"/>
  <c r="E209" i="3"/>
  <c r="F209" i="3" s="1"/>
  <c r="E210" i="3"/>
  <c r="F210" i="3" s="1"/>
  <c r="G210" i="3" s="1"/>
  <c r="I210" i="3" s="1"/>
  <c r="E211" i="3"/>
  <c r="F211" i="3" s="1"/>
  <c r="G211" i="3" s="1"/>
  <c r="I211" i="3" s="1"/>
  <c r="E212" i="3"/>
  <c r="F212" i="3" s="1"/>
  <c r="G212" i="3" s="1"/>
  <c r="I212" i="3" s="1"/>
  <c r="E213" i="3"/>
  <c r="F213" i="3" s="1"/>
  <c r="G213" i="3" s="1"/>
  <c r="I213" i="3" s="1"/>
  <c r="E214" i="3"/>
  <c r="F214" i="3" s="1"/>
  <c r="G214" i="3" s="1"/>
  <c r="I214" i="3" s="1"/>
  <c r="E215" i="3"/>
  <c r="F215" i="3" s="1"/>
  <c r="G215" i="3" s="1"/>
  <c r="I215" i="3" s="1"/>
  <c r="E216" i="3"/>
  <c r="F216" i="3" s="1"/>
  <c r="G216" i="3" s="1"/>
  <c r="E217" i="3"/>
  <c r="F217" i="3" s="1"/>
  <c r="G217" i="3" s="1"/>
  <c r="I217" i="3" s="1"/>
  <c r="E218" i="3"/>
  <c r="F218" i="3" s="1"/>
  <c r="G218" i="3" s="1"/>
  <c r="J218" i="3" s="1"/>
  <c r="E219" i="3"/>
  <c r="F219" i="3" s="1"/>
  <c r="G219" i="3" s="1"/>
  <c r="I219" i="3" s="1"/>
  <c r="E220" i="3"/>
  <c r="F220" i="3" s="1"/>
  <c r="E221" i="3"/>
  <c r="F221" i="3" s="1"/>
  <c r="G221" i="3" s="1"/>
  <c r="I221" i="3" s="1"/>
  <c r="E222" i="3"/>
  <c r="F222" i="3" s="1"/>
  <c r="G222" i="3" s="1"/>
  <c r="E223" i="3"/>
  <c r="F223" i="3" s="1"/>
  <c r="G223" i="3" s="1"/>
  <c r="E224" i="3"/>
  <c r="F224" i="3" s="1"/>
  <c r="G224" i="3" s="1"/>
  <c r="I224" i="3" s="1"/>
  <c r="E225" i="3"/>
  <c r="F225" i="3" s="1"/>
  <c r="G225" i="3" s="1"/>
  <c r="J225" i="3" s="1"/>
  <c r="E226" i="3"/>
  <c r="F226" i="3" s="1"/>
  <c r="G226" i="3" s="1"/>
  <c r="J226" i="3" s="1"/>
  <c r="E227" i="3"/>
  <c r="F227" i="3" s="1"/>
  <c r="G227" i="3" s="1"/>
  <c r="E228" i="3"/>
  <c r="F228" i="3" s="1"/>
  <c r="E229" i="3"/>
  <c r="F229" i="3" s="1"/>
  <c r="G229" i="3" s="1"/>
  <c r="E230" i="3"/>
  <c r="F230" i="3" s="1"/>
  <c r="G230" i="3" s="1"/>
  <c r="I230" i="3" s="1"/>
  <c r="E231" i="3"/>
  <c r="F231" i="3" s="1"/>
  <c r="G231" i="3" s="1"/>
  <c r="I231" i="3" s="1"/>
  <c r="E232" i="3"/>
  <c r="F232" i="3" s="1"/>
  <c r="G232" i="3" s="1"/>
  <c r="E233" i="3"/>
  <c r="F233" i="3" s="1"/>
  <c r="G233" i="3" s="1"/>
  <c r="I233" i="3" s="1"/>
  <c r="E234" i="3"/>
  <c r="F234" i="3" s="1"/>
  <c r="G234" i="3" s="1"/>
  <c r="I234" i="3" s="1"/>
  <c r="E235" i="3"/>
  <c r="F235" i="3" s="1"/>
  <c r="G235" i="3" s="1"/>
  <c r="E236" i="3"/>
  <c r="F236" i="3"/>
  <c r="G236" i="3" s="1"/>
  <c r="J236" i="3" s="1"/>
  <c r="E237" i="3"/>
  <c r="F237" i="3" s="1"/>
  <c r="G237" i="3" s="1"/>
  <c r="I237" i="3" s="1"/>
  <c r="E238" i="3"/>
  <c r="F238" i="3" s="1"/>
  <c r="G238" i="3" s="1"/>
  <c r="I238" i="3" s="1"/>
  <c r="E239" i="3"/>
  <c r="F239" i="3" s="1"/>
  <c r="G239" i="3" s="1"/>
  <c r="E240" i="3"/>
  <c r="F240" i="3" s="1"/>
  <c r="G240" i="3" s="1"/>
  <c r="E241" i="3"/>
  <c r="F241" i="3" s="1"/>
  <c r="G241" i="3" s="1"/>
  <c r="J241" i="3" s="1"/>
  <c r="E242" i="3"/>
  <c r="F242" i="3" s="1"/>
  <c r="G242" i="3" s="1"/>
  <c r="I242" i="3" s="1"/>
  <c r="E243" i="3"/>
  <c r="F243" i="3" s="1"/>
  <c r="G243" i="3" s="1"/>
  <c r="I243" i="3" s="1"/>
  <c r="E244" i="3"/>
  <c r="F244" i="3" s="1"/>
  <c r="G244" i="3" s="1"/>
  <c r="E252" i="3"/>
  <c r="F252" i="3" s="1"/>
  <c r="G252" i="3" s="1"/>
  <c r="I252" i="3" s="1"/>
  <c r="E253" i="3"/>
  <c r="F253" i="3" s="1"/>
  <c r="G253" i="3" s="1"/>
  <c r="E254" i="3"/>
  <c r="F254" i="3" s="1"/>
  <c r="G254" i="3" s="1"/>
  <c r="N254" i="3" s="1"/>
  <c r="E255" i="3"/>
  <c r="F255" i="3" s="1"/>
  <c r="G255" i="3" s="1"/>
  <c r="N255" i="3" s="1"/>
  <c r="E256" i="3"/>
  <c r="F256" i="3" s="1"/>
  <c r="G256" i="3" s="1"/>
  <c r="J256" i="3" s="1"/>
  <c r="E257" i="3"/>
  <c r="F257" i="3" s="1"/>
  <c r="G257" i="3" s="1"/>
  <c r="I257" i="3" s="1"/>
  <c r="E260" i="3"/>
  <c r="F260" i="3" s="1"/>
  <c r="G260" i="3" s="1"/>
  <c r="I260" i="3" s="1"/>
  <c r="E261" i="3"/>
  <c r="F261" i="3" s="1"/>
  <c r="G261" i="3" s="1"/>
  <c r="E262" i="3"/>
  <c r="F262" i="3" s="1"/>
  <c r="G262" i="3" s="1"/>
  <c r="E263" i="3"/>
  <c r="F263" i="3" s="1"/>
  <c r="G263" i="3" s="1"/>
  <c r="I263" i="3" s="1"/>
  <c r="E264" i="3"/>
  <c r="F264" i="3" s="1"/>
  <c r="G264" i="3" s="1"/>
  <c r="E265" i="3"/>
  <c r="F265" i="3" s="1"/>
  <c r="G265" i="3" s="1"/>
  <c r="I265" i="3" s="1"/>
  <c r="E266" i="3"/>
  <c r="F266" i="3" s="1"/>
  <c r="G266" i="3" s="1"/>
  <c r="I266" i="3" s="1"/>
  <c r="E267" i="3"/>
  <c r="F267" i="3" s="1"/>
  <c r="G267" i="3" s="1"/>
  <c r="I267" i="3" s="1"/>
  <c r="E268" i="3"/>
  <c r="F268" i="3" s="1"/>
  <c r="G268" i="3" s="1"/>
  <c r="I268" i="3" s="1"/>
  <c r="E269" i="3"/>
  <c r="F269" i="3" s="1"/>
  <c r="G269" i="3" s="1"/>
  <c r="J269" i="3" s="1"/>
  <c r="E270" i="3"/>
  <c r="F270" i="3" s="1"/>
  <c r="G270" i="3" s="1"/>
  <c r="I270" i="3" s="1"/>
  <c r="E271" i="3"/>
  <c r="F271" i="3" s="1"/>
  <c r="G271" i="3" s="1"/>
  <c r="J271" i="3" s="1"/>
  <c r="E272" i="3"/>
  <c r="F272" i="3" s="1"/>
  <c r="G272" i="3" s="1"/>
  <c r="N272" i="3" s="1"/>
  <c r="E273" i="3"/>
  <c r="F273" i="3" s="1"/>
  <c r="G273" i="3" s="1"/>
  <c r="I273" i="3" s="1"/>
  <c r="E274" i="3"/>
  <c r="F274" i="3" s="1"/>
  <c r="G274" i="3" s="1"/>
  <c r="N274" i="3" s="1"/>
  <c r="E275" i="3"/>
  <c r="F275" i="3" s="1"/>
  <c r="G275" i="3" s="1"/>
  <c r="I275" i="3" s="1"/>
  <c r="E276" i="3"/>
  <c r="F276" i="3" s="1"/>
  <c r="G276" i="3" s="1"/>
  <c r="E277" i="3"/>
  <c r="F277" i="3" s="1"/>
  <c r="E278" i="3"/>
  <c r="F278" i="3" s="1"/>
  <c r="G278" i="3" s="1"/>
  <c r="N278" i="3" s="1"/>
  <c r="E279" i="3"/>
  <c r="F279" i="3" s="1"/>
  <c r="G279" i="3" s="1"/>
  <c r="I279" i="3" s="1"/>
  <c r="E280" i="3"/>
  <c r="F280" i="3" s="1"/>
  <c r="G280" i="3" s="1"/>
  <c r="N280" i="3" s="1"/>
  <c r="E281" i="3"/>
  <c r="F281" i="3" s="1"/>
  <c r="G281" i="3" s="1"/>
  <c r="N281" i="3" s="1"/>
  <c r="E282" i="3"/>
  <c r="F282" i="3" s="1"/>
  <c r="G282" i="3" s="1"/>
  <c r="N282" i="3" s="1"/>
  <c r="E283" i="3"/>
  <c r="F283" i="3" s="1"/>
  <c r="G283" i="3" s="1"/>
  <c r="J283" i="3" s="1"/>
  <c r="E284" i="3"/>
  <c r="F284" i="3" s="1"/>
  <c r="G284" i="3" s="1"/>
  <c r="N284" i="3" s="1"/>
  <c r="E285" i="3"/>
  <c r="F285" i="3" s="1"/>
  <c r="E286" i="3"/>
  <c r="F286" i="3" s="1"/>
  <c r="G286" i="3" s="1"/>
  <c r="J286" i="3" s="1"/>
  <c r="E287" i="3"/>
  <c r="F287" i="3" s="1"/>
  <c r="G287" i="3" s="1"/>
  <c r="I287" i="3" s="1"/>
  <c r="E288" i="3"/>
  <c r="F288" i="3" s="1"/>
  <c r="G288" i="3" s="1"/>
  <c r="I288" i="3" s="1"/>
  <c r="E289" i="3"/>
  <c r="F289" i="3" s="1"/>
  <c r="E290" i="3"/>
  <c r="F290" i="3" s="1"/>
  <c r="G290" i="3" s="1"/>
  <c r="J290" i="3" s="1"/>
  <c r="E291" i="3"/>
  <c r="F291" i="3" s="1"/>
  <c r="G291" i="3" s="1"/>
  <c r="I291" i="3" s="1"/>
  <c r="E292" i="3"/>
  <c r="F292" i="3" s="1"/>
  <c r="G292" i="3" s="1"/>
  <c r="J292" i="3" s="1"/>
  <c r="E293" i="3"/>
  <c r="F293" i="3" s="1"/>
  <c r="E294" i="3"/>
  <c r="F294" i="3" s="1"/>
  <c r="G294" i="3" s="1"/>
  <c r="I294" i="3" s="1"/>
  <c r="E295" i="3"/>
  <c r="F295" i="3" s="1"/>
  <c r="G295" i="3" s="1"/>
  <c r="J295" i="3" s="1"/>
  <c r="E296" i="3"/>
  <c r="F296" i="3" s="1"/>
  <c r="E297" i="3"/>
  <c r="F297" i="3" s="1"/>
  <c r="G297" i="3" s="1"/>
  <c r="J297" i="3" s="1"/>
  <c r="E298" i="3"/>
  <c r="F298" i="3" s="1"/>
  <c r="G298" i="3" s="1"/>
  <c r="I298" i="3" s="1"/>
  <c r="E299" i="3"/>
  <c r="F299" i="3" s="1"/>
  <c r="G299" i="3" s="1"/>
  <c r="E300" i="3"/>
  <c r="F300" i="3" s="1"/>
  <c r="G300" i="3" s="1"/>
  <c r="E301" i="3"/>
  <c r="F301" i="3" s="1"/>
  <c r="E302" i="3"/>
  <c r="F302" i="3" s="1"/>
  <c r="G302" i="3" s="1"/>
  <c r="I302" i="3" s="1"/>
  <c r="E303" i="3"/>
  <c r="F303" i="3" s="1"/>
  <c r="G303" i="3" s="1"/>
  <c r="E304" i="3"/>
  <c r="F304" i="3" s="1"/>
  <c r="G304" i="3" s="1"/>
  <c r="J304" i="3" s="1"/>
  <c r="E305" i="3"/>
  <c r="F305" i="3" s="1"/>
  <c r="G305" i="3" s="1"/>
  <c r="E306" i="3"/>
  <c r="F306" i="3" s="1"/>
  <c r="G306" i="3" s="1"/>
  <c r="I306" i="3" s="1"/>
  <c r="E307" i="3"/>
  <c r="F307" i="3" s="1"/>
  <c r="E308" i="3"/>
  <c r="F308" i="3" s="1"/>
  <c r="G308" i="3" s="1"/>
  <c r="I308" i="3" s="1"/>
  <c r="E309" i="3"/>
  <c r="F309" i="3" s="1"/>
  <c r="G309" i="3" s="1"/>
  <c r="E310" i="3"/>
  <c r="F310" i="3" s="1"/>
  <c r="G310" i="3" s="1"/>
  <c r="E311" i="3"/>
  <c r="F311" i="3" s="1"/>
  <c r="G311" i="3" s="1"/>
  <c r="I311" i="3" s="1"/>
  <c r="E312" i="3"/>
  <c r="F312" i="3" s="1"/>
  <c r="G312" i="3" s="1"/>
  <c r="I312" i="3" s="1"/>
  <c r="E313" i="3"/>
  <c r="F313" i="3" s="1"/>
  <c r="G313" i="3" s="1"/>
  <c r="J313" i="3" s="1"/>
  <c r="E314" i="3"/>
  <c r="F314" i="3" s="1"/>
  <c r="G314" i="3" s="1"/>
  <c r="I314" i="3" s="1"/>
  <c r="E315" i="3"/>
  <c r="F315" i="3" s="1"/>
  <c r="G315" i="3" s="1"/>
  <c r="I315" i="3" s="1"/>
  <c r="E316" i="3"/>
  <c r="F316" i="3" s="1"/>
  <c r="G316" i="3" s="1"/>
  <c r="E317" i="3"/>
  <c r="F317" i="3" s="1"/>
  <c r="G317" i="3" s="1"/>
  <c r="E318" i="3"/>
  <c r="F318" i="3" s="1"/>
  <c r="G318" i="3" s="1"/>
  <c r="E319" i="3"/>
  <c r="F319" i="3" s="1"/>
  <c r="G319" i="3" s="1"/>
  <c r="I319" i="3" s="1"/>
  <c r="E320" i="3"/>
  <c r="F320" i="3" s="1"/>
  <c r="G320" i="3" s="1"/>
  <c r="I320" i="3" s="1"/>
  <c r="E321" i="3"/>
  <c r="F321" i="3" s="1"/>
  <c r="G321" i="3" s="1"/>
  <c r="I321" i="3" s="1"/>
  <c r="E322" i="3"/>
  <c r="F322" i="3" s="1"/>
  <c r="G322" i="3" s="1"/>
  <c r="I322" i="3" s="1"/>
  <c r="E323" i="3"/>
  <c r="F323" i="3" s="1"/>
  <c r="E324" i="3"/>
  <c r="F324" i="3" s="1"/>
  <c r="G324" i="3" s="1"/>
  <c r="J324" i="3" s="1"/>
  <c r="E325" i="3"/>
  <c r="F325" i="3" s="1"/>
  <c r="G325" i="3" s="1"/>
  <c r="I325" i="3" s="1"/>
  <c r="E326" i="3"/>
  <c r="F326" i="3" s="1"/>
  <c r="G326" i="3" s="1"/>
  <c r="E327" i="3"/>
  <c r="F327" i="3" s="1"/>
  <c r="G327" i="3" s="1"/>
  <c r="I327" i="3" s="1"/>
  <c r="E328" i="3"/>
  <c r="F328" i="3" s="1"/>
  <c r="G328" i="3" s="1"/>
  <c r="J328" i="3" s="1"/>
  <c r="E329" i="3"/>
  <c r="F329" i="3" s="1"/>
  <c r="G329" i="3" s="1"/>
  <c r="I329" i="3" s="1"/>
  <c r="E330" i="3"/>
  <c r="F330" i="3" s="1"/>
  <c r="G330" i="3" s="1"/>
  <c r="N330" i="3" s="1"/>
  <c r="E331" i="3"/>
  <c r="F331" i="3" s="1"/>
  <c r="E332" i="3"/>
  <c r="F332" i="3" s="1"/>
  <c r="G332" i="3" s="1"/>
  <c r="J332" i="3" s="1"/>
  <c r="E333" i="3"/>
  <c r="F333" i="3" s="1"/>
  <c r="G333" i="3" s="1"/>
  <c r="E334" i="3"/>
  <c r="F334" i="3" s="1"/>
  <c r="G334" i="3" s="1"/>
  <c r="J334" i="3" s="1"/>
  <c r="E335" i="3"/>
  <c r="F335" i="3" s="1"/>
  <c r="G335" i="3" s="1"/>
  <c r="I335" i="3" s="1"/>
  <c r="E336" i="3"/>
  <c r="F336" i="3" s="1"/>
  <c r="G336" i="3" s="1"/>
  <c r="I336" i="3" s="1"/>
  <c r="E337" i="3"/>
  <c r="F337" i="3" s="1"/>
  <c r="G337" i="3" s="1"/>
  <c r="J337" i="3" s="1"/>
  <c r="E338" i="3"/>
  <c r="F338" i="3" s="1"/>
  <c r="G338" i="3" s="1"/>
  <c r="J338" i="3" s="1"/>
  <c r="E339" i="3"/>
  <c r="F339" i="3" s="1"/>
  <c r="E340" i="3"/>
  <c r="F340" i="3" s="1"/>
  <c r="G340" i="3" s="1"/>
  <c r="J340" i="3" s="1"/>
  <c r="E341" i="3"/>
  <c r="F341" i="3" s="1"/>
  <c r="G341" i="3" s="1"/>
  <c r="E342" i="3"/>
  <c r="F342" i="3" s="1"/>
  <c r="G342" i="3" s="1"/>
  <c r="I342" i="3" s="1"/>
  <c r="E343" i="3"/>
  <c r="F343" i="3" s="1"/>
  <c r="G343" i="3" s="1"/>
  <c r="I343" i="3" s="1"/>
  <c r="E344" i="3"/>
  <c r="F344" i="3" s="1"/>
  <c r="G344" i="3" s="1"/>
  <c r="J344" i="3" s="1"/>
  <c r="E345" i="3"/>
  <c r="F345" i="3" s="1"/>
  <c r="G345" i="3" s="1"/>
  <c r="I345" i="3" s="1"/>
  <c r="E346" i="3"/>
  <c r="F346" i="3" s="1"/>
  <c r="G346" i="3" s="1"/>
  <c r="I346" i="3" s="1"/>
  <c r="E347" i="3"/>
  <c r="F347" i="3" s="1"/>
  <c r="G347" i="3" s="1"/>
  <c r="E348" i="3"/>
  <c r="F348" i="3" s="1"/>
  <c r="G348" i="3" s="1"/>
  <c r="I348" i="3" s="1"/>
  <c r="E349" i="3"/>
  <c r="F349" i="3" s="1"/>
  <c r="G349" i="3" s="1"/>
  <c r="I349" i="3" s="1"/>
  <c r="E350" i="3"/>
  <c r="F350" i="3" s="1"/>
  <c r="G350" i="3" s="1"/>
  <c r="I350" i="3" s="1"/>
  <c r="E351" i="3"/>
  <c r="F351" i="3" s="1"/>
  <c r="G351" i="3" s="1"/>
  <c r="I351" i="3" s="1"/>
  <c r="E352" i="3"/>
  <c r="F352" i="3" s="1"/>
  <c r="G352" i="3" s="1"/>
  <c r="I352" i="3" s="1"/>
  <c r="E353" i="3"/>
  <c r="F353" i="3" s="1"/>
  <c r="G353" i="3" s="1"/>
  <c r="I353" i="3" s="1"/>
  <c r="E354" i="3"/>
  <c r="F354" i="3" s="1"/>
  <c r="G354" i="3" s="1"/>
  <c r="I354" i="3" s="1"/>
  <c r="E355" i="3"/>
  <c r="F355" i="3" s="1"/>
  <c r="G355" i="3" s="1"/>
  <c r="E356" i="3"/>
  <c r="F356" i="3" s="1"/>
  <c r="E357" i="3"/>
  <c r="F357" i="3" s="1"/>
  <c r="G357" i="3" s="1"/>
  <c r="I357" i="3" s="1"/>
  <c r="E358" i="3"/>
  <c r="F358" i="3" s="1"/>
  <c r="G358" i="3" s="1"/>
  <c r="I358" i="3" s="1"/>
  <c r="E359" i="3"/>
  <c r="F359" i="3" s="1"/>
  <c r="G359" i="3" s="1"/>
  <c r="E360" i="3"/>
  <c r="F360" i="3" s="1"/>
  <c r="G360" i="3" s="1"/>
  <c r="I360" i="3" s="1"/>
  <c r="E361" i="3"/>
  <c r="F361" i="3" s="1"/>
  <c r="G361" i="3" s="1"/>
  <c r="I361" i="3" s="1"/>
  <c r="E362" i="3"/>
  <c r="F362" i="3" s="1"/>
  <c r="G362" i="3" s="1"/>
  <c r="I362" i="3" s="1"/>
  <c r="E363" i="3"/>
  <c r="F363" i="3" s="1"/>
  <c r="G363" i="3" s="1"/>
  <c r="I363" i="3" s="1"/>
  <c r="E364" i="3"/>
  <c r="F364" i="3" s="1"/>
  <c r="G364" i="3" s="1"/>
  <c r="I364" i="3" s="1"/>
  <c r="E365" i="3"/>
  <c r="F365" i="3" s="1"/>
  <c r="G365" i="3" s="1"/>
  <c r="E366" i="3"/>
  <c r="F366" i="3" s="1"/>
  <c r="G366" i="3" s="1"/>
  <c r="I366" i="3" s="1"/>
  <c r="E367" i="3"/>
  <c r="F367" i="3" s="1"/>
  <c r="G367" i="3" s="1"/>
  <c r="I367" i="3" s="1"/>
  <c r="E368" i="3"/>
  <c r="F368" i="3" s="1"/>
  <c r="G368" i="3" s="1"/>
  <c r="E369" i="3"/>
  <c r="F369" i="3" s="1"/>
  <c r="E370" i="3"/>
  <c r="F370" i="3" s="1"/>
  <c r="G370" i="3" s="1"/>
  <c r="K370" i="3" s="1"/>
  <c r="E371" i="3"/>
  <c r="F371" i="3" s="1"/>
  <c r="G371" i="3" s="1"/>
  <c r="E372" i="3"/>
  <c r="F372" i="3" s="1"/>
  <c r="G372" i="3" s="1"/>
  <c r="I372" i="3" s="1"/>
  <c r="E373" i="3"/>
  <c r="F373" i="3" s="1"/>
  <c r="G373" i="3" s="1"/>
  <c r="J373" i="3" s="1"/>
  <c r="E374" i="3"/>
  <c r="F374" i="3" s="1"/>
  <c r="G374" i="3" s="1"/>
  <c r="I374" i="3" s="1"/>
  <c r="E375" i="3"/>
  <c r="F375" i="3" s="1"/>
  <c r="G375" i="3" s="1"/>
  <c r="I375" i="3" s="1"/>
  <c r="E376" i="3"/>
  <c r="F376" i="3" s="1"/>
  <c r="G376" i="3" s="1"/>
  <c r="I376" i="3" s="1"/>
  <c r="E377" i="3"/>
  <c r="F377" i="3" s="1"/>
  <c r="G377" i="3" s="1"/>
  <c r="J377" i="3" s="1"/>
  <c r="E378" i="3"/>
  <c r="F378" i="3" s="1"/>
  <c r="G378" i="3" s="1"/>
  <c r="E379" i="3"/>
  <c r="F379" i="3" s="1"/>
  <c r="E380" i="3"/>
  <c r="F380" i="3" s="1"/>
  <c r="E384" i="3"/>
  <c r="F384" i="3" s="1"/>
  <c r="G384" i="3" s="1"/>
  <c r="M384" i="3" s="1"/>
  <c r="E385" i="3"/>
  <c r="F385" i="3" s="1"/>
  <c r="G385" i="3" s="1"/>
  <c r="M385" i="3" s="1"/>
  <c r="E386" i="3"/>
  <c r="F386" i="3" s="1"/>
  <c r="G386" i="3" s="1"/>
  <c r="K386" i="3" s="1"/>
  <c r="E388" i="3"/>
  <c r="F388" i="3" s="1"/>
  <c r="G388" i="3" s="1"/>
  <c r="M388" i="3" s="1"/>
  <c r="E389" i="3"/>
  <c r="F389" i="3" s="1"/>
  <c r="G389" i="3" s="1"/>
  <c r="E390" i="3"/>
  <c r="F390" i="3" s="1"/>
  <c r="G390" i="3" s="1"/>
  <c r="M390" i="3" s="1"/>
  <c r="E393" i="3"/>
  <c r="F393" i="3" s="1"/>
  <c r="E394" i="3"/>
  <c r="F394" i="3" s="1"/>
  <c r="G394" i="3" s="1"/>
  <c r="K394" i="3" s="1"/>
  <c r="E396" i="3"/>
  <c r="F396" i="3" s="1"/>
  <c r="G396" i="3" s="1"/>
  <c r="K396" i="3" s="1"/>
  <c r="E397" i="3"/>
  <c r="F397" i="3" s="1"/>
  <c r="G397" i="3" s="1"/>
  <c r="K397" i="3" s="1"/>
  <c r="E398" i="3"/>
  <c r="F398" i="3" s="1"/>
  <c r="G398" i="3" s="1"/>
  <c r="K398" i="3" s="1"/>
  <c r="E399" i="3"/>
  <c r="F399" i="3" s="1"/>
  <c r="G399" i="3" s="1"/>
  <c r="K399" i="3" s="1"/>
  <c r="E401" i="3"/>
  <c r="F401" i="3" s="1"/>
  <c r="G401" i="3" s="1"/>
  <c r="K401" i="3" s="1"/>
  <c r="E408" i="3"/>
  <c r="F408" i="3" s="1"/>
  <c r="G408" i="3" s="1"/>
  <c r="K408" i="3" s="1"/>
  <c r="E409" i="3"/>
  <c r="F409" i="3" s="1"/>
  <c r="E412" i="3"/>
  <c r="F412" i="3" s="1"/>
  <c r="G412" i="3" s="1"/>
  <c r="N412" i="3" s="1"/>
  <c r="E413" i="3"/>
  <c r="F413" i="3" s="1"/>
  <c r="G413" i="3" s="1"/>
  <c r="K413" i="3" s="1"/>
  <c r="E415" i="3"/>
  <c r="F415" i="3" s="1"/>
  <c r="G415" i="3" s="1"/>
  <c r="L415" i="3" s="1"/>
  <c r="E418" i="3"/>
  <c r="F418" i="3" s="1"/>
  <c r="G418" i="3" s="1"/>
  <c r="L418" i="3" s="1"/>
  <c r="E420" i="3"/>
  <c r="F420" i="3" s="1"/>
  <c r="G420" i="3" s="1"/>
  <c r="K420" i="3" s="1"/>
  <c r="E421" i="3"/>
  <c r="F421" i="3" s="1"/>
  <c r="G421" i="3" s="1"/>
  <c r="E422" i="3"/>
  <c r="F422" i="3" s="1"/>
  <c r="G422" i="3" s="1"/>
  <c r="K422" i="3" s="1"/>
  <c r="E423" i="3"/>
  <c r="F423" i="3" s="1"/>
  <c r="G423" i="3" s="1"/>
  <c r="K423" i="3" s="1"/>
  <c r="E424" i="3"/>
  <c r="F424" i="3" s="1"/>
  <c r="G424" i="3" s="1"/>
  <c r="K424" i="3" s="1"/>
  <c r="E426" i="3"/>
  <c r="F426" i="3" s="1"/>
  <c r="G426" i="3" s="1"/>
  <c r="J426" i="3" s="1"/>
  <c r="E428" i="3"/>
  <c r="F428" i="3" s="1"/>
  <c r="G428" i="3" s="1"/>
  <c r="E429" i="3"/>
  <c r="F429" i="3" s="1"/>
  <c r="G429" i="3" s="1"/>
  <c r="K429" i="3" s="1"/>
  <c r="E430" i="3"/>
  <c r="F430" i="3" s="1"/>
  <c r="E431" i="3"/>
  <c r="F431" i="3" s="1"/>
  <c r="E432" i="3"/>
  <c r="F432" i="3" s="1"/>
  <c r="G432" i="3" s="1"/>
  <c r="K432" i="3" s="1"/>
  <c r="E433" i="3"/>
  <c r="F433" i="3" s="1"/>
  <c r="G433" i="3" s="1"/>
  <c r="K433" i="3" s="1"/>
  <c r="E439" i="3"/>
  <c r="F439" i="3" s="1"/>
  <c r="G439" i="3" s="1"/>
  <c r="M439" i="3" s="1"/>
  <c r="E440" i="3"/>
  <c r="F440" i="3" s="1"/>
  <c r="G440" i="3" s="1"/>
  <c r="K440" i="3" s="1"/>
  <c r="E441" i="3"/>
  <c r="F441" i="3" s="1"/>
  <c r="G441" i="3" s="1"/>
  <c r="E442" i="3"/>
  <c r="F442" i="3" s="1"/>
  <c r="G442" i="3" s="1"/>
  <c r="E443" i="3"/>
  <c r="F443" i="3" s="1"/>
  <c r="G443" i="3" s="1"/>
  <c r="K443" i="3" s="1"/>
  <c r="E444" i="3"/>
  <c r="F444" i="3" s="1"/>
  <c r="G444" i="3" s="1"/>
  <c r="E446" i="3"/>
  <c r="F446" i="3" s="1"/>
  <c r="G446" i="3" s="1"/>
  <c r="K446" i="3" s="1"/>
  <c r="E447" i="3"/>
  <c r="F447" i="3" s="1"/>
  <c r="G447" i="3" s="1"/>
  <c r="K447" i="3" s="1"/>
  <c r="E448" i="3"/>
  <c r="F448" i="3" s="1"/>
  <c r="G448" i="3" s="1"/>
  <c r="E450" i="3"/>
  <c r="F450" i="3" s="1"/>
  <c r="E452" i="3"/>
  <c r="F452" i="3" s="1"/>
  <c r="G452" i="3" s="1"/>
  <c r="E453" i="3"/>
  <c r="F453" i="3" s="1"/>
  <c r="G453" i="3" s="1"/>
  <c r="E454" i="3"/>
  <c r="F454" i="3" s="1"/>
  <c r="G454" i="3" s="1"/>
  <c r="K454" i="3" s="1"/>
  <c r="E455" i="3"/>
  <c r="F455" i="3" s="1"/>
  <c r="G455" i="3" s="1"/>
  <c r="E456" i="3"/>
  <c r="F456" i="3" s="1"/>
  <c r="G456" i="3" s="1"/>
  <c r="K456" i="3" s="1"/>
  <c r="E457" i="3"/>
  <c r="F457" i="3" s="1"/>
  <c r="G457" i="3" s="1"/>
  <c r="K457" i="3" s="1"/>
  <c r="E458" i="3"/>
  <c r="F458" i="3" s="1"/>
  <c r="E459" i="3"/>
  <c r="F459" i="3" s="1"/>
  <c r="E460" i="3"/>
  <c r="F460" i="3" s="1"/>
  <c r="G460" i="3" s="1"/>
  <c r="E461" i="3"/>
  <c r="F461" i="3" s="1"/>
  <c r="G461" i="3" s="1"/>
  <c r="E465" i="3"/>
  <c r="F465" i="3" s="1"/>
  <c r="G465" i="3" s="1"/>
  <c r="E466" i="3"/>
  <c r="F466" i="3" s="1"/>
  <c r="G466" i="3" s="1"/>
  <c r="K465" i="3" s="1"/>
  <c r="E467" i="3"/>
  <c r="F467" i="3" s="1"/>
  <c r="G467" i="3" s="1"/>
  <c r="K466" i="3" s="1"/>
  <c r="E468" i="3"/>
  <c r="F468" i="3" s="1"/>
  <c r="G468" i="3" s="1"/>
  <c r="K467" i="3" s="1"/>
  <c r="E469" i="3"/>
  <c r="F469" i="3" s="1"/>
  <c r="G469" i="3" s="1"/>
  <c r="E472" i="3"/>
  <c r="F472" i="3" s="1"/>
  <c r="E473" i="3"/>
  <c r="F473" i="3" s="1"/>
  <c r="G473" i="3" s="1"/>
  <c r="M473" i="3" s="1"/>
  <c r="E474" i="3"/>
  <c r="F474" i="3" s="1"/>
  <c r="G474" i="3" s="1"/>
  <c r="M474" i="3" s="1"/>
  <c r="E475" i="3"/>
  <c r="F475" i="3" s="1"/>
  <c r="G475" i="3" s="1"/>
  <c r="M475" i="3" s="1"/>
  <c r="E476" i="3"/>
  <c r="F476" i="3" s="1"/>
  <c r="G476" i="3" s="1"/>
  <c r="L476" i="3" s="1"/>
  <c r="E477" i="3"/>
  <c r="F477" i="3" s="1"/>
  <c r="G477" i="3" s="1"/>
  <c r="K477" i="3" s="1"/>
  <c r="E479" i="3"/>
  <c r="F479" i="3" s="1"/>
  <c r="G479" i="3" s="1"/>
  <c r="K479" i="3" s="1"/>
  <c r="E480" i="3"/>
  <c r="F480" i="3" s="1"/>
  <c r="G480" i="3" s="1"/>
  <c r="K480" i="3" s="1"/>
  <c r="E481" i="3"/>
  <c r="F481" i="3" s="1"/>
  <c r="G481" i="3" s="1"/>
  <c r="K481" i="3" s="1"/>
  <c r="E484" i="3"/>
  <c r="F484" i="3" s="1"/>
  <c r="G484" i="3" s="1"/>
  <c r="E485" i="3"/>
  <c r="F485" i="3" s="1"/>
  <c r="G485" i="3" s="1"/>
  <c r="E486" i="3"/>
  <c r="F486" i="3" s="1"/>
  <c r="G486" i="3" s="1"/>
  <c r="K485" i="3" s="1"/>
  <c r="E487" i="3"/>
  <c r="F487" i="3" s="1"/>
  <c r="G487" i="3" s="1"/>
  <c r="E488" i="3"/>
  <c r="F488" i="3" s="1"/>
  <c r="G488" i="3" s="1"/>
  <c r="E489" i="3"/>
  <c r="F489" i="3" s="1"/>
  <c r="G489" i="3" s="1"/>
  <c r="E490" i="3"/>
  <c r="F490" i="3" s="1"/>
  <c r="G490" i="3" s="1"/>
  <c r="E492" i="3"/>
  <c r="F492" i="3" s="1"/>
  <c r="G492" i="3" s="1"/>
  <c r="E493" i="3"/>
  <c r="F493" i="3" s="1"/>
  <c r="E494" i="3"/>
  <c r="F494" i="3" s="1"/>
  <c r="G494" i="3" s="1"/>
  <c r="E495" i="3"/>
  <c r="F495" i="3" s="1"/>
  <c r="G495" i="3" s="1"/>
  <c r="K495" i="3" s="1"/>
  <c r="E496" i="3"/>
  <c r="F496" i="3" s="1"/>
  <c r="G496" i="3" s="1"/>
  <c r="K496" i="3" s="1"/>
  <c r="E497" i="3"/>
  <c r="F497" i="3" s="1"/>
  <c r="G497" i="3" s="1"/>
  <c r="E498" i="3"/>
  <c r="F498" i="3" s="1"/>
  <c r="G498" i="3" s="1"/>
  <c r="E499" i="3"/>
  <c r="F499" i="3" s="1"/>
  <c r="G499" i="3" s="1"/>
  <c r="K498" i="3" s="1"/>
  <c r="E500" i="3"/>
  <c r="F500" i="3" s="1"/>
  <c r="G500" i="3" s="1"/>
  <c r="K500" i="3" s="1"/>
  <c r="E501" i="3"/>
  <c r="F501" i="3" s="1"/>
  <c r="E502" i="3"/>
  <c r="F502" i="3" s="1"/>
  <c r="G502" i="3" s="1"/>
  <c r="M502" i="3" s="1"/>
  <c r="E503" i="3"/>
  <c r="F503" i="3" s="1"/>
  <c r="G503" i="3" s="1"/>
  <c r="K503" i="3" s="1"/>
  <c r="E504" i="3"/>
  <c r="F504" i="3" s="1"/>
  <c r="G504" i="3" s="1"/>
  <c r="K504" i="3" s="1"/>
  <c r="E505" i="3"/>
  <c r="F505" i="3" s="1"/>
  <c r="G505" i="3" s="1"/>
  <c r="E506" i="3"/>
  <c r="F506" i="3" s="1"/>
  <c r="E507" i="3"/>
  <c r="F507" i="3" s="1"/>
  <c r="G507" i="3" s="1"/>
  <c r="K507" i="3" s="1"/>
  <c r="E508" i="3"/>
  <c r="F508" i="3" s="1"/>
  <c r="G508" i="3" s="1"/>
  <c r="K508" i="3" s="1"/>
  <c r="E509" i="3"/>
  <c r="F509" i="3" s="1"/>
  <c r="G509" i="3" s="1"/>
  <c r="K509" i="3" s="1"/>
  <c r="E511" i="3"/>
  <c r="F511" i="3" s="1"/>
  <c r="G511" i="3" s="1"/>
  <c r="M511" i="3" s="1"/>
  <c r="E512" i="3"/>
  <c r="F512" i="3" s="1"/>
  <c r="G512" i="3" s="1"/>
  <c r="K512" i="3" s="1"/>
  <c r="E513" i="3"/>
  <c r="F513" i="3" s="1"/>
  <c r="G513" i="3" s="1"/>
  <c r="K513" i="3" s="1"/>
  <c r="E514" i="3"/>
  <c r="F514" i="3" s="1"/>
  <c r="G514" i="3" s="1"/>
  <c r="M514" i="3" s="1"/>
  <c r="E517" i="3"/>
  <c r="F517" i="3" s="1"/>
  <c r="G517" i="3" s="1"/>
  <c r="M517" i="3" s="1"/>
  <c r="E519" i="3"/>
  <c r="F519" i="3" s="1"/>
  <c r="G519" i="3" s="1"/>
  <c r="K519" i="3" s="1"/>
  <c r="E520" i="3"/>
  <c r="F520" i="3" s="1"/>
  <c r="G520" i="3" s="1"/>
  <c r="E521" i="3"/>
  <c r="F521" i="3" s="1"/>
  <c r="G521" i="3" s="1"/>
  <c r="K521" i="3" s="1"/>
  <c r="E522" i="3"/>
  <c r="F522" i="3" s="1"/>
  <c r="G522" i="3" s="1"/>
  <c r="E523" i="3"/>
  <c r="F523" i="3" s="1"/>
  <c r="G523" i="3" s="1"/>
  <c r="J523" i="3" s="1"/>
  <c r="E524" i="3"/>
  <c r="F524" i="3" s="1"/>
  <c r="G524" i="3" s="1"/>
  <c r="J524" i="3" s="1"/>
  <c r="E525" i="3"/>
  <c r="F525" i="3" s="1"/>
  <c r="G525" i="3" s="1"/>
  <c r="E526" i="3"/>
  <c r="F526" i="3" s="1"/>
  <c r="E527" i="3"/>
  <c r="F527" i="3" s="1"/>
  <c r="G527" i="3" s="1"/>
  <c r="J527" i="3" s="1"/>
  <c r="E528" i="3"/>
  <c r="F528" i="3" s="1"/>
  <c r="G528" i="3" s="1"/>
  <c r="L528" i="3" s="1"/>
  <c r="E529" i="3"/>
  <c r="F529" i="3" s="1"/>
  <c r="G529" i="3" s="1"/>
  <c r="E530" i="3"/>
  <c r="F530" i="3" s="1"/>
  <c r="E531" i="3"/>
  <c r="F531" i="3" s="1"/>
  <c r="G531" i="3" s="1"/>
  <c r="K531" i="3" s="1"/>
  <c r="E532" i="3"/>
  <c r="F532" i="3" s="1"/>
  <c r="E533" i="3"/>
  <c r="F533" i="3" s="1"/>
  <c r="G533" i="3" s="1"/>
  <c r="K533" i="3" s="1"/>
  <c r="E534" i="3"/>
  <c r="F534" i="3" s="1"/>
  <c r="E535" i="3"/>
  <c r="F535" i="3" s="1"/>
  <c r="G535" i="3" s="1"/>
  <c r="K535" i="3" s="1"/>
  <c r="E536" i="3"/>
  <c r="F536" i="3" s="1"/>
  <c r="G536" i="3" s="1"/>
  <c r="K536" i="3" s="1"/>
  <c r="E537" i="3"/>
  <c r="F537" i="3" s="1"/>
  <c r="G537" i="3" s="1"/>
  <c r="E538" i="3"/>
  <c r="F538" i="3" s="1"/>
  <c r="G538" i="3" s="1"/>
  <c r="J538" i="3" s="1"/>
  <c r="E539" i="3"/>
  <c r="F539" i="3" s="1"/>
  <c r="G539" i="3" s="1"/>
  <c r="K539" i="3" s="1"/>
  <c r="E540" i="3"/>
  <c r="F540" i="3" s="1"/>
  <c r="G540" i="3" s="1"/>
  <c r="E541" i="3"/>
  <c r="F541" i="3" s="1"/>
  <c r="G541" i="3" s="1"/>
  <c r="K541" i="3" s="1"/>
  <c r="E542" i="3"/>
  <c r="F542" i="3" s="1"/>
  <c r="G542" i="3" s="1"/>
  <c r="K542" i="3" s="1"/>
  <c r="E543" i="3"/>
  <c r="F543" i="3" s="1"/>
  <c r="G543" i="3" s="1"/>
  <c r="K543" i="3" s="1"/>
  <c r="E544" i="3"/>
  <c r="F544" i="3" s="1"/>
  <c r="E545" i="3"/>
  <c r="F545" i="3" s="1"/>
  <c r="G545" i="3" s="1"/>
  <c r="K545" i="3" s="1"/>
  <c r="E546" i="3"/>
  <c r="F546" i="3" s="1"/>
  <c r="G546" i="3" s="1"/>
  <c r="E547" i="3"/>
  <c r="F547" i="3" s="1"/>
  <c r="G547" i="3" s="1"/>
  <c r="K547" i="3" s="1"/>
  <c r="E548" i="3"/>
  <c r="F548" i="3" s="1"/>
  <c r="E549" i="3"/>
  <c r="F549" i="3" s="1"/>
  <c r="G549" i="3" s="1"/>
  <c r="K549" i="3" s="1"/>
  <c r="E551" i="3"/>
  <c r="F551" i="3" s="1"/>
  <c r="E552" i="3"/>
  <c r="F552" i="3" s="1"/>
  <c r="G552" i="3" s="1"/>
  <c r="J552" i="3" s="1"/>
  <c r="E553" i="3"/>
  <c r="F553" i="3" s="1"/>
  <c r="E554" i="3"/>
  <c r="F554" i="3" s="1"/>
  <c r="G554" i="3" s="1"/>
  <c r="K554" i="3" s="1"/>
  <c r="E555" i="3"/>
  <c r="F555" i="3" s="1"/>
  <c r="G555" i="3" s="1"/>
  <c r="K555" i="3" s="1"/>
  <c r="E556" i="3"/>
  <c r="F556" i="3" s="1"/>
  <c r="G556" i="3" s="1"/>
  <c r="J556" i="3" s="1"/>
  <c r="E557" i="3"/>
  <c r="F557" i="3" s="1"/>
  <c r="G557" i="3" s="1"/>
  <c r="K557" i="3" s="1"/>
  <c r="E560" i="3"/>
  <c r="F560" i="3" s="1"/>
  <c r="E561" i="3"/>
  <c r="F561" i="3" s="1"/>
  <c r="G561" i="3" s="1"/>
  <c r="E563" i="3"/>
  <c r="F563" i="3" s="1"/>
  <c r="G563" i="3" s="1"/>
  <c r="M563" i="3" s="1"/>
  <c r="E565" i="3"/>
  <c r="F565" i="3" s="1"/>
  <c r="E566" i="3"/>
  <c r="F566" i="3" s="1"/>
  <c r="G566" i="3" s="1"/>
  <c r="J566" i="3" s="1"/>
  <c r="E567" i="3"/>
  <c r="F567" i="3" s="1"/>
  <c r="G567" i="3" s="1"/>
  <c r="K567" i="3" s="1"/>
  <c r="E568" i="3"/>
  <c r="F568" i="3" s="1"/>
  <c r="E569" i="3"/>
  <c r="F569" i="3" s="1"/>
  <c r="E570" i="3"/>
  <c r="F570" i="3" s="1"/>
  <c r="G570" i="3" s="1"/>
  <c r="K570" i="3" s="1"/>
  <c r="E571" i="3"/>
  <c r="F571" i="3" s="1"/>
  <c r="G571" i="3" s="1"/>
  <c r="K571" i="3" s="1"/>
  <c r="E572" i="3"/>
  <c r="F572" i="3" s="1"/>
  <c r="G572" i="3" s="1"/>
  <c r="K572" i="3" s="1"/>
  <c r="E573" i="3"/>
  <c r="F573" i="3" s="1"/>
  <c r="E574" i="3"/>
  <c r="F574" i="3" s="1"/>
  <c r="G574" i="3" s="1"/>
  <c r="J574" i="3" s="1"/>
  <c r="E575" i="3"/>
  <c r="F575" i="3" s="1"/>
  <c r="G575" i="3" s="1"/>
  <c r="E576" i="3"/>
  <c r="F576" i="3" s="1"/>
  <c r="G576" i="3" s="1"/>
  <c r="K576" i="3" s="1"/>
  <c r="E577" i="3"/>
  <c r="F577" i="3" s="1"/>
  <c r="E578" i="3"/>
  <c r="F578" i="3" s="1"/>
  <c r="G578" i="3" s="1"/>
  <c r="K578" i="3" s="1"/>
  <c r="E579" i="3"/>
  <c r="F579" i="3" s="1"/>
  <c r="E580" i="3"/>
  <c r="F580" i="3" s="1"/>
  <c r="G580" i="3" s="1"/>
  <c r="M580" i="3" s="1"/>
  <c r="E581" i="3"/>
  <c r="F581" i="3" s="1"/>
  <c r="E582" i="3"/>
  <c r="F582" i="3" s="1"/>
  <c r="E583" i="3"/>
  <c r="F583" i="3" s="1"/>
  <c r="G583" i="3" s="1"/>
  <c r="K583" i="3" s="1"/>
  <c r="E584" i="3"/>
  <c r="F584" i="3" s="1"/>
  <c r="G584" i="3" s="1"/>
  <c r="K584" i="3" s="1"/>
  <c r="E585" i="3"/>
  <c r="F585" i="3" s="1"/>
  <c r="G585" i="3" s="1"/>
  <c r="E586" i="3"/>
  <c r="F586" i="3" s="1"/>
  <c r="G586" i="3" s="1"/>
  <c r="K586" i="3" s="1"/>
  <c r="E587" i="3"/>
  <c r="F587" i="3" s="1"/>
  <c r="E588" i="3"/>
  <c r="F588" i="3" s="1"/>
  <c r="G588" i="3" s="1"/>
  <c r="K588" i="3" s="1"/>
  <c r="E589" i="3"/>
  <c r="F589" i="3" s="1"/>
  <c r="E590" i="3"/>
  <c r="F590" i="3" s="1"/>
  <c r="G590" i="3" s="1"/>
  <c r="K590" i="3" s="1"/>
  <c r="E591" i="3"/>
  <c r="F591" i="3" s="1"/>
  <c r="G591" i="3" s="1"/>
  <c r="E592" i="3"/>
  <c r="F592" i="3" s="1"/>
  <c r="G592" i="3" s="1"/>
  <c r="K592" i="3" s="1"/>
  <c r="E593" i="3"/>
  <c r="F593" i="3"/>
  <c r="G593" i="3" s="1"/>
  <c r="K593" i="3" s="1"/>
  <c r="E594" i="3"/>
  <c r="F594" i="3" s="1"/>
  <c r="G594" i="3" s="1"/>
  <c r="K594" i="3" s="1"/>
  <c r="E595" i="3"/>
  <c r="F595" i="3" s="1"/>
  <c r="G595" i="3" s="1"/>
  <c r="K595" i="3" s="1"/>
  <c r="E596" i="3"/>
  <c r="F596" i="3" s="1"/>
  <c r="G596" i="3" s="1"/>
  <c r="K596" i="3" s="1"/>
  <c r="E597" i="3"/>
  <c r="F597" i="3" s="1"/>
  <c r="G597" i="3" s="1"/>
  <c r="K597" i="3" s="1"/>
  <c r="E598" i="3"/>
  <c r="F598" i="3" s="1"/>
  <c r="G598" i="3" s="1"/>
  <c r="K598" i="3" s="1"/>
  <c r="E600" i="3"/>
  <c r="F600" i="3" s="1"/>
  <c r="G600" i="3" s="1"/>
  <c r="J600" i="3" s="1"/>
  <c r="E601" i="3"/>
  <c r="F601" i="3" s="1"/>
  <c r="G601" i="3" s="1"/>
  <c r="J601" i="3" s="1"/>
  <c r="E602" i="3"/>
  <c r="F602" i="3" s="1"/>
  <c r="E603" i="3"/>
  <c r="F603" i="3" s="1"/>
  <c r="G603" i="3" s="1"/>
  <c r="J603" i="3" s="1"/>
  <c r="E604" i="3"/>
  <c r="F604" i="3" s="1"/>
  <c r="G604" i="3" s="1"/>
  <c r="L604" i="3" s="1"/>
  <c r="E605" i="3"/>
  <c r="F605" i="3" s="1"/>
  <c r="G605" i="3" s="1"/>
  <c r="K605" i="3" s="1"/>
  <c r="E606" i="3"/>
  <c r="F606" i="3" s="1"/>
  <c r="G606" i="3" s="1"/>
  <c r="E607" i="3"/>
  <c r="F607" i="3" s="1"/>
  <c r="G607" i="3" s="1"/>
  <c r="M607" i="3" s="1"/>
  <c r="E608" i="3"/>
  <c r="F608" i="3" s="1"/>
  <c r="G608" i="3" s="1"/>
  <c r="K608" i="3" s="1"/>
  <c r="E609" i="3"/>
  <c r="F609" i="3" s="1"/>
  <c r="G609" i="3" s="1"/>
  <c r="K609" i="3" s="1"/>
  <c r="E610" i="3"/>
  <c r="F610" i="3" s="1"/>
  <c r="E611" i="3"/>
  <c r="F611" i="3" s="1"/>
  <c r="G611" i="3" s="1"/>
  <c r="J611" i="3" s="1"/>
  <c r="E617" i="3"/>
  <c r="F617" i="3" s="1"/>
  <c r="G617" i="3" s="1"/>
  <c r="E618" i="3"/>
  <c r="F618" i="3" s="1"/>
  <c r="G618" i="3" s="1"/>
  <c r="J618" i="3" s="1"/>
  <c r="E619" i="3"/>
  <c r="F619" i="3" s="1"/>
  <c r="G619" i="3" s="1"/>
  <c r="E9" i="3"/>
  <c r="D9" i="3"/>
  <c r="Q464" i="3"/>
  <c r="Q463" i="3"/>
  <c r="Q451" i="3"/>
  <c r="Q438" i="3"/>
  <c r="Q437" i="3"/>
  <c r="Q435" i="3"/>
  <c r="Q434" i="3"/>
  <c r="Q417" i="3"/>
  <c r="Q416" i="3"/>
  <c r="Q407" i="3"/>
  <c r="Q406" i="3"/>
  <c r="Q405" i="3"/>
  <c r="Q395" i="3"/>
  <c r="Q392" i="3"/>
  <c r="Q382" i="3"/>
  <c r="Q381" i="3"/>
  <c r="Q259" i="3"/>
  <c r="Q258" i="3"/>
  <c r="Q251" i="3"/>
  <c r="Q250" i="3"/>
  <c r="Q249" i="3"/>
  <c r="Q248" i="3"/>
  <c r="Q247" i="3"/>
  <c r="Q246" i="3"/>
  <c r="Q245" i="3"/>
  <c r="Q383" i="3"/>
  <c r="Q25" i="3"/>
  <c r="Q24" i="3"/>
  <c r="Q23" i="3"/>
  <c r="Q22" i="3"/>
  <c r="Q21" i="3"/>
  <c r="Q616" i="3"/>
  <c r="Q615" i="3"/>
  <c r="Q614" i="3"/>
  <c r="Q613" i="3"/>
  <c r="Q612" i="3"/>
  <c r="Q599" i="3"/>
  <c r="Q564" i="3"/>
  <c r="Q562" i="3"/>
  <c r="Q559" i="3"/>
  <c r="Q558" i="3"/>
  <c r="Q550" i="3"/>
  <c r="Q518" i="3"/>
  <c r="Q510" i="3"/>
  <c r="Q491" i="3"/>
  <c r="Q482" i="3"/>
  <c r="Q478" i="3"/>
  <c r="Q471" i="3"/>
  <c r="Q470" i="3"/>
  <c r="Q462" i="3"/>
  <c r="Q449" i="3"/>
  <c r="Q436" i="3"/>
  <c r="Q427" i="3"/>
  <c r="Q425" i="3"/>
  <c r="Q419" i="3"/>
  <c r="Q414" i="3"/>
  <c r="Q411" i="3"/>
  <c r="Q410" i="3"/>
  <c r="Q404" i="3"/>
  <c r="Q403" i="3"/>
  <c r="Q402" i="3"/>
  <c r="Q400" i="3"/>
  <c r="Q391" i="3"/>
  <c r="Q387" i="3"/>
  <c r="Q516" i="3"/>
  <c r="Q515" i="3"/>
  <c r="Q445" i="3"/>
  <c r="B405" i="3"/>
  <c r="B246" i="3"/>
  <c r="B510" i="3"/>
  <c r="B414" i="3"/>
  <c r="BE27" i="3"/>
  <c r="BF27" i="3" s="1"/>
  <c r="BR27" i="3" s="1"/>
  <c r="BE26" i="3"/>
  <c r="BF26" i="3" s="1"/>
  <c r="BR26" i="3" s="1"/>
  <c r="BE25" i="3"/>
  <c r="BF25" i="3" s="1"/>
  <c r="BR25" i="3" s="1"/>
  <c r="BE24" i="3"/>
  <c r="BF24" i="3" s="1"/>
  <c r="BR24" i="3" s="1"/>
  <c r="BE23" i="3"/>
  <c r="BF23" i="3" s="1"/>
  <c r="BE22" i="3"/>
  <c r="BF22" i="3" s="1"/>
  <c r="BR22" i="3" s="1"/>
  <c r="BE21" i="3"/>
  <c r="BF21" i="3" s="1"/>
  <c r="BR21" i="3" s="1"/>
  <c r="BE20" i="3"/>
  <c r="BF20" i="3" s="1"/>
  <c r="BR20" i="3" s="1"/>
  <c r="BE19" i="3"/>
  <c r="BF19" i="3" s="1"/>
  <c r="BR19" i="3" s="1"/>
  <c r="BE18" i="3"/>
  <c r="BF18" i="3" s="1"/>
  <c r="BR18" i="3" s="1"/>
  <c r="BE17" i="3"/>
  <c r="BF17" i="3" s="1"/>
  <c r="BR17" i="3" s="1"/>
  <c r="BE16" i="3"/>
  <c r="BF16" i="3" s="1"/>
  <c r="BR16" i="3" s="1"/>
  <c r="BE15" i="3"/>
  <c r="BF15" i="3"/>
  <c r="BR15" i="3" s="1"/>
  <c r="BE14" i="3"/>
  <c r="BF14" i="3" s="1"/>
  <c r="BR14" i="3" s="1"/>
  <c r="BE13" i="3"/>
  <c r="BF13" i="3" s="1"/>
  <c r="BR13" i="3" s="1"/>
  <c r="BE12" i="3"/>
  <c r="BF12" i="3" s="1"/>
  <c r="BR12" i="3" s="1"/>
  <c r="BE11" i="3"/>
  <c r="BF11" i="3" s="1"/>
  <c r="BR11" i="3" s="1"/>
  <c r="BE10" i="3"/>
  <c r="BF10" i="3" s="1"/>
  <c r="BR10" i="3" s="1"/>
  <c r="BE9" i="3"/>
  <c r="BF9" i="3" s="1"/>
  <c r="BR9" i="3" s="1"/>
  <c r="BE8" i="3"/>
  <c r="BF8" i="3" s="1"/>
  <c r="BR8" i="3" s="1"/>
  <c r="BE7" i="3"/>
  <c r="BF7" i="3" s="1"/>
  <c r="BR7" i="3" s="1"/>
  <c r="BE6" i="3"/>
  <c r="BF6" i="3" s="1"/>
  <c r="BR6" i="3" s="1"/>
  <c r="BE5" i="3"/>
  <c r="BF5" i="3" s="1"/>
  <c r="BR5" i="3" s="1"/>
  <c r="BE4" i="3"/>
  <c r="BF4" i="3" s="1"/>
  <c r="BR4" i="3" s="1"/>
  <c r="BE3" i="3"/>
  <c r="BF3" i="3" s="1"/>
  <c r="BR3" i="3" s="1"/>
  <c r="BE2" i="3"/>
  <c r="BF2" i="3" s="1"/>
  <c r="BR2" i="3" s="1"/>
  <c r="BE1" i="3"/>
  <c r="BF1" i="3" s="1"/>
  <c r="BR1" i="3" s="1"/>
  <c r="B478" i="1"/>
  <c r="B422" i="1"/>
  <c r="B412" i="1"/>
  <c r="B410" i="1"/>
  <c r="B400" i="1"/>
  <c r="B250" i="1"/>
  <c r="B247" i="1"/>
  <c r="B401" i="1"/>
  <c r="B23" i="1"/>
  <c r="B21" i="1"/>
  <c r="B573" i="1"/>
  <c r="B568" i="1"/>
  <c r="B434" i="1"/>
  <c r="B460" i="1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9" i="4"/>
  <c r="B310" i="4"/>
  <c r="B311" i="4"/>
  <c r="B312" i="4"/>
  <c r="B313" i="4"/>
  <c r="B314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2" i="4"/>
  <c r="B423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3" i="4"/>
  <c r="B455" i="4"/>
  <c r="B456" i="4"/>
  <c r="B457" i="4"/>
  <c r="B458" i="4"/>
  <c r="B459" i="4"/>
  <c r="B460" i="4"/>
  <c r="B461" i="4"/>
  <c r="B462" i="4"/>
  <c r="B463" i="4"/>
  <c r="B464" i="4"/>
  <c r="B466" i="4"/>
  <c r="B468" i="4"/>
  <c r="B469" i="4"/>
  <c r="B470" i="4"/>
  <c r="B479" i="4"/>
  <c r="B480" i="4"/>
  <c r="B483" i="4"/>
  <c r="B485" i="4"/>
  <c r="B493" i="4"/>
  <c r="B494" i="4"/>
  <c r="B496" i="4"/>
  <c r="B505" i="4"/>
  <c r="B508" i="4"/>
  <c r="B538" i="4"/>
  <c r="B547" i="4"/>
  <c r="B606" i="4"/>
  <c r="B607" i="4"/>
  <c r="B612" i="4"/>
  <c r="B645" i="4"/>
  <c r="B688" i="4"/>
  <c r="B205" i="4"/>
  <c r="B206" i="4"/>
  <c r="B207" i="4"/>
  <c r="B302" i="4"/>
  <c r="B303" i="4"/>
  <c r="B304" i="4"/>
  <c r="B305" i="4"/>
  <c r="B306" i="4"/>
  <c r="B307" i="4"/>
  <c r="B308" i="4"/>
  <c r="B315" i="4"/>
  <c r="B316" i="4"/>
  <c r="B420" i="4"/>
  <c r="B421" i="4"/>
  <c r="B424" i="4"/>
  <c r="B437" i="4"/>
  <c r="B438" i="4"/>
  <c r="B452" i="4"/>
  <c r="B454" i="4"/>
  <c r="B465" i="4"/>
  <c r="B467" i="4"/>
  <c r="B473" i="4"/>
  <c r="B474" i="4"/>
  <c r="B478" i="4"/>
  <c r="B481" i="4"/>
  <c r="B482" i="4"/>
  <c r="B484" i="4"/>
  <c r="B486" i="4"/>
  <c r="B487" i="4"/>
  <c r="B488" i="4"/>
  <c r="B489" i="4"/>
  <c r="B490" i="4"/>
  <c r="B491" i="4"/>
  <c r="B492" i="4"/>
  <c r="B495" i="4"/>
  <c r="B497" i="4"/>
  <c r="B498" i="4"/>
  <c r="B499" i="4"/>
  <c r="B500" i="4"/>
  <c r="B501" i="4"/>
  <c r="B502" i="4"/>
  <c r="B503" i="4"/>
  <c r="B504" i="4"/>
  <c r="B506" i="4"/>
  <c r="B507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3" i="4"/>
  <c r="B534" i="4"/>
  <c r="B535" i="4"/>
  <c r="B536" i="4"/>
  <c r="B537" i="4"/>
  <c r="B539" i="4"/>
  <c r="B540" i="4"/>
  <c r="B541" i="4"/>
  <c r="B542" i="4"/>
  <c r="B543" i="4"/>
  <c r="B544" i="4"/>
  <c r="B545" i="4"/>
  <c r="B546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4" i="4"/>
  <c r="B565" i="4"/>
  <c r="B568" i="4"/>
  <c r="B569" i="4"/>
  <c r="B570" i="4"/>
  <c r="B571" i="4"/>
  <c r="B572" i="4"/>
  <c r="B573" i="4"/>
  <c r="B574" i="4"/>
  <c r="B575" i="4"/>
  <c r="B576" i="4"/>
  <c r="B577" i="4"/>
  <c r="B578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5" i="4"/>
  <c r="B596" i="4"/>
  <c r="B597" i="4"/>
  <c r="B598" i="4"/>
  <c r="B599" i="4"/>
  <c r="B600" i="4"/>
  <c r="B601" i="4"/>
  <c r="B602" i="4"/>
  <c r="B604" i="4"/>
  <c r="B605" i="4"/>
  <c r="B608" i="4"/>
  <c r="B609" i="4"/>
  <c r="B610" i="4"/>
  <c r="B611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9" i="4"/>
  <c r="B690" i="4"/>
  <c r="B691" i="4"/>
  <c r="B692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471" i="4"/>
  <c r="B472" i="4"/>
  <c r="B475" i="4"/>
  <c r="B476" i="4"/>
  <c r="B477" i="4"/>
  <c r="B532" i="4"/>
  <c r="B563" i="4"/>
  <c r="B566" i="4"/>
  <c r="B567" i="4"/>
  <c r="B579" i="4"/>
  <c r="B594" i="4"/>
  <c r="B603" i="4"/>
  <c r="B693" i="4"/>
  <c r="B694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11" i="4"/>
  <c r="E27" i="3"/>
  <c r="F27" i="3" s="1"/>
  <c r="G27" i="3" s="1"/>
  <c r="I27" i="3" s="1"/>
  <c r="E28" i="3"/>
  <c r="F28" i="3" s="1"/>
  <c r="G28" i="3" s="1"/>
  <c r="I28" i="3" s="1"/>
  <c r="E29" i="3"/>
  <c r="F29" i="3" s="1"/>
  <c r="G29" i="3" s="1"/>
  <c r="I29" i="3" s="1"/>
  <c r="E30" i="3"/>
  <c r="F30" i="3" s="1"/>
  <c r="G30" i="3" s="1"/>
  <c r="E31" i="3"/>
  <c r="F31" i="3" s="1"/>
  <c r="G31" i="3" s="1"/>
  <c r="I31" i="3" s="1"/>
  <c r="E32" i="3"/>
  <c r="F32" i="3" s="1"/>
  <c r="G32" i="3" s="1"/>
  <c r="I32" i="3" s="1"/>
  <c r="E33" i="3"/>
  <c r="F33" i="3" s="1"/>
  <c r="G33" i="3" s="1"/>
  <c r="E34" i="3"/>
  <c r="F34" i="3" s="1"/>
  <c r="G34" i="3" s="1"/>
  <c r="I34" i="3" s="1"/>
  <c r="E35" i="3"/>
  <c r="F35" i="3" s="1"/>
  <c r="G35" i="3" s="1"/>
  <c r="I35" i="3" s="1"/>
  <c r="E36" i="3"/>
  <c r="F36" i="3" s="1"/>
  <c r="G36" i="3" s="1"/>
  <c r="H36" i="3" s="1"/>
  <c r="E37" i="3"/>
  <c r="F37" i="3" s="1"/>
  <c r="G37" i="3" s="1"/>
  <c r="I37" i="3" s="1"/>
  <c r="E38" i="3"/>
  <c r="F38" i="3" s="1"/>
  <c r="G38" i="3" s="1"/>
  <c r="I38" i="3" s="1"/>
  <c r="E39" i="3"/>
  <c r="F39" i="3" s="1"/>
  <c r="G39" i="3" s="1"/>
  <c r="I39" i="3" s="1"/>
  <c r="E40" i="3"/>
  <c r="F40" i="3" s="1"/>
  <c r="G40" i="3" s="1"/>
  <c r="I40" i="3" s="1"/>
  <c r="E41" i="3"/>
  <c r="F41" i="3" s="1"/>
  <c r="G41" i="3" s="1"/>
  <c r="I41" i="3" s="1"/>
  <c r="E42" i="3"/>
  <c r="F42" i="3" s="1"/>
  <c r="G42" i="3" s="1"/>
  <c r="I42" i="3" s="1"/>
  <c r="E43" i="3"/>
  <c r="F43" i="3" s="1"/>
  <c r="G43" i="3" s="1"/>
  <c r="I43" i="3" s="1"/>
  <c r="E44" i="3"/>
  <c r="F44" i="3" s="1"/>
  <c r="G44" i="3" s="1"/>
  <c r="I44" i="3" s="1"/>
  <c r="E45" i="3"/>
  <c r="F45" i="3" s="1"/>
  <c r="G45" i="3" s="1"/>
  <c r="I45" i="3" s="1"/>
  <c r="E46" i="3"/>
  <c r="F46" i="3" s="1"/>
  <c r="G46" i="3" s="1"/>
  <c r="E47" i="3"/>
  <c r="F47" i="3" s="1"/>
  <c r="G47" i="3" s="1"/>
  <c r="E48" i="3"/>
  <c r="F48" i="3" s="1"/>
  <c r="G48" i="3" s="1"/>
  <c r="I48" i="3" s="1"/>
  <c r="E49" i="3"/>
  <c r="F49" i="3"/>
  <c r="E50" i="3"/>
  <c r="F50" i="3" s="1"/>
  <c r="G50" i="3" s="1"/>
  <c r="I50" i="3" s="1"/>
  <c r="E51" i="3"/>
  <c r="F51" i="3" s="1"/>
  <c r="G51" i="3" s="1"/>
  <c r="I51" i="3" s="1"/>
  <c r="E52" i="3"/>
  <c r="F52" i="3" s="1"/>
  <c r="E53" i="3"/>
  <c r="F53" i="3" s="1"/>
  <c r="E54" i="3"/>
  <c r="F54" i="3" s="1"/>
  <c r="G54" i="3" s="1"/>
  <c r="I54" i="3" s="1"/>
  <c r="E55" i="3"/>
  <c r="F55" i="3" s="1"/>
  <c r="E56" i="3"/>
  <c r="F56" i="3" s="1"/>
  <c r="G56" i="3" s="1"/>
  <c r="E57" i="3"/>
  <c r="F57" i="3" s="1"/>
  <c r="G57" i="3" s="1"/>
  <c r="E58" i="3"/>
  <c r="F58" i="3" s="1"/>
  <c r="E59" i="3"/>
  <c r="F59" i="3" s="1"/>
  <c r="E60" i="3"/>
  <c r="F60" i="3" s="1"/>
  <c r="E61" i="3"/>
  <c r="F61" i="3" s="1"/>
  <c r="E62" i="3"/>
  <c r="F62" i="3" s="1"/>
  <c r="G62" i="3" s="1"/>
  <c r="I62" i="3" s="1"/>
  <c r="E63" i="3"/>
  <c r="F63" i="3" s="1"/>
  <c r="G63" i="3" s="1"/>
  <c r="I63" i="3" s="1"/>
  <c r="E64" i="3"/>
  <c r="F64" i="3" s="1"/>
  <c r="G64" i="3" s="1"/>
  <c r="I64" i="3" s="1"/>
  <c r="E65" i="3"/>
  <c r="F65" i="3" s="1"/>
  <c r="G65" i="3" s="1"/>
  <c r="E66" i="3"/>
  <c r="F66" i="3" s="1"/>
  <c r="G66" i="3" s="1"/>
  <c r="I66" i="3" s="1"/>
  <c r="E67" i="3"/>
  <c r="F67" i="3" s="1"/>
  <c r="G67" i="3" s="1"/>
  <c r="I67" i="3" s="1"/>
  <c r="E68" i="3"/>
  <c r="F68" i="3" s="1"/>
  <c r="G68" i="3" s="1"/>
  <c r="I68" i="3" s="1"/>
  <c r="E69" i="3"/>
  <c r="F69" i="3" s="1"/>
  <c r="E70" i="3"/>
  <c r="F70" i="3" s="1"/>
  <c r="G70" i="3" s="1"/>
  <c r="I70" i="3" s="1"/>
  <c r="E71" i="3"/>
  <c r="F71" i="3" s="1"/>
  <c r="G71" i="3" s="1"/>
  <c r="I71" i="3" s="1"/>
  <c r="E72" i="3"/>
  <c r="F72" i="3" s="1"/>
  <c r="G72" i="3" s="1"/>
  <c r="I72" i="3" s="1"/>
  <c r="E73" i="3"/>
  <c r="F73" i="3" s="1"/>
  <c r="G73" i="3" s="1"/>
  <c r="I73" i="3" s="1"/>
  <c r="E74" i="3"/>
  <c r="F74" i="3" s="1"/>
  <c r="G74" i="3" s="1"/>
  <c r="I74" i="3" s="1"/>
  <c r="E75" i="3"/>
  <c r="F75" i="3" s="1"/>
  <c r="G75" i="3" s="1"/>
  <c r="I75" i="3" s="1"/>
  <c r="E76" i="3"/>
  <c r="F76" i="3" s="1"/>
  <c r="G76" i="3" s="1"/>
  <c r="I76" i="3" s="1"/>
  <c r="E77" i="3"/>
  <c r="F77" i="3" s="1"/>
  <c r="E78" i="3"/>
  <c r="F78" i="3" s="1"/>
  <c r="G78" i="3" s="1"/>
  <c r="I78" i="3" s="1"/>
  <c r="E79" i="3"/>
  <c r="F79" i="3" s="1"/>
  <c r="E80" i="3"/>
  <c r="F80" i="3" s="1"/>
  <c r="G80" i="3" s="1"/>
  <c r="I80" i="3" s="1"/>
  <c r="E81" i="3"/>
  <c r="F81" i="3" s="1"/>
  <c r="G81" i="3" s="1"/>
  <c r="I81" i="3" s="1"/>
  <c r="E82" i="3"/>
  <c r="F82" i="3" s="1"/>
  <c r="E83" i="3"/>
  <c r="F83" i="3" s="1"/>
  <c r="G83" i="3" s="1"/>
  <c r="I83" i="3" s="1"/>
  <c r="E84" i="3"/>
  <c r="F84" i="3" s="1"/>
  <c r="G84" i="3" s="1"/>
  <c r="I84" i="3" s="1"/>
  <c r="E85" i="3"/>
  <c r="F85" i="3" s="1"/>
  <c r="G85" i="3" s="1"/>
  <c r="I85" i="3" s="1"/>
  <c r="E86" i="3"/>
  <c r="F86" i="3" s="1"/>
  <c r="G86" i="3" s="1"/>
  <c r="I86" i="3" s="1"/>
  <c r="E87" i="3"/>
  <c r="F87" i="3" s="1"/>
  <c r="G87" i="3"/>
  <c r="I87" i="3" s="1"/>
  <c r="E88" i="3"/>
  <c r="F88" i="3" s="1"/>
  <c r="G88" i="3" s="1"/>
  <c r="I88" i="3" s="1"/>
  <c r="E89" i="3"/>
  <c r="F89" i="3" s="1"/>
  <c r="E90" i="3"/>
  <c r="F90" i="3" s="1"/>
  <c r="G90" i="3" s="1"/>
  <c r="I90" i="3" s="1"/>
  <c r="E91" i="3"/>
  <c r="F91" i="3" s="1"/>
  <c r="G91" i="3" s="1"/>
  <c r="I91" i="3" s="1"/>
  <c r="E92" i="3"/>
  <c r="F92" i="3" s="1"/>
  <c r="G92" i="3" s="1"/>
  <c r="I92" i="3" s="1"/>
  <c r="E93" i="3"/>
  <c r="F93" i="3" s="1"/>
  <c r="E94" i="3"/>
  <c r="F94" i="3" s="1"/>
  <c r="G94" i="3"/>
  <c r="E95" i="3"/>
  <c r="F95" i="3" s="1"/>
  <c r="G95" i="3" s="1"/>
  <c r="I95" i="3" s="1"/>
  <c r="E96" i="3"/>
  <c r="F96" i="3" s="1"/>
  <c r="G96" i="3" s="1"/>
  <c r="I96" i="3" s="1"/>
  <c r="E97" i="3"/>
  <c r="F97" i="3" s="1"/>
  <c r="G97" i="3" s="1"/>
  <c r="E98" i="3"/>
  <c r="F98" i="3" s="1"/>
  <c r="G98" i="3" s="1"/>
  <c r="I98" i="3" s="1"/>
  <c r="E99" i="3"/>
  <c r="F99" i="3" s="1"/>
  <c r="G99" i="3" s="1"/>
  <c r="I99" i="3" s="1"/>
  <c r="E100" i="3"/>
  <c r="F100" i="3" s="1"/>
  <c r="G100" i="3" s="1"/>
  <c r="I100" i="3" s="1"/>
  <c r="E101" i="3"/>
  <c r="F101" i="3" s="1"/>
  <c r="G101" i="3" s="1"/>
  <c r="I101" i="3" s="1"/>
  <c r="E102" i="3"/>
  <c r="F102" i="3" s="1"/>
  <c r="G102" i="3" s="1"/>
  <c r="I102" i="3" s="1"/>
  <c r="E103" i="3"/>
  <c r="F103" i="3" s="1"/>
  <c r="G103" i="3" s="1"/>
  <c r="E104" i="3"/>
  <c r="F104" i="3" s="1"/>
  <c r="G104" i="3" s="1"/>
  <c r="I104" i="3" s="1"/>
  <c r="E105" i="3"/>
  <c r="F105" i="3" s="1"/>
  <c r="G105" i="3" s="1"/>
  <c r="I105" i="3" s="1"/>
  <c r="E106" i="3"/>
  <c r="F106" i="3" s="1"/>
  <c r="G106" i="3" s="1"/>
  <c r="I106" i="3" s="1"/>
  <c r="E107" i="3"/>
  <c r="F107" i="3" s="1"/>
  <c r="G107" i="3" s="1"/>
  <c r="I107" i="3" s="1"/>
  <c r="E108" i="3"/>
  <c r="F108" i="3" s="1"/>
  <c r="G108" i="3" s="1"/>
  <c r="E109" i="3"/>
  <c r="F109" i="3" s="1"/>
  <c r="G109" i="3" s="1"/>
  <c r="E110" i="3"/>
  <c r="F110" i="3" s="1"/>
  <c r="G110" i="3" s="1"/>
  <c r="I110" i="3" s="1"/>
  <c r="E111" i="3"/>
  <c r="F111" i="3" s="1"/>
  <c r="G111" i="3" s="1"/>
  <c r="I111" i="3" s="1"/>
  <c r="E112" i="3"/>
  <c r="F112" i="3" s="1"/>
  <c r="G112" i="3" s="1"/>
  <c r="I112" i="3" s="1"/>
  <c r="E113" i="3"/>
  <c r="F113" i="3" s="1"/>
  <c r="E114" i="3"/>
  <c r="F114" i="3" s="1"/>
  <c r="G114" i="3" s="1"/>
  <c r="I114" i="3" s="1"/>
  <c r="E115" i="3"/>
  <c r="F115" i="3" s="1"/>
  <c r="G115" i="3" s="1"/>
  <c r="I115" i="3" s="1"/>
  <c r="E116" i="3"/>
  <c r="F116" i="3" s="1"/>
  <c r="G116" i="3" s="1"/>
  <c r="I116" i="3" s="1"/>
  <c r="E117" i="3"/>
  <c r="F117" i="3" s="1"/>
  <c r="E118" i="3"/>
  <c r="F118" i="3" s="1"/>
  <c r="E119" i="3"/>
  <c r="F119" i="3" s="1"/>
  <c r="G119" i="3" s="1"/>
  <c r="I119" i="3" s="1"/>
  <c r="E120" i="3"/>
  <c r="F120" i="3" s="1"/>
  <c r="G120" i="3" s="1"/>
  <c r="I120" i="3" s="1"/>
  <c r="E121" i="3"/>
  <c r="F121" i="3" s="1"/>
  <c r="G121" i="3" s="1"/>
  <c r="E122" i="3"/>
  <c r="F122" i="3" s="1"/>
  <c r="G122" i="3" s="1"/>
  <c r="I122" i="3" s="1"/>
  <c r="E123" i="3"/>
  <c r="F123" i="3" s="1"/>
  <c r="G123" i="3" s="1"/>
  <c r="I123" i="3" s="1"/>
  <c r="E124" i="3"/>
  <c r="F124" i="3" s="1"/>
  <c r="G124" i="3" s="1"/>
  <c r="I124" i="3" s="1"/>
  <c r="E125" i="3"/>
  <c r="F125" i="3" s="1"/>
  <c r="G125" i="3" s="1"/>
  <c r="E126" i="3"/>
  <c r="F126" i="3" s="1"/>
  <c r="G126" i="3" s="1"/>
  <c r="E127" i="3"/>
  <c r="F127" i="3" s="1"/>
  <c r="G127" i="3" s="1"/>
  <c r="I127" i="3" s="1"/>
  <c r="E128" i="3"/>
  <c r="F128" i="3" s="1"/>
  <c r="G128" i="3" s="1"/>
  <c r="I128" i="3" s="1"/>
  <c r="E129" i="3"/>
  <c r="F129" i="3" s="1"/>
  <c r="E130" i="3"/>
  <c r="F130" i="3" s="1"/>
  <c r="G130" i="3" s="1"/>
  <c r="I130" i="3" s="1"/>
  <c r="E131" i="3"/>
  <c r="F131" i="3" s="1"/>
  <c r="G131" i="3" s="1"/>
  <c r="I131" i="3" s="1"/>
  <c r="E132" i="3"/>
  <c r="F132" i="3" s="1"/>
  <c r="G132" i="3" s="1"/>
  <c r="I132" i="3" s="1"/>
  <c r="E133" i="3"/>
  <c r="F133" i="3" s="1"/>
  <c r="G133" i="3" s="1"/>
  <c r="I133" i="3" s="1"/>
  <c r="E134" i="3"/>
  <c r="F134" i="3" s="1"/>
  <c r="E135" i="3"/>
  <c r="F135" i="3" s="1"/>
  <c r="E136" i="3"/>
  <c r="F136" i="3" s="1"/>
  <c r="G136" i="3" s="1"/>
  <c r="I136" i="3" s="1"/>
  <c r="E137" i="3"/>
  <c r="F137" i="3" s="1"/>
  <c r="G137" i="3" s="1"/>
  <c r="I137" i="3" s="1"/>
  <c r="E138" i="3"/>
  <c r="F138" i="3" s="1"/>
  <c r="G138" i="3" s="1"/>
  <c r="E139" i="3"/>
  <c r="F139" i="3" s="1"/>
  <c r="E140" i="3"/>
  <c r="F140" i="3" s="1"/>
  <c r="G140" i="3" s="1"/>
  <c r="I140" i="3" s="1"/>
  <c r="E141" i="3"/>
  <c r="F141" i="3" s="1"/>
  <c r="E142" i="3"/>
  <c r="F142" i="3" s="1"/>
  <c r="G142" i="3" s="1"/>
  <c r="I142" i="3" s="1"/>
  <c r="E143" i="3"/>
  <c r="F143" i="3" s="1"/>
  <c r="G143" i="3" s="1"/>
  <c r="I143" i="3" s="1"/>
  <c r="E144" i="3"/>
  <c r="F144" i="3" s="1"/>
  <c r="G144" i="3" s="1"/>
  <c r="I144" i="3" s="1"/>
  <c r="E145" i="3"/>
  <c r="F145" i="3" s="1"/>
  <c r="E146" i="3"/>
  <c r="F146" i="3" s="1"/>
  <c r="G146" i="3" s="1"/>
  <c r="I146" i="3" s="1"/>
  <c r="E147" i="3"/>
  <c r="F147" i="3" s="1"/>
  <c r="G147" i="3" s="1"/>
  <c r="I147" i="3" s="1"/>
  <c r="E148" i="3"/>
  <c r="F148" i="3" s="1"/>
  <c r="G148" i="3" s="1"/>
  <c r="E149" i="3"/>
  <c r="F149" i="3" s="1"/>
  <c r="G149" i="3" s="1"/>
  <c r="K149" i="3" s="1"/>
  <c r="E150" i="3"/>
  <c r="F150" i="3" s="1"/>
  <c r="G150" i="3" s="1"/>
  <c r="K150" i="3" s="1"/>
  <c r="E151" i="3"/>
  <c r="F151" i="3" s="1"/>
  <c r="G151" i="3" s="1"/>
  <c r="K151" i="3" s="1"/>
  <c r="E152" i="3"/>
  <c r="F152" i="3" s="1"/>
  <c r="G152" i="3" s="1"/>
  <c r="K152" i="3" s="1"/>
  <c r="E153" i="3"/>
  <c r="F153" i="3" s="1"/>
  <c r="E154" i="3"/>
  <c r="F154" i="3" s="1"/>
  <c r="E155" i="3"/>
  <c r="F155" i="3" s="1"/>
  <c r="G155" i="3" s="1"/>
  <c r="I155" i="3" s="1"/>
  <c r="E156" i="3"/>
  <c r="F156" i="3" s="1"/>
  <c r="G156" i="3" s="1"/>
  <c r="I156" i="3" s="1"/>
  <c r="E157" i="3"/>
  <c r="F157" i="3" s="1"/>
  <c r="E158" i="3"/>
  <c r="F158" i="3" s="1"/>
  <c r="G158" i="3" s="1"/>
  <c r="I158" i="3" s="1"/>
  <c r="E159" i="3"/>
  <c r="F159" i="3" s="1"/>
  <c r="G159" i="3" s="1"/>
  <c r="I159" i="3" s="1"/>
  <c r="E160" i="3"/>
  <c r="F160" i="3" s="1"/>
  <c r="G160" i="3" s="1"/>
  <c r="E161" i="3"/>
  <c r="F161" i="3" s="1"/>
  <c r="G161" i="3" s="1"/>
  <c r="J161" i="3" s="1"/>
  <c r="E162" i="3"/>
  <c r="F162" i="3" s="1"/>
  <c r="G162" i="3" s="1"/>
  <c r="I162" i="3" s="1"/>
  <c r="E163" i="3"/>
  <c r="F163" i="3" s="1"/>
  <c r="G163" i="3" s="1"/>
  <c r="J163" i="3" s="1"/>
  <c r="E164" i="3"/>
  <c r="F164" i="3" s="1"/>
  <c r="G164" i="3" s="1"/>
  <c r="I164" i="3" s="1"/>
  <c r="E165" i="3"/>
  <c r="F165" i="3" s="1"/>
  <c r="E166" i="3"/>
  <c r="F166" i="3" s="1"/>
  <c r="E167" i="3"/>
  <c r="F167" i="3" s="1"/>
  <c r="E168" i="3"/>
  <c r="F168" i="3" s="1"/>
  <c r="G168" i="3" s="1"/>
  <c r="I168" i="3" s="1"/>
  <c r="E169" i="3"/>
  <c r="F169" i="3" s="1"/>
  <c r="G169" i="3" s="1"/>
  <c r="I169" i="3" s="1"/>
  <c r="E170" i="3"/>
  <c r="F170" i="3" s="1"/>
  <c r="G170" i="3" s="1"/>
  <c r="I170" i="3" s="1"/>
  <c r="E171" i="3"/>
  <c r="F171" i="3" s="1"/>
  <c r="G171" i="3" s="1"/>
  <c r="E172" i="3"/>
  <c r="F172" i="3" s="1"/>
  <c r="G172" i="3" s="1"/>
  <c r="I172" i="3" s="1"/>
  <c r="E173" i="3"/>
  <c r="F173" i="3" s="1"/>
  <c r="E174" i="3"/>
  <c r="F174" i="3" s="1"/>
  <c r="G174" i="3" s="1"/>
  <c r="I174" i="3" s="1"/>
  <c r="E175" i="3"/>
  <c r="F175" i="3" s="1"/>
  <c r="G175" i="3" s="1"/>
  <c r="E176" i="3"/>
  <c r="F176" i="3" s="1"/>
  <c r="G176" i="3" s="1"/>
  <c r="K176" i="3" s="1"/>
  <c r="E177" i="3"/>
  <c r="F177" i="3" s="1"/>
  <c r="G177" i="3" s="1"/>
  <c r="K177" i="3" s="1"/>
  <c r="E178" i="3"/>
  <c r="F178" i="3" s="1"/>
  <c r="G178" i="3" s="1"/>
  <c r="I178" i="3" s="1"/>
  <c r="E179" i="3"/>
  <c r="F179" i="3" s="1"/>
  <c r="G179" i="3" s="1"/>
  <c r="K179" i="3" s="1"/>
  <c r="E180" i="3"/>
  <c r="F180" i="3" s="1"/>
  <c r="G180" i="3" s="1"/>
  <c r="J180" i="3" s="1"/>
  <c r="E181" i="3"/>
  <c r="F181" i="3" s="1"/>
  <c r="G181" i="3" s="1"/>
  <c r="J181" i="3" s="1"/>
  <c r="E182" i="3"/>
  <c r="F182" i="3" s="1"/>
  <c r="G182" i="3" s="1"/>
  <c r="J182" i="3" s="1"/>
  <c r="E183" i="3"/>
  <c r="F183" i="3" s="1"/>
  <c r="G183" i="3" s="1"/>
  <c r="J183" i="3" s="1"/>
  <c r="E184" i="3"/>
  <c r="F184" i="3" s="1"/>
  <c r="G184" i="3" s="1"/>
  <c r="I184" i="3" s="1"/>
  <c r="E185" i="3"/>
  <c r="F185" i="3" s="1"/>
  <c r="G185" i="3" s="1"/>
  <c r="J185" i="3" s="1"/>
  <c r="E186" i="3"/>
  <c r="F186" i="3" s="1"/>
  <c r="G186" i="3" s="1"/>
  <c r="I186" i="3" s="1"/>
  <c r="E187" i="3"/>
  <c r="F187" i="3" s="1"/>
  <c r="G187" i="3" s="1"/>
  <c r="I187" i="3" s="1"/>
  <c r="E188" i="3"/>
  <c r="F188" i="3" s="1"/>
  <c r="G188" i="3" s="1"/>
  <c r="I188" i="3" s="1"/>
  <c r="E189" i="3"/>
  <c r="F189" i="3" s="1"/>
  <c r="G189" i="3" s="1"/>
  <c r="I189" i="3" s="1"/>
  <c r="E190" i="3"/>
  <c r="F190" i="3" s="1"/>
  <c r="G190" i="3" s="1"/>
  <c r="E191" i="3"/>
  <c r="F191" i="3" s="1"/>
  <c r="G191" i="3" s="1"/>
  <c r="J191" i="3" s="1"/>
  <c r="E192" i="3"/>
  <c r="F192" i="3" s="1"/>
  <c r="G192" i="3" s="1"/>
  <c r="I192" i="3" s="1"/>
  <c r="E193" i="3"/>
  <c r="F193" i="3" s="1"/>
  <c r="E194" i="3"/>
  <c r="F194" i="3" s="1"/>
  <c r="E195" i="3"/>
  <c r="F195" i="3" s="1"/>
  <c r="G195" i="3" s="1"/>
  <c r="N195" i="3" s="1"/>
  <c r="E196" i="3"/>
  <c r="F196" i="3"/>
  <c r="G196" i="3" s="1"/>
  <c r="I196" i="3" s="1"/>
  <c r="E197" i="3"/>
  <c r="F197" i="3" s="1"/>
  <c r="G197" i="3" s="1"/>
  <c r="N197" i="3" s="1"/>
  <c r="E198" i="3"/>
  <c r="F198" i="3" s="1"/>
  <c r="G198" i="3" s="1"/>
  <c r="I198" i="3" s="1"/>
  <c r="E199" i="3"/>
  <c r="F199" i="3" s="1"/>
  <c r="G199" i="3" s="1"/>
  <c r="J199" i="3" s="1"/>
  <c r="E26" i="3"/>
  <c r="F26" i="3" s="1"/>
  <c r="G26" i="3" s="1"/>
  <c r="I26" i="3" s="1"/>
  <c r="Q548" i="3"/>
  <c r="Q26" i="3"/>
  <c r="F16" i="3"/>
  <c r="F17" i="3" s="1"/>
  <c r="C17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BQ9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I205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52" i="3"/>
  <c r="Q253" i="3"/>
  <c r="Q254" i="3"/>
  <c r="Q255" i="3"/>
  <c r="Q256" i="3"/>
  <c r="Q257" i="3"/>
  <c r="Q260" i="3"/>
  <c r="Q261" i="3"/>
  <c r="I262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I326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BQ3" i="3"/>
  <c r="Q361" i="3"/>
  <c r="Q362" i="3"/>
  <c r="BQ11" i="3"/>
  <c r="BQ7" i="3"/>
  <c r="Q363" i="3"/>
  <c r="Q364" i="3"/>
  <c r="Q365" i="3"/>
  <c r="BQ17" i="3"/>
  <c r="BQ4" i="3"/>
  <c r="Q366" i="3"/>
  <c r="Q367" i="3"/>
  <c r="BQ19" i="3"/>
  <c r="Q368" i="3"/>
  <c r="BR23" i="3"/>
  <c r="BQ23" i="3"/>
  <c r="Q369" i="3"/>
  <c r="Q370" i="3"/>
  <c r="Q371" i="3"/>
  <c r="BQ25" i="3"/>
  <c r="Q372" i="3"/>
  <c r="Q373" i="3"/>
  <c r="Q374" i="3"/>
  <c r="BQ2" i="3"/>
  <c r="Q375" i="3"/>
  <c r="Q376" i="3"/>
  <c r="BQ22" i="3"/>
  <c r="BQ12" i="3"/>
  <c r="BQ16" i="3"/>
  <c r="BQ8" i="3"/>
  <c r="BQ13" i="3"/>
  <c r="Q377" i="3"/>
  <c r="Q378" i="3"/>
  <c r="BQ10" i="3"/>
  <c r="Q379" i="3"/>
  <c r="BQ18" i="3"/>
  <c r="BQ5" i="3"/>
  <c r="BQ6" i="3"/>
  <c r="Q380" i="3"/>
  <c r="Q384" i="3"/>
  <c r="Q385" i="3"/>
  <c r="Q386" i="3"/>
  <c r="Q388" i="3"/>
  <c r="Q389" i="3"/>
  <c r="Q390" i="3"/>
  <c r="Q393" i="3"/>
  <c r="Q394" i="3"/>
  <c r="Q396" i="3"/>
  <c r="Q397" i="3"/>
  <c r="Q398" i="3"/>
  <c r="Q399" i="3"/>
  <c r="Q401" i="3"/>
  <c r="Q408" i="3"/>
  <c r="Q409" i="3"/>
  <c r="Q412" i="3"/>
  <c r="Q413" i="3"/>
  <c r="Q415" i="3"/>
  <c r="Q418" i="3"/>
  <c r="Q420" i="3"/>
  <c r="Q421" i="3"/>
  <c r="Q422" i="3"/>
  <c r="Q423" i="3"/>
  <c r="Q424" i="3"/>
  <c r="Q426" i="3"/>
  <c r="Q428" i="3"/>
  <c r="Q429" i="3"/>
  <c r="Q430" i="3"/>
  <c r="Q431" i="3"/>
  <c r="Q432" i="3"/>
  <c r="Q433" i="3"/>
  <c r="BQ15" i="3"/>
  <c r="BQ14" i="3"/>
  <c r="BQ21" i="3"/>
  <c r="Q439" i="3"/>
  <c r="Q440" i="3"/>
  <c r="Q441" i="3"/>
  <c r="Q442" i="3"/>
  <c r="Q443" i="3"/>
  <c r="Q444" i="3"/>
  <c r="Q446" i="3"/>
  <c r="Q447" i="3"/>
  <c r="Q448" i="3"/>
  <c r="Q450" i="3"/>
  <c r="Q452" i="3"/>
  <c r="Q453" i="3"/>
  <c r="Q454" i="3"/>
  <c r="Q455" i="3"/>
  <c r="Q456" i="3"/>
  <c r="Q457" i="3"/>
  <c r="Q458" i="3"/>
  <c r="Q459" i="3"/>
  <c r="Q460" i="3"/>
  <c r="Q461" i="3"/>
  <c r="Q465" i="3"/>
  <c r="Q466" i="3"/>
  <c r="Q467" i="3"/>
  <c r="Q468" i="3"/>
  <c r="Q469" i="3"/>
  <c r="BQ24" i="3"/>
  <c r="Q472" i="3"/>
  <c r="Q473" i="3"/>
  <c r="Q474" i="3"/>
  <c r="Q475" i="3"/>
  <c r="Q476" i="3"/>
  <c r="Q477" i="3"/>
  <c r="BQ27" i="3"/>
  <c r="BQ20" i="3"/>
  <c r="Q479" i="3"/>
  <c r="Q480" i="3"/>
  <c r="Q481" i="3"/>
  <c r="BQ26" i="3"/>
  <c r="Q484" i="3"/>
  <c r="Q485" i="3"/>
  <c r="Q486" i="3"/>
  <c r="Q487" i="3"/>
  <c r="Q488" i="3"/>
  <c r="Q489" i="3"/>
  <c r="Q490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1" i="3"/>
  <c r="Q512" i="3"/>
  <c r="Q513" i="3"/>
  <c r="Q514" i="3"/>
  <c r="Q517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9" i="3"/>
  <c r="BQ1" i="3"/>
  <c r="Q551" i="3"/>
  <c r="Q552" i="3"/>
  <c r="Q553" i="3"/>
  <c r="Q554" i="3"/>
  <c r="Q555" i="3"/>
  <c r="Q556" i="3"/>
  <c r="Q557" i="3"/>
  <c r="Q560" i="3"/>
  <c r="Q561" i="3"/>
  <c r="Q563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7" i="3"/>
  <c r="Q618" i="3"/>
  <c r="Q619" i="3"/>
  <c r="U155" i="1"/>
  <c r="U161" i="1"/>
  <c r="U182" i="1"/>
  <c r="U191" i="1"/>
  <c r="Q612" i="1"/>
  <c r="Q588" i="1"/>
  <c r="Q614" i="1"/>
  <c r="Q626" i="1"/>
  <c r="Q624" i="1"/>
  <c r="Q623" i="1"/>
  <c r="Q616" i="1"/>
  <c r="Q615" i="1"/>
  <c r="Q609" i="1"/>
  <c r="Q608" i="1"/>
  <c r="Q580" i="1"/>
  <c r="Q613" i="1"/>
  <c r="Q611" i="1"/>
  <c r="Q587" i="1"/>
  <c r="Q583" i="1"/>
  <c r="Q582" i="1"/>
  <c r="Q581" i="1"/>
  <c r="Q577" i="1"/>
  <c r="Q576" i="1"/>
  <c r="Q574" i="1"/>
  <c r="Q566" i="1"/>
  <c r="Q563" i="1"/>
  <c r="Q561" i="1"/>
  <c r="Q557" i="1"/>
  <c r="Q552" i="1"/>
  <c r="Q550" i="1"/>
  <c r="Q539" i="1"/>
  <c r="Q538" i="1"/>
  <c r="Q536" i="1"/>
  <c r="Q535" i="1"/>
  <c r="Q532" i="1"/>
  <c r="Q604" i="1"/>
  <c r="Q603" i="1"/>
  <c r="Q602" i="1"/>
  <c r="Q599" i="1"/>
  <c r="Q598" i="1"/>
  <c r="Q585" i="1"/>
  <c r="Q584" i="1"/>
  <c r="Q606" i="1"/>
  <c r="Q605" i="1"/>
  <c r="Q579" i="1"/>
  <c r="Q578" i="1"/>
  <c r="Q571" i="1"/>
  <c r="Q570" i="1"/>
  <c r="Q562" i="1"/>
  <c r="Q559" i="1"/>
  <c r="Q558" i="1"/>
  <c r="Q556" i="1"/>
  <c r="Q555" i="1"/>
  <c r="Q547" i="1"/>
  <c r="Q533" i="1"/>
  <c r="Q531" i="1"/>
  <c r="Q527" i="1"/>
  <c r="Q526" i="1"/>
  <c r="Q520" i="1"/>
  <c r="Q519" i="1"/>
  <c r="Q518" i="1"/>
  <c r="Q515" i="1"/>
  <c r="Q514" i="1"/>
  <c r="Q513" i="1"/>
  <c r="Q511" i="1"/>
  <c r="Q510" i="1"/>
  <c r="Q509" i="1"/>
  <c r="Q508" i="1"/>
  <c r="Q498" i="1"/>
  <c r="Q418" i="1"/>
  <c r="Q416" i="1"/>
  <c r="Q415" i="1"/>
  <c r="Q414" i="1"/>
  <c r="Q413" i="1"/>
  <c r="Q411" i="1"/>
  <c r="Q496" i="1"/>
  <c r="Q495" i="1"/>
  <c r="Q494" i="1"/>
  <c r="Q429" i="1"/>
  <c r="Q610" i="1"/>
  <c r="Q601" i="1"/>
  <c r="Q600" i="1"/>
  <c r="Q597" i="1"/>
  <c r="Q596" i="1"/>
  <c r="Q595" i="1"/>
  <c r="Q594" i="1"/>
  <c r="Q593" i="1"/>
  <c r="Q592" i="1"/>
  <c r="Q591" i="1"/>
  <c r="Q590" i="1"/>
  <c r="Q589" i="1"/>
  <c r="Q586" i="1"/>
  <c r="Q575" i="1"/>
  <c r="Q565" i="1"/>
  <c r="Q564" i="1"/>
  <c r="F16" i="1"/>
  <c r="F17" i="1" s="1"/>
  <c r="C17" i="1"/>
  <c r="Q567" i="1"/>
  <c r="Q525" i="1"/>
  <c r="Q516" i="1"/>
  <c r="Q501" i="1"/>
  <c r="Q488" i="1"/>
  <c r="Q487" i="1"/>
  <c r="Q454" i="1"/>
  <c r="Q408" i="1"/>
  <c r="Q407" i="1"/>
  <c r="Q406" i="1"/>
  <c r="Q403" i="1"/>
  <c r="Q402" i="1"/>
  <c r="Q528" i="1"/>
  <c r="Q548" i="1"/>
  <c r="Q560" i="1"/>
  <c r="Q546" i="1"/>
  <c r="Q554" i="1"/>
  <c r="Q553" i="1"/>
  <c r="Q551" i="1"/>
  <c r="Q549" i="1"/>
  <c r="Q545" i="1"/>
  <c r="Q544" i="1"/>
  <c r="Q543" i="1"/>
  <c r="Q542" i="1"/>
  <c r="Q537" i="1"/>
  <c r="Q517" i="1"/>
  <c r="Q489" i="1"/>
  <c r="Q459" i="1"/>
  <c r="Q534" i="1"/>
  <c r="Q541" i="1"/>
  <c r="Q540" i="1"/>
  <c r="Q474" i="1"/>
  <c r="Q475" i="1"/>
  <c r="Q481" i="1"/>
  <c r="Q482" i="1"/>
  <c r="Q485" i="1"/>
  <c r="Q491" i="1"/>
  <c r="Q500" i="1"/>
  <c r="Q502" i="1"/>
  <c r="Q506" i="1"/>
  <c r="Q512" i="1"/>
  <c r="Q476" i="1"/>
  <c r="Q480" i="1"/>
  <c r="Q499" i="1"/>
  <c r="Q503" i="1"/>
  <c r="Q504" i="1"/>
  <c r="Q507" i="1"/>
  <c r="Q521" i="1"/>
  <c r="Q522" i="1"/>
  <c r="Q523" i="1"/>
  <c r="Q451" i="1"/>
  <c r="Q492" i="1"/>
  <c r="Q493" i="1"/>
  <c r="Q490" i="1"/>
  <c r="Q484" i="1"/>
  <c r="Q430" i="1"/>
  <c r="Q449" i="1"/>
  <c r="Q448" i="1"/>
  <c r="Q446" i="1"/>
  <c r="Q445" i="1"/>
  <c r="Q444" i="1"/>
  <c r="Q443" i="1"/>
  <c r="Q442" i="1"/>
  <c r="Q462" i="1"/>
  <c r="Q461" i="1"/>
  <c r="Q458" i="1"/>
  <c r="Q457" i="1"/>
  <c r="Q456" i="1"/>
  <c r="Q455" i="1"/>
  <c r="Q447" i="1"/>
  <c r="Q437" i="1"/>
  <c r="Q483" i="1"/>
  <c r="Q439" i="1"/>
  <c r="Q438" i="1"/>
  <c r="Q436" i="1"/>
  <c r="Q435" i="1"/>
  <c r="Q425" i="1"/>
  <c r="Q473" i="1"/>
  <c r="Q472" i="1"/>
  <c r="Q471" i="1"/>
  <c r="Q470" i="1"/>
  <c r="Q469" i="1"/>
  <c r="Q468" i="1"/>
  <c r="Q467" i="1"/>
  <c r="Q465" i="1"/>
  <c r="Q463" i="1"/>
  <c r="Q379" i="1"/>
  <c r="Q404" i="1"/>
  <c r="Q432" i="1"/>
  <c r="Q426" i="1"/>
  <c r="Q33" i="1"/>
  <c r="Q34" i="1"/>
  <c r="Q35" i="1"/>
  <c r="Q37" i="1"/>
  <c r="Q39" i="1"/>
  <c r="Q38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99" i="1"/>
  <c r="Q100" i="1"/>
  <c r="Q101" i="1"/>
  <c r="Q102" i="1"/>
  <c r="Q103" i="1"/>
  <c r="Q342" i="1"/>
  <c r="Q343" i="1"/>
  <c r="Q344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3" i="1"/>
  <c r="Q364" i="1"/>
  <c r="Q367" i="1"/>
  <c r="Q368" i="1"/>
  <c r="Q369" i="1"/>
  <c r="Q372" i="1"/>
  <c r="Q375" i="1"/>
  <c r="Q377" i="1"/>
  <c r="Q381" i="1"/>
  <c r="Q383" i="1"/>
  <c r="Q373" i="1"/>
  <c r="Q385" i="1"/>
  <c r="Q386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74" i="1"/>
  <c r="Q75" i="1"/>
  <c r="Q76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54" i="1"/>
  <c r="Q155" i="1"/>
  <c r="Q156" i="1"/>
  <c r="Q157" i="1"/>
  <c r="Q158" i="1"/>
  <c r="Q159" i="1"/>
  <c r="Q160" i="1"/>
  <c r="Q161" i="1"/>
  <c r="Q163" i="1"/>
  <c r="Q165" i="1"/>
  <c r="Q166" i="1"/>
  <c r="Q168" i="1"/>
  <c r="Q169" i="1"/>
  <c r="Q170" i="1"/>
  <c r="Q171" i="1"/>
  <c r="Q172" i="1"/>
  <c r="Q173" i="1"/>
  <c r="Q174" i="1"/>
  <c r="Q175" i="1"/>
  <c r="Q179" i="1"/>
  <c r="Q185" i="1"/>
  <c r="Q187" i="1"/>
  <c r="Q188" i="1"/>
  <c r="Q189" i="1"/>
  <c r="Q190" i="1"/>
  <c r="Q77" i="1"/>
  <c r="Q78" i="1"/>
  <c r="Q79" i="1"/>
  <c r="Q80" i="1"/>
  <c r="Q81" i="1"/>
  <c r="Q193" i="1"/>
  <c r="Q194" i="1"/>
  <c r="Q197" i="1"/>
  <c r="Q199" i="1"/>
  <c r="Q202" i="1"/>
  <c r="Q203" i="1"/>
  <c r="Q206" i="1"/>
  <c r="Q207" i="1"/>
  <c r="Q209" i="1"/>
  <c r="Q211" i="1"/>
  <c r="Q212" i="1"/>
  <c r="Q213" i="1"/>
  <c r="Q214" i="1"/>
  <c r="Q215" i="1"/>
  <c r="Q82" i="1"/>
  <c r="Q216" i="1"/>
  <c r="Q217" i="1"/>
  <c r="Q218" i="1"/>
  <c r="Q220" i="1"/>
  <c r="Q221" i="1"/>
  <c r="Q222" i="1"/>
  <c r="Q223" i="1"/>
  <c r="Q224" i="1"/>
  <c r="Q225" i="1"/>
  <c r="Q228" i="1"/>
  <c r="Q229" i="1"/>
  <c r="Q230" i="1"/>
  <c r="Q231" i="1"/>
  <c r="Q232" i="1"/>
  <c r="Q233" i="1"/>
  <c r="Q234" i="1"/>
  <c r="Q235" i="1"/>
  <c r="Q236" i="1"/>
  <c r="Q238" i="1"/>
  <c r="Q239" i="1"/>
  <c r="Q243" i="1"/>
  <c r="Q244" i="1"/>
  <c r="Q245" i="1"/>
  <c r="Q253" i="1"/>
  <c r="Q254" i="1"/>
  <c r="Q258" i="1"/>
  <c r="Q261" i="1"/>
  <c r="Q262" i="1"/>
  <c r="Q263" i="1"/>
  <c r="Q264" i="1"/>
  <c r="Q265" i="1"/>
  <c r="Q266" i="1"/>
  <c r="Q267" i="1"/>
  <c r="Q268" i="1"/>
  <c r="Q269" i="1"/>
  <c r="Q271" i="1"/>
  <c r="Q83" i="1"/>
  <c r="Q274" i="1"/>
  <c r="Q276" i="1"/>
  <c r="Q277" i="1"/>
  <c r="Q280" i="1"/>
  <c r="Q288" i="1"/>
  <c r="Q289" i="1"/>
  <c r="Q290" i="1"/>
  <c r="Q292" i="1"/>
  <c r="Q84" i="1"/>
  <c r="Q85" i="1"/>
  <c r="Q86" i="1"/>
  <c r="Q87" i="1"/>
  <c r="Q88" i="1"/>
  <c r="Q89" i="1"/>
  <c r="Q90" i="1"/>
  <c r="Q294" i="1"/>
  <c r="Q295" i="1"/>
  <c r="Q299" i="1"/>
  <c r="Q301" i="1"/>
  <c r="Q302" i="1"/>
  <c r="Q303" i="1"/>
  <c r="Q308" i="1"/>
  <c r="Q310" i="1"/>
  <c r="Q304" i="1"/>
  <c r="Q307" i="1"/>
  <c r="Q309" i="1"/>
  <c r="Q312" i="1"/>
  <c r="Q313" i="1"/>
  <c r="Q317" i="1"/>
  <c r="Q318" i="1"/>
  <c r="Q319" i="1"/>
  <c r="Q320" i="1"/>
  <c r="Q315" i="1"/>
  <c r="Q316" i="1"/>
  <c r="Q321" i="1"/>
  <c r="Q91" i="1"/>
  <c r="Q92" i="1"/>
  <c r="Q93" i="1"/>
  <c r="Q94" i="1"/>
  <c r="Q95" i="1"/>
  <c r="Q96" i="1"/>
  <c r="Q97" i="1"/>
  <c r="Q98" i="1"/>
  <c r="Q322" i="1"/>
  <c r="Q323" i="1"/>
  <c r="Q324" i="1"/>
  <c r="Q326" i="1"/>
  <c r="Q327" i="1"/>
  <c r="Q328" i="1"/>
  <c r="Q330" i="1"/>
  <c r="Q334" i="1"/>
  <c r="Q336" i="1"/>
  <c r="Q337" i="1"/>
  <c r="Q331" i="1"/>
  <c r="Q240" i="1"/>
  <c r="Q241" i="1"/>
  <c r="Q195" i="1"/>
  <c r="Q196" i="1"/>
  <c r="Q198" i="1"/>
  <c r="Q204" i="1"/>
  <c r="Q205" i="1"/>
  <c r="Q273" i="1"/>
  <c r="Q275" i="1"/>
  <c r="Q283" i="1"/>
  <c r="Q285" i="1"/>
  <c r="Q255" i="1"/>
  <c r="Q256" i="1"/>
  <c r="Q278" i="1"/>
  <c r="Q279" i="1"/>
  <c r="Q281" i="1"/>
  <c r="Q282" i="1"/>
  <c r="Q26" i="1"/>
  <c r="Q27" i="1"/>
  <c r="Q28" i="1"/>
  <c r="Q29" i="1"/>
  <c r="Q30" i="1"/>
  <c r="Q31" i="1"/>
  <c r="Q32" i="1"/>
  <c r="Q362" i="1"/>
  <c r="Q365" i="1"/>
  <c r="Q366" i="1"/>
  <c r="Q370" i="1"/>
  <c r="Q371" i="1"/>
  <c r="Q374" i="1"/>
  <c r="Q376" i="1"/>
  <c r="Q380" i="1"/>
  <c r="Q382" i="1"/>
  <c r="Q384" i="1"/>
  <c r="Q387" i="1"/>
  <c r="Q388" i="1"/>
  <c r="Q389" i="1"/>
  <c r="Q390" i="1"/>
  <c r="Q391" i="1"/>
  <c r="Q392" i="1"/>
  <c r="Q394" i="1"/>
  <c r="Q396" i="1"/>
  <c r="Q397" i="1"/>
  <c r="Q398" i="1"/>
  <c r="Q393" i="1"/>
  <c r="Q395" i="1"/>
  <c r="Q149" i="1"/>
  <c r="Q150" i="1"/>
  <c r="Q151" i="1"/>
  <c r="Q152" i="1"/>
  <c r="Q153" i="1"/>
  <c r="Q177" i="1"/>
  <c r="Q178" i="1"/>
  <c r="Q180" i="1"/>
  <c r="Q162" i="1"/>
  <c r="Q164" i="1"/>
  <c r="Q167" i="1"/>
  <c r="Q176" i="1"/>
  <c r="Q181" i="1"/>
  <c r="Q182" i="1"/>
  <c r="Q183" i="1"/>
  <c r="Q184" i="1"/>
  <c r="Q186" i="1"/>
  <c r="Q191" i="1"/>
  <c r="Q192" i="1"/>
  <c r="Q200" i="1"/>
  <c r="Q201" i="1"/>
  <c r="Q208" i="1"/>
  <c r="Q210" i="1"/>
  <c r="Q219" i="1"/>
  <c r="Q226" i="1"/>
  <c r="Q227" i="1"/>
  <c r="Q237" i="1"/>
  <c r="Q242" i="1"/>
  <c r="Q257" i="1"/>
  <c r="Q270" i="1"/>
  <c r="Q272" i="1"/>
  <c r="Q284" i="1"/>
  <c r="Q286" i="1"/>
  <c r="Q287" i="1"/>
  <c r="Q291" i="1"/>
  <c r="Q293" i="1"/>
  <c r="Q296" i="1"/>
  <c r="Q297" i="1"/>
  <c r="Q298" i="1"/>
  <c r="Q300" i="1"/>
  <c r="Q305" i="1"/>
  <c r="Q306" i="1"/>
  <c r="Q311" i="1"/>
  <c r="Q314" i="1"/>
  <c r="Q325" i="1"/>
  <c r="Q329" i="1"/>
  <c r="Q332" i="1"/>
  <c r="Q333" i="1"/>
  <c r="Q335" i="1"/>
  <c r="Q338" i="1"/>
  <c r="Q339" i="1"/>
  <c r="Q340" i="1"/>
  <c r="Q341" i="1"/>
  <c r="Q345" i="1"/>
  <c r="Q378" i="1"/>
  <c r="Q399" i="1"/>
  <c r="Q36" i="1"/>
  <c r="G608" i="1"/>
  <c r="K608" i="1" s="1"/>
  <c r="G565" i="1"/>
  <c r="K565" i="1" s="1"/>
  <c r="G587" i="1"/>
  <c r="K587" i="1" s="1"/>
  <c r="G575" i="1"/>
  <c r="K575" i="1" s="1"/>
  <c r="K666" i="1"/>
  <c r="G567" i="1"/>
  <c r="K567" i="1" s="1"/>
  <c r="G616" i="1"/>
  <c r="K616" i="1" s="1"/>
  <c r="K645" i="1"/>
  <c r="K499" i="3"/>
  <c r="K489" i="3"/>
  <c r="K412" i="3"/>
  <c r="I276" i="3"/>
  <c r="K448" i="3"/>
  <c r="I300" i="3"/>
  <c r="I227" i="3"/>
  <c r="I316" i="3"/>
  <c r="I235" i="3"/>
  <c r="K537" i="3"/>
  <c r="K455" i="3"/>
  <c r="I368" i="3"/>
  <c r="I359" i="3"/>
  <c r="U251" i="3"/>
  <c r="B251" i="3"/>
  <c r="K443" i="6"/>
  <c r="K444" i="6"/>
  <c r="Z264" i="8"/>
  <c r="Z444" i="8"/>
  <c r="K525" i="3"/>
  <c r="J520" i="3"/>
  <c r="K505" i="3"/>
  <c r="I365" i="3"/>
  <c r="I333" i="3"/>
  <c r="I317" i="3"/>
  <c r="J299" i="3"/>
  <c r="B382" i="3"/>
  <c r="I129" i="5"/>
  <c r="I117" i="5"/>
  <c r="I113" i="5"/>
  <c r="I107" i="5"/>
  <c r="G485" i="5"/>
  <c r="K454" i="5"/>
  <c r="G452" i="5"/>
  <c r="G393" i="5"/>
  <c r="M390" i="5"/>
  <c r="G388" i="5"/>
  <c r="M388" i="5" s="1"/>
  <c r="G356" i="5"/>
  <c r="G329" i="5"/>
  <c r="I294" i="5"/>
  <c r="G265" i="5"/>
  <c r="I265" i="5" s="1"/>
  <c r="I262" i="5"/>
  <c r="G225" i="5"/>
  <c r="J225" i="5" s="1"/>
  <c r="Z356" i="8"/>
  <c r="G356" i="8"/>
  <c r="G328" i="8"/>
  <c r="I328" i="8" s="1"/>
  <c r="I201" i="8"/>
  <c r="K585" i="3"/>
  <c r="K493" i="3"/>
  <c r="K494" i="3"/>
  <c r="K441" i="3"/>
  <c r="I222" i="3"/>
  <c r="G449" i="3"/>
  <c r="B449" i="3"/>
  <c r="M410" i="3"/>
  <c r="I61" i="5"/>
  <c r="Z102" i="8"/>
  <c r="G102" i="8"/>
  <c r="K561" i="3"/>
  <c r="K497" i="3"/>
  <c r="K488" i="3"/>
  <c r="K378" i="3"/>
  <c r="I355" i="3"/>
  <c r="I341" i="3"/>
  <c r="I309" i="3"/>
  <c r="I261" i="3"/>
  <c r="N204" i="3"/>
  <c r="B434" i="3"/>
  <c r="M392" i="3"/>
  <c r="B419" i="3"/>
  <c r="G186" i="5"/>
  <c r="I186" i="5" s="1"/>
  <c r="G178" i="5"/>
  <c r="I178" i="5" s="1"/>
  <c r="G176" i="5"/>
  <c r="G164" i="5"/>
  <c r="G162" i="5"/>
  <c r="G160" i="5"/>
  <c r="G152" i="5"/>
  <c r="K152" i="5" s="1"/>
  <c r="G144" i="5"/>
  <c r="I144" i="5" s="1"/>
  <c r="G132" i="5"/>
  <c r="I132" i="5" s="1"/>
  <c r="G118" i="5"/>
  <c r="G108" i="5"/>
  <c r="G102" i="5"/>
  <c r="G100" i="5"/>
  <c r="G94" i="5"/>
  <c r="G86" i="5"/>
  <c r="G84" i="5"/>
  <c r="G82" i="5"/>
  <c r="I82" i="5" s="1"/>
  <c r="G78" i="5"/>
  <c r="G74" i="5"/>
  <c r="I74" i="5" s="1"/>
  <c r="G468" i="5"/>
  <c r="G436" i="5"/>
  <c r="M436" i="5" s="1"/>
  <c r="I374" i="5"/>
  <c r="I342" i="5"/>
  <c r="G276" i="5"/>
  <c r="I276" i="5" s="1"/>
  <c r="I243" i="5"/>
  <c r="Z22" i="8"/>
  <c r="AU366" i="8"/>
  <c r="AT366" i="8" s="1"/>
  <c r="AS366" i="8" s="1"/>
  <c r="AR366" i="8" s="1"/>
  <c r="AQ366" i="8" s="1"/>
  <c r="AP366" i="8" s="1"/>
  <c r="AO366" i="8" s="1"/>
  <c r="AN366" i="8" s="1"/>
  <c r="AM366" i="8" s="1"/>
  <c r="AL366" i="8" s="1"/>
  <c r="G363" i="8"/>
  <c r="Z335" i="8"/>
  <c r="G271" i="8"/>
  <c r="Z271" i="8"/>
  <c r="AU271" i="8"/>
  <c r="AT271" i="8" s="1"/>
  <c r="AS271" i="8" s="1"/>
  <c r="AR271" i="8" s="1"/>
  <c r="AQ271" i="8" s="1"/>
  <c r="AP271" i="8" s="1"/>
  <c r="AO271" i="8" s="1"/>
  <c r="AN271" i="8" s="1"/>
  <c r="AM271" i="8" s="1"/>
  <c r="AL271" i="8" s="1"/>
  <c r="G240" i="8"/>
  <c r="Z240" i="8"/>
  <c r="AU169" i="8"/>
  <c r="AT169" i="8" s="1"/>
  <c r="AS169" i="8" s="1"/>
  <c r="AR169" i="8" s="1"/>
  <c r="AQ169" i="8" s="1"/>
  <c r="AP169" i="8" s="1"/>
  <c r="AO169" i="8" s="1"/>
  <c r="AN169" i="8" s="1"/>
  <c r="AM169" i="8" s="1"/>
  <c r="AL169" i="8" s="1"/>
  <c r="Z169" i="8"/>
  <c r="G169" i="8"/>
  <c r="I318" i="3"/>
  <c r="I229" i="3"/>
  <c r="I46" i="3"/>
  <c r="I30" i="3"/>
  <c r="B410" i="3"/>
  <c r="K459" i="3"/>
  <c r="K453" i="3"/>
  <c r="G451" i="3"/>
  <c r="B451" i="3"/>
  <c r="G613" i="3"/>
  <c r="M613" i="3" s="1"/>
  <c r="B613" i="3"/>
  <c r="I49" i="5"/>
  <c r="I340" i="8"/>
  <c r="I312" i="8"/>
  <c r="I33" i="3"/>
  <c r="J575" i="3"/>
  <c r="L529" i="3"/>
  <c r="K460" i="3"/>
  <c r="K444" i="3"/>
  <c r="K442" i="3"/>
  <c r="K428" i="3"/>
  <c r="M389" i="3"/>
  <c r="I303" i="3"/>
  <c r="I232" i="3"/>
  <c r="B406" i="3"/>
  <c r="U25" i="3"/>
  <c r="G518" i="3"/>
  <c r="B518" i="3"/>
  <c r="G404" i="3"/>
  <c r="M404" i="3" s="1"/>
  <c r="B404" i="3"/>
  <c r="I35" i="5"/>
  <c r="I31" i="5"/>
  <c r="I27" i="5"/>
  <c r="U248" i="5"/>
  <c r="K596" i="5"/>
  <c r="K588" i="5"/>
  <c r="K586" i="5"/>
  <c r="K578" i="5"/>
  <c r="J574" i="5"/>
  <c r="K534" i="5"/>
  <c r="K530" i="5"/>
  <c r="L522" i="5"/>
  <c r="K512" i="5"/>
  <c r="K508" i="5"/>
  <c r="K506" i="5"/>
  <c r="K493" i="5"/>
  <c r="K494" i="5"/>
  <c r="K401" i="6"/>
  <c r="N401" i="6"/>
  <c r="I134" i="8"/>
  <c r="G416" i="3"/>
  <c r="M416" i="3" s="1"/>
  <c r="G245" i="3"/>
  <c r="J283" i="5"/>
  <c r="K472" i="6"/>
  <c r="K471" i="6"/>
  <c r="G386" i="8"/>
  <c r="AU386" i="8"/>
  <c r="Z386" i="8"/>
  <c r="G359" i="8"/>
  <c r="AU359" i="8"/>
  <c r="Z359" i="8"/>
  <c r="AU312" i="8"/>
  <c r="Z312" i="8"/>
  <c r="Z224" i="8"/>
  <c r="AU93" i="8"/>
  <c r="Z57" i="8"/>
  <c r="G57" i="8"/>
  <c r="Z476" i="8"/>
  <c r="K460" i="6"/>
  <c r="M461" i="6"/>
  <c r="R394" i="8"/>
  <c r="G343" i="8"/>
  <c r="AU343" i="8"/>
  <c r="Z343" i="8"/>
  <c r="Z280" i="8"/>
  <c r="G192" i="8"/>
  <c r="G125" i="8"/>
  <c r="Z125" i="8"/>
  <c r="AU125" i="8"/>
  <c r="Z470" i="8"/>
  <c r="G470" i="8"/>
  <c r="B24" i="8"/>
  <c r="R397" i="8"/>
  <c r="Z372" i="8"/>
  <c r="AU372" i="8"/>
  <c r="Z345" i="8"/>
  <c r="AU340" i="8"/>
  <c r="Z340" i="8"/>
  <c r="G303" i="8"/>
  <c r="Z303" i="8"/>
  <c r="AU303" i="8"/>
  <c r="Z296" i="8"/>
  <c r="AU201" i="8"/>
  <c r="Z201" i="8"/>
  <c r="AU134" i="8"/>
  <c r="Z134" i="8"/>
  <c r="G412" i="8"/>
  <c r="J412" i="8" s="1"/>
  <c r="Z412" i="8"/>
  <c r="B412" i="8"/>
  <c r="G291" i="8"/>
  <c r="Z291" i="8"/>
  <c r="AU291" i="8"/>
  <c r="Z249" i="8"/>
  <c r="AU249" i="8"/>
  <c r="G244" i="8"/>
  <c r="Z244" i="8"/>
  <c r="AU244" i="8"/>
  <c r="Z196" i="8"/>
  <c r="G180" i="8"/>
  <c r="Z180" i="8"/>
  <c r="AU180" i="8"/>
  <c r="Z145" i="8"/>
  <c r="AU138" i="8"/>
  <c r="AT138" i="8" s="1"/>
  <c r="AS138" i="8" s="1"/>
  <c r="AR138" i="8" s="1"/>
  <c r="AQ138" i="8" s="1"/>
  <c r="AP138" i="8" s="1"/>
  <c r="AO138" i="8" s="1"/>
  <c r="AN138" i="8" s="1"/>
  <c r="AM138" i="8" s="1"/>
  <c r="AL138" i="8" s="1"/>
  <c r="Z138" i="8"/>
  <c r="AU122" i="8"/>
  <c r="Z122" i="8"/>
  <c r="Z65" i="8"/>
  <c r="G65" i="8"/>
  <c r="G33" i="8"/>
  <c r="Z496" i="8"/>
  <c r="G496" i="8"/>
  <c r="G490" i="8"/>
  <c r="Z418" i="8"/>
  <c r="G418" i="8"/>
  <c r="K418" i="8" s="1"/>
  <c r="G383" i="8"/>
  <c r="AU368" i="8"/>
  <c r="AU324" i="8"/>
  <c r="Z324" i="8"/>
  <c r="G315" i="8"/>
  <c r="Z315" i="8"/>
  <c r="AU315" i="8"/>
  <c r="AU308" i="8"/>
  <c r="Z308" i="8"/>
  <c r="G299" i="8"/>
  <c r="Z299" i="8"/>
  <c r="AU299" i="8"/>
  <c r="Z283" i="8"/>
  <c r="G267" i="8"/>
  <c r="I267" i="8" s="1"/>
  <c r="Z267" i="8"/>
  <c r="AU267" i="8"/>
  <c r="Z260" i="8"/>
  <c r="AU260" i="8"/>
  <c r="Z236" i="8"/>
  <c r="AU229" i="8"/>
  <c r="Z229" i="8"/>
  <c r="G188" i="8"/>
  <c r="I188" i="8" s="1"/>
  <c r="Z188" i="8"/>
  <c r="AU188" i="8"/>
  <c r="G172" i="8"/>
  <c r="Z172" i="8"/>
  <c r="AU172" i="8"/>
  <c r="G156" i="8"/>
  <c r="Z156" i="8"/>
  <c r="AU156" i="8"/>
  <c r="AU146" i="8"/>
  <c r="Z146" i="8"/>
  <c r="Z121" i="8"/>
  <c r="AU114" i="8"/>
  <c r="Z114" i="8"/>
  <c r="G89" i="8"/>
  <c r="I89" i="8" s="1"/>
  <c r="Z49" i="8"/>
  <c r="G49" i="8"/>
  <c r="Z579" i="8"/>
  <c r="G579" i="8"/>
  <c r="Z566" i="8"/>
  <c r="G566" i="8"/>
  <c r="K566" i="8" s="1"/>
  <c r="Z563" i="8"/>
  <c r="G563" i="8"/>
  <c r="G469" i="8"/>
  <c r="Z469" i="8"/>
  <c r="Z434" i="8"/>
  <c r="G434" i="8"/>
  <c r="AB12" i="8"/>
  <c r="AH91" i="8" s="1"/>
  <c r="AB11" i="8"/>
  <c r="Z374" i="8"/>
  <c r="AS195" i="8"/>
  <c r="AU391" i="8"/>
  <c r="Z391" i="8"/>
  <c r="Z389" i="8"/>
  <c r="AU360" i="8"/>
  <c r="Z360" i="8"/>
  <c r="Z336" i="8"/>
  <c r="G327" i="8"/>
  <c r="Z327" i="8"/>
  <c r="AU327" i="8"/>
  <c r="AU320" i="8"/>
  <c r="Z320" i="8"/>
  <c r="G311" i="8"/>
  <c r="I311" i="8" s="1"/>
  <c r="Z311" i="8"/>
  <c r="AU311" i="8"/>
  <c r="G295" i="8"/>
  <c r="Z295" i="8"/>
  <c r="AU295" i="8"/>
  <c r="AU288" i="8"/>
  <c r="G279" i="8"/>
  <c r="Z279" i="8"/>
  <c r="AU279" i="8"/>
  <c r="AU272" i="8"/>
  <c r="AT272" i="8" s="1"/>
  <c r="AS272" i="8" s="1"/>
  <c r="AR272" i="8" s="1"/>
  <c r="AQ272" i="8" s="1"/>
  <c r="AP272" i="8" s="1"/>
  <c r="AO272" i="8" s="1"/>
  <c r="AN272" i="8" s="1"/>
  <c r="AM272" i="8" s="1"/>
  <c r="AL272" i="8" s="1"/>
  <c r="AJ272" i="8" s="1"/>
  <c r="AU258" i="8"/>
  <c r="Z258" i="8"/>
  <c r="Z251" i="8"/>
  <c r="AU251" i="8"/>
  <c r="Z241" i="8"/>
  <c r="G216" i="8"/>
  <c r="I216" i="8" s="1"/>
  <c r="Z216" i="8"/>
  <c r="AU216" i="8"/>
  <c r="AT216" i="8" s="1"/>
  <c r="AS216" i="8" s="1"/>
  <c r="AR216" i="8" s="1"/>
  <c r="AQ216" i="8" s="1"/>
  <c r="AP216" i="8" s="1"/>
  <c r="AO216" i="8" s="1"/>
  <c r="AN216" i="8" s="1"/>
  <c r="AM216" i="8" s="1"/>
  <c r="AL216" i="8" s="1"/>
  <c r="AU209" i="8"/>
  <c r="Z209" i="8"/>
  <c r="Z200" i="8"/>
  <c r="AU193" i="8"/>
  <c r="Z193" i="8"/>
  <c r="G184" i="8"/>
  <c r="Z184" i="8"/>
  <c r="AU184" i="8"/>
  <c r="AT184" i="8" s="1"/>
  <c r="AS184" i="8" s="1"/>
  <c r="AR184" i="8" s="1"/>
  <c r="AQ184" i="8" s="1"/>
  <c r="AP184" i="8" s="1"/>
  <c r="AO184" i="8" s="1"/>
  <c r="AN184" i="8" s="1"/>
  <c r="AM184" i="8" s="1"/>
  <c r="AL184" i="8" s="1"/>
  <c r="AJ184" i="8" s="1"/>
  <c r="AU177" i="8"/>
  <c r="Z177" i="8"/>
  <c r="G168" i="8"/>
  <c r="I168" i="8" s="1"/>
  <c r="AU161" i="8"/>
  <c r="Z161" i="8"/>
  <c r="Z149" i="8"/>
  <c r="AU149" i="8"/>
  <c r="AU142" i="8"/>
  <c r="G117" i="8"/>
  <c r="Z117" i="8"/>
  <c r="AU117" i="8"/>
  <c r="AT117" i="8" s="1"/>
  <c r="AS117" i="8" s="1"/>
  <c r="AR117" i="8" s="1"/>
  <c r="AQ117" i="8" s="1"/>
  <c r="AP117" i="8" s="1"/>
  <c r="AO117" i="8" s="1"/>
  <c r="AN117" i="8" s="1"/>
  <c r="AM117" i="8" s="1"/>
  <c r="AL117" i="8" s="1"/>
  <c r="Z101" i="8"/>
  <c r="G85" i="8"/>
  <c r="I85" i="8" s="1"/>
  <c r="Z85" i="8"/>
  <c r="AU85" i="8"/>
  <c r="Z73" i="8"/>
  <c r="G73" i="8"/>
  <c r="I73" i="8" s="1"/>
  <c r="Z515" i="8"/>
  <c r="G512" i="8"/>
  <c r="Z459" i="8"/>
  <c r="G459" i="8"/>
  <c r="G454" i="8"/>
  <c r="Z53" i="8"/>
  <c r="G53" i="8"/>
  <c r="I53" i="8" s="1"/>
  <c r="Z45" i="8"/>
  <c r="G45" i="8"/>
  <c r="Z29" i="8"/>
  <c r="G29" i="8"/>
  <c r="Z619" i="8"/>
  <c r="G619" i="8"/>
  <c r="Z614" i="8"/>
  <c r="G614" i="8"/>
  <c r="Z598" i="8"/>
  <c r="G598" i="8"/>
  <c r="Z590" i="8"/>
  <c r="G590" i="8"/>
  <c r="Z587" i="8"/>
  <c r="G587" i="8"/>
  <c r="K587" i="8" s="1"/>
  <c r="G574" i="8"/>
  <c r="Z555" i="8"/>
  <c r="G555" i="8"/>
  <c r="Z547" i="8"/>
  <c r="G547" i="8"/>
  <c r="Z544" i="8"/>
  <c r="G544" i="8"/>
  <c r="K544" i="8" s="1"/>
  <c r="Z520" i="8"/>
  <c r="G520" i="8"/>
  <c r="Z504" i="8"/>
  <c r="G504" i="8"/>
  <c r="Z467" i="8"/>
  <c r="G467" i="8"/>
  <c r="K467" i="8" s="1"/>
  <c r="G462" i="8"/>
  <c r="Z442" i="8"/>
  <c r="G442" i="8"/>
  <c r="K442" i="8" s="1"/>
  <c r="Z426" i="8"/>
  <c r="G426" i="8"/>
  <c r="Z410" i="8"/>
  <c r="G410" i="8"/>
  <c r="AU406" i="8"/>
  <c r="AT406" i="8" s="1"/>
  <c r="AS406" i="8" s="1"/>
  <c r="AR406" i="8" s="1"/>
  <c r="AQ406" i="8" s="1"/>
  <c r="AP406" i="8" s="1"/>
  <c r="AO406" i="8" s="1"/>
  <c r="AN406" i="8" s="1"/>
  <c r="AM406" i="8" s="1"/>
  <c r="AL406" i="8" s="1"/>
  <c r="AU410" i="8"/>
  <c r="AU414" i="8"/>
  <c r="AU418" i="8"/>
  <c r="AU422" i="8"/>
  <c r="AU426" i="8"/>
  <c r="AU434" i="8"/>
  <c r="AU438" i="8"/>
  <c r="AU442" i="8"/>
  <c r="AT442" i="8" s="1"/>
  <c r="AS442" i="8" s="1"/>
  <c r="AR442" i="8" s="1"/>
  <c r="AQ442" i="8" s="1"/>
  <c r="AP442" i="8" s="1"/>
  <c r="AO442" i="8" s="1"/>
  <c r="AN442" i="8" s="1"/>
  <c r="AM442" i="8" s="1"/>
  <c r="AL442" i="8" s="1"/>
  <c r="AU446" i="8"/>
  <c r="AT446" i="8" s="1"/>
  <c r="AS446" i="8" s="1"/>
  <c r="AR446" i="8" s="1"/>
  <c r="AQ446" i="8" s="1"/>
  <c r="AP446" i="8" s="1"/>
  <c r="AU459" i="8"/>
  <c r="AU467" i="8"/>
  <c r="AU475" i="8"/>
  <c r="AU479" i="8"/>
  <c r="AU486" i="8"/>
  <c r="AT486" i="8" s="1"/>
  <c r="AS486" i="8" s="1"/>
  <c r="AR486" i="8" s="1"/>
  <c r="AQ486" i="8" s="1"/>
  <c r="AP486" i="8" s="1"/>
  <c r="AO486" i="8" s="1"/>
  <c r="AN486" i="8" s="1"/>
  <c r="AM486" i="8" s="1"/>
  <c r="AL486" i="8" s="1"/>
  <c r="AU490" i="8"/>
  <c r="AT490" i="8" s="1"/>
  <c r="AU496" i="8"/>
  <c r="AU500" i="8"/>
  <c r="AU504" i="8"/>
  <c r="AU516" i="8"/>
  <c r="AU520" i="8"/>
  <c r="AT520" i="8" s="1"/>
  <c r="AS520" i="8" s="1"/>
  <c r="AR520" i="8" s="1"/>
  <c r="AQ520" i="8" s="1"/>
  <c r="AP520" i="8" s="1"/>
  <c r="AO520" i="8" s="1"/>
  <c r="AN520" i="8" s="1"/>
  <c r="AM520" i="8" s="1"/>
  <c r="AL520" i="8" s="1"/>
  <c r="AK520" i="8" s="1"/>
  <c r="AU524" i="8"/>
  <c r="AU532" i="8"/>
  <c r="AU540" i="8"/>
  <c r="AT540" i="8" s="1"/>
  <c r="AS540" i="8" s="1"/>
  <c r="AR540" i="8" s="1"/>
  <c r="AQ540" i="8" s="1"/>
  <c r="AP540" i="8" s="1"/>
  <c r="AO540" i="8" s="1"/>
  <c r="AN540" i="8" s="1"/>
  <c r="AM540" i="8" s="1"/>
  <c r="AL540" i="8" s="1"/>
  <c r="AU544" i="8"/>
  <c r="AU563" i="8"/>
  <c r="AU575" i="8"/>
  <c r="AU579" i="8"/>
  <c r="AU583" i="8"/>
  <c r="AU587" i="8"/>
  <c r="AU591" i="8"/>
  <c r="AT591" i="8" s="1"/>
  <c r="AS591" i="8" s="1"/>
  <c r="AR591" i="8" s="1"/>
  <c r="AQ591" i="8" s="1"/>
  <c r="AP591" i="8" s="1"/>
  <c r="AO591" i="8" s="1"/>
  <c r="AN591" i="8" s="1"/>
  <c r="AM591" i="8" s="1"/>
  <c r="AL591" i="8" s="1"/>
  <c r="AU619" i="8"/>
  <c r="AU36" i="8"/>
  <c r="AU72" i="8"/>
  <c r="AU76" i="8"/>
  <c r="AT76" i="8" s="1"/>
  <c r="AS76" i="8" s="1"/>
  <c r="AR76" i="8" s="1"/>
  <c r="AQ76" i="8" s="1"/>
  <c r="AP76" i="8" s="1"/>
  <c r="AO76" i="8" s="1"/>
  <c r="AN76" i="8" s="1"/>
  <c r="AM76" i="8" s="1"/>
  <c r="AL76" i="8" s="1"/>
  <c r="AU411" i="8"/>
  <c r="AU419" i="8"/>
  <c r="AU423" i="8"/>
  <c r="AU427" i="8"/>
  <c r="AU431" i="8"/>
  <c r="AU435" i="8"/>
  <c r="AT435" i="8" s="1"/>
  <c r="AS435" i="8" s="1"/>
  <c r="AR435" i="8" s="1"/>
  <c r="AQ435" i="8" s="1"/>
  <c r="AP435" i="8" s="1"/>
  <c r="AO435" i="8" s="1"/>
  <c r="AN435" i="8" s="1"/>
  <c r="AM435" i="8" s="1"/>
  <c r="AL435" i="8" s="1"/>
  <c r="AU439" i="8"/>
  <c r="AT439" i="8" s="1"/>
  <c r="AS439" i="8" s="1"/>
  <c r="AR439" i="8" s="1"/>
  <c r="AQ439" i="8" s="1"/>
  <c r="AP439" i="8" s="1"/>
  <c r="AO439" i="8" s="1"/>
  <c r="AN439" i="8" s="1"/>
  <c r="AM439" i="8" s="1"/>
  <c r="AL439" i="8" s="1"/>
  <c r="AU443" i="8"/>
  <c r="AU460" i="8"/>
  <c r="AU480" i="8"/>
  <c r="AT480" i="8" s="1"/>
  <c r="AS480" i="8" s="1"/>
  <c r="AR480" i="8" s="1"/>
  <c r="AQ480" i="8" s="1"/>
  <c r="AP480" i="8" s="1"/>
  <c r="AO480" i="8" s="1"/>
  <c r="AN480" i="8" s="1"/>
  <c r="AM480" i="8" s="1"/>
  <c r="AL480" i="8" s="1"/>
  <c r="AU484" i="8"/>
  <c r="AU487" i="8"/>
  <c r="AU509" i="8"/>
  <c r="AT509" i="8" s="1"/>
  <c r="AS509" i="8" s="1"/>
  <c r="AR509" i="8" s="1"/>
  <c r="AQ509" i="8" s="1"/>
  <c r="AP509" i="8" s="1"/>
  <c r="AO509" i="8" s="1"/>
  <c r="AN509" i="8" s="1"/>
  <c r="AM509" i="8" s="1"/>
  <c r="AL509" i="8" s="1"/>
  <c r="AU525" i="8"/>
  <c r="AU529" i="8"/>
  <c r="AU533" i="8"/>
  <c r="AU541" i="8"/>
  <c r="AU545" i="8"/>
  <c r="AU553" i="8"/>
  <c r="AU557" i="8"/>
  <c r="AT557" i="8" s="1"/>
  <c r="AS557" i="8" s="1"/>
  <c r="AR557" i="8" s="1"/>
  <c r="AQ557" i="8" s="1"/>
  <c r="AP557" i="8" s="1"/>
  <c r="AO557" i="8" s="1"/>
  <c r="AN557" i="8" s="1"/>
  <c r="AM557" i="8" s="1"/>
  <c r="AL557" i="8" s="1"/>
  <c r="AK557" i="8" s="1"/>
  <c r="AU561" i="8"/>
  <c r="AT561" i="8" s="1"/>
  <c r="AS561" i="8" s="1"/>
  <c r="AR561" i="8" s="1"/>
  <c r="AQ561" i="8" s="1"/>
  <c r="AP561" i="8" s="1"/>
  <c r="AO561" i="8" s="1"/>
  <c r="AN561" i="8" s="1"/>
  <c r="AM561" i="8" s="1"/>
  <c r="AL561" i="8" s="1"/>
  <c r="AU564" i="8"/>
  <c r="AT564" i="8" s="1"/>
  <c r="AS564" i="8" s="1"/>
  <c r="AR564" i="8" s="1"/>
  <c r="AQ564" i="8" s="1"/>
  <c r="AP564" i="8" s="1"/>
  <c r="AO564" i="8" s="1"/>
  <c r="AN564" i="8" s="1"/>
  <c r="AM564" i="8" s="1"/>
  <c r="AL564" i="8" s="1"/>
  <c r="AU572" i="8"/>
  <c r="AU596" i="8"/>
  <c r="AU600" i="8"/>
  <c r="AT600" i="8" s="1"/>
  <c r="AS600" i="8" s="1"/>
  <c r="AR600" i="8" s="1"/>
  <c r="AQ600" i="8" s="1"/>
  <c r="AP600" i="8" s="1"/>
  <c r="AO600" i="8" s="1"/>
  <c r="AN600" i="8" s="1"/>
  <c r="AM600" i="8" s="1"/>
  <c r="AL600" i="8" s="1"/>
  <c r="AJ600" i="8" s="1"/>
  <c r="AU604" i="8"/>
  <c r="AT604" i="8" s="1"/>
  <c r="AS604" i="8" s="1"/>
  <c r="AR604" i="8" s="1"/>
  <c r="AQ604" i="8" s="1"/>
  <c r="AP604" i="8" s="1"/>
  <c r="AO604" i="8" s="1"/>
  <c r="AN604" i="8" s="1"/>
  <c r="AM604" i="8" s="1"/>
  <c r="AL604" i="8" s="1"/>
  <c r="AU608" i="8"/>
  <c r="AU612" i="8"/>
  <c r="AU616" i="8"/>
  <c r="AU620" i="8"/>
  <c r="AU624" i="8"/>
  <c r="AU29" i="8"/>
  <c r="AU45" i="8"/>
  <c r="AU49" i="8"/>
  <c r="AU53" i="8"/>
  <c r="AU57" i="8"/>
  <c r="AU65" i="8"/>
  <c r="AU73" i="8"/>
  <c r="AU77" i="8"/>
  <c r="AU81" i="8"/>
  <c r="AU404" i="8"/>
  <c r="AU408" i="8"/>
  <c r="AU412" i="8"/>
  <c r="AU416" i="8"/>
  <c r="AU420" i="8"/>
  <c r="AU424" i="8"/>
  <c r="AU432" i="8"/>
  <c r="AT432" i="8" s="1"/>
  <c r="AS432" i="8" s="1"/>
  <c r="AR432" i="8" s="1"/>
  <c r="AQ432" i="8" s="1"/>
  <c r="AP432" i="8" s="1"/>
  <c r="AO432" i="8" s="1"/>
  <c r="AN432" i="8" s="1"/>
  <c r="AM432" i="8" s="1"/>
  <c r="AL432" i="8" s="1"/>
  <c r="AU436" i="8"/>
  <c r="AU440" i="8"/>
  <c r="AT440" i="8" s="1"/>
  <c r="AS440" i="8" s="1"/>
  <c r="AR440" i="8" s="1"/>
  <c r="AQ440" i="8" s="1"/>
  <c r="AP440" i="8" s="1"/>
  <c r="AO440" i="8" s="1"/>
  <c r="AN440" i="8" s="1"/>
  <c r="AM440" i="8" s="1"/>
  <c r="AL440" i="8" s="1"/>
  <c r="AI440" i="8" s="1"/>
  <c r="AU448" i="8"/>
  <c r="AU453" i="8"/>
  <c r="AU457" i="8"/>
  <c r="AU465" i="8"/>
  <c r="AU469" i="8"/>
  <c r="AT469" i="8" s="1"/>
  <c r="AS469" i="8" s="1"/>
  <c r="AR469" i="8" s="1"/>
  <c r="AQ469" i="8" s="1"/>
  <c r="AP469" i="8" s="1"/>
  <c r="AO469" i="8" s="1"/>
  <c r="AN469" i="8" s="1"/>
  <c r="AM469" i="8" s="1"/>
  <c r="AL469" i="8" s="1"/>
  <c r="AJ469" i="8" s="1"/>
  <c r="AU473" i="8"/>
  <c r="AU477" i="8"/>
  <c r="AT477" i="8" s="1"/>
  <c r="AS477" i="8" s="1"/>
  <c r="AR477" i="8" s="1"/>
  <c r="AQ477" i="8" s="1"/>
  <c r="AP477" i="8" s="1"/>
  <c r="AO477" i="8" s="1"/>
  <c r="AN477" i="8" s="1"/>
  <c r="AM477" i="8" s="1"/>
  <c r="AL477" i="8" s="1"/>
  <c r="AU481" i="8"/>
  <c r="AU485" i="8"/>
  <c r="AU488" i="8"/>
  <c r="AT488" i="8" s="1"/>
  <c r="AU498" i="8"/>
  <c r="AT498" i="8" s="1"/>
  <c r="AS498" i="8" s="1"/>
  <c r="AR498" i="8" s="1"/>
  <c r="AQ498" i="8" s="1"/>
  <c r="AU502" i="8"/>
  <c r="AU514" i="8"/>
  <c r="AU518" i="8"/>
  <c r="AU526" i="8"/>
  <c r="AU550" i="8"/>
  <c r="AU554" i="8"/>
  <c r="AU558" i="8"/>
  <c r="AU569" i="8"/>
  <c r="AU585" i="8"/>
  <c r="AU589" i="8"/>
  <c r="AU593" i="8"/>
  <c r="AU597" i="8"/>
  <c r="AT597" i="8" s="1"/>
  <c r="AS597" i="8" s="1"/>
  <c r="AR597" i="8" s="1"/>
  <c r="AQ597" i="8" s="1"/>
  <c r="AP597" i="8" s="1"/>
  <c r="AU605" i="8"/>
  <c r="AU609" i="8"/>
  <c r="AU613" i="8"/>
  <c r="AU617" i="8"/>
  <c r="AU34" i="8"/>
  <c r="AT34" i="8" s="1"/>
  <c r="AS34" i="8" s="1"/>
  <c r="AR34" i="8" s="1"/>
  <c r="AQ34" i="8" s="1"/>
  <c r="AP34" i="8" s="1"/>
  <c r="AO34" i="8" s="1"/>
  <c r="AN34" i="8" s="1"/>
  <c r="AM34" i="8" s="1"/>
  <c r="AL34" i="8" s="1"/>
  <c r="AU38" i="8"/>
  <c r="AU42" i="8"/>
  <c r="AU50" i="8"/>
  <c r="AU58" i="8"/>
  <c r="AU62" i="8"/>
  <c r="AU74" i="8"/>
  <c r="AT74" i="8" s="1"/>
  <c r="AS74" i="8" s="1"/>
  <c r="AR74" i="8" s="1"/>
  <c r="AQ74" i="8" s="1"/>
  <c r="AP74" i="8" s="1"/>
  <c r="AO74" i="8" s="1"/>
  <c r="AN74" i="8" s="1"/>
  <c r="AM74" i="8" s="1"/>
  <c r="AL74" i="8" s="1"/>
  <c r="AR195" i="8"/>
  <c r="AQ195" i="8" s="1"/>
  <c r="AP195" i="8" s="1"/>
  <c r="AO195" i="8" s="1"/>
  <c r="AN195" i="8" s="1"/>
  <c r="AM195" i="8" s="1"/>
  <c r="AL195" i="8" s="1"/>
  <c r="AU562" i="8"/>
  <c r="AU551" i="8"/>
  <c r="AU489" i="8"/>
  <c r="AU458" i="8"/>
  <c r="AT458" i="8" s="1"/>
  <c r="AS458" i="8" s="1"/>
  <c r="AR458" i="8" s="1"/>
  <c r="AQ458" i="8" s="1"/>
  <c r="AP458" i="8" s="1"/>
  <c r="AO458" i="8" s="1"/>
  <c r="AN458" i="8" s="1"/>
  <c r="AM458" i="8" s="1"/>
  <c r="AL458" i="8" s="1"/>
  <c r="G75" i="8"/>
  <c r="I75" i="8" s="1"/>
  <c r="Z75" i="8"/>
  <c r="G67" i="8"/>
  <c r="Z67" i="8"/>
  <c r="G59" i="8"/>
  <c r="I59" i="8" s="1"/>
  <c r="Z59" i="8"/>
  <c r="G51" i="8"/>
  <c r="Z51" i="8"/>
  <c r="G43" i="8"/>
  <c r="I43" i="8" s="1"/>
  <c r="Z43" i="8"/>
  <c r="G27" i="8"/>
  <c r="I27" i="8" s="1"/>
  <c r="Z27" i="8"/>
  <c r="Z618" i="8"/>
  <c r="Z602" i="8"/>
  <c r="G602" i="8"/>
  <c r="Z586" i="8"/>
  <c r="G586" i="8"/>
  <c r="Z583" i="8"/>
  <c r="G583" i="8"/>
  <c r="K583" i="8" s="1"/>
  <c r="Z570" i="8"/>
  <c r="G570" i="8"/>
  <c r="Z559" i="8"/>
  <c r="G559" i="8"/>
  <c r="Z543" i="8"/>
  <c r="G543" i="8"/>
  <c r="K543" i="8" s="1"/>
  <c r="Z535" i="8"/>
  <c r="Z532" i="8"/>
  <c r="G532" i="8"/>
  <c r="Z516" i="8"/>
  <c r="G516" i="8"/>
  <c r="Z503" i="8"/>
  <c r="G503" i="8"/>
  <c r="Z500" i="8"/>
  <c r="G500" i="8"/>
  <c r="Z486" i="8"/>
  <c r="G486" i="8"/>
  <c r="Z466" i="8"/>
  <c r="G466" i="8"/>
  <c r="J466" i="8" s="1"/>
  <c r="Z414" i="8"/>
  <c r="G414" i="8"/>
  <c r="G63" i="8"/>
  <c r="Z63" i="8"/>
  <c r="G55" i="8"/>
  <c r="Z55" i="8"/>
  <c r="G47" i="8"/>
  <c r="I47" i="8" s="1"/>
  <c r="Z47" i="8"/>
  <c r="G39" i="8"/>
  <c r="Z39" i="8"/>
  <c r="G31" i="8"/>
  <c r="Z31" i="8"/>
  <c r="Z610" i="8"/>
  <c r="G610" i="8"/>
  <c r="Z594" i="8"/>
  <c r="G594" i="8"/>
  <c r="K594" i="8" s="1"/>
  <c r="Z591" i="8"/>
  <c r="G591" i="8"/>
  <c r="Z578" i="8"/>
  <c r="G578" i="8"/>
  <c r="K578" i="8" s="1"/>
  <c r="Z575" i="8"/>
  <c r="G575" i="8"/>
  <c r="Z551" i="8"/>
  <c r="G551" i="8"/>
  <c r="K551" i="8" s="1"/>
  <c r="Z540" i="8"/>
  <c r="G540" i="8"/>
  <c r="Z524" i="8"/>
  <c r="G524" i="8"/>
  <c r="Z489" i="8"/>
  <c r="G489" i="8"/>
  <c r="K489" i="8" s="1"/>
  <c r="Z479" i="8"/>
  <c r="G479" i="8"/>
  <c r="J479" i="8" s="1"/>
  <c r="Z463" i="8"/>
  <c r="Z458" i="8"/>
  <c r="G458" i="8"/>
  <c r="Z438" i="8"/>
  <c r="Z422" i="8"/>
  <c r="G422" i="8"/>
  <c r="J422" i="8" s="1"/>
  <c r="Z406" i="8"/>
  <c r="G406" i="8"/>
  <c r="AU86" i="8"/>
  <c r="AU566" i="8"/>
  <c r="AU470" i="8"/>
  <c r="AT470" i="8" s="1"/>
  <c r="AS470" i="8" s="1"/>
  <c r="AR470" i="8" s="1"/>
  <c r="AQ470" i="8" s="1"/>
  <c r="AP470" i="8" s="1"/>
  <c r="AO470" i="8" s="1"/>
  <c r="AN470" i="8" s="1"/>
  <c r="AM470" i="8" s="1"/>
  <c r="AL470" i="8" s="1"/>
  <c r="AK470" i="8" s="1"/>
  <c r="G553" i="9"/>
  <c r="K553" i="9" s="1"/>
  <c r="G554" i="9"/>
  <c r="K554" i="9" s="1"/>
  <c r="G550" i="9"/>
  <c r="G527" i="9"/>
  <c r="K527" i="9" s="1"/>
  <c r="G543" i="9"/>
  <c r="G533" i="1"/>
  <c r="K533" i="1" s="1"/>
  <c r="G627" i="9"/>
  <c r="K627" i="9" s="1"/>
  <c r="G550" i="1"/>
  <c r="K550" i="1" s="1"/>
  <c r="G542" i="1"/>
  <c r="K542" i="1" s="1"/>
  <c r="G534" i="1"/>
  <c r="K534" i="1" s="1"/>
  <c r="G526" i="1"/>
  <c r="K526" i="1" s="1"/>
  <c r="G518" i="1"/>
  <c r="K518" i="1" s="1"/>
  <c r="G510" i="1"/>
  <c r="K510" i="1" s="1"/>
  <c r="G551" i="1"/>
  <c r="K551" i="1" s="1"/>
  <c r="G547" i="1"/>
  <c r="K547" i="1" s="1"/>
  <c r="G531" i="1"/>
  <c r="K531" i="1" s="1"/>
  <c r="G527" i="1"/>
  <c r="K527" i="1" s="1"/>
  <c r="G523" i="1"/>
  <c r="K523" i="1" s="1"/>
  <c r="G515" i="1"/>
  <c r="G511" i="1"/>
  <c r="K511" i="1" s="1"/>
  <c r="G552" i="1"/>
  <c r="K552" i="1" s="1"/>
  <c r="G548" i="1"/>
  <c r="K548" i="1" s="1"/>
  <c r="G544" i="1"/>
  <c r="K544" i="1" s="1"/>
  <c r="G516" i="1"/>
  <c r="K516" i="1" s="1"/>
  <c r="G392" i="1"/>
  <c r="I392" i="1" s="1"/>
  <c r="G382" i="1"/>
  <c r="I382" i="1" s="1"/>
  <c r="G375" i="1"/>
  <c r="I375" i="1" s="1"/>
  <c r="Z625" i="9"/>
  <c r="G447" i="1"/>
  <c r="K447" i="1" s="1"/>
  <c r="G435" i="1"/>
  <c r="K435" i="1" s="1"/>
  <c r="G431" i="1"/>
  <c r="K431" i="1" s="1"/>
  <c r="G427" i="1"/>
  <c r="K427" i="1" s="1"/>
  <c r="G413" i="1"/>
  <c r="K413" i="1" s="1"/>
  <c r="G403" i="1"/>
  <c r="K403" i="1" s="1"/>
  <c r="G401" i="1"/>
  <c r="J401" i="1" s="1"/>
  <c r="G393" i="1"/>
  <c r="J393" i="1" s="1"/>
  <c r="G625" i="9"/>
  <c r="K625" i="9" s="1"/>
  <c r="G338" i="1"/>
  <c r="G322" i="1"/>
  <c r="G268" i="1"/>
  <c r="G242" i="1"/>
  <c r="I242" i="1" s="1"/>
  <c r="G226" i="1"/>
  <c r="G218" i="1"/>
  <c r="I218" i="1" s="1"/>
  <c r="G367" i="1"/>
  <c r="I367" i="1" s="1"/>
  <c r="G364" i="1"/>
  <c r="I364" i="1" s="1"/>
  <c r="G257" i="1"/>
  <c r="I257" i="1" s="1"/>
  <c r="G240" i="1"/>
  <c r="I240" i="1" s="1"/>
  <c r="G192" i="1"/>
  <c r="I192" i="1" s="1"/>
  <c r="G344" i="1"/>
  <c r="I344" i="1" s="1"/>
  <c r="G328" i="1"/>
  <c r="I328" i="1" s="1"/>
  <c r="G324" i="1"/>
  <c r="G320" i="1"/>
  <c r="G286" i="1"/>
  <c r="I286" i="1" s="1"/>
  <c r="G197" i="1"/>
  <c r="I197" i="1" s="1"/>
  <c r="G206" i="1"/>
  <c r="I206" i="1" s="1"/>
  <c r="G236" i="1"/>
  <c r="I236" i="1" s="1"/>
  <c r="G220" i="1"/>
  <c r="I220" i="1" s="1"/>
  <c r="G212" i="1"/>
  <c r="I212" i="1" s="1"/>
  <c r="I338" i="1"/>
  <c r="G330" i="1"/>
  <c r="I330" i="1" s="1"/>
  <c r="G314" i="1"/>
  <c r="I314" i="1" s="1"/>
  <c r="G310" i="1"/>
  <c r="I310" i="1" s="1"/>
  <c r="G298" i="1"/>
  <c r="I298" i="1" s="1"/>
  <c r="G235" i="1"/>
  <c r="I235" i="1" s="1"/>
  <c r="G225" i="1"/>
  <c r="G219" i="1"/>
  <c r="I219" i="1" s="1"/>
  <c r="G207" i="1"/>
  <c r="I207" i="1" s="1"/>
  <c r="G205" i="1"/>
  <c r="I205" i="1" s="1"/>
  <c r="G191" i="1"/>
  <c r="W34" i="1"/>
  <c r="K642" i="1"/>
  <c r="I312" i="1"/>
  <c r="K543" i="9"/>
  <c r="I324" i="1"/>
  <c r="K550" i="9"/>
  <c r="I320" i="1"/>
  <c r="AT58" i="8"/>
  <c r="AT42" i="8"/>
  <c r="AS42" i="8" s="1"/>
  <c r="AR42" i="8" s="1"/>
  <c r="AQ42" i="8" s="1"/>
  <c r="AP42" i="8" s="1"/>
  <c r="AO42" i="8" s="1"/>
  <c r="AN42" i="8" s="1"/>
  <c r="AM42" i="8" s="1"/>
  <c r="AL42" i="8" s="1"/>
  <c r="AT605" i="8"/>
  <c r="AS605" i="8" s="1"/>
  <c r="AR605" i="8" s="1"/>
  <c r="AQ605" i="8" s="1"/>
  <c r="AP605" i="8" s="1"/>
  <c r="AO605" i="8" s="1"/>
  <c r="AN605" i="8" s="1"/>
  <c r="AM605" i="8" s="1"/>
  <c r="AL605" i="8" s="1"/>
  <c r="AT554" i="8"/>
  <c r="AS554" i="8" s="1"/>
  <c r="AT473" i="8"/>
  <c r="AS473" i="8" s="1"/>
  <c r="AR473" i="8" s="1"/>
  <c r="AQ473" i="8" s="1"/>
  <c r="AP473" i="8" s="1"/>
  <c r="AO473" i="8" s="1"/>
  <c r="AN473" i="8" s="1"/>
  <c r="AM473" i="8" s="1"/>
  <c r="AL473" i="8" s="1"/>
  <c r="AT412" i="8"/>
  <c r="AS412" i="8" s="1"/>
  <c r="AR412" i="8" s="1"/>
  <c r="AQ412" i="8" s="1"/>
  <c r="AP412" i="8" s="1"/>
  <c r="AO412" i="8" s="1"/>
  <c r="AN412" i="8" s="1"/>
  <c r="AM412" i="8" s="1"/>
  <c r="AL412" i="8" s="1"/>
  <c r="AT29" i="8"/>
  <c r="AS29" i="8" s="1"/>
  <c r="AR29" i="8" s="1"/>
  <c r="AQ29" i="8" s="1"/>
  <c r="AP29" i="8" s="1"/>
  <c r="AO29" i="8" s="1"/>
  <c r="AN29" i="8" s="1"/>
  <c r="AM29" i="8" s="1"/>
  <c r="AL29" i="8" s="1"/>
  <c r="AT612" i="8"/>
  <c r="AT596" i="8"/>
  <c r="AS596" i="8" s="1"/>
  <c r="AR596" i="8" s="1"/>
  <c r="AQ596" i="8" s="1"/>
  <c r="AP596" i="8" s="1"/>
  <c r="AO596" i="8" s="1"/>
  <c r="AN596" i="8" s="1"/>
  <c r="AM596" i="8" s="1"/>
  <c r="AL596" i="8" s="1"/>
  <c r="AT533" i="8"/>
  <c r="AS533" i="8" s="1"/>
  <c r="AR533" i="8" s="1"/>
  <c r="AQ533" i="8" s="1"/>
  <c r="AP533" i="8" s="1"/>
  <c r="AO533" i="8" s="1"/>
  <c r="AN533" i="8" s="1"/>
  <c r="AM533" i="8" s="1"/>
  <c r="AL533" i="8" s="1"/>
  <c r="AT407" i="8"/>
  <c r="AS407" i="8" s="1"/>
  <c r="AT544" i="8"/>
  <c r="AS544" i="8" s="1"/>
  <c r="AR544" i="8" s="1"/>
  <c r="AQ544" i="8" s="1"/>
  <c r="AT496" i="8"/>
  <c r="AS496" i="8" s="1"/>
  <c r="AR496" i="8" s="1"/>
  <c r="AQ496" i="8" s="1"/>
  <c r="AP496" i="8" s="1"/>
  <c r="AO496" i="8" s="1"/>
  <c r="AN496" i="8" s="1"/>
  <c r="AM496" i="8" s="1"/>
  <c r="AL496" i="8" s="1"/>
  <c r="J410" i="8"/>
  <c r="K619" i="8"/>
  <c r="K459" i="8"/>
  <c r="AT209" i="8"/>
  <c r="AS209" i="8" s="1"/>
  <c r="AR209" i="8" s="1"/>
  <c r="AQ209" i="8" s="1"/>
  <c r="AP209" i="8" s="1"/>
  <c r="AO209" i="8" s="1"/>
  <c r="AN209" i="8" s="1"/>
  <c r="AM209" i="8" s="1"/>
  <c r="AL209" i="8" s="1"/>
  <c r="I279" i="8"/>
  <c r="AT288" i="8"/>
  <c r="AS288" i="8" s="1"/>
  <c r="AR288" i="8" s="1"/>
  <c r="AQ288" i="8" s="1"/>
  <c r="AP288" i="8" s="1"/>
  <c r="AO288" i="8" s="1"/>
  <c r="AN288" i="8" s="1"/>
  <c r="AM288" i="8" s="1"/>
  <c r="AL288" i="8" s="1"/>
  <c r="AT320" i="8"/>
  <c r="AS320" i="8" s="1"/>
  <c r="AR320" i="8" s="1"/>
  <c r="AQ320" i="8" s="1"/>
  <c r="AP320" i="8" s="1"/>
  <c r="AO320" i="8" s="1"/>
  <c r="AN320" i="8" s="1"/>
  <c r="AM320" i="8" s="1"/>
  <c r="AL320" i="8" s="1"/>
  <c r="AT391" i="8"/>
  <c r="AS391" i="8" s="1"/>
  <c r="AR391" i="8" s="1"/>
  <c r="AQ391" i="8" s="1"/>
  <c r="AP391" i="8" s="1"/>
  <c r="AO391" i="8" s="1"/>
  <c r="AN391" i="8" s="1"/>
  <c r="AM391" i="8" s="1"/>
  <c r="AL391" i="8" s="1"/>
  <c r="AT172" i="8"/>
  <c r="AS172" i="8" s="1"/>
  <c r="AR172" i="8" s="1"/>
  <c r="AQ172" i="8" s="1"/>
  <c r="AP172" i="8" s="1"/>
  <c r="AO172" i="8" s="1"/>
  <c r="AN172" i="8" s="1"/>
  <c r="AM172" i="8" s="1"/>
  <c r="AL172" i="8" s="1"/>
  <c r="AJ172" i="8" s="1"/>
  <c r="AT267" i="8"/>
  <c r="AS267" i="8" s="1"/>
  <c r="AR267" i="8" s="1"/>
  <c r="AQ267" i="8" s="1"/>
  <c r="AP267" i="8" s="1"/>
  <c r="AO267" i="8" s="1"/>
  <c r="AN267" i="8" s="1"/>
  <c r="AM267" i="8" s="1"/>
  <c r="AL267" i="8" s="1"/>
  <c r="AT299" i="8"/>
  <c r="AS299" i="8" s="1"/>
  <c r="AR299" i="8" s="1"/>
  <c r="AQ299" i="8" s="1"/>
  <c r="AP299" i="8" s="1"/>
  <c r="AO299" i="8" s="1"/>
  <c r="AN299" i="8" s="1"/>
  <c r="AM299" i="8" s="1"/>
  <c r="AL299" i="8" s="1"/>
  <c r="I383" i="8"/>
  <c r="K490" i="8"/>
  <c r="AT180" i="8"/>
  <c r="AS180" i="8" s="1"/>
  <c r="AR180" i="8" s="1"/>
  <c r="AQ180" i="8" s="1"/>
  <c r="AP180" i="8" s="1"/>
  <c r="AO180" i="8" s="1"/>
  <c r="AN180" i="8" s="1"/>
  <c r="AM180" i="8" s="1"/>
  <c r="AL180" i="8" s="1"/>
  <c r="AT244" i="8"/>
  <c r="AS244" i="8" s="1"/>
  <c r="AR244" i="8" s="1"/>
  <c r="AQ244" i="8" s="1"/>
  <c r="AP244" i="8" s="1"/>
  <c r="AO244" i="8" s="1"/>
  <c r="AN244" i="8" s="1"/>
  <c r="AM244" i="8" s="1"/>
  <c r="AL244" i="8" s="1"/>
  <c r="AT291" i="8"/>
  <c r="AS291" i="8" s="1"/>
  <c r="AR291" i="8" s="1"/>
  <c r="AQ291" i="8" s="1"/>
  <c r="AP291" i="8" s="1"/>
  <c r="AO291" i="8" s="1"/>
  <c r="AN291" i="8" s="1"/>
  <c r="AM291" i="8" s="1"/>
  <c r="AL291" i="8" s="1"/>
  <c r="AK291" i="8" s="1"/>
  <c r="AT303" i="8"/>
  <c r="AS303" i="8" s="1"/>
  <c r="AR303" i="8" s="1"/>
  <c r="AQ303" i="8" s="1"/>
  <c r="AP303" i="8" s="1"/>
  <c r="AO303" i="8" s="1"/>
  <c r="AN303" i="8" s="1"/>
  <c r="AM303" i="8" s="1"/>
  <c r="AL303" i="8" s="1"/>
  <c r="AT93" i="8"/>
  <c r="AS93" i="8" s="1"/>
  <c r="AR93" i="8" s="1"/>
  <c r="AQ93" i="8" s="1"/>
  <c r="AP93" i="8" s="1"/>
  <c r="AO93" i="8" s="1"/>
  <c r="AN93" i="8" s="1"/>
  <c r="AM93" i="8" s="1"/>
  <c r="AL93" i="8" s="1"/>
  <c r="I359" i="8"/>
  <c r="I169" i="8"/>
  <c r="I240" i="8"/>
  <c r="I356" i="8"/>
  <c r="K452" i="5"/>
  <c r="K458" i="8"/>
  <c r="K540" i="8"/>
  <c r="I31" i="8"/>
  <c r="I63" i="8"/>
  <c r="K532" i="8"/>
  <c r="AT62" i="8"/>
  <c r="AS62" i="8" s="1"/>
  <c r="AR62" i="8" s="1"/>
  <c r="AQ62" i="8" s="1"/>
  <c r="AP62" i="8" s="1"/>
  <c r="AO62" i="8" s="1"/>
  <c r="AN62" i="8" s="1"/>
  <c r="AM62" i="8" s="1"/>
  <c r="AL62" i="8" s="1"/>
  <c r="AT609" i="8"/>
  <c r="AS609" i="8" s="1"/>
  <c r="AR609" i="8" s="1"/>
  <c r="AQ609" i="8" s="1"/>
  <c r="AP609" i="8" s="1"/>
  <c r="AO609" i="8" s="1"/>
  <c r="AN609" i="8" s="1"/>
  <c r="AM609" i="8" s="1"/>
  <c r="AL609" i="8" s="1"/>
  <c r="AT593" i="8"/>
  <c r="AS593" i="8" s="1"/>
  <c r="AR593" i="8" s="1"/>
  <c r="AQ593" i="8" s="1"/>
  <c r="AP593" i="8" s="1"/>
  <c r="AO593" i="8" s="1"/>
  <c r="AN593" i="8" s="1"/>
  <c r="AM593" i="8" s="1"/>
  <c r="AL593" i="8" s="1"/>
  <c r="AK593" i="8" s="1"/>
  <c r="AT558" i="8"/>
  <c r="AS558" i="8" s="1"/>
  <c r="AR558" i="8" s="1"/>
  <c r="AQ558" i="8" s="1"/>
  <c r="AP558" i="8" s="1"/>
  <c r="AO558" i="8" s="1"/>
  <c r="AN558" i="8" s="1"/>
  <c r="AM558" i="8" s="1"/>
  <c r="AL558" i="8" s="1"/>
  <c r="AI558" i="8" s="1"/>
  <c r="AT448" i="8"/>
  <c r="AS448" i="8" s="1"/>
  <c r="AR448" i="8" s="1"/>
  <c r="AQ448" i="8" s="1"/>
  <c r="AP448" i="8" s="1"/>
  <c r="AO448" i="8" s="1"/>
  <c r="AN448" i="8" s="1"/>
  <c r="AM448" i="8" s="1"/>
  <c r="AL448" i="8" s="1"/>
  <c r="AT416" i="8"/>
  <c r="AS416" i="8" s="1"/>
  <c r="AT81" i="8"/>
  <c r="AS81" i="8" s="1"/>
  <c r="AR81" i="8" s="1"/>
  <c r="AQ81" i="8" s="1"/>
  <c r="AP81" i="8" s="1"/>
  <c r="AO81" i="8" s="1"/>
  <c r="AN81" i="8" s="1"/>
  <c r="AM81" i="8" s="1"/>
  <c r="AL81" i="8" s="1"/>
  <c r="AI81" i="8" s="1"/>
  <c r="AT65" i="8"/>
  <c r="AS65" i="8" s="1"/>
  <c r="AR65" i="8" s="1"/>
  <c r="AQ65" i="8" s="1"/>
  <c r="AP65" i="8" s="1"/>
  <c r="AO65" i="8" s="1"/>
  <c r="AN65" i="8" s="1"/>
  <c r="AM65" i="8" s="1"/>
  <c r="AL65" i="8" s="1"/>
  <c r="AT49" i="8"/>
  <c r="AS49" i="8" s="1"/>
  <c r="AR49" i="8" s="1"/>
  <c r="AQ49" i="8" s="1"/>
  <c r="AP49" i="8" s="1"/>
  <c r="AO49" i="8" s="1"/>
  <c r="AN49" i="8" s="1"/>
  <c r="AM49" i="8" s="1"/>
  <c r="AL49" i="8" s="1"/>
  <c r="AT616" i="8"/>
  <c r="AS616" i="8" s="1"/>
  <c r="AR616" i="8" s="1"/>
  <c r="AQ616" i="8" s="1"/>
  <c r="AP616" i="8" s="1"/>
  <c r="AO616" i="8" s="1"/>
  <c r="AN616" i="8" s="1"/>
  <c r="AM616" i="8" s="1"/>
  <c r="AL616" i="8" s="1"/>
  <c r="AT568" i="8"/>
  <c r="AS568" i="8" s="1"/>
  <c r="AR568" i="8" s="1"/>
  <c r="AQ568" i="8" s="1"/>
  <c r="AP568" i="8" s="1"/>
  <c r="AO568" i="8" s="1"/>
  <c r="AN568" i="8" s="1"/>
  <c r="AM568" i="8" s="1"/>
  <c r="AL568" i="8" s="1"/>
  <c r="AJ568" i="8" s="1"/>
  <c r="AT553" i="8"/>
  <c r="AS553" i="8" s="1"/>
  <c r="AR553" i="8" s="1"/>
  <c r="AQ553" i="8" s="1"/>
  <c r="AP553" i="8" s="1"/>
  <c r="AO553" i="8" s="1"/>
  <c r="AN553" i="8" s="1"/>
  <c r="AM553" i="8" s="1"/>
  <c r="AL553" i="8" s="1"/>
  <c r="AT460" i="8"/>
  <c r="AS460" i="8" s="1"/>
  <c r="AR460" i="8" s="1"/>
  <c r="AQ460" i="8" s="1"/>
  <c r="AP460" i="8" s="1"/>
  <c r="AO460" i="8" s="1"/>
  <c r="AN460" i="8" s="1"/>
  <c r="AM460" i="8" s="1"/>
  <c r="AL460" i="8" s="1"/>
  <c r="AT443" i="8"/>
  <c r="AS443" i="8" s="1"/>
  <c r="AR443" i="8" s="1"/>
  <c r="AQ443" i="8" s="1"/>
  <c r="AP443" i="8" s="1"/>
  <c r="AO443" i="8" s="1"/>
  <c r="AN443" i="8" s="1"/>
  <c r="AM443" i="8" s="1"/>
  <c r="AL443" i="8" s="1"/>
  <c r="AT427" i="8"/>
  <c r="AS427" i="8" s="1"/>
  <c r="AR427" i="8" s="1"/>
  <c r="AQ427" i="8" s="1"/>
  <c r="AP427" i="8" s="1"/>
  <c r="AO427" i="8" s="1"/>
  <c r="AN427" i="8" s="1"/>
  <c r="AM427" i="8" s="1"/>
  <c r="AL427" i="8" s="1"/>
  <c r="AT411" i="8"/>
  <c r="AS411" i="8" s="1"/>
  <c r="AR411" i="8" s="1"/>
  <c r="AQ411" i="8" s="1"/>
  <c r="AP411" i="8" s="1"/>
  <c r="AO411" i="8" s="1"/>
  <c r="AN411" i="8" s="1"/>
  <c r="AM411" i="8" s="1"/>
  <c r="AL411" i="8" s="1"/>
  <c r="AT579" i="8"/>
  <c r="AS579" i="8" s="1"/>
  <c r="AR579" i="8" s="1"/>
  <c r="AQ579" i="8" s="1"/>
  <c r="AP579" i="8" s="1"/>
  <c r="AO579" i="8" s="1"/>
  <c r="AN579" i="8" s="1"/>
  <c r="AM579" i="8" s="1"/>
  <c r="AL579" i="8" s="1"/>
  <c r="AJ579" i="8" s="1"/>
  <c r="AT563" i="8"/>
  <c r="AS563" i="8" s="1"/>
  <c r="AR563" i="8" s="1"/>
  <c r="AQ563" i="8" s="1"/>
  <c r="AP563" i="8" s="1"/>
  <c r="AO563" i="8"/>
  <c r="AN563" i="8" s="1"/>
  <c r="AM563" i="8" s="1"/>
  <c r="AL563" i="8" s="1"/>
  <c r="AT532" i="8"/>
  <c r="AS532" i="8" s="1"/>
  <c r="AR532" i="8" s="1"/>
  <c r="AQ532" i="8" s="1"/>
  <c r="AP532" i="8" s="1"/>
  <c r="AO532" i="8" s="1"/>
  <c r="AN532" i="8" s="1"/>
  <c r="AM532" i="8" s="1"/>
  <c r="AL532" i="8" s="1"/>
  <c r="AJ532" i="8" s="1"/>
  <c r="AT516" i="8"/>
  <c r="AS516" i="8" s="1"/>
  <c r="AR516" i="8" s="1"/>
  <c r="AQ516" i="8" s="1"/>
  <c r="AP516" i="8" s="1"/>
  <c r="AO516" i="8" s="1"/>
  <c r="AN516" i="8" s="1"/>
  <c r="AM516" i="8" s="1"/>
  <c r="AL516" i="8" s="1"/>
  <c r="AK516" i="8" s="1"/>
  <c r="AT500" i="8"/>
  <c r="AS500" i="8" s="1"/>
  <c r="AR500" i="8" s="1"/>
  <c r="AQ500" i="8" s="1"/>
  <c r="AP500" i="8" s="1"/>
  <c r="AO500" i="8" s="1"/>
  <c r="AN500" i="8" s="1"/>
  <c r="AM500" i="8" s="1"/>
  <c r="AL500" i="8" s="1"/>
  <c r="AT467" i="8"/>
  <c r="AS467" i="8" s="1"/>
  <c r="AR467" i="8" s="1"/>
  <c r="AQ467" i="8" s="1"/>
  <c r="AP467" i="8" s="1"/>
  <c r="AO467" i="8" s="1"/>
  <c r="AN467" i="8" s="1"/>
  <c r="AM467" i="8" s="1"/>
  <c r="AL467" i="8" s="1"/>
  <c r="AT434" i="8"/>
  <c r="AS434" i="8" s="1"/>
  <c r="AR434" i="8" s="1"/>
  <c r="AQ434" i="8" s="1"/>
  <c r="AP434" i="8" s="1"/>
  <c r="AO434" i="8" s="1"/>
  <c r="AN434" i="8" s="1"/>
  <c r="AM434" i="8" s="1"/>
  <c r="AL434" i="8" s="1"/>
  <c r="AT418" i="8"/>
  <c r="AS418" i="8" s="1"/>
  <c r="AR418" i="8" s="1"/>
  <c r="AQ418" i="8" s="1"/>
  <c r="AP418" i="8" s="1"/>
  <c r="AO418" i="8" s="1"/>
  <c r="AN418" i="8" s="1"/>
  <c r="AM418" i="8" s="1"/>
  <c r="AL418" i="8" s="1"/>
  <c r="AI418" i="8" s="1"/>
  <c r="K590" i="8"/>
  <c r="I29" i="8"/>
  <c r="I45" i="8"/>
  <c r="AT161" i="8"/>
  <c r="AS161" i="8" s="1"/>
  <c r="AR161" i="8" s="1"/>
  <c r="AQ161" i="8" s="1"/>
  <c r="AP161" i="8" s="1"/>
  <c r="AO161" i="8" s="1"/>
  <c r="AN161" i="8" s="1"/>
  <c r="AM161" i="8" s="1"/>
  <c r="AL161" i="8" s="1"/>
  <c r="AI161" i="8" s="1"/>
  <c r="I295" i="8"/>
  <c r="AT327" i="8"/>
  <c r="AS327" i="8" s="1"/>
  <c r="AR327" i="8" s="1"/>
  <c r="AQ327" i="8" s="1"/>
  <c r="AP327" i="8" s="1"/>
  <c r="AO327" i="8" s="1"/>
  <c r="AN327" i="8" s="1"/>
  <c r="AM327" i="8" s="1"/>
  <c r="AL327" i="8" s="1"/>
  <c r="AK327" i="8" s="1"/>
  <c r="K434" i="8"/>
  <c r="AT188" i="8"/>
  <c r="AS188" i="8" s="1"/>
  <c r="AR188" i="8" s="1"/>
  <c r="AQ188" i="8" s="1"/>
  <c r="AP188" i="8" s="1"/>
  <c r="AO188" i="8" s="1"/>
  <c r="AN188" i="8" s="1"/>
  <c r="AM188" i="8" s="1"/>
  <c r="AL188" i="8" s="1"/>
  <c r="AT229" i="8"/>
  <c r="AS229" i="8" s="1"/>
  <c r="AR229" i="8" s="1"/>
  <c r="AQ229" i="8" s="1"/>
  <c r="AP229" i="8" s="1"/>
  <c r="AO229" i="8" s="1"/>
  <c r="AN229" i="8" s="1"/>
  <c r="AM229" i="8" s="1"/>
  <c r="AL229" i="8" s="1"/>
  <c r="I315" i="8"/>
  <c r="AT324" i="8"/>
  <c r="AS324" i="8" s="1"/>
  <c r="AR324" i="8" s="1"/>
  <c r="AQ324" i="8" s="1"/>
  <c r="AP324" i="8" s="1"/>
  <c r="AO324" i="8" s="1"/>
  <c r="AN324" i="8" s="1"/>
  <c r="AM324" i="8" s="1"/>
  <c r="AL324" i="8" s="1"/>
  <c r="I65" i="8"/>
  <c r="AT134" i="8"/>
  <c r="AS134" i="8" s="1"/>
  <c r="AR134" i="8" s="1"/>
  <c r="AQ134" i="8" s="1"/>
  <c r="AP134" i="8" s="1"/>
  <c r="AO134" i="8" s="1"/>
  <c r="AN134" i="8" s="1"/>
  <c r="AM134" i="8" s="1"/>
  <c r="AL134" i="8" s="1"/>
  <c r="AI134" i="8" s="1"/>
  <c r="K470" i="8"/>
  <c r="AT312" i="8"/>
  <c r="AS312" i="8" s="1"/>
  <c r="AR312" i="8" s="1"/>
  <c r="AQ312" i="8" s="1"/>
  <c r="AP312" i="8" s="1"/>
  <c r="AO312" i="8" s="1"/>
  <c r="AN312" i="8" s="1"/>
  <c r="AM312" i="8" s="1"/>
  <c r="AL312" i="8" s="1"/>
  <c r="AT359" i="8"/>
  <c r="AS359" i="8" s="1"/>
  <c r="AR359" i="8" s="1"/>
  <c r="AQ359" i="8" s="1"/>
  <c r="AP359" i="8" s="1"/>
  <c r="AO359" i="8" s="1"/>
  <c r="AN359" i="8" s="1"/>
  <c r="AM359" i="8" s="1"/>
  <c r="AL359" i="8" s="1"/>
  <c r="I386" i="8"/>
  <c r="M451" i="3"/>
  <c r="I271" i="8"/>
  <c r="I94" i="5"/>
  <c r="I114" i="5"/>
  <c r="I329" i="5"/>
  <c r="K406" i="8"/>
  <c r="K524" i="8"/>
  <c r="K575" i="8"/>
  <c r="K610" i="8"/>
  <c r="K414" i="8"/>
  <c r="K503" i="8"/>
  <c r="K516" i="8"/>
  <c r="K559" i="8"/>
  <c r="K586" i="8"/>
  <c r="K602" i="8"/>
  <c r="AT50" i="8"/>
  <c r="AS50" i="8" s="1"/>
  <c r="AR50" i="8" s="1"/>
  <c r="AQ50" i="8" s="1"/>
  <c r="AP50" i="8" s="1"/>
  <c r="AO50" i="8" s="1"/>
  <c r="AN50" i="8" s="1"/>
  <c r="AM50" i="8" s="1"/>
  <c r="AL50" i="8" s="1"/>
  <c r="AK50" i="8" s="1"/>
  <c r="AT613" i="8"/>
  <c r="AS613" i="8" s="1"/>
  <c r="AR613" i="8" s="1"/>
  <c r="AQ613" i="8" s="1"/>
  <c r="AP613" i="8" s="1"/>
  <c r="AO613" i="8" s="1"/>
  <c r="AN613" i="8" s="1"/>
  <c r="AM613" i="8" s="1"/>
  <c r="AL613" i="8" s="1"/>
  <c r="AO597" i="8"/>
  <c r="AN597" i="8" s="1"/>
  <c r="AM597" i="8" s="1"/>
  <c r="AL597" i="8" s="1"/>
  <c r="AJ597" i="8" s="1"/>
  <c r="AP498" i="8"/>
  <c r="AO498" i="8" s="1"/>
  <c r="AN498" i="8" s="1"/>
  <c r="AM498" i="8" s="1"/>
  <c r="AL498" i="8" s="1"/>
  <c r="AT481" i="8"/>
  <c r="AS481" i="8" s="1"/>
  <c r="AR481" i="8" s="1"/>
  <c r="AQ481" i="8" s="1"/>
  <c r="AP481" i="8" s="1"/>
  <c r="AO481" i="8" s="1"/>
  <c r="AN481" i="8" s="1"/>
  <c r="AM481" i="8" s="1"/>
  <c r="AL481" i="8" s="1"/>
  <c r="AT436" i="8"/>
  <c r="AS436" i="8" s="1"/>
  <c r="AR436" i="8" s="1"/>
  <c r="AQ436" i="8" s="1"/>
  <c r="AP436" i="8" s="1"/>
  <c r="AO436" i="8" s="1"/>
  <c r="AN436" i="8" s="1"/>
  <c r="AM436" i="8" s="1"/>
  <c r="AL436" i="8" s="1"/>
  <c r="AT420" i="8"/>
  <c r="AS420" i="8" s="1"/>
  <c r="AR420" i="8" s="1"/>
  <c r="AQ420" i="8" s="1"/>
  <c r="AP420" i="8" s="1"/>
  <c r="AO420" i="8" s="1"/>
  <c r="AN420" i="8" s="1"/>
  <c r="AM420" i="8" s="1"/>
  <c r="AL420" i="8" s="1"/>
  <c r="AT572" i="8"/>
  <c r="AS572" i="8" s="1"/>
  <c r="AR572" i="8" s="1"/>
  <c r="AQ572" i="8" s="1"/>
  <c r="AP572" i="8" s="1"/>
  <c r="AO572" i="8" s="1"/>
  <c r="AN572" i="8" s="1"/>
  <c r="AM572" i="8" s="1"/>
  <c r="AL572" i="8" s="1"/>
  <c r="AK572" i="8" s="1"/>
  <c r="AT541" i="8"/>
  <c r="AS541" i="8"/>
  <c r="AR541" i="8" s="1"/>
  <c r="AQ541" i="8" s="1"/>
  <c r="AP541" i="8" s="1"/>
  <c r="AO541" i="8" s="1"/>
  <c r="AN541" i="8" s="1"/>
  <c r="AM541" i="8" s="1"/>
  <c r="AL541" i="8" s="1"/>
  <c r="AS32" i="8"/>
  <c r="AR32" i="8" s="1"/>
  <c r="AQ32" i="8" s="1"/>
  <c r="AP32" i="8" s="1"/>
  <c r="AO32" i="8" s="1"/>
  <c r="AN32" i="8" s="1"/>
  <c r="AM32" i="8" s="1"/>
  <c r="AL32" i="8" s="1"/>
  <c r="AT583" i="8"/>
  <c r="AS583" i="8" s="1"/>
  <c r="AR583" i="8" s="1"/>
  <c r="AQ583" i="8" s="1"/>
  <c r="AP583" i="8" s="1"/>
  <c r="AO583" i="8" s="1"/>
  <c r="AN583" i="8" s="1"/>
  <c r="AM583" i="8" s="1"/>
  <c r="AL583" i="8" s="1"/>
  <c r="AT504" i="8"/>
  <c r="AS504" i="8" s="1"/>
  <c r="AR504" i="8" s="1"/>
  <c r="AQ504" i="8" s="1"/>
  <c r="AP504" i="8" s="1"/>
  <c r="AO504" i="8" s="1"/>
  <c r="AN504" i="8" s="1"/>
  <c r="AM504" i="8" s="1"/>
  <c r="AL504" i="8" s="1"/>
  <c r="AT438" i="8"/>
  <c r="AS438" i="8" s="1"/>
  <c r="AR438" i="8" s="1"/>
  <c r="AQ438" i="8" s="1"/>
  <c r="AP438" i="8" s="1"/>
  <c r="AO438" i="8" s="1"/>
  <c r="AN438" i="8" s="1"/>
  <c r="AM438" i="8" s="1"/>
  <c r="AL438" i="8" s="1"/>
  <c r="AT422" i="8"/>
  <c r="AS422" i="8" s="1"/>
  <c r="AR422" i="8" s="1"/>
  <c r="AQ422" i="8" s="1"/>
  <c r="AP422" i="8" s="1"/>
  <c r="AO422" i="8" s="1"/>
  <c r="AN422" i="8" s="1"/>
  <c r="AM422" i="8" s="1"/>
  <c r="AL422" i="8" s="1"/>
  <c r="K462" i="8"/>
  <c r="K504" i="8"/>
  <c r="K574" i="8"/>
  <c r="K614" i="8"/>
  <c r="K454" i="8"/>
  <c r="AT85" i="8"/>
  <c r="AS85" i="8" s="1"/>
  <c r="AR85" i="8" s="1"/>
  <c r="AQ85" i="8" s="1"/>
  <c r="AP85" i="8" s="1"/>
  <c r="AO85" i="8" s="1"/>
  <c r="AN85" i="8" s="1"/>
  <c r="AM85" i="8" s="1"/>
  <c r="AL85" i="8" s="1"/>
  <c r="AI85" i="8" s="1"/>
  <c r="I117" i="8"/>
  <c r="AT149" i="8"/>
  <c r="AS149" i="8" s="1"/>
  <c r="AR149" i="8" s="1"/>
  <c r="AQ149" i="8" s="1"/>
  <c r="AP149" i="8" s="1"/>
  <c r="AO149" i="8" s="1"/>
  <c r="AN149" i="8" s="1"/>
  <c r="AM149" i="8" s="1"/>
  <c r="AL149" i="8" s="1"/>
  <c r="AT177" i="8"/>
  <c r="AS177" i="8" s="1"/>
  <c r="AR177" i="8" s="1"/>
  <c r="AQ177" i="8" s="1"/>
  <c r="AP177" i="8" s="1"/>
  <c r="AO177" i="8" s="1"/>
  <c r="AN177" i="8" s="1"/>
  <c r="AM177" i="8" s="1"/>
  <c r="AL177" i="8" s="1"/>
  <c r="AT258" i="8"/>
  <c r="AS258" i="8" s="1"/>
  <c r="AR258" i="8" s="1"/>
  <c r="AQ258" i="8" s="1"/>
  <c r="AP258" i="8" s="1"/>
  <c r="AO258" i="8" s="1"/>
  <c r="AN258" i="8" s="1"/>
  <c r="AM258" i="8" s="1"/>
  <c r="AL258" i="8" s="1"/>
  <c r="AT279" i="8"/>
  <c r="AS279" i="8" s="1"/>
  <c r="AR279" i="8" s="1"/>
  <c r="AQ279" i="8" s="1"/>
  <c r="AP279" i="8" s="1"/>
  <c r="AO279" i="8" s="1"/>
  <c r="AN279" i="8" s="1"/>
  <c r="AM279" i="8" s="1"/>
  <c r="AL279" i="8" s="1"/>
  <c r="AT311" i="8"/>
  <c r="AS311" i="8" s="1"/>
  <c r="AR311" i="8" s="1"/>
  <c r="AQ311" i="8" s="1"/>
  <c r="AP311" i="8" s="1"/>
  <c r="AO311" i="8" s="1"/>
  <c r="AN311" i="8" s="1"/>
  <c r="AM311" i="8" s="1"/>
  <c r="AL311" i="8" s="1"/>
  <c r="AK311" i="8" s="1"/>
  <c r="K563" i="8"/>
  <c r="AT114" i="8"/>
  <c r="AS114" i="8" s="1"/>
  <c r="AR114" i="8" s="1"/>
  <c r="AQ114" i="8" s="1"/>
  <c r="AP114" i="8" s="1"/>
  <c r="AO114" i="8" s="1"/>
  <c r="AN114" i="8" s="1"/>
  <c r="AM114" i="8" s="1"/>
  <c r="AL114" i="8" s="1"/>
  <c r="I172" i="8"/>
  <c r="AT260" i="8"/>
  <c r="AS260" i="8" s="1"/>
  <c r="AR260" i="8" s="1"/>
  <c r="AQ260" i="8" s="1"/>
  <c r="AP260" i="8" s="1"/>
  <c r="AO260" i="8" s="1"/>
  <c r="AN260" i="8" s="1"/>
  <c r="AM260" i="8" s="1"/>
  <c r="AL260" i="8" s="1"/>
  <c r="I299" i="8"/>
  <c r="AT308" i="8"/>
  <c r="AS308" i="8" s="1"/>
  <c r="AR308" i="8" s="1"/>
  <c r="AQ308" i="8" s="1"/>
  <c r="AP308" i="8" s="1"/>
  <c r="AO308" i="8" s="1"/>
  <c r="AN308" i="8" s="1"/>
  <c r="AM308" i="8" s="1"/>
  <c r="AL308" i="8" s="1"/>
  <c r="AT368" i="8"/>
  <c r="AS368" i="8" s="1"/>
  <c r="AR368" i="8" s="1"/>
  <c r="AQ368" i="8" s="1"/>
  <c r="AP368" i="8" s="1"/>
  <c r="AO368" i="8" s="1"/>
  <c r="AN368" i="8" s="1"/>
  <c r="AM368" i="8" s="1"/>
  <c r="AL368" i="8" s="1"/>
  <c r="I33" i="8"/>
  <c r="AT122" i="8"/>
  <c r="AS122" i="8" s="1"/>
  <c r="AR122" i="8" s="1"/>
  <c r="AQ122" i="8" s="1"/>
  <c r="AP122" i="8" s="1"/>
  <c r="AO122" i="8" s="1"/>
  <c r="AN122" i="8" s="1"/>
  <c r="AM122" i="8" s="1"/>
  <c r="AL122" i="8" s="1"/>
  <c r="AK122" i="8" s="1"/>
  <c r="J180" i="8"/>
  <c r="I244" i="8"/>
  <c r="I291" i="8"/>
  <c r="I303" i="8"/>
  <c r="AT372" i="8"/>
  <c r="AS372" i="8" s="1"/>
  <c r="AR372" i="8" s="1"/>
  <c r="AQ372" i="8" s="1"/>
  <c r="AP372" i="8" s="1"/>
  <c r="AO372" i="8" s="1"/>
  <c r="AN372" i="8" s="1"/>
  <c r="AM372" i="8" s="1"/>
  <c r="AL372" i="8" s="1"/>
  <c r="I125" i="8"/>
  <c r="I192" i="8"/>
  <c r="I343" i="8"/>
  <c r="I57" i="8"/>
  <c r="AT386" i="8"/>
  <c r="AS386" i="8" s="1"/>
  <c r="AR386" i="8" s="1"/>
  <c r="AQ386" i="8" s="1"/>
  <c r="AP386" i="8" s="1"/>
  <c r="AO386" i="8" s="1"/>
  <c r="AN386" i="8" s="1"/>
  <c r="AM386" i="8" s="1"/>
  <c r="AL386" i="8" s="1"/>
  <c r="I363" i="8"/>
  <c r="I102" i="8"/>
  <c r="M449" i="3"/>
  <c r="I356" i="5"/>
  <c r="AT566" i="8"/>
  <c r="AS566" i="8" s="1"/>
  <c r="AR566" i="8" s="1"/>
  <c r="AQ566" i="8" s="1"/>
  <c r="AP566" i="8" s="1"/>
  <c r="AO566" i="8" s="1"/>
  <c r="AN566" i="8" s="1"/>
  <c r="AM566" i="8" s="1"/>
  <c r="AL566" i="8" s="1"/>
  <c r="K591" i="8"/>
  <c r="I39" i="8"/>
  <c r="I55" i="8"/>
  <c r="K486" i="8"/>
  <c r="K500" i="8"/>
  <c r="K570" i="8"/>
  <c r="I51" i="8"/>
  <c r="I67" i="8"/>
  <c r="AT489" i="8"/>
  <c r="AS489" i="8" s="1"/>
  <c r="AR489" i="8" s="1"/>
  <c r="AQ489" i="8" s="1"/>
  <c r="AP489" i="8" s="1"/>
  <c r="AO489" i="8" s="1"/>
  <c r="AN489" i="8" s="1"/>
  <c r="AM489" i="8" s="1"/>
  <c r="AL489" i="8" s="1"/>
  <c r="AT562" i="8"/>
  <c r="AS562" i="8" s="1"/>
  <c r="AR562" i="8" s="1"/>
  <c r="AQ562" i="8" s="1"/>
  <c r="AP562" i="8" s="1"/>
  <c r="AO562" i="8" s="1"/>
  <c r="AN562" i="8" s="1"/>
  <c r="AM562" i="8" s="1"/>
  <c r="AL562" i="8" s="1"/>
  <c r="AT617" i="8"/>
  <c r="AS617" i="8" s="1"/>
  <c r="AR617" i="8" s="1"/>
  <c r="AQ617" i="8" s="1"/>
  <c r="AP617" i="8" s="1"/>
  <c r="AO617" i="8" s="1"/>
  <c r="AN617" i="8" s="1"/>
  <c r="AM617" i="8" s="1"/>
  <c r="AL617" i="8" s="1"/>
  <c r="AJ617" i="8" s="1"/>
  <c r="AT585" i="8"/>
  <c r="AS585" i="8" s="1"/>
  <c r="AR585" i="8" s="1"/>
  <c r="AQ585" i="8" s="1"/>
  <c r="AP585" i="8" s="1"/>
  <c r="AO585" i="8" s="1"/>
  <c r="AN585" i="8" s="1"/>
  <c r="AM585" i="8" s="1"/>
  <c r="AL585" i="8" s="1"/>
  <c r="AI585" i="8" s="1"/>
  <c r="AT569" i="8"/>
  <c r="AS569" i="8" s="1"/>
  <c r="AR569" i="8" s="1"/>
  <c r="AQ569" i="8" s="1"/>
  <c r="AP569" i="8" s="1"/>
  <c r="AO569" i="8" s="1"/>
  <c r="AN569" i="8" s="1"/>
  <c r="AM569" i="8" s="1"/>
  <c r="AL569" i="8" s="1"/>
  <c r="AK569" i="8" s="1"/>
  <c r="AT550" i="8"/>
  <c r="AS550" i="8" s="1"/>
  <c r="AR550" i="8" s="1"/>
  <c r="AQ550" i="8" s="1"/>
  <c r="AP550" i="8" s="1"/>
  <c r="AO550" i="8" s="1"/>
  <c r="AN550" i="8" s="1"/>
  <c r="AM550" i="8" s="1"/>
  <c r="AL550" i="8" s="1"/>
  <c r="AI550" i="8" s="1"/>
  <c r="AT518" i="8"/>
  <c r="AS518" i="8" s="1"/>
  <c r="AR518" i="8" s="1"/>
  <c r="AQ518" i="8" s="1"/>
  <c r="AP518" i="8" s="1"/>
  <c r="AO518" i="8" s="1"/>
  <c r="AN518" i="8" s="1"/>
  <c r="AM518" i="8" s="1"/>
  <c r="AL518" i="8" s="1"/>
  <c r="AK518" i="8" s="1"/>
  <c r="AT502" i="8"/>
  <c r="AS502" i="8" s="1"/>
  <c r="AR502" i="8" s="1"/>
  <c r="AQ502" i="8" s="1"/>
  <c r="AP502" i="8" s="1"/>
  <c r="AO502" i="8" s="1"/>
  <c r="AN502" i="8" s="1"/>
  <c r="AM502" i="8" s="1"/>
  <c r="AL502" i="8" s="1"/>
  <c r="AT485" i="8"/>
  <c r="AS485" i="8" s="1"/>
  <c r="AR485" i="8" s="1"/>
  <c r="AQ485" i="8" s="1"/>
  <c r="AP485" i="8" s="1"/>
  <c r="AO485" i="8" s="1"/>
  <c r="AN485" i="8" s="1"/>
  <c r="AM485" i="8" s="1"/>
  <c r="AL485" i="8" s="1"/>
  <c r="AT453" i="8"/>
  <c r="AS453" i="8" s="1"/>
  <c r="AR453" i="8" s="1"/>
  <c r="AQ453" i="8" s="1"/>
  <c r="AP453" i="8" s="1"/>
  <c r="AO453" i="8" s="1"/>
  <c r="AN453" i="8" s="1"/>
  <c r="AM453" i="8" s="1"/>
  <c r="AL453" i="8" s="1"/>
  <c r="AT424" i="8"/>
  <c r="AS424" i="8" s="1"/>
  <c r="AR424" i="8" s="1"/>
  <c r="AQ424" i="8" s="1"/>
  <c r="AP424" i="8" s="1"/>
  <c r="AO424" i="8" s="1"/>
  <c r="AN424" i="8" s="1"/>
  <c r="AM424" i="8" s="1"/>
  <c r="AL424" i="8" s="1"/>
  <c r="AT408" i="8"/>
  <c r="AS408" i="8" s="1"/>
  <c r="AR408" i="8" s="1"/>
  <c r="AQ408" i="8" s="1"/>
  <c r="AP408" i="8" s="1"/>
  <c r="AO408" i="8" s="1"/>
  <c r="AN408" i="8" s="1"/>
  <c r="AM408" i="8" s="1"/>
  <c r="AL408" i="8" s="1"/>
  <c r="AT73" i="8"/>
  <c r="AS73" i="8" s="1"/>
  <c r="AR73" i="8" s="1"/>
  <c r="AQ73" i="8" s="1"/>
  <c r="AP73" i="8" s="1"/>
  <c r="AO73" i="8" s="1"/>
  <c r="AN73" i="8" s="1"/>
  <c r="AM73" i="8" s="1"/>
  <c r="AL73" i="8" s="1"/>
  <c r="AT57" i="8"/>
  <c r="AS57" i="8" s="1"/>
  <c r="AR57" i="8" s="1"/>
  <c r="AQ57" i="8" s="1"/>
  <c r="AP57" i="8" s="1"/>
  <c r="AO57" i="8" s="1"/>
  <c r="AN57" i="8" s="1"/>
  <c r="AM57" i="8" s="1"/>
  <c r="AL57" i="8" s="1"/>
  <c r="AJ57" i="8" s="1"/>
  <c r="AT624" i="8"/>
  <c r="AS624" i="8" s="1"/>
  <c r="AR624" i="8" s="1"/>
  <c r="AQ624" i="8" s="1"/>
  <c r="AP624" i="8" s="1"/>
  <c r="AO624" i="8" s="1"/>
  <c r="AN624" i="8" s="1"/>
  <c r="AM624" i="8" s="1"/>
  <c r="AL624" i="8" s="1"/>
  <c r="AT608" i="8"/>
  <c r="AS608" i="8" s="1"/>
  <c r="AR608" i="8" s="1"/>
  <c r="AQ608" i="8" s="1"/>
  <c r="AP608" i="8" s="1"/>
  <c r="AO608" i="8" s="1"/>
  <c r="AN608" i="8" s="1"/>
  <c r="AM608" i="8" s="1"/>
  <c r="AL608" i="8" s="1"/>
  <c r="AT545" i="8"/>
  <c r="AS545" i="8" s="1"/>
  <c r="AR545" i="8" s="1"/>
  <c r="AQ545" i="8" s="1"/>
  <c r="AP545" i="8" s="1"/>
  <c r="AO545" i="8" s="1"/>
  <c r="AN545" i="8" s="1"/>
  <c r="AM545" i="8" s="1"/>
  <c r="AL545" i="8" s="1"/>
  <c r="AT529" i="8"/>
  <c r="AS529" i="8" s="1"/>
  <c r="AR529" i="8" s="1"/>
  <c r="AQ529" i="8" s="1"/>
  <c r="AP529" i="8" s="1"/>
  <c r="AO529" i="8" s="1"/>
  <c r="AN529" i="8" s="1"/>
  <c r="AM529" i="8" s="1"/>
  <c r="AL529" i="8" s="1"/>
  <c r="AR497" i="8"/>
  <c r="AQ497" i="8" s="1"/>
  <c r="AP497" i="8" s="1"/>
  <c r="AO497" i="8" s="1"/>
  <c r="AN497" i="8" s="1"/>
  <c r="AM497" i="8" s="1"/>
  <c r="AL497" i="8" s="1"/>
  <c r="AT484" i="8"/>
  <c r="AS484" i="8" s="1"/>
  <c r="AR484" i="8" s="1"/>
  <c r="AQ484" i="8" s="1"/>
  <c r="AP484" i="8" s="1"/>
  <c r="AO484" i="8" s="1"/>
  <c r="AN484" i="8" s="1"/>
  <c r="AM484" i="8" s="1"/>
  <c r="AL484" i="8" s="1"/>
  <c r="AI484" i="8" s="1"/>
  <c r="AT419" i="8"/>
  <c r="AS419" i="8" s="1"/>
  <c r="AR419" i="8" s="1"/>
  <c r="AQ419" i="8" s="1"/>
  <c r="AP419" i="8" s="1"/>
  <c r="AO419" i="8" s="1"/>
  <c r="AN419" i="8" s="1"/>
  <c r="AM419" i="8" s="1"/>
  <c r="AL419" i="8" s="1"/>
  <c r="AT619" i="8"/>
  <c r="AS619" i="8" s="1"/>
  <c r="AR619" i="8" s="1"/>
  <c r="AQ619" i="8" s="1"/>
  <c r="AP619" i="8" s="1"/>
  <c r="AO619" i="8" s="1"/>
  <c r="AN619" i="8" s="1"/>
  <c r="AM619" i="8" s="1"/>
  <c r="AL619" i="8" s="1"/>
  <c r="AT587" i="8"/>
  <c r="AS587" i="8" s="1"/>
  <c r="AR587" i="8" s="1"/>
  <c r="AQ587" i="8" s="1"/>
  <c r="AP587" i="8" s="1"/>
  <c r="AO587" i="8" s="1"/>
  <c r="AN587" i="8" s="1"/>
  <c r="AM587" i="8" s="1"/>
  <c r="AL587" i="8" s="1"/>
  <c r="AT524" i="8"/>
  <c r="AS524" i="8" s="1"/>
  <c r="AR524" i="8" s="1"/>
  <c r="AQ524" i="8" s="1"/>
  <c r="AP524" i="8" s="1"/>
  <c r="AO524" i="8" s="1"/>
  <c r="AN524" i="8" s="1"/>
  <c r="AM524" i="8" s="1"/>
  <c r="AL524" i="8" s="1"/>
  <c r="AI524" i="8" s="1"/>
  <c r="AS490" i="8"/>
  <c r="AR490" i="8" s="1"/>
  <c r="AQ490" i="8" s="1"/>
  <c r="AP490" i="8" s="1"/>
  <c r="AO490" i="8" s="1"/>
  <c r="AN490" i="8" s="1"/>
  <c r="AM490" i="8" s="1"/>
  <c r="AL490" i="8" s="1"/>
  <c r="AT475" i="8"/>
  <c r="AS475" i="8"/>
  <c r="AR475" i="8" s="1"/>
  <c r="AQ475" i="8" s="1"/>
  <c r="AP475" i="8" s="1"/>
  <c r="AO475" i="8" s="1"/>
  <c r="AN475" i="8" s="1"/>
  <c r="AM475" i="8" s="1"/>
  <c r="AL475" i="8" s="1"/>
  <c r="AT459" i="8"/>
  <c r="AS459" i="8" s="1"/>
  <c r="AR459" i="8" s="1"/>
  <c r="AQ459" i="8" s="1"/>
  <c r="AP459" i="8" s="1"/>
  <c r="AO459" i="8" s="1"/>
  <c r="AN459" i="8" s="1"/>
  <c r="AM459" i="8" s="1"/>
  <c r="AL459" i="8" s="1"/>
  <c r="AJ459" i="8" s="1"/>
  <c r="AT426" i="8"/>
  <c r="AS426" i="8" s="1"/>
  <c r="AR426" i="8" s="1"/>
  <c r="AQ426" i="8" s="1"/>
  <c r="AP426" i="8" s="1"/>
  <c r="AO426" i="8" s="1"/>
  <c r="AN426" i="8" s="1"/>
  <c r="AM426" i="8" s="1"/>
  <c r="AL426" i="8" s="1"/>
  <c r="AT410" i="8"/>
  <c r="AS410" i="8" s="1"/>
  <c r="AR410" i="8" s="1"/>
  <c r="AQ410" i="8" s="1"/>
  <c r="AP410" i="8" s="1"/>
  <c r="AO410" i="8" s="1"/>
  <c r="AN410" i="8" s="1"/>
  <c r="AM410" i="8" s="1"/>
  <c r="AL410" i="8" s="1"/>
  <c r="K426" i="8"/>
  <c r="K520" i="8"/>
  <c r="K547" i="8"/>
  <c r="K555" i="8"/>
  <c r="K598" i="8"/>
  <c r="K512" i="8"/>
  <c r="AT142" i="8"/>
  <c r="AS142" i="8" s="1"/>
  <c r="AR142" i="8" s="1"/>
  <c r="AQ142" i="8" s="1"/>
  <c r="AP142" i="8" s="1"/>
  <c r="AO142" i="8" s="1"/>
  <c r="AN142" i="8" s="1"/>
  <c r="AM142" i="8" s="1"/>
  <c r="AL142" i="8" s="1"/>
  <c r="AT193" i="8"/>
  <c r="AS193" i="8" s="1"/>
  <c r="AR193" i="8" s="1"/>
  <c r="AQ193" i="8" s="1"/>
  <c r="AP193" i="8" s="1"/>
  <c r="AO193" i="8" s="1"/>
  <c r="AN193" i="8" s="1"/>
  <c r="AM193" i="8" s="1"/>
  <c r="AL193" i="8" s="1"/>
  <c r="AT251" i="8"/>
  <c r="AS251" i="8" s="1"/>
  <c r="AR251" i="8" s="1"/>
  <c r="AQ251" i="8" s="1"/>
  <c r="AP251" i="8" s="1"/>
  <c r="AO251" i="8" s="1"/>
  <c r="AN251" i="8" s="1"/>
  <c r="AM251" i="8" s="1"/>
  <c r="AL251" i="8" s="1"/>
  <c r="AT295" i="8"/>
  <c r="AS295" i="8" s="1"/>
  <c r="AR295" i="8" s="1"/>
  <c r="AQ295" i="8" s="1"/>
  <c r="AP295" i="8" s="1"/>
  <c r="AO295" i="8" s="1"/>
  <c r="AN295" i="8" s="1"/>
  <c r="AM295" i="8" s="1"/>
  <c r="AL295" i="8" s="1"/>
  <c r="I327" i="8"/>
  <c r="AT360" i="8"/>
  <c r="AS360" i="8" s="1"/>
  <c r="AR360" i="8" s="1"/>
  <c r="AQ360" i="8" s="1"/>
  <c r="AP360" i="8" s="1"/>
  <c r="AO360" i="8" s="1"/>
  <c r="AN360" i="8" s="1"/>
  <c r="AM360" i="8" s="1"/>
  <c r="AL360" i="8" s="1"/>
  <c r="AJ360" i="8" s="1"/>
  <c r="K469" i="8"/>
  <c r="K579" i="8"/>
  <c r="I49" i="8"/>
  <c r="AT156" i="8"/>
  <c r="AS156" i="8" s="1"/>
  <c r="AR156" i="8" s="1"/>
  <c r="AQ156" i="8" s="1"/>
  <c r="AP156" i="8" s="1"/>
  <c r="AO156" i="8" s="1"/>
  <c r="AN156" i="8" s="1"/>
  <c r="AM156" i="8" s="1"/>
  <c r="AL156" i="8" s="1"/>
  <c r="AT315" i="8"/>
  <c r="AS315" i="8" s="1"/>
  <c r="AR315" i="8" s="1"/>
  <c r="AQ315" i="8" s="1"/>
  <c r="AP315" i="8" s="1"/>
  <c r="AO315" i="8" s="1"/>
  <c r="AN315" i="8" s="1"/>
  <c r="AM315" i="8" s="1"/>
  <c r="AL315" i="8" s="1"/>
  <c r="AJ315" i="8" s="1"/>
  <c r="AT357" i="8"/>
  <c r="AS357" i="8" s="1"/>
  <c r="AR357" i="8" s="1"/>
  <c r="AQ357" i="8" s="1"/>
  <c r="AP357" i="8" s="1"/>
  <c r="AO357" i="8" s="1"/>
  <c r="AN357" i="8" s="1"/>
  <c r="AM357" i="8" s="1"/>
  <c r="AL357" i="8" s="1"/>
  <c r="AK357" i="8" s="1"/>
  <c r="K496" i="8"/>
  <c r="AT249" i="8"/>
  <c r="AS249" i="8" s="1"/>
  <c r="AR249" i="8" s="1"/>
  <c r="AQ249" i="8" s="1"/>
  <c r="AP249" i="8" s="1"/>
  <c r="AO249" i="8" s="1"/>
  <c r="AN249" i="8" s="1"/>
  <c r="AM249" i="8" s="1"/>
  <c r="AL249" i="8" s="1"/>
  <c r="AT201" i="8"/>
  <c r="AS201" i="8" s="1"/>
  <c r="AR201" i="8" s="1"/>
  <c r="AQ201" i="8" s="1"/>
  <c r="AP201" i="8" s="1"/>
  <c r="AO201" i="8" s="1"/>
  <c r="AN201" i="8" s="1"/>
  <c r="AM201" i="8" s="1"/>
  <c r="AL201" i="8" s="1"/>
  <c r="AJ201" i="8" s="1"/>
  <c r="AT340" i="8"/>
  <c r="AS340" i="8" s="1"/>
  <c r="AR340" i="8" s="1"/>
  <c r="AQ340" i="8" s="1"/>
  <c r="AP340" i="8" s="1"/>
  <c r="AO340" i="8" s="1"/>
  <c r="AN340" i="8" s="1"/>
  <c r="AM340" i="8" s="1"/>
  <c r="AL340" i="8" s="1"/>
  <c r="AT343" i="8"/>
  <c r="AS343" i="8" s="1"/>
  <c r="AR343" i="8" s="1"/>
  <c r="AQ343" i="8" s="1"/>
  <c r="AP343" i="8" s="1"/>
  <c r="AO343" i="8" s="1"/>
  <c r="AN343" i="8" s="1"/>
  <c r="AM343" i="8" s="1"/>
  <c r="AL343" i="8" s="1"/>
  <c r="AJ343" i="8" s="1"/>
  <c r="M245" i="3"/>
  <c r="M518" i="3"/>
  <c r="L468" i="5"/>
  <c r="K467" i="5"/>
  <c r="I76" i="5"/>
  <c r="I100" i="5"/>
  <c r="I164" i="5"/>
  <c r="K176" i="5"/>
  <c r="I260" i="5"/>
  <c r="I264" i="8"/>
  <c r="AJ93" i="8"/>
  <c r="AJ267" i="8"/>
  <c r="AK563" i="8"/>
  <c r="AJ291" i="8"/>
  <c r="AI291" i="8"/>
  <c r="AJ572" i="8"/>
  <c r="AI572" i="8"/>
  <c r="AK391" i="8"/>
  <c r="AJ473" i="8"/>
  <c r="AK64" i="8"/>
  <c r="AI432" i="8"/>
  <c r="AI229" i="8"/>
  <c r="AK172" i="8"/>
  <c r="AI172" i="8"/>
  <c r="AI617" i="8"/>
  <c r="AI498" i="8"/>
  <c r="AJ418" i="8"/>
  <c r="AK418" i="8"/>
  <c r="AK46" i="8"/>
  <c r="AJ85" i="8"/>
  <c r="AK85" i="8"/>
  <c r="AJ327" i="8"/>
  <c r="AI327" i="8"/>
  <c r="AK579" i="8"/>
  <c r="AI579" i="8"/>
  <c r="AI596" i="8"/>
  <c r="AJ427" i="8"/>
  <c r="AI427" i="8"/>
  <c r="AK427" i="8"/>
  <c r="AK591" i="8"/>
  <c r="AK564" i="8"/>
  <c r="AJ29" i="8"/>
  <c r="AK29" i="8"/>
  <c r="AI29" i="8"/>
  <c r="AJ74" i="8"/>
  <c r="AK74" i="8"/>
  <c r="AI74" i="8"/>
  <c r="AK70" i="8"/>
  <c r="AI70" i="8"/>
  <c r="AJ558" i="8"/>
  <c r="AK558" i="8"/>
  <c r="AI244" i="8"/>
  <c r="AJ299" i="8"/>
  <c r="AI299" i="8"/>
  <c r="AK299" i="8"/>
  <c r="AJ320" i="8"/>
  <c r="AK320" i="8"/>
  <c r="AI320" i="8"/>
  <c r="AJ496" i="8"/>
  <c r="AK496" i="8"/>
  <c r="AI496" i="8"/>
  <c r="AJ605" i="8"/>
  <c r="AK605" i="8"/>
  <c r="AI605" i="8"/>
  <c r="AJ422" i="8"/>
  <c r="AJ32" i="8"/>
  <c r="AK32" i="8"/>
  <c r="AI32" i="8"/>
  <c r="AK324" i="8"/>
  <c r="AJ324" i="8"/>
  <c r="AI324" i="8"/>
  <c r="AJ49" i="8"/>
  <c r="AK49" i="8"/>
  <c r="AI49" i="8"/>
  <c r="AJ472" i="8"/>
  <c r="G701" i="1"/>
  <c r="K701" i="1" s="1"/>
  <c r="G699" i="1"/>
  <c r="K699" i="1" s="1"/>
  <c r="AK469" i="8"/>
  <c r="AI469" i="8"/>
  <c r="AJ550" i="8"/>
  <c r="AK550" i="8"/>
  <c r="AI458" i="8"/>
  <c r="AJ458" i="8"/>
  <c r="AK458" i="8"/>
  <c r="AJ65" i="8"/>
  <c r="AK65" i="8"/>
  <c r="AI65" i="8"/>
  <c r="AJ448" i="8"/>
  <c r="AK448" i="8"/>
  <c r="AI448" i="8"/>
  <c r="AI122" i="8"/>
  <c r="AJ122" i="8"/>
  <c r="AI76" i="8"/>
  <c r="AI616" i="8"/>
  <c r="AK616" i="8"/>
  <c r="AJ616" i="8"/>
  <c r="AJ311" i="8"/>
  <c r="AI311" i="8"/>
  <c r="AJ486" i="8"/>
  <c r="AJ188" i="8"/>
  <c r="AK188" i="8"/>
  <c r="AI188" i="8"/>
  <c r="AK477" i="8"/>
  <c r="AJ585" i="8"/>
  <c r="AK585" i="8"/>
  <c r="AI279" i="8"/>
  <c r="AK279" i="8"/>
  <c r="AJ279" i="8"/>
  <c r="AJ557" i="8"/>
  <c r="AI557" i="8"/>
  <c r="AJ613" i="8"/>
  <c r="AI613" i="8"/>
  <c r="AK613" i="8"/>
  <c r="AJ467" i="8"/>
  <c r="AK467" i="8"/>
  <c r="AI467" i="8"/>
  <c r="AJ34" i="8"/>
  <c r="AK34" i="8"/>
  <c r="AI34" i="8"/>
  <c r="AJ530" i="8"/>
  <c r="AI530" i="8"/>
  <c r="AJ412" i="8"/>
  <c r="AK412" i="8"/>
  <c r="AI412" i="8"/>
  <c r="AK114" i="8"/>
  <c r="AJ114" i="8"/>
  <c r="AI114" i="8"/>
  <c r="AK481" i="8"/>
  <c r="AJ481" i="8"/>
  <c r="AI481" i="8"/>
  <c r="AK93" i="8"/>
  <c r="AI93" i="8"/>
  <c r="AJ117" i="8"/>
  <c r="AI117" i="8"/>
  <c r="AK117" i="8"/>
  <c r="AK426" i="8"/>
  <c r="AK57" i="8"/>
  <c r="AK149" i="8"/>
  <c r="AJ149" i="8"/>
  <c r="AI149" i="8"/>
  <c r="AI597" i="8"/>
  <c r="AK597" i="8"/>
  <c r="AJ434" i="8"/>
  <c r="AK434" i="8"/>
  <c r="AI434" i="8"/>
  <c r="AJ500" i="8"/>
  <c r="AI500" i="8"/>
  <c r="AK500" i="8"/>
  <c r="AJ460" i="8"/>
  <c r="AK460" i="8"/>
  <c r="AI460" i="8"/>
  <c r="AI553" i="8"/>
  <c r="AK600" i="8"/>
  <c r="AI600" i="8"/>
  <c r="AK267" i="8"/>
  <c r="AI267" i="8"/>
  <c r="AJ391" i="8"/>
  <c r="AI391" i="8"/>
  <c r="AK533" i="8"/>
  <c r="AJ533" i="8"/>
  <c r="AI533" i="8"/>
  <c r="AK596" i="8"/>
  <c r="AJ596" i="8"/>
  <c r="AJ438" i="8"/>
  <c r="AI73" i="8"/>
  <c r="AJ73" i="8"/>
  <c r="AJ260" i="8"/>
  <c r="AK260" i="8"/>
  <c r="AI260" i="8"/>
  <c r="AJ504" i="8"/>
  <c r="AI504" i="8"/>
  <c r="AK504" i="8"/>
  <c r="AK134" i="8"/>
  <c r="AJ134" i="8"/>
  <c r="AJ411" i="8"/>
  <c r="AI411" i="8"/>
  <c r="AK411" i="8"/>
  <c r="AI568" i="8"/>
  <c r="AK568" i="8"/>
  <c r="AJ577" i="8"/>
  <c r="AJ209" i="8"/>
  <c r="AK209" i="8"/>
  <c r="AI209" i="8"/>
  <c r="AJ439" i="8"/>
  <c r="AI619" i="8"/>
  <c r="AI216" i="8"/>
  <c r="AJ593" i="8"/>
  <c r="AI593" i="8"/>
  <c r="AJ62" i="8"/>
  <c r="AK62" i="8"/>
  <c r="AI62" i="8"/>
  <c r="AI497" i="8"/>
  <c r="AJ357" i="8"/>
  <c r="AK408" i="8"/>
  <c r="AJ408" i="8"/>
  <c r="AI408" i="8"/>
  <c r="AJ502" i="8"/>
  <c r="AI502" i="8"/>
  <c r="AK502" i="8"/>
  <c r="AK308" i="8"/>
  <c r="AJ308" i="8"/>
  <c r="AI308" i="8"/>
  <c r="AK493" i="8"/>
  <c r="AJ436" i="8"/>
  <c r="AI436" i="8"/>
  <c r="AK436" i="8"/>
  <c r="AJ581" i="8"/>
  <c r="AI581" i="8"/>
  <c r="AK581" i="8"/>
  <c r="AJ180" i="8"/>
  <c r="AI180" i="8"/>
  <c r="AK180" i="8"/>
  <c r="AJ470" i="8"/>
  <c r="AI470" i="8"/>
  <c r="AJ485" i="8"/>
  <c r="AK73" i="8"/>
  <c r="AJ537" i="8"/>
  <c r="AK537" i="8"/>
  <c r="AI537" i="8"/>
  <c r="AJ288" i="8"/>
  <c r="G534" i="3"/>
  <c r="G501" i="3"/>
  <c r="K452" i="3"/>
  <c r="I322" i="1"/>
  <c r="K515" i="1"/>
  <c r="I94" i="3"/>
  <c r="G117" i="3"/>
  <c r="I117" i="3" s="1"/>
  <c r="K148" i="3"/>
  <c r="I138" i="3"/>
  <c r="N239" i="3"/>
  <c r="G202" i="3"/>
  <c r="I202" i="3" s="1"/>
  <c r="B25" i="3"/>
  <c r="G153" i="3"/>
  <c r="I153" i="3" s="1"/>
  <c r="I108" i="3"/>
  <c r="G568" i="3"/>
  <c r="J568" i="3" s="1"/>
  <c r="G331" i="3"/>
  <c r="G165" i="3"/>
  <c r="G579" i="3"/>
  <c r="J579" i="3" s="1"/>
  <c r="G472" i="3"/>
  <c r="J472" i="3" s="1"/>
  <c r="G301" i="3"/>
  <c r="G285" i="3"/>
  <c r="N240" i="3"/>
  <c r="G228" i="3"/>
  <c r="G207" i="3"/>
  <c r="J207" i="3" s="1"/>
  <c r="G79" i="3"/>
  <c r="I79" i="3" s="1"/>
  <c r="G379" i="3"/>
  <c r="K379" i="3" s="1"/>
  <c r="G612" i="5"/>
  <c r="M612" i="5" s="1"/>
  <c r="B612" i="5"/>
  <c r="K585" i="5"/>
  <c r="M381" i="5"/>
  <c r="I314" i="5"/>
  <c r="I234" i="5"/>
  <c r="G193" i="3"/>
  <c r="I193" i="3" s="1"/>
  <c r="I125" i="3"/>
  <c r="G577" i="3"/>
  <c r="G369" i="3"/>
  <c r="I369" i="3" s="1"/>
  <c r="G602" i="3"/>
  <c r="J602" i="3" s="1"/>
  <c r="G393" i="3"/>
  <c r="K393" i="3" s="1"/>
  <c r="G293" i="3"/>
  <c r="I293" i="3" s="1"/>
  <c r="G277" i="3"/>
  <c r="N277" i="3" s="1"/>
  <c r="G220" i="3"/>
  <c r="I220" i="3" s="1"/>
  <c r="G141" i="3"/>
  <c r="I141" i="3" s="1"/>
  <c r="I65" i="3"/>
  <c r="M606" i="3"/>
  <c r="G450" i="3"/>
  <c r="K450" i="3" s="1"/>
  <c r="G409" i="3"/>
  <c r="G307" i="3"/>
  <c r="I307" i="3" s="1"/>
  <c r="G145" i="3"/>
  <c r="I145" i="3" s="1"/>
  <c r="G49" i="3"/>
  <c r="G565" i="3"/>
  <c r="M565" i="3" s="1"/>
  <c r="G459" i="3"/>
  <c r="G589" i="3"/>
  <c r="K589" i="3" s="1"/>
  <c r="G551" i="3"/>
  <c r="K551" i="3" s="1"/>
  <c r="M389" i="5"/>
  <c r="G387" i="3"/>
  <c r="M387" i="3" s="1"/>
  <c r="I52" i="5"/>
  <c r="G559" i="5"/>
  <c r="M559" i="5" s="1"/>
  <c r="B559" i="5"/>
  <c r="K430" i="5"/>
  <c r="I215" i="5"/>
  <c r="B259" i="3"/>
  <c r="G558" i="5"/>
  <c r="M558" i="5" s="1"/>
  <c r="B558" i="5"/>
  <c r="K442" i="5"/>
  <c r="I268" i="5"/>
  <c r="Z246" i="8"/>
  <c r="G66" i="8"/>
  <c r="Z66" i="8"/>
  <c r="P439" i="5"/>
  <c r="V439" i="5" s="1"/>
  <c r="Z392" i="8"/>
  <c r="G392" i="8"/>
  <c r="Z74" i="8"/>
  <c r="G74" i="8"/>
  <c r="I74" i="8" s="1"/>
  <c r="P541" i="5"/>
  <c r="R541" i="5" s="1"/>
  <c r="T541" i="5" s="1"/>
  <c r="BK46" i="8"/>
  <c r="BJ46" i="8" s="1"/>
  <c r="BI46" i="8" s="1"/>
  <c r="BH46" i="8" s="1"/>
  <c r="BG46" i="8" s="1"/>
  <c r="BF46" i="8" s="1"/>
  <c r="BE46" i="8" s="1"/>
  <c r="BD46" i="8" s="1"/>
  <c r="BC46" i="8" s="1"/>
  <c r="BB46" i="8" s="1"/>
  <c r="G321" i="8"/>
  <c r="Z321" i="8"/>
  <c r="Z533" i="8"/>
  <c r="G533" i="8"/>
  <c r="G522" i="8"/>
  <c r="Z522" i="8"/>
  <c r="P58" i="5"/>
  <c r="V58" i="5" s="1"/>
  <c r="P117" i="5"/>
  <c r="V117" i="5" s="1"/>
  <c r="P311" i="5"/>
  <c r="V311" i="5" s="1"/>
  <c r="G358" i="8"/>
  <c r="Z358" i="8"/>
  <c r="G349" i="8"/>
  <c r="I349" i="8" s="1"/>
  <c r="Z349" i="8"/>
  <c r="P586" i="5"/>
  <c r="Z333" i="8"/>
  <c r="Z278" i="8"/>
  <c r="G278" i="8"/>
  <c r="Z186" i="8"/>
  <c r="P314" i="5"/>
  <c r="R314" i="5" s="1"/>
  <c r="T314" i="5" s="1"/>
  <c r="Z318" i="8"/>
  <c r="G435" i="8"/>
  <c r="Z435" i="8"/>
  <c r="Z427" i="8"/>
  <c r="G427" i="8"/>
  <c r="B427" i="8"/>
  <c r="Z596" i="8"/>
  <c r="G596" i="8"/>
  <c r="Z493" i="8"/>
  <c r="G493" i="8"/>
  <c r="P569" i="5"/>
  <c r="R569" i="5" s="1"/>
  <c r="T569" i="5" s="1"/>
  <c r="P465" i="5"/>
  <c r="R465" i="5" s="1"/>
  <c r="T465" i="5" s="1"/>
  <c r="R370" i="8"/>
  <c r="Z370" i="8"/>
  <c r="Z293" i="8"/>
  <c r="G293" i="8"/>
  <c r="AU293" i="8"/>
  <c r="Z211" i="8"/>
  <c r="G211" i="8"/>
  <c r="Z206" i="8"/>
  <c r="G206" i="8"/>
  <c r="Z485" i="8"/>
  <c r="R485" i="8"/>
  <c r="Z25" i="8"/>
  <c r="B25" i="8"/>
  <c r="Z274" i="8"/>
  <c r="G274" i="8"/>
  <c r="Z261" i="8"/>
  <c r="G261" i="8"/>
  <c r="R261" i="8"/>
  <c r="Z252" i="8"/>
  <c r="B252" i="8"/>
  <c r="Z148" i="8"/>
  <c r="G148" i="8"/>
  <c r="Z144" i="8"/>
  <c r="G144" i="8"/>
  <c r="Z139" i="8"/>
  <c r="G139" i="8"/>
  <c r="I139" i="8" s="1"/>
  <c r="Z62" i="8"/>
  <c r="G62" i="8"/>
  <c r="G605" i="8"/>
  <c r="Z605" i="8"/>
  <c r="Z568" i="8"/>
  <c r="G568" i="8"/>
  <c r="B568" i="8"/>
  <c r="G477" i="8"/>
  <c r="K477" i="8" s="1"/>
  <c r="Z477" i="8"/>
  <c r="B477" i="8"/>
  <c r="AU26" i="8"/>
  <c r="Z381" i="8"/>
  <c r="G381" i="8"/>
  <c r="Z376" i="8"/>
  <c r="R376" i="8"/>
  <c r="Z317" i="8"/>
  <c r="Z269" i="8"/>
  <c r="G269" i="8"/>
  <c r="Z210" i="8"/>
  <c r="G210" i="8"/>
  <c r="Z166" i="8"/>
  <c r="Z46" i="8"/>
  <c r="G46" i="8"/>
  <c r="G620" i="8"/>
  <c r="B620" i="8"/>
  <c r="G601" i="8"/>
  <c r="Z510" i="8"/>
  <c r="G461" i="8"/>
  <c r="K461" i="8" s="1"/>
  <c r="Z461" i="8"/>
  <c r="G302" i="8"/>
  <c r="Z282" i="8"/>
  <c r="G282" i="8"/>
  <c r="R250" i="8"/>
  <c r="Z215" i="8"/>
  <c r="G215" i="8"/>
  <c r="R152" i="8"/>
  <c r="Z152" i="8"/>
  <c r="G78" i="8"/>
  <c r="Z78" i="8"/>
  <c r="Z624" i="8"/>
  <c r="Z561" i="8"/>
  <c r="R561" i="8"/>
  <c r="Z518" i="8"/>
  <c r="Z385" i="8"/>
  <c r="G385" i="8"/>
  <c r="Z365" i="8"/>
  <c r="R365" i="8"/>
  <c r="Z342" i="8"/>
  <c r="G342" i="8"/>
  <c r="I342" i="8" s="1"/>
  <c r="Z306" i="8"/>
  <c r="G306" i="8"/>
  <c r="G225" i="8"/>
  <c r="R225" i="8"/>
  <c r="Z214" i="8"/>
  <c r="G214" i="8"/>
  <c r="I214" i="8" s="1"/>
  <c r="Z609" i="8"/>
  <c r="G609" i="8"/>
  <c r="Z585" i="8"/>
  <c r="G585" i="8"/>
  <c r="Z577" i="8"/>
  <c r="G577" i="8"/>
  <c r="G473" i="8"/>
  <c r="K473" i="8" s="1"/>
  <c r="Z473" i="8"/>
  <c r="Z452" i="8"/>
  <c r="Z395" i="8"/>
  <c r="G395" i="8"/>
  <c r="Z199" i="8"/>
  <c r="G199" i="8"/>
  <c r="Z136" i="8"/>
  <c r="G136" i="8"/>
  <c r="I136" i="8" s="1"/>
  <c r="Z123" i="8"/>
  <c r="G123" i="8"/>
  <c r="G36" i="8"/>
  <c r="Z36" i="8"/>
  <c r="G526" i="8"/>
  <c r="Z526" i="8"/>
  <c r="G457" i="8"/>
  <c r="Z457" i="8"/>
  <c r="Z439" i="8"/>
  <c r="G439" i="8"/>
  <c r="Z423" i="8"/>
  <c r="G423" i="8"/>
  <c r="B423" i="8"/>
  <c r="Z379" i="8"/>
  <c r="G379" i="8"/>
  <c r="J379" i="8" s="1"/>
  <c r="Z364" i="8"/>
  <c r="G364" i="8"/>
  <c r="Z354" i="8"/>
  <c r="G354" i="8"/>
  <c r="G326" i="8"/>
  <c r="Z326" i="8"/>
  <c r="G314" i="8"/>
  <c r="I314" i="8" s="1"/>
  <c r="Z285" i="8"/>
  <c r="G285" i="8"/>
  <c r="Z203" i="8"/>
  <c r="G203" i="8"/>
  <c r="G569" i="8"/>
  <c r="Z569" i="8"/>
  <c r="Z407" i="8"/>
  <c r="G407" i="8"/>
  <c r="Z309" i="8"/>
  <c r="G231" i="8"/>
  <c r="Z218" i="8"/>
  <c r="G218" i="8"/>
  <c r="Z202" i="8"/>
  <c r="G202" i="8"/>
  <c r="G178" i="8"/>
  <c r="J178" i="8" s="1"/>
  <c r="Z178" i="8"/>
  <c r="Z140" i="8"/>
  <c r="G140" i="8"/>
  <c r="G115" i="8"/>
  <c r="I115" i="8" s="1"/>
  <c r="Z115" i="8"/>
  <c r="G613" i="8"/>
  <c r="K613" i="8" s="1"/>
  <c r="Z613" i="8"/>
  <c r="Z557" i="8"/>
  <c r="G534" i="8"/>
  <c r="K534" i="8" s="1"/>
  <c r="Z534" i="8"/>
  <c r="BL3" i="8"/>
  <c r="BL8" i="8"/>
  <c r="BL11" i="8"/>
  <c r="BK11" i="8" s="1"/>
  <c r="BJ11" i="8" s="1"/>
  <c r="BI11" i="8" s="1"/>
  <c r="BH11" i="8" s="1"/>
  <c r="BG11" i="8" s="1"/>
  <c r="BF11" i="8" s="1"/>
  <c r="BE11" i="8" s="1"/>
  <c r="BD11" i="8" s="1"/>
  <c r="BC11" i="8" s="1"/>
  <c r="BL17" i="8"/>
  <c r="BL31" i="8"/>
  <c r="BL63" i="8"/>
  <c r="AU374" i="8"/>
  <c r="AT374" i="8" s="1"/>
  <c r="AS374" i="8" s="1"/>
  <c r="AR374" i="8" s="1"/>
  <c r="AQ374" i="8" s="1"/>
  <c r="AP374" i="8" s="1"/>
  <c r="AO374" i="8" s="1"/>
  <c r="AN374" i="8" s="1"/>
  <c r="AM374" i="8" s="1"/>
  <c r="AL374" i="8" s="1"/>
  <c r="Z357" i="8"/>
  <c r="G357" i="8"/>
  <c r="AU342" i="8"/>
  <c r="AU326" i="8"/>
  <c r="AT326" i="8" s="1"/>
  <c r="AS326" i="8" s="1"/>
  <c r="AR326" i="8" s="1"/>
  <c r="AQ326" i="8" s="1"/>
  <c r="AP326" i="8" s="1"/>
  <c r="AO326" i="8" s="1"/>
  <c r="AN326" i="8" s="1"/>
  <c r="AM326" i="8" s="1"/>
  <c r="AL326" i="8" s="1"/>
  <c r="AU317" i="8"/>
  <c r="Z270" i="8"/>
  <c r="G270" i="8"/>
  <c r="Z266" i="8"/>
  <c r="Z195" i="8"/>
  <c r="G195" i="8"/>
  <c r="Z162" i="8"/>
  <c r="Z132" i="8"/>
  <c r="G132" i="8"/>
  <c r="I132" i="8" s="1"/>
  <c r="AU128" i="8"/>
  <c r="Z116" i="8"/>
  <c r="Z107" i="8"/>
  <c r="AU95" i="8"/>
  <c r="AT95" i="8" s="1"/>
  <c r="AS95" i="8" s="1"/>
  <c r="AR95" i="8" s="1"/>
  <c r="AQ95" i="8" s="1"/>
  <c r="AP95" i="8" s="1"/>
  <c r="AO95" i="8" s="1"/>
  <c r="AN95" i="8" s="1"/>
  <c r="AM95" i="8" s="1"/>
  <c r="AL95" i="8" s="1"/>
  <c r="G83" i="8"/>
  <c r="G80" i="8"/>
  <c r="I80" i="8" s="1"/>
  <c r="Z80" i="8"/>
  <c r="G28" i="8"/>
  <c r="I28" i="8" s="1"/>
  <c r="AU574" i="8"/>
  <c r="G481" i="8"/>
  <c r="K481" i="8" s="1"/>
  <c r="Z447" i="8"/>
  <c r="Z419" i="8"/>
  <c r="Z198" i="8"/>
  <c r="G198" i="8"/>
  <c r="Z128" i="8"/>
  <c r="G128" i="8"/>
  <c r="Z86" i="8"/>
  <c r="G86" i="8"/>
  <c r="I86" i="8" s="1"/>
  <c r="G617" i="8"/>
  <c r="Z617" i="8"/>
  <c r="Z497" i="8"/>
  <c r="G497" i="8"/>
  <c r="AU555" i="8"/>
  <c r="AT555" i="8" s="1"/>
  <c r="AS555" i="8" s="1"/>
  <c r="AR555" i="8" s="1"/>
  <c r="AQ555" i="8" s="1"/>
  <c r="AP555" i="8" s="1"/>
  <c r="AO555" i="8" s="1"/>
  <c r="AN555" i="8" s="1"/>
  <c r="AM555" i="8" s="1"/>
  <c r="AL555" i="8" s="1"/>
  <c r="AU590" i="8"/>
  <c r="AT590" i="8" s="1"/>
  <c r="AS590" i="8" s="1"/>
  <c r="AR590" i="8" s="1"/>
  <c r="AQ590" i="8" s="1"/>
  <c r="AP590" i="8" s="1"/>
  <c r="AO590" i="8" s="1"/>
  <c r="AN590" i="8" s="1"/>
  <c r="AM590" i="8" s="1"/>
  <c r="AL590" i="8" s="1"/>
  <c r="AI590" i="8" s="1"/>
  <c r="AU622" i="8"/>
  <c r="AT622" i="8" s="1"/>
  <c r="AS622" i="8" s="1"/>
  <c r="AR622" i="8" s="1"/>
  <c r="AQ622" i="8" s="1"/>
  <c r="AP622" i="8" s="1"/>
  <c r="AO622" i="8" s="1"/>
  <c r="AN622" i="8" s="1"/>
  <c r="AM622" i="8" s="1"/>
  <c r="AL622" i="8" s="1"/>
  <c r="AU78" i="8"/>
  <c r="AU115" i="8"/>
  <c r="AU144" i="8"/>
  <c r="AU148" i="8"/>
  <c r="AU152" i="8"/>
  <c r="AT152" i="8" s="1"/>
  <c r="AS152" i="8" s="1"/>
  <c r="AR152" i="8" s="1"/>
  <c r="AQ152" i="8" s="1"/>
  <c r="AP152" i="8" s="1"/>
  <c r="AU178" i="8"/>
  <c r="AU182" i="8"/>
  <c r="AU211" i="8"/>
  <c r="AT211" i="8" s="1"/>
  <c r="AU215" i="8"/>
  <c r="AU290" i="8"/>
  <c r="AU321" i="8"/>
  <c r="AU354" i="8"/>
  <c r="AT354" i="8" s="1"/>
  <c r="AS354" i="8" s="1"/>
  <c r="AR354" i="8" s="1"/>
  <c r="AQ354" i="8" s="1"/>
  <c r="AP354" i="8" s="1"/>
  <c r="AO354" i="8" s="1"/>
  <c r="AN354" i="8" s="1"/>
  <c r="AM354" i="8" s="1"/>
  <c r="AL354" i="8" s="1"/>
  <c r="AU370" i="8"/>
  <c r="BL80" i="8"/>
  <c r="BL72" i="8"/>
  <c r="BL71" i="8"/>
  <c r="BJ71" i="8" s="1"/>
  <c r="BI71" i="8" s="1"/>
  <c r="BH71" i="8" s="1"/>
  <c r="BG71" i="8" s="1"/>
  <c r="BF71" i="8" s="1"/>
  <c r="BE71" i="8" s="1"/>
  <c r="BD71" i="8" s="1"/>
  <c r="BC71" i="8" s="1"/>
  <c r="BL56" i="8"/>
  <c r="BL55" i="8"/>
  <c r="BK55" i="8" s="1"/>
  <c r="BJ55" i="8" s="1"/>
  <c r="BI55" i="8" s="1"/>
  <c r="BH55" i="8" s="1"/>
  <c r="BG55" i="8" s="1"/>
  <c r="BF55" i="8" s="1"/>
  <c r="BE55" i="8" s="1"/>
  <c r="BD55" i="8" s="1"/>
  <c r="BC55" i="8" s="1"/>
  <c r="BL40" i="8"/>
  <c r="BL39" i="8"/>
  <c r="BL23" i="8"/>
  <c r="BL21" i="8"/>
  <c r="BL16" i="8"/>
  <c r="AU559" i="8"/>
  <c r="AT559" i="8" s="1"/>
  <c r="AS559" i="8" s="1"/>
  <c r="AR559" i="8" s="1"/>
  <c r="AQ559" i="8" s="1"/>
  <c r="AP559" i="8" s="1"/>
  <c r="AO559" i="8" s="1"/>
  <c r="AN559" i="8" s="1"/>
  <c r="AM559" i="8" s="1"/>
  <c r="AL559" i="8" s="1"/>
  <c r="AU594" i="8"/>
  <c r="AU31" i="8"/>
  <c r="AU51" i="8"/>
  <c r="AU59" i="8"/>
  <c r="AU123" i="8"/>
  <c r="AU190" i="8"/>
  <c r="AU219" i="8"/>
  <c r="AU223" i="8"/>
  <c r="AU252" i="8"/>
  <c r="AU261" i="8"/>
  <c r="AT261" i="8" s="1"/>
  <c r="AS261" i="8" s="1"/>
  <c r="AR261" i="8" s="1"/>
  <c r="AQ261" i="8" s="1"/>
  <c r="AP261" i="8" s="1"/>
  <c r="AO261" i="8" s="1"/>
  <c r="AN261" i="8" s="1"/>
  <c r="AM261" i="8" s="1"/>
  <c r="AL261" i="8" s="1"/>
  <c r="AU269" i="8"/>
  <c r="AU298" i="8"/>
  <c r="AU302" i="8"/>
  <c r="AU364" i="8"/>
  <c r="AU373" i="8"/>
  <c r="BL74" i="8"/>
  <c r="BL65" i="8"/>
  <c r="BL58" i="8"/>
  <c r="BK58" i="8" s="1"/>
  <c r="BJ58" i="8" s="1"/>
  <c r="BI58" i="8" s="1"/>
  <c r="BH58" i="8" s="1"/>
  <c r="BG58" i="8" s="1"/>
  <c r="BF58" i="8" s="1"/>
  <c r="BE58" i="8" s="1"/>
  <c r="BD58" i="8" s="1"/>
  <c r="BC58" i="8" s="1"/>
  <c r="BL49" i="8"/>
  <c r="BL42" i="8"/>
  <c r="BJ42" i="8" s="1"/>
  <c r="BI42" i="8" s="1"/>
  <c r="BH42" i="8" s="1"/>
  <c r="BG42" i="8" s="1"/>
  <c r="BF42" i="8" s="1"/>
  <c r="BE42" i="8" s="1"/>
  <c r="BD42" i="8" s="1"/>
  <c r="BC42" i="8" s="1"/>
  <c r="BL33" i="8"/>
  <c r="BL26" i="8"/>
  <c r="AU25" i="8"/>
  <c r="BL20" i="8"/>
  <c r="AU531" i="8"/>
  <c r="AT531" i="8" s="1"/>
  <c r="AS531" i="8" s="1"/>
  <c r="AR531" i="8" s="1"/>
  <c r="AQ531" i="8" s="1"/>
  <c r="AP531" i="8" s="1"/>
  <c r="AO531" i="8" s="1"/>
  <c r="AN531" i="8" s="1"/>
  <c r="AM531" i="8" s="1"/>
  <c r="AL531" i="8" s="1"/>
  <c r="AU451" i="8"/>
  <c r="AT451" i="8" s="1"/>
  <c r="AU503" i="8"/>
  <c r="AU598" i="8"/>
  <c r="AU39" i="8"/>
  <c r="AU82" i="8"/>
  <c r="AT82" i="8" s="1"/>
  <c r="AS82" i="8" s="1"/>
  <c r="AR82" i="8" s="1"/>
  <c r="AQ82" i="8" s="1"/>
  <c r="AP82" i="8" s="1"/>
  <c r="AO82" i="8" s="1"/>
  <c r="AN82" i="8" s="1"/>
  <c r="AM82" i="8" s="1"/>
  <c r="AL82" i="8" s="1"/>
  <c r="AU88" i="8"/>
  <c r="AT88" i="8" s="1"/>
  <c r="AS88" i="8" s="1"/>
  <c r="AR88" i="8" s="1"/>
  <c r="AQ88" i="8" s="1"/>
  <c r="AP88" i="8" s="1"/>
  <c r="AO88" i="8" s="1"/>
  <c r="AN88" i="8" s="1"/>
  <c r="AM88" i="8" s="1"/>
  <c r="AL88" i="8" s="1"/>
  <c r="AI88" i="8" s="1"/>
  <c r="AU131" i="8"/>
  <c r="AU150" i="8"/>
  <c r="AU155" i="8"/>
  <c r="AU159" i="8"/>
  <c r="AU194" i="8"/>
  <c r="AT194" i="8" s="1"/>
  <c r="AS194" i="8" s="1"/>
  <c r="AR194" i="8" s="1"/>
  <c r="AQ194" i="8" s="1"/>
  <c r="AP194" i="8" s="1"/>
  <c r="AO194" i="8" s="1"/>
  <c r="AN194" i="8" s="1"/>
  <c r="AM194" i="8" s="1"/>
  <c r="AL194" i="8" s="1"/>
  <c r="AJ194" i="8" s="1"/>
  <c r="AU198" i="8"/>
  <c r="AT198" i="8" s="1"/>
  <c r="AS198" i="8" s="1"/>
  <c r="AR198" i="8" s="1"/>
  <c r="AQ198" i="8" s="1"/>
  <c r="AP198" i="8" s="1"/>
  <c r="AO198" i="8" s="1"/>
  <c r="AN198" i="8" s="1"/>
  <c r="AM198" i="8" s="1"/>
  <c r="AL198" i="8" s="1"/>
  <c r="AJ198" i="8" s="1"/>
  <c r="AU227" i="8"/>
  <c r="AU231" i="8"/>
  <c r="AU235" i="8"/>
  <c r="AT235" i="8" s="1"/>
  <c r="AS235" i="8" s="1"/>
  <c r="AR235" i="8" s="1"/>
  <c r="AQ235" i="8" s="1"/>
  <c r="AP235" i="8" s="1"/>
  <c r="AO235" i="8" s="1"/>
  <c r="AN235" i="8" s="1"/>
  <c r="AM235" i="8" s="1"/>
  <c r="AL235" i="8" s="1"/>
  <c r="AU239" i="8"/>
  <c r="AU255" i="8"/>
  <c r="AU277" i="8"/>
  <c r="AT277" i="8" s="1"/>
  <c r="AS277" i="8" s="1"/>
  <c r="AR277" i="8" s="1"/>
  <c r="AQ277" i="8" s="1"/>
  <c r="AP277" i="8" s="1"/>
  <c r="AO277" i="8" s="1"/>
  <c r="AN277" i="8" s="1"/>
  <c r="AM277" i="8" s="1"/>
  <c r="AL277" i="8" s="1"/>
  <c r="AU306" i="8"/>
  <c r="AT306" i="8" s="1"/>
  <c r="AS306" i="8" s="1"/>
  <c r="AR306" i="8" s="1"/>
  <c r="AQ306" i="8" s="1"/>
  <c r="AP306" i="8" s="1"/>
  <c r="AO306" i="8" s="1"/>
  <c r="AN306" i="8" s="1"/>
  <c r="AM306" i="8" s="1"/>
  <c r="AL306" i="8" s="1"/>
  <c r="AU362" i="8"/>
  <c r="AU392" i="8"/>
  <c r="AT392" i="8" s="1"/>
  <c r="AS392" i="8" s="1"/>
  <c r="AR392" i="8" s="1"/>
  <c r="AQ392" i="8" s="1"/>
  <c r="AP392" i="8" s="1"/>
  <c r="AO392" i="8" s="1"/>
  <c r="AN392" i="8" s="1"/>
  <c r="AM392" i="8" s="1"/>
  <c r="AL392" i="8" s="1"/>
  <c r="AU396" i="8"/>
  <c r="AU400" i="8"/>
  <c r="AU21" i="8"/>
  <c r="BL77" i="8"/>
  <c r="BL68" i="8"/>
  <c r="BK68" i="8" s="1"/>
  <c r="BJ68" i="8" s="1"/>
  <c r="BI68" i="8" s="1"/>
  <c r="BH68" i="8" s="1"/>
  <c r="BG68" i="8" s="1"/>
  <c r="BF68" i="8" s="1"/>
  <c r="BE68" i="8" s="1"/>
  <c r="BD68" i="8" s="1"/>
  <c r="BC68" i="8" s="1"/>
  <c r="BL67" i="8"/>
  <c r="BL52" i="8"/>
  <c r="BL51" i="8"/>
  <c r="BL36" i="8"/>
  <c r="BL35" i="8"/>
  <c r="BL18" i="8"/>
  <c r="BL13" i="8"/>
  <c r="BL7" i="8"/>
  <c r="BK7" i="8" s="1"/>
  <c r="BJ7" i="8" s="1"/>
  <c r="BI7" i="8" s="1"/>
  <c r="BH7" i="8" s="1"/>
  <c r="BG7" i="8" s="1"/>
  <c r="BF7" i="8" s="1"/>
  <c r="BE7" i="8" s="1"/>
  <c r="BD7" i="8" s="1"/>
  <c r="BC7" i="8" s="1"/>
  <c r="AU478" i="8"/>
  <c r="AU602" i="8"/>
  <c r="AU67" i="8"/>
  <c r="AU96" i="8"/>
  <c r="AU100" i="8"/>
  <c r="AU104" i="8"/>
  <c r="AT104" i="8" s="1"/>
  <c r="AS104" i="8" s="1"/>
  <c r="AR104" i="8" s="1"/>
  <c r="AQ104" i="8" s="1"/>
  <c r="AP104" i="8" s="1"/>
  <c r="AO104" i="8" s="1"/>
  <c r="AN104" i="8" s="1"/>
  <c r="AM104" i="8" s="1"/>
  <c r="AL104" i="8" s="1"/>
  <c r="AU108" i="8"/>
  <c r="AU139" i="8"/>
  <c r="AT139" i="8" s="1"/>
  <c r="AS139" i="8" s="1"/>
  <c r="AR139" i="8" s="1"/>
  <c r="AQ139" i="8" s="1"/>
  <c r="AP139" i="8" s="1"/>
  <c r="AO139" i="8" s="1"/>
  <c r="AN139" i="8" s="1"/>
  <c r="AM139" i="8" s="1"/>
  <c r="AL139" i="8" s="1"/>
  <c r="AU163" i="8"/>
  <c r="AU167" i="8"/>
  <c r="AU171" i="8"/>
  <c r="AU175" i="8"/>
  <c r="AU202" i="8"/>
  <c r="AT202" i="8" s="1"/>
  <c r="AS202" i="8" s="1"/>
  <c r="AR202" i="8" s="1"/>
  <c r="AQ202" i="8" s="1"/>
  <c r="AP202" i="8" s="1"/>
  <c r="AO202" i="8" s="1"/>
  <c r="AN202" i="8" s="1"/>
  <c r="AM202" i="8" s="1"/>
  <c r="AL202" i="8" s="1"/>
  <c r="AK202" i="8" s="1"/>
  <c r="AU206" i="8"/>
  <c r="AU259" i="8"/>
  <c r="AU285" i="8"/>
  <c r="AU314" i="8"/>
  <c r="AU318" i="8"/>
  <c r="AT318" i="8" s="1"/>
  <c r="AS318" i="8" s="1"/>
  <c r="AR318" i="8" s="1"/>
  <c r="AQ318" i="8" s="1"/>
  <c r="AP318" i="8" s="1"/>
  <c r="AO318" i="8" s="1"/>
  <c r="AN318" i="8" s="1"/>
  <c r="AM318" i="8" s="1"/>
  <c r="AL318" i="8" s="1"/>
  <c r="AU334" i="8"/>
  <c r="AU371" i="8"/>
  <c r="AU385" i="8"/>
  <c r="BL70" i="8"/>
  <c r="BL61" i="8"/>
  <c r="BK61" i="8" s="1"/>
  <c r="BJ61" i="8" s="1"/>
  <c r="BI61" i="8" s="1"/>
  <c r="BH61" i="8" s="1"/>
  <c r="BG61" i="8" s="1"/>
  <c r="BF61" i="8" s="1"/>
  <c r="BE61" i="8" s="1"/>
  <c r="BD61" i="8" s="1"/>
  <c r="BC61" i="8" s="1"/>
  <c r="BL54" i="8"/>
  <c r="BL45" i="8"/>
  <c r="BL38" i="8"/>
  <c r="BK38" i="8" s="1"/>
  <c r="BJ38" i="8" s="1"/>
  <c r="BI38" i="8" s="1"/>
  <c r="BL29" i="8"/>
  <c r="BL19" i="8"/>
  <c r="AU482" i="8"/>
  <c r="AT482" i="8" s="1"/>
  <c r="AS482" i="8" s="1"/>
  <c r="AR482" i="8" s="1"/>
  <c r="AQ482" i="8" s="1"/>
  <c r="AP482" i="8" s="1"/>
  <c r="AO482" i="8" s="1"/>
  <c r="AN482" i="8" s="1"/>
  <c r="AM482" i="8" s="1"/>
  <c r="AL482" i="8" s="1"/>
  <c r="AU492" i="8"/>
  <c r="AU535" i="8"/>
  <c r="AT535" i="8" s="1"/>
  <c r="AU570" i="8"/>
  <c r="AT570" i="8" s="1"/>
  <c r="AS570" i="8" s="1"/>
  <c r="AR570" i="8" s="1"/>
  <c r="AQ570" i="8" s="1"/>
  <c r="AP570" i="8" s="1"/>
  <c r="AO570" i="8" s="1"/>
  <c r="AN570" i="8" s="1"/>
  <c r="AM570" i="8" s="1"/>
  <c r="AL570" i="8" s="1"/>
  <c r="AJ570" i="8" s="1"/>
  <c r="AU606" i="8"/>
  <c r="AT606" i="8" s="1"/>
  <c r="AS606" i="8" s="1"/>
  <c r="AR606" i="8" s="1"/>
  <c r="AQ606" i="8" s="1"/>
  <c r="AP606" i="8" s="1"/>
  <c r="AO606" i="8" s="1"/>
  <c r="AN606" i="8" s="1"/>
  <c r="AM606" i="8" s="1"/>
  <c r="AL606" i="8" s="1"/>
  <c r="AU27" i="8"/>
  <c r="AU47" i="8"/>
  <c r="AU55" i="8"/>
  <c r="AU75" i="8"/>
  <c r="AU112" i="8"/>
  <c r="AT112" i="8" s="1"/>
  <c r="AS112" i="8" s="1"/>
  <c r="AR112" i="8" s="1"/>
  <c r="AQ112" i="8" s="1"/>
  <c r="AP112" i="8" s="1"/>
  <c r="AO112" i="8" s="1"/>
  <c r="AN112" i="8" s="1"/>
  <c r="AM112" i="8" s="1"/>
  <c r="AL112" i="8" s="1"/>
  <c r="AU116" i="8"/>
  <c r="AT116" i="8" s="1"/>
  <c r="AS116" i="8" s="1"/>
  <c r="AR116" i="8" s="1"/>
  <c r="AQ116" i="8" s="1"/>
  <c r="AP116" i="8" s="1"/>
  <c r="AO116" i="8" s="1"/>
  <c r="AN116" i="8" s="1"/>
  <c r="AM116" i="8" s="1"/>
  <c r="AL116" i="8" s="1"/>
  <c r="AI116" i="8" s="1"/>
  <c r="AU147" i="8"/>
  <c r="AU179" i="8"/>
  <c r="AU183" i="8"/>
  <c r="AU210" i="8"/>
  <c r="AU214" i="8"/>
  <c r="BL9" i="8"/>
  <c r="BK9" i="8" s="1"/>
  <c r="BL12" i="8"/>
  <c r="BL50" i="8"/>
  <c r="BK50" i="8" s="1"/>
  <c r="BJ50" i="8" s="1"/>
  <c r="BI50" i="8" s="1"/>
  <c r="BH50" i="8" s="1"/>
  <c r="BG50" i="8" s="1"/>
  <c r="BF50" i="8" s="1"/>
  <c r="BE50" i="8" s="1"/>
  <c r="BD50" i="8" s="1"/>
  <c r="BC50" i="8" s="1"/>
  <c r="BL53" i="8"/>
  <c r="BK53" i="8" s="1"/>
  <c r="AU399" i="8"/>
  <c r="AU380" i="8"/>
  <c r="G334" i="8"/>
  <c r="AU278" i="8"/>
  <c r="AT278" i="8" s="1"/>
  <c r="AS278" i="8" s="1"/>
  <c r="AR278" i="8" s="1"/>
  <c r="AQ278" i="8" s="1"/>
  <c r="AP278" i="8" s="1"/>
  <c r="AO278" i="8" s="1"/>
  <c r="AN278" i="8" s="1"/>
  <c r="AM278" i="8" s="1"/>
  <c r="AL278" i="8" s="1"/>
  <c r="AK278" i="8" s="1"/>
  <c r="AU266" i="8"/>
  <c r="AU256" i="8"/>
  <c r="G227" i="8"/>
  <c r="Z194" i="8"/>
  <c r="G194" i="8"/>
  <c r="Z170" i="8"/>
  <c r="Z131" i="8"/>
  <c r="G131" i="8"/>
  <c r="I131" i="8" s="1"/>
  <c r="AU124" i="8"/>
  <c r="AU103" i="8"/>
  <c r="G88" i="8"/>
  <c r="I88" i="8" s="1"/>
  <c r="AU79" i="8"/>
  <c r="G72" i="8"/>
  <c r="I72" i="8" s="1"/>
  <c r="Z72" i="8"/>
  <c r="Z34" i="8"/>
  <c r="G34" i="8"/>
  <c r="AU614" i="8"/>
  <c r="Z600" i="8"/>
  <c r="G600" i="8"/>
  <c r="G588" i="8"/>
  <c r="AU586" i="8"/>
  <c r="Z581" i="8"/>
  <c r="G581" i="8"/>
  <c r="Z564" i="8"/>
  <c r="G564" i="8"/>
  <c r="Z517" i="8"/>
  <c r="G517" i="8"/>
  <c r="K517" i="8" s="1"/>
  <c r="G514" i="8"/>
  <c r="K514" i="8" s="1"/>
  <c r="Z411" i="8"/>
  <c r="G411" i="8"/>
  <c r="B617" i="8"/>
  <c r="BL4" i="8"/>
  <c r="BL6" i="8"/>
  <c r="BK6" i="8" s="1"/>
  <c r="BJ6" i="8" s="1"/>
  <c r="BI6" i="8" s="1"/>
  <c r="BH6" i="8" s="1"/>
  <c r="BG6" i="8" s="1"/>
  <c r="BF6" i="8" s="1"/>
  <c r="BE6" i="8" s="1"/>
  <c r="BD6" i="8" s="1"/>
  <c r="BC6" i="8" s="1"/>
  <c r="BL15" i="8"/>
  <c r="BL22" i="8"/>
  <c r="BL81" i="8"/>
  <c r="BK81" i="8" s="1"/>
  <c r="BJ81" i="8" s="1"/>
  <c r="Z373" i="8"/>
  <c r="G373" i="8"/>
  <c r="G341" i="8"/>
  <c r="I341" i="8" s="1"/>
  <c r="AU322" i="8"/>
  <c r="AU301" i="8"/>
  <c r="AT301" i="8" s="1"/>
  <c r="AS301" i="8" s="1"/>
  <c r="AR301" i="8" s="1"/>
  <c r="AQ301" i="8" s="1"/>
  <c r="AP301" i="8" s="1"/>
  <c r="AO301" i="8" s="1"/>
  <c r="AN301" i="8" s="1"/>
  <c r="AM301" i="8" s="1"/>
  <c r="AL301" i="8" s="1"/>
  <c r="Z256" i="8"/>
  <c r="G256" i="8"/>
  <c r="AU230" i="8"/>
  <c r="AU207" i="8"/>
  <c r="Z182" i="8"/>
  <c r="Z103" i="8"/>
  <c r="AU91" i="8"/>
  <c r="AT91" i="8" s="1"/>
  <c r="AS91" i="8" s="1"/>
  <c r="AR91" i="8" s="1"/>
  <c r="AQ91" i="8" s="1"/>
  <c r="AP91" i="8" s="1"/>
  <c r="AO91" i="8" s="1"/>
  <c r="AN91" i="8" s="1"/>
  <c r="AM91" i="8" s="1"/>
  <c r="AL91" i="8" s="1"/>
  <c r="AK91" i="8" s="1"/>
  <c r="Z82" i="8"/>
  <c r="G82" i="8"/>
  <c r="AU71" i="8"/>
  <c r="G64" i="8"/>
  <c r="I64" i="8" s="1"/>
  <c r="Z64" i="8"/>
  <c r="G56" i="8"/>
  <c r="I56" i="8" s="1"/>
  <c r="G48" i="8"/>
  <c r="I48" i="8" s="1"/>
  <c r="Z592" i="8"/>
  <c r="AU578" i="8"/>
  <c r="AU543" i="8"/>
  <c r="AT543" i="8" s="1"/>
  <c r="AS543" i="8" s="1"/>
  <c r="AR543" i="8" s="1"/>
  <c r="AQ543" i="8" s="1"/>
  <c r="AP543" i="8" s="1"/>
  <c r="AO543" i="8" s="1"/>
  <c r="AN543" i="8" s="1"/>
  <c r="AM543" i="8" s="1"/>
  <c r="AL543" i="8" s="1"/>
  <c r="Z509" i="8"/>
  <c r="G509" i="8"/>
  <c r="K509" i="8" s="1"/>
  <c r="Z487" i="8"/>
  <c r="Z431" i="8"/>
  <c r="BL14" i="8"/>
  <c r="BK14" i="8" s="1"/>
  <c r="BJ14" i="8" s="1"/>
  <c r="BI14" i="8" s="1"/>
  <c r="BH14" i="8" s="1"/>
  <c r="BG14" i="8" s="1"/>
  <c r="BF14" i="8" s="1"/>
  <c r="BE14" i="8" s="1"/>
  <c r="BD14" i="8" s="1"/>
  <c r="BC14" i="8" s="1"/>
  <c r="BL24" i="8"/>
  <c r="BL47" i="8"/>
  <c r="Z290" i="8"/>
  <c r="G290" i="8"/>
  <c r="I290" i="8" s="1"/>
  <c r="AU274" i="8"/>
  <c r="AT274" i="8" s="1"/>
  <c r="AS274" i="8" s="1"/>
  <c r="AR274" i="8" s="1"/>
  <c r="AQ274" i="8" s="1"/>
  <c r="AP274" i="8" s="1"/>
  <c r="AO274" i="8" s="1"/>
  <c r="AN274" i="8" s="1"/>
  <c r="AM274" i="8" s="1"/>
  <c r="AL274" i="8" s="1"/>
  <c r="AJ274" i="8" s="1"/>
  <c r="AU262" i="8"/>
  <c r="Z219" i="8"/>
  <c r="G219" i="8"/>
  <c r="Z207" i="8"/>
  <c r="G207" i="8"/>
  <c r="AU203" i="8"/>
  <c r="Z190" i="8"/>
  <c r="G190" i="8"/>
  <c r="AU154" i="8"/>
  <c r="AU140" i="8"/>
  <c r="AU63" i="8"/>
  <c r="AT63" i="8" s="1"/>
  <c r="AS63" i="8" s="1"/>
  <c r="AR63" i="8" s="1"/>
  <c r="AQ63" i="8" s="1"/>
  <c r="AP63" i="8" s="1"/>
  <c r="AO63" i="8" s="1"/>
  <c r="AN63" i="8" s="1"/>
  <c r="AM63" i="8" s="1"/>
  <c r="AL63" i="8" s="1"/>
  <c r="AU43" i="8"/>
  <c r="AT43" i="8" s="1"/>
  <c r="AS43" i="8" s="1"/>
  <c r="AR43" i="8" s="1"/>
  <c r="AQ43" i="8" s="1"/>
  <c r="AP43" i="8" s="1"/>
  <c r="AO43" i="8" s="1"/>
  <c r="AN43" i="8" s="1"/>
  <c r="AM43" i="8" s="1"/>
  <c r="AL43" i="8" s="1"/>
  <c r="Z501" i="8"/>
  <c r="G501" i="8"/>
  <c r="Z480" i="8"/>
  <c r="G480" i="8"/>
  <c r="Z443" i="8"/>
  <c r="G443" i="8"/>
  <c r="K443" i="8" s="1"/>
  <c r="B497" i="8"/>
  <c r="BL5" i="8"/>
  <c r="BL10" i="8"/>
  <c r="BL28" i="8"/>
  <c r="BL30" i="8"/>
  <c r="BL32" i="8"/>
  <c r="BK32" i="8" s="1"/>
  <c r="BJ32" i="8" s="1"/>
  <c r="BI32" i="8" s="1"/>
  <c r="BH32" i="8" s="1"/>
  <c r="BG32" i="8" s="1"/>
  <c r="BF32" i="8" s="1"/>
  <c r="BE32" i="8" s="1"/>
  <c r="BD32" i="8" s="1"/>
  <c r="BC32" i="8" s="1"/>
  <c r="BL41" i="8"/>
  <c r="BK41" i="8" s="1"/>
  <c r="BJ41" i="8" s="1"/>
  <c r="BI41" i="8" s="1"/>
  <c r="BL43" i="8"/>
  <c r="BK43" i="8" s="1"/>
  <c r="BJ43" i="8" s="1"/>
  <c r="BI43" i="8" s="1"/>
  <c r="BH43" i="8" s="1"/>
  <c r="BG43" i="8" s="1"/>
  <c r="BF43" i="8" s="1"/>
  <c r="BE43" i="8" s="1"/>
  <c r="BD43" i="8" s="1"/>
  <c r="BC43" i="8" s="1"/>
  <c r="BL60" i="8"/>
  <c r="BK60" i="8" s="1"/>
  <c r="BL62" i="8"/>
  <c r="BL64" i="8"/>
  <c r="BL73" i="8"/>
  <c r="BK73" i="8" s="1"/>
  <c r="BJ73" i="8" s="1"/>
  <c r="BI73" i="8" s="1"/>
  <c r="BH73" i="8" s="1"/>
  <c r="BG73" i="8" s="1"/>
  <c r="BF73" i="8" s="1"/>
  <c r="BE73" i="8" s="1"/>
  <c r="BD73" i="8" s="1"/>
  <c r="BC73" i="8" s="1"/>
  <c r="BL75" i="8"/>
  <c r="BL79" i="8"/>
  <c r="BK79" i="8" s="1"/>
  <c r="BJ79" i="8" s="1"/>
  <c r="BI79" i="8" s="1"/>
  <c r="BH79" i="8" s="1"/>
  <c r="BG79" i="8" s="1"/>
  <c r="BF79" i="8" s="1"/>
  <c r="BE79" i="8" s="1"/>
  <c r="BD79" i="8" s="1"/>
  <c r="BC79" i="8" s="1"/>
  <c r="AU379" i="8"/>
  <c r="AT379" i="8" s="1"/>
  <c r="AS379" i="8" s="1"/>
  <c r="AR379" i="8" s="1"/>
  <c r="AQ379" i="8" s="1"/>
  <c r="AP379" i="8" s="1"/>
  <c r="AO379" i="8" s="1"/>
  <c r="AN379" i="8" s="1"/>
  <c r="AM379" i="8" s="1"/>
  <c r="AL379" i="8" s="1"/>
  <c r="AU376" i="8"/>
  <c r="AT376" i="8" s="1"/>
  <c r="AS376" i="8" s="1"/>
  <c r="AR376" i="8" s="1"/>
  <c r="AQ376" i="8" s="1"/>
  <c r="AP376" i="8" s="1"/>
  <c r="AO376" i="8" s="1"/>
  <c r="AN376" i="8" s="1"/>
  <c r="AM376" i="8" s="1"/>
  <c r="AL376" i="8" s="1"/>
  <c r="AJ376" i="8" s="1"/>
  <c r="AU358" i="8"/>
  <c r="AT358" i="8" s="1"/>
  <c r="AS358" i="8" s="1"/>
  <c r="AR358" i="8" s="1"/>
  <c r="AQ358" i="8" s="1"/>
  <c r="AP358" i="8" s="1"/>
  <c r="AO358" i="8" s="1"/>
  <c r="AN358" i="8" s="1"/>
  <c r="AM358" i="8" s="1"/>
  <c r="AL358" i="8" s="1"/>
  <c r="AU309" i="8"/>
  <c r="Z277" i="8"/>
  <c r="G277" i="8"/>
  <c r="I277" i="8" s="1"/>
  <c r="Z262" i="8"/>
  <c r="G262" i="8"/>
  <c r="I262" i="8" s="1"/>
  <c r="Z255" i="8"/>
  <c r="G255" i="8"/>
  <c r="AU242" i="8"/>
  <c r="AU226" i="8"/>
  <c r="AU187" i="8"/>
  <c r="AT187" i="8" s="1"/>
  <c r="AS187" i="8" s="1"/>
  <c r="AR187" i="8" s="1"/>
  <c r="AQ187" i="8" s="1"/>
  <c r="AP187" i="8" s="1"/>
  <c r="AO187" i="8" s="1"/>
  <c r="AN187" i="8" s="1"/>
  <c r="AM187" i="8" s="1"/>
  <c r="AL187" i="8" s="1"/>
  <c r="AU136" i="8"/>
  <c r="AT136" i="8" s="1"/>
  <c r="AS136" i="8" s="1"/>
  <c r="AR136" i="8" s="1"/>
  <c r="AQ136" i="8" s="1"/>
  <c r="AP136" i="8" s="1"/>
  <c r="AO136" i="8" s="1"/>
  <c r="AN136" i="8" s="1"/>
  <c r="AM136" i="8" s="1"/>
  <c r="AL136" i="8" s="1"/>
  <c r="AU99" i="8"/>
  <c r="AU87" i="8"/>
  <c r="AT87" i="8" s="1"/>
  <c r="AS87" i="8" s="1"/>
  <c r="AR87" i="8" s="1"/>
  <c r="AQ87" i="8" s="1"/>
  <c r="AP87" i="8" s="1"/>
  <c r="AO87" i="8" s="1"/>
  <c r="AN87" i="8" s="1"/>
  <c r="AM87" i="8" s="1"/>
  <c r="AL87" i="8" s="1"/>
  <c r="Z604" i="8"/>
  <c r="G604" i="8"/>
  <c r="Z521" i="8"/>
  <c r="G521" i="8"/>
  <c r="K521" i="8" s="1"/>
  <c r="G465" i="8"/>
  <c r="K465" i="8" s="1"/>
  <c r="Z465" i="8"/>
  <c r="AY69" i="8"/>
  <c r="AY68" i="8"/>
  <c r="AY53" i="8"/>
  <c r="AY52" i="8"/>
  <c r="AY37" i="8"/>
  <c r="AY36" i="8"/>
  <c r="AY14" i="8"/>
  <c r="AY71" i="8"/>
  <c r="AY62" i="8"/>
  <c r="AY55" i="8"/>
  <c r="AY46" i="8"/>
  <c r="AY39" i="8"/>
  <c r="AY30" i="8"/>
  <c r="AY19" i="8"/>
  <c r="AY8" i="8"/>
  <c r="AY65" i="8"/>
  <c r="AY64" i="8"/>
  <c r="AY49" i="8"/>
  <c r="AY48" i="8"/>
  <c r="AY33" i="8"/>
  <c r="AY32" i="8"/>
  <c r="AY23" i="8"/>
  <c r="AY20" i="8"/>
  <c r="AY16" i="8"/>
  <c r="AY77" i="8"/>
  <c r="AY80" i="8"/>
  <c r="AY74" i="8"/>
  <c r="AY67" i="8"/>
  <c r="AY58" i="8"/>
  <c r="AY51" i="8"/>
  <c r="AY42" i="8"/>
  <c r="AY35" i="8"/>
  <c r="AY26" i="8"/>
  <c r="AY18" i="8"/>
  <c r="AY13" i="8"/>
  <c r="AY7" i="8"/>
  <c r="G191" i="8"/>
  <c r="G124" i="8"/>
  <c r="G598" i="9"/>
  <c r="G404" i="9"/>
  <c r="K404" i="9" s="1"/>
  <c r="G351" i="9"/>
  <c r="I351" i="9" s="1"/>
  <c r="G536" i="9"/>
  <c r="K536" i="9" s="1"/>
  <c r="G477" i="9"/>
  <c r="K477" i="9" s="1"/>
  <c r="G456" i="9"/>
  <c r="K456" i="9" s="1"/>
  <c r="G460" i="9"/>
  <c r="K460" i="9" s="1"/>
  <c r="G428" i="9"/>
  <c r="K428" i="9" s="1"/>
  <c r="G535" i="9"/>
  <c r="K535" i="9" s="1"/>
  <c r="G519" i="9"/>
  <c r="K519" i="9" s="1"/>
  <c r="G503" i="9"/>
  <c r="K503" i="9" s="1"/>
  <c r="G432" i="9"/>
  <c r="K432" i="9" s="1"/>
  <c r="G532" i="9"/>
  <c r="K532" i="9" s="1"/>
  <c r="G516" i="9"/>
  <c r="K516" i="9" s="1"/>
  <c r="G484" i="9"/>
  <c r="K484" i="9" s="1"/>
  <c r="G483" i="9"/>
  <c r="K483" i="9" s="1"/>
  <c r="G414" i="9"/>
  <c r="G446" i="9"/>
  <c r="K446" i="9" s="1"/>
  <c r="G438" i="9"/>
  <c r="K438" i="9" s="1"/>
  <c r="G430" i="9"/>
  <c r="K430" i="9" s="1"/>
  <c r="G507" i="1"/>
  <c r="K507" i="1" s="1"/>
  <c r="G487" i="1"/>
  <c r="K487" i="1" s="1"/>
  <c r="G591" i="9"/>
  <c r="K591" i="9" s="1"/>
  <c r="G27" i="1"/>
  <c r="I27" i="1" s="1"/>
  <c r="G501" i="1"/>
  <c r="K501" i="1" s="1"/>
  <c r="G313" i="1"/>
  <c r="I313" i="1" s="1"/>
  <c r="G345" i="1"/>
  <c r="I345" i="1" s="1"/>
  <c r="AB15" i="9"/>
  <c r="AB18" i="9"/>
  <c r="G570" i="1"/>
  <c r="K570" i="1" s="1"/>
  <c r="G455" i="1"/>
  <c r="K455" i="1" s="1"/>
  <c r="P489" i="1"/>
  <c r="G489" i="1"/>
  <c r="K489" i="1" s="1"/>
  <c r="G481" i="1"/>
  <c r="K481" i="1" s="1"/>
  <c r="G465" i="1"/>
  <c r="K465" i="1" s="1"/>
  <c r="G503" i="1"/>
  <c r="K503" i="1" s="1"/>
  <c r="G474" i="1"/>
  <c r="K474" i="1" s="1"/>
  <c r="G505" i="1"/>
  <c r="K505" i="1" s="1"/>
  <c r="G499" i="1"/>
  <c r="K499" i="1" s="1"/>
  <c r="G315" i="1"/>
  <c r="I315" i="1" s="1"/>
  <c r="G292" i="1"/>
  <c r="I292" i="1" s="1"/>
  <c r="G271" i="1"/>
  <c r="I271" i="1" s="1"/>
  <c r="G682" i="1"/>
  <c r="K682" i="1" s="1"/>
  <c r="K598" i="9"/>
  <c r="AT578" i="8"/>
  <c r="AS578" i="8" s="1"/>
  <c r="AR578" i="8" s="1"/>
  <c r="AQ578" i="8" s="1"/>
  <c r="AP578" i="8" s="1"/>
  <c r="AO578" i="8" s="1"/>
  <c r="AN578" i="8" s="1"/>
  <c r="AM578" i="8" s="1"/>
  <c r="AL578" i="8" s="1"/>
  <c r="I256" i="8"/>
  <c r="AT256" i="8"/>
  <c r="AS256" i="8" s="1"/>
  <c r="AR256" i="8" s="1"/>
  <c r="AQ256" i="8" s="1"/>
  <c r="AP256" i="8" s="1"/>
  <c r="AO256" i="8" s="1"/>
  <c r="AN256" i="8" s="1"/>
  <c r="AM256" i="8" s="1"/>
  <c r="AL256" i="8" s="1"/>
  <c r="AT147" i="8"/>
  <c r="AS147" i="8" s="1"/>
  <c r="AR147" i="8" s="1"/>
  <c r="AQ147" i="8" s="1"/>
  <c r="AP147" i="8" s="1"/>
  <c r="AO147" i="8" s="1"/>
  <c r="AN147" i="8" s="1"/>
  <c r="AM147" i="8" s="1"/>
  <c r="AL147" i="8" s="1"/>
  <c r="AJ147" i="8" s="1"/>
  <c r="AT371" i="8"/>
  <c r="AS371" i="8" s="1"/>
  <c r="AR371" i="8" s="1"/>
  <c r="AQ371" i="8" s="1"/>
  <c r="AP371" i="8" s="1"/>
  <c r="AO371" i="8" s="1"/>
  <c r="AN371" i="8" s="1"/>
  <c r="AM371" i="8" s="1"/>
  <c r="AL371" i="8" s="1"/>
  <c r="AI371" i="8" s="1"/>
  <c r="BK51" i="8"/>
  <c r="BJ51" i="8" s="1"/>
  <c r="BI51" i="8" s="1"/>
  <c r="BH51" i="8" s="1"/>
  <c r="AT131" i="8"/>
  <c r="AS131" i="8"/>
  <c r="AR131" i="8" s="1"/>
  <c r="AQ131" i="8" s="1"/>
  <c r="AP131" i="8" s="1"/>
  <c r="AO131" i="8" s="1"/>
  <c r="AN131" i="8" s="1"/>
  <c r="AM131" i="8" s="1"/>
  <c r="AL131" i="8" s="1"/>
  <c r="BK33" i="8"/>
  <c r="BJ33" i="8" s="1"/>
  <c r="BI33" i="8" s="1"/>
  <c r="AT302" i="8"/>
  <c r="AS302" i="8" s="1"/>
  <c r="AR302" i="8" s="1"/>
  <c r="AQ302" i="8" s="1"/>
  <c r="AP302" i="8" s="1"/>
  <c r="AO302" i="8" s="1"/>
  <c r="AN302" i="8" s="1"/>
  <c r="AM302" i="8" s="1"/>
  <c r="AL302" i="8" s="1"/>
  <c r="AT190" i="8"/>
  <c r="AS190" i="8" s="1"/>
  <c r="AR190" i="8" s="1"/>
  <c r="AQ190" i="8" s="1"/>
  <c r="AP190" i="8" s="1"/>
  <c r="AO190" i="8" s="1"/>
  <c r="AN190" i="8" s="1"/>
  <c r="AM190" i="8" s="1"/>
  <c r="AL190" i="8" s="1"/>
  <c r="AI190" i="8" s="1"/>
  <c r="BK40" i="8"/>
  <c r="BJ40" i="8" s="1"/>
  <c r="AS211" i="8"/>
  <c r="AR211" i="8" s="1"/>
  <c r="AQ211" i="8" s="1"/>
  <c r="AP211" i="8" s="1"/>
  <c r="AO211" i="8" s="1"/>
  <c r="AN211" i="8" s="1"/>
  <c r="AM211" i="8" s="1"/>
  <c r="AL211" i="8" s="1"/>
  <c r="AT78" i="8"/>
  <c r="AS78" i="8" s="1"/>
  <c r="AR78" i="8" s="1"/>
  <c r="AQ78" i="8" s="1"/>
  <c r="AP78" i="8" s="1"/>
  <c r="AO78" i="8" s="1"/>
  <c r="AN78" i="8" s="1"/>
  <c r="AM78" i="8" s="1"/>
  <c r="AL78" i="8" s="1"/>
  <c r="K407" i="8"/>
  <c r="K577" i="8"/>
  <c r="K620" i="8"/>
  <c r="I148" i="8"/>
  <c r="I278" i="8"/>
  <c r="K533" i="8"/>
  <c r="AT262" i="8"/>
  <c r="AS262" i="8" s="1"/>
  <c r="AR262" i="8" s="1"/>
  <c r="AQ262" i="8" s="1"/>
  <c r="AP262" i="8" s="1"/>
  <c r="AO262" i="8" s="1"/>
  <c r="AN262" i="8" s="1"/>
  <c r="AM262" i="8" s="1"/>
  <c r="AL262" i="8" s="1"/>
  <c r="AT586" i="8"/>
  <c r="AS586" i="8" s="1"/>
  <c r="AR586" i="8" s="1"/>
  <c r="AQ586" i="8" s="1"/>
  <c r="AP586" i="8" s="1"/>
  <c r="AO586" i="8" s="1"/>
  <c r="AN586" i="8" s="1"/>
  <c r="AM586" i="8" s="1"/>
  <c r="AL586" i="8" s="1"/>
  <c r="AJ586" i="8" s="1"/>
  <c r="AT266" i="8"/>
  <c r="AS266" i="8" s="1"/>
  <c r="AR266" i="8" s="1"/>
  <c r="AQ266" i="8" s="1"/>
  <c r="AP266" i="8" s="1"/>
  <c r="AO266" i="8" s="1"/>
  <c r="AN266" i="8" s="1"/>
  <c r="AM266" i="8" s="1"/>
  <c r="AL266" i="8" s="1"/>
  <c r="BK45" i="8"/>
  <c r="BJ45" i="8"/>
  <c r="BI45" i="8" s="1"/>
  <c r="BH45" i="8" s="1"/>
  <c r="BG45" i="8" s="1"/>
  <c r="BF45" i="8" s="1"/>
  <c r="BE45" i="8" s="1"/>
  <c r="BD45" i="8" s="1"/>
  <c r="BC45" i="8" s="1"/>
  <c r="BK52" i="8"/>
  <c r="BJ52" i="8" s="1"/>
  <c r="BI52" i="8" s="1"/>
  <c r="BH52" i="8" s="1"/>
  <c r="BG52" i="8" s="1"/>
  <c r="BF52" i="8" s="1"/>
  <c r="BE52" i="8" s="1"/>
  <c r="BD52" i="8" s="1"/>
  <c r="BC52" i="8" s="1"/>
  <c r="BB52" i="8" s="1"/>
  <c r="AT362" i="8"/>
  <c r="AS362" i="8" s="1"/>
  <c r="AR362" i="8" s="1"/>
  <c r="AQ362" i="8" s="1"/>
  <c r="AP362" i="8" s="1"/>
  <c r="AO362" i="8" s="1"/>
  <c r="AN362" i="8" s="1"/>
  <c r="AM362" i="8" s="1"/>
  <c r="AL362" i="8" s="1"/>
  <c r="AT231" i="8"/>
  <c r="AS231" i="8" s="1"/>
  <c r="AR231" i="8" s="1"/>
  <c r="AQ231" i="8" s="1"/>
  <c r="AP231" i="8" s="1"/>
  <c r="AO231" i="8" s="1"/>
  <c r="AN231" i="8" s="1"/>
  <c r="AM231" i="8" s="1"/>
  <c r="AL231" i="8" s="1"/>
  <c r="BK42" i="8"/>
  <c r="AT298" i="8"/>
  <c r="AS298" i="8" s="1"/>
  <c r="AR298" i="8" s="1"/>
  <c r="AQ298" i="8" s="1"/>
  <c r="AP298" i="8" s="1"/>
  <c r="AO298" i="8" s="1"/>
  <c r="AN298" i="8" s="1"/>
  <c r="AM298" i="8" s="1"/>
  <c r="AL298" i="8" s="1"/>
  <c r="AT182" i="8"/>
  <c r="AS182" i="8" s="1"/>
  <c r="AR182" i="8" s="1"/>
  <c r="AQ182" i="8" s="1"/>
  <c r="AP182" i="8" s="1"/>
  <c r="AO182" i="8" s="1"/>
  <c r="AN182" i="8" s="1"/>
  <c r="AM182" i="8" s="1"/>
  <c r="AL182" i="8" s="1"/>
  <c r="AK182" i="8" s="1"/>
  <c r="I83" i="8"/>
  <c r="AT317" i="8"/>
  <c r="AS317" i="8" s="1"/>
  <c r="AR317" i="8" s="1"/>
  <c r="AQ317" i="8" s="1"/>
  <c r="AP317" i="8" s="1"/>
  <c r="AO317" i="8" s="1"/>
  <c r="AN317" i="8" s="1"/>
  <c r="AM317" i="8" s="1"/>
  <c r="AL317" i="8" s="1"/>
  <c r="BK17" i="8"/>
  <c r="BJ17" i="8" s="1"/>
  <c r="BI17" i="8" s="1"/>
  <c r="BH17" i="8" s="1"/>
  <c r="BG17" i="8" s="1"/>
  <c r="BF17" i="8" s="1"/>
  <c r="BE17" i="8" s="1"/>
  <c r="BD17" i="8" s="1"/>
  <c r="BC17" i="8" s="1"/>
  <c r="K526" i="8"/>
  <c r="I78" i="8"/>
  <c r="I282" i="8"/>
  <c r="I46" i="8"/>
  <c r="AT26" i="8"/>
  <c r="AS26" i="8" s="1"/>
  <c r="AR26" i="8" s="1"/>
  <c r="AQ26" i="8" s="1"/>
  <c r="AP26" i="8" s="1"/>
  <c r="AO26" i="8" s="1"/>
  <c r="AN26" i="8" s="1"/>
  <c r="AM26" i="8" s="1"/>
  <c r="AL26" i="8" s="1"/>
  <c r="AK26" i="8" s="1"/>
  <c r="K605" i="8"/>
  <c r="I206" i="8"/>
  <c r="K493" i="8"/>
  <c r="K435" i="8"/>
  <c r="I66" i="8"/>
  <c r="K577" i="3"/>
  <c r="K534" i="3"/>
  <c r="BK22" i="8"/>
  <c r="BJ22" i="8" s="1"/>
  <c r="BI22" i="8" s="1"/>
  <c r="BH22" i="8" s="1"/>
  <c r="BG22" i="8" s="1"/>
  <c r="BF22" i="8" s="1"/>
  <c r="BE22" i="8" s="1"/>
  <c r="BD22" i="8" s="1"/>
  <c r="BC22" i="8" s="1"/>
  <c r="I124" i="8"/>
  <c r="AT99" i="8"/>
  <c r="AS99" i="8" s="1"/>
  <c r="AR99" i="8" s="1"/>
  <c r="AQ99" i="8" s="1"/>
  <c r="AP99" i="8" s="1"/>
  <c r="AO99" i="8" s="1"/>
  <c r="AN99" i="8" s="1"/>
  <c r="AM99" i="8" s="1"/>
  <c r="AL99" i="8" s="1"/>
  <c r="BK15" i="8"/>
  <c r="BJ15" i="8" s="1"/>
  <c r="BK12" i="8"/>
  <c r="BJ12" i="8" s="1"/>
  <c r="BI12" i="8" s="1"/>
  <c r="BH12" i="8" s="1"/>
  <c r="BK54" i="8"/>
  <c r="BJ54" i="8" s="1"/>
  <c r="BI54" i="8" s="1"/>
  <c r="AT334" i="8"/>
  <c r="AS334" i="8" s="1"/>
  <c r="AR334" i="8" s="1"/>
  <c r="AQ334" i="8" s="1"/>
  <c r="AP334" i="8" s="1"/>
  <c r="AO334" i="8" s="1"/>
  <c r="AN334" i="8" s="1"/>
  <c r="AM334" i="8" s="1"/>
  <c r="AL334" i="8" s="1"/>
  <c r="AT206" i="8"/>
  <c r="AT108" i="8"/>
  <c r="AS108" i="8" s="1"/>
  <c r="AR108" i="8" s="1"/>
  <c r="AQ108" i="8" s="1"/>
  <c r="AP108" i="8" s="1"/>
  <c r="AO108" i="8" s="1"/>
  <c r="AN108" i="8" s="1"/>
  <c r="AM108" i="8" s="1"/>
  <c r="AL108" i="8" s="1"/>
  <c r="AT478" i="8"/>
  <c r="AS478" i="8" s="1"/>
  <c r="AR478" i="8" s="1"/>
  <c r="AQ478" i="8" s="1"/>
  <c r="AP478" i="8" s="1"/>
  <c r="AO478" i="8" s="1"/>
  <c r="AN478" i="8" s="1"/>
  <c r="AM478" i="8" s="1"/>
  <c r="AL478" i="8" s="1"/>
  <c r="BK67" i="8"/>
  <c r="BJ67" i="8" s="1"/>
  <c r="BI67" i="8" s="1"/>
  <c r="BH67" i="8" s="1"/>
  <c r="BG67" i="8" s="1"/>
  <c r="BF67" i="8" s="1"/>
  <c r="BE67" i="8" s="1"/>
  <c r="BD67" i="8" s="1"/>
  <c r="BC67" i="8" s="1"/>
  <c r="AT227" i="8"/>
  <c r="AS227" i="8" s="1"/>
  <c r="AR227" i="8" s="1"/>
  <c r="AQ227" i="8" s="1"/>
  <c r="AP227" i="8" s="1"/>
  <c r="AO227" i="8" s="1"/>
  <c r="AN227" i="8" s="1"/>
  <c r="AM227" i="8" s="1"/>
  <c r="AL227" i="8" s="1"/>
  <c r="BK49" i="8"/>
  <c r="BJ49" i="8" s="1"/>
  <c r="BI49" i="8" s="1"/>
  <c r="BH49" i="8" s="1"/>
  <c r="BG49" i="8" s="1"/>
  <c r="BF49" i="8" s="1"/>
  <c r="BE49" i="8" s="1"/>
  <c r="BD49" i="8" s="1"/>
  <c r="BC49" i="8" s="1"/>
  <c r="AT269" i="8"/>
  <c r="AS269" i="8" s="1"/>
  <c r="AR269" i="8" s="1"/>
  <c r="AQ269" i="8" s="1"/>
  <c r="AP269" i="8" s="1"/>
  <c r="AO269" i="8" s="1"/>
  <c r="AN269" i="8" s="1"/>
  <c r="AM269" i="8" s="1"/>
  <c r="AL269" i="8" s="1"/>
  <c r="AT123" i="8"/>
  <c r="AS123" i="8" s="1"/>
  <c r="AR123" i="8" s="1"/>
  <c r="AQ123" i="8" s="1"/>
  <c r="AP123" i="8" s="1"/>
  <c r="AO123" i="8" s="1"/>
  <c r="AN123" i="8" s="1"/>
  <c r="AM123" i="8" s="1"/>
  <c r="AL123" i="8" s="1"/>
  <c r="BK56" i="8"/>
  <c r="BJ56" i="8"/>
  <c r="BI56" i="8" s="1"/>
  <c r="BH56" i="8" s="1"/>
  <c r="BG56" i="8" s="1"/>
  <c r="BF56" i="8" s="1"/>
  <c r="BE56" i="8" s="1"/>
  <c r="BD56" i="8" s="1"/>
  <c r="BC56" i="8" s="1"/>
  <c r="AT178" i="8"/>
  <c r="AS178" i="8" s="1"/>
  <c r="AR178" i="8" s="1"/>
  <c r="AQ178" i="8" s="1"/>
  <c r="AP178" i="8" s="1"/>
  <c r="AO178" i="8" s="1"/>
  <c r="AN178" i="8" s="1"/>
  <c r="AM178" i="8" s="1"/>
  <c r="AL178" i="8" s="1"/>
  <c r="I326" i="8"/>
  <c r="J423" i="8"/>
  <c r="I199" i="8"/>
  <c r="K585" i="8"/>
  <c r="I385" i="8"/>
  <c r="I62" i="8"/>
  <c r="AT203" i="8"/>
  <c r="K600" i="8"/>
  <c r="BK71" i="8"/>
  <c r="I195" i="8"/>
  <c r="AT342" i="8"/>
  <c r="AS342" i="8" s="1"/>
  <c r="AR342" i="8" s="1"/>
  <c r="AQ342" i="8" s="1"/>
  <c r="AP342" i="8" s="1"/>
  <c r="AO342" i="8" s="1"/>
  <c r="AN342" i="8" s="1"/>
  <c r="AM342" i="8" s="1"/>
  <c r="AL342" i="8" s="1"/>
  <c r="BK8" i="8"/>
  <c r="BJ8" i="8" s="1"/>
  <c r="BI8" i="8" s="1"/>
  <c r="BH8" i="8" s="1"/>
  <c r="BG8" i="8" s="1"/>
  <c r="BF8" i="8" s="1"/>
  <c r="BE8" i="8" s="1"/>
  <c r="BD8" i="8" s="1"/>
  <c r="BC8" i="8" s="1"/>
  <c r="I202" i="8"/>
  <c r="K569" i="8"/>
  <c r="I302" i="8"/>
  <c r="I211" i="8"/>
  <c r="K596" i="8"/>
  <c r="K501" i="3"/>
  <c r="BK75" i="8"/>
  <c r="BJ75" i="8" s="1"/>
  <c r="BI75" i="8" s="1"/>
  <c r="BH75" i="8" s="1"/>
  <c r="BG75" i="8" s="1"/>
  <c r="BF75" i="8" s="1"/>
  <c r="BE75" i="8" s="1"/>
  <c r="BD75" i="8" s="1"/>
  <c r="BC75" i="8" s="1"/>
  <c r="BK30" i="8"/>
  <c r="BJ30" i="8" s="1"/>
  <c r="BI30" i="8" s="1"/>
  <c r="BH30" i="8" s="1"/>
  <c r="BG30" i="8" s="1"/>
  <c r="BF30" i="8" s="1"/>
  <c r="BE30" i="8" s="1"/>
  <c r="BD30" i="8" s="1"/>
  <c r="BC30" i="8" s="1"/>
  <c r="BA30" i="8" s="1"/>
  <c r="K480" i="8"/>
  <c r="I207" i="8"/>
  <c r="AT322" i="8"/>
  <c r="AS322" i="8" s="1"/>
  <c r="AR322" i="8" s="1"/>
  <c r="AQ322" i="8" s="1"/>
  <c r="AP322" i="8" s="1"/>
  <c r="AO322" i="8" s="1"/>
  <c r="AN322" i="8" s="1"/>
  <c r="AM322" i="8" s="1"/>
  <c r="AL322" i="8" s="1"/>
  <c r="AI322" i="8" s="1"/>
  <c r="BK4" i="8"/>
  <c r="BJ4" i="8" s="1"/>
  <c r="BI4" i="8" s="1"/>
  <c r="BH4" i="8" s="1"/>
  <c r="BG4" i="8" s="1"/>
  <c r="BF4" i="8" s="1"/>
  <c r="BE4" i="8" s="1"/>
  <c r="BD4" i="8" s="1"/>
  <c r="BC4" i="8" s="1"/>
  <c r="AT79" i="8"/>
  <c r="AS79" i="8" s="1"/>
  <c r="AR79" i="8" s="1"/>
  <c r="AQ79" i="8" s="1"/>
  <c r="AP79" i="8" s="1"/>
  <c r="AO79" i="8" s="1"/>
  <c r="AN79" i="8" s="1"/>
  <c r="AM79" i="8" s="1"/>
  <c r="AL79" i="8" s="1"/>
  <c r="AK79" i="8" s="1"/>
  <c r="I194" i="8"/>
  <c r="AT214" i="8"/>
  <c r="AS214" i="8" s="1"/>
  <c r="AR214" i="8" s="1"/>
  <c r="AQ214" i="8" s="1"/>
  <c r="AP214" i="8" s="1"/>
  <c r="AO214" i="8" s="1"/>
  <c r="AN214" i="8" s="1"/>
  <c r="AM214" i="8" s="1"/>
  <c r="AL214" i="8" s="1"/>
  <c r="AT75" i="8"/>
  <c r="AS75" i="8" s="1"/>
  <c r="AR75" i="8" s="1"/>
  <c r="AQ75" i="8" s="1"/>
  <c r="AP75" i="8" s="1"/>
  <c r="AO75" i="8" s="1"/>
  <c r="AN75" i="8" s="1"/>
  <c r="AM75" i="8" s="1"/>
  <c r="AL75" i="8" s="1"/>
  <c r="AT492" i="8"/>
  <c r="AS492" i="8" s="1"/>
  <c r="AR492" i="8" s="1"/>
  <c r="AQ492" i="8" s="1"/>
  <c r="AP492" i="8" s="1"/>
  <c r="AO492" i="8" s="1"/>
  <c r="AN492" i="8" s="1"/>
  <c r="AM492" i="8" s="1"/>
  <c r="AL492" i="8" s="1"/>
  <c r="BK70" i="8"/>
  <c r="BJ70" i="8" s="1"/>
  <c r="BI70" i="8" s="1"/>
  <c r="BH70" i="8" s="1"/>
  <c r="BG70" i="8" s="1"/>
  <c r="BF70" i="8" s="1"/>
  <c r="BE70" i="8" s="1"/>
  <c r="BD70" i="8" s="1"/>
  <c r="BC70" i="8" s="1"/>
  <c r="BA70" i="8" s="1"/>
  <c r="AT314" i="8"/>
  <c r="AS314" i="8" s="1"/>
  <c r="AR314" i="8" s="1"/>
  <c r="AQ314" i="8" s="1"/>
  <c r="AP314" i="8" s="1"/>
  <c r="AO314" i="8" s="1"/>
  <c r="AN314" i="8" s="1"/>
  <c r="AM314" i="8" s="1"/>
  <c r="AL314" i="8" s="1"/>
  <c r="AT175" i="8"/>
  <c r="AS175" i="8" s="1"/>
  <c r="AR175" i="8" s="1"/>
  <c r="AQ175" i="8" s="1"/>
  <c r="AP175" i="8" s="1"/>
  <c r="AO175" i="8" s="1"/>
  <c r="AN175" i="8" s="1"/>
  <c r="AM175" i="8" s="1"/>
  <c r="AL175" i="8" s="1"/>
  <c r="AT100" i="8"/>
  <c r="AS100" i="8" s="1"/>
  <c r="AR100" i="8" s="1"/>
  <c r="AQ100" i="8" s="1"/>
  <c r="AP100" i="8" s="1"/>
  <c r="AO100" i="8" s="1"/>
  <c r="AN100" i="8" s="1"/>
  <c r="AM100" i="8" s="1"/>
  <c r="AL100" i="8" s="1"/>
  <c r="BK13" i="8"/>
  <c r="BJ13" i="8" s="1"/>
  <c r="BI13" i="8" s="1"/>
  <c r="BH13" i="8" s="1"/>
  <c r="BG13" i="8" s="1"/>
  <c r="BF13" i="8" s="1"/>
  <c r="BE13" i="8" s="1"/>
  <c r="BD13" i="8" s="1"/>
  <c r="BC13" i="8" s="1"/>
  <c r="BK77" i="8"/>
  <c r="BJ77" i="8"/>
  <c r="BI77" i="8" s="1"/>
  <c r="BH77" i="8" s="1"/>
  <c r="BG77" i="8" s="1"/>
  <c r="BF77" i="8" s="1"/>
  <c r="BE77" i="8" s="1"/>
  <c r="BD77" i="8" s="1"/>
  <c r="BC77" i="8" s="1"/>
  <c r="BK65" i="8"/>
  <c r="BJ65" i="8" s="1"/>
  <c r="BI65" i="8" s="1"/>
  <c r="BH65" i="8" s="1"/>
  <c r="BG65" i="8" s="1"/>
  <c r="BF65" i="8" s="1"/>
  <c r="BE65" i="8" s="1"/>
  <c r="BD65" i="8" s="1"/>
  <c r="BC65" i="8" s="1"/>
  <c r="AT59" i="8"/>
  <c r="AS59" i="8" s="1"/>
  <c r="AR59" i="8" s="1"/>
  <c r="AQ59" i="8" s="1"/>
  <c r="AP59" i="8" s="1"/>
  <c r="AO59" i="8" s="1"/>
  <c r="AN59" i="8" s="1"/>
  <c r="AM59" i="8" s="1"/>
  <c r="AL59" i="8" s="1"/>
  <c r="BK16" i="8"/>
  <c r="BJ16" i="8" s="1"/>
  <c r="BI16" i="8" s="1"/>
  <c r="BH16" i="8" s="1"/>
  <c r="BG16" i="8" s="1"/>
  <c r="BF16" i="8" s="1"/>
  <c r="BE16" i="8" s="1"/>
  <c r="BD16" i="8" s="1"/>
  <c r="BC16" i="8" s="1"/>
  <c r="BK72" i="8"/>
  <c r="BJ72" i="8" s="1"/>
  <c r="BI72" i="8" s="1"/>
  <c r="BH72" i="8" s="1"/>
  <c r="BG72" i="8" s="1"/>
  <c r="BF72" i="8" s="1"/>
  <c r="BE72" i="8" s="1"/>
  <c r="BD72" i="8" s="1"/>
  <c r="BC72" i="8" s="1"/>
  <c r="AT321" i="8"/>
  <c r="AS321" i="8" s="1"/>
  <c r="AR321" i="8" s="1"/>
  <c r="AQ321" i="8" s="1"/>
  <c r="AP321" i="8" s="1"/>
  <c r="AO321" i="8" s="1"/>
  <c r="AN321" i="8" s="1"/>
  <c r="AM321" i="8" s="1"/>
  <c r="AL321" i="8" s="1"/>
  <c r="AT148" i="8"/>
  <c r="AS148" i="8" s="1"/>
  <c r="AR148" i="8" s="1"/>
  <c r="AQ148" i="8" s="1"/>
  <c r="AP148" i="8" s="1"/>
  <c r="AO148" i="8" s="1"/>
  <c r="AN148" i="8" s="1"/>
  <c r="AM148" i="8" s="1"/>
  <c r="AL148" i="8" s="1"/>
  <c r="J497" i="8"/>
  <c r="I128" i="8"/>
  <c r="I357" i="8"/>
  <c r="BK3" i="8"/>
  <c r="BJ3" i="8" s="1"/>
  <c r="BI3" i="8" s="1"/>
  <c r="BH3" i="8" s="1"/>
  <c r="BG3" i="8" s="1"/>
  <c r="BF3" i="8" s="1"/>
  <c r="BE3" i="8" s="1"/>
  <c r="BD3" i="8" s="1"/>
  <c r="BC3" i="8" s="1"/>
  <c r="I203" i="8"/>
  <c r="K439" i="8"/>
  <c r="J395" i="8"/>
  <c r="K609" i="8"/>
  <c r="I306" i="8"/>
  <c r="I318" i="8"/>
  <c r="I392" i="8"/>
  <c r="I228" i="3"/>
  <c r="K414" i="9"/>
  <c r="AT226" i="8"/>
  <c r="AS226" i="8" s="1"/>
  <c r="AR226" i="8" s="1"/>
  <c r="AQ226" i="8" s="1"/>
  <c r="AP226" i="8" s="1"/>
  <c r="AO226" i="8" s="1"/>
  <c r="AN226" i="8" s="1"/>
  <c r="AM226" i="8" s="1"/>
  <c r="AL226" i="8" s="1"/>
  <c r="BK28" i="8"/>
  <c r="BJ28" i="8" s="1"/>
  <c r="BI28" i="8" s="1"/>
  <c r="BH28" i="8" s="1"/>
  <c r="BG28" i="8" s="1"/>
  <c r="BF28" i="8" s="1"/>
  <c r="BE28" i="8" s="1"/>
  <c r="BD28" i="8" s="1"/>
  <c r="BC28" i="8" s="1"/>
  <c r="K564" i="8"/>
  <c r="AT614" i="8"/>
  <c r="AS614" i="8" s="1"/>
  <c r="AR614" i="8" s="1"/>
  <c r="AQ614" i="8" s="1"/>
  <c r="AP614" i="8" s="1"/>
  <c r="AO614" i="8" s="1"/>
  <c r="AN614" i="8" s="1"/>
  <c r="AM614" i="8" s="1"/>
  <c r="AL614" i="8" s="1"/>
  <c r="I334" i="8"/>
  <c r="AT210" i="8"/>
  <c r="AS210" i="8" s="1"/>
  <c r="AR210" i="8" s="1"/>
  <c r="AQ210" i="8" s="1"/>
  <c r="AP210" i="8" s="1"/>
  <c r="AO210" i="8" s="1"/>
  <c r="AN210" i="8" s="1"/>
  <c r="AM210" i="8" s="1"/>
  <c r="AL210" i="8" s="1"/>
  <c r="AT55" i="8"/>
  <c r="AS55" i="8" s="1"/>
  <c r="AR55" i="8" s="1"/>
  <c r="AQ55" i="8" s="1"/>
  <c r="AP55" i="8" s="1"/>
  <c r="AO55" i="8" s="1"/>
  <c r="AN55" i="8" s="1"/>
  <c r="AM55" i="8" s="1"/>
  <c r="AL55" i="8" s="1"/>
  <c r="AT285" i="8"/>
  <c r="AS285" i="8" s="1"/>
  <c r="AR285" i="8" s="1"/>
  <c r="AQ285" i="8" s="1"/>
  <c r="AP285" i="8" s="1"/>
  <c r="AO285" i="8" s="1"/>
  <c r="AN285" i="8" s="1"/>
  <c r="AM285" i="8" s="1"/>
  <c r="AL285" i="8" s="1"/>
  <c r="AT171" i="8"/>
  <c r="AS171" i="8" s="1"/>
  <c r="AR171" i="8" s="1"/>
  <c r="AQ171" i="8" s="1"/>
  <c r="AP171" i="8" s="1"/>
  <c r="AO171" i="8" s="1"/>
  <c r="AN171" i="8" s="1"/>
  <c r="AM171" i="8" s="1"/>
  <c r="AL171" i="8" s="1"/>
  <c r="AT96" i="8"/>
  <c r="AS96" i="8" s="1"/>
  <c r="AR96" i="8" s="1"/>
  <c r="AQ96" i="8" s="1"/>
  <c r="AP96" i="8" s="1"/>
  <c r="AO96" i="8" s="1"/>
  <c r="AN96" i="8" s="1"/>
  <c r="AM96" i="8" s="1"/>
  <c r="AL96" i="8" s="1"/>
  <c r="AK96" i="8" s="1"/>
  <c r="BK18" i="8"/>
  <c r="BJ18" i="8" s="1"/>
  <c r="BI18" i="8"/>
  <c r="BH18" i="8" s="1"/>
  <c r="BG18" i="8" s="1"/>
  <c r="BF18" i="8" s="1"/>
  <c r="BE18" i="8" s="1"/>
  <c r="BD18" i="8" s="1"/>
  <c r="BC18" i="8" s="1"/>
  <c r="AT21" i="8"/>
  <c r="AS21" i="8" s="1"/>
  <c r="AR21" i="8" s="1"/>
  <c r="AQ21" i="8" s="1"/>
  <c r="AP21" i="8" s="1"/>
  <c r="AO21" i="8" s="1"/>
  <c r="AN21" i="8" s="1"/>
  <c r="AM21" i="8" s="1"/>
  <c r="AL21" i="8" s="1"/>
  <c r="AT159" i="8"/>
  <c r="AS159" i="8" s="1"/>
  <c r="AR159" i="8" s="1"/>
  <c r="AQ159" i="8" s="1"/>
  <c r="AP159" i="8" s="1"/>
  <c r="AO159" i="8" s="1"/>
  <c r="AN159" i="8" s="1"/>
  <c r="AM159" i="8" s="1"/>
  <c r="AL159" i="8" s="1"/>
  <c r="AT39" i="8"/>
  <c r="AS39" i="8" s="1"/>
  <c r="AR39" i="8" s="1"/>
  <c r="AQ39" i="8" s="1"/>
  <c r="AP39" i="8" s="1"/>
  <c r="AO39" i="8" s="1"/>
  <c r="AN39" i="8" s="1"/>
  <c r="AM39" i="8" s="1"/>
  <c r="AL39" i="8" s="1"/>
  <c r="AJ39" i="8" s="1"/>
  <c r="BK20" i="8"/>
  <c r="BJ20" i="8" s="1"/>
  <c r="BI20" i="8" s="1"/>
  <c r="BH20" i="8" s="1"/>
  <c r="BG20" i="8" s="1"/>
  <c r="BF20" i="8" s="1"/>
  <c r="BE20" i="8" s="1"/>
  <c r="BD20" i="8" s="1"/>
  <c r="BC20" i="8" s="1"/>
  <c r="BK74" i="8"/>
  <c r="BJ74" i="8" s="1"/>
  <c r="BI74" i="8" s="1"/>
  <c r="BH74" i="8" s="1"/>
  <c r="BG74" i="8" s="1"/>
  <c r="BF74" i="8" s="1"/>
  <c r="BE74" i="8" s="1"/>
  <c r="BD74" i="8" s="1"/>
  <c r="BC74" i="8" s="1"/>
  <c r="BA74" i="8" s="1"/>
  <c r="AT252" i="8"/>
  <c r="AS252" i="8" s="1"/>
  <c r="AR252" i="8" s="1"/>
  <c r="AQ252" i="8" s="1"/>
  <c r="AP252" i="8" s="1"/>
  <c r="AO252" i="8" s="1"/>
  <c r="AN252" i="8" s="1"/>
  <c r="AM252" i="8" s="1"/>
  <c r="AL252" i="8" s="1"/>
  <c r="BK21" i="8"/>
  <c r="BJ21" i="8" s="1"/>
  <c r="BI21" i="8" s="1"/>
  <c r="BH21" i="8" s="1"/>
  <c r="BG21" i="8" s="1"/>
  <c r="BF21" i="8" s="1"/>
  <c r="BE21" i="8" s="1"/>
  <c r="BD21" i="8" s="1"/>
  <c r="BC21" i="8" s="1"/>
  <c r="BK80" i="8"/>
  <c r="BJ80" i="8" s="1"/>
  <c r="BI80" i="8"/>
  <c r="BH80" i="8" s="1"/>
  <c r="BG80" i="8" s="1"/>
  <c r="BF80" i="8" s="1"/>
  <c r="BE80" i="8" s="1"/>
  <c r="BD80" i="8" s="1"/>
  <c r="BC80" i="8" s="1"/>
  <c r="AT144" i="8"/>
  <c r="AS144" i="8" s="1"/>
  <c r="AR144" i="8" s="1"/>
  <c r="AQ144" i="8" s="1"/>
  <c r="AP144" i="8" s="1"/>
  <c r="AO144" i="8" s="1"/>
  <c r="AN144" i="8" s="1"/>
  <c r="AM144" i="8" s="1"/>
  <c r="AL144" i="8" s="1"/>
  <c r="AJ144" i="8" s="1"/>
  <c r="AT574" i="8"/>
  <c r="AS574" i="8" s="1"/>
  <c r="AR574" i="8" s="1"/>
  <c r="AQ574" i="8" s="1"/>
  <c r="AP574" i="8" s="1"/>
  <c r="AO574" i="8" s="1"/>
  <c r="AN574" i="8" s="1"/>
  <c r="AM574" i="8" s="1"/>
  <c r="AL574" i="8" s="1"/>
  <c r="AT128" i="8"/>
  <c r="AS128" i="8" s="1"/>
  <c r="AR128" i="8" s="1"/>
  <c r="AQ128" i="8" s="1"/>
  <c r="AP128" i="8" s="1"/>
  <c r="AO128" i="8" s="1"/>
  <c r="AN128" i="8" s="1"/>
  <c r="AM128" i="8" s="1"/>
  <c r="AL128" i="8" s="1"/>
  <c r="I218" i="8"/>
  <c r="I354" i="8"/>
  <c r="H36" i="8"/>
  <c r="I215" i="8"/>
  <c r="AT293" i="8"/>
  <c r="AS293" i="8" s="1"/>
  <c r="AR293" i="8" s="1"/>
  <c r="AQ293" i="8" s="1"/>
  <c r="AP293" i="8" s="1"/>
  <c r="AO293" i="8" s="1"/>
  <c r="AN293" i="8" s="1"/>
  <c r="AM293" i="8" s="1"/>
  <c r="AL293" i="8" s="1"/>
  <c r="I358" i="8"/>
  <c r="I321" i="8"/>
  <c r="V465" i="5"/>
  <c r="K604" i="8"/>
  <c r="AT242" i="8"/>
  <c r="AS242" i="8" s="1"/>
  <c r="AR242" i="8" s="1"/>
  <c r="AQ242" i="8" s="1"/>
  <c r="AP242" i="8" s="1"/>
  <c r="AO242" i="8" s="1"/>
  <c r="AN242" i="8" s="1"/>
  <c r="AM242" i="8" s="1"/>
  <c r="AL242" i="8" s="1"/>
  <c r="AT309" i="8"/>
  <c r="AS309" i="8" s="1"/>
  <c r="AR309" i="8" s="1"/>
  <c r="AQ309" i="8" s="1"/>
  <c r="AP309" i="8" s="1"/>
  <c r="AO309" i="8" s="1"/>
  <c r="AN309" i="8" s="1"/>
  <c r="AM309" i="8" s="1"/>
  <c r="AL309" i="8" s="1"/>
  <c r="AI309" i="8" s="1"/>
  <c r="BK64" i="8"/>
  <c r="BJ64" i="8" s="1"/>
  <c r="BI64" i="8" s="1"/>
  <c r="BH64" i="8" s="1"/>
  <c r="BG64" i="8" s="1"/>
  <c r="BF64" i="8" s="1"/>
  <c r="BE64" i="8" s="1"/>
  <c r="BD64" i="8" s="1"/>
  <c r="BC64" i="8" s="1"/>
  <c r="BK10" i="8"/>
  <c r="BJ10" i="8" s="1"/>
  <c r="BI10" i="8" s="1"/>
  <c r="BH10" i="8" s="1"/>
  <c r="BG10" i="8" s="1"/>
  <c r="BF10" i="8" s="1"/>
  <c r="BE10" i="8" s="1"/>
  <c r="BD10" i="8" s="1"/>
  <c r="BC10" i="8" s="1"/>
  <c r="K501" i="8"/>
  <c r="AT140" i="8"/>
  <c r="AS140" i="8" s="1"/>
  <c r="AR140" i="8" s="1"/>
  <c r="AQ140" i="8" s="1"/>
  <c r="AP140" i="8" s="1"/>
  <c r="AO140" i="8" s="1"/>
  <c r="AN140" i="8" s="1"/>
  <c r="AM140" i="8" s="1"/>
  <c r="AL140" i="8" s="1"/>
  <c r="BK47" i="8"/>
  <c r="BJ47" i="8"/>
  <c r="BI47" i="8" s="1"/>
  <c r="BH47" i="8" s="1"/>
  <c r="BG47" i="8" s="1"/>
  <c r="BF47" i="8" s="1"/>
  <c r="BE47" i="8" s="1"/>
  <c r="BD47" i="8" s="1"/>
  <c r="BC47" i="8" s="1"/>
  <c r="AT71" i="8"/>
  <c r="AS71" i="8" s="1"/>
  <c r="AR71" i="8" s="1"/>
  <c r="AQ71" i="8" s="1"/>
  <c r="AP71" i="8" s="1"/>
  <c r="AO71" i="8" s="1"/>
  <c r="AN71" i="8" s="1"/>
  <c r="AM71" i="8" s="1"/>
  <c r="AL71" i="8" s="1"/>
  <c r="AT207" i="8"/>
  <c r="AS207" i="8" s="1"/>
  <c r="AR207" i="8" s="1"/>
  <c r="AQ207" i="8" s="1"/>
  <c r="AP207" i="8" s="1"/>
  <c r="AO207" i="8" s="1"/>
  <c r="AN207" i="8" s="1"/>
  <c r="AM207" i="8" s="1"/>
  <c r="AL207" i="8" s="1"/>
  <c r="I373" i="8"/>
  <c r="K411" i="8"/>
  <c r="I34" i="8"/>
  <c r="AT103" i="8"/>
  <c r="AS103" i="8" s="1"/>
  <c r="AR103" i="8" s="1"/>
  <c r="AQ103" i="8" s="1"/>
  <c r="AP103" i="8" s="1"/>
  <c r="AO103" i="8" s="1"/>
  <c r="AN103" i="8" s="1"/>
  <c r="AM103" i="8" s="1"/>
  <c r="AL103" i="8" s="1"/>
  <c r="AJ103" i="8" s="1"/>
  <c r="I227" i="8"/>
  <c r="AT380" i="8"/>
  <c r="AS380" i="8"/>
  <c r="AR380" i="8" s="1"/>
  <c r="AQ380" i="8" s="1"/>
  <c r="AP380" i="8" s="1"/>
  <c r="AO380" i="8" s="1"/>
  <c r="AN380" i="8" s="1"/>
  <c r="AM380" i="8" s="1"/>
  <c r="AL380" i="8" s="1"/>
  <c r="AK380" i="8" s="1"/>
  <c r="AT183" i="8"/>
  <c r="AS183" i="8" s="1"/>
  <c r="AR183" i="8" s="1"/>
  <c r="AQ183" i="8" s="1"/>
  <c r="AP183" i="8" s="1"/>
  <c r="AO183" i="8" s="1"/>
  <c r="AN183" i="8" s="1"/>
  <c r="AM183" i="8" s="1"/>
  <c r="AL183" i="8" s="1"/>
  <c r="AI183" i="8" s="1"/>
  <c r="AT47" i="8"/>
  <c r="AS47" i="8" s="1"/>
  <c r="AR47" i="8" s="1"/>
  <c r="AQ47" i="8" s="1"/>
  <c r="AP47" i="8" s="1"/>
  <c r="AO47" i="8" s="1"/>
  <c r="AN47" i="8" s="1"/>
  <c r="AM47" i="8" s="1"/>
  <c r="AL47" i="8" s="1"/>
  <c r="BK19" i="8"/>
  <c r="BJ19" i="8" s="1"/>
  <c r="BI19" i="8" s="1"/>
  <c r="BH19" i="8" s="1"/>
  <c r="BG19" i="8" s="1"/>
  <c r="BF19" i="8" s="1"/>
  <c r="BE19" i="8" s="1"/>
  <c r="BD19" i="8" s="1"/>
  <c r="BC19" i="8" s="1"/>
  <c r="AT385" i="8"/>
  <c r="AS385" i="8" s="1"/>
  <c r="AR385" i="8" s="1"/>
  <c r="AQ385" i="8" s="1"/>
  <c r="AP385" i="8" s="1"/>
  <c r="AO385" i="8" s="1"/>
  <c r="AN385" i="8" s="1"/>
  <c r="AM385" i="8" s="1"/>
  <c r="AL385" i="8" s="1"/>
  <c r="AT167" i="8"/>
  <c r="AS167" i="8" s="1"/>
  <c r="AR167" i="8" s="1"/>
  <c r="AQ167" i="8" s="1"/>
  <c r="AP167" i="8" s="1"/>
  <c r="AO167" i="8" s="1"/>
  <c r="AN167" i="8" s="1"/>
  <c r="AM167" i="8" s="1"/>
  <c r="AL167" i="8" s="1"/>
  <c r="AT67" i="8"/>
  <c r="AS67" i="8" s="1"/>
  <c r="AR67" i="8" s="1"/>
  <c r="AQ67" i="8" s="1"/>
  <c r="AP67" i="8" s="1"/>
  <c r="AO67" i="8" s="1"/>
  <c r="AN67" i="8" s="1"/>
  <c r="AM67" i="8" s="1"/>
  <c r="AL67" i="8" s="1"/>
  <c r="BK35" i="8"/>
  <c r="BJ35" i="8" s="1"/>
  <c r="BI35" i="8" s="1"/>
  <c r="BH35" i="8" s="1"/>
  <c r="BG35" i="8" s="1"/>
  <c r="BF35" i="8" s="1"/>
  <c r="BE35" i="8" s="1"/>
  <c r="BD35" i="8" s="1"/>
  <c r="BC35" i="8" s="1"/>
  <c r="AT400" i="8"/>
  <c r="AS400" i="8" s="1"/>
  <c r="AR400" i="8" s="1"/>
  <c r="AQ400" i="8" s="1"/>
  <c r="AP400" i="8" s="1"/>
  <c r="AO400" i="8" s="1"/>
  <c r="AN400" i="8" s="1"/>
  <c r="AM400" i="8" s="1"/>
  <c r="AL400" i="8" s="1"/>
  <c r="AT255" i="8"/>
  <c r="AS255" i="8" s="1"/>
  <c r="AR255" i="8" s="1"/>
  <c r="AQ255" i="8" s="1"/>
  <c r="AP255" i="8" s="1"/>
  <c r="AO255" i="8" s="1"/>
  <c r="AN255" i="8" s="1"/>
  <c r="AM255" i="8" s="1"/>
  <c r="AL255" i="8" s="1"/>
  <c r="AT155" i="8"/>
  <c r="AS155" i="8" s="1"/>
  <c r="AR155" i="8" s="1"/>
  <c r="AQ155" i="8" s="1"/>
  <c r="AP155" i="8" s="1"/>
  <c r="AO155" i="8" s="1"/>
  <c r="AN155" i="8" s="1"/>
  <c r="AM155" i="8" s="1"/>
  <c r="AL155" i="8" s="1"/>
  <c r="AJ155" i="8" s="1"/>
  <c r="AT598" i="8"/>
  <c r="AS598" i="8" s="1"/>
  <c r="AR598" i="8" s="1"/>
  <c r="AQ598" i="8" s="1"/>
  <c r="AP598" i="8" s="1"/>
  <c r="AO598" i="8" s="1"/>
  <c r="AN598" i="8" s="1"/>
  <c r="AM598" i="8" s="1"/>
  <c r="AL598" i="8" s="1"/>
  <c r="AT25" i="8"/>
  <c r="AS25" i="8" s="1"/>
  <c r="AR25" i="8" s="1"/>
  <c r="AQ25" i="8" s="1"/>
  <c r="AP25" i="8" s="1"/>
  <c r="AO25" i="8" s="1"/>
  <c r="AN25" i="8" s="1"/>
  <c r="AM25" i="8" s="1"/>
  <c r="AL25" i="8" s="1"/>
  <c r="AT373" i="8"/>
  <c r="AS373" i="8" s="1"/>
  <c r="AR373" i="8" s="1"/>
  <c r="AQ373" i="8" s="1"/>
  <c r="AP373" i="8" s="1"/>
  <c r="AO373" i="8" s="1"/>
  <c r="AN373" i="8"/>
  <c r="AM373" i="8" s="1"/>
  <c r="AL373" i="8" s="1"/>
  <c r="AJ373" i="8" s="1"/>
  <c r="AT223" i="8"/>
  <c r="AS223" i="8" s="1"/>
  <c r="AR223" i="8" s="1"/>
  <c r="AQ223" i="8" s="1"/>
  <c r="AP223" i="8" s="1"/>
  <c r="AO223" i="8" s="1"/>
  <c r="AN223" i="8" s="1"/>
  <c r="AM223" i="8" s="1"/>
  <c r="AL223" i="8" s="1"/>
  <c r="AT31" i="8"/>
  <c r="AS31" i="8"/>
  <c r="AR31" i="8" s="1"/>
  <c r="AQ31" i="8" s="1"/>
  <c r="AP31" i="8" s="1"/>
  <c r="AO31" i="8" s="1"/>
  <c r="AN31" i="8" s="1"/>
  <c r="AM31" i="8" s="1"/>
  <c r="AL31" i="8" s="1"/>
  <c r="BK23" i="8"/>
  <c r="BJ23" i="8" s="1"/>
  <c r="BI23" i="8" s="1"/>
  <c r="BH23" i="8" s="1"/>
  <c r="BG23" i="8" s="1"/>
  <c r="BF23" i="8" s="1"/>
  <c r="BE23" i="8" s="1"/>
  <c r="BD23" i="8" s="1"/>
  <c r="BC23" i="8" s="1"/>
  <c r="AT290" i="8"/>
  <c r="AS290" i="8" s="1"/>
  <c r="AR290" i="8" s="1"/>
  <c r="AQ290" i="8" s="1"/>
  <c r="AP290" i="8" s="1"/>
  <c r="AO290" i="8" s="1"/>
  <c r="AN290" i="8" s="1"/>
  <c r="AM290" i="8" s="1"/>
  <c r="AL290" i="8" s="1"/>
  <c r="AT115" i="8"/>
  <c r="AS115" i="8" s="1"/>
  <c r="AR115" i="8" s="1"/>
  <c r="AQ115" i="8" s="1"/>
  <c r="AP115" i="8" s="1"/>
  <c r="AO115" i="8" s="1"/>
  <c r="AN115" i="8" s="1"/>
  <c r="AM115" i="8" s="1"/>
  <c r="AL115" i="8" s="1"/>
  <c r="AI115" i="8" s="1"/>
  <c r="I198" i="8"/>
  <c r="I270" i="8"/>
  <c r="I285" i="8"/>
  <c r="I123" i="8"/>
  <c r="K601" i="8"/>
  <c r="I210" i="8"/>
  <c r="K568" i="8"/>
  <c r="I144" i="8"/>
  <c r="I293" i="8"/>
  <c r="K427" i="8"/>
  <c r="I219" i="8"/>
  <c r="AU347" i="9"/>
  <c r="AT347" i="9" s="1"/>
  <c r="AS347" i="9" s="1"/>
  <c r="AR347" i="9" s="1"/>
  <c r="AQ347" i="9" s="1"/>
  <c r="AP347" i="9" s="1"/>
  <c r="AO347" i="9" s="1"/>
  <c r="AN347" i="9" s="1"/>
  <c r="AM347" i="9" s="1"/>
  <c r="AL347" i="9" s="1"/>
  <c r="AK347" i="9" s="1"/>
  <c r="CI44" i="9"/>
  <c r="CH44" i="9" s="1"/>
  <c r="CG44" i="9" s="1"/>
  <c r="CF44" i="9" s="1"/>
  <c r="CE44" i="9" s="1"/>
  <c r="I255" i="8"/>
  <c r="BK62" i="8"/>
  <c r="BJ62" i="8" s="1"/>
  <c r="BI62" i="8" s="1"/>
  <c r="BH62" i="8" s="1"/>
  <c r="BG62" i="8" s="1"/>
  <c r="BF62" i="8" s="1"/>
  <c r="BE62" i="8" s="1"/>
  <c r="BD62" i="8" s="1"/>
  <c r="BC62" i="8" s="1"/>
  <c r="BK5" i="8"/>
  <c r="BJ5" i="8" s="1"/>
  <c r="BI5" i="8" s="1"/>
  <c r="BH5" i="8" s="1"/>
  <c r="BG5" i="8" s="1"/>
  <c r="BF5" i="8" s="1"/>
  <c r="BE5" i="8" s="1"/>
  <c r="BD5" i="8" s="1"/>
  <c r="BC5" i="8" s="1"/>
  <c r="AT154" i="8"/>
  <c r="AS154" i="8" s="1"/>
  <c r="AR154" i="8" s="1"/>
  <c r="AQ154" i="8" s="1"/>
  <c r="AP154" i="8" s="1"/>
  <c r="AO154" i="8" s="1"/>
  <c r="AN154" i="8" s="1"/>
  <c r="AM154" i="8" s="1"/>
  <c r="AL154" i="8" s="1"/>
  <c r="BK24" i="8"/>
  <c r="BJ24" i="8" s="1"/>
  <c r="BI24" i="8" s="1"/>
  <c r="BH24" i="8" s="1"/>
  <c r="BG24" i="8" s="1"/>
  <c r="BF24" i="8" s="1"/>
  <c r="BE24" i="8" s="1"/>
  <c r="BD24" i="8" s="1"/>
  <c r="BC24" i="8" s="1"/>
  <c r="I82" i="8"/>
  <c r="AT230" i="8"/>
  <c r="AS230" i="8" s="1"/>
  <c r="AR230" i="8" s="1"/>
  <c r="AQ230" i="8" s="1"/>
  <c r="AP230" i="8" s="1"/>
  <c r="AO230" i="8" s="1"/>
  <c r="AN230" i="8" s="1"/>
  <c r="AM230" i="8" s="1"/>
  <c r="AL230" i="8" s="1"/>
  <c r="K581" i="8"/>
  <c r="AT124" i="8"/>
  <c r="AS124" i="8" s="1"/>
  <c r="AR124" i="8" s="1"/>
  <c r="AQ124" i="8" s="1"/>
  <c r="AP124" i="8" s="1"/>
  <c r="AO124" i="8" s="1"/>
  <c r="AN124" i="8" s="1"/>
  <c r="AM124" i="8" s="1"/>
  <c r="AL124" i="8" s="1"/>
  <c r="AT399" i="8"/>
  <c r="AS399" i="8" s="1"/>
  <c r="AR399" i="8" s="1"/>
  <c r="AQ399" i="8" s="1"/>
  <c r="AP399" i="8" s="1"/>
  <c r="AO399" i="8" s="1"/>
  <c r="AN399" i="8" s="1"/>
  <c r="AM399" i="8" s="1"/>
  <c r="AL399" i="8" s="1"/>
  <c r="AT179" i="8"/>
  <c r="AS179" i="8" s="1"/>
  <c r="AR179" i="8" s="1"/>
  <c r="AQ179" i="8" s="1"/>
  <c r="AP179" i="8" s="1"/>
  <c r="AO179" i="8" s="1"/>
  <c r="AN179" i="8" s="1"/>
  <c r="AM179" i="8" s="1"/>
  <c r="AL179" i="8" s="1"/>
  <c r="AT27" i="8"/>
  <c r="AS27" i="8" s="1"/>
  <c r="AR27" i="8" s="1"/>
  <c r="AQ27" i="8" s="1"/>
  <c r="AP27" i="8" s="1"/>
  <c r="AO27" i="8" s="1"/>
  <c r="AN27" i="8" s="1"/>
  <c r="AM27" i="8" s="1"/>
  <c r="AL27" i="8" s="1"/>
  <c r="BK29" i="8"/>
  <c r="BJ29" i="8" s="1"/>
  <c r="BI29" i="8" s="1"/>
  <c r="BH29" i="8" s="1"/>
  <c r="BG29" i="8" s="1"/>
  <c r="BF29" i="8" s="1"/>
  <c r="BE29" i="8" s="1"/>
  <c r="BD29" i="8" s="1"/>
  <c r="BC29" i="8" s="1"/>
  <c r="AT259" i="8"/>
  <c r="AS259" i="8" s="1"/>
  <c r="AR259" i="8" s="1"/>
  <c r="AQ259" i="8" s="1"/>
  <c r="AP259" i="8" s="1"/>
  <c r="AO259" i="8" s="1"/>
  <c r="AN259" i="8" s="1"/>
  <c r="AM259" i="8" s="1"/>
  <c r="AL259" i="8" s="1"/>
  <c r="AT163" i="8"/>
  <c r="AS163" i="8" s="1"/>
  <c r="AR163" i="8" s="1"/>
  <c r="AQ163" i="8" s="1"/>
  <c r="AP163" i="8" s="1"/>
  <c r="AO163" i="8" s="1"/>
  <c r="AN163" i="8" s="1"/>
  <c r="AM163" i="8" s="1"/>
  <c r="AL163" i="8" s="1"/>
  <c r="AT602" i="8"/>
  <c r="AS602" i="8" s="1"/>
  <c r="AR602" i="8" s="1"/>
  <c r="AQ602" i="8" s="1"/>
  <c r="AP602" i="8" s="1"/>
  <c r="AO602" i="8" s="1"/>
  <c r="AN602" i="8" s="1"/>
  <c r="AM602" i="8" s="1"/>
  <c r="AL602" i="8" s="1"/>
  <c r="BK36" i="8"/>
  <c r="BJ36" i="8" s="1"/>
  <c r="BI36" i="8" s="1"/>
  <c r="BH36" i="8" s="1"/>
  <c r="BG36" i="8" s="1"/>
  <c r="BF36" i="8" s="1"/>
  <c r="BE36" i="8" s="1"/>
  <c r="BD36" i="8" s="1"/>
  <c r="BC36" i="8" s="1"/>
  <c r="AT396" i="8"/>
  <c r="AS396" i="8" s="1"/>
  <c r="AR396" i="8" s="1"/>
  <c r="AQ396" i="8" s="1"/>
  <c r="AP396" i="8" s="1"/>
  <c r="AO396" i="8" s="1"/>
  <c r="AN396" i="8" s="1"/>
  <c r="AM396" i="8" s="1"/>
  <c r="AL396" i="8" s="1"/>
  <c r="AT239" i="8"/>
  <c r="AS239" i="8" s="1"/>
  <c r="AR239" i="8" s="1"/>
  <c r="AQ239" i="8" s="1"/>
  <c r="AP239" i="8" s="1"/>
  <c r="AO239" i="8" s="1"/>
  <c r="AN239" i="8" s="1"/>
  <c r="AM239" i="8" s="1"/>
  <c r="AL239" i="8" s="1"/>
  <c r="AK239" i="8" s="1"/>
  <c r="AT150" i="8"/>
  <c r="AS150" i="8" s="1"/>
  <c r="AR150" i="8" s="1"/>
  <c r="AQ150" i="8" s="1"/>
  <c r="AP150" i="8" s="1"/>
  <c r="AO150" i="8" s="1"/>
  <c r="AN150" i="8" s="1"/>
  <c r="AM150" i="8" s="1"/>
  <c r="AL150" i="8" s="1"/>
  <c r="AT503" i="8"/>
  <c r="AS503" i="8" s="1"/>
  <c r="AR503" i="8" s="1"/>
  <c r="AQ503" i="8" s="1"/>
  <c r="AP503" i="8" s="1"/>
  <c r="AO503" i="8" s="1"/>
  <c r="AN503" i="8" s="1"/>
  <c r="AM503" i="8" s="1"/>
  <c r="AL503" i="8" s="1"/>
  <c r="BK26" i="8"/>
  <c r="BJ26" i="8" s="1"/>
  <c r="BI26" i="8" s="1"/>
  <c r="BH26" i="8" s="1"/>
  <c r="BG26" i="8" s="1"/>
  <c r="BF26" i="8" s="1"/>
  <c r="BE26" i="8" s="1"/>
  <c r="BD26" i="8" s="1"/>
  <c r="BC26" i="8" s="1"/>
  <c r="AT364" i="8"/>
  <c r="AS364" i="8" s="1"/>
  <c r="AR364" i="8" s="1"/>
  <c r="AQ364" i="8" s="1"/>
  <c r="AP364" i="8" s="1"/>
  <c r="AO364" i="8" s="1"/>
  <c r="AN364" i="8" s="1"/>
  <c r="AM364" i="8" s="1"/>
  <c r="AL364" i="8" s="1"/>
  <c r="AT219" i="8"/>
  <c r="AS219" i="8" s="1"/>
  <c r="AR219" i="8" s="1"/>
  <c r="AQ219" i="8" s="1"/>
  <c r="AP219" i="8" s="1"/>
  <c r="AO219" i="8" s="1"/>
  <c r="AN219" i="8" s="1"/>
  <c r="AM219" i="8" s="1"/>
  <c r="AL219" i="8" s="1"/>
  <c r="AT594" i="8"/>
  <c r="AS594" i="8" s="1"/>
  <c r="AR594" i="8" s="1"/>
  <c r="AQ594" i="8" s="1"/>
  <c r="AP594" i="8" s="1"/>
  <c r="AO594" i="8" s="1"/>
  <c r="AN594" i="8" s="1"/>
  <c r="AM594" i="8" s="1"/>
  <c r="AL594" i="8" s="1"/>
  <c r="BK39" i="8"/>
  <c r="BJ39" i="8" s="1"/>
  <c r="BI39" i="8" s="1"/>
  <c r="BH39" i="8" s="1"/>
  <c r="BG39" i="8" s="1"/>
  <c r="BF39" i="8" s="1"/>
  <c r="BE39" i="8" s="1"/>
  <c r="BD39" i="8" s="1"/>
  <c r="BC39" i="8" s="1"/>
  <c r="AT370" i="8"/>
  <c r="AS370" i="8" s="1"/>
  <c r="AR370" i="8" s="1"/>
  <c r="AQ370" i="8" s="1"/>
  <c r="AP370" i="8" s="1"/>
  <c r="AO370" i="8" s="1"/>
  <c r="AN370" i="8" s="1"/>
  <c r="AM370" i="8" s="1"/>
  <c r="AL370" i="8" s="1"/>
  <c r="AT215" i="8"/>
  <c r="AS215" i="8" s="1"/>
  <c r="AR215" i="8" s="1"/>
  <c r="AQ215" i="8" s="1"/>
  <c r="AP215" i="8" s="1"/>
  <c r="AO215" i="8" s="1"/>
  <c r="AN215" i="8" s="1"/>
  <c r="AM215" i="8" s="1"/>
  <c r="AL215" i="8" s="1"/>
  <c r="K617" i="8"/>
  <c r="BK63" i="8"/>
  <c r="BJ63" i="8" s="1"/>
  <c r="BI63" i="8" s="1"/>
  <c r="BH63" i="8" s="1"/>
  <c r="BG63" i="8" s="1"/>
  <c r="BF63" i="8" s="1"/>
  <c r="BE63" i="8" s="1"/>
  <c r="BD63" i="8" s="1"/>
  <c r="BC63" i="8" s="1"/>
  <c r="I140" i="8"/>
  <c r="I231" i="8"/>
  <c r="I364" i="8"/>
  <c r="K457" i="8"/>
  <c r="I381" i="8"/>
  <c r="I274" i="8"/>
  <c r="K522" i="8"/>
  <c r="I301" i="3"/>
  <c r="I165" i="3"/>
  <c r="AJ159" i="8"/>
  <c r="BB65" i="8"/>
  <c r="BA65" i="8"/>
  <c r="AJ79" i="8"/>
  <c r="AI79" i="8"/>
  <c r="AJ421" i="8"/>
  <c r="AI421" i="8"/>
  <c r="AJ478" i="8"/>
  <c r="AK478" i="8"/>
  <c r="AI478" i="8"/>
  <c r="AJ91" i="8"/>
  <c r="AI91" i="8"/>
  <c r="AJ131" i="8"/>
  <c r="AK131" i="8"/>
  <c r="AI131" i="8"/>
  <c r="AK139" i="8"/>
  <c r="AI139" i="8"/>
  <c r="AJ139" i="8"/>
  <c r="BB77" i="8"/>
  <c r="BA77" i="8"/>
  <c r="AK492" i="8"/>
  <c r="AJ590" i="8"/>
  <c r="AJ317" i="8"/>
  <c r="AK317" i="8"/>
  <c r="AI317" i="8"/>
  <c r="AI441" i="8"/>
  <c r="AJ441" i="8"/>
  <c r="AK78" i="8"/>
  <c r="AI78" i="8"/>
  <c r="AJ78" i="8"/>
  <c r="AK235" i="8"/>
  <c r="AI235" i="8"/>
  <c r="AJ235" i="8"/>
  <c r="AK285" i="8"/>
  <c r="BA13" i="8"/>
  <c r="BB13" i="8"/>
  <c r="AK274" i="8"/>
  <c r="AI274" i="8"/>
  <c r="AI437" i="8"/>
  <c r="AK437" i="8"/>
  <c r="AJ266" i="8"/>
  <c r="AK266" i="8"/>
  <c r="AI266" i="8"/>
  <c r="BB75" i="8"/>
  <c r="BA75" i="8"/>
  <c r="AJ123" i="8"/>
  <c r="AK123" i="8"/>
  <c r="AI123" i="8"/>
  <c r="AJ211" i="8"/>
  <c r="AK211" i="8"/>
  <c r="AI211" i="8"/>
  <c r="AJ302" i="8"/>
  <c r="AK302" i="8"/>
  <c r="AI302" i="8"/>
  <c r="AI256" i="8"/>
  <c r="AK256" i="8"/>
  <c r="AJ256" i="8"/>
  <c r="AK578" i="8"/>
  <c r="AI578" i="8"/>
  <c r="AJ578" i="8"/>
  <c r="AJ175" i="8"/>
  <c r="AK269" i="8"/>
  <c r="AJ269" i="8"/>
  <c r="AI269" i="8"/>
  <c r="AJ231" i="8"/>
  <c r="AK231" i="8"/>
  <c r="AI231" i="8"/>
  <c r="BA45" i="8"/>
  <c r="BB45" i="8"/>
  <c r="AK358" i="8"/>
  <c r="AI358" i="8"/>
  <c r="AJ358" i="8"/>
  <c r="AI380" i="8"/>
  <c r="AJ314" i="8"/>
  <c r="AI214" i="8"/>
  <c r="BB67" i="8"/>
  <c r="BA67" i="8"/>
  <c r="AJ334" i="8"/>
  <c r="AK334" i="8"/>
  <c r="AI334" i="8"/>
  <c r="AJ379" i="8"/>
  <c r="AK379" i="8"/>
  <c r="AI379" i="8"/>
  <c r="AI262" i="8"/>
  <c r="AK262" i="8"/>
  <c r="AJ262" i="8"/>
  <c r="AJ606" i="8"/>
  <c r="AK606" i="8"/>
  <c r="AI606" i="8"/>
  <c r="AK43" i="8"/>
  <c r="AJ298" i="8"/>
  <c r="AK298" i="8"/>
  <c r="AI298" i="8"/>
  <c r="AK570" i="8"/>
  <c r="AI570" i="8"/>
  <c r="AK147" i="8"/>
  <c r="AI147" i="8"/>
  <c r="AK614" i="8"/>
  <c r="AK39" i="8"/>
  <c r="AI39" i="8"/>
  <c r="BA56" i="8"/>
  <c r="BB56" i="8"/>
  <c r="AJ278" i="8"/>
  <c r="BB22" i="8"/>
  <c r="BA22" i="8"/>
  <c r="AJ182" i="8"/>
  <c r="AI182" i="8"/>
  <c r="AI376" i="8"/>
  <c r="AI305" i="8"/>
  <c r="AJ371" i="8"/>
  <c r="K691" i="9"/>
  <c r="AW711" i="9"/>
  <c r="AW698" i="9"/>
  <c r="G698" i="9"/>
  <c r="K698" i="9" s="1"/>
  <c r="Z698" i="9"/>
  <c r="G703" i="9"/>
  <c r="K703" i="9" s="1"/>
  <c r="Z696" i="9"/>
  <c r="Z678" i="9"/>
  <c r="AW678" i="9"/>
  <c r="G678" i="9"/>
  <c r="K678" i="9" s="1"/>
  <c r="G675" i="9"/>
  <c r="K675" i="9" s="1"/>
  <c r="Z675" i="9"/>
  <c r="Z673" i="9"/>
  <c r="G673" i="9"/>
  <c r="AW673" i="9"/>
  <c r="AW664" i="9"/>
  <c r="Z664" i="9"/>
  <c r="G664" i="9"/>
  <c r="K664" i="9" s="1"/>
  <c r="AW696" i="9"/>
  <c r="Z707" i="9"/>
  <c r="AU702" i="9"/>
  <c r="Z700" i="9"/>
  <c r="AW706" i="9"/>
  <c r="AW675" i="9"/>
  <c r="G708" i="9"/>
  <c r="K708" i="9" s="1"/>
  <c r="AW699" i="9"/>
  <c r="AW697" i="9"/>
  <c r="AW691" i="9"/>
  <c r="AW687" i="9"/>
  <c r="Z687" i="9"/>
  <c r="G687" i="9"/>
  <c r="K687" i="9" s="1"/>
  <c r="AW659" i="9"/>
  <c r="G659" i="9"/>
  <c r="K659" i="9" s="1"/>
  <c r="Z659" i="9"/>
  <c r="Z691" i="9"/>
  <c r="AU710" i="9"/>
  <c r="AT710" i="9" s="1"/>
  <c r="K707" i="9"/>
  <c r="G694" i="9"/>
  <c r="K694" i="9" s="1"/>
  <c r="AW694" i="9"/>
  <c r="G696" i="9"/>
  <c r="K696" i="9" s="1"/>
  <c r="G666" i="9"/>
  <c r="K666" i="9" s="1"/>
  <c r="AW692" i="9"/>
  <c r="AW677" i="9"/>
  <c r="G677" i="9"/>
  <c r="G670" i="9"/>
  <c r="K670" i="9" s="1"/>
  <c r="AW670" i="9"/>
  <c r="Z667" i="9"/>
  <c r="AU667" i="9"/>
  <c r="AW667" i="9"/>
  <c r="G667" i="9"/>
  <c r="K667" i="9" s="1"/>
  <c r="K658" i="9"/>
  <c r="Z685" i="9"/>
  <c r="G679" i="9"/>
  <c r="AW679" i="9"/>
  <c r="AW690" i="9"/>
  <c r="G683" i="9"/>
  <c r="K683" i="9" s="1"/>
  <c r="AW683" i="9"/>
  <c r="Z683" i="9"/>
  <c r="Z677" i="9"/>
  <c r="AW669" i="9"/>
  <c r="Z658" i="9"/>
  <c r="AW658" i="9"/>
  <c r="G674" i="9"/>
  <c r="K674" i="9" s="1"/>
  <c r="AW674" i="9"/>
  <c r="AW665" i="9"/>
  <c r="G665" i="9"/>
  <c r="Z681" i="9"/>
  <c r="AW681" i="9"/>
  <c r="G661" i="9"/>
  <c r="K661" i="9" s="1"/>
  <c r="Z661" i="9"/>
  <c r="AW661" i="9"/>
  <c r="G668" i="9"/>
  <c r="K668" i="9" s="1"/>
  <c r="AW668" i="9"/>
  <c r="Z668" i="9"/>
  <c r="AW657" i="9"/>
  <c r="Z657" i="9"/>
  <c r="G630" i="9"/>
  <c r="K630" i="9" s="1"/>
  <c r="G656" i="9"/>
  <c r="K656" i="9" s="1"/>
  <c r="AW650" i="9"/>
  <c r="G652" i="9"/>
  <c r="K652" i="9" s="1"/>
  <c r="AW652" i="9"/>
  <c r="G643" i="9"/>
  <c r="K643" i="9" s="1"/>
  <c r="Z643" i="9"/>
  <c r="AW643" i="9"/>
  <c r="G650" i="9"/>
  <c r="K650" i="9" s="1"/>
  <c r="Z650" i="9"/>
  <c r="Z649" i="9"/>
  <c r="G649" i="9"/>
  <c r="K649" i="9" s="1"/>
  <c r="K641" i="9"/>
  <c r="AW638" i="9"/>
  <c r="G644" i="9"/>
  <c r="K644" i="9" s="1"/>
  <c r="AW644" i="9"/>
  <c r="G634" i="9"/>
  <c r="K634" i="9" s="1"/>
  <c r="AU634" i="9"/>
  <c r="AW634" i="9"/>
  <c r="Z634" i="9"/>
  <c r="AW649" i="9"/>
  <c r="Z648" i="9"/>
  <c r="G647" i="9"/>
  <c r="K647" i="9" s="1"/>
  <c r="AW647" i="9"/>
  <c r="G632" i="9"/>
  <c r="K632" i="9" s="1"/>
  <c r="Z632" i="9"/>
  <c r="Z631" i="9"/>
  <c r="G631" i="9"/>
  <c r="G642" i="9"/>
  <c r="K642" i="9" s="1"/>
  <c r="AW642" i="9"/>
  <c r="G640" i="9"/>
  <c r="K640" i="9" s="1"/>
  <c r="Z639" i="9"/>
  <c r="Z642" i="9"/>
  <c r="G636" i="9"/>
  <c r="K636" i="9" s="1"/>
  <c r="Z635" i="9"/>
  <c r="Z633" i="9"/>
  <c r="AW633" i="9"/>
  <c r="J702" i="5"/>
  <c r="G671" i="5"/>
  <c r="J691" i="5"/>
  <c r="J681" i="5"/>
  <c r="G705" i="5"/>
  <c r="G661" i="5"/>
  <c r="J661" i="5" s="1"/>
  <c r="P703" i="5"/>
  <c r="G703" i="5"/>
  <c r="G692" i="5"/>
  <c r="J692" i="5" s="1"/>
  <c r="G686" i="5"/>
  <c r="J686" i="5" s="1"/>
  <c r="G683" i="5"/>
  <c r="G679" i="5"/>
  <c r="G659" i="5"/>
  <c r="J652" i="5"/>
  <c r="G635" i="5"/>
  <c r="J635" i="5" s="1"/>
  <c r="G650" i="5"/>
  <c r="J650" i="5" s="1"/>
  <c r="G623" i="5"/>
  <c r="J677" i="5"/>
  <c r="J668" i="5"/>
  <c r="G643" i="5"/>
  <c r="J621" i="5"/>
  <c r="J648" i="5"/>
  <c r="G631" i="5"/>
  <c r="G646" i="5"/>
  <c r="G639" i="5"/>
  <c r="J639" i="5" s="1"/>
  <c r="G664" i="5"/>
  <c r="J664" i="5" s="1"/>
  <c r="G655" i="5"/>
  <c r="G627" i="5"/>
  <c r="J627" i="5" s="1"/>
  <c r="J690" i="3"/>
  <c r="G631" i="3"/>
  <c r="J631" i="3" s="1"/>
  <c r="J670" i="3"/>
  <c r="G651" i="3"/>
  <c r="J651" i="3" s="1"/>
  <c r="G648" i="3"/>
  <c r="J648" i="3" s="1"/>
  <c r="J628" i="3"/>
  <c r="J625" i="3"/>
  <c r="J645" i="3"/>
  <c r="G702" i="3"/>
  <c r="J702" i="3" s="1"/>
  <c r="G707" i="3"/>
  <c r="G691" i="3"/>
  <c r="G652" i="3"/>
  <c r="J652" i="3" s="1"/>
  <c r="J636" i="3"/>
  <c r="J624" i="3"/>
  <c r="G657" i="3"/>
  <c r="J657" i="3" s="1"/>
  <c r="J649" i="3"/>
  <c r="J644" i="3"/>
  <c r="G665" i="3"/>
  <c r="J665" i="3" s="1"/>
  <c r="J629" i="3"/>
  <c r="G662" i="3"/>
  <c r="J662" i="3" s="1"/>
  <c r="J653" i="3"/>
  <c r="J640" i="3"/>
  <c r="J637" i="3"/>
  <c r="Z712" i="8"/>
  <c r="AU712" i="8"/>
  <c r="G712" i="8"/>
  <c r="K712" i="8" s="1"/>
  <c r="K708" i="8"/>
  <c r="K697" i="8"/>
  <c r="Z696" i="8"/>
  <c r="AU696" i="8"/>
  <c r="AT696" i="8" s="1"/>
  <c r="AS696" i="8" s="1"/>
  <c r="AR696" i="8" s="1"/>
  <c r="AQ696" i="8" s="1"/>
  <c r="AP696" i="8" s="1"/>
  <c r="AO696" i="8" s="1"/>
  <c r="AN696" i="8" s="1"/>
  <c r="AM696" i="8" s="1"/>
  <c r="AL696" i="8" s="1"/>
  <c r="G696" i="8"/>
  <c r="K696" i="8" s="1"/>
  <c r="K700" i="8"/>
  <c r="K678" i="8"/>
  <c r="Z666" i="8"/>
  <c r="G666" i="8"/>
  <c r="AU666" i="8"/>
  <c r="AT666" i="8" s="1"/>
  <c r="K692" i="8"/>
  <c r="Z691" i="8"/>
  <c r="G691" i="8"/>
  <c r="K691" i="8" s="1"/>
  <c r="AU691" i="8"/>
  <c r="AT691" i="8" s="1"/>
  <c r="AS691" i="8" s="1"/>
  <c r="AR691" i="8" s="1"/>
  <c r="AQ691" i="8" s="1"/>
  <c r="AP691" i="8" s="1"/>
  <c r="AO691" i="8" s="1"/>
  <c r="AN691" i="8" s="1"/>
  <c r="AM691" i="8" s="1"/>
  <c r="AL691" i="8" s="1"/>
  <c r="Z707" i="8"/>
  <c r="AU707" i="8"/>
  <c r="G707" i="8"/>
  <c r="K707" i="8" s="1"/>
  <c r="K694" i="8"/>
  <c r="K693" i="8"/>
  <c r="G686" i="8"/>
  <c r="K686" i="8" s="1"/>
  <c r="Z686" i="8"/>
  <c r="G676" i="8"/>
  <c r="Z676" i="8"/>
  <c r="AU676" i="8"/>
  <c r="G680" i="8"/>
  <c r="Z680" i="8"/>
  <c r="AU680" i="8"/>
  <c r="AT680" i="8" s="1"/>
  <c r="AS680" i="8" s="1"/>
  <c r="AR680" i="8" s="1"/>
  <c r="AQ680" i="8" s="1"/>
  <c r="AP680" i="8" s="1"/>
  <c r="AO680" i="8" s="1"/>
  <c r="AN680" i="8" s="1"/>
  <c r="AM680" i="8" s="1"/>
  <c r="AL680" i="8" s="1"/>
  <c r="Z689" i="8"/>
  <c r="G689" i="8"/>
  <c r="K689" i="8" s="1"/>
  <c r="AU689" i="8"/>
  <c r="AT689" i="8" s="1"/>
  <c r="AS689" i="8" s="1"/>
  <c r="AR689" i="8" s="1"/>
  <c r="AQ689" i="8" s="1"/>
  <c r="AP689" i="8" s="1"/>
  <c r="AO689" i="8" s="1"/>
  <c r="AN689" i="8" s="1"/>
  <c r="AM689" i="8" s="1"/>
  <c r="AL689" i="8" s="1"/>
  <c r="AK689" i="8" s="1"/>
  <c r="Z675" i="8"/>
  <c r="AU675" i="8"/>
  <c r="G675" i="8"/>
  <c r="K675" i="8" s="1"/>
  <c r="AU700" i="8"/>
  <c r="AT700" i="8" s="1"/>
  <c r="AS700" i="8" s="1"/>
  <c r="AR700" i="8" s="1"/>
  <c r="AQ700" i="8" s="1"/>
  <c r="AP700" i="8" s="1"/>
  <c r="AO700" i="8" s="1"/>
  <c r="AN700" i="8" s="1"/>
  <c r="AM700" i="8" s="1"/>
  <c r="AL700" i="8" s="1"/>
  <c r="AU694" i="8"/>
  <c r="AT694" i="8" s="1"/>
  <c r="AS694" i="8" s="1"/>
  <c r="AR694" i="8" s="1"/>
  <c r="AQ694" i="8" s="1"/>
  <c r="AP694" i="8" s="1"/>
  <c r="AO694" i="8" s="1"/>
  <c r="AN694" i="8" s="1"/>
  <c r="AM694" i="8" s="1"/>
  <c r="AL694" i="8" s="1"/>
  <c r="K674" i="8"/>
  <c r="G673" i="8"/>
  <c r="Z673" i="8"/>
  <c r="Z708" i="8"/>
  <c r="G703" i="8"/>
  <c r="K703" i="8" s="1"/>
  <c r="Z700" i="8"/>
  <c r="G698" i="8"/>
  <c r="K698" i="8" s="1"/>
  <c r="Z694" i="8"/>
  <c r="AU678" i="8"/>
  <c r="AT678" i="8" s="1"/>
  <c r="AS678" i="8" s="1"/>
  <c r="AR678" i="8" s="1"/>
  <c r="AQ678" i="8" s="1"/>
  <c r="AP678" i="8" s="1"/>
  <c r="AO678" i="8" s="1"/>
  <c r="AN678" i="8" s="1"/>
  <c r="AM678" i="8" s="1"/>
  <c r="AL678" i="8" s="1"/>
  <c r="AU683" i="8"/>
  <c r="AT683" i="8" s="1"/>
  <c r="AS683" i="8" s="1"/>
  <c r="AR683" i="8" s="1"/>
  <c r="AQ683" i="8" s="1"/>
  <c r="AP683" i="8" s="1"/>
  <c r="AO683" i="8" s="1"/>
  <c r="AN683" i="8" s="1"/>
  <c r="AM683" i="8" s="1"/>
  <c r="AL683" i="8" s="1"/>
  <c r="G683" i="8"/>
  <c r="K683" i="8" s="1"/>
  <c r="AU660" i="8"/>
  <c r="G660" i="8"/>
  <c r="Z660" i="8"/>
  <c r="K635" i="8"/>
  <c r="AU708" i="8"/>
  <c r="AT708" i="8" s="1"/>
  <c r="AU688" i="8"/>
  <c r="AT688" i="8" s="1"/>
  <c r="AS688" i="8" s="1"/>
  <c r="AR688" i="8" s="1"/>
  <c r="AQ688" i="8" s="1"/>
  <c r="AP688" i="8" s="1"/>
  <c r="AO688" i="8" s="1"/>
  <c r="AN688" i="8" s="1"/>
  <c r="AM688" i="8" s="1"/>
  <c r="AL688" i="8" s="1"/>
  <c r="Z678" i="8"/>
  <c r="AU686" i="8"/>
  <c r="AT686" i="8" s="1"/>
  <c r="AS686" i="8" s="1"/>
  <c r="AR686" i="8" s="1"/>
  <c r="AQ686" i="8" s="1"/>
  <c r="AP686" i="8" s="1"/>
  <c r="AO686" i="8" s="1"/>
  <c r="AN686" i="8" s="1"/>
  <c r="AM686" i="8" s="1"/>
  <c r="AL686" i="8" s="1"/>
  <c r="AK686" i="8" s="1"/>
  <c r="Z685" i="8"/>
  <c r="Z688" i="8"/>
  <c r="Z671" i="8"/>
  <c r="G671" i="8"/>
  <c r="G669" i="8"/>
  <c r="K669" i="8" s="1"/>
  <c r="AU669" i="8"/>
  <c r="AT669" i="8" s="1"/>
  <c r="AS669" i="8" s="1"/>
  <c r="AR669" i="8" s="1"/>
  <c r="AQ669" i="8" s="1"/>
  <c r="AP669" i="8" s="1"/>
  <c r="AO669" i="8" s="1"/>
  <c r="AN669" i="8" s="1"/>
  <c r="AM669" i="8" s="1"/>
  <c r="AL669" i="8" s="1"/>
  <c r="Z669" i="8"/>
  <c r="AU693" i="8"/>
  <c r="AT693" i="8" s="1"/>
  <c r="AS693" i="8" s="1"/>
  <c r="AR693" i="8" s="1"/>
  <c r="AQ693" i="8" s="1"/>
  <c r="AP693" i="8" s="1"/>
  <c r="AO693" i="8" s="1"/>
  <c r="AN693" i="8" s="1"/>
  <c r="AM693" i="8" s="1"/>
  <c r="AL693" i="8" s="1"/>
  <c r="Z693" i="8"/>
  <c r="Z684" i="8"/>
  <c r="G684" i="8"/>
  <c r="AU658" i="8"/>
  <c r="Z658" i="8"/>
  <c r="G658" i="8"/>
  <c r="K658" i="8" s="1"/>
  <c r="G685" i="8"/>
  <c r="K685" i="8" s="1"/>
  <c r="Z679" i="8"/>
  <c r="AU679" i="8"/>
  <c r="G679" i="8"/>
  <c r="K677" i="8"/>
  <c r="AU671" i="8"/>
  <c r="Z655" i="8"/>
  <c r="AU655" i="8"/>
  <c r="G655" i="8"/>
  <c r="K655" i="8" s="1"/>
  <c r="G681" i="8"/>
  <c r="K681" i="8" s="1"/>
  <c r="G661" i="8"/>
  <c r="AU661" i="8"/>
  <c r="Z661" i="8"/>
  <c r="Z638" i="8"/>
  <c r="AU638" i="8"/>
  <c r="G638" i="8"/>
  <c r="K638" i="8" s="1"/>
  <c r="AU663" i="8"/>
  <c r="AT663" i="8" s="1"/>
  <c r="AS663" i="8" s="1"/>
  <c r="AR663" i="8" s="1"/>
  <c r="AQ663" i="8" s="1"/>
  <c r="AP663" i="8" s="1"/>
  <c r="AO663" i="8" s="1"/>
  <c r="AN663" i="8" s="1"/>
  <c r="AM663" i="8" s="1"/>
  <c r="AL663" i="8" s="1"/>
  <c r="G663" i="8"/>
  <c r="K663" i="8" s="1"/>
  <c r="Z663" i="8"/>
  <c r="K656" i="8"/>
  <c r="Z634" i="8"/>
  <c r="AU634" i="8"/>
  <c r="AT634" i="8" s="1"/>
  <c r="AS634" i="8" s="1"/>
  <c r="AR634" i="8" s="1"/>
  <c r="G634" i="8"/>
  <c r="Z656" i="8"/>
  <c r="AU656" i="8"/>
  <c r="AT656" i="8" s="1"/>
  <c r="AS656" i="8" s="1"/>
  <c r="AR656" i="8" s="1"/>
  <c r="AQ656" i="8" s="1"/>
  <c r="AP656" i="8" s="1"/>
  <c r="AO656" i="8" s="1"/>
  <c r="AN656" i="8" s="1"/>
  <c r="AM656" i="8" s="1"/>
  <c r="AL656" i="8" s="1"/>
  <c r="Z654" i="8"/>
  <c r="AU654" i="8"/>
  <c r="G654" i="8"/>
  <c r="G664" i="8"/>
  <c r="AU657" i="8"/>
  <c r="AT657" i="8" s="1"/>
  <c r="AS657" i="8" s="1"/>
  <c r="AR657" i="8" s="1"/>
  <c r="AQ657" i="8" s="1"/>
  <c r="AP657" i="8" s="1"/>
  <c r="AO657" i="8" s="1"/>
  <c r="AN657" i="8" s="1"/>
  <c r="AM657" i="8" s="1"/>
  <c r="AL657" i="8" s="1"/>
  <c r="G657" i="8"/>
  <c r="K657" i="8" s="1"/>
  <c r="Z652" i="8"/>
  <c r="AU652" i="8"/>
  <c r="AT652" i="8" s="1"/>
  <c r="AS652" i="8" s="1"/>
  <c r="AR652" i="8" s="1"/>
  <c r="AQ652" i="8" s="1"/>
  <c r="AP652" i="8" s="1"/>
  <c r="AO652" i="8" s="1"/>
  <c r="AN652" i="8" s="1"/>
  <c r="AM652" i="8" s="1"/>
  <c r="AL652" i="8" s="1"/>
  <c r="AJ652" i="8" s="1"/>
  <c r="G652" i="8"/>
  <c r="K652" i="8" s="1"/>
  <c r="G640" i="8"/>
  <c r="K640" i="8" s="1"/>
  <c r="Z640" i="8"/>
  <c r="AU640" i="8"/>
  <c r="G636" i="8"/>
  <c r="Z636" i="8"/>
  <c r="K649" i="8"/>
  <c r="Z649" i="8"/>
  <c r="AU649" i="8"/>
  <c r="AT649" i="8" s="1"/>
  <c r="AS649" i="8" s="1"/>
  <c r="K647" i="8"/>
  <c r="K643" i="8"/>
  <c r="G632" i="8"/>
  <c r="Z632" i="8"/>
  <c r="AU632" i="8"/>
  <c r="G650" i="8"/>
  <c r="K650" i="8" s="1"/>
  <c r="Z650" i="8"/>
  <c r="AU650" i="8"/>
  <c r="AT650" i="8" s="1"/>
  <c r="AU647" i="8"/>
  <c r="AT647" i="8" s="1"/>
  <c r="AS647" i="8" s="1"/>
  <c r="AR647" i="8" s="1"/>
  <c r="AQ647" i="8" s="1"/>
  <c r="AP647" i="8" s="1"/>
  <c r="AO647" i="8" s="1"/>
  <c r="AN647" i="8" s="1"/>
  <c r="AM647" i="8" s="1"/>
  <c r="AL647" i="8" s="1"/>
  <c r="Z647" i="8"/>
  <c r="Z643" i="8"/>
  <c r="AU643" i="8"/>
  <c r="AT643" i="8" s="1"/>
  <c r="AS643" i="8" s="1"/>
  <c r="AR643" i="8" s="1"/>
  <c r="AQ643" i="8" s="1"/>
  <c r="AP643" i="8" s="1"/>
  <c r="AO643" i="8" s="1"/>
  <c r="AN643" i="8" s="1"/>
  <c r="AM643" i="8" s="1"/>
  <c r="AL643" i="8" s="1"/>
  <c r="AU636" i="8"/>
  <c r="AT636" i="8" s="1"/>
  <c r="AS636" i="8" s="1"/>
  <c r="AR636" i="8" s="1"/>
  <c r="AQ636" i="8" s="1"/>
  <c r="AP636" i="8" s="1"/>
  <c r="AO636" i="8" s="1"/>
  <c r="AN636" i="8" s="1"/>
  <c r="AM636" i="8" s="1"/>
  <c r="AL636" i="8" s="1"/>
  <c r="AU664" i="8"/>
  <c r="AT664" i="8" s="1"/>
  <c r="AS664" i="8" s="1"/>
  <c r="AR664" i="8" s="1"/>
  <c r="AQ664" i="8" s="1"/>
  <c r="AP664" i="8" s="1"/>
  <c r="AO664" i="8" s="1"/>
  <c r="AN664" i="8" s="1"/>
  <c r="AM664" i="8" s="1"/>
  <c r="AL664" i="8" s="1"/>
  <c r="G628" i="8"/>
  <c r="Z628" i="8"/>
  <c r="AU628" i="8"/>
  <c r="AT628" i="8" s="1"/>
  <c r="AS628" i="8" s="1"/>
  <c r="G644" i="8"/>
  <c r="Z644" i="8"/>
  <c r="AU644" i="8"/>
  <c r="AT644" i="8" s="1"/>
  <c r="AS644" i="8" s="1"/>
  <c r="AR644" i="8" s="1"/>
  <c r="AQ644" i="8" s="1"/>
  <c r="AP644" i="8" s="1"/>
  <c r="AO644" i="8" s="1"/>
  <c r="AN644" i="8" s="1"/>
  <c r="AM644" i="8" s="1"/>
  <c r="AL644" i="8" s="1"/>
  <c r="G651" i="8"/>
  <c r="G639" i="8"/>
  <c r="K639" i="8" s="1"/>
  <c r="Z630" i="8"/>
  <c r="AU630" i="8"/>
  <c r="AT630" i="8" s="1"/>
  <c r="AS630" i="8" s="1"/>
  <c r="AR630" i="8" s="1"/>
  <c r="G630" i="8"/>
  <c r="K630" i="8" s="1"/>
  <c r="Z626" i="8"/>
  <c r="AU626" i="8"/>
  <c r="G626" i="8"/>
  <c r="K626" i="8" s="1"/>
  <c r="G653" i="8"/>
  <c r="K653" i="8" s="1"/>
  <c r="G641" i="8"/>
  <c r="G633" i="8"/>
  <c r="K633" i="8" s="1"/>
  <c r="Z625" i="8"/>
  <c r="G648" i="8"/>
  <c r="Z648" i="8"/>
  <c r="Z646" i="8"/>
  <c r="G646" i="8"/>
  <c r="K646" i="8" s="1"/>
  <c r="AU651" i="8"/>
  <c r="AT651" i="8" s="1"/>
  <c r="AS651" i="8" s="1"/>
  <c r="G637" i="8"/>
  <c r="K637" i="8" s="1"/>
  <c r="G625" i="8"/>
  <c r="K625" i="8" s="1"/>
  <c r="Z642" i="8"/>
  <c r="AU642" i="8"/>
  <c r="AT642" i="8" s="1"/>
  <c r="AS642" i="8" s="1"/>
  <c r="AR642" i="8" s="1"/>
  <c r="AQ642" i="8" s="1"/>
  <c r="AP642" i="8" s="1"/>
  <c r="AO642" i="8" s="1"/>
  <c r="AN642" i="8" s="1"/>
  <c r="AM642" i="8" s="1"/>
  <c r="AL642" i="8" s="1"/>
  <c r="G642" i="8"/>
  <c r="AT667" i="9"/>
  <c r="AS667" i="9" s="1"/>
  <c r="AR667" i="9" s="1"/>
  <c r="AQ667" i="9" s="1"/>
  <c r="AP667" i="9" s="1"/>
  <c r="AO667" i="9" s="1"/>
  <c r="AN667" i="9" s="1"/>
  <c r="AM667" i="9" s="1"/>
  <c r="AL667" i="9" s="1"/>
  <c r="K673" i="9"/>
  <c r="K631" i="9"/>
  <c r="K679" i="9"/>
  <c r="K677" i="9"/>
  <c r="J659" i="5"/>
  <c r="J679" i="5"/>
  <c r="J631" i="5"/>
  <c r="J671" i="5"/>
  <c r="J655" i="5"/>
  <c r="J646" i="5"/>
  <c r="J691" i="3"/>
  <c r="J707" i="3"/>
  <c r="K660" i="8"/>
  <c r="K644" i="8"/>
  <c r="AT654" i="8"/>
  <c r="AT675" i="8"/>
  <c r="AS675" i="8" s="1"/>
  <c r="AR675" i="8" s="1"/>
  <c r="AQ675" i="8" s="1"/>
  <c r="AP675" i="8" s="1"/>
  <c r="AO675" i="8" s="1"/>
  <c r="AN675" i="8" s="1"/>
  <c r="AM675" i="8" s="1"/>
  <c r="AL675" i="8" s="1"/>
  <c r="AT626" i="8"/>
  <c r="AS626" i="8" s="1"/>
  <c r="AR626" i="8" s="1"/>
  <c r="AQ626" i="8" s="1"/>
  <c r="AP626" i="8" s="1"/>
  <c r="AO626" i="8" s="1"/>
  <c r="AN626" i="8" s="1"/>
  <c r="AM626" i="8" s="1"/>
  <c r="AL626" i="8" s="1"/>
  <c r="AT660" i="8"/>
  <c r="AS660" i="8" s="1"/>
  <c r="AR660" i="8" s="1"/>
  <c r="AQ660" i="8" s="1"/>
  <c r="AP660" i="8" s="1"/>
  <c r="AO660" i="8"/>
  <c r="AN660" i="8" s="1"/>
  <c r="AM660" i="8" s="1"/>
  <c r="AL660" i="8" s="1"/>
  <c r="AK660" i="8" s="1"/>
  <c r="K676" i="8"/>
  <c r="K684" i="8"/>
  <c r="K673" i="8"/>
  <c r="AT676" i="8"/>
  <c r="AS676" i="8" s="1"/>
  <c r="AR676" i="8"/>
  <c r="AQ676" i="8" s="1"/>
  <c r="AP676" i="8" s="1"/>
  <c r="AO676" i="8" s="1"/>
  <c r="AN676" i="8" s="1"/>
  <c r="AM676" i="8" s="1"/>
  <c r="AL676" i="8" s="1"/>
  <c r="AI676" i="8" s="1"/>
  <c r="K651" i="8"/>
  <c r="AT638" i="8"/>
  <c r="AS638" i="8" s="1"/>
  <c r="AR638" i="8" s="1"/>
  <c r="AQ638" i="8" s="1"/>
  <c r="AP638" i="8" s="1"/>
  <c r="AO638" i="8" s="1"/>
  <c r="AN638" i="8" s="1"/>
  <c r="AM638" i="8" s="1"/>
  <c r="AL638" i="8" s="1"/>
  <c r="AJ638" i="8" s="1"/>
  <c r="AT707" i="8"/>
  <c r="AS707" i="8" s="1"/>
  <c r="AR707" i="8" s="1"/>
  <c r="AQ707" i="8" s="1"/>
  <c r="AP707" i="8" s="1"/>
  <c r="AO707" i="8" s="1"/>
  <c r="AN707" i="8" s="1"/>
  <c r="AM707" i="8" s="1"/>
  <c r="AL707" i="8" s="1"/>
  <c r="K648" i="8"/>
  <c r="AT632" i="8"/>
  <c r="AS632" i="8" s="1"/>
  <c r="AR632" i="8" s="1"/>
  <c r="AQ632" i="8" s="1"/>
  <c r="AP632" i="8" s="1"/>
  <c r="AO632" i="8" s="1"/>
  <c r="AN632" i="8" s="1"/>
  <c r="AM632" i="8" s="1"/>
  <c r="AL632" i="8" s="1"/>
  <c r="K636" i="8"/>
  <c r="K634" i="8"/>
  <c r="AT661" i="8"/>
  <c r="AS661" i="8" s="1"/>
  <c r="AR661" i="8" s="1"/>
  <c r="AQ661" i="8" s="1"/>
  <c r="AP661" i="8" s="1"/>
  <c r="AO661" i="8" s="1"/>
  <c r="AN661" i="8" s="1"/>
  <c r="AM661" i="8" s="1"/>
  <c r="AL661" i="8" s="1"/>
  <c r="K679" i="8"/>
  <c r="K666" i="8"/>
  <c r="K642" i="8"/>
  <c r="AT640" i="8"/>
  <c r="AS640" i="8" s="1"/>
  <c r="AR640" i="8" s="1"/>
  <c r="AQ640" i="8" s="1"/>
  <c r="AP640" i="8" s="1"/>
  <c r="AO640" i="8" s="1"/>
  <c r="AN640" i="8" s="1"/>
  <c r="AM640" i="8" s="1"/>
  <c r="AL640" i="8" s="1"/>
  <c r="K664" i="8"/>
  <c r="K661" i="8"/>
  <c r="AT679" i="8"/>
  <c r="AS679" i="8" s="1"/>
  <c r="AR679" i="8" s="1"/>
  <c r="AQ679" i="8" s="1"/>
  <c r="AP679" i="8" s="1"/>
  <c r="AO679" i="8" s="1"/>
  <c r="AN679" i="8" s="1"/>
  <c r="AM679" i="8" s="1"/>
  <c r="AL679" i="8" s="1"/>
  <c r="K632" i="8"/>
  <c r="AT655" i="8"/>
  <c r="AS655" i="8" s="1"/>
  <c r="AR655" i="8" s="1"/>
  <c r="AQ655" i="8" s="1"/>
  <c r="AP655" i="8" s="1"/>
  <c r="AO655" i="8" s="1"/>
  <c r="AN655" i="8" s="1"/>
  <c r="AM655" i="8" s="1"/>
  <c r="AL655" i="8" s="1"/>
  <c r="AT712" i="8"/>
  <c r="AS712" i="8" s="1"/>
  <c r="AR712" i="8" s="1"/>
  <c r="AQ712" i="8" s="1"/>
  <c r="AP712" i="8" s="1"/>
  <c r="AO712" i="8" s="1"/>
  <c r="AN712" i="8" s="1"/>
  <c r="AM712" i="8" s="1"/>
  <c r="AL712" i="8" s="1"/>
  <c r="K654" i="8"/>
  <c r="K680" i="8"/>
  <c r="C11" i="6"/>
  <c r="G168" i="9" l="1"/>
  <c r="I168" i="9" s="1"/>
  <c r="AW168" i="9"/>
  <c r="AW112" i="9"/>
  <c r="Z112" i="9"/>
  <c r="G112" i="9"/>
  <c r="I112" i="9" s="1"/>
  <c r="G564" i="9"/>
  <c r="K564" i="9" s="1"/>
  <c r="AW564" i="9"/>
  <c r="Z564" i="9"/>
  <c r="AU598" i="9"/>
  <c r="AT598" i="9" s="1"/>
  <c r="AS598" i="9" s="1"/>
  <c r="AR598" i="9" s="1"/>
  <c r="AQ598" i="9" s="1"/>
  <c r="AP598" i="9" s="1"/>
  <c r="AU608" i="9"/>
  <c r="AT608" i="9" s="1"/>
  <c r="AS608" i="9" s="1"/>
  <c r="AR608" i="9" s="1"/>
  <c r="AQ608" i="9" s="1"/>
  <c r="AP608" i="9" s="1"/>
  <c r="AO608" i="9" s="1"/>
  <c r="AN608" i="9" s="1"/>
  <c r="AM608" i="9" s="1"/>
  <c r="AL608" i="9" s="1"/>
  <c r="AU427" i="9"/>
  <c r="AT427" i="9" s="1"/>
  <c r="AS427" i="9" s="1"/>
  <c r="AR427" i="9" s="1"/>
  <c r="AQ427" i="9" s="1"/>
  <c r="AP427" i="9" s="1"/>
  <c r="AO427" i="9" s="1"/>
  <c r="AN427" i="9" s="1"/>
  <c r="AM427" i="9" s="1"/>
  <c r="AL427" i="9" s="1"/>
  <c r="AU454" i="9"/>
  <c r="AT454" i="9" s="1"/>
  <c r="AS454" i="9" s="1"/>
  <c r="AR454" i="9" s="1"/>
  <c r="AQ454" i="9" s="1"/>
  <c r="AP454" i="9" s="1"/>
  <c r="AO454" i="9" s="1"/>
  <c r="AN454" i="9" s="1"/>
  <c r="AM454" i="9" s="1"/>
  <c r="AL454" i="9" s="1"/>
  <c r="AU460" i="9"/>
  <c r="AU206" i="9"/>
  <c r="AT206" i="9" s="1"/>
  <c r="AS206" i="9" s="1"/>
  <c r="AR206" i="9" s="1"/>
  <c r="AQ206" i="9" s="1"/>
  <c r="AP206" i="9" s="1"/>
  <c r="AO206" i="9" s="1"/>
  <c r="AN206" i="9" s="1"/>
  <c r="AM206" i="9" s="1"/>
  <c r="AL206" i="9" s="1"/>
  <c r="AU359" i="9"/>
  <c r="AT359" i="9" s="1"/>
  <c r="AS359" i="9" s="1"/>
  <c r="AR359" i="9" s="1"/>
  <c r="AQ359" i="9" s="1"/>
  <c r="AP359" i="9" s="1"/>
  <c r="AO359" i="9" s="1"/>
  <c r="AN359" i="9" s="1"/>
  <c r="AM359" i="9" s="1"/>
  <c r="AL359" i="9" s="1"/>
  <c r="AU291" i="9"/>
  <c r="AT291" i="9" s="1"/>
  <c r="AS291" i="9" s="1"/>
  <c r="AR291" i="9" s="1"/>
  <c r="AQ291" i="9" s="1"/>
  <c r="AP291" i="9" s="1"/>
  <c r="AO291" i="9" s="1"/>
  <c r="AN291" i="9" s="1"/>
  <c r="AM291" i="9" s="1"/>
  <c r="AL291" i="9" s="1"/>
  <c r="AU506" i="9"/>
  <c r="AT506" i="9" s="1"/>
  <c r="AS506" i="9" s="1"/>
  <c r="AR506" i="9" s="1"/>
  <c r="AQ506" i="9" s="1"/>
  <c r="AP506" i="9" s="1"/>
  <c r="AO506" i="9" s="1"/>
  <c r="AN506" i="9" s="1"/>
  <c r="AM506" i="9" s="1"/>
  <c r="AL506" i="9" s="1"/>
  <c r="AU276" i="9"/>
  <c r="AT276" i="9" s="1"/>
  <c r="AS276" i="9" s="1"/>
  <c r="AR276" i="9" s="1"/>
  <c r="AQ276" i="9" s="1"/>
  <c r="AP276" i="9" s="1"/>
  <c r="AO276" i="9" s="1"/>
  <c r="AN276" i="9" s="1"/>
  <c r="AM276" i="9" s="1"/>
  <c r="AL276" i="9" s="1"/>
  <c r="AU194" i="9"/>
  <c r="AT194" i="9" s="1"/>
  <c r="AS194" i="9" s="1"/>
  <c r="AR194" i="9" s="1"/>
  <c r="AQ194" i="9" s="1"/>
  <c r="AP194" i="9" s="1"/>
  <c r="AO194" i="9" s="1"/>
  <c r="AN194" i="9" s="1"/>
  <c r="AM194" i="9" s="1"/>
  <c r="AL194" i="9" s="1"/>
  <c r="AI194" i="9" s="1"/>
  <c r="AU606" i="9"/>
  <c r="AT606" i="9" s="1"/>
  <c r="AU326" i="9"/>
  <c r="AT326" i="9" s="1"/>
  <c r="AS326" i="9" s="1"/>
  <c r="AR326" i="9" s="1"/>
  <c r="AQ326" i="9" s="1"/>
  <c r="AP326" i="9" s="1"/>
  <c r="AO326" i="9" s="1"/>
  <c r="AN326" i="9" s="1"/>
  <c r="AM326" i="9" s="1"/>
  <c r="AL326" i="9" s="1"/>
  <c r="AU297" i="9"/>
  <c r="AT297" i="9" s="1"/>
  <c r="AS297" i="9" s="1"/>
  <c r="AR297" i="9" s="1"/>
  <c r="AQ297" i="9" s="1"/>
  <c r="AP297" i="9" s="1"/>
  <c r="AO297" i="9" s="1"/>
  <c r="AN297" i="9" s="1"/>
  <c r="AM297" i="9" s="1"/>
  <c r="AL297" i="9" s="1"/>
  <c r="AU467" i="9"/>
  <c r="AT467" i="9" s="1"/>
  <c r="AS467" i="9" s="1"/>
  <c r="AR467" i="9" s="1"/>
  <c r="AQ467" i="9" s="1"/>
  <c r="AP467" i="9" s="1"/>
  <c r="AO467" i="9" s="1"/>
  <c r="AN467" i="9" s="1"/>
  <c r="AM467" i="9" s="1"/>
  <c r="AL467" i="9" s="1"/>
  <c r="AK467" i="9" s="1"/>
  <c r="AU337" i="9"/>
  <c r="AT337" i="9" s="1"/>
  <c r="AS337" i="9" s="1"/>
  <c r="AR337" i="9" s="1"/>
  <c r="AQ337" i="9" s="1"/>
  <c r="AP337" i="9" s="1"/>
  <c r="AO337" i="9" s="1"/>
  <c r="AN337" i="9" s="1"/>
  <c r="AM337" i="9" s="1"/>
  <c r="AL337" i="9" s="1"/>
  <c r="AK337" i="9" s="1"/>
  <c r="AU235" i="9"/>
  <c r="AT235" i="9" s="1"/>
  <c r="AS235" i="9" s="1"/>
  <c r="AR235" i="9" s="1"/>
  <c r="AQ235" i="9" s="1"/>
  <c r="AP235" i="9" s="1"/>
  <c r="AO235" i="9" s="1"/>
  <c r="AN235" i="9" s="1"/>
  <c r="AM235" i="9" s="1"/>
  <c r="AL235" i="9" s="1"/>
  <c r="AU207" i="9"/>
  <c r="AT207" i="9" s="1"/>
  <c r="AS207" i="9" s="1"/>
  <c r="AR207" i="9" s="1"/>
  <c r="AQ207" i="9" s="1"/>
  <c r="AP207" i="9" s="1"/>
  <c r="AO207" i="9" s="1"/>
  <c r="AN207" i="9" s="1"/>
  <c r="AM207" i="9" s="1"/>
  <c r="AL207" i="9" s="1"/>
  <c r="AU379" i="9"/>
  <c r="AT379" i="9" s="1"/>
  <c r="AS379" i="9" s="1"/>
  <c r="AR379" i="9" s="1"/>
  <c r="AQ379" i="9" s="1"/>
  <c r="AP379" i="9" s="1"/>
  <c r="AO379" i="9" s="1"/>
  <c r="AN379" i="9" s="1"/>
  <c r="AM379" i="9" s="1"/>
  <c r="AL379" i="9" s="1"/>
  <c r="AU223" i="9"/>
  <c r="AT223" i="9" s="1"/>
  <c r="AS223" i="9" s="1"/>
  <c r="AR223" i="9" s="1"/>
  <c r="AQ223" i="9" s="1"/>
  <c r="AP223" i="9" s="1"/>
  <c r="AU442" i="9"/>
  <c r="AT442" i="9" s="1"/>
  <c r="AS442" i="9" s="1"/>
  <c r="AR442" i="9" s="1"/>
  <c r="AQ442" i="9" s="1"/>
  <c r="AP442" i="9" s="1"/>
  <c r="AO442" i="9" s="1"/>
  <c r="AN442" i="9" s="1"/>
  <c r="AM442" i="9" s="1"/>
  <c r="AL442" i="9" s="1"/>
  <c r="AU125" i="9"/>
  <c r="AT125" i="9" s="1"/>
  <c r="AS125" i="9" s="1"/>
  <c r="AR125" i="9" s="1"/>
  <c r="AQ125" i="9" s="1"/>
  <c r="AP125" i="9" s="1"/>
  <c r="AO125" i="9" s="1"/>
  <c r="AN125" i="9" s="1"/>
  <c r="AM125" i="9" s="1"/>
  <c r="AL125" i="9" s="1"/>
  <c r="AU215" i="9"/>
  <c r="AT215" i="9" s="1"/>
  <c r="AS215" i="9" s="1"/>
  <c r="AR215" i="9" s="1"/>
  <c r="AQ215" i="9" s="1"/>
  <c r="AP215" i="9" s="1"/>
  <c r="AO215" i="9" s="1"/>
  <c r="AN215" i="9" s="1"/>
  <c r="AM215" i="9" s="1"/>
  <c r="AL215" i="9" s="1"/>
  <c r="AK215" i="9" s="1"/>
  <c r="AU55" i="9"/>
  <c r="AT55" i="9" s="1"/>
  <c r="AS55" i="9" s="1"/>
  <c r="AR55" i="9" s="1"/>
  <c r="AQ55" i="9" s="1"/>
  <c r="AP55" i="9" s="1"/>
  <c r="AO55" i="9" s="1"/>
  <c r="AN55" i="9" s="1"/>
  <c r="AM55" i="9" s="1"/>
  <c r="AL55" i="9" s="1"/>
  <c r="AU127" i="9"/>
  <c r="AT127" i="9" s="1"/>
  <c r="AS127" i="9" s="1"/>
  <c r="AR127" i="9" s="1"/>
  <c r="AQ127" i="9" s="1"/>
  <c r="AP127" i="9" s="1"/>
  <c r="AO127" i="9" s="1"/>
  <c r="AN127" i="9" s="1"/>
  <c r="AM127" i="9" s="1"/>
  <c r="AL127" i="9" s="1"/>
  <c r="AK127" i="9" s="1"/>
  <c r="AU112" i="9"/>
  <c r="AT112" i="9" s="1"/>
  <c r="AS112" i="9" s="1"/>
  <c r="AR112" i="9" s="1"/>
  <c r="AQ112" i="9" s="1"/>
  <c r="AP112" i="9" s="1"/>
  <c r="AO112" i="9" s="1"/>
  <c r="AN112" i="9" s="1"/>
  <c r="AM112" i="9" s="1"/>
  <c r="AL112" i="9" s="1"/>
  <c r="AU62" i="9"/>
  <c r="AU69" i="9"/>
  <c r="AT69" i="9" s="1"/>
  <c r="AS69" i="9" s="1"/>
  <c r="AR69" i="9" s="1"/>
  <c r="AQ69" i="9" s="1"/>
  <c r="AP69" i="9" s="1"/>
  <c r="AO69" i="9" s="1"/>
  <c r="AN69" i="9" s="1"/>
  <c r="AM69" i="9" s="1"/>
  <c r="AL69" i="9" s="1"/>
  <c r="AU31" i="9"/>
  <c r="AU81" i="9"/>
  <c r="AT81" i="9" s="1"/>
  <c r="AS81" i="9" s="1"/>
  <c r="AR81" i="9" s="1"/>
  <c r="AQ81" i="9" s="1"/>
  <c r="AP81" i="9" s="1"/>
  <c r="AO81" i="9" s="1"/>
  <c r="AN81" i="9" s="1"/>
  <c r="AM81" i="9" s="1"/>
  <c r="AL81" i="9" s="1"/>
  <c r="AI81" i="9" s="1"/>
  <c r="AU187" i="9"/>
  <c r="AT187" i="9" s="1"/>
  <c r="AS187" i="9" s="1"/>
  <c r="AR187" i="9" s="1"/>
  <c r="AQ187" i="9" s="1"/>
  <c r="AP187" i="9" s="1"/>
  <c r="AO187" i="9" s="1"/>
  <c r="AN187" i="9" s="1"/>
  <c r="AM187" i="9" s="1"/>
  <c r="AL187" i="9" s="1"/>
  <c r="AJ187" i="9" s="1"/>
  <c r="AU252" i="9"/>
  <c r="AT252" i="9" s="1"/>
  <c r="AS252" i="9" s="1"/>
  <c r="AR252" i="9" s="1"/>
  <c r="AQ252" i="9" s="1"/>
  <c r="AP252" i="9" s="1"/>
  <c r="AO252" i="9" s="1"/>
  <c r="AN252" i="9" s="1"/>
  <c r="AM252" i="9" s="1"/>
  <c r="AL252" i="9" s="1"/>
  <c r="AU380" i="9"/>
  <c r="AT380" i="9" s="1"/>
  <c r="AS380" i="9" s="1"/>
  <c r="AR380" i="9" s="1"/>
  <c r="AQ380" i="9" s="1"/>
  <c r="AP380" i="9" s="1"/>
  <c r="AO380" i="9" s="1"/>
  <c r="AN380" i="9" s="1"/>
  <c r="AM380" i="9" s="1"/>
  <c r="AL380" i="9" s="1"/>
  <c r="AU391" i="9"/>
  <c r="AT391" i="9" s="1"/>
  <c r="AS391" i="9" s="1"/>
  <c r="AR391" i="9" s="1"/>
  <c r="AQ391" i="9" s="1"/>
  <c r="AP391" i="9" s="1"/>
  <c r="AO391" i="9" s="1"/>
  <c r="AN391" i="9" s="1"/>
  <c r="AM391" i="9" s="1"/>
  <c r="AL391" i="9" s="1"/>
  <c r="AU394" i="9"/>
  <c r="AT394" i="9" s="1"/>
  <c r="AS394" i="9" s="1"/>
  <c r="AR394" i="9" s="1"/>
  <c r="AQ394" i="9" s="1"/>
  <c r="AP394" i="9" s="1"/>
  <c r="AO394" i="9" s="1"/>
  <c r="AN394" i="9" s="1"/>
  <c r="AM394" i="9" s="1"/>
  <c r="AL394" i="9" s="1"/>
  <c r="AJ394" i="9" s="1"/>
  <c r="CI5" i="9"/>
  <c r="CH5" i="9" s="1"/>
  <c r="CG5" i="9" s="1"/>
  <c r="CF5" i="9" s="1"/>
  <c r="CE5" i="9" s="1"/>
  <c r="CD5" i="9" s="1"/>
  <c r="CC5" i="9" s="1"/>
  <c r="CB5" i="9" s="1"/>
  <c r="CA5" i="9" s="1"/>
  <c r="BZ5" i="9" s="1"/>
  <c r="CI25" i="9"/>
  <c r="CH25" i="9" s="1"/>
  <c r="CG25" i="9" s="1"/>
  <c r="CF25" i="9" s="1"/>
  <c r="CE25" i="9" s="1"/>
  <c r="CD25" i="9" s="1"/>
  <c r="CC25" i="9" s="1"/>
  <c r="CB25" i="9" s="1"/>
  <c r="CA25" i="9" s="1"/>
  <c r="BZ25" i="9" s="1"/>
  <c r="CI51" i="9"/>
  <c r="CH51" i="9" s="1"/>
  <c r="CG51" i="9" s="1"/>
  <c r="CF51" i="9" s="1"/>
  <c r="CE51" i="9" s="1"/>
  <c r="CD51" i="9" s="1"/>
  <c r="CC51" i="9" s="1"/>
  <c r="CB51" i="9" s="1"/>
  <c r="CA51" i="9" s="1"/>
  <c r="BZ51" i="9" s="1"/>
  <c r="CI34" i="9"/>
  <c r="CH34" i="9" s="1"/>
  <c r="CG34" i="9" s="1"/>
  <c r="CF34" i="9" s="1"/>
  <c r="CE34" i="9" s="1"/>
  <c r="CD34" i="9" s="1"/>
  <c r="CC34" i="9" s="1"/>
  <c r="CB34" i="9" s="1"/>
  <c r="CA34" i="9" s="1"/>
  <c r="BZ34" i="9" s="1"/>
  <c r="BX34" i="9" s="1"/>
  <c r="CI56" i="9"/>
  <c r="CH56" i="9" s="1"/>
  <c r="CG56" i="9" s="1"/>
  <c r="CF56" i="9" s="1"/>
  <c r="CE56" i="9" s="1"/>
  <c r="CD56" i="9" s="1"/>
  <c r="CC56" i="9" s="1"/>
  <c r="CB56" i="9" s="1"/>
  <c r="CA56" i="9" s="1"/>
  <c r="BZ56" i="9" s="1"/>
  <c r="CI10" i="9"/>
  <c r="CI73" i="9"/>
  <c r="CH73" i="9" s="1"/>
  <c r="CG73" i="9" s="1"/>
  <c r="CF73" i="9" s="1"/>
  <c r="CE73" i="9" s="1"/>
  <c r="CD73" i="9" s="1"/>
  <c r="CC73" i="9" s="1"/>
  <c r="CB73" i="9" s="1"/>
  <c r="CA73" i="9" s="1"/>
  <c r="BZ73" i="9" s="1"/>
  <c r="CI7" i="9"/>
  <c r="CH7" i="9" s="1"/>
  <c r="CG7" i="9" s="1"/>
  <c r="CF7" i="9" s="1"/>
  <c r="CE7" i="9" s="1"/>
  <c r="CD7" i="9" s="1"/>
  <c r="CC7" i="9" s="1"/>
  <c r="CB7" i="9" s="1"/>
  <c r="CA7" i="9" s="1"/>
  <c r="BZ7" i="9" s="1"/>
  <c r="CI66" i="9"/>
  <c r="CH66" i="9" s="1"/>
  <c r="CG66" i="9" s="1"/>
  <c r="CF66" i="9" s="1"/>
  <c r="CE66" i="9" s="1"/>
  <c r="CD66" i="9" s="1"/>
  <c r="CC66" i="9" s="1"/>
  <c r="CB66" i="9" s="1"/>
  <c r="CA66" i="9" s="1"/>
  <c r="BZ66" i="9" s="1"/>
  <c r="CI60" i="9"/>
  <c r="CH60" i="9" s="1"/>
  <c r="CG60" i="9" s="1"/>
  <c r="CF60" i="9" s="1"/>
  <c r="CE60" i="9" s="1"/>
  <c r="CD60" i="9" s="1"/>
  <c r="CC60" i="9" s="1"/>
  <c r="CB60" i="9" s="1"/>
  <c r="CA60" i="9" s="1"/>
  <c r="BZ60" i="9" s="1"/>
  <c r="AU546" i="9"/>
  <c r="AT546" i="9" s="1"/>
  <c r="AS546" i="9" s="1"/>
  <c r="AR546" i="9" s="1"/>
  <c r="AQ546" i="9" s="1"/>
  <c r="AP546" i="9" s="1"/>
  <c r="AO546" i="9" s="1"/>
  <c r="AN546" i="9" s="1"/>
  <c r="AM546" i="9" s="1"/>
  <c r="AL546" i="9" s="1"/>
  <c r="AU588" i="9"/>
  <c r="AT588" i="9" s="1"/>
  <c r="AS588" i="9" s="1"/>
  <c r="AR588" i="9" s="1"/>
  <c r="AQ588" i="9" s="1"/>
  <c r="AP588" i="9" s="1"/>
  <c r="AO588" i="9" s="1"/>
  <c r="AN588" i="9" s="1"/>
  <c r="AM588" i="9" s="1"/>
  <c r="AL588" i="9" s="1"/>
  <c r="AU566" i="9"/>
  <c r="AT566" i="9" s="1"/>
  <c r="AS566" i="9" s="1"/>
  <c r="AR566" i="9" s="1"/>
  <c r="AQ566" i="9" s="1"/>
  <c r="AP566" i="9" s="1"/>
  <c r="AO566" i="9" s="1"/>
  <c r="AN566" i="9" s="1"/>
  <c r="AM566" i="9" s="1"/>
  <c r="AL566" i="9" s="1"/>
  <c r="AJ566" i="9" s="1"/>
  <c r="AU592" i="9"/>
  <c r="AT592" i="9" s="1"/>
  <c r="AS592" i="9" s="1"/>
  <c r="AR592" i="9" s="1"/>
  <c r="AQ592" i="9" s="1"/>
  <c r="AP592" i="9" s="1"/>
  <c r="AO592" i="9" s="1"/>
  <c r="AN592" i="9" s="1"/>
  <c r="AM592" i="9" s="1"/>
  <c r="AL592" i="9" s="1"/>
  <c r="AU612" i="9"/>
  <c r="AT612" i="9" s="1"/>
  <c r="AS612" i="9" s="1"/>
  <c r="AR612" i="9" s="1"/>
  <c r="AQ612" i="9" s="1"/>
  <c r="AP612" i="9" s="1"/>
  <c r="AO612" i="9" s="1"/>
  <c r="AN612" i="9" s="1"/>
  <c r="AM612" i="9" s="1"/>
  <c r="AL612" i="9" s="1"/>
  <c r="AJ612" i="9" s="1"/>
  <c r="AU420" i="9"/>
  <c r="AT420" i="9" s="1"/>
  <c r="AS420" i="9" s="1"/>
  <c r="AR420" i="9" s="1"/>
  <c r="AQ420" i="9" s="1"/>
  <c r="AP420" i="9" s="1"/>
  <c r="AO420" i="9" s="1"/>
  <c r="AN420" i="9" s="1"/>
  <c r="AM420" i="9" s="1"/>
  <c r="AL420" i="9" s="1"/>
  <c r="AU452" i="9"/>
  <c r="AT452" i="9" s="1"/>
  <c r="AS452" i="9" s="1"/>
  <c r="AR452" i="9" s="1"/>
  <c r="AQ452" i="9" s="1"/>
  <c r="AP452" i="9" s="1"/>
  <c r="AO452" i="9" s="1"/>
  <c r="AN452" i="9" s="1"/>
  <c r="AM452" i="9" s="1"/>
  <c r="AL452" i="9" s="1"/>
  <c r="AU180" i="9"/>
  <c r="AT180" i="9" s="1"/>
  <c r="AS180" i="9" s="1"/>
  <c r="AR180" i="9" s="1"/>
  <c r="AQ180" i="9" s="1"/>
  <c r="AP180" i="9" s="1"/>
  <c r="AO180" i="9" s="1"/>
  <c r="AN180" i="9" s="1"/>
  <c r="AM180" i="9" s="1"/>
  <c r="AL180" i="9" s="1"/>
  <c r="AU346" i="9"/>
  <c r="AT346" i="9" s="1"/>
  <c r="AS346" i="9" s="1"/>
  <c r="AR346" i="9" s="1"/>
  <c r="AQ346" i="9" s="1"/>
  <c r="AP346" i="9" s="1"/>
  <c r="AO346" i="9" s="1"/>
  <c r="AN346" i="9" s="1"/>
  <c r="AM346" i="9" s="1"/>
  <c r="AL346" i="9" s="1"/>
  <c r="AU257" i="9"/>
  <c r="AT257" i="9" s="1"/>
  <c r="AS257" i="9" s="1"/>
  <c r="AR257" i="9" s="1"/>
  <c r="AQ257" i="9" s="1"/>
  <c r="AP257" i="9" s="1"/>
  <c r="AO257" i="9" s="1"/>
  <c r="AN257" i="9" s="1"/>
  <c r="AM257" i="9" s="1"/>
  <c r="AL257" i="9" s="1"/>
  <c r="AU421" i="9"/>
  <c r="AT421" i="9" s="1"/>
  <c r="AS421" i="9" s="1"/>
  <c r="AR421" i="9" s="1"/>
  <c r="AQ421" i="9" s="1"/>
  <c r="AP421" i="9" s="1"/>
  <c r="AO421" i="9" s="1"/>
  <c r="AN421" i="9" s="1"/>
  <c r="AM421" i="9" s="1"/>
  <c r="AL421" i="9" s="1"/>
  <c r="AU227" i="9"/>
  <c r="AT227" i="9" s="1"/>
  <c r="AS227" i="9" s="1"/>
  <c r="AR227" i="9" s="1"/>
  <c r="AQ227" i="9" s="1"/>
  <c r="AP227" i="9" s="1"/>
  <c r="AO227" i="9" s="1"/>
  <c r="AN227" i="9" s="1"/>
  <c r="AM227" i="9" s="1"/>
  <c r="AL227" i="9" s="1"/>
  <c r="AU188" i="9"/>
  <c r="AT188" i="9" s="1"/>
  <c r="AS188" i="9" s="1"/>
  <c r="AR188" i="9" s="1"/>
  <c r="AQ188" i="9" s="1"/>
  <c r="AP188" i="9" s="1"/>
  <c r="AO188" i="9" s="1"/>
  <c r="AN188" i="9" s="1"/>
  <c r="AM188" i="9" s="1"/>
  <c r="AL188" i="9" s="1"/>
  <c r="AU590" i="9"/>
  <c r="AT590" i="9" s="1"/>
  <c r="AS590" i="9" s="1"/>
  <c r="AR590" i="9" s="1"/>
  <c r="AQ590" i="9" s="1"/>
  <c r="AP590" i="9" s="1"/>
  <c r="AO590" i="9" s="1"/>
  <c r="AN590" i="9" s="1"/>
  <c r="AM590" i="9" s="1"/>
  <c r="AL590" i="9" s="1"/>
  <c r="AU322" i="9"/>
  <c r="AT322" i="9" s="1"/>
  <c r="AS322" i="9" s="1"/>
  <c r="AR322" i="9" s="1"/>
  <c r="AQ322" i="9" s="1"/>
  <c r="AP322" i="9" s="1"/>
  <c r="AO322" i="9" s="1"/>
  <c r="AN322" i="9" s="1"/>
  <c r="AM322" i="9" s="1"/>
  <c r="AL322" i="9" s="1"/>
  <c r="AU293" i="9"/>
  <c r="AT293" i="9" s="1"/>
  <c r="AS293" i="9" s="1"/>
  <c r="AR293" i="9" s="1"/>
  <c r="AQ293" i="9" s="1"/>
  <c r="AP293" i="9" s="1"/>
  <c r="AO293" i="9" s="1"/>
  <c r="AN293" i="9" s="1"/>
  <c r="AM293" i="9" s="1"/>
  <c r="AL293" i="9" s="1"/>
  <c r="AU410" i="9"/>
  <c r="AT410" i="9" s="1"/>
  <c r="AS410" i="9" s="1"/>
  <c r="AR410" i="9" s="1"/>
  <c r="AQ410" i="9" s="1"/>
  <c r="AP410" i="9" s="1"/>
  <c r="AO410" i="9" s="1"/>
  <c r="AN410" i="9" s="1"/>
  <c r="AM410" i="9" s="1"/>
  <c r="AL410" i="9" s="1"/>
  <c r="AI410" i="9" s="1"/>
  <c r="AU295" i="9"/>
  <c r="AT295" i="9" s="1"/>
  <c r="AS295" i="9" s="1"/>
  <c r="AR295" i="9" s="1"/>
  <c r="AQ295" i="9" s="1"/>
  <c r="AP295" i="9" s="1"/>
  <c r="AO295" i="9" s="1"/>
  <c r="AN295" i="9" s="1"/>
  <c r="AM295" i="9" s="1"/>
  <c r="AL295" i="9" s="1"/>
  <c r="AU228" i="9"/>
  <c r="AT228" i="9" s="1"/>
  <c r="AS228" i="9" s="1"/>
  <c r="AR228" i="9" s="1"/>
  <c r="AQ228" i="9" s="1"/>
  <c r="AP228" i="9" s="1"/>
  <c r="AO228" i="9" s="1"/>
  <c r="AN228" i="9" s="1"/>
  <c r="AM228" i="9" s="1"/>
  <c r="AL228" i="9" s="1"/>
  <c r="AK228" i="9" s="1"/>
  <c r="AU204" i="9"/>
  <c r="AT204" i="9" s="1"/>
  <c r="AS204" i="9" s="1"/>
  <c r="AR204" i="9" s="1"/>
  <c r="AQ204" i="9" s="1"/>
  <c r="AP204" i="9" s="1"/>
  <c r="AO204" i="9" s="1"/>
  <c r="AN204" i="9" s="1"/>
  <c r="AM204" i="9" s="1"/>
  <c r="AL204" i="9" s="1"/>
  <c r="AU287" i="9"/>
  <c r="AT287" i="9" s="1"/>
  <c r="AS287" i="9" s="1"/>
  <c r="AR287" i="9" s="1"/>
  <c r="AQ287" i="9" s="1"/>
  <c r="AP287" i="9" s="1"/>
  <c r="AO287" i="9" s="1"/>
  <c r="AN287" i="9" s="1"/>
  <c r="AM287" i="9" s="1"/>
  <c r="AL287" i="9" s="1"/>
  <c r="AU142" i="9"/>
  <c r="AT142" i="9" s="1"/>
  <c r="AS142" i="9" s="1"/>
  <c r="AR142" i="9" s="1"/>
  <c r="AQ142" i="9" s="1"/>
  <c r="AP142" i="9" s="1"/>
  <c r="AO142" i="9" s="1"/>
  <c r="AN142" i="9" s="1"/>
  <c r="AM142" i="9" s="1"/>
  <c r="AL142" i="9" s="1"/>
  <c r="AU328" i="9"/>
  <c r="AT328" i="9" s="1"/>
  <c r="AS328" i="9" s="1"/>
  <c r="AR328" i="9" s="1"/>
  <c r="AQ328" i="9" s="1"/>
  <c r="AP328" i="9" s="1"/>
  <c r="AO328" i="9" s="1"/>
  <c r="AN328" i="9" s="1"/>
  <c r="AM328" i="9" s="1"/>
  <c r="AL328" i="9" s="1"/>
  <c r="AU121" i="9"/>
  <c r="AT121" i="9" s="1"/>
  <c r="AS121" i="9" s="1"/>
  <c r="AR121" i="9" s="1"/>
  <c r="AQ121" i="9" s="1"/>
  <c r="AP121" i="9" s="1"/>
  <c r="AO121" i="9" s="1"/>
  <c r="AN121" i="9" s="1"/>
  <c r="AM121" i="9" s="1"/>
  <c r="AL121" i="9" s="1"/>
  <c r="AU203" i="9"/>
  <c r="AT203" i="9" s="1"/>
  <c r="AS203" i="9" s="1"/>
  <c r="AR203" i="9" s="1"/>
  <c r="AQ203" i="9" s="1"/>
  <c r="AP203" i="9" s="1"/>
  <c r="AO203" i="9" s="1"/>
  <c r="AN203" i="9" s="1"/>
  <c r="AM203" i="9" s="1"/>
  <c r="AL203" i="9" s="1"/>
  <c r="AU45" i="9"/>
  <c r="AT45" i="9" s="1"/>
  <c r="AS45" i="9" s="1"/>
  <c r="AR45" i="9" s="1"/>
  <c r="AQ45" i="9" s="1"/>
  <c r="AP45" i="9" s="1"/>
  <c r="AO45" i="9" s="1"/>
  <c r="AN45" i="9" s="1"/>
  <c r="AM45" i="9" s="1"/>
  <c r="AL45" i="9" s="1"/>
  <c r="AU124" i="9"/>
  <c r="AT124" i="9" s="1"/>
  <c r="AS124" i="9" s="1"/>
  <c r="AR124" i="9" s="1"/>
  <c r="AQ124" i="9" s="1"/>
  <c r="AP124" i="9" s="1"/>
  <c r="AO124" i="9" s="1"/>
  <c r="AN124" i="9" s="1"/>
  <c r="AM124" i="9" s="1"/>
  <c r="AL124" i="9" s="1"/>
  <c r="AU88" i="9"/>
  <c r="AU48" i="9"/>
  <c r="AT48" i="9" s="1"/>
  <c r="AU25" i="9"/>
  <c r="AT25" i="9" s="1"/>
  <c r="AS25" i="9" s="1"/>
  <c r="AR25" i="9" s="1"/>
  <c r="AQ25" i="9" s="1"/>
  <c r="AP25" i="9" s="1"/>
  <c r="AO25" i="9" s="1"/>
  <c r="AN25" i="9" s="1"/>
  <c r="AM25" i="9" s="1"/>
  <c r="AL25" i="9" s="1"/>
  <c r="AU114" i="9"/>
  <c r="AT114" i="9" s="1"/>
  <c r="AS114" i="9" s="1"/>
  <c r="AR114" i="9" s="1"/>
  <c r="AQ114" i="9" s="1"/>
  <c r="AP114" i="9" s="1"/>
  <c r="AO114" i="9" s="1"/>
  <c r="AN114" i="9" s="1"/>
  <c r="AM114" i="9" s="1"/>
  <c r="AL114" i="9" s="1"/>
  <c r="AU149" i="9"/>
  <c r="AT149" i="9" s="1"/>
  <c r="AS149" i="9" s="1"/>
  <c r="AR149" i="9" s="1"/>
  <c r="AQ149" i="9" s="1"/>
  <c r="AP149" i="9" s="1"/>
  <c r="AO149" i="9" s="1"/>
  <c r="AN149" i="9" s="1"/>
  <c r="AM149" i="9" s="1"/>
  <c r="AL149" i="9" s="1"/>
  <c r="AJ149" i="9" s="1"/>
  <c r="AU46" i="9"/>
  <c r="AU153" i="9"/>
  <c r="AU387" i="9"/>
  <c r="AT387" i="9" s="1"/>
  <c r="AS387" i="9" s="1"/>
  <c r="AR387" i="9" s="1"/>
  <c r="AQ387" i="9" s="1"/>
  <c r="AP387" i="9" s="1"/>
  <c r="AO387" i="9" s="1"/>
  <c r="AN387" i="9" s="1"/>
  <c r="AM387" i="9" s="1"/>
  <c r="AL387" i="9" s="1"/>
  <c r="AU249" i="9"/>
  <c r="AT249" i="9" s="1"/>
  <c r="AS249" i="9" s="1"/>
  <c r="AR249" i="9" s="1"/>
  <c r="AQ249" i="9" s="1"/>
  <c r="AP249" i="9" s="1"/>
  <c r="AO249" i="9" s="1"/>
  <c r="AN249" i="9" s="1"/>
  <c r="AM249" i="9" s="1"/>
  <c r="AL249" i="9" s="1"/>
  <c r="AU398" i="9"/>
  <c r="AT398" i="9" s="1"/>
  <c r="AS398" i="9" s="1"/>
  <c r="AR398" i="9" s="1"/>
  <c r="AQ398" i="9" s="1"/>
  <c r="AP398" i="9" s="1"/>
  <c r="AO398" i="9" s="1"/>
  <c r="AN398" i="9" s="1"/>
  <c r="AM398" i="9" s="1"/>
  <c r="AL398" i="9" s="1"/>
  <c r="AK398" i="9" s="1"/>
  <c r="CI9" i="9"/>
  <c r="CH9" i="9" s="1"/>
  <c r="CG9" i="9" s="1"/>
  <c r="CF9" i="9" s="1"/>
  <c r="CE9" i="9" s="1"/>
  <c r="CD9" i="9" s="1"/>
  <c r="CC9" i="9" s="1"/>
  <c r="CB9" i="9" s="1"/>
  <c r="CA9" i="9" s="1"/>
  <c r="BZ9" i="9" s="1"/>
  <c r="CI31" i="9"/>
  <c r="CH31" i="9" s="1"/>
  <c r="CG31" i="9" s="1"/>
  <c r="CF31" i="9" s="1"/>
  <c r="CE31" i="9" s="1"/>
  <c r="CD31" i="9" s="1"/>
  <c r="CC31" i="9" s="1"/>
  <c r="CB31" i="9" s="1"/>
  <c r="CA31" i="9" s="1"/>
  <c r="BZ31" i="9" s="1"/>
  <c r="CI54" i="9"/>
  <c r="CH54" i="9" s="1"/>
  <c r="CI35" i="9"/>
  <c r="CH35" i="9" s="1"/>
  <c r="CI58" i="9"/>
  <c r="CH58" i="9" s="1"/>
  <c r="CG58" i="9" s="1"/>
  <c r="CF58" i="9" s="1"/>
  <c r="CE58" i="9" s="1"/>
  <c r="CD58" i="9" s="1"/>
  <c r="CC58" i="9" s="1"/>
  <c r="CB58" i="9" s="1"/>
  <c r="CA58" i="9" s="1"/>
  <c r="BZ58" i="9" s="1"/>
  <c r="BY58" i="9" s="1"/>
  <c r="CI13" i="9"/>
  <c r="CH13" i="9" s="1"/>
  <c r="CG13" i="9" s="1"/>
  <c r="CI78" i="9"/>
  <c r="CI23" i="9"/>
  <c r="CH23" i="9" s="1"/>
  <c r="CG23" i="9" s="1"/>
  <c r="CI68" i="9"/>
  <c r="CH68" i="9" s="1"/>
  <c r="CG68" i="9" s="1"/>
  <c r="CF68" i="9" s="1"/>
  <c r="CE68" i="9" s="1"/>
  <c r="CD68" i="9" s="1"/>
  <c r="CC68" i="9" s="1"/>
  <c r="CB68" i="9" s="1"/>
  <c r="CA68" i="9" s="1"/>
  <c r="BZ68" i="9" s="1"/>
  <c r="CI63" i="9"/>
  <c r="AU543" i="9"/>
  <c r="AT543" i="9" s="1"/>
  <c r="AS543" i="9" s="1"/>
  <c r="AR543" i="9" s="1"/>
  <c r="AQ543" i="9" s="1"/>
  <c r="AP543" i="9" s="1"/>
  <c r="AO543" i="9" s="1"/>
  <c r="AN543" i="9" s="1"/>
  <c r="AM543" i="9" s="1"/>
  <c r="AL543" i="9" s="1"/>
  <c r="AU572" i="9"/>
  <c r="AT572" i="9" s="1"/>
  <c r="AS572" i="9" s="1"/>
  <c r="AR572" i="9" s="1"/>
  <c r="AQ572" i="9" s="1"/>
  <c r="AP572" i="9" s="1"/>
  <c r="AO572" i="9" s="1"/>
  <c r="AN572" i="9" s="1"/>
  <c r="AM572" i="9" s="1"/>
  <c r="AL572" i="9" s="1"/>
  <c r="AU532" i="9"/>
  <c r="AT532" i="9" s="1"/>
  <c r="AS532" i="9" s="1"/>
  <c r="AR532" i="9" s="1"/>
  <c r="AQ532" i="9" s="1"/>
  <c r="AP532" i="9" s="1"/>
  <c r="AO532" i="9" s="1"/>
  <c r="AN532" i="9" s="1"/>
  <c r="AM532" i="9" s="1"/>
  <c r="AL532" i="9" s="1"/>
  <c r="AK532" i="9" s="1"/>
  <c r="AU530" i="9"/>
  <c r="AT530" i="9" s="1"/>
  <c r="AS530" i="9" s="1"/>
  <c r="AR530" i="9" s="1"/>
  <c r="AQ530" i="9" s="1"/>
  <c r="AP530" i="9" s="1"/>
  <c r="AO530" i="9" s="1"/>
  <c r="AN530" i="9" s="1"/>
  <c r="AM530" i="9" s="1"/>
  <c r="AL530" i="9" s="1"/>
  <c r="AU607" i="9"/>
  <c r="AT607" i="9" s="1"/>
  <c r="AS607" i="9" s="1"/>
  <c r="AR607" i="9" s="1"/>
  <c r="AQ607" i="9" s="1"/>
  <c r="AP607" i="9" s="1"/>
  <c r="AO607" i="9" s="1"/>
  <c r="AN607" i="9" s="1"/>
  <c r="AM607" i="9" s="1"/>
  <c r="AL607" i="9" s="1"/>
  <c r="AI607" i="9" s="1"/>
  <c r="AU589" i="9"/>
  <c r="AT589" i="9" s="1"/>
  <c r="AS589" i="9" s="1"/>
  <c r="AR589" i="9" s="1"/>
  <c r="AQ589" i="9" s="1"/>
  <c r="AP589" i="9" s="1"/>
  <c r="AO589" i="9" s="1"/>
  <c r="AN589" i="9" s="1"/>
  <c r="AM589" i="9" s="1"/>
  <c r="AL589" i="9" s="1"/>
  <c r="AU616" i="9"/>
  <c r="AT616" i="9" s="1"/>
  <c r="AS616" i="9" s="1"/>
  <c r="AR616" i="9" s="1"/>
  <c r="AQ616" i="9" s="1"/>
  <c r="AP616" i="9" s="1"/>
  <c r="AO616" i="9" s="1"/>
  <c r="AN616" i="9" s="1"/>
  <c r="AM616" i="9" s="1"/>
  <c r="AL616" i="9" s="1"/>
  <c r="AU169" i="9"/>
  <c r="AT169" i="9" s="1"/>
  <c r="AU323" i="9"/>
  <c r="AT323" i="9" s="1"/>
  <c r="AS323" i="9" s="1"/>
  <c r="AR323" i="9" s="1"/>
  <c r="AQ323" i="9" s="1"/>
  <c r="AP323" i="9" s="1"/>
  <c r="AO323" i="9" s="1"/>
  <c r="AN323" i="9" s="1"/>
  <c r="AM323" i="9" s="1"/>
  <c r="AL323" i="9" s="1"/>
  <c r="AK323" i="9" s="1"/>
  <c r="AU242" i="9"/>
  <c r="AT242" i="9" s="1"/>
  <c r="AS242" i="9" s="1"/>
  <c r="AR242" i="9" s="1"/>
  <c r="AQ242" i="9" s="1"/>
  <c r="AP242" i="9" s="1"/>
  <c r="AO242" i="9" s="1"/>
  <c r="AN242" i="9" s="1"/>
  <c r="AM242" i="9" s="1"/>
  <c r="AL242" i="9" s="1"/>
  <c r="AU383" i="9"/>
  <c r="AT383" i="9" s="1"/>
  <c r="AS383" i="9" s="1"/>
  <c r="AR383" i="9" s="1"/>
  <c r="AQ383" i="9" s="1"/>
  <c r="AP383" i="9" s="1"/>
  <c r="AO383" i="9" s="1"/>
  <c r="AN383" i="9" s="1"/>
  <c r="AM383" i="9" s="1"/>
  <c r="AL383" i="9" s="1"/>
  <c r="AU221" i="9"/>
  <c r="AT221" i="9" s="1"/>
  <c r="AS221" i="9" s="1"/>
  <c r="AR221" i="9" s="1"/>
  <c r="AQ221" i="9" s="1"/>
  <c r="AP221" i="9" s="1"/>
  <c r="AO221" i="9" s="1"/>
  <c r="AN221" i="9" s="1"/>
  <c r="AM221" i="9" s="1"/>
  <c r="AL221" i="9" s="1"/>
  <c r="AI221" i="9" s="1"/>
  <c r="AU172" i="9"/>
  <c r="AT172" i="9" s="1"/>
  <c r="AS172" i="9" s="1"/>
  <c r="AR172" i="9" s="1"/>
  <c r="AQ172" i="9" s="1"/>
  <c r="AP172" i="9" s="1"/>
  <c r="AO172" i="9" s="1"/>
  <c r="AN172" i="9" s="1"/>
  <c r="AM172" i="9" s="1"/>
  <c r="AL172" i="9" s="1"/>
  <c r="AU519" i="9"/>
  <c r="AT519" i="9" s="1"/>
  <c r="AS519" i="9" s="1"/>
  <c r="AR519" i="9" s="1"/>
  <c r="AQ519" i="9" s="1"/>
  <c r="AP519" i="9" s="1"/>
  <c r="AO519" i="9" s="1"/>
  <c r="AN519" i="9" s="1"/>
  <c r="AM519" i="9" s="1"/>
  <c r="AL519" i="9" s="1"/>
  <c r="AU318" i="9"/>
  <c r="AU271" i="9"/>
  <c r="AT271" i="9" s="1"/>
  <c r="AS271" i="9" s="1"/>
  <c r="AR271" i="9" s="1"/>
  <c r="AQ271" i="9" s="1"/>
  <c r="AP271" i="9" s="1"/>
  <c r="AO271" i="9" s="1"/>
  <c r="AN271" i="9" s="1"/>
  <c r="AM271" i="9" s="1"/>
  <c r="AL271" i="9" s="1"/>
  <c r="AJ271" i="9" s="1"/>
  <c r="AU399" i="9"/>
  <c r="AT399" i="9" s="1"/>
  <c r="AS399" i="9" s="1"/>
  <c r="AR399" i="9" s="1"/>
  <c r="AQ399" i="9" s="1"/>
  <c r="AP399" i="9" s="1"/>
  <c r="AO399" i="9" s="1"/>
  <c r="AN399" i="9" s="1"/>
  <c r="AM399" i="9" s="1"/>
  <c r="AL399" i="9" s="1"/>
  <c r="AU289" i="9"/>
  <c r="AT289" i="9" s="1"/>
  <c r="AS289" i="9" s="1"/>
  <c r="AR289" i="9" s="1"/>
  <c r="AQ289" i="9" s="1"/>
  <c r="AP289" i="9" s="1"/>
  <c r="AO289" i="9" s="1"/>
  <c r="AN289" i="9" s="1"/>
  <c r="AM289" i="9" s="1"/>
  <c r="AL289" i="9" s="1"/>
  <c r="AU220" i="9"/>
  <c r="AT220" i="9" s="1"/>
  <c r="AS220" i="9" s="1"/>
  <c r="AR220" i="9" s="1"/>
  <c r="AQ220" i="9" s="1"/>
  <c r="AP220" i="9" s="1"/>
  <c r="AO220" i="9" s="1"/>
  <c r="AN220" i="9" s="1"/>
  <c r="AM220" i="9" s="1"/>
  <c r="AL220" i="9" s="1"/>
  <c r="AU78" i="9"/>
  <c r="AT78" i="9" s="1"/>
  <c r="AS78" i="9" s="1"/>
  <c r="AR78" i="9" s="1"/>
  <c r="AQ78" i="9" s="1"/>
  <c r="AP78" i="9" s="1"/>
  <c r="AU133" i="9"/>
  <c r="AT133" i="9" s="1"/>
  <c r="AS133" i="9" s="1"/>
  <c r="AR133" i="9" s="1"/>
  <c r="AQ133" i="9" s="1"/>
  <c r="AP133" i="9" s="1"/>
  <c r="AO133" i="9" s="1"/>
  <c r="AN133" i="9" s="1"/>
  <c r="AM133" i="9" s="1"/>
  <c r="AL133" i="9" s="1"/>
  <c r="AK133" i="9" s="1"/>
  <c r="AU502" i="9"/>
  <c r="AT502" i="9" s="1"/>
  <c r="AS502" i="9" s="1"/>
  <c r="AR502" i="9" s="1"/>
  <c r="AQ502" i="9" s="1"/>
  <c r="AP502" i="9" s="1"/>
  <c r="AO502" i="9" s="1"/>
  <c r="AN502" i="9" s="1"/>
  <c r="AM502" i="9" s="1"/>
  <c r="AL502" i="9" s="1"/>
  <c r="AJ502" i="9" s="1"/>
  <c r="AU325" i="9"/>
  <c r="AU113" i="9"/>
  <c r="AT113" i="9" s="1"/>
  <c r="AS113" i="9" s="1"/>
  <c r="AR113" i="9" s="1"/>
  <c r="AQ113" i="9" s="1"/>
  <c r="AP113" i="9" s="1"/>
  <c r="AO113" i="9" s="1"/>
  <c r="AN113" i="9" s="1"/>
  <c r="AM113" i="9" s="1"/>
  <c r="AL113" i="9" s="1"/>
  <c r="AU158" i="9"/>
  <c r="AT158" i="9" s="1"/>
  <c r="AS158" i="9" s="1"/>
  <c r="AR158" i="9" s="1"/>
  <c r="AQ158" i="9" s="1"/>
  <c r="AP158" i="9" s="1"/>
  <c r="AO158" i="9" s="1"/>
  <c r="AN158" i="9" s="1"/>
  <c r="AM158" i="9" s="1"/>
  <c r="AL158" i="9" s="1"/>
  <c r="AU41" i="9"/>
  <c r="AT41" i="9" s="1"/>
  <c r="AS41" i="9" s="1"/>
  <c r="AR41" i="9" s="1"/>
  <c r="AQ41" i="9" s="1"/>
  <c r="AP41" i="9" s="1"/>
  <c r="AO41" i="9" s="1"/>
  <c r="AN41" i="9" s="1"/>
  <c r="AM41" i="9" s="1"/>
  <c r="AL41" i="9" s="1"/>
  <c r="AJ41" i="9" s="1"/>
  <c r="AU93" i="9"/>
  <c r="AT93" i="9" s="1"/>
  <c r="AS93" i="9" s="1"/>
  <c r="AR93" i="9" s="1"/>
  <c r="AQ93" i="9" s="1"/>
  <c r="AP93" i="9" s="1"/>
  <c r="AO93" i="9" s="1"/>
  <c r="AN93" i="9" s="1"/>
  <c r="AM93" i="9" s="1"/>
  <c r="AL93" i="9" s="1"/>
  <c r="AK93" i="9" s="1"/>
  <c r="AU33" i="9"/>
  <c r="AT33" i="9" s="1"/>
  <c r="AS33" i="9" s="1"/>
  <c r="AR33" i="9" s="1"/>
  <c r="AQ33" i="9" s="1"/>
  <c r="AP33" i="9" s="1"/>
  <c r="AO33" i="9" s="1"/>
  <c r="AN33" i="9" s="1"/>
  <c r="AM33" i="9" s="1"/>
  <c r="AL33" i="9" s="1"/>
  <c r="AK33" i="9" s="1"/>
  <c r="AU47" i="9"/>
  <c r="AT47" i="9" s="1"/>
  <c r="AS47" i="9" s="1"/>
  <c r="AR47" i="9" s="1"/>
  <c r="AQ47" i="9" s="1"/>
  <c r="AP47" i="9" s="1"/>
  <c r="AO47" i="9" s="1"/>
  <c r="AN47" i="9" s="1"/>
  <c r="AM47" i="9" s="1"/>
  <c r="AL47" i="9" s="1"/>
  <c r="AU317" i="9"/>
  <c r="AT317" i="9" s="1"/>
  <c r="AS317" i="9" s="1"/>
  <c r="AU77" i="9"/>
  <c r="AT77" i="9" s="1"/>
  <c r="AS77" i="9" s="1"/>
  <c r="AR77" i="9" s="1"/>
  <c r="AQ77" i="9" s="1"/>
  <c r="AP77" i="9" s="1"/>
  <c r="AO77" i="9" s="1"/>
  <c r="AN77" i="9" s="1"/>
  <c r="AM77" i="9" s="1"/>
  <c r="AL77" i="9" s="1"/>
  <c r="AU151" i="9"/>
  <c r="AT151" i="9" s="1"/>
  <c r="AU183" i="9"/>
  <c r="AT183" i="9" s="1"/>
  <c r="AS183" i="9" s="1"/>
  <c r="AR183" i="9" s="1"/>
  <c r="AQ183" i="9" s="1"/>
  <c r="AP183" i="9" s="1"/>
  <c r="AO183" i="9" s="1"/>
  <c r="AN183" i="9" s="1"/>
  <c r="AM183" i="9" s="1"/>
  <c r="AL183" i="9" s="1"/>
  <c r="AU68" i="9"/>
  <c r="AT68" i="9" s="1"/>
  <c r="AS68" i="9" s="1"/>
  <c r="AR68" i="9" s="1"/>
  <c r="AQ68" i="9" s="1"/>
  <c r="AP68" i="9" s="1"/>
  <c r="AO68" i="9" s="1"/>
  <c r="AN68" i="9" s="1"/>
  <c r="AM68" i="9" s="1"/>
  <c r="AL68" i="9" s="1"/>
  <c r="AU38" i="9"/>
  <c r="AU250" i="9"/>
  <c r="AT250" i="9" s="1"/>
  <c r="AS250" i="9" s="1"/>
  <c r="AR250" i="9" s="1"/>
  <c r="AQ250" i="9" s="1"/>
  <c r="AP250" i="9" s="1"/>
  <c r="AO250" i="9" s="1"/>
  <c r="AN250" i="9" s="1"/>
  <c r="AM250" i="9" s="1"/>
  <c r="AL250" i="9" s="1"/>
  <c r="AK250" i="9" s="1"/>
  <c r="CI80" i="9"/>
  <c r="CH80" i="9" s="1"/>
  <c r="CG80" i="9" s="1"/>
  <c r="CF80" i="9" s="1"/>
  <c r="CE80" i="9" s="1"/>
  <c r="CD80" i="9" s="1"/>
  <c r="CC80" i="9" s="1"/>
  <c r="CB80" i="9" s="1"/>
  <c r="CA80" i="9" s="1"/>
  <c r="BZ80" i="9" s="1"/>
  <c r="CI14" i="9"/>
  <c r="CI33" i="9"/>
  <c r="CI55" i="9"/>
  <c r="CI40" i="9"/>
  <c r="CH40" i="9" s="1"/>
  <c r="CI59" i="9"/>
  <c r="CH59" i="9" s="1"/>
  <c r="CI15" i="9"/>
  <c r="CH15" i="9" s="1"/>
  <c r="CG15" i="9" s="1"/>
  <c r="CF15" i="9" s="1"/>
  <c r="CE15" i="9" s="1"/>
  <c r="CD15" i="9" s="1"/>
  <c r="CC15" i="9" s="1"/>
  <c r="CB15" i="9" s="1"/>
  <c r="CA15" i="9" s="1"/>
  <c r="BZ15" i="9" s="1"/>
  <c r="BX15" i="9" s="1"/>
  <c r="CI3" i="9"/>
  <c r="CH3" i="9" s="1"/>
  <c r="CG3" i="9" s="1"/>
  <c r="CF3" i="9" s="1"/>
  <c r="CE3" i="9" s="1"/>
  <c r="CD3" i="9" s="1"/>
  <c r="CC3" i="9" s="1"/>
  <c r="CB3" i="9" s="1"/>
  <c r="CA3" i="9" s="1"/>
  <c r="BZ3" i="9" s="1"/>
  <c r="CI24" i="9"/>
  <c r="CH24" i="9" s="1"/>
  <c r="CG24" i="9" s="1"/>
  <c r="CF24" i="9" s="1"/>
  <c r="CE24" i="9" s="1"/>
  <c r="CD24" i="9" s="1"/>
  <c r="CC24" i="9" s="1"/>
  <c r="CB24" i="9" s="1"/>
  <c r="CA24" i="9" s="1"/>
  <c r="BZ24" i="9" s="1"/>
  <c r="CI70" i="9"/>
  <c r="CI69" i="9"/>
  <c r="CH69" i="9" s="1"/>
  <c r="CG69" i="9" s="1"/>
  <c r="CF69" i="9" s="1"/>
  <c r="CE69" i="9" s="1"/>
  <c r="CD69" i="9" s="1"/>
  <c r="CC69" i="9" s="1"/>
  <c r="CB69" i="9" s="1"/>
  <c r="CA69" i="9" s="1"/>
  <c r="BZ69" i="9" s="1"/>
  <c r="AU554" i="9"/>
  <c r="AT554" i="9" s="1"/>
  <c r="AS554" i="9" s="1"/>
  <c r="AR554" i="9" s="1"/>
  <c r="AQ554" i="9" s="1"/>
  <c r="AP554" i="9" s="1"/>
  <c r="AO554" i="9" s="1"/>
  <c r="AN554" i="9" s="1"/>
  <c r="AM554" i="9" s="1"/>
  <c r="AL554" i="9" s="1"/>
  <c r="AU538" i="9"/>
  <c r="AT538" i="9" s="1"/>
  <c r="AS538" i="9" s="1"/>
  <c r="AR538" i="9" s="1"/>
  <c r="AQ538" i="9" s="1"/>
  <c r="AP538" i="9" s="1"/>
  <c r="AO538" i="9" s="1"/>
  <c r="AN538" i="9" s="1"/>
  <c r="AM538" i="9" s="1"/>
  <c r="AL538" i="9" s="1"/>
  <c r="AK538" i="9" s="1"/>
  <c r="AU514" i="9"/>
  <c r="AU527" i="9"/>
  <c r="AT527" i="9" s="1"/>
  <c r="AS527" i="9" s="1"/>
  <c r="AR527" i="9" s="1"/>
  <c r="AQ527" i="9" s="1"/>
  <c r="AP527" i="9" s="1"/>
  <c r="AO527" i="9" s="1"/>
  <c r="AN527" i="9" s="1"/>
  <c r="AM527" i="9" s="1"/>
  <c r="AL527" i="9" s="1"/>
  <c r="AK527" i="9" s="1"/>
  <c r="AU591" i="9"/>
  <c r="AT591" i="9" s="1"/>
  <c r="AS591" i="9" s="1"/>
  <c r="AR591" i="9" s="1"/>
  <c r="AQ591" i="9" s="1"/>
  <c r="AP591" i="9" s="1"/>
  <c r="AO591" i="9" s="1"/>
  <c r="AN591" i="9" s="1"/>
  <c r="AM591" i="9" s="1"/>
  <c r="AL591" i="9" s="1"/>
  <c r="AU578" i="9"/>
  <c r="AT578" i="9" s="1"/>
  <c r="AS578" i="9" s="1"/>
  <c r="AR578" i="9" s="1"/>
  <c r="AQ578" i="9" s="1"/>
  <c r="AP578" i="9" s="1"/>
  <c r="AO578" i="9" s="1"/>
  <c r="AN578" i="9" s="1"/>
  <c r="AM578" i="9" s="1"/>
  <c r="AL578" i="9" s="1"/>
  <c r="AK578" i="9" s="1"/>
  <c r="AU438" i="9"/>
  <c r="AT438" i="9" s="1"/>
  <c r="AS438" i="9" s="1"/>
  <c r="AR438" i="9" s="1"/>
  <c r="AQ438" i="9" s="1"/>
  <c r="AP438" i="9" s="1"/>
  <c r="AO438" i="9" s="1"/>
  <c r="AN438" i="9" s="1"/>
  <c r="AM438" i="9" s="1"/>
  <c r="AL438" i="9" s="1"/>
  <c r="AJ438" i="9" s="1"/>
  <c r="AU145" i="9"/>
  <c r="AT145" i="9" s="1"/>
  <c r="AS145" i="9" s="1"/>
  <c r="AR145" i="9" s="1"/>
  <c r="AQ145" i="9" s="1"/>
  <c r="AP145" i="9" s="1"/>
  <c r="AO145" i="9" s="1"/>
  <c r="AN145" i="9" s="1"/>
  <c r="AM145" i="9" s="1"/>
  <c r="AL145" i="9" s="1"/>
  <c r="AU320" i="9"/>
  <c r="AT320" i="9" s="1"/>
  <c r="AS320" i="9" s="1"/>
  <c r="AR320" i="9" s="1"/>
  <c r="AQ320" i="9" s="1"/>
  <c r="AP320" i="9" s="1"/>
  <c r="AO320" i="9" s="1"/>
  <c r="AN320" i="9" s="1"/>
  <c r="AM320" i="9" s="1"/>
  <c r="AL320" i="9" s="1"/>
  <c r="AU219" i="9"/>
  <c r="AU369" i="9"/>
  <c r="AU213" i="9"/>
  <c r="AT213" i="9" s="1"/>
  <c r="AS213" i="9" s="1"/>
  <c r="AR213" i="9" s="1"/>
  <c r="AQ213" i="9" s="1"/>
  <c r="AP213" i="9" s="1"/>
  <c r="AO213" i="9" s="1"/>
  <c r="AN213" i="9" s="1"/>
  <c r="AM213" i="9" s="1"/>
  <c r="AL213" i="9" s="1"/>
  <c r="AU168" i="9"/>
  <c r="AT168" i="9" s="1"/>
  <c r="AS168" i="9" s="1"/>
  <c r="AR168" i="9" s="1"/>
  <c r="AQ168" i="9" s="1"/>
  <c r="AP168" i="9" s="1"/>
  <c r="AO168" i="9" s="1"/>
  <c r="AN168" i="9" s="1"/>
  <c r="AM168" i="9" s="1"/>
  <c r="AL168" i="9" s="1"/>
  <c r="AU499" i="9"/>
  <c r="AT499" i="9" s="1"/>
  <c r="AS499" i="9" s="1"/>
  <c r="AR499" i="9" s="1"/>
  <c r="AQ499" i="9" s="1"/>
  <c r="AP499" i="9" s="1"/>
  <c r="AO499" i="9" s="1"/>
  <c r="AN499" i="9" s="1"/>
  <c r="AM499" i="9" s="1"/>
  <c r="AL499" i="9" s="1"/>
  <c r="AU314" i="9"/>
  <c r="AT314" i="9" s="1"/>
  <c r="AS314" i="9" s="1"/>
  <c r="AR314" i="9" s="1"/>
  <c r="AQ314" i="9" s="1"/>
  <c r="AP314" i="9" s="1"/>
  <c r="AO314" i="9" s="1"/>
  <c r="AN314" i="9" s="1"/>
  <c r="AM314" i="9" s="1"/>
  <c r="AL314" i="9" s="1"/>
  <c r="AK314" i="9" s="1"/>
  <c r="AU245" i="9"/>
  <c r="AT245" i="9" s="1"/>
  <c r="AU385" i="9"/>
  <c r="AU266" i="9"/>
  <c r="AT266" i="9" s="1"/>
  <c r="AS266" i="9" s="1"/>
  <c r="AR266" i="9" s="1"/>
  <c r="AQ266" i="9" s="1"/>
  <c r="AU212" i="9"/>
  <c r="AT212" i="9" s="1"/>
  <c r="AS212" i="9" s="1"/>
  <c r="AR212" i="9" s="1"/>
  <c r="AQ212" i="9" s="1"/>
  <c r="AP212" i="9" s="1"/>
  <c r="AO212" i="9" s="1"/>
  <c r="AN212" i="9" s="1"/>
  <c r="AM212" i="9" s="1"/>
  <c r="AL212" i="9" s="1"/>
  <c r="AK212" i="9" s="1"/>
  <c r="AU74" i="9"/>
  <c r="AT74" i="9" s="1"/>
  <c r="AS74" i="9" s="1"/>
  <c r="AR74" i="9" s="1"/>
  <c r="AQ74" i="9" s="1"/>
  <c r="AP74" i="9" s="1"/>
  <c r="AO74" i="9" s="1"/>
  <c r="AN74" i="9" s="1"/>
  <c r="AM74" i="9" s="1"/>
  <c r="AL74" i="9" s="1"/>
  <c r="AU58" i="9"/>
  <c r="AT58" i="9" s="1"/>
  <c r="AS58" i="9" s="1"/>
  <c r="AR58" i="9" s="1"/>
  <c r="AQ58" i="9" s="1"/>
  <c r="AP58" i="9" s="1"/>
  <c r="AO58" i="9" s="1"/>
  <c r="AN58" i="9" s="1"/>
  <c r="AM58" i="9" s="1"/>
  <c r="AL58" i="9" s="1"/>
  <c r="AU484" i="9"/>
  <c r="AT484" i="9" s="1"/>
  <c r="AS484" i="9" s="1"/>
  <c r="AR484" i="9" s="1"/>
  <c r="AQ484" i="9" s="1"/>
  <c r="AP484" i="9" s="1"/>
  <c r="AO484" i="9" s="1"/>
  <c r="AN484" i="9" s="1"/>
  <c r="AM484" i="9" s="1"/>
  <c r="AL484" i="9" s="1"/>
  <c r="AI484" i="9" s="1"/>
  <c r="AU197" i="9"/>
  <c r="AT197" i="9" s="1"/>
  <c r="AU105" i="9"/>
  <c r="AT105" i="9" s="1"/>
  <c r="AS105" i="9" s="1"/>
  <c r="AR105" i="9" s="1"/>
  <c r="AQ105" i="9" s="1"/>
  <c r="AP105" i="9" s="1"/>
  <c r="AO105" i="9" s="1"/>
  <c r="AN105" i="9" s="1"/>
  <c r="AM105" i="9" s="1"/>
  <c r="AL105" i="9" s="1"/>
  <c r="AK105" i="9" s="1"/>
  <c r="AU570" i="9"/>
  <c r="AT570" i="9" s="1"/>
  <c r="AS570" i="9" s="1"/>
  <c r="AR570" i="9" s="1"/>
  <c r="AQ570" i="9" s="1"/>
  <c r="AP570" i="9" s="1"/>
  <c r="AO570" i="9" s="1"/>
  <c r="AN570" i="9" s="1"/>
  <c r="AM570" i="9" s="1"/>
  <c r="AL570" i="9" s="1"/>
  <c r="AK570" i="9" s="1"/>
  <c r="AU34" i="9"/>
  <c r="AT34" i="9" s="1"/>
  <c r="AU84" i="9"/>
  <c r="AT84" i="9" s="1"/>
  <c r="AS84" i="9" s="1"/>
  <c r="AR84" i="9" s="1"/>
  <c r="AQ84" i="9" s="1"/>
  <c r="AP84" i="9" s="1"/>
  <c r="AO84" i="9" s="1"/>
  <c r="AN84" i="9" s="1"/>
  <c r="AM84" i="9" s="1"/>
  <c r="AL84" i="9" s="1"/>
  <c r="AU26" i="9"/>
  <c r="AT26" i="9" s="1"/>
  <c r="AS26" i="9" s="1"/>
  <c r="AR26" i="9" s="1"/>
  <c r="AQ26" i="9" s="1"/>
  <c r="AP26" i="9" s="1"/>
  <c r="AO26" i="9" s="1"/>
  <c r="AN26" i="9" s="1"/>
  <c r="AM26" i="9" s="1"/>
  <c r="AL26" i="9" s="1"/>
  <c r="AU40" i="9"/>
  <c r="AT40" i="9" s="1"/>
  <c r="AS40" i="9" s="1"/>
  <c r="AR40" i="9" s="1"/>
  <c r="AQ40" i="9" s="1"/>
  <c r="AP40" i="9" s="1"/>
  <c r="AO40" i="9" s="1"/>
  <c r="AN40" i="9" s="1"/>
  <c r="AM40" i="9" s="1"/>
  <c r="AL40" i="9" s="1"/>
  <c r="AJ40" i="9" s="1"/>
  <c r="AU134" i="9"/>
  <c r="AU72" i="9"/>
  <c r="AT72" i="9" s="1"/>
  <c r="AS72" i="9" s="1"/>
  <c r="AR72" i="9" s="1"/>
  <c r="AQ72" i="9" s="1"/>
  <c r="AP72" i="9" s="1"/>
  <c r="AO72" i="9" s="1"/>
  <c r="AN72" i="9" s="1"/>
  <c r="AM72" i="9" s="1"/>
  <c r="AL72" i="9" s="1"/>
  <c r="AU174" i="9"/>
  <c r="AT174" i="9" s="1"/>
  <c r="AS174" i="9" s="1"/>
  <c r="AR174" i="9" s="1"/>
  <c r="AQ174" i="9" s="1"/>
  <c r="AP174" i="9" s="1"/>
  <c r="AO174" i="9" s="1"/>
  <c r="AN174" i="9" s="1"/>
  <c r="AM174" i="9" s="1"/>
  <c r="AL174" i="9" s="1"/>
  <c r="AJ174" i="9" s="1"/>
  <c r="AU191" i="9"/>
  <c r="AT191" i="9" s="1"/>
  <c r="AS191" i="9" s="1"/>
  <c r="AR191" i="9" s="1"/>
  <c r="AQ191" i="9" s="1"/>
  <c r="AP191" i="9" s="1"/>
  <c r="AO191" i="9" s="1"/>
  <c r="AN191" i="9" s="1"/>
  <c r="AM191" i="9" s="1"/>
  <c r="AL191" i="9" s="1"/>
  <c r="AJ191" i="9" s="1"/>
  <c r="AU150" i="9"/>
  <c r="AT150" i="9" s="1"/>
  <c r="AU260" i="9"/>
  <c r="AT260" i="9" s="1"/>
  <c r="AS260" i="9" s="1"/>
  <c r="AR260" i="9" s="1"/>
  <c r="AQ260" i="9" s="1"/>
  <c r="AP260" i="9" s="1"/>
  <c r="AO260" i="9" s="1"/>
  <c r="AN260" i="9" s="1"/>
  <c r="AM260" i="9" s="1"/>
  <c r="AL260" i="9" s="1"/>
  <c r="AU396" i="9"/>
  <c r="AT396" i="9" s="1"/>
  <c r="AS396" i="9" s="1"/>
  <c r="AR396" i="9" s="1"/>
  <c r="AQ396" i="9" s="1"/>
  <c r="AP396" i="9" s="1"/>
  <c r="AO396" i="9" s="1"/>
  <c r="AN396" i="9" s="1"/>
  <c r="AM396" i="9" s="1"/>
  <c r="AL396" i="9" s="1"/>
  <c r="CI82" i="9"/>
  <c r="CI17" i="9"/>
  <c r="CH17" i="9" s="1"/>
  <c r="CG17" i="9" s="1"/>
  <c r="CF17" i="9" s="1"/>
  <c r="CE17" i="9" s="1"/>
  <c r="CD17" i="9" s="1"/>
  <c r="CC17" i="9" s="1"/>
  <c r="CB17" i="9" s="1"/>
  <c r="CA17" i="9" s="1"/>
  <c r="BZ17" i="9" s="1"/>
  <c r="BX17" i="9" s="1"/>
  <c r="CI38" i="9"/>
  <c r="CH38" i="9" s="1"/>
  <c r="CG38" i="9" s="1"/>
  <c r="CF38" i="9" s="1"/>
  <c r="CE38" i="9" s="1"/>
  <c r="CD38" i="9" s="1"/>
  <c r="CC38" i="9" s="1"/>
  <c r="CB38" i="9" s="1"/>
  <c r="CA38" i="9" s="1"/>
  <c r="BZ38" i="9" s="1"/>
  <c r="CI57" i="9"/>
  <c r="CI42" i="9"/>
  <c r="CI65" i="9"/>
  <c r="CH65" i="9" s="1"/>
  <c r="CG65" i="9" s="1"/>
  <c r="CF65" i="9" s="1"/>
  <c r="CE65" i="9" s="1"/>
  <c r="CD65" i="9" s="1"/>
  <c r="CC65" i="9" s="1"/>
  <c r="CB65" i="9" s="1"/>
  <c r="CA65" i="9" s="1"/>
  <c r="BZ65" i="9" s="1"/>
  <c r="CI18" i="9"/>
  <c r="CH18" i="9" s="1"/>
  <c r="CG18" i="9" s="1"/>
  <c r="CF18" i="9" s="1"/>
  <c r="CE18" i="9" s="1"/>
  <c r="CD18" i="9" s="1"/>
  <c r="CC18" i="9" s="1"/>
  <c r="CB18" i="9" s="1"/>
  <c r="CA18" i="9" s="1"/>
  <c r="BZ18" i="9" s="1"/>
  <c r="CI19" i="9"/>
  <c r="CH19" i="9" s="1"/>
  <c r="CG19" i="9" s="1"/>
  <c r="CF19" i="9" s="1"/>
  <c r="CI62" i="9"/>
  <c r="CH62" i="9" s="1"/>
  <c r="CG62" i="9" s="1"/>
  <c r="CF62" i="9" s="1"/>
  <c r="CE62" i="9" s="1"/>
  <c r="CD62" i="9" s="1"/>
  <c r="CC62" i="9" s="1"/>
  <c r="CB62" i="9" s="1"/>
  <c r="CA62" i="9" s="1"/>
  <c r="BZ62" i="9" s="1"/>
  <c r="CI75" i="9"/>
  <c r="CH75" i="9" s="1"/>
  <c r="CG75" i="9" s="1"/>
  <c r="CF75" i="9" s="1"/>
  <c r="CE75" i="9" s="1"/>
  <c r="CD75" i="9" s="1"/>
  <c r="CC75" i="9" s="1"/>
  <c r="CB75" i="9" s="1"/>
  <c r="CA75" i="9" s="1"/>
  <c r="BZ75" i="9" s="1"/>
  <c r="CI74" i="9"/>
  <c r="AU542" i="9"/>
  <c r="AT542" i="9" s="1"/>
  <c r="AS542" i="9" s="1"/>
  <c r="AR542" i="9" s="1"/>
  <c r="AQ542" i="9" s="1"/>
  <c r="AP542" i="9" s="1"/>
  <c r="AO542" i="9" s="1"/>
  <c r="AN542" i="9" s="1"/>
  <c r="AM542" i="9" s="1"/>
  <c r="AL542" i="9" s="1"/>
  <c r="AU444" i="9"/>
  <c r="AT444" i="9" s="1"/>
  <c r="AS444" i="9" s="1"/>
  <c r="AR444" i="9" s="1"/>
  <c r="AQ444" i="9" s="1"/>
  <c r="AP444" i="9" s="1"/>
  <c r="AO444" i="9" s="1"/>
  <c r="AN444" i="9" s="1"/>
  <c r="AM444" i="9" s="1"/>
  <c r="AL444" i="9" s="1"/>
  <c r="AI444" i="9" s="1"/>
  <c r="AU483" i="9"/>
  <c r="AT483" i="9" s="1"/>
  <c r="AS483" i="9" s="1"/>
  <c r="AR483" i="9" s="1"/>
  <c r="AQ483" i="9" s="1"/>
  <c r="AP483" i="9" s="1"/>
  <c r="AO483" i="9" s="1"/>
  <c r="AN483" i="9" s="1"/>
  <c r="AM483" i="9" s="1"/>
  <c r="AL483" i="9" s="1"/>
  <c r="AJ483" i="9" s="1"/>
  <c r="AU459" i="9"/>
  <c r="AT459" i="9" s="1"/>
  <c r="AS459" i="9" s="1"/>
  <c r="AR459" i="9" s="1"/>
  <c r="AQ459" i="9" s="1"/>
  <c r="AP459" i="9" s="1"/>
  <c r="AO459" i="9" s="1"/>
  <c r="AN459" i="9" s="1"/>
  <c r="AM459" i="9" s="1"/>
  <c r="AL459" i="9" s="1"/>
  <c r="AU531" i="9"/>
  <c r="AT531" i="9" s="1"/>
  <c r="AS531" i="9" s="1"/>
  <c r="AR531" i="9" s="1"/>
  <c r="AQ531" i="9" s="1"/>
  <c r="AP531" i="9" s="1"/>
  <c r="AO531" i="9" s="1"/>
  <c r="AN531" i="9" s="1"/>
  <c r="AM531" i="9" s="1"/>
  <c r="AL531" i="9" s="1"/>
  <c r="AU556" i="9"/>
  <c r="AT556" i="9" s="1"/>
  <c r="AS556" i="9" s="1"/>
  <c r="AR556" i="9" s="1"/>
  <c r="AQ556" i="9" s="1"/>
  <c r="AP556" i="9" s="1"/>
  <c r="AO556" i="9" s="1"/>
  <c r="AN556" i="9" s="1"/>
  <c r="AM556" i="9" s="1"/>
  <c r="AL556" i="9" s="1"/>
  <c r="AJ556" i="9" s="1"/>
  <c r="AU404" i="9"/>
  <c r="AT404" i="9" s="1"/>
  <c r="AS404" i="9" s="1"/>
  <c r="AR404" i="9" s="1"/>
  <c r="AQ404" i="9" s="1"/>
  <c r="AP404" i="9" s="1"/>
  <c r="AO404" i="9" s="1"/>
  <c r="AN404" i="9" s="1"/>
  <c r="AM404" i="9" s="1"/>
  <c r="AL404" i="9" s="1"/>
  <c r="AU535" i="9"/>
  <c r="AT535" i="9" s="1"/>
  <c r="AS535" i="9" s="1"/>
  <c r="AR535" i="9" s="1"/>
  <c r="AQ535" i="9" s="1"/>
  <c r="AP535" i="9" s="1"/>
  <c r="AO535" i="9" s="1"/>
  <c r="AN535" i="9" s="1"/>
  <c r="AM535" i="9" s="1"/>
  <c r="AL535" i="9" s="1"/>
  <c r="AI535" i="9" s="1"/>
  <c r="AU303" i="9"/>
  <c r="AT303" i="9" s="1"/>
  <c r="AS303" i="9" s="1"/>
  <c r="AR303" i="9" s="1"/>
  <c r="AQ303" i="9" s="1"/>
  <c r="AP303" i="9" s="1"/>
  <c r="AO303" i="9" s="1"/>
  <c r="AN303" i="9" s="1"/>
  <c r="AM303" i="9" s="1"/>
  <c r="AL303" i="9" s="1"/>
  <c r="AU211" i="9"/>
  <c r="AT211" i="9" s="1"/>
  <c r="AS211" i="9" s="1"/>
  <c r="AR211" i="9" s="1"/>
  <c r="AQ211" i="9" s="1"/>
  <c r="AP211" i="9" s="1"/>
  <c r="AO211" i="9" s="1"/>
  <c r="AN211" i="9" s="1"/>
  <c r="AM211" i="9" s="1"/>
  <c r="AL211" i="9" s="1"/>
  <c r="AK211" i="9" s="1"/>
  <c r="AU364" i="9"/>
  <c r="AT364" i="9" s="1"/>
  <c r="AS364" i="9" s="1"/>
  <c r="AR364" i="9" s="1"/>
  <c r="AQ364" i="9" s="1"/>
  <c r="AP364" i="9" s="1"/>
  <c r="AO364" i="9" s="1"/>
  <c r="AN364" i="9" s="1"/>
  <c r="AM364" i="9" s="1"/>
  <c r="AL364" i="9" s="1"/>
  <c r="AU205" i="9"/>
  <c r="AT205" i="9" s="1"/>
  <c r="AS205" i="9" s="1"/>
  <c r="AR205" i="9" s="1"/>
  <c r="AQ205" i="9" s="1"/>
  <c r="AP205" i="9" s="1"/>
  <c r="AO205" i="9" s="1"/>
  <c r="AN205" i="9" s="1"/>
  <c r="AM205" i="9" s="1"/>
  <c r="AL205" i="9" s="1"/>
  <c r="AU167" i="9"/>
  <c r="AT167" i="9" s="1"/>
  <c r="AS167" i="9" s="1"/>
  <c r="AR167" i="9" s="1"/>
  <c r="AQ167" i="9" s="1"/>
  <c r="AP167" i="9" s="1"/>
  <c r="AO167" i="9" s="1"/>
  <c r="AN167" i="9" s="1"/>
  <c r="AM167" i="9" s="1"/>
  <c r="AL167" i="9" s="1"/>
  <c r="AK167" i="9" s="1"/>
  <c r="AU414" i="9"/>
  <c r="AT414" i="9" s="1"/>
  <c r="AS414" i="9" s="1"/>
  <c r="AR414" i="9" s="1"/>
  <c r="AQ414" i="9" s="1"/>
  <c r="AP414" i="9" s="1"/>
  <c r="AO414" i="9" s="1"/>
  <c r="AN414" i="9" s="1"/>
  <c r="AM414" i="9" s="1"/>
  <c r="AL414" i="9" s="1"/>
  <c r="AU310" i="9"/>
  <c r="AT310" i="9" s="1"/>
  <c r="AS310" i="9" s="1"/>
  <c r="AR310" i="9" s="1"/>
  <c r="AQ310" i="9" s="1"/>
  <c r="AP310" i="9" s="1"/>
  <c r="AO310" i="9" s="1"/>
  <c r="AN310" i="9" s="1"/>
  <c r="AM310" i="9" s="1"/>
  <c r="AL310" i="9" s="1"/>
  <c r="AU241" i="9"/>
  <c r="AU358" i="9"/>
  <c r="AT358" i="9" s="1"/>
  <c r="AS358" i="9" s="1"/>
  <c r="AR358" i="9" s="1"/>
  <c r="AQ358" i="9" s="1"/>
  <c r="AP358" i="9" s="1"/>
  <c r="AO358" i="9" s="1"/>
  <c r="AN358" i="9" s="1"/>
  <c r="AM358" i="9" s="1"/>
  <c r="AL358" i="9" s="1"/>
  <c r="AJ358" i="9" s="1"/>
  <c r="AU265" i="9"/>
  <c r="AT265" i="9" s="1"/>
  <c r="AS265" i="9" s="1"/>
  <c r="AR265" i="9" s="1"/>
  <c r="AQ265" i="9" s="1"/>
  <c r="AP265" i="9" s="1"/>
  <c r="AO265" i="9" s="1"/>
  <c r="AN265" i="9" s="1"/>
  <c r="AM265" i="9" s="1"/>
  <c r="AL265" i="9" s="1"/>
  <c r="AK265" i="9" s="1"/>
  <c r="AU400" i="9"/>
  <c r="AU65" i="9"/>
  <c r="AT65" i="9" s="1"/>
  <c r="AS65" i="9" s="1"/>
  <c r="AR65" i="9" s="1"/>
  <c r="AQ65" i="9" s="1"/>
  <c r="AP65" i="9" s="1"/>
  <c r="AO65" i="9" s="1"/>
  <c r="AN65" i="9" s="1"/>
  <c r="AM65" i="9" s="1"/>
  <c r="AL65" i="9" s="1"/>
  <c r="AU54" i="9"/>
  <c r="AT54" i="9" s="1"/>
  <c r="AS54" i="9" s="1"/>
  <c r="AR54" i="9" s="1"/>
  <c r="AQ54" i="9" s="1"/>
  <c r="AP54" i="9" s="1"/>
  <c r="AO54" i="9" s="1"/>
  <c r="AN54" i="9" s="1"/>
  <c r="AM54" i="9" s="1"/>
  <c r="AL54" i="9" s="1"/>
  <c r="AU290" i="9"/>
  <c r="AT290" i="9" s="1"/>
  <c r="AS290" i="9" s="1"/>
  <c r="AR290" i="9" s="1"/>
  <c r="AQ290" i="9" s="1"/>
  <c r="AP290" i="9" s="1"/>
  <c r="AO290" i="9" s="1"/>
  <c r="AN290" i="9" s="1"/>
  <c r="AM290" i="9" s="1"/>
  <c r="AL290" i="9" s="1"/>
  <c r="AJ290" i="9" s="1"/>
  <c r="AU139" i="9"/>
  <c r="AT139" i="9" s="1"/>
  <c r="AS139" i="9" s="1"/>
  <c r="AR139" i="9" s="1"/>
  <c r="AQ139" i="9" s="1"/>
  <c r="AP139" i="9" s="1"/>
  <c r="AO139" i="9" s="1"/>
  <c r="AN139" i="9" s="1"/>
  <c r="AM139" i="9" s="1"/>
  <c r="AL139" i="9" s="1"/>
  <c r="AU101" i="9"/>
  <c r="AT101" i="9" s="1"/>
  <c r="AS101" i="9" s="1"/>
  <c r="AR101" i="9" s="1"/>
  <c r="AQ101" i="9" s="1"/>
  <c r="AP101" i="9" s="1"/>
  <c r="AO101" i="9" s="1"/>
  <c r="AN101" i="9" s="1"/>
  <c r="AM101" i="9" s="1"/>
  <c r="AL101" i="9" s="1"/>
  <c r="AU104" i="9"/>
  <c r="AT104" i="9" s="1"/>
  <c r="AU515" i="9"/>
  <c r="AT515" i="9" s="1"/>
  <c r="AS515" i="9" s="1"/>
  <c r="AR515" i="9" s="1"/>
  <c r="AQ515" i="9" s="1"/>
  <c r="AP515" i="9" s="1"/>
  <c r="AO515" i="9" s="1"/>
  <c r="AN515" i="9" s="1"/>
  <c r="AM515" i="9" s="1"/>
  <c r="AL515" i="9" s="1"/>
  <c r="AU37" i="9"/>
  <c r="AT37" i="9" s="1"/>
  <c r="AS37" i="9" s="1"/>
  <c r="AR37" i="9" s="1"/>
  <c r="AQ37" i="9" s="1"/>
  <c r="AP37" i="9" s="1"/>
  <c r="AO37" i="9" s="1"/>
  <c r="AN37" i="9" s="1"/>
  <c r="AM37" i="9" s="1"/>
  <c r="AL37" i="9" s="1"/>
  <c r="AU21" i="9"/>
  <c r="AU39" i="9"/>
  <c r="AT39" i="9" s="1"/>
  <c r="AS39" i="9" s="1"/>
  <c r="AR39" i="9" s="1"/>
  <c r="AQ39" i="9" s="1"/>
  <c r="AP39" i="9" s="1"/>
  <c r="AO39" i="9" s="1"/>
  <c r="AN39" i="9" s="1"/>
  <c r="AM39" i="9" s="1"/>
  <c r="AL39" i="9" s="1"/>
  <c r="AU108" i="9"/>
  <c r="AT108" i="9" s="1"/>
  <c r="AS108" i="9" s="1"/>
  <c r="AR108" i="9" s="1"/>
  <c r="AQ108" i="9" s="1"/>
  <c r="AP108" i="9" s="1"/>
  <c r="AO108" i="9" s="1"/>
  <c r="AN108" i="9" s="1"/>
  <c r="AM108" i="9" s="1"/>
  <c r="AL108" i="9" s="1"/>
  <c r="AK108" i="9" s="1"/>
  <c r="AU166" i="9"/>
  <c r="AT166" i="9" s="1"/>
  <c r="AS166" i="9" s="1"/>
  <c r="AR166" i="9" s="1"/>
  <c r="AQ166" i="9" s="1"/>
  <c r="AP166" i="9" s="1"/>
  <c r="AO166" i="9" s="1"/>
  <c r="AN166" i="9" s="1"/>
  <c r="AM166" i="9" s="1"/>
  <c r="AL166" i="9" s="1"/>
  <c r="AU85" i="9"/>
  <c r="AT85" i="9" s="1"/>
  <c r="AS85" i="9" s="1"/>
  <c r="AR85" i="9" s="1"/>
  <c r="AQ85" i="9" s="1"/>
  <c r="AP85" i="9" s="1"/>
  <c r="AO85" i="9" s="1"/>
  <c r="AN85" i="9" s="1"/>
  <c r="AM85" i="9" s="1"/>
  <c r="AL85" i="9" s="1"/>
  <c r="AU24" i="9"/>
  <c r="AU179" i="9"/>
  <c r="AT179" i="9" s="1"/>
  <c r="AS179" i="9" s="1"/>
  <c r="AR179" i="9" s="1"/>
  <c r="AQ179" i="9" s="1"/>
  <c r="AP179" i="9" s="1"/>
  <c r="AO179" i="9" s="1"/>
  <c r="AN179" i="9" s="1"/>
  <c r="AM179" i="9" s="1"/>
  <c r="AL179" i="9" s="1"/>
  <c r="AU371" i="9"/>
  <c r="AT371" i="9" s="1"/>
  <c r="AS371" i="9" s="1"/>
  <c r="AR371" i="9" s="1"/>
  <c r="AQ371" i="9" s="1"/>
  <c r="AP371" i="9" s="1"/>
  <c r="AO371" i="9" s="1"/>
  <c r="AN371" i="9" s="1"/>
  <c r="AM371" i="9" s="1"/>
  <c r="AL371" i="9" s="1"/>
  <c r="AU491" i="9"/>
  <c r="AT491" i="9" s="1"/>
  <c r="AS491" i="9" s="1"/>
  <c r="AR491" i="9" s="1"/>
  <c r="AQ491" i="9" s="1"/>
  <c r="AP491" i="9" s="1"/>
  <c r="AO491" i="9" s="1"/>
  <c r="AN491" i="9" s="1"/>
  <c r="AM491" i="9" s="1"/>
  <c r="AL491" i="9" s="1"/>
  <c r="AK491" i="9" s="1"/>
  <c r="AU561" i="9"/>
  <c r="AT561" i="9" s="1"/>
  <c r="AS561" i="9" s="1"/>
  <c r="AR561" i="9" s="1"/>
  <c r="AQ561" i="9" s="1"/>
  <c r="AP561" i="9" s="1"/>
  <c r="AO561" i="9" s="1"/>
  <c r="AN561" i="9" s="1"/>
  <c r="AM561" i="9" s="1"/>
  <c r="AL561" i="9" s="1"/>
  <c r="AI561" i="9" s="1"/>
  <c r="CI20" i="9"/>
  <c r="CH20" i="9" s="1"/>
  <c r="CI39" i="9"/>
  <c r="CH39" i="9" s="1"/>
  <c r="CI26" i="9"/>
  <c r="CH26" i="9" s="1"/>
  <c r="CI43" i="9"/>
  <c r="CH43" i="9" s="1"/>
  <c r="CG43" i="9" s="1"/>
  <c r="CF43" i="9" s="1"/>
  <c r="CE43" i="9" s="1"/>
  <c r="CI67" i="9"/>
  <c r="CH67" i="9" s="1"/>
  <c r="CG67" i="9" s="1"/>
  <c r="CF67" i="9" s="1"/>
  <c r="CE67" i="9" s="1"/>
  <c r="CD67" i="9" s="1"/>
  <c r="CC67" i="9" s="1"/>
  <c r="CB67" i="9" s="1"/>
  <c r="CA67" i="9" s="1"/>
  <c r="BZ67" i="9" s="1"/>
  <c r="CI28" i="9"/>
  <c r="CI21" i="9"/>
  <c r="CH21" i="9" s="1"/>
  <c r="CG21" i="9" s="1"/>
  <c r="CF21" i="9" s="1"/>
  <c r="CE21" i="9" s="1"/>
  <c r="CD21" i="9" s="1"/>
  <c r="CC21" i="9" s="1"/>
  <c r="CB21" i="9" s="1"/>
  <c r="CA21" i="9" s="1"/>
  <c r="BZ21" i="9" s="1"/>
  <c r="CI76" i="9"/>
  <c r="CH76" i="9" s="1"/>
  <c r="CG76" i="9" s="1"/>
  <c r="CF76" i="9" s="1"/>
  <c r="CE76" i="9" s="1"/>
  <c r="CD76" i="9" s="1"/>
  <c r="CC76" i="9" s="1"/>
  <c r="CB76" i="9" s="1"/>
  <c r="CA76" i="9" s="1"/>
  <c r="BZ76" i="9" s="1"/>
  <c r="CI11" i="9"/>
  <c r="CH11" i="9" s="1"/>
  <c r="CG11" i="9" s="1"/>
  <c r="CF11" i="9" s="1"/>
  <c r="CE11" i="9" s="1"/>
  <c r="CD11" i="9" s="1"/>
  <c r="CC11" i="9" s="1"/>
  <c r="CB11" i="9" s="1"/>
  <c r="CA11" i="9" s="1"/>
  <c r="BZ11" i="9" s="1"/>
  <c r="CI8" i="9"/>
  <c r="CH8" i="9" s="1"/>
  <c r="CG8" i="9" s="1"/>
  <c r="CF8" i="9" s="1"/>
  <c r="CE8" i="9" s="1"/>
  <c r="CD8" i="9" s="1"/>
  <c r="CC8" i="9" s="1"/>
  <c r="CB8" i="9" s="1"/>
  <c r="CA8" i="9" s="1"/>
  <c r="BZ8" i="9" s="1"/>
  <c r="AU551" i="9"/>
  <c r="AU436" i="9"/>
  <c r="AT436" i="9" s="1"/>
  <c r="AS436" i="9" s="1"/>
  <c r="AR436" i="9" s="1"/>
  <c r="AQ436" i="9" s="1"/>
  <c r="AP436" i="9" s="1"/>
  <c r="AO436" i="9" s="1"/>
  <c r="AN436" i="9" s="1"/>
  <c r="AM436" i="9" s="1"/>
  <c r="AL436" i="9" s="1"/>
  <c r="AU479" i="9"/>
  <c r="AT479" i="9" s="1"/>
  <c r="AS479" i="9" s="1"/>
  <c r="AR479" i="9" s="1"/>
  <c r="AQ479" i="9" s="1"/>
  <c r="AP479" i="9" s="1"/>
  <c r="AO479" i="9" s="1"/>
  <c r="AN479" i="9" s="1"/>
  <c r="AM479" i="9" s="1"/>
  <c r="AL479" i="9" s="1"/>
  <c r="AK479" i="9" s="1"/>
  <c r="AU443" i="9"/>
  <c r="AT443" i="9" s="1"/>
  <c r="AS443" i="9" s="1"/>
  <c r="AR443" i="9" s="1"/>
  <c r="AQ443" i="9" s="1"/>
  <c r="AP443" i="9" s="1"/>
  <c r="AO443" i="9" s="1"/>
  <c r="AN443" i="9" s="1"/>
  <c r="AM443" i="9" s="1"/>
  <c r="AL443" i="9" s="1"/>
  <c r="AU524" i="9"/>
  <c r="AT524" i="9" s="1"/>
  <c r="AS524" i="9" s="1"/>
  <c r="AR524" i="9" s="1"/>
  <c r="AQ524" i="9" s="1"/>
  <c r="AP524" i="9" s="1"/>
  <c r="AO524" i="9" s="1"/>
  <c r="AN524" i="9" s="1"/>
  <c r="AM524" i="9" s="1"/>
  <c r="AL524" i="9" s="1"/>
  <c r="AU523" i="9"/>
  <c r="AT523" i="9" s="1"/>
  <c r="AS523" i="9" s="1"/>
  <c r="AR523" i="9" s="1"/>
  <c r="AQ523" i="9" s="1"/>
  <c r="AP523" i="9" s="1"/>
  <c r="AO523" i="9" s="1"/>
  <c r="AN523" i="9" s="1"/>
  <c r="AM523" i="9" s="1"/>
  <c r="AL523" i="9" s="1"/>
  <c r="AU367" i="9"/>
  <c r="AT367" i="9" s="1"/>
  <c r="AS367" i="9" s="1"/>
  <c r="AR367" i="9" s="1"/>
  <c r="AQ367" i="9" s="1"/>
  <c r="AP367" i="9" s="1"/>
  <c r="AO367" i="9" s="1"/>
  <c r="AN367" i="9" s="1"/>
  <c r="AM367" i="9" s="1"/>
  <c r="AL367" i="9" s="1"/>
  <c r="AU498" i="9"/>
  <c r="AT498" i="9" s="1"/>
  <c r="AS498" i="9" s="1"/>
  <c r="AR498" i="9" s="1"/>
  <c r="AQ498" i="9" s="1"/>
  <c r="AP498" i="9" s="1"/>
  <c r="AO498" i="9" s="1"/>
  <c r="AN498" i="9" s="1"/>
  <c r="AM498" i="9" s="1"/>
  <c r="AL498" i="9" s="1"/>
  <c r="AU453" i="9"/>
  <c r="AT453" i="9" s="1"/>
  <c r="AS453" i="9" s="1"/>
  <c r="AR453" i="9" s="1"/>
  <c r="AQ453" i="9" s="1"/>
  <c r="AP453" i="9" s="1"/>
  <c r="AU574" i="9"/>
  <c r="AT574" i="9" s="1"/>
  <c r="AS574" i="9" s="1"/>
  <c r="AR574" i="9" s="1"/>
  <c r="AQ574" i="9" s="1"/>
  <c r="AP574" i="9" s="1"/>
  <c r="AO574" i="9" s="1"/>
  <c r="AN574" i="9" s="1"/>
  <c r="AM574" i="9" s="1"/>
  <c r="AL574" i="9" s="1"/>
  <c r="AJ574" i="9" s="1"/>
  <c r="AU350" i="9"/>
  <c r="AT350" i="9" s="1"/>
  <c r="AS350" i="9" s="1"/>
  <c r="AR350" i="9" s="1"/>
  <c r="AQ350" i="9" s="1"/>
  <c r="AP350" i="9" s="1"/>
  <c r="AO350" i="9" s="1"/>
  <c r="AN350" i="9" s="1"/>
  <c r="AM350" i="9" s="1"/>
  <c r="AL350" i="9" s="1"/>
  <c r="AU199" i="9"/>
  <c r="AT199" i="9" s="1"/>
  <c r="AU159" i="9"/>
  <c r="AT159" i="9" s="1"/>
  <c r="AS159" i="9" s="1"/>
  <c r="AR159" i="9" s="1"/>
  <c r="AQ159" i="9" s="1"/>
  <c r="AP159" i="9" s="1"/>
  <c r="AO159" i="9" s="1"/>
  <c r="AN159" i="9" s="1"/>
  <c r="AM159" i="9" s="1"/>
  <c r="AL159" i="9" s="1"/>
  <c r="AU386" i="9"/>
  <c r="AT386" i="9" s="1"/>
  <c r="AS386" i="9" s="1"/>
  <c r="AR386" i="9" s="1"/>
  <c r="AQ386" i="9" s="1"/>
  <c r="AP386" i="9" s="1"/>
  <c r="AO386" i="9" s="1"/>
  <c r="AN386" i="9" s="1"/>
  <c r="AM386" i="9" s="1"/>
  <c r="AL386" i="9" s="1"/>
  <c r="AJ386" i="9" s="1"/>
  <c r="AU306" i="9"/>
  <c r="AT306" i="9" s="1"/>
  <c r="AS306" i="9" s="1"/>
  <c r="AR306" i="9" s="1"/>
  <c r="AQ306" i="9" s="1"/>
  <c r="AP306" i="9" s="1"/>
  <c r="AO306" i="9" s="1"/>
  <c r="AN306" i="9" s="1"/>
  <c r="AM306" i="9" s="1"/>
  <c r="AL306" i="9" s="1"/>
  <c r="AK306" i="9" s="1"/>
  <c r="AU237" i="9"/>
  <c r="AT237" i="9" s="1"/>
  <c r="AS237" i="9" s="1"/>
  <c r="AR237" i="9" s="1"/>
  <c r="AQ237" i="9" s="1"/>
  <c r="AP237" i="9" s="1"/>
  <c r="AO237" i="9" s="1"/>
  <c r="AN237" i="9" s="1"/>
  <c r="AM237" i="9" s="1"/>
  <c r="AL237" i="9" s="1"/>
  <c r="AU355" i="9"/>
  <c r="AT355" i="9" s="1"/>
  <c r="AS355" i="9" s="1"/>
  <c r="AR355" i="9" s="1"/>
  <c r="AQ355" i="9" s="1"/>
  <c r="AP355" i="9" s="1"/>
  <c r="AO355" i="9" s="1"/>
  <c r="AN355" i="9" s="1"/>
  <c r="AM355" i="9" s="1"/>
  <c r="AL355" i="9" s="1"/>
  <c r="AU258" i="9"/>
  <c r="AU368" i="9"/>
  <c r="AT368" i="9" s="1"/>
  <c r="AU61" i="9"/>
  <c r="AT61" i="9" s="1"/>
  <c r="AS61" i="9" s="1"/>
  <c r="AR61" i="9" s="1"/>
  <c r="AQ61" i="9" s="1"/>
  <c r="AP61" i="9" s="1"/>
  <c r="AO61" i="9" s="1"/>
  <c r="AN61" i="9" s="1"/>
  <c r="AM61" i="9" s="1"/>
  <c r="AL61" i="9" s="1"/>
  <c r="AI61" i="9" s="1"/>
  <c r="AU522" i="9"/>
  <c r="AT522" i="9" s="1"/>
  <c r="AS522" i="9" s="1"/>
  <c r="AR522" i="9" s="1"/>
  <c r="AQ522" i="9" s="1"/>
  <c r="AP522" i="9" s="1"/>
  <c r="AO522" i="9" s="1"/>
  <c r="AN522" i="9" s="1"/>
  <c r="AM522" i="9" s="1"/>
  <c r="AL522" i="9" s="1"/>
  <c r="AU283" i="9"/>
  <c r="AT283" i="9" s="1"/>
  <c r="AS283" i="9" s="1"/>
  <c r="AR283" i="9" s="1"/>
  <c r="AQ283" i="9" s="1"/>
  <c r="AP283" i="9" s="1"/>
  <c r="AO283" i="9" s="1"/>
  <c r="AN283" i="9" s="1"/>
  <c r="AM283" i="9" s="1"/>
  <c r="AL283" i="9" s="1"/>
  <c r="AU136" i="9"/>
  <c r="AT136" i="9" s="1"/>
  <c r="AS136" i="9" s="1"/>
  <c r="AR136" i="9" s="1"/>
  <c r="AQ136" i="9" s="1"/>
  <c r="AP136" i="9" s="1"/>
  <c r="AO136" i="9" s="1"/>
  <c r="AN136" i="9" s="1"/>
  <c r="AM136" i="9" s="1"/>
  <c r="AL136" i="9" s="1"/>
  <c r="AI136" i="9" s="1"/>
  <c r="AU97" i="9"/>
  <c r="AT97" i="9" s="1"/>
  <c r="AS97" i="9" s="1"/>
  <c r="AR97" i="9" s="1"/>
  <c r="AQ97" i="9" s="1"/>
  <c r="AP97" i="9" s="1"/>
  <c r="AO97" i="9" s="1"/>
  <c r="AN97" i="9" s="1"/>
  <c r="AM97" i="9" s="1"/>
  <c r="AL97" i="9" s="1"/>
  <c r="AU89" i="9"/>
  <c r="AT89" i="9" s="1"/>
  <c r="AS89" i="9" s="1"/>
  <c r="AU338" i="9"/>
  <c r="AT338" i="9" s="1"/>
  <c r="AS338" i="9" s="1"/>
  <c r="AR338" i="9" s="1"/>
  <c r="AQ338" i="9" s="1"/>
  <c r="AP338" i="9" s="1"/>
  <c r="AO338" i="9" s="1"/>
  <c r="AN338" i="9" s="1"/>
  <c r="AM338" i="9" s="1"/>
  <c r="AL338" i="9" s="1"/>
  <c r="AU30" i="9"/>
  <c r="AT30" i="9" s="1"/>
  <c r="AS30" i="9" s="1"/>
  <c r="AU351" i="9"/>
  <c r="AT351" i="9" s="1"/>
  <c r="AS351" i="9" s="1"/>
  <c r="AR351" i="9" s="1"/>
  <c r="AQ351" i="9" s="1"/>
  <c r="AP351" i="9" s="1"/>
  <c r="AO351" i="9" s="1"/>
  <c r="AN351" i="9" s="1"/>
  <c r="AM351" i="9" s="1"/>
  <c r="AL351" i="9" s="1"/>
  <c r="AU23" i="9"/>
  <c r="AU86" i="9"/>
  <c r="AT86" i="9" s="1"/>
  <c r="AS86" i="9" s="1"/>
  <c r="AR86" i="9" s="1"/>
  <c r="AQ86" i="9" s="1"/>
  <c r="AP86" i="9" s="1"/>
  <c r="AO86" i="9" s="1"/>
  <c r="AN86" i="9" s="1"/>
  <c r="AM86" i="9" s="1"/>
  <c r="AL86" i="9" s="1"/>
  <c r="AK86" i="9" s="1"/>
  <c r="AU181" i="9"/>
  <c r="AT181" i="9" s="1"/>
  <c r="AU156" i="9"/>
  <c r="AU259" i="9"/>
  <c r="AT259" i="9" s="1"/>
  <c r="AS259" i="9" s="1"/>
  <c r="AR259" i="9" s="1"/>
  <c r="AQ259" i="9" s="1"/>
  <c r="AP259" i="9" s="1"/>
  <c r="AO259" i="9" s="1"/>
  <c r="AN259" i="9" s="1"/>
  <c r="AM259" i="9" s="1"/>
  <c r="AL259" i="9" s="1"/>
  <c r="AU189" i="9"/>
  <c r="AT189" i="9" s="1"/>
  <c r="AS189" i="9" s="1"/>
  <c r="AR189" i="9" s="1"/>
  <c r="AQ189" i="9" s="1"/>
  <c r="AP189" i="9" s="1"/>
  <c r="AO189" i="9" s="1"/>
  <c r="AN189" i="9" s="1"/>
  <c r="AM189" i="9" s="1"/>
  <c r="AL189" i="9" s="1"/>
  <c r="AU374" i="9"/>
  <c r="AT374" i="9" s="1"/>
  <c r="AS374" i="9" s="1"/>
  <c r="AR374" i="9" s="1"/>
  <c r="AQ374" i="9" s="1"/>
  <c r="AP374" i="9" s="1"/>
  <c r="AO374" i="9" s="1"/>
  <c r="AN374" i="9" s="1"/>
  <c r="AM374" i="9" s="1"/>
  <c r="AL374" i="9" s="1"/>
  <c r="AU448" i="9"/>
  <c r="AT448" i="9" s="1"/>
  <c r="AS448" i="9" s="1"/>
  <c r="AR448" i="9" s="1"/>
  <c r="AQ448" i="9" s="1"/>
  <c r="AP448" i="9" s="1"/>
  <c r="AO448" i="9" s="1"/>
  <c r="AN448" i="9" s="1"/>
  <c r="AM448" i="9" s="1"/>
  <c r="AL448" i="9" s="1"/>
  <c r="AJ448" i="9" s="1"/>
  <c r="CI12" i="9"/>
  <c r="CH12" i="9" s="1"/>
  <c r="CG12" i="9" s="1"/>
  <c r="CF12" i="9" s="1"/>
  <c r="CE12" i="9" s="1"/>
  <c r="CD12" i="9" s="1"/>
  <c r="CC12" i="9" s="1"/>
  <c r="CB12" i="9" s="1"/>
  <c r="CA12" i="9" s="1"/>
  <c r="BZ12" i="9" s="1"/>
  <c r="CI37" i="9"/>
  <c r="CH37" i="9" s="1"/>
  <c r="CG37" i="9" s="1"/>
  <c r="CF37" i="9" s="1"/>
  <c r="CE37" i="9" s="1"/>
  <c r="CD37" i="9" s="1"/>
  <c r="CC37" i="9" s="1"/>
  <c r="CB37" i="9" s="1"/>
  <c r="CA37" i="9" s="1"/>
  <c r="BZ37" i="9" s="1"/>
  <c r="CI41" i="9"/>
  <c r="CH41" i="9" s="1"/>
  <c r="CG41" i="9" s="1"/>
  <c r="CF41" i="9" s="1"/>
  <c r="CE41" i="9" s="1"/>
  <c r="CD41" i="9" s="1"/>
  <c r="CC41" i="9" s="1"/>
  <c r="CB41" i="9" s="1"/>
  <c r="CA41" i="9" s="1"/>
  <c r="BZ41" i="9" s="1"/>
  <c r="CI27" i="9"/>
  <c r="CH27" i="9" s="1"/>
  <c r="CG27" i="9" s="1"/>
  <c r="CF27" i="9" s="1"/>
  <c r="CE27" i="9" s="1"/>
  <c r="CD27" i="9" s="1"/>
  <c r="CC27" i="9" s="1"/>
  <c r="CB27" i="9" s="1"/>
  <c r="CA27" i="9" s="1"/>
  <c r="BZ27" i="9" s="1"/>
  <c r="CI45" i="9"/>
  <c r="CH45" i="9" s="1"/>
  <c r="CG45" i="9" s="1"/>
  <c r="CF45" i="9" s="1"/>
  <c r="CE45" i="9" s="1"/>
  <c r="CD45" i="9" s="1"/>
  <c r="CC45" i="9" s="1"/>
  <c r="CB45" i="9" s="1"/>
  <c r="CA45" i="9" s="1"/>
  <c r="BZ45" i="9" s="1"/>
  <c r="AU366" i="9"/>
  <c r="AT366" i="9" s="1"/>
  <c r="AS366" i="9" s="1"/>
  <c r="AR366" i="9" s="1"/>
  <c r="AQ366" i="9" s="1"/>
  <c r="AP366" i="9" s="1"/>
  <c r="AO366" i="9" s="1"/>
  <c r="AN366" i="9" s="1"/>
  <c r="AM366" i="9" s="1"/>
  <c r="AL366" i="9" s="1"/>
  <c r="CI30" i="9"/>
  <c r="CI52" i="9"/>
  <c r="CI77" i="9"/>
  <c r="CH77" i="9" s="1"/>
  <c r="CG77" i="9" s="1"/>
  <c r="CF77" i="9" s="1"/>
  <c r="CI61" i="9"/>
  <c r="CH61" i="9" s="1"/>
  <c r="CG61" i="9" s="1"/>
  <c r="CF61" i="9" s="1"/>
  <c r="CE61" i="9" s="1"/>
  <c r="CD61" i="9" s="1"/>
  <c r="CC61" i="9" s="1"/>
  <c r="CB61" i="9" s="1"/>
  <c r="CA61" i="9" s="1"/>
  <c r="BZ61" i="9" s="1"/>
  <c r="BX61" i="9" s="1"/>
  <c r="CI36" i="9"/>
  <c r="AU552" i="9"/>
  <c r="AT552" i="9" s="1"/>
  <c r="AS552" i="9" s="1"/>
  <c r="AR552" i="9" s="1"/>
  <c r="AQ552" i="9" s="1"/>
  <c r="AP552" i="9" s="1"/>
  <c r="AO552" i="9" s="1"/>
  <c r="AN552" i="9" s="1"/>
  <c r="AM552" i="9" s="1"/>
  <c r="AL552" i="9" s="1"/>
  <c r="AU624" i="9"/>
  <c r="AT624" i="9" s="1"/>
  <c r="AS624" i="9" s="1"/>
  <c r="AR624" i="9" s="1"/>
  <c r="AQ624" i="9" s="1"/>
  <c r="AP624" i="9" s="1"/>
  <c r="AO624" i="9" s="1"/>
  <c r="AN624" i="9" s="1"/>
  <c r="AM624" i="9" s="1"/>
  <c r="AL624" i="9" s="1"/>
  <c r="AU618" i="9"/>
  <c r="AT618" i="9" s="1"/>
  <c r="AS618" i="9" s="1"/>
  <c r="AR618" i="9" s="1"/>
  <c r="AQ618" i="9" s="1"/>
  <c r="AP618" i="9" s="1"/>
  <c r="AO618" i="9" s="1"/>
  <c r="AN618" i="9" s="1"/>
  <c r="AM618" i="9" s="1"/>
  <c r="AL618" i="9" s="1"/>
  <c r="AU435" i="9"/>
  <c r="AT435" i="9" s="1"/>
  <c r="AS435" i="9" s="1"/>
  <c r="AR435" i="9" s="1"/>
  <c r="AQ435" i="9" s="1"/>
  <c r="AP435" i="9" s="1"/>
  <c r="AO435" i="9" s="1"/>
  <c r="AN435" i="9" s="1"/>
  <c r="AM435" i="9" s="1"/>
  <c r="AL435" i="9" s="1"/>
  <c r="AJ435" i="9" s="1"/>
  <c r="AU458" i="9"/>
  <c r="AU573" i="9"/>
  <c r="AT573" i="9" s="1"/>
  <c r="AS573" i="9" s="1"/>
  <c r="AR573" i="9" s="1"/>
  <c r="AQ573" i="9" s="1"/>
  <c r="AP573" i="9" s="1"/>
  <c r="AO573" i="9" s="1"/>
  <c r="AN573" i="9" s="1"/>
  <c r="AM573" i="9" s="1"/>
  <c r="AL573" i="9" s="1"/>
  <c r="AK573" i="9" s="1"/>
  <c r="AU222" i="9"/>
  <c r="AT222" i="9" s="1"/>
  <c r="AS222" i="9" s="1"/>
  <c r="AR222" i="9" s="1"/>
  <c r="AQ222" i="9" s="1"/>
  <c r="AP222" i="9" s="1"/>
  <c r="AO222" i="9" s="1"/>
  <c r="AN222" i="9" s="1"/>
  <c r="AM222" i="9" s="1"/>
  <c r="AL222" i="9" s="1"/>
  <c r="AK222" i="9" s="1"/>
  <c r="AU363" i="9"/>
  <c r="AT363" i="9" s="1"/>
  <c r="AU407" i="9"/>
  <c r="AT407" i="9" s="1"/>
  <c r="AS407" i="9" s="1"/>
  <c r="AR407" i="9" s="1"/>
  <c r="AQ407" i="9" s="1"/>
  <c r="AP407" i="9" s="1"/>
  <c r="AO407" i="9" s="1"/>
  <c r="AN407" i="9" s="1"/>
  <c r="AM407" i="9" s="1"/>
  <c r="AL407" i="9" s="1"/>
  <c r="AK407" i="9" s="1"/>
  <c r="AU512" i="9"/>
  <c r="AT512" i="9" s="1"/>
  <c r="AS512" i="9" s="1"/>
  <c r="AR512" i="9" s="1"/>
  <c r="AQ512" i="9" s="1"/>
  <c r="AP512" i="9" s="1"/>
  <c r="AO512" i="9" s="1"/>
  <c r="AN512" i="9" s="1"/>
  <c r="AM512" i="9" s="1"/>
  <c r="AL512" i="9" s="1"/>
  <c r="AU334" i="9"/>
  <c r="AT334" i="9" s="1"/>
  <c r="AS334" i="9" s="1"/>
  <c r="AR334" i="9" s="1"/>
  <c r="AQ334" i="9" s="1"/>
  <c r="AP334" i="9" s="1"/>
  <c r="AO334" i="9" s="1"/>
  <c r="AN334" i="9" s="1"/>
  <c r="AM334" i="9" s="1"/>
  <c r="AL334" i="9" s="1"/>
  <c r="AU195" i="9"/>
  <c r="AT195" i="9" s="1"/>
  <c r="AS195" i="9" s="1"/>
  <c r="AR195" i="9" s="1"/>
  <c r="AQ195" i="9" s="1"/>
  <c r="AP195" i="9" s="1"/>
  <c r="AO195" i="9" s="1"/>
  <c r="AN195" i="9" s="1"/>
  <c r="AM195" i="9" s="1"/>
  <c r="AL195" i="9" s="1"/>
  <c r="AJ195" i="9" s="1"/>
  <c r="AU148" i="9"/>
  <c r="AT148" i="9" s="1"/>
  <c r="AS148" i="9" s="1"/>
  <c r="AU340" i="9"/>
  <c r="AT340" i="9" s="1"/>
  <c r="AS340" i="9" s="1"/>
  <c r="AR340" i="9" s="1"/>
  <c r="AQ340" i="9" s="1"/>
  <c r="AP340" i="9" s="1"/>
  <c r="AO340" i="9" s="1"/>
  <c r="AN340" i="9" s="1"/>
  <c r="AM340" i="9" s="1"/>
  <c r="AL340" i="9" s="1"/>
  <c r="AU299" i="9"/>
  <c r="AT299" i="9" s="1"/>
  <c r="AS299" i="9" s="1"/>
  <c r="AR299" i="9" s="1"/>
  <c r="AQ299" i="9" s="1"/>
  <c r="AP299" i="9" s="1"/>
  <c r="AO299" i="9" s="1"/>
  <c r="AN299" i="9" s="1"/>
  <c r="AM299" i="9" s="1"/>
  <c r="AL299" i="9" s="1"/>
  <c r="AU617" i="9"/>
  <c r="AT617" i="9" s="1"/>
  <c r="AS617" i="9" s="1"/>
  <c r="AR617" i="9" s="1"/>
  <c r="AQ617" i="9" s="1"/>
  <c r="AP617" i="9" s="1"/>
  <c r="AO617" i="9" s="1"/>
  <c r="AN617" i="9" s="1"/>
  <c r="AM617" i="9" s="1"/>
  <c r="AL617" i="9" s="1"/>
  <c r="AU339" i="9"/>
  <c r="AT339" i="9" s="1"/>
  <c r="AS339" i="9" s="1"/>
  <c r="AR339" i="9" s="1"/>
  <c r="AQ339" i="9" s="1"/>
  <c r="AP339" i="9" s="1"/>
  <c r="AU243" i="9"/>
  <c r="AU278" i="9"/>
  <c r="AT278" i="9" s="1"/>
  <c r="AS278" i="9" s="1"/>
  <c r="AR278" i="9" s="1"/>
  <c r="AQ278" i="9" s="1"/>
  <c r="AP278" i="9" s="1"/>
  <c r="AO278" i="9" s="1"/>
  <c r="AN278" i="9" s="1"/>
  <c r="AM278" i="9" s="1"/>
  <c r="AL278" i="9" s="1"/>
  <c r="AU406" i="9"/>
  <c r="AT406" i="9" s="1"/>
  <c r="AS406" i="9" s="1"/>
  <c r="AR406" i="9" s="1"/>
  <c r="AQ406" i="9" s="1"/>
  <c r="AP406" i="9" s="1"/>
  <c r="AO406" i="9" s="1"/>
  <c r="AN406" i="9" s="1"/>
  <c r="AM406" i="9" s="1"/>
  <c r="AL406" i="9" s="1"/>
  <c r="AI406" i="9" s="1"/>
  <c r="AU402" i="9"/>
  <c r="AT402" i="9" s="1"/>
  <c r="AS402" i="9" s="1"/>
  <c r="AR402" i="9" s="1"/>
  <c r="AQ402" i="9" s="1"/>
  <c r="AP402" i="9" s="1"/>
  <c r="AO402" i="9" s="1"/>
  <c r="AN402" i="9" s="1"/>
  <c r="AM402" i="9" s="1"/>
  <c r="AL402" i="9" s="1"/>
  <c r="AU490" i="9"/>
  <c r="AT490" i="9" s="1"/>
  <c r="AS490" i="9" s="1"/>
  <c r="AR490" i="9" s="1"/>
  <c r="AQ490" i="9" s="1"/>
  <c r="AP490" i="9" s="1"/>
  <c r="AO490" i="9" s="1"/>
  <c r="AN490" i="9" s="1"/>
  <c r="AM490" i="9" s="1"/>
  <c r="AL490" i="9" s="1"/>
  <c r="AU128" i="9"/>
  <c r="AT128" i="9" s="1"/>
  <c r="AS128" i="9" s="1"/>
  <c r="AR128" i="9" s="1"/>
  <c r="AQ128" i="9" s="1"/>
  <c r="AP128" i="9" s="1"/>
  <c r="AO128" i="9" s="1"/>
  <c r="AN128" i="9" s="1"/>
  <c r="AM128" i="9" s="1"/>
  <c r="AL128" i="9" s="1"/>
  <c r="AK128" i="9" s="1"/>
  <c r="AU321" i="9"/>
  <c r="AT321" i="9" s="1"/>
  <c r="AS321" i="9" s="1"/>
  <c r="AR321" i="9" s="1"/>
  <c r="AQ321" i="9" s="1"/>
  <c r="AP321" i="9" s="1"/>
  <c r="AO321" i="9" s="1"/>
  <c r="AN321" i="9" s="1"/>
  <c r="AM321" i="9" s="1"/>
  <c r="AL321" i="9" s="1"/>
  <c r="AU76" i="9"/>
  <c r="AT76" i="9" s="1"/>
  <c r="AS76" i="9" s="1"/>
  <c r="AR76" i="9" s="1"/>
  <c r="AQ76" i="9" s="1"/>
  <c r="AP76" i="9" s="1"/>
  <c r="AO76" i="9" s="1"/>
  <c r="AN76" i="9" s="1"/>
  <c r="AM76" i="9" s="1"/>
  <c r="AL76" i="9" s="1"/>
  <c r="AU130" i="9"/>
  <c r="AU275" i="9"/>
  <c r="AT275" i="9" s="1"/>
  <c r="AS275" i="9" s="1"/>
  <c r="AR275" i="9" s="1"/>
  <c r="AQ275" i="9" s="1"/>
  <c r="AP275" i="9" s="1"/>
  <c r="AO275" i="9" s="1"/>
  <c r="AN275" i="9" s="1"/>
  <c r="AM275" i="9" s="1"/>
  <c r="AL275" i="9" s="1"/>
  <c r="AI275" i="9" s="1"/>
  <c r="AU92" i="9"/>
  <c r="AT92" i="9" s="1"/>
  <c r="AS92" i="9" s="1"/>
  <c r="AR92" i="9" s="1"/>
  <c r="AQ92" i="9" s="1"/>
  <c r="AP92" i="9" s="1"/>
  <c r="AO92" i="9" s="1"/>
  <c r="AN92" i="9" s="1"/>
  <c r="AM92" i="9" s="1"/>
  <c r="AL92" i="9" s="1"/>
  <c r="AU118" i="9"/>
  <c r="AT118" i="9" s="1"/>
  <c r="AS118" i="9" s="1"/>
  <c r="AR118" i="9" s="1"/>
  <c r="AQ118" i="9" s="1"/>
  <c r="AP118" i="9" s="1"/>
  <c r="AO118" i="9" s="1"/>
  <c r="AN118" i="9" s="1"/>
  <c r="AM118" i="9" s="1"/>
  <c r="AL118" i="9" s="1"/>
  <c r="AU32" i="9"/>
  <c r="AU96" i="9"/>
  <c r="AT96" i="9" s="1"/>
  <c r="AS96" i="9" s="1"/>
  <c r="AR96" i="9" s="1"/>
  <c r="AQ96" i="9" s="1"/>
  <c r="AP96" i="9" s="1"/>
  <c r="AO96" i="9" s="1"/>
  <c r="AN96" i="9" s="1"/>
  <c r="AM96" i="9" s="1"/>
  <c r="AL96" i="9" s="1"/>
  <c r="AI96" i="9" s="1"/>
  <c r="AU164" i="9"/>
  <c r="AT164" i="9" s="1"/>
  <c r="AS164" i="9" s="1"/>
  <c r="AR164" i="9" s="1"/>
  <c r="AQ164" i="9" s="1"/>
  <c r="AP164" i="9" s="1"/>
  <c r="AO164" i="9" s="1"/>
  <c r="AN164" i="9" s="1"/>
  <c r="AM164" i="9" s="1"/>
  <c r="AL164" i="9" s="1"/>
  <c r="AU226" i="9"/>
  <c r="AT226" i="9" s="1"/>
  <c r="AS226" i="9" s="1"/>
  <c r="AR226" i="9" s="1"/>
  <c r="AQ226" i="9" s="1"/>
  <c r="AP226" i="9" s="1"/>
  <c r="AO226" i="9" s="1"/>
  <c r="AN226" i="9" s="1"/>
  <c r="AM226" i="9" s="1"/>
  <c r="AL226" i="9" s="1"/>
  <c r="AU376" i="9"/>
  <c r="AU388" i="9"/>
  <c r="AT388" i="9" s="1"/>
  <c r="AS388" i="9" s="1"/>
  <c r="AR388" i="9" s="1"/>
  <c r="AQ388" i="9" s="1"/>
  <c r="AP388" i="9" s="1"/>
  <c r="AO388" i="9" s="1"/>
  <c r="AN388" i="9" s="1"/>
  <c r="AM388" i="9" s="1"/>
  <c r="AL388" i="9" s="1"/>
  <c r="AU261" i="9"/>
  <c r="AT261" i="9" s="1"/>
  <c r="CI22" i="9"/>
  <c r="CH22" i="9" s="1"/>
  <c r="CG22" i="9" s="1"/>
  <c r="CF22" i="9" s="1"/>
  <c r="CE22" i="9" s="1"/>
  <c r="CD22" i="9" s="1"/>
  <c r="CC22" i="9" s="1"/>
  <c r="AU451" i="9"/>
  <c r="AT451" i="9" s="1"/>
  <c r="AS451" i="9" s="1"/>
  <c r="AR451" i="9" s="1"/>
  <c r="AQ451" i="9" s="1"/>
  <c r="AP451" i="9" s="1"/>
  <c r="AO451" i="9" s="1"/>
  <c r="AN451" i="9" s="1"/>
  <c r="AM451" i="9" s="1"/>
  <c r="AL451" i="9" s="1"/>
  <c r="CI49" i="9"/>
  <c r="CH49" i="9" s="1"/>
  <c r="CG49" i="9" s="1"/>
  <c r="CF49" i="9" s="1"/>
  <c r="CE49" i="9" s="1"/>
  <c r="CD49" i="9" s="1"/>
  <c r="CC49" i="9" s="1"/>
  <c r="CB49" i="9" s="1"/>
  <c r="CA49" i="9" s="1"/>
  <c r="BZ49" i="9" s="1"/>
  <c r="CI32" i="9"/>
  <c r="CH32" i="9" s="1"/>
  <c r="CI50" i="9"/>
  <c r="CH50" i="9" s="1"/>
  <c r="CG50" i="9" s="1"/>
  <c r="CF50" i="9" s="1"/>
  <c r="CE50" i="9" s="1"/>
  <c r="CD50" i="9" s="1"/>
  <c r="CC50" i="9" s="1"/>
  <c r="CB50" i="9" s="1"/>
  <c r="CA50" i="9" s="1"/>
  <c r="BZ50" i="9" s="1"/>
  <c r="CI6" i="9"/>
  <c r="CH6" i="9" s="1"/>
  <c r="CG6" i="9" s="1"/>
  <c r="CF6" i="9" s="1"/>
  <c r="CE6" i="9" s="1"/>
  <c r="CD6" i="9" s="1"/>
  <c r="CC6" i="9" s="1"/>
  <c r="CB6" i="9" s="1"/>
  <c r="CA6" i="9" s="1"/>
  <c r="BZ6" i="9" s="1"/>
  <c r="BY6" i="9" s="1"/>
  <c r="CI64" i="9"/>
  <c r="CI79" i="9"/>
  <c r="CI71" i="9"/>
  <c r="CH71" i="9" s="1"/>
  <c r="CG71" i="9" s="1"/>
  <c r="CF71" i="9" s="1"/>
  <c r="CE71" i="9" s="1"/>
  <c r="CD71" i="9" s="1"/>
  <c r="CC71" i="9" s="1"/>
  <c r="CB71" i="9" s="1"/>
  <c r="CA71" i="9" s="1"/>
  <c r="BZ71" i="9" s="1"/>
  <c r="CI81" i="9"/>
  <c r="CH81" i="9" s="1"/>
  <c r="CG81" i="9" s="1"/>
  <c r="CF81" i="9" s="1"/>
  <c r="CE81" i="9" s="1"/>
  <c r="CD81" i="9" s="1"/>
  <c r="CC81" i="9" s="1"/>
  <c r="CB81" i="9" s="1"/>
  <c r="CA81" i="9" s="1"/>
  <c r="BZ81" i="9" s="1"/>
  <c r="AU547" i="9"/>
  <c r="AT547" i="9" s="1"/>
  <c r="AS547" i="9" s="1"/>
  <c r="AR547" i="9" s="1"/>
  <c r="AQ547" i="9" s="1"/>
  <c r="AP547" i="9" s="1"/>
  <c r="AO547" i="9" s="1"/>
  <c r="AN547" i="9" s="1"/>
  <c r="AM547" i="9" s="1"/>
  <c r="AL547" i="9" s="1"/>
  <c r="AJ547" i="9" s="1"/>
  <c r="AU627" i="9"/>
  <c r="AT627" i="9" s="1"/>
  <c r="AS627" i="9" s="1"/>
  <c r="AR627" i="9" s="1"/>
  <c r="AQ627" i="9" s="1"/>
  <c r="AP627" i="9" s="1"/>
  <c r="AO627" i="9" s="1"/>
  <c r="AN627" i="9" s="1"/>
  <c r="AM627" i="9" s="1"/>
  <c r="AL627" i="9" s="1"/>
  <c r="AJ627" i="9" s="1"/>
  <c r="AU471" i="9"/>
  <c r="AT471" i="9" s="1"/>
  <c r="AS471" i="9" s="1"/>
  <c r="AR471" i="9" s="1"/>
  <c r="AQ471" i="9" s="1"/>
  <c r="AP471" i="9" s="1"/>
  <c r="AO471" i="9" s="1"/>
  <c r="AN471" i="9" s="1"/>
  <c r="AM471" i="9" s="1"/>
  <c r="AL471" i="9" s="1"/>
  <c r="AI471" i="9" s="1"/>
  <c r="AU154" i="9"/>
  <c r="AT154" i="9" s="1"/>
  <c r="AU495" i="9"/>
  <c r="AT495" i="9" s="1"/>
  <c r="AS495" i="9" s="1"/>
  <c r="AR495" i="9" s="1"/>
  <c r="AQ495" i="9" s="1"/>
  <c r="AP495" i="9" s="1"/>
  <c r="AO495" i="9" s="1"/>
  <c r="AN495" i="9" s="1"/>
  <c r="AM495" i="9" s="1"/>
  <c r="AL495" i="9" s="1"/>
  <c r="AU120" i="9"/>
  <c r="AT120" i="9" s="1"/>
  <c r="AS120" i="9" s="1"/>
  <c r="AR120" i="9" s="1"/>
  <c r="AQ120" i="9" s="1"/>
  <c r="AP120" i="9" s="1"/>
  <c r="AO120" i="9" s="1"/>
  <c r="AN120" i="9" s="1"/>
  <c r="AM120" i="9" s="1"/>
  <c r="AL120" i="9" s="1"/>
  <c r="CI16" i="9"/>
  <c r="CI4" i="9"/>
  <c r="CH4" i="9" s="1"/>
  <c r="AU673" i="9"/>
  <c r="AU688" i="9"/>
  <c r="AU692" i="9"/>
  <c r="AT692" i="9" s="1"/>
  <c r="AU672" i="9"/>
  <c r="AU647" i="9"/>
  <c r="AT647" i="9" s="1"/>
  <c r="AS647" i="9" s="1"/>
  <c r="AR647" i="9" s="1"/>
  <c r="AQ647" i="9" s="1"/>
  <c r="AP647" i="9" s="1"/>
  <c r="AO647" i="9" s="1"/>
  <c r="AN647" i="9" s="1"/>
  <c r="AM647" i="9" s="1"/>
  <c r="AL647" i="9" s="1"/>
  <c r="AU605" i="9"/>
  <c r="AT605" i="9" s="1"/>
  <c r="AS605" i="9" s="1"/>
  <c r="AR605" i="9" s="1"/>
  <c r="AQ605" i="9" s="1"/>
  <c r="AP605" i="9" s="1"/>
  <c r="AO605" i="9" s="1"/>
  <c r="AN605" i="9" s="1"/>
  <c r="AM605" i="9" s="1"/>
  <c r="AL605" i="9" s="1"/>
  <c r="AU356" i="9"/>
  <c r="AU501" i="9"/>
  <c r="AT501" i="9" s="1"/>
  <c r="AS501" i="9" s="1"/>
  <c r="AR501" i="9" s="1"/>
  <c r="AQ501" i="9" s="1"/>
  <c r="AP501" i="9" s="1"/>
  <c r="AO501" i="9" s="1"/>
  <c r="AN501" i="9" s="1"/>
  <c r="AM501" i="9" s="1"/>
  <c r="AL501" i="9" s="1"/>
  <c r="AJ501" i="9" s="1"/>
  <c r="AU73" i="9"/>
  <c r="CI53" i="9"/>
  <c r="CH53" i="9" s="1"/>
  <c r="CG53" i="9" s="1"/>
  <c r="CF53" i="9" s="1"/>
  <c r="CI46" i="9"/>
  <c r="CH46" i="9" s="1"/>
  <c r="AU282" i="9"/>
  <c r="AT282" i="9" s="1"/>
  <c r="AS282" i="9" s="1"/>
  <c r="AR282" i="9" s="1"/>
  <c r="AQ282" i="9" s="1"/>
  <c r="AP282" i="9" s="1"/>
  <c r="AO282" i="9" s="1"/>
  <c r="AN282" i="9" s="1"/>
  <c r="AM282" i="9" s="1"/>
  <c r="AL282" i="9" s="1"/>
  <c r="AI282" i="9" s="1"/>
  <c r="AU302" i="9"/>
  <c r="AT302" i="9" s="1"/>
  <c r="AS302" i="9" s="1"/>
  <c r="AR302" i="9" s="1"/>
  <c r="AQ302" i="9" s="1"/>
  <c r="AP302" i="9" s="1"/>
  <c r="AO302" i="9" s="1"/>
  <c r="AN302" i="9" s="1"/>
  <c r="AM302" i="9" s="1"/>
  <c r="AL302" i="9" s="1"/>
  <c r="AU135" i="9"/>
  <c r="AT135" i="9" s="1"/>
  <c r="AU119" i="9"/>
  <c r="AT119" i="9" s="1"/>
  <c r="AS119" i="9" s="1"/>
  <c r="AR119" i="9" s="1"/>
  <c r="AQ119" i="9" s="1"/>
  <c r="AP119" i="9" s="1"/>
  <c r="AO119" i="9" s="1"/>
  <c r="AN119" i="9" s="1"/>
  <c r="AM119" i="9" s="1"/>
  <c r="AL119" i="9" s="1"/>
  <c r="CI47" i="9"/>
  <c r="CH47" i="9" s="1"/>
  <c r="CG47" i="9" s="1"/>
  <c r="CF47" i="9" s="1"/>
  <c r="CE47" i="9" s="1"/>
  <c r="CD47" i="9" s="1"/>
  <c r="CC47" i="9" s="1"/>
  <c r="CB47" i="9" s="1"/>
  <c r="CA47" i="9" s="1"/>
  <c r="BZ47" i="9" s="1"/>
  <c r="AU550" i="9"/>
  <c r="AT550" i="9" s="1"/>
  <c r="AS550" i="9" s="1"/>
  <c r="AR550" i="9" s="1"/>
  <c r="AQ550" i="9" s="1"/>
  <c r="AP550" i="9" s="1"/>
  <c r="AO550" i="9" s="1"/>
  <c r="AN550" i="9" s="1"/>
  <c r="AM550" i="9" s="1"/>
  <c r="AL550" i="9" s="1"/>
  <c r="AU375" i="9"/>
  <c r="AT375" i="9" s="1"/>
  <c r="AS375" i="9" s="1"/>
  <c r="AR375" i="9" s="1"/>
  <c r="AQ375" i="9" s="1"/>
  <c r="AP375" i="9" s="1"/>
  <c r="AO375" i="9" s="1"/>
  <c r="AN375" i="9" s="1"/>
  <c r="AM375" i="9" s="1"/>
  <c r="AL375" i="9" s="1"/>
  <c r="AK375" i="9" s="1"/>
  <c r="AU229" i="9"/>
  <c r="AT229" i="9" s="1"/>
  <c r="AS229" i="9" s="1"/>
  <c r="AR229" i="9" s="1"/>
  <c r="AQ229" i="9" s="1"/>
  <c r="AP229" i="9" s="1"/>
  <c r="AO229" i="9" s="1"/>
  <c r="AN229" i="9" s="1"/>
  <c r="AM229" i="9" s="1"/>
  <c r="AL229" i="9" s="1"/>
  <c r="AU335" i="9"/>
  <c r="AT335" i="9" s="1"/>
  <c r="AS335" i="9" s="1"/>
  <c r="AR335" i="9" s="1"/>
  <c r="AQ335" i="9" s="1"/>
  <c r="AP335" i="9" s="1"/>
  <c r="AO335" i="9" s="1"/>
  <c r="AN335" i="9" s="1"/>
  <c r="AM335" i="9" s="1"/>
  <c r="AL335" i="9" s="1"/>
  <c r="AU50" i="9"/>
  <c r="AT50" i="9" s="1"/>
  <c r="AS50" i="9" s="1"/>
  <c r="AR50" i="9" s="1"/>
  <c r="AQ50" i="9" s="1"/>
  <c r="AP50" i="9" s="1"/>
  <c r="AO50" i="9" s="1"/>
  <c r="AN50" i="9" s="1"/>
  <c r="AM50" i="9" s="1"/>
  <c r="AL50" i="9" s="1"/>
  <c r="CI29" i="9"/>
  <c r="CH29" i="9" s="1"/>
  <c r="AU540" i="9"/>
  <c r="AT540" i="9" s="1"/>
  <c r="AS540" i="9" s="1"/>
  <c r="AR540" i="9" s="1"/>
  <c r="AQ540" i="9" s="1"/>
  <c r="AP540" i="9" s="1"/>
  <c r="AO540" i="9" s="1"/>
  <c r="AN540" i="9" s="1"/>
  <c r="AM540" i="9" s="1"/>
  <c r="AL540" i="9" s="1"/>
  <c r="AU675" i="9"/>
  <c r="AT675" i="9" s="1"/>
  <c r="AS675" i="9" s="1"/>
  <c r="AR675" i="9" s="1"/>
  <c r="AQ675" i="9" s="1"/>
  <c r="AP675" i="9" s="1"/>
  <c r="AO675" i="9" s="1"/>
  <c r="AN675" i="9" s="1"/>
  <c r="AM675" i="9" s="1"/>
  <c r="AL675" i="9" s="1"/>
  <c r="AU664" i="9"/>
  <c r="AT664" i="9" s="1"/>
  <c r="AS664" i="9" s="1"/>
  <c r="AR664" i="9" s="1"/>
  <c r="AQ664" i="9" s="1"/>
  <c r="AP664" i="9" s="1"/>
  <c r="AO664" i="9" s="1"/>
  <c r="AN664" i="9" s="1"/>
  <c r="AM664" i="9" s="1"/>
  <c r="AL664" i="9" s="1"/>
  <c r="AU671" i="9"/>
  <c r="AU658" i="9"/>
  <c r="AT658" i="9" s="1"/>
  <c r="AU434" i="9"/>
  <c r="AT434" i="9" s="1"/>
  <c r="AS434" i="9" s="1"/>
  <c r="AR434" i="9" s="1"/>
  <c r="AQ434" i="9" s="1"/>
  <c r="AP434" i="9" s="1"/>
  <c r="AO434" i="9" s="1"/>
  <c r="AN434" i="9" s="1"/>
  <c r="AM434" i="9" s="1"/>
  <c r="AL434" i="9" s="1"/>
  <c r="AU342" i="9"/>
  <c r="AT342" i="9" s="1"/>
  <c r="AS342" i="9" s="1"/>
  <c r="AR342" i="9" s="1"/>
  <c r="AQ342" i="9" s="1"/>
  <c r="AP342" i="9" s="1"/>
  <c r="AO342" i="9" s="1"/>
  <c r="AN342" i="9" s="1"/>
  <c r="AM342" i="9" s="1"/>
  <c r="AL342" i="9" s="1"/>
  <c r="AU80" i="9"/>
  <c r="AT80" i="9" s="1"/>
  <c r="AS80" i="9" s="1"/>
  <c r="AR80" i="9" s="1"/>
  <c r="AQ80" i="9" s="1"/>
  <c r="AP80" i="9" s="1"/>
  <c r="AO80" i="9" s="1"/>
  <c r="AN80" i="9" s="1"/>
  <c r="AM80" i="9" s="1"/>
  <c r="AL80" i="9" s="1"/>
  <c r="AU190" i="9"/>
  <c r="AT190" i="9" s="1"/>
  <c r="AS190" i="9" s="1"/>
  <c r="AR190" i="9" s="1"/>
  <c r="AQ190" i="9" s="1"/>
  <c r="AP190" i="9" s="1"/>
  <c r="AO190" i="9" s="1"/>
  <c r="AN190" i="9" s="1"/>
  <c r="AM190" i="9" s="1"/>
  <c r="AL190" i="9" s="1"/>
  <c r="CI48" i="9"/>
  <c r="CH48" i="9" s="1"/>
  <c r="CG48" i="9" s="1"/>
  <c r="CF48" i="9" s="1"/>
  <c r="CE48" i="9" s="1"/>
  <c r="CD48" i="9" s="1"/>
  <c r="CC48" i="9" s="1"/>
  <c r="CB48" i="9" s="1"/>
  <c r="CA48" i="9" s="1"/>
  <c r="BZ48" i="9" s="1"/>
  <c r="AU625" i="9"/>
  <c r="AT625" i="9" s="1"/>
  <c r="AS625" i="9" s="1"/>
  <c r="AR625" i="9" s="1"/>
  <c r="AU687" i="9"/>
  <c r="AU691" i="9"/>
  <c r="AT691" i="9" s="1"/>
  <c r="AS691" i="9" s="1"/>
  <c r="AR691" i="9" s="1"/>
  <c r="AU649" i="9"/>
  <c r="AT649" i="9" s="1"/>
  <c r="AS649" i="9" s="1"/>
  <c r="AR649" i="9" s="1"/>
  <c r="AQ649" i="9" s="1"/>
  <c r="AP649" i="9" s="1"/>
  <c r="AO649" i="9" s="1"/>
  <c r="AN649" i="9" s="1"/>
  <c r="AM649" i="9" s="1"/>
  <c r="AL649" i="9" s="1"/>
  <c r="AU645" i="9"/>
  <c r="AT645" i="9" s="1"/>
  <c r="AS645" i="9" s="1"/>
  <c r="AR645" i="9" s="1"/>
  <c r="AQ645" i="9" s="1"/>
  <c r="AP645" i="9" s="1"/>
  <c r="AO645" i="9" s="1"/>
  <c r="AN645" i="9" s="1"/>
  <c r="AM645" i="9" s="1"/>
  <c r="AL645" i="9" s="1"/>
  <c r="AU439" i="9"/>
  <c r="AT439" i="9" s="1"/>
  <c r="AS439" i="9" s="1"/>
  <c r="AR439" i="9" s="1"/>
  <c r="AQ439" i="9" s="1"/>
  <c r="AP439" i="9" s="1"/>
  <c r="AO439" i="9" s="1"/>
  <c r="AN439" i="9" s="1"/>
  <c r="AM439" i="9" s="1"/>
  <c r="AL439" i="9" s="1"/>
  <c r="AU198" i="9"/>
  <c r="AT198" i="9" s="1"/>
  <c r="AS198" i="9" s="1"/>
  <c r="AR198" i="9" s="1"/>
  <c r="AQ198" i="9" s="1"/>
  <c r="AP198" i="9" s="1"/>
  <c r="AO198" i="9" s="1"/>
  <c r="AN198" i="9" s="1"/>
  <c r="AM198" i="9" s="1"/>
  <c r="AL198" i="9" s="1"/>
  <c r="AU478" i="9"/>
  <c r="AT478" i="9" s="1"/>
  <c r="AS478" i="9" s="1"/>
  <c r="AR478" i="9" s="1"/>
  <c r="AQ478" i="9" s="1"/>
  <c r="AP478" i="9" s="1"/>
  <c r="AO478" i="9" s="1"/>
  <c r="AN478" i="9" s="1"/>
  <c r="AM478" i="9" s="1"/>
  <c r="AL478" i="9" s="1"/>
  <c r="AU100" i="9"/>
  <c r="AT100" i="9" s="1"/>
  <c r="AU362" i="9"/>
  <c r="AT362" i="9" s="1"/>
  <c r="AS362" i="9" s="1"/>
  <c r="AR362" i="9" s="1"/>
  <c r="AQ362" i="9" s="1"/>
  <c r="AP362" i="9" s="1"/>
  <c r="AO362" i="9" s="1"/>
  <c r="AN362" i="9" s="1"/>
  <c r="AM362" i="9" s="1"/>
  <c r="AL362" i="9" s="1"/>
  <c r="AK362" i="9" s="1"/>
  <c r="CI72" i="9"/>
  <c r="CH72" i="9" s="1"/>
  <c r="AU698" i="9"/>
  <c r="AT698" i="9" s="1"/>
  <c r="AU678" i="9"/>
  <c r="AT678" i="9" s="1"/>
  <c r="AS678" i="9" s="1"/>
  <c r="AR678" i="9" s="1"/>
  <c r="AQ678" i="9" s="1"/>
  <c r="AP678" i="9" s="1"/>
  <c r="AO678" i="9" s="1"/>
  <c r="AN678" i="9" s="1"/>
  <c r="AM678" i="9" s="1"/>
  <c r="AL678" i="9" s="1"/>
  <c r="AU696" i="9"/>
  <c r="AT696" i="9" s="1"/>
  <c r="AS696" i="9" s="1"/>
  <c r="AR696" i="9" s="1"/>
  <c r="AQ696" i="9" s="1"/>
  <c r="AP696" i="9" s="1"/>
  <c r="AO696" i="9" s="1"/>
  <c r="AN696" i="9" s="1"/>
  <c r="AM696" i="9" s="1"/>
  <c r="AL696" i="9" s="1"/>
  <c r="AU700" i="9"/>
  <c r="AT700" i="9" s="1"/>
  <c r="AS700" i="9" s="1"/>
  <c r="AR700" i="9" s="1"/>
  <c r="AQ700" i="9" s="1"/>
  <c r="AP700" i="9" s="1"/>
  <c r="AO700" i="9" s="1"/>
  <c r="AN700" i="9" s="1"/>
  <c r="AM700" i="9" s="1"/>
  <c r="AL700" i="9" s="1"/>
  <c r="AU677" i="9"/>
  <c r="AT677" i="9" s="1"/>
  <c r="AS677" i="9" s="1"/>
  <c r="AR677" i="9" s="1"/>
  <c r="AQ677" i="9" s="1"/>
  <c r="AP677" i="9" s="1"/>
  <c r="AO677" i="9" s="1"/>
  <c r="AN677" i="9" s="1"/>
  <c r="AM677" i="9" s="1"/>
  <c r="AL677" i="9" s="1"/>
  <c r="AU629" i="9"/>
  <c r="AT629" i="9" s="1"/>
  <c r="AS629" i="9" s="1"/>
  <c r="AR629" i="9" s="1"/>
  <c r="AQ629" i="9" s="1"/>
  <c r="AU636" i="9"/>
  <c r="AT636" i="9" s="1"/>
  <c r="AS636" i="9" s="1"/>
  <c r="Z637" i="9"/>
  <c r="AW637" i="9"/>
  <c r="G629" i="9"/>
  <c r="K629" i="9" s="1"/>
  <c r="AW629" i="9"/>
  <c r="AU694" i="9"/>
  <c r="AT694" i="9" s="1"/>
  <c r="AS694" i="9" s="1"/>
  <c r="AR694" i="9" s="1"/>
  <c r="Z629" i="9"/>
  <c r="AU632" i="9"/>
  <c r="AU652" i="9"/>
  <c r="AT652" i="9" s="1"/>
  <c r="AS652" i="9" s="1"/>
  <c r="AR652" i="9" s="1"/>
  <c r="AQ652" i="9" s="1"/>
  <c r="AP652" i="9" s="1"/>
  <c r="AO652" i="9" s="1"/>
  <c r="AN652" i="9" s="1"/>
  <c r="AM652" i="9" s="1"/>
  <c r="AL652" i="9" s="1"/>
  <c r="AU674" i="9"/>
  <c r="AT674" i="9" s="1"/>
  <c r="AW688" i="9"/>
  <c r="AU255" i="9"/>
  <c r="AU642" i="9"/>
  <c r="AT642" i="9" s="1"/>
  <c r="AS642" i="9" s="1"/>
  <c r="AU689" i="9"/>
  <c r="CI2" i="9"/>
  <c r="CH2" i="9" s="1"/>
  <c r="CG2" i="9" s="1"/>
  <c r="CF2" i="9" s="1"/>
  <c r="AU557" i="9"/>
  <c r="AT557" i="9" s="1"/>
  <c r="AS557" i="9" s="1"/>
  <c r="AR557" i="9" s="1"/>
  <c r="AQ557" i="9" s="1"/>
  <c r="AP557" i="9" s="1"/>
  <c r="AO557" i="9" s="1"/>
  <c r="AN557" i="9" s="1"/>
  <c r="AM557" i="9" s="1"/>
  <c r="AL557" i="9" s="1"/>
  <c r="AK184" i="9"/>
  <c r="AJ184" i="9"/>
  <c r="AW25" i="9"/>
  <c r="Z25" i="9"/>
  <c r="B25" i="9"/>
  <c r="R25" i="9"/>
  <c r="CM16" i="9"/>
  <c r="CM39" i="9"/>
  <c r="CM58" i="9"/>
  <c r="CM80" i="9"/>
  <c r="BV11" i="9"/>
  <c r="BV34" i="9"/>
  <c r="BV63" i="9"/>
  <c r="BV82" i="9"/>
  <c r="CM18" i="9"/>
  <c r="CM40" i="9"/>
  <c r="CM63" i="9"/>
  <c r="CM82" i="9"/>
  <c r="BV13" i="9"/>
  <c r="BV26" i="9"/>
  <c r="BV31" i="9"/>
  <c r="BV40" i="9"/>
  <c r="BV68" i="9"/>
  <c r="BV78" i="9"/>
  <c r="CM23" i="9"/>
  <c r="CM42" i="9"/>
  <c r="CM64" i="9"/>
  <c r="BV35" i="9"/>
  <c r="BV55" i="9"/>
  <c r="BV60" i="9"/>
  <c r="BV64" i="9"/>
  <c r="BV74" i="9"/>
  <c r="CM24" i="9"/>
  <c r="CM47" i="9"/>
  <c r="CM66" i="9"/>
  <c r="BV2" i="9"/>
  <c r="BV15" i="9"/>
  <c r="BV51" i="9"/>
  <c r="BV69" i="9"/>
  <c r="CM7" i="9"/>
  <c r="CM26" i="9"/>
  <c r="CM48" i="9"/>
  <c r="CM71" i="9"/>
  <c r="BV3" i="9"/>
  <c r="BV28" i="9"/>
  <c r="BV32" i="9"/>
  <c r="BV41" i="9"/>
  <c r="BV61" i="9"/>
  <c r="BV65" i="9"/>
  <c r="BV75" i="9"/>
  <c r="BV80" i="9"/>
  <c r="CM8" i="9"/>
  <c r="CM31" i="9"/>
  <c r="CM50" i="9"/>
  <c r="CM72" i="9"/>
  <c r="BV5" i="9"/>
  <c r="BV47" i="9"/>
  <c r="BV52" i="9"/>
  <c r="BV57" i="9"/>
  <c r="CM15" i="9"/>
  <c r="CM34" i="9"/>
  <c r="CM56" i="9"/>
  <c r="CM79" i="9"/>
  <c r="BV10" i="9"/>
  <c r="BV43" i="9"/>
  <c r="BV48" i="9"/>
  <c r="BV58" i="9"/>
  <c r="BV6" i="9"/>
  <c r="BV29" i="9"/>
  <c r="BV76" i="9"/>
  <c r="BV71" i="9"/>
  <c r="CM10" i="9"/>
  <c r="BV38" i="9"/>
  <c r="CM32" i="9"/>
  <c r="BV20" i="9"/>
  <c r="CM55" i="9"/>
  <c r="BV62" i="9"/>
  <c r="AW653" i="9"/>
  <c r="AU662" i="9"/>
  <c r="AW702" i="9"/>
  <c r="AU247" i="9"/>
  <c r="AT247" i="9" s="1"/>
  <c r="AS247" i="9" s="1"/>
  <c r="AR247" i="9" s="1"/>
  <c r="AQ247" i="9" s="1"/>
  <c r="AP247" i="9" s="1"/>
  <c r="AO247" i="9" s="1"/>
  <c r="AN247" i="9" s="1"/>
  <c r="AM247" i="9" s="1"/>
  <c r="AL247" i="9" s="1"/>
  <c r="AU623" i="9"/>
  <c r="AW120" i="9"/>
  <c r="Z120" i="9"/>
  <c r="G120" i="9"/>
  <c r="I120" i="9" s="1"/>
  <c r="G608" i="9"/>
  <c r="K608" i="9" s="1"/>
  <c r="Z608" i="9"/>
  <c r="AW608" i="9"/>
  <c r="AW662" i="9"/>
  <c r="G662" i="9"/>
  <c r="K662" i="9" s="1"/>
  <c r="Z662" i="9"/>
  <c r="AW645" i="9"/>
  <c r="G645" i="9"/>
  <c r="K645" i="9" s="1"/>
  <c r="AU631" i="9"/>
  <c r="AU643" i="9"/>
  <c r="AT643" i="9" s="1"/>
  <c r="AU656" i="9"/>
  <c r="AT656" i="9" s="1"/>
  <c r="AS656" i="9" s="1"/>
  <c r="AR656" i="9" s="1"/>
  <c r="AQ656" i="9" s="1"/>
  <c r="AP656" i="9" s="1"/>
  <c r="AO656" i="9" s="1"/>
  <c r="AN656" i="9" s="1"/>
  <c r="AM656" i="9" s="1"/>
  <c r="AL656" i="9" s="1"/>
  <c r="AU665" i="9"/>
  <c r="AU670" i="9"/>
  <c r="AT670" i="9" s="1"/>
  <c r="AU707" i="9"/>
  <c r="AT707" i="9" s="1"/>
  <c r="AS707" i="9" s="1"/>
  <c r="AR707" i="9" s="1"/>
  <c r="AQ707" i="9" s="1"/>
  <c r="AP707" i="9" s="1"/>
  <c r="AO707" i="9" s="1"/>
  <c r="AN707" i="9" s="1"/>
  <c r="AM707" i="9" s="1"/>
  <c r="AL707" i="9" s="1"/>
  <c r="AU251" i="9"/>
  <c r="AT251" i="9" s="1"/>
  <c r="AS251" i="9" s="1"/>
  <c r="AR251" i="9" s="1"/>
  <c r="AQ251" i="9" s="1"/>
  <c r="AP251" i="9" s="1"/>
  <c r="AO251" i="9" s="1"/>
  <c r="AN251" i="9" s="1"/>
  <c r="AM251" i="9" s="1"/>
  <c r="AL251" i="9" s="1"/>
  <c r="AU428" i="9"/>
  <c r="AU555" i="9"/>
  <c r="AT555" i="9" s="1"/>
  <c r="AS555" i="9" s="1"/>
  <c r="AR555" i="9" s="1"/>
  <c r="AQ555" i="9" s="1"/>
  <c r="AP555" i="9" s="1"/>
  <c r="AO555" i="9" s="1"/>
  <c r="AN555" i="9" s="1"/>
  <c r="AM555" i="9" s="1"/>
  <c r="AL555" i="9" s="1"/>
  <c r="AI555" i="9" s="1"/>
  <c r="AU430" i="9"/>
  <c r="AT430" i="9" s="1"/>
  <c r="AS430" i="9" s="1"/>
  <c r="AR430" i="9" s="1"/>
  <c r="AQ430" i="9" s="1"/>
  <c r="AP430" i="9" s="1"/>
  <c r="AO430" i="9" s="1"/>
  <c r="AN430" i="9" s="1"/>
  <c r="AM430" i="9" s="1"/>
  <c r="AL430" i="9" s="1"/>
  <c r="CM74" i="9"/>
  <c r="AJ347" i="9"/>
  <c r="AU165" i="9"/>
  <c r="AT165" i="9" s="1"/>
  <c r="AU208" i="9"/>
  <c r="AT208" i="9" s="1"/>
  <c r="AS208" i="9" s="1"/>
  <c r="AR208" i="9" s="1"/>
  <c r="AQ208" i="9" s="1"/>
  <c r="AP208" i="9" s="1"/>
  <c r="AO208" i="9" s="1"/>
  <c r="AN208" i="9" s="1"/>
  <c r="AM208" i="9" s="1"/>
  <c r="AL208" i="9" s="1"/>
  <c r="AW208" i="9"/>
  <c r="G32" i="9"/>
  <c r="I32" i="9" s="1"/>
  <c r="Z32" i="9"/>
  <c r="AW32" i="9"/>
  <c r="AW572" i="9"/>
  <c r="B572" i="9"/>
  <c r="G572" i="9"/>
  <c r="K572" i="9" s="1"/>
  <c r="Z572" i="9"/>
  <c r="G671" i="9"/>
  <c r="K671" i="9" s="1"/>
  <c r="AU640" i="9"/>
  <c r="AT640" i="9" s="1"/>
  <c r="AS640" i="9" s="1"/>
  <c r="AU668" i="9"/>
  <c r="AT668" i="9" s="1"/>
  <c r="AU661" i="9"/>
  <c r="AT661" i="9" s="1"/>
  <c r="Z671" i="9"/>
  <c r="G688" i="9"/>
  <c r="K688" i="9" s="1"/>
  <c r="AI184" i="9"/>
  <c r="AU309" i="9"/>
  <c r="AT309" i="9" s="1"/>
  <c r="AS309" i="9" s="1"/>
  <c r="AR309" i="9" s="1"/>
  <c r="AQ309" i="9" s="1"/>
  <c r="AP309" i="9" s="1"/>
  <c r="AO309" i="9" s="1"/>
  <c r="AN309" i="9" s="1"/>
  <c r="AM309" i="9" s="1"/>
  <c r="AL309" i="9" s="1"/>
  <c r="G286" i="9"/>
  <c r="I286" i="9" s="1"/>
  <c r="Z286" i="9"/>
  <c r="AW286" i="9"/>
  <c r="Z278" i="9"/>
  <c r="AW278" i="9"/>
  <c r="AU246" i="9"/>
  <c r="AT246" i="9" s="1"/>
  <c r="AS246" i="9" s="1"/>
  <c r="AR246" i="9" s="1"/>
  <c r="AQ246" i="9" s="1"/>
  <c r="AP246" i="9" s="1"/>
  <c r="AO246" i="9" s="1"/>
  <c r="AN246" i="9" s="1"/>
  <c r="AM246" i="9" s="1"/>
  <c r="AL246" i="9" s="1"/>
  <c r="AJ246" i="9" s="1"/>
  <c r="AU231" i="9"/>
  <c r="AT231" i="9" s="1"/>
  <c r="AS231" i="9" s="1"/>
  <c r="AR231" i="9" s="1"/>
  <c r="AQ231" i="9" s="1"/>
  <c r="AP231" i="9" s="1"/>
  <c r="AO231" i="9" s="1"/>
  <c r="AN231" i="9" s="1"/>
  <c r="AM231" i="9" s="1"/>
  <c r="AL231" i="9" s="1"/>
  <c r="Z547" i="9"/>
  <c r="AW547" i="9"/>
  <c r="G547" i="9"/>
  <c r="K547" i="9" s="1"/>
  <c r="Z531" i="9"/>
  <c r="G531" i="9"/>
  <c r="K531" i="9" s="1"/>
  <c r="AW531" i="9"/>
  <c r="AW523" i="9"/>
  <c r="G523" i="9"/>
  <c r="K523" i="9" s="1"/>
  <c r="Z507" i="9"/>
  <c r="AW507" i="9"/>
  <c r="G507" i="9"/>
  <c r="K507" i="9" s="1"/>
  <c r="Z499" i="9"/>
  <c r="AW499" i="9"/>
  <c r="R491" i="9"/>
  <c r="Z491" i="9"/>
  <c r="AW491" i="9"/>
  <c r="Z483" i="9"/>
  <c r="AW483" i="9"/>
  <c r="Z451" i="9"/>
  <c r="R451" i="9"/>
  <c r="AW451" i="9"/>
  <c r="Z443" i="9"/>
  <c r="AW443" i="9"/>
  <c r="G443" i="9"/>
  <c r="K443" i="9" s="1"/>
  <c r="Z435" i="9"/>
  <c r="G435" i="9"/>
  <c r="K435" i="9" s="1"/>
  <c r="AW435" i="9"/>
  <c r="Z427" i="9"/>
  <c r="G427" i="9"/>
  <c r="K427" i="9" s="1"/>
  <c r="B427" i="9"/>
  <c r="Z387" i="9"/>
  <c r="R387" i="9"/>
  <c r="AW371" i="9"/>
  <c r="R371" i="9"/>
  <c r="G363" i="9"/>
  <c r="I363" i="9" s="1"/>
  <c r="AW363" i="9"/>
  <c r="Z355" i="9"/>
  <c r="G355" i="9"/>
  <c r="I355" i="9" s="1"/>
  <c r="AW355" i="9"/>
  <c r="G347" i="9"/>
  <c r="I347" i="9" s="1"/>
  <c r="AW347" i="9"/>
  <c r="Z329" i="9"/>
  <c r="AW329" i="9"/>
  <c r="AW554" i="9"/>
  <c r="Z498" i="9"/>
  <c r="AU548" i="9"/>
  <c r="AT548" i="9" s="1"/>
  <c r="AS548" i="9" s="1"/>
  <c r="AR548" i="9" s="1"/>
  <c r="AQ548" i="9" s="1"/>
  <c r="AP548" i="9" s="1"/>
  <c r="AO548" i="9" s="1"/>
  <c r="AN548" i="9" s="1"/>
  <c r="AM548" i="9" s="1"/>
  <c r="AL548" i="9" s="1"/>
  <c r="AU263" i="9"/>
  <c r="AT263" i="9" s="1"/>
  <c r="AS263" i="9" s="1"/>
  <c r="AR263" i="9" s="1"/>
  <c r="AQ263" i="9" s="1"/>
  <c r="AP263" i="9" s="1"/>
  <c r="AO263" i="9" s="1"/>
  <c r="AN263" i="9" s="1"/>
  <c r="AM263" i="9" s="1"/>
  <c r="AL263" i="9" s="1"/>
  <c r="AJ263" i="9" s="1"/>
  <c r="AU209" i="9"/>
  <c r="AT209" i="9" s="1"/>
  <c r="AS209" i="9" s="1"/>
  <c r="AR209" i="9" s="1"/>
  <c r="AQ209" i="9" s="1"/>
  <c r="AP209" i="9" s="1"/>
  <c r="AO209" i="9" s="1"/>
  <c r="AN209" i="9" s="1"/>
  <c r="AM209" i="9" s="1"/>
  <c r="AL209" i="9" s="1"/>
  <c r="AU193" i="9"/>
  <c r="AU129" i="9"/>
  <c r="AT129" i="9" s="1"/>
  <c r="AS129" i="9" s="1"/>
  <c r="AR129" i="9" s="1"/>
  <c r="AQ129" i="9" s="1"/>
  <c r="AP129" i="9" s="1"/>
  <c r="AO129" i="9" s="1"/>
  <c r="AN129" i="9" s="1"/>
  <c r="AM129" i="9" s="1"/>
  <c r="AL129" i="9" s="1"/>
  <c r="AK129" i="9" s="1"/>
  <c r="AU143" i="9"/>
  <c r="AT143" i="9" s="1"/>
  <c r="AS143" i="9" s="1"/>
  <c r="AR143" i="9" s="1"/>
  <c r="AQ143" i="9" s="1"/>
  <c r="AP143" i="9" s="1"/>
  <c r="AO143" i="9" s="1"/>
  <c r="AN143" i="9" s="1"/>
  <c r="AM143" i="9" s="1"/>
  <c r="AL143" i="9" s="1"/>
  <c r="Z378" i="9"/>
  <c r="AU457" i="9"/>
  <c r="AT457" i="9" s="1"/>
  <c r="AS457" i="9" s="1"/>
  <c r="AR457" i="9" s="1"/>
  <c r="AQ457" i="9" s="1"/>
  <c r="AP457" i="9" s="1"/>
  <c r="AO457" i="9" s="1"/>
  <c r="AN457" i="9" s="1"/>
  <c r="AM457" i="9" s="1"/>
  <c r="AL457" i="9" s="1"/>
  <c r="AJ457" i="9" s="1"/>
  <c r="AU377" i="9"/>
  <c r="AT377" i="9" s="1"/>
  <c r="AS377" i="9" s="1"/>
  <c r="AR377" i="9" s="1"/>
  <c r="AQ377" i="9" s="1"/>
  <c r="AP377" i="9" s="1"/>
  <c r="AO377" i="9" s="1"/>
  <c r="AN377" i="9" s="1"/>
  <c r="AM377" i="9" s="1"/>
  <c r="AL377" i="9" s="1"/>
  <c r="AU353" i="9"/>
  <c r="AT353" i="9" s="1"/>
  <c r="AS353" i="9" s="1"/>
  <c r="AR353" i="9" s="1"/>
  <c r="AQ353" i="9" s="1"/>
  <c r="AP353" i="9" s="1"/>
  <c r="AO353" i="9" s="1"/>
  <c r="AN353" i="9" s="1"/>
  <c r="AM353" i="9" s="1"/>
  <c r="AL353" i="9" s="1"/>
  <c r="AJ353" i="9" s="1"/>
  <c r="AU345" i="9"/>
  <c r="AT345" i="9" s="1"/>
  <c r="AS345" i="9" s="1"/>
  <c r="AR345" i="9" s="1"/>
  <c r="AQ345" i="9" s="1"/>
  <c r="AP345" i="9" s="1"/>
  <c r="AO345" i="9" s="1"/>
  <c r="AN345" i="9" s="1"/>
  <c r="AM345" i="9" s="1"/>
  <c r="AL345" i="9" s="1"/>
  <c r="AK345" i="9" s="1"/>
  <c r="AU456" i="9"/>
  <c r="AT456" i="9" s="1"/>
  <c r="AS456" i="9" s="1"/>
  <c r="AR456" i="9" s="1"/>
  <c r="AQ456" i="9" s="1"/>
  <c r="AP456" i="9" s="1"/>
  <c r="AO456" i="9" s="1"/>
  <c r="AN456" i="9" s="1"/>
  <c r="AM456" i="9" s="1"/>
  <c r="AL456" i="9" s="1"/>
  <c r="AU384" i="9"/>
  <c r="AT384" i="9" s="1"/>
  <c r="AS384" i="9" s="1"/>
  <c r="AR384" i="9" s="1"/>
  <c r="AQ384" i="9" s="1"/>
  <c r="AP384" i="9" s="1"/>
  <c r="AO384" i="9" s="1"/>
  <c r="AN384" i="9" s="1"/>
  <c r="AM384" i="9" s="1"/>
  <c r="AL384" i="9" s="1"/>
  <c r="AU360" i="9"/>
  <c r="AT360" i="9" s="1"/>
  <c r="AS360" i="9" s="1"/>
  <c r="AR360" i="9" s="1"/>
  <c r="AQ360" i="9" s="1"/>
  <c r="AP360" i="9" s="1"/>
  <c r="AO360" i="9" s="1"/>
  <c r="AN360" i="9" s="1"/>
  <c r="AM360" i="9" s="1"/>
  <c r="AL360" i="9" s="1"/>
  <c r="AU352" i="9"/>
  <c r="AU315" i="9"/>
  <c r="AT315" i="9" s="1"/>
  <c r="AS315" i="9" s="1"/>
  <c r="AR315" i="9" s="1"/>
  <c r="AQ315" i="9" s="1"/>
  <c r="AP315" i="9" s="1"/>
  <c r="AO315" i="9" s="1"/>
  <c r="AN315" i="9" s="1"/>
  <c r="AM315" i="9" s="1"/>
  <c r="AL315" i="9" s="1"/>
  <c r="AU267" i="9"/>
  <c r="AT267" i="9" s="1"/>
  <c r="AS267" i="9" s="1"/>
  <c r="AR267" i="9" s="1"/>
  <c r="AQ267" i="9" s="1"/>
  <c r="AP267" i="9" s="1"/>
  <c r="AO267" i="9" s="1"/>
  <c r="AN267" i="9" s="1"/>
  <c r="AM267" i="9" s="1"/>
  <c r="AL267" i="9" s="1"/>
  <c r="AU173" i="9"/>
  <c r="AT173" i="9" s="1"/>
  <c r="AS173" i="9" s="1"/>
  <c r="AR173" i="9" s="1"/>
  <c r="AQ173" i="9" s="1"/>
  <c r="AP173" i="9" s="1"/>
  <c r="AO173" i="9" s="1"/>
  <c r="AN173" i="9" s="1"/>
  <c r="AM173" i="9" s="1"/>
  <c r="AL173" i="9" s="1"/>
  <c r="AU53" i="9"/>
  <c r="AT53" i="9" s="1"/>
  <c r="AS53" i="9" s="1"/>
  <c r="AR53" i="9" s="1"/>
  <c r="AQ53" i="9" s="1"/>
  <c r="AP53" i="9" s="1"/>
  <c r="AO53" i="9" s="1"/>
  <c r="AN53" i="9" s="1"/>
  <c r="AM53" i="9" s="1"/>
  <c r="AL53" i="9" s="1"/>
  <c r="AU569" i="9"/>
  <c r="AT569" i="9" s="1"/>
  <c r="AS569" i="9" s="1"/>
  <c r="AR569" i="9" s="1"/>
  <c r="AQ569" i="9" s="1"/>
  <c r="AP569" i="9" s="1"/>
  <c r="AO569" i="9" s="1"/>
  <c r="AN569" i="9" s="1"/>
  <c r="AM569" i="9" s="1"/>
  <c r="AL569" i="9" s="1"/>
  <c r="AU602" i="9"/>
  <c r="AT602" i="9" s="1"/>
  <c r="AS602" i="9" s="1"/>
  <c r="AR602" i="9" s="1"/>
  <c r="AQ602" i="9" s="1"/>
  <c r="AP602" i="9" s="1"/>
  <c r="AO602" i="9" s="1"/>
  <c r="AN602" i="9" s="1"/>
  <c r="AM602" i="9" s="1"/>
  <c r="AL602" i="9" s="1"/>
  <c r="AU594" i="9"/>
  <c r="AT594" i="9" s="1"/>
  <c r="AS594" i="9" s="1"/>
  <c r="AR594" i="9" s="1"/>
  <c r="AQ594" i="9" s="1"/>
  <c r="AP594" i="9" s="1"/>
  <c r="AO594" i="9" s="1"/>
  <c r="AN594" i="9" s="1"/>
  <c r="AM594" i="9" s="1"/>
  <c r="AL594" i="9" s="1"/>
  <c r="Z506" i="9"/>
  <c r="Z418" i="9"/>
  <c r="AU44" i="9"/>
  <c r="AW474" i="9"/>
  <c r="Z386" i="9"/>
  <c r="AU422" i="9"/>
  <c r="AT422" i="9" s="1"/>
  <c r="AS422" i="9" s="1"/>
  <c r="AR422" i="9" s="1"/>
  <c r="AQ422" i="9" s="1"/>
  <c r="AP422" i="9" s="1"/>
  <c r="AO422" i="9" s="1"/>
  <c r="AN422" i="9" s="1"/>
  <c r="AM422" i="9" s="1"/>
  <c r="AL422" i="9" s="1"/>
  <c r="AU273" i="9"/>
  <c r="AT273" i="9" s="1"/>
  <c r="AS273" i="9" s="1"/>
  <c r="AR273" i="9" s="1"/>
  <c r="AQ273" i="9" s="1"/>
  <c r="AP273" i="9" s="1"/>
  <c r="AO273" i="9" s="1"/>
  <c r="AN273" i="9" s="1"/>
  <c r="AM273" i="9" s="1"/>
  <c r="AL273" i="9" s="1"/>
  <c r="AK273" i="9" s="1"/>
  <c r="AU163" i="9"/>
  <c r="AT163" i="9" s="1"/>
  <c r="AS163" i="9" s="1"/>
  <c r="AR163" i="9" s="1"/>
  <c r="AQ163" i="9" s="1"/>
  <c r="AP163" i="9" s="1"/>
  <c r="AO163" i="9" s="1"/>
  <c r="AN163" i="9" s="1"/>
  <c r="AM163" i="9" s="1"/>
  <c r="AL163" i="9" s="1"/>
  <c r="AK163" i="9" s="1"/>
  <c r="AU91" i="9"/>
  <c r="AT91" i="9" s="1"/>
  <c r="AS91" i="9" s="1"/>
  <c r="AR91" i="9" s="1"/>
  <c r="AU67" i="9"/>
  <c r="AT67" i="9" s="1"/>
  <c r="AS67" i="9" s="1"/>
  <c r="AU35" i="9"/>
  <c r="AW498" i="9"/>
  <c r="Z434" i="9"/>
  <c r="AU485" i="9"/>
  <c r="AT485" i="9" s="1"/>
  <c r="AS485" i="9" s="1"/>
  <c r="AR485" i="9" s="1"/>
  <c r="AQ485" i="9" s="1"/>
  <c r="AP485" i="9" s="1"/>
  <c r="AO485" i="9" s="1"/>
  <c r="AN485" i="9" s="1"/>
  <c r="AM485" i="9" s="1"/>
  <c r="AL485" i="9" s="1"/>
  <c r="AJ485" i="9" s="1"/>
  <c r="AU461" i="9"/>
  <c r="AT461" i="9" s="1"/>
  <c r="AS461" i="9" s="1"/>
  <c r="AR461" i="9" s="1"/>
  <c r="AQ461" i="9" s="1"/>
  <c r="AP461" i="9" s="1"/>
  <c r="AO461" i="9" s="1"/>
  <c r="AN461" i="9" s="1"/>
  <c r="AM461" i="9" s="1"/>
  <c r="AL461" i="9" s="1"/>
  <c r="AJ461" i="9" s="1"/>
  <c r="AU429" i="9"/>
  <c r="AT429" i="9" s="1"/>
  <c r="AS429" i="9" s="1"/>
  <c r="AR429" i="9" s="1"/>
  <c r="AQ429" i="9" s="1"/>
  <c r="AP429" i="9" s="1"/>
  <c r="AO429" i="9" s="1"/>
  <c r="AN429" i="9" s="1"/>
  <c r="AM429" i="9" s="1"/>
  <c r="AL429" i="9" s="1"/>
  <c r="AU397" i="9"/>
  <c r="AT397" i="9" s="1"/>
  <c r="AS397" i="9" s="1"/>
  <c r="AR397" i="9" s="1"/>
  <c r="AQ397" i="9" s="1"/>
  <c r="AP397" i="9" s="1"/>
  <c r="AO397" i="9" s="1"/>
  <c r="AN397" i="9" s="1"/>
  <c r="AM397" i="9" s="1"/>
  <c r="AL397" i="9" s="1"/>
  <c r="AI397" i="9" s="1"/>
  <c r="AU389" i="9"/>
  <c r="AT389" i="9" s="1"/>
  <c r="AS389" i="9" s="1"/>
  <c r="AR389" i="9" s="1"/>
  <c r="AQ389" i="9" s="1"/>
  <c r="AP389" i="9" s="1"/>
  <c r="AO389" i="9" s="1"/>
  <c r="AN389" i="9" s="1"/>
  <c r="AM389" i="9" s="1"/>
  <c r="AL389" i="9" s="1"/>
  <c r="AI389" i="9" s="1"/>
  <c r="AU381" i="9"/>
  <c r="AT381" i="9" s="1"/>
  <c r="AS381" i="9" s="1"/>
  <c r="AR381" i="9" s="1"/>
  <c r="AQ381" i="9" s="1"/>
  <c r="AP381" i="9" s="1"/>
  <c r="AO381" i="9" s="1"/>
  <c r="AN381" i="9" s="1"/>
  <c r="AM381" i="9" s="1"/>
  <c r="AL381" i="9" s="1"/>
  <c r="AU304" i="9"/>
  <c r="AT304" i="9" s="1"/>
  <c r="AS304" i="9" s="1"/>
  <c r="AR304" i="9" s="1"/>
  <c r="AQ304" i="9" s="1"/>
  <c r="AP304" i="9" s="1"/>
  <c r="AO304" i="9" s="1"/>
  <c r="AN304" i="9" s="1"/>
  <c r="AM304" i="9" s="1"/>
  <c r="AL304" i="9" s="1"/>
  <c r="AU248" i="9"/>
  <c r="AU233" i="9"/>
  <c r="AT233" i="9" s="1"/>
  <c r="AS233" i="9" s="1"/>
  <c r="AR233" i="9" s="1"/>
  <c r="AQ233" i="9" s="1"/>
  <c r="AP233" i="9" s="1"/>
  <c r="AO233" i="9" s="1"/>
  <c r="AN233" i="9" s="1"/>
  <c r="AM233" i="9" s="1"/>
  <c r="AL233" i="9" s="1"/>
  <c r="AJ233" i="9" s="1"/>
  <c r="AU225" i="9"/>
  <c r="AT225" i="9" s="1"/>
  <c r="AS225" i="9" s="1"/>
  <c r="AR225" i="9" s="1"/>
  <c r="AQ225" i="9" s="1"/>
  <c r="AP225" i="9" s="1"/>
  <c r="AO225" i="9" s="1"/>
  <c r="AN225" i="9" s="1"/>
  <c r="AM225" i="9" s="1"/>
  <c r="AL225" i="9" s="1"/>
  <c r="AU218" i="9"/>
  <c r="AT218" i="9" s="1"/>
  <c r="AS218" i="9" s="1"/>
  <c r="AR218" i="9" s="1"/>
  <c r="AQ218" i="9" s="1"/>
  <c r="AP218" i="9" s="1"/>
  <c r="AO218" i="9" s="1"/>
  <c r="AN218" i="9" s="1"/>
  <c r="AM218" i="9" s="1"/>
  <c r="AL218" i="9" s="1"/>
  <c r="AJ218" i="9" s="1"/>
  <c r="AU202" i="9"/>
  <c r="AU186" i="9"/>
  <c r="AT186" i="9" s="1"/>
  <c r="AS186" i="9" s="1"/>
  <c r="AR186" i="9" s="1"/>
  <c r="AQ186" i="9" s="1"/>
  <c r="AP186" i="9" s="1"/>
  <c r="AO186" i="9" s="1"/>
  <c r="AN186" i="9" s="1"/>
  <c r="AM186" i="9" s="1"/>
  <c r="AL186" i="9" s="1"/>
  <c r="AI186" i="9" s="1"/>
  <c r="AJ25" i="9"/>
  <c r="AI25" i="9"/>
  <c r="AK25" i="9"/>
  <c r="AI421" i="9"/>
  <c r="AK421" i="9"/>
  <c r="AJ421" i="9"/>
  <c r="AK485" i="9"/>
  <c r="AI485" i="9"/>
  <c r="AJ397" i="9"/>
  <c r="AJ389" i="9"/>
  <c r="AJ278" i="9"/>
  <c r="AK278" i="9"/>
  <c r="AI278" i="9"/>
  <c r="AK226" i="9"/>
  <c r="AI226" i="9"/>
  <c r="AJ226" i="9"/>
  <c r="AU630" i="9"/>
  <c r="AT630" i="9" s="1"/>
  <c r="AW672" i="9"/>
  <c r="AU703" i="9"/>
  <c r="AT703" i="9" s="1"/>
  <c r="AS703" i="9" s="1"/>
  <c r="AR703" i="9" s="1"/>
  <c r="AQ703" i="9" s="1"/>
  <c r="AP703" i="9" s="1"/>
  <c r="AO703" i="9" s="1"/>
  <c r="AN703" i="9" s="1"/>
  <c r="AM703" i="9" s="1"/>
  <c r="AL703" i="9" s="1"/>
  <c r="AI306" i="9"/>
  <c r="AU549" i="9"/>
  <c r="AT549" i="9" s="1"/>
  <c r="AS549" i="9" s="1"/>
  <c r="AR549" i="9" s="1"/>
  <c r="AQ549" i="9" s="1"/>
  <c r="AP549" i="9" s="1"/>
  <c r="AO549" i="9" s="1"/>
  <c r="AN549" i="9" s="1"/>
  <c r="AM549" i="9" s="1"/>
  <c r="AL549" i="9" s="1"/>
  <c r="AU280" i="9"/>
  <c r="AT280" i="9" s="1"/>
  <c r="AS280" i="9" s="1"/>
  <c r="AR280" i="9" s="1"/>
  <c r="AQ280" i="9" s="1"/>
  <c r="AP280" i="9" s="1"/>
  <c r="AO280" i="9" s="1"/>
  <c r="AN280" i="9" s="1"/>
  <c r="AM280" i="9" s="1"/>
  <c r="AL280" i="9" s="1"/>
  <c r="AU296" i="9"/>
  <c r="G533" i="9"/>
  <c r="K533" i="9" s="1"/>
  <c r="G461" i="9"/>
  <c r="K461" i="9" s="1"/>
  <c r="AW477" i="9"/>
  <c r="AW493" i="9"/>
  <c r="AW509" i="9"/>
  <c r="Z509" i="9"/>
  <c r="Z288" i="9"/>
  <c r="Z218" i="9"/>
  <c r="Z139" i="9"/>
  <c r="Z638" i="9"/>
  <c r="AU638" i="9"/>
  <c r="AW654" i="9"/>
  <c r="G672" i="9"/>
  <c r="K672" i="9" s="1"/>
  <c r="AJ251" i="9"/>
  <c r="AI592" i="9"/>
  <c r="AU59" i="9"/>
  <c r="AT59" i="9" s="1"/>
  <c r="AS59" i="9" s="1"/>
  <c r="AR59" i="9" s="1"/>
  <c r="AQ59" i="9" s="1"/>
  <c r="AP59" i="9" s="1"/>
  <c r="AO59" i="9" s="1"/>
  <c r="AN59" i="9" s="1"/>
  <c r="AM59" i="9" s="1"/>
  <c r="AL59" i="9" s="1"/>
  <c r="AU146" i="9"/>
  <c r="AT146" i="9" s="1"/>
  <c r="AS146" i="9" s="1"/>
  <c r="AR146" i="9" s="1"/>
  <c r="AQ146" i="9" s="1"/>
  <c r="AP146" i="9" s="1"/>
  <c r="AO146" i="9" s="1"/>
  <c r="AN146" i="9" s="1"/>
  <c r="AM146" i="9" s="1"/>
  <c r="AL146" i="9" s="1"/>
  <c r="AU477" i="9"/>
  <c r="AT477" i="9" s="1"/>
  <c r="AS477" i="9" s="1"/>
  <c r="AR477" i="9" s="1"/>
  <c r="AQ477" i="9" s="1"/>
  <c r="AP477" i="9" s="1"/>
  <c r="AO477" i="9" s="1"/>
  <c r="AN477" i="9" s="1"/>
  <c r="AM477" i="9" s="1"/>
  <c r="AL477" i="9" s="1"/>
  <c r="AI477" i="9" s="1"/>
  <c r="AU437" i="9"/>
  <c r="AT437" i="9" s="1"/>
  <c r="AS437" i="9" s="1"/>
  <c r="AR437" i="9" s="1"/>
  <c r="AQ437" i="9" s="1"/>
  <c r="AP437" i="9" s="1"/>
  <c r="AO437" i="9" s="1"/>
  <c r="AN437" i="9" s="1"/>
  <c r="AM437" i="9" s="1"/>
  <c r="AL437" i="9" s="1"/>
  <c r="AJ437" i="9" s="1"/>
  <c r="AU272" i="9"/>
  <c r="AT272" i="9" s="1"/>
  <c r="AS272" i="9" s="1"/>
  <c r="AR272" i="9" s="1"/>
  <c r="AQ272" i="9" s="1"/>
  <c r="AP272" i="9" s="1"/>
  <c r="AO272" i="9" s="1"/>
  <c r="AN272" i="9" s="1"/>
  <c r="AM272" i="9" s="1"/>
  <c r="AL272" i="9" s="1"/>
  <c r="AI272" i="9" s="1"/>
  <c r="AU567" i="9"/>
  <c r="AT567" i="9" s="1"/>
  <c r="AS567" i="9" s="1"/>
  <c r="AR567" i="9" s="1"/>
  <c r="AQ567" i="9" s="1"/>
  <c r="AP567" i="9" s="1"/>
  <c r="AO567" i="9" s="1"/>
  <c r="AN567" i="9" s="1"/>
  <c r="AM567" i="9" s="1"/>
  <c r="AL567" i="9" s="1"/>
  <c r="G493" i="9"/>
  <c r="K493" i="9" s="1"/>
  <c r="AW139" i="9"/>
  <c r="Z445" i="9"/>
  <c r="AU654" i="9"/>
  <c r="AT654" i="9" s="1"/>
  <c r="AS654" i="9" s="1"/>
  <c r="AR654" i="9" s="1"/>
  <c r="AQ654" i="9" s="1"/>
  <c r="AP654" i="9" s="1"/>
  <c r="AO654" i="9" s="1"/>
  <c r="AN654" i="9" s="1"/>
  <c r="AM654" i="9" s="1"/>
  <c r="AL654" i="9" s="1"/>
  <c r="AK654" i="9" s="1"/>
  <c r="AK556" i="9"/>
  <c r="AI612" i="9"/>
  <c r="AU626" i="9"/>
  <c r="AU99" i="9"/>
  <c r="AT99" i="9" s="1"/>
  <c r="AS99" i="9" s="1"/>
  <c r="AR99" i="9" s="1"/>
  <c r="AQ99" i="9" s="1"/>
  <c r="AP99" i="9" s="1"/>
  <c r="AO99" i="9" s="1"/>
  <c r="AN99" i="9" s="1"/>
  <c r="AM99" i="9" s="1"/>
  <c r="AL99" i="9" s="1"/>
  <c r="AI99" i="9" s="1"/>
  <c r="AU51" i="9"/>
  <c r="AT51" i="9" s="1"/>
  <c r="AS51" i="9" s="1"/>
  <c r="AU517" i="9"/>
  <c r="AT517" i="9" s="1"/>
  <c r="AS517" i="9" s="1"/>
  <c r="AR517" i="9" s="1"/>
  <c r="AQ517" i="9" s="1"/>
  <c r="AP517" i="9" s="1"/>
  <c r="AO517" i="9" s="1"/>
  <c r="AN517" i="9" s="1"/>
  <c r="AM517" i="9" s="1"/>
  <c r="AL517" i="9" s="1"/>
  <c r="AK517" i="9" s="1"/>
  <c r="AU256" i="9"/>
  <c r="AT256" i="9" s="1"/>
  <c r="AS256" i="9" s="1"/>
  <c r="AR256" i="9" s="1"/>
  <c r="AQ256" i="9" s="1"/>
  <c r="AP256" i="9" s="1"/>
  <c r="AO256" i="9" s="1"/>
  <c r="AN256" i="9" s="1"/>
  <c r="AM256" i="9" s="1"/>
  <c r="AL256" i="9" s="1"/>
  <c r="AU162" i="9"/>
  <c r="AT162" i="9" s="1"/>
  <c r="AS162" i="9" s="1"/>
  <c r="AR162" i="9" s="1"/>
  <c r="AQ162" i="9" s="1"/>
  <c r="AP162" i="9" s="1"/>
  <c r="AO162" i="9" s="1"/>
  <c r="AN162" i="9" s="1"/>
  <c r="AM162" i="9" s="1"/>
  <c r="AL162" i="9" s="1"/>
  <c r="Z256" i="9"/>
  <c r="B453" i="9"/>
  <c r="AW264" i="9"/>
  <c r="AW437" i="9"/>
  <c r="AW575" i="9"/>
  <c r="AW619" i="9"/>
  <c r="Z525" i="9"/>
  <c r="G202" i="9"/>
  <c r="I202" i="9" s="1"/>
  <c r="G654" i="9"/>
  <c r="K654" i="9" s="1"/>
  <c r="AW695" i="9"/>
  <c r="AW680" i="9"/>
  <c r="AI556" i="9"/>
  <c r="AK174" i="9"/>
  <c r="AK612" i="9"/>
  <c r="AU264" i="9"/>
  <c r="AT264" i="9" s="1"/>
  <c r="AS264" i="9" s="1"/>
  <c r="AR264" i="9" s="1"/>
  <c r="AQ264" i="9" s="1"/>
  <c r="AP264" i="9" s="1"/>
  <c r="AO264" i="9" s="1"/>
  <c r="AN264" i="9" s="1"/>
  <c r="AM264" i="9" s="1"/>
  <c r="AL264" i="9" s="1"/>
  <c r="AK264" i="9" s="1"/>
  <c r="AU619" i="9"/>
  <c r="AT619" i="9" s="1"/>
  <c r="AS619" i="9" s="1"/>
  <c r="AR619" i="9" s="1"/>
  <c r="AQ619" i="9" s="1"/>
  <c r="AP619" i="9" s="1"/>
  <c r="AO619" i="9" s="1"/>
  <c r="AN619" i="9" s="1"/>
  <c r="AM619" i="9" s="1"/>
  <c r="AL619" i="9" s="1"/>
  <c r="G525" i="9"/>
  <c r="K525" i="9" s="1"/>
  <c r="G256" i="9"/>
  <c r="I256" i="9" s="1"/>
  <c r="B477" i="9"/>
  <c r="R225" i="9"/>
  <c r="AW501" i="9"/>
  <c r="AW517" i="9"/>
  <c r="Z575" i="9"/>
  <c r="Z272" i="9"/>
  <c r="Z202" i="9"/>
  <c r="G646" i="9"/>
  <c r="K646" i="9" s="1"/>
  <c r="G695" i="9"/>
  <c r="K695" i="9" s="1"/>
  <c r="AU680" i="9"/>
  <c r="AT680" i="9" s="1"/>
  <c r="AK40" i="9"/>
  <c r="AI570" i="9"/>
  <c r="AK386" i="9"/>
  <c r="AU170" i="9"/>
  <c r="AT170" i="9" s="1"/>
  <c r="AS170" i="9" s="1"/>
  <c r="AR170" i="9" s="1"/>
  <c r="AQ170" i="9" s="1"/>
  <c r="AP170" i="9" s="1"/>
  <c r="AO170" i="9" s="1"/>
  <c r="AN170" i="9" s="1"/>
  <c r="AM170" i="9" s="1"/>
  <c r="AL170" i="9" s="1"/>
  <c r="AU210" i="9"/>
  <c r="AT210" i="9" s="1"/>
  <c r="AS210" i="9" s="1"/>
  <c r="AR210" i="9" s="1"/>
  <c r="AQ210" i="9" s="1"/>
  <c r="AP210" i="9" s="1"/>
  <c r="AO210" i="9" s="1"/>
  <c r="AN210" i="9" s="1"/>
  <c r="AM210" i="9" s="1"/>
  <c r="AL210" i="9" s="1"/>
  <c r="AU469" i="9"/>
  <c r="AT469" i="9" s="1"/>
  <c r="AS469" i="9" s="1"/>
  <c r="AR469" i="9" s="1"/>
  <c r="AQ469" i="9" s="1"/>
  <c r="AP469" i="9" s="1"/>
  <c r="AO469" i="9" s="1"/>
  <c r="AN469" i="9" s="1"/>
  <c r="AM469" i="9" s="1"/>
  <c r="AL469" i="9" s="1"/>
  <c r="G549" i="9"/>
  <c r="K549" i="9" s="1"/>
  <c r="AW186" i="9"/>
  <c r="AW469" i="9"/>
  <c r="Z619" i="9"/>
  <c r="Z549" i="9"/>
  <c r="AU646" i="9"/>
  <c r="Z630" i="9"/>
  <c r="Z680" i="9"/>
  <c r="AI40" i="9"/>
  <c r="AJ570" i="9"/>
  <c r="AI105" i="9"/>
  <c r="AU131" i="9"/>
  <c r="AT131" i="9" s="1"/>
  <c r="AS131" i="9" s="1"/>
  <c r="AR131" i="9" s="1"/>
  <c r="AQ131" i="9" s="1"/>
  <c r="AP131" i="9" s="1"/>
  <c r="AO131" i="9" s="1"/>
  <c r="AN131" i="9" s="1"/>
  <c r="AM131" i="9" s="1"/>
  <c r="AL131" i="9" s="1"/>
  <c r="AU405" i="9"/>
  <c r="AU575" i="9"/>
  <c r="AT575" i="9" s="1"/>
  <c r="AS575" i="9" s="1"/>
  <c r="AR575" i="9" s="1"/>
  <c r="AQ575" i="9" s="1"/>
  <c r="AP575" i="9" s="1"/>
  <c r="AO575" i="9" s="1"/>
  <c r="AN575" i="9" s="1"/>
  <c r="AM575" i="9" s="1"/>
  <c r="AL575" i="9" s="1"/>
  <c r="G437" i="9"/>
  <c r="K437" i="9" s="1"/>
  <c r="G445" i="9"/>
  <c r="K445" i="9" s="1"/>
  <c r="AW131" i="9"/>
  <c r="AW288" i="9"/>
  <c r="Z517" i="9"/>
  <c r="AJ105" i="9"/>
  <c r="AJ306" i="9"/>
  <c r="AK448" i="9"/>
  <c r="AU611" i="9"/>
  <c r="AT611" i="9" s="1"/>
  <c r="AS611" i="9" s="1"/>
  <c r="AR611" i="9" s="1"/>
  <c r="AQ611" i="9" s="1"/>
  <c r="AP611" i="9" s="1"/>
  <c r="AO611" i="9" s="1"/>
  <c r="AN611" i="9" s="1"/>
  <c r="AM611" i="9" s="1"/>
  <c r="AL611" i="9" s="1"/>
  <c r="G501" i="9"/>
  <c r="K501" i="9" s="1"/>
  <c r="B619" i="9"/>
  <c r="AW272" i="9"/>
  <c r="AW567" i="9"/>
  <c r="Z567" i="9"/>
  <c r="K723" i="9"/>
  <c r="Z723" i="9"/>
  <c r="AU722" i="9"/>
  <c r="G722" i="9"/>
  <c r="Z722" i="9"/>
  <c r="AU721" i="9"/>
  <c r="G721" i="9"/>
  <c r="AU723" i="9"/>
  <c r="G147" i="1"/>
  <c r="I147" i="1" s="1"/>
  <c r="U147" i="1"/>
  <c r="B620" i="1"/>
  <c r="P227" i="1"/>
  <c r="G721" i="1"/>
  <c r="K721" i="1" s="1"/>
  <c r="P721" i="1"/>
  <c r="B477" i="1"/>
  <c r="G477" i="1"/>
  <c r="K477" i="1" s="1"/>
  <c r="P334" i="1"/>
  <c r="R334" i="1" s="1"/>
  <c r="T334" i="1" s="1"/>
  <c r="B428" i="1"/>
  <c r="U261" i="1"/>
  <c r="P624" i="1"/>
  <c r="R624" i="1" s="1"/>
  <c r="T624" i="1" s="1"/>
  <c r="G421" i="1"/>
  <c r="K421" i="1" s="1"/>
  <c r="U187" i="1"/>
  <c r="P722" i="1"/>
  <c r="G722" i="1"/>
  <c r="K722" i="1" s="1"/>
  <c r="G720" i="1"/>
  <c r="K720" i="1" s="1"/>
  <c r="P720" i="1"/>
  <c r="B616" i="5"/>
  <c r="B419" i="5"/>
  <c r="P329" i="5"/>
  <c r="B23" i="5"/>
  <c r="G717" i="5"/>
  <c r="P717" i="5"/>
  <c r="R717" i="5" s="1"/>
  <c r="T717" i="5" s="1"/>
  <c r="B425" i="5"/>
  <c r="B510" i="5"/>
  <c r="B599" i="5"/>
  <c r="P332" i="5"/>
  <c r="M487" i="5"/>
  <c r="B417" i="5"/>
  <c r="J717" i="5"/>
  <c r="P718" i="5"/>
  <c r="G718" i="5"/>
  <c r="G716" i="5"/>
  <c r="P716" i="5"/>
  <c r="R716" i="5" s="1"/>
  <c r="T716" i="5" s="1"/>
  <c r="P718" i="3"/>
  <c r="G718" i="3"/>
  <c r="V718" i="3" s="1"/>
  <c r="B425" i="3"/>
  <c r="B247" i="3"/>
  <c r="P80" i="3"/>
  <c r="B21" i="3"/>
  <c r="B400" i="3"/>
  <c r="B463" i="3"/>
  <c r="K461" i="3"/>
  <c r="R718" i="3"/>
  <c r="T718" i="3" s="1"/>
  <c r="G516" i="3"/>
  <c r="M516" i="3" s="1"/>
  <c r="G411" i="3"/>
  <c r="B462" i="3"/>
  <c r="G614" i="3"/>
  <c r="M614" i="3" s="1"/>
  <c r="J717" i="3"/>
  <c r="G716" i="3"/>
  <c r="P716" i="3"/>
  <c r="R716" i="3" s="1"/>
  <c r="T716" i="3" s="1"/>
  <c r="J718" i="3"/>
  <c r="P717" i="3"/>
  <c r="R717" i="3" s="1"/>
  <c r="T717" i="3" s="1"/>
  <c r="AH235" i="8"/>
  <c r="AH460" i="8"/>
  <c r="AH585" i="8"/>
  <c r="AA585" i="8" s="1"/>
  <c r="AE585" i="8" s="1"/>
  <c r="AH613" i="8"/>
  <c r="AA613" i="8" s="1"/>
  <c r="P652" i="3"/>
  <c r="AZ65" i="8"/>
  <c r="AX65" i="8" s="1"/>
  <c r="AH467" i="8"/>
  <c r="AA467" i="8" s="1"/>
  <c r="AE467" i="8" s="1"/>
  <c r="AH267" i="8"/>
  <c r="AA267" i="8" s="1"/>
  <c r="P548" i="3"/>
  <c r="P262" i="3"/>
  <c r="AH274" i="8"/>
  <c r="AA274" i="8" s="1"/>
  <c r="AB274" i="8" s="1"/>
  <c r="AH391" i="8"/>
  <c r="AA391" i="8" s="1"/>
  <c r="AH180" i="8"/>
  <c r="AA180" i="8" s="1"/>
  <c r="AC180" i="8" s="1"/>
  <c r="AH70" i="8"/>
  <c r="AH617" i="8"/>
  <c r="AA617" i="8" s="1"/>
  <c r="AZ22" i="8"/>
  <c r="AX22" i="8" s="1"/>
  <c r="AH134" i="8"/>
  <c r="AA134" i="8" s="1"/>
  <c r="AE134" i="8" s="1"/>
  <c r="AH73" i="8"/>
  <c r="AA73" i="8" s="1"/>
  <c r="AE73" i="8" s="1"/>
  <c r="AH557" i="8"/>
  <c r="AA557" i="8" s="1"/>
  <c r="AE557" i="8" s="1"/>
  <c r="P312" i="1"/>
  <c r="R312" i="1" s="1"/>
  <c r="T312" i="1" s="1"/>
  <c r="P634" i="5"/>
  <c r="P702" i="5"/>
  <c r="R702" i="5" s="1"/>
  <c r="T702" i="5" s="1"/>
  <c r="P534" i="5"/>
  <c r="V534" i="5" s="1"/>
  <c r="P322" i="5"/>
  <c r="P596" i="5"/>
  <c r="R596" i="5" s="1"/>
  <c r="T596" i="5" s="1"/>
  <c r="P275" i="5"/>
  <c r="V275" i="5" s="1"/>
  <c r="P511" i="5"/>
  <c r="P40" i="5"/>
  <c r="R40" i="5" s="1"/>
  <c r="T40" i="5" s="1"/>
  <c r="P131" i="5"/>
  <c r="P35" i="5"/>
  <c r="P525" i="5"/>
  <c r="V525" i="5" s="1"/>
  <c r="P351" i="5"/>
  <c r="V351" i="5" s="1"/>
  <c r="P591" i="3"/>
  <c r="R591" i="3" s="1"/>
  <c r="T591" i="3" s="1"/>
  <c r="P285" i="3"/>
  <c r="R285" i="3" s="1"/>
  <c r="T285" i="3" s="1"/>
  <c r="W2" i="5"/>
  <c r="P140" i="3"/>
  <c r="R140" i="3" s="1"/>
  <c r="T140" i="3" s="1"/>
  <c r="P414" i="3"/>
  <c r="P574" i="1"/>
  <c r="R574" i="1" s="1"/>
  <c r="T574" i="1" s="1"/>
  <c r="P679" i="5"/>
  <c r="V679" i="5" s="1"/>
  <c r="P224" i="5"/>
  <c r="R224" i="5" s="1"/>
  <c r="T224" i="5" s="1"/>
  <c r="P585" i="5"/>
  <c r="R585" i="5" s="1"/>
  <c r="T585" i="5" s="1"/>
  <c r="P397" i="5"/>
  <c r="P400" i="5"/>
  <c r="V400" i="5" s="1"/>
  <c r="P66" i="5"/>
  <c r="P608" i="5"/>
  <c r="P279" i="5"/>
  <c r="P111" i="5"/>
  <c r="R111" i="5" s="1"/>
  <c r="T111" i="5" s="1"/>
  <c r="P42" i="5"/>
  <c r="R42" i="5" s="1"/>
  <c r="T42" i="5" s="1"/>
  <c r="P520" i="5"/>
  <c r="R520" i="5" s="1"/>
  <c r="T520" i="5" s="1"/>
  <c r="P445" i="3"/>
  <c r="V445" i="3" s="1"/>
  <c r="P276" i="1"/>
  <c r="R276" i="1" s="1"/>
  <c r="T276" i="1" s="1"/>
  <c r="P657" i="3"/>
  <c r="R657" i="3" s="1"/>
  <c r="T657" i="3" s="1"/>
  <c r="P646" i="5"/>
  <c r="P648" i="5"/>
  <c r="R648" i="5" s="1"/>
  <c r="T648" i="5" s="1"/>
  <c r="P635" i="5"/>
  <c r="R635" i="5" s="1"/>
  <c r="T635" i="5" s="1"/>
  <c r="P318" i="5"/>
  <c r="V318" i="5" s="1"/>
  <c r="P446" i="5"/>
  <c r="R446" i="5" s="1"/>
  <c r="T446" i="5" s="1"/>
  <c r="P458" i="5"/>
  <c r="R458" i="5" s="1"/>
  <c r="T458" i="5" s="1"/>
  <c r="P286" i="5"/>
  <c r="P258" i="5"/>
  <c r="R258" i="5" s="1"/>
  <c r="T258" i="5" s="1"/>
  <c r="P83" i="5"/>
  <c r="V83" i="5" s="1"/>
  <c r="W13" i="5"/>
  <c r="P219" i="5"/>
  <c r="R219" i="5" s="1"/>
  <c r="T219" i="5" s="1"/>
  <c r="P612" i="5"/>
  <c r="V612" i="5" s="1"/>
  <c r="P604" i="3"/>
  <c r="R604" i="3" s="1"/>
  <c r="T604" i="3" s="1"/>
  <c r="P108" i="5"/>
  <c r="V108" i="5" s="1"/>
  <c r="P198" i="3"/>
  <c r="R198" i="3" s="1"/>
  <c r="T198" i="3" s="1"/>
  <c r="P148" i="5"/>
  <c r="P230" i="5"/>
  <c r="P241" i="1"/>
  <c r="P612" i="1"/>
  <c r="R612" i="1" s="1"/>
  <c r="T612" i="1" s="1"/>
  <c r="P645" i="3"/>
  <c r="R645" i="3" s="1"/>
  <c r="T645" i="3" s="1"/>
  <c r="P705" i="5"/>
  <c r="P339" i="5"/>
  <c r="R339" i="5" s="1"/>
  <c r="T339" i="5" s="1"/>
  <c r="P469" i="5"/>
  <c r="P532" i="5"/>
  <c r="R532" i="5" s="1"/>
  <c r="T532" i="5" s="1"/>
  <c r="P309" i="5"/>
  <c r="R309" i="5" s="1"/>
  <c r="T309" i="5" s="1"/>
  <c r="P232" i="5"/>
  <c r="R232" i="5" s="1"/>
  <c r="T232" i="5" s="1"/>
  <c r="P71" i="5"/>
  <c r="R71" i="5" s="1"/>
  <c r="T71" i="5" s="1"/>
  <c r="P287" i="5"/>
  <c r="R287" i="5" s="1"/>
  <c r="T287" i="5" s="1"/>
  <c r="P459" i="3"/>
  <c r="R459" i="3" s="1"/>
  <c r="T459" i="3" s="1"/>
  <c r="P409" i="3"/>
  <c r="R409" i="3" s="1"/>
  <c r="T409" i="3" s="1"/>
  <c r="P185" i="3"/>
  <c r="P46" i="3"/>
  <c r="R46" i="3" s="1"/>
  <c r="T46" i="3" s="1"/>
  <c r="P77" i="3"/>
  <c r="P217" i="1"/>
  <c r="P314" i="1"/>
  <c r="R314" i="1" s="1"/>
  <c r="T314" i="1" s="1"/>
  <c r="P686" i="5"/>
  <c r="V686" i="5" s="1"/>
  <c r="P389" i="5"/>
  <c r="V389" i="5" s="1"/>
  <c r="P487" i="5"/>
  <c r="P591" i="5"/>
  <c r="P383" i="5"/>
  <c r="P187" i="5"/>
  <c r="P52" i="5"/>
  <c r="P366" i="5"/>
  <c r="R366" i="5" s="1"/>
  <c r="T366" i="5" s="1"/>
  <c r="P555" i="3"/>
  <c r="P202" i="3"/>
  <c r="R202" i="3" s="1"/>
  <c r="T202" i="3" s="1"/>
  <c r="P441" i="5"/>
  <c r="V441" i="5" s="1"/>
  <c r="P96" i="5"/>
  <c r="V96" i="5" s="1"/>
  <c r="P576" i="3"/>
  <c r="R576" i="3" s="1"/>
  <c r="T576" i="3" s="1"/>
  <c r="P389" i="1"/>
  <c r="R389" i="1" s="1"/>
  <c r="T389" i="1" s="1"/>
  <c r="P21" i="1"/>
  <c r="R21" i="1" s="1"/>
  <c r="T21" i="1" s="1"/>
  <c r="P445" i="5"/>
  <c r="P553" i="5"/>
  <c r="R553" i="5" s="1"/>
  <c r="T553" i="5" s="1"/>
  <c r="P454" i="5"/>
  <c r="P161" i="5"/>
  <c r="R161" i="5" s="1"/>
  <c r="T161" i="5" s="1"/>
  <c r="P449" i="5"/>
  <c r="V449" i="5" s="1"/>
  <c r="P375" i="5"/>
  <c r="V375" i="5" s="1"/>
  <c r="P61" i="5"/>
  <c r="P400" i="3"/>
  <c r="P276" i="5"/>
  <c r="R276" i="5" s="1"/>
  <c r="T276" i="5" s="1"/>
  <c r="P326" i="3"/>
  <c r="R326" i="3" s="1"/>
  <c r="T326" i="3" s="1"/>
  <c r="P639" i="3"/>
  <c r="V639" i="3" s="1"/>
  <c r="P681" i="5"/>
  <c r="R681" i="5" s="1"/>
  <c r="T681" i="5" s="1"/>
  <c r="P623" i="5"/>
  <c r="R623" i="5" s="1"/>
  <c r="T623" i="5" s="1"/>
  <c r="P692" i="5"/>
  <c r="P460" i="5"/>
  <c r="R460" i="5" s="1"/>
  <c r="T460" i="5" s="1"/>
  <c r="P55" i="5"/>
  <c r="R55" i="5" s="1"/>
  <c r="T55" i="5" s="1"/>
  <c r="P580" i="5"/>
  <c r="R580" i="5" s="1"/>
  <c r="T580" i="5" s="1"/>
  <c r="P39" i="5"/>
  <c r="V39" i="5" s="1"/>
  <c r="P481" i="5"/>
  <c r="V481" i="5" s="1"/>
  <c r="P63" i="5"/>
  <c r="V63" i="5" s="1"/>
  <c r="P151" i="5"/>
  <c r="R151" i="5" s="1"/>
  <c r="T151" i="5" s="1"/>
  <c r="P22" i="5"/>
  <c r="P448" i="5"/>
  <c r="R448" i="5" s="1"/>
  <c r="T448" i="5" s="1"/>
  <c r="P310" i="5"/>
  <c r="P97" i="3"/>
  <c r="V97" i="3" s="1"/>
  <c r="P566" i="5"/>
  <c r="R566" i="5" s="1"/>
  <c r="T566" i="5" s="1"/>
  <c r="P568" i="3"/>
  <c r="R568" i="3" s="1"/>
  <c r="T568" i="3" s="1"/>
  <c r="P192" i="3"/>
  <c r="R192" i="3" s="1"/>
  <c r="T192" i="3" s="1"/>
  <c r="AB585" i="8"/>
  <c r="P399" i="5"/>
  <c r="P261" i="5"/>
  <c r="R261" i="5" s="1"/>
  <c r="T261" i="5" s="1"/>
  <c r="P154" i="5"/>
  <c r="G719" i="3"/>
  <c r="P719" i="3"/>
  <c r="G719" i="5"/>
  <c r="P719" i="5"/>
  <c r="G723" i="1"/>
  <c r="K723" i="1" s="1"/>
  <c r="P723" i="1"/>
  <c r="Z724" i="9"/>
  <c r="G724" i="9"/>
  <c r="AU724" i="9"/>
  <c r="Z723" i="8"/>
  <c r="AU723" i="8"/>
  <c r="G723" i="8"/>
  <c r="Z722" i="8"/>
  <c r="AU722" i="8"/>
  <c r="G722" i="8"/>
  <c r="K724" i="8"/>
  <c r="AU721" i="8"/>
  <c r="G721" i="8"/>
  <c r="Z721" i="8"/>
  <c r="AU724" i="8"/>
  <c r="Z724" i="8"/>
  <c r="P627" i="5"/>
  <c r="V627" i="5" s="1"/>
  <c r="P639" i="5"/>
  <c r="V639" i="5" s="1"/>
  <c r="P630" i="5"/>
  <c r="R630" i="5" s="1"/>
  <c r="T630" i="5" s="1"/>
  <c r="P691" i="5"/>
  <c r="V691" i="5" s="1"/>
  <c r="AH147" i="8"/>
  <c r="AA147" i="8" s="1"/>
  <c r="AH279" i="8"/>
  <c r="AH34" i="8"/>
  <c r="AA34" i="8" s="1"/>
  <c r="AB34" i="8" s="1"/>
  <c r="R117" i="5"/>
  <c r="T117" i="5" s="1"/>
  <c r="P234" i="5"/>
  <c r="R234" i="5" s="1"/>
  <c r="T234" i="5" s="1"/>
  <c r="P426" i="5"/>
  <c r="P561" i="5"/>
  <c r="R561" i="5" s="1"/>
  <c r="T561" i="5" s="1"/>
  <c r="P328" i="5"/>
  <c r="V328" i="5" s="1"/>
  <c r="P463" i="5"/>
  <c r="P572" i="5"/>
  <c r="P294" i="5"/>
  <c r="V294" i="5" s="1"/>
  <c r="P508" i="5"/>
  <c r="R508" i="5" s="1"/>
  <c r="T508" i="5" s="1"/>
  <c r="P303" i="5"/>
  <c r="V303" i="5" s="1"/>
  <c r="P478" i="5"/>
  <c r="V478" i="5" s="1"/>
  <c r="P605" i="5"/>
  <c r="P56" i="5"/>
  <c r="V56" i="5" s="1"/>
  <c r="P274" i="5"/>
  <c r="P175" i="5"/>
  <c r="R175" i="5" s="1"/>
  <c r="T175" i="5" s="1"/>
  <c r="P129" i="5"/>
  <c r="R129" i="5" s="1"/>
  <c r="T129" i="5" s="1"/>
  <c r="P73" i="5"/>
  <c r="P41" i="5"/>
  <c r="R41" i="5" s="1"/>
  <c r="T41" i="5" s="1"/>
  <c r="P49" i="5"/>
  <c r="P316" i="5"/>
  <c r="R316" i="5" s="1"/>
  <c r="T316" i="5" s="1"/>
  <c r="P471" i="5"/>
  <c r="P344" i="5"/>
  <c r="P571" i="5"/>
  <c r="AH114" i="8"/>
  <c r="AA114" i="8" s="1"/>
  <c r="AH65" i="8"/>
  <c r="AA65" i="8" s="1"/>
  <c r="AE65" i="8" s="1"/>
  <c r="AH469" i="8"/>
  <c r="AA469" i="8" s="1"/>
  <c r="W3" i="5"/>
  <c r="P468" i="5"/>
  <c r="V468" i="5" s="1"/>
  <c r="P86" i="5"/>
  <c r="V86" i="5" s="1"/>
  <c r="P102" i="5"/>
  <c r="P134" i="5"/>
  <c r="P388" i="5"/>
  <c r="P126" i="5"/>
  <c r="AC585" i="8"/>
  <c r="AC274" i="8"/>
  <c r="AH437" i="8"/>
  <c r="AH434" i="8"/>
  <c r="AA434" i="8" s="1"/>
  <c r="V541" i="5"/>
  <c r="AH533" i="8"/>
  <c r="P327" i="5"/>
  <c r="R327" i="5" s="1"/>
  <c r="T327" i="5" s="1"/>
  <c r="P453" i="5"/>
  <c r="R453" i="5" s="1"/>
  <c r="T453" i="5" s="1"/>
  <c r="P577" i="5"/>
  <c r="R577" i="5" s="1"/>
  <c r="T577" i="5" s="1"/>
  <c r="P336" i="5"/>
  <c r="R336" i="5" s="1"/>
  <c r="T336" i="5" s="1"/>
  <c r="P474" i="5"/>
  <c r="P588" i="5"/>
  <c r="V588" i="5" s="1"/>
  <c r="P353" i="5"/>
  <c r="R353" i="5" s="1"/>
  <c r="T353" i="5" s="1"/>
  <c r="P559" i="5"/>
  <c r="V559" i="5" s="1"/>
  <c r="P330" i="5"/>
  <c r="P503" i="5"/>
  <c r="R503" i="5" s="1"/>
  <c r="T503" i="5" s="1"/>
  <c r="W15" i="5"/>
  <c r="P323" i="5"/>
  <c r="V323" i="5" s="1"/>
  <c r="P243" i="5"/>
  <c r="P157" i="5"/>
  <c r="P113" i="5"/>
  <c r="P59" i="5"/>
  <c r="R59" i="5" s="1"/>
  <c r="T59" i="5" s="1"/>
  <c r="P51" i="5"/>
  <c r="V51" i="5" s="1"/>
  <c r="P33" i="5"/>
  <c r="V33" i="5" s="1"/>
  <c r="P370" i="5"/>
  <c r="V370" i="5" s="1"/>
  <c r="P533" i="5"/>
  <c r="R533" i="5" s="1"/>
  <c r="T533" i="5" s="1"/>
  <c r="P396" i="5"/>
  <c r="R396" i="5" s="1"/>
  <c r="T396" i="5" s="1"/>
  <c r="W14" i="5"/>
  <c r="AH85" i="8"/>
  <c r="AA85" i="8" s="1"/>
  <c r="AB85" i="8" s="1"/>
  <c r="P313" i="5"/>
  <c r="V313" i="5" s="1"/>
  <c r="P94" i="5"/>
  <c r="R94" i="5" s="1"/>
  <c r="T94" i="5" s="1"/>
  <c r="P438" i="5"/>
  <c r="P695" i="5"/>
  <c r="P689" i="5"/>
  <c r="P620" i="5"/>
  <c r="P655" i="5"/>
  <c r="V655" i="5" s="1"/>
  <c r="P638" i="5"/>
  <c r="R638" i="5" s="1"/>
  <c r="T638" i="5" s="1"/>
  <c r="P671" i="5"/>
  <c r="V671" i="5" s="1"/>
  <c r="AH39" i="8"/>
  <c r="AA39" i="8" s="1"/>
  <c r="AB39" i="8" s="1"/>
  <c r="AB134" i="8"/>
  <c r="AZ67" i="8"/>
  <c r="AX67" i="8" s="1"/>
  <c r="AZ75" i="8"/>
  <c r="AX75" i="8" s="1"/>
  <c r="V151" i="5"/>
  <c r="AH408" i="8"/>
  <c r="P606" i="5"/>
  <c r="P355" i="5"/>
  <c r="R355" i="5" s="1"/>
  <c r="T355" i="5" s="1"/>
  <c r="P467" i="5"/>
  <c r="P593" i="5"/>
  <c r="P226" i="5"/>
  <c r="V226" i="5" s="1"/>
  <c r="P403" i="5"/>
  <c r="P494" i="5"/>
  <c r="R494" i="5" s="1"/>
  <c r="T494" i="5" s="1"/>
  <c r="P613" i="5"/>
  <c r="P211" i="5"/>
  <c r="V211" i="5" s="1"/>
  <c r="P405" i="5"/>
  <c r="R405" i="5" s="1"/>
  <c r="T405" i="5" s="1"/>
  <c r="P599" i="5"/>
  <c r="P212" i="5"/>
  <c r="P390" i="5"/>
  <c r="R390" i="5" s="1"/>
  <c r="T390" i="5" s="1"/>
  <c r="P527" i="5"/>
  <c r="P306" i="5"/>
  <c r="P215" i="5"/>
  <c r="V215" i="5" s="1"/>
  <c r="P147" i="5"/>
  <c r="R147" i="5" s="1"/>
  <c r="T147" i="5" s="1"/>
  <c r="P107" i="5"/>
  <c r="R107" i="5" s="1"/>
  <c r="T107" i="5" s="1"/>
  <c r="P36" i="5"/>
  <c r="R36" i="5" s="1"/>
  <c r="T36" i="5" s="1"/>
  <c r="P28" i="5"/>
  <c r="R28" i="5" s="1"/>
  <c r="T28" i="5" s="1"/>
  <c r="P229" i="5"/>
  <c r="R229" i="5" s="1"/>
  <c r="T229" i="5" s="1"/>
  <c r="P392" i="5"/>
  <c r="P576" i="5"/>
  <c r="R576" i="5" s="1"/>
  <c r="T576" i="5" s="1"/>
  <c r="P237" i="5"/>
  <c r="V237" i="5" s="1"/>
  <c r="P486" i="5"/>
  <c r="AH29" i="8"/>
  <c r="AA29" i="8" s="1"/>
  <c r="AC29" i="8" s="1"/>
  <c r="P78" i="5"/>
  <c r="P70" i="5"/>
  <c r="P46" i="5"/>
  <c r="P451" i="5"/>
  <c r="P626" i="5"/>
  <c r="V626" i="5" s="1"/>
  <c r="P643" i="5"/>
  <c r="P659" i="5"/>
  <c r="R659" i="5" s="1"/>
  <c r="T659" i="5" s="1"/>
  <c r="P683" i="5"/>
  <c r="V683" i="5" s="1"/>
  <c r="P661" i="5"/>
  <c r="P685" i="5"/>
  <c r="R685" i="5" s="1"/>
  <c r="T685" i="5" s="1"/>
  <c r="AZ56" i="8"/>
  <c r="AX56" i="8" s="1"/>
  <c r="AC134" i="8"/>
  <c r="AZ45" i="8"/>
  <c r="AX45" i="8" s="1"/>
  <c r="AZ77" i="8"/>
  <c r="AX77" i="8" s="1"/>
  <c r="R318" i="5"/>
  <c r="T318" i="5" s="1"/>
  <c r="V585" i="5"/>
  <c r="V596" i="5"/>
  <c r="P29" i="5"/>
  <c r="R29" i="5" s="1"/>
  <c r="T29" i="5" s="1"/>
  <c r="P371" i="5"/>
  <c r="R371" i="5" s="1"/>
  <c r="T371" i="5" s="1"/>
  <c r="P483" i="5"/>
  <c r="R483" i="5" s="1"/>
  <c r="T483" i="5" s="1"/>
  <c r="P601" i="5"/>
  <c r="P245" i="5"/>
  <c r="P413" i="5"/>
  <c r="R413" i="5" s="1"/>
  <c r="T413" i="5" s="1"/>
  <c r="P505" i="5"/>
  <c r="P235" i="5"/>
  <c r="V235" i="5" s="1"/>
  <c r="P432" i="5"/>
  <c r="V432" i="5" s="1"/>
  <c r="P616" i="5"/>
  <c r="P264" i="5"/>
  <c r="V264" i="5" s="1"/>
  <c r="P422" i="5"/>
  <c r="V422" i="5" s="1"/>
  <c r="P551" i="5"/>
  <c r="V551" i="5" s="1"/>
  <c r="P295" i="5"/>
  <c r="V295" i="5" s="1"/>
  <c r="P205" i="5"/>
  <c r="P145" i="5"/>
  <c r="V145" i="5" s="1"/>
  <c r="P105" i="5"/>
  <c r="P27" i="5"/>
  <c r="P23" i="5"/>
  <c r="P242" i="5"/>
  <c r="V242" i="5" s="1"/>
  <c r="P401" i="5"/>
  <c r="V401" i="5" s="1"/>
  <c r="P584" i="5"/>
  <c r="R584" i="5" s="1"/>
  <c r="T584" i="5" s="1"/>
  <c r="P288" i="5"/>
  <c r="V288" i="5" s="1"/>
  <c r="P493" i="5"/>
  <c r="V493" i="5" s="1"/>
  <c r="AH500" i="8"/>
  <c r="AA500" i="8" s="1"/>
  <c r="AE500" i="8" s="1"/>
  <c r="AH579" i="8"/>
  <c r="AA579" i="8" s="1"/>
  <c r="AE579" i="8" s="1"/>
  <c r="AH418" i="8"/>
  <c r="AA418" i="8" s="1"/>
  <c r="AE418" i="8" s="1"/>
  <c r="P182" i="5"/>
  <c r="P631" i="5"/>
  <c r="R631" i="5" s="1"/>
  <c r="T631" i="5" s="1"/>
  <c r="P650" i="5"/>
  <c r="R650" i="5" s="1"/>
  <c r="T650" i="5" s="1"/>
  <c r="P675" i="5"/>
  <c r="P204" i="5"/>
  <c r="P382" i="5"/>
  <c r="V382" i="5" s="1"/>
  <c r="P510" i="5"/>
  <c r="W17" i="5"/>
  <c r="P257" i="5"/>
  <c r="R257" i="5" s="1"/>
  <c r="T257" i="5" s="1"/>
  <c r="P417" i="5"/>
  <c r="R417" i="5" s="1"/>
  <c r="T417" i="5" s="1"/>
  <c r="P545" i="5"/>
  <c r="R545" i="5" s="1"/>
  <c r="T545" i="5" s="1"/>
  <c r="P262" i="5"/>
  <c r="P442" i="5"/>
  <c r="R442" i="5" s="1"/>
  <c r="T442" i="5" s="1"/>
  <c r="W16" i="5"/>
  <c r="P268" i="5"/>
  <c r="R268" i="5" s="1"/>
  <c r="T268" i="5" s="1"/>
  <c r="P427" i="5"/>
  <c r="P578" i="5"/>
  <c r="R578" i="5" s="1"/>
  <c r="T578" i="5" s="1"/>
  <c r="P290" i="5"/>
  <c r="P189" i="5"/>
  <c r="R189" i="5" s="1"/>
  <c r="T189" i="5" s="1"/>
  <c r="P135" i="5"/>
  <c r="P89" i="5"/>
  <c r="P558" i="5"/>
  <c r="V558" i="5" s="1"/>
  <c r="W5" i="5"/>
  <c r="P283" i="5"/>
  <c r="V283" i="5" s="1"/>
  <c r="P415" i="5"/>
  <c r="R415" i="5" s="1"/>
  <c r="T415" i="5" s="1"/>
  <c r="P600" i="5"/>
  <c r="P298" i="5"/>
  <c r="P512" i="5"/>
  <c r="P538" i="5"/>
  <c r="AH558" i="8"/>
  <c r="P100" i="5"/>
  <c r="V100" i="5" s="1"/>
  <c r="P132" i="5"/>
  <c r="V132" i="5" s="1"/>
  <c r="P174" i="5"/>
  <c r="P159" i="5"/>
  <c r="P106" i="5"/>
  <c r="P410" i="5"/>
  <c r="P201" i="1"/>
  <c r="P642" i="5"/>
  <c r="P698" i="5"/>
  <c r="R166" i="8"/>
  <c r="AU166" i="8"/>
  <c r="AT166" i="8" s="1"/>
  <c r="AS166" i="8" s="1"/>
  <c r="AR166" i="8" s="1"/>
  <c r="AQ166" i="8" s="1"/>
  <c r="AP166" i="8" s="1"/>
  <c r="AO166" i="8" s="1"/>
  <c r="AN166" i="8" s="1"/>
  <c r="AM166" i="8" s="1"/>
  <c r="AL166" i="8" s="1"/>
  <c r="AI166" i="8" s="1"/>
  <c r="G166" i="8"/>
  <c r="G111" i="8"/>
  <c r="I111" i="8" s="1"/>
  <c r="Z111" i="8"/>
  <c r="AH421" i="8"/>
  <c r="G573" i="8"/>
  <c r="K573" i="8" s="1"/>
  <c r="AU111" i="8"/>
  <c r="AT111" i="8" s="1"/>
  <c r="AS111" i="8" s="1"/>
  <c r="AR111" i="8" s="1"/>
  <c r="AQ111" i="8" s="1"/>
  <c r="AP111" i="8" s="1"/>
  <c r="AO111" i="8" s="1"/>
  <c r="AN111" i="8" s="1"/>
  <c r="AM111" i="8" s="1"/>
  <c r="AL111" i="8" s="1"/>
  <c r="AK111" i="8" s="1"/>
  <c r="AE114" i="8"/>
  <c r="AC114" i="8"/>
  <c r="AJ258" i="8"/>
  <c r="AK258" i="8"/>
  <c r="AI258" i="8"/>
  <c r="AH258" i="8" s="1"/>
  <c r="AA258" i="8" s="1"/>
  <c r="AJ443" i="8"/>
  <c r="AK443" i="8"/>
  <c r="AI443" i="8"/>
  <c r="AH443" i="8" s="1"/>
  <c r="AA443" i="8" s="1"/>
  <c r="AT526" i="8"/>
  <c r="AS526" i="8"/>
  <c r="AR526" i="8" s="1"/>
  <c r="AQ526" i="8" s="1"/>
  <c r="AP526" i="8" s="1"/>
  <c r="AO526" i="8" s="1"/>
  <c r="AN526" i="8" s="1"/>
  <c r="AM526" i="8" s="1"/>
  <c r="AL526" i="8" s="1"/>
  <c r="AI477" i="8"/>
  <c r="AH477" i="8" s="1"/>
  <c r="AA477" i="8" s="1"/>
  <c r="AJ477" i="8"/>
  <c r="AJ76" i="8"/>
  <c r="AK76" i="8"/>
  <c r="AT146" i="8"/>
  <c r="AS146" i="8"/>
  <c r="AR146" i="8" s="1"/>
  <c r="AQ146" i="8" s="1"/>
  <c r="AP146" i="8" s="1"/>
  <c r="AO146" i="8" s="1"/>
  <c r="AN146" i="8" s="1"/>
  <c r="AM146" i="8" s="1"/>
  <c r="AL146" i="8" s="1"/>
  <c r="Z243" i="8"/>
  <c r="AU243" i="8"/>
  <c r="AT243" i="8" s="1"/>
  <c r="AS243" i="8" s="1"/>
  <c r="AR243" i="8" s="1"/>
  <c r="AQ243" i="8" s="1"/>
  <c r="AP243" i="8" s="1"/>
  <c r="AO243" i="8" s="1"/>
  <c r="AN243" i="8" s="1"/>
  <c r="AM243" i="8" s="1"/>
  <c r="AL243" i="8" s="1"/>
  <c r="G243" i="8"/>
  <c r="I243" i="8" s="1"/>
  <c r="AU236" i="8"/>
  <c r="AT236" i="8" s="1"/>
  <c r="AS236" i="8" s="1"/>
  <c r="AR236" i="8" s="1"/>
  <c r="AQ236" i="8" s="1"/>
  <c r="AP236" i="8" s="1"/>
  <c r="AO236" i="8" s="1"/>
  <c r="AN236" i="8" s="1"/>
  <c r="AM236" i="8" s="1"/>
  <c r="AL236" i="8" s="1"/>
  <c r="AK236" i="8" s="1"/>
  <c r="G236" i="8"/>
  <c r="I236" i="8" s="1"/>
  <c r="G228" i="8"/>
  <c r="I228" i="8" s="1"/>
  <c r="Z228" i="8"/>
  <c r="AU228" i="8"/>
  <c r="AT228" i="8" s="1"/>
  <c r="AS228" i="8" s="1"/>
  <c r="AR228" i="8" s="1"/>
  <c r="AQ228" i="8" s="1"/>
  <c r="AP228" i="8" s="1"/>
  <c r="AO228" i="8" s="1"/>
  <c r="AN228" i="8" s="1"/>
  <c r="AM228" i="8" s="1"/>
  <c r="AL228" i="8" s="1"/>
  <c r="AJ228" i="8" s="1"/>
  <c r="G212" i="8"/>
  <c r="I212" i="8" s="1"/>
  <c r="Z212" i="8"/>
  <c r="AU212" i="8"/>
  <c r="AT212" i="8" s="1"/>
  <c r="AS212" i="8" s="1"/>
  <c r="AR212" i="8" s="1"/>
  <c r="AQ212" i="8" s="1"/>
  <c r="AP212" i="8" s="1"/>
  <c r="AO212" i="8" s="1"/>
  <c r="AN212" i="8" s="1"/>
  <c r="AM212" i="8" s="1"/>
  <c r="AL212" i="8" s="1"/>
  <c r="G204" i="8"/>
  <c r="I204" i="8" s="1"/>
  <c r="Z204" i="8"/>
  <c r="AU204" i="8"/>
  <c r="AT204" i="8" s="1"/>
  <c r="AS204" i="8" s="1"/>
  <c r="AR204" i="8" s="1"/>
  <c r="AQ204" i="8" s="1"/>
  <c r="AP204" i="8" s="1"/>
  <c r="AO204" i="8" s="1"/>
  <c r="AN204" i="8" s="1"/>
  <c r="AM204" i="8" s="1"/>
  <c r="AL204" i="8" s="1"/>
  <c r="G110" i="8"/>
  <c r="I110" i="8" s="1"/>
  <c r="AU110" i="8"/>
  <c r="Z110" i="8"/>
  <c r="Z40" i="8"/>
  <c r="AU40" i="8"/>
  <c r="G450" i="8"/>
  <c r="K450" i="8" s="1"/>
  <c r="B450" i="8"/>
  <c r="AU450" i="8"/>
  <c r="AT450" i="8" s="1"/>
  <c r="AS450" i="8" s="1"/>
  <c r="AR450" i="8" s="1"/>
  <c r="AQ450" i="8" s="1"/>
  <c r="AP450" i="8" s="1"/>
  <c r="AO450" i="8" s="1"/>
  <c r="AN450" i="8" s="1"/>
  <c r="AM450" i="8" s="1"/>
  <c r="AL450" i="8" s="1"/>
  <c r="G629" i="8"/>
  <c r="K629" i="8" s="1"/>
  <c r="AH606" i="8"/>
  <c r="AI43" i="8"/>
  <c r="AJ43" i="8"/>
  <c r="AI439" i="8"/>
  <c r="AH439" i="8" s="1"/>
  <c r="AA439" i="8" s="1"/>
  <c r="AB439" i="8" s="1"/>
  <c r="AK439" i="8"/>
  <c r="B250" i="8"/>
  <c r="AU250" i="8"/>
  <c r="AT250" i="8" s="1"/>
  <c r="AS250" i="8" s="1"/>
  <c r="AR250" i="8" s="1"/>
  <c r="AQ250" i="8" s="1"/>
  <c r="AP250" i="8" s="1"/>
  <c r="AO250" i="8" s="1"/>
  <c r="AN250" i="8" s="1"/>
  <c r="AM250" i="8" s="1"/>
  <c r="AL250" i="8" s="1"/>
  <c r="Z250" i="8"/>
  <c r="Z584" i="8"/>
  <c r="AU584" i="8"/>
  <c r="AT584" i="8" s="1"/>
  <c r="AS584" i="8" s="1"/>
  <c r="AR584" i="8" s="1"/>
  <c r="AQ584" i="8" s="1"/>
  <c r="AP584" i="8" s="1"/>
  <c r="AO584" i="8" s="1"/>
  <c r="AN584" i="8" s="1"/>
  <c r="AM584" i="8" s="1"/>
  <c r="AL584" i="8" s="1"/>
  <c r="Z505" i="8"/>
  <c r="G505" i="8"/>
  <c r="K505" i="8" s="1"/>
  <c r="B505" i="8"/>
  <c r="AU505" i="8"/>
  <c r="AT505" i="8" s="1"/>
  <c r="AS505" i="8" s="1"/>
  <c r="AR505" i="8" s="1"/>
  <c r="AQ505" i="8" s="1"/>
  <c r="AP505" i="8" s="1"/>
  <c r="AO505" i="8" s="1"/>
  <c r="AN505" i="8" s="1"/>
  <c r="AM505" i="8" s="1"/>
  <c r="AL505" i="8" s="1"/>
  <c r="Z398" i="8"/>
  <c r="R398" i="8"/>
  <c r="AU119" i="8"/>
  <c r="AT119" i="8" s="1"/>
  <c r="AS119" i="8" s="1"/>
  <c r="AR119" i="8" s="1"/>
  <c r="AQ119" i="8" s="1"/>
  <c r="AP119" i="8" s="1"/>
  <c r="AO119" i="8" s="1"/>
  <c r="AN119" i="8" s="1"/>
  <c r="AM119" i="8" s="1"/>
  <c r="AL119" i="8" s="1"/>
  <c r="AK119" i="8" s="1"/>
  <c r="Z119" i="8"/>
  <c r="G119" i="8"/>
  <c r="I119" i="8" s="1"/>
  <c r="AI390" i="8"/>
  <c r="AH390" i="8" s="1"/>
  <c r="AK420" i="8"/>
  <c r="AI420" i="8"/>
  <c r="AT551" i="8"/>
  <c r="AS551" i="8" s="1"/>
  <c r="AR551" i="8"/>
  <c r="AQ551" i="8" s="1"/>
  <c r="AP551" i="8" s="1"/>
  <c r="AO551" i="8" s="1"/>
  <c r="AN551" i="8" s="1"/>
  <c r="AM551" i="8" s="1"/>
  <c r="AL551" i="8" s="1"/>
  <c r="AJ406" i="8"/>
  <c r="AK406" i="8"/>
  <c r="AI406" i="8"/>
  <c r="AH406" i="8" s="1"/>
  <c r="AA406" i="8" s="1"/>
  <c r="AU333" i="8"/>
  <c r="AT333" i="8" s="1"/>
  <c r="AS333" i="8" s="1"/>
  <c r="AR333" i="8" s="1"/>
  <c r="AQ333" i="8" s="1"/>
  <c r="AP333" i="8" s="1"/>
  <c r="AO333" i="8" s="1"/>
  <c r="AN333" i="8" s="1"/>
  <c r="AM333" i="8" s="1"/>
  <c r="AL333" i="8" s="1"/>
  <c r="G333" i="8"/>
  <c r="I333" i="8" s="1"/>
  <c r="G313" i="8"/>
  <c r="I313" i="8" s="1"/>
  <c r="AU313" i="8"/>
  <c r="AT313" i="8" s="1"/>
  <c r="AS313" i="8" s="1"/>
  <c r="AR313" i="8" s="1"/>
  <c r="AQ313" i="8" s="1"/>
  <c r="AP313" i="8" s="1"/>
  <c r="AO313" i="8" s="1"/>
  <c r="AN313" i="8" s="1"/>
  <c r="AM313" i="8" s="1"/>
  <c r="AL313" i="8" s="1"/>
  <c r="AI313" i="8" s="1"/>
  <c r="Z313" i="8"/>
  <c r="AJ305" i="8"/>
  <c r="AK305" i="8"/>
  <c r="Z297" i="8"/>
  <c r="G297" i="8"/>
  <c r="I297" i="8" s="1"/>
  <c r="AU297" i="8"/>
  <c r="AT297" i="8" s="1"/>
  <c r="AS297" i="8" s="1"/>
  <c r="AR297" i="8" s="1"/>
  <c r="AQ297" i="8" s="1"/>
  <c r="AP297" i="8" s="1"/>
  <c r="AO297" i="8" s="1"/>
  <c r="AN297" i="8" s="1"/>
  <c r="AM297" i="8" s="1"/>
  <c r="AL297" i="8" s="1"/>
  <c r="Z281" i="8"/>
  <c r="AU281" i="8"/>
  <c r="AT281" i="8" s="1"/>
  <c r="AS281" i="8" s="1"/>
  <c r="AR281" i="8" s="1"/>
  <c r="AQ281" i="8" s="1"/>
  <c r="AP281" i="8" s="1"/>
  <c r="AO281" i="8" s="1"/>
  <c r="AN281" i="8" s="1"/>
  <c r="AM281" i="8" s="1"/>
  <c r="AL281" i="8" s="1"/>
  <c r="G281" i="8"/>
  <c r="I281" i="8" s="1"/>
  <c r="Z273" i="8"/>
  <c r="G273" i="8"/>
  <c r="I273" i="8" s="1"/>
  <c r="AU273" i="8"/>
  <c r="AT273" i="8" s="1"/>
  <c r="AS273" i="8" s="1"/>
  <c r="AR273" i="8" s="1"/>
  <c r="AQ273" i="8" s="1"/>
  <c r="AP273" i="8" s="1"/>
  <c r="AO273" i="8" s="1"/>
  <c r="AN273" i="8" s="1"/>
  <c r="AM273" i="8" s="1"/>
  <c r="AL273" i="8" s="1"/>
  <c r="AK273" i="8" s="1"/>
  <c r="AU265" i="8"/>
  <c r="AT265" i="8" s="1"/>
  <c r="AS265" i="8" s="1"/>
  <c r="AR265" i="8" s="1"/>
  <c r="AQ265" i="8" s="1"/>
  <c r="AP265" i="8" s="1"/>
  <c r="AO265" i="8" s="1"/>
  <c r="AN265" i="8" s="1"/>
  <c r="AM265" i="8" s="1"/>
  <c r="AL265" i="8" s="1"/>
  <c r="Z265" i="8"/>
  <c r="G265" i="8"/>
  <c r="I265" i="8" s="1"/>
  <c r="G257" i="8"/>
  <c r="I257" i="8" s="1"/>
  <c r="Z257" i="8"/>
  <c r="AU257" i="8"/>
  <c r="AT257" i="8" s="1"/>
  <c r="AS257" i="8" s="1"/>
  <c r="AR257" i="8" s="1"/>
  <c r="AQ257" i="8" s="1"/>
  <c r="AP257" i="8" s="1"/>
  <c r="AO257" i="8" s="1"/>
  <c r="AN257" i="8" s="1"/>
  <c r="AM257" i="8" s="1"/>
  <c r="AL257" i="8" s="1"/>
  <c r="AU603" i="8"/>
  <c r="AT603" i="8" s="1"/>
  <c r="AS603" i="8" s="1"/>
  <c r="AR603" i="8" s="1"/>
  <c r="AQ603" i="8" s="1"/>
  <c r="AP603" i="8" s="1"/>
  <c r="AO603" i="8" s="1"/>
  <c r="AN603" i="8" s="1"/>
  <c r="AM603" i="8" s="1"/>
  <c r="AL603" i="8" s="1"/>
  <c r="Z603" i="8"/>
  <c r="G603" i="8"/>
  <c r="K603" i="8" s="1"/>
  <c r="Z449" i="8"/>
  <c r="AU449" i="8"/>
  <c r="AT449" i="8" s="1"/>
  <c r="AS449" i="8" s="1"/>
  <c r="AR449" i="8" s="1"/>
  <c r="AQ449" i="8" s="1"/>
  <c r="AP449" i="8" s="1"/>
  <c r="AO449" i="8" s="1"/>
  <c r="AN449" i="8" s="1"/>
  <c r="AM449" i="8" s="1"/>
  <c r="AL449" i="8" s="1"/>
  <c r="R449" i="8"/>
  <c r="AU409" i="8"/>
  <c r="AT409" i="8" s="1"/>
  <c r="AS409" i="8" s="1"/>
  <c r="AR409" i="8" s="1"/>
  <c r="AQ409" i="8" s="1"/>
  <c r="AP409" i="8" s="1"/>
  <c r="AO409" i="8" s="1"/>
  <c r="AN409" i="8" s="1"/>
  <c r="AM409" i="8" s="1"/>
  <c r="AL409" i="8" s="1"/>
  <c r="AK409" i="8" s="1"/>
  <c r="Z409" i="8"/>
  <c r="AU403" i="8"/>
  <c r="AT403" i="8" s="1"/>
  <c r="AS403" i="8" s="1"/>
  <c r="AR403" i="8" s="1"/>
  <c r="AQ403" i="8" s="1"/>
  <c r="AP403" i="8" s="1"/>
  <c r="AO403" i="8" s="1"/>
  <c r="AN403" i="8" s="1"/>
  <c r="AM403" i="8" s="1"/>
  <c r="AL403" i="8" s="1"/>
  <c r="G403" i="8"/>
  <c r="K403" i="8" s="1"/>
  <c r="Z403" i="8"/>
  <c r="AJ116" i="8"/>
  <c r="AK390" i="8"/>
  <c r="AU158" i="8"/>
  <c r="AT158" i="8" s="1"/>
  <c r="AS158" i="8" s="1"/>
  <c r="AR158" i="8" s="1"/>
  <c r="AQ158" i="8" s="1"/>
  <c r="AP158" i="8" s="1"/>
  <c r="AO158" i="8" s="1"/>
  <c r="AN158" i="8" s="1"/>
  <c r="AM158" i="8" s="1"/>
  <c r="AL158" i="8" s="1"/>
  <c r="AI561" i="8"/>
  <c r="AJ561" i="8"/>
  <c r="AK561" i="8"/>
  <c r="AJ509" i="8"/>
  <c r="AI509" i="8"/>
  <c r="AK509" i="8"/>
  <c r="AK169" i="8"/>
  <c r="AJ169" i="8"/>
  <c r="AI169" i="8"/>
  <c r="AH169" i="8" s="1"/>
  <c r="AA169" i="8" s="1"/>
  <c r="AJ366" i="8"/>
  <c r="AK366" i="8"/>
  <c r="AI366" i="8"/>
  <c r="AU325" i="8"/>
  <c r="AT325" i="8" s="1"/>
  <c r="AS325" i="8" s="1"/>
  <c r="AR325" i="8" s="1"/>
  <c r="AQ325" i="8" s="1"/>
  <c r="AP325" i="8" s="1"/>
  <c r="AO325" i="8" s="1"/>
  <c r="AN325" i="8" s="1"/>
  <c r="AM325" i="8" s="1"/>
  <c r="AL325" i="8" s="1"/>
  <c r="AK325" i="8" s="1"/>
  <c r="G325" i="8"/>
  <c r="I325" i="8" s="1"/>
  <c r="Z325" i="8"/>
  <c r="Z37" i="8"/>
  <c r="G37" i="8"/>
  <c r="I37" i="8" s="1"/>
  <c r="AU37" i="8"/>
  <c r="AT37" i="8" s="1"/>
  <c r="AS37" i="8" s="1"/>
  <c r="AR37" i="8" s="1"/>
  <c r="AQ37" i="8" s="1"/>
  <c r="AP37" i="8" s="1"/>
  <c r="AO37" i="8" s="1"/>
  <c r="AN37" i="8" s="1"/>
  <c r="AM37" i="8" s="1"/>
  <c r="AL37" i="8" s="1"/>
  <c r="AI37" i="8" s="1"/>
  <c r="AJ30" i="8"/>
  <c r="AK30" i="8"/>
  <c r="AI30" i="8"/>
  <c r="Z567" i="8"/>
  <c r="AU567" i="8"/>
  <c r="AT567" i="8" s="1"/>
  <c r="AS567" i="8" s="1"/>
  <c r="AR567" i="8" s="1"/>
  <c r="AQ567" i="8" s="1"/>
  <c r="AP567" i="8" s="1"/>
  <c r="AO567" i="8" s="1"/>
  <c r="AN567" i="8" s="1"/>
  <c r="AM567" i="8" s="1"/>
  <c r="AL567" i="8" s="1"/>
  <c r="G567" i="8"/>
  <c r="K567" i="8" s="1"/>
  <c r="AK472" i="8"/>
  <c r="AI472" i="8"/>
  <c r="AT468" i="8"/>
  <c r="AS468" i="8" s="1"/>
  <c r="AR468" i="8" s="1"/>
  <c r="AQ468" i="8" s="1"/>
  <c r="AP468" i="8" s="1"/>
  <c r="AO468" i="8" s="1"/>
  <c r="AN468" i="8" s="1"/>
  <c r="AM468" i="8" s="1"/>
  <c r="AL468" i="8" s="1"/>
  <c r="AU135" i="8"/>
  <c r="AT135" i="8" s="1"/>
  <c r="AS135" i="8" s="1"/>
  <c r="AR135" i="8" s="1"/>
  <c r="AQ135" i="8" s="1"/>
  <c r="AP135" i="8" s="1"/>
  <c r="AO135" i="8" s="1"/>
  <c r="AN135" i="8" s="1"/>
  <c r="AM135" i="8" s="1"/>
  <c r="AL135" i="8" s="1"/>
  <c r="Z135" i="8"/>
  <c r="G135" i="8"/>
  <c r="I135" i="8" s="1"/>
  <c r="AS708" i="8"/>
  <c r="AR708" i="8" s="1"/>
  <c r="AQ708" i="8" s="1"/>
  <c r="AP708" i="8" s="1"/>
  <c r="AO708" i="8" s="1"/>
  <c r="AN708" i="8" s="1"/>
  <c r="AM708" i="8" s="1"/>
  <c r="AL708" i="8" s="1"/>
  <c r="AK116" i="8"/>
  <c r="AK190" i="8"/>
  <c r="AI609" i="8"/>
  <c r="AJ609" i="8"/>
  <c r="AK609" i="8"/>
  <c r="AK244" i="8"/>
  <c r="AJ244" i="8"/>
  <c r="AH244" i="8" s="1"/>
  <c r="AA244" i="8" s="1"/>
  <c r="AI591" i="8"/>
  <c r="AJ591" i="8"/>
  <c r="AH591" i="8" s="1"/>
  <c r="AA591" i="8" s="1"/>
  <c r="AE591" i="8" s="1"/>
  <c r="Z378" i="8"/>
  <c r="G378" i="8"/>
  <c r="J378" i="8" s="1"/>
  <c r="AU378" i="8"/>
  <c r="AT378" i="8" s="1"/>
  <c r="AS378" i="8" s="1"/>
  <c r="AR378" i="8" s="1"/>
  <c r="AQ378" i="8" s="1"/>
  <c r="AP378" i="8" s="1"/>
  <c r="AO378" i="8" s="1"/>
  <c r="AN378" i="8" s="1"/>
  <c r="AM378" i="8" s="1"/>
  <c r="AL378" i="8" s="1"/>
  <c r="Z331" i="8"/>
  <c r="G331" i="8"/>
  <c r="I331" i="8" s="1"/>
  <c r="AU331" i="8"/>
  <c r="AT331" i="8" s="1"/>
  <c r="AS331" i="8" s="1"/>
  <c r="G92" i="8"/>
  <c r="I92" i="8" s="1"/>
  <c r="Z92" i="8"/>
  <c r="AU92" i="8"/>
  <c r="AT92" i="8" s="1"/>
  <c r="AS92" i="8" s="1"/>
  <c r="AR92" i="8" s="1"/>
  <c r="AQ92" i="8" s="1"/>
  <c r="AP92" i="8" s="1"/>
  <c r="AO92" i="8" s="1"/>
  <c r="AN92" i="8" s="1"/>
  <c r="AM92" i="8" s="1"/>
  <c r="AL92" i="8" s="1"/>
  <c r="Z76" i="8"/>
  <c r="G76" i="8"/>
  <c r="I76" i="8" s="1"/>
  <c r="Z68" i="8"/>
  <c r="AU68" i="8"/>
  <c r="AT68" i="8" s="1"/>
  <c r="AS68" i="8" s="1"/>
  <c r="AR68" i="8" s="1"/>
  <c r="AQ68" i="8" s="1"/>
  <c r="AP68" i="8" s="1"/>
  <c r="AO68" i="8" s="1"/>
  <c r="AN68" i="8" s="1"/>
  <c r="AM68" i="8" s="1"/>
  <c r="AL68" i="8" s="1"/>
  <c r="G52" i="8"/>
  <c r="I52" i="8" s="1"/>
  <c r="Z52" i="8"/>
  <c r="AU52" i="8"/>
  <c r="AU44" i="8"/>
  <c r="AT44" i="8" s="1"/>
  <c r="AS44" i="8" s="1"/>
  <c r="AR44" i="8" s="1"/>
  <c r="AQ44" i="8" s="1"/>
  <c r="AP44" i="8" s="1"/>
  <c r="AO44" i="8" s="1"/>
  <c r="AN44" i="8" s="1"/>
  <c r="AM44" i="8" s="1"/>
  <c r="AL44" i="8" s="1"/>
  <c r="AI44" i="8" s="1"/>
  <c r="G44" i="8"/>
  <c r="I44" i="8" s="1"/>
  <c r="Z44" i="8"/>
  <c r="B618" i="8"/>
  <c r="G618" i="8"/>
  <c r="K618" i="8" s="1"/>
  <c r="AU618" i="8"/>
  <c r="AT618" i="8" s="1"/>
  <c r="AS618" i="8" s="1"/>
  <c r="AR618" i="8" s="1"/>
  <c r="AQ618" i="8" s="1"/>
  <c r="AP618" i="8" s="1"/>
  <c r="AO618" i="8" s="1"/>
  <c r="AN618" i="8" s="1"/>
  <c r="AM618" i="8" s="1"/>
  <c r="AL618" i="8" s="1"/>
  <c r="AK586" i="8"/>
  <c r="AI586" i="8"/>
  <c r="AH586" i="8" s="1"/>
  <c r="AA586" i="8" s="1"/>
  <c r="AC586" i="8" s="1"/>
  <c r="G382" i="8"/>
  <c r="I382" i="8" s="1"/>
  <c r="AU382" i="8"/>
  <c r="AT382" i="8" s="1"/>
  <c r="AS382" i="8" s="1"/>
  <c r="AR382" i="8" s="1"/>
  <c r="AQ382" i="8" s="1"/>
  <c r="AP382" i="8" s="1"/>
  <c r="AO382" i="8" s="1"/>
  <c r="AN382" i="8" s="1"/>
  <c r="AM382" i="8" s="1"/>
  <c r="AL382" i="8" s="1"/>
  <c r="Z143" i="8"/>
  <c r="AU143" i="8"/>
  <c r="AT143" i="8" s="1"/>
  <c r="AS143" i="8" s="1"/>
  <c r="AR143" i="8" s="1"/>
  <c r="AQ143" i="8" s="1"/>
  <c r="AP143" i="8" s="1"/>
  <c r="AO143" i="8" s="1"/>
  <c r="AN143" i="8" s="1"/>
  <c r="AM143" i="8" s="1"/>
  <c r="AL143" i="8" s="1"/>
  <c r="AK143" i="8" s="1"/>
  <c r="AU538" i="8"/>
  <c r="AT538" i="8" s="1"/>
  <c r="AS538" i="8" s="1"/>
  <c r="AR538" i="8" s="1"/>
  <c r="AQ538" i="8" s="1"/>
  <c r="AP538" i="8" s="1"/>
  <c r="AO538" i="8" s="1"/>
  <c r="AN538" i="8" s="1"/>
  <c r="AM538" i="8" s="1"/>
  <c r="AL538" i="8" s="1"/>
  <c r="Z538" i="8"/>
  <c r="G538" i="8"/>
  <c r="K538" i="8" s="1"/>
  <c r="AE274" i="8"/>
  <c r="AK376" i="8"/>
  <c r="AI278" i="8"/>
  <c r="AH278" i="8" s="1"/>
  <c r="AA278" i="8" s="1"/>
  <c r="AE278" i="8" s="1"/>
  <c r="AJ190" i="8"/>
  <c r="AH190" i="8" s="1"/>
  <c r="AA190" i="8" s="1"/>
  <c r="AJ583" i="8"/>
  <c r="AI583" i="8"/>
  <c r="AK359" i="8"/>
  <c r="AJ359" i="8"/>
  <c r="AI359" i="8"/>
  <c r="AH359" i="8" s="1"/>
  <c r="AA359" i="8" s="1"/>
  <c r="G353" i="8"/>
  <c r="I353" i="8" s="1"/>
  <c r="Z353" i="8"/>
  <c r="AU353" i="8"/>
  <c r="AT353" i="8" s="1"/>
  <c r="AS353" i="8" s="1"/>
  <c r="AR353" i="8" s="1"/>
  <c r="AQ353" i="8" s="1"/>
  <c r="AP353" i="8" s="1"/>
  <c r="AO353" i="8" s="1"/>
  <c r="AN353" i="8" s="1"/>
  <c r="AM353" i="8" s="1"/>
  <c r="AL353" i="8" s="1"/>
  <c r="Z338" i="8"/>
  <c r="G338" i="8"/>
  <c r="I338" i="8" s="1"/>
  <c r="AU338" i="8"/>
  <c r="AT338" i="8" s="1"/>
  <c r="AS338" i="8" s="1"/>
  <c r="AR338" i="8" s="1"/>
  <c r="AQ338" i="8" s="1"/>
  <c r="AP338" i="8" s="1"/>
  <c r="AO338" i="8" s="1"/>
  <c r="AN338" i="8" s="1"/>
  <c r="AM338" i="8" s="1"/>
  <c r="AL338" i="8" s="1"/>
  <c r="AU330" i="8"/>
  <c r="AT330" i="8" s="1"/>
  <c r="AS330" i="8" s="1"/>
  <c r="AR330" i="8" s="1"/>
  <c r="AQ330" i="8" s="1"/>
  <c r="AP330" i="8" s="1"/>
  <c r="AO330" i="8" s="1"/>
  <c r="AN330" i="8" s="1"/>
  <c r="AM330" i="8" s="1"/>
  <c r="AL330" i="8" s="1"/>
  <c r="Z330" i="8"/>
  <c r="G330" i="8"/>
  <c r="I330" i="8" s="1"/>
  <c r="B246" i="8"/>
  <c r="R246" i="8"/>
  <c r="AU246" i="8"/>
  <c r="AT246" i="8" s="1"/>
  <c r="AS246" i="8" s="1"/>
  <c r="AR246" i="8" s="1"/>
  <c r="AQ246" i="8" s="1"/>
  <c r="AP246" i="8" s="1"/>
  <c r="AO246" i="8" s="1"/>
  <c r="AN246" i="8" s="1"/>
  <c r="AM246" i="8" s="1"/>
  <c r="AL246" i="8" s="1"/>
  <c r="Z531" i="8"/>
  <c r="G531" i="8"/>
  <c r="K531" i="8" s="1"/>
  <c r="AU519" i="8"/>
  <c r="AT519" i="8" s="1"/>
  <c r="AS519" i="8" s="1"/>
  <c r="AR519" i="8" s="1"/>
  <c r="AQ519" i="8" s="1"/>
  <c r="AP519" i="8" s="1"/>
  <c r="AO519" i="8" s="1"/>
  <c r="AN519" i="8" s="1"/>
  <c r="AM519" i="8" s="1"/>
  <c r="AL519" i="8" s="1"/>
  <c r="Z519" i="8"/>
  <c r="G519" i="8"/>
  <c r="K519" i="8" s="1"/>
  <c r="G515" i="8"/>
  <c r="K515" i="8" s="1"/>
  <c r="AU515" i="8"/>
  <c r="AT515" i="8" s="1"/>
  <c r="AS515" i="8" s="1"/>
  <c r="AR515" i="8" s="1"/>
  <c r="AQ515" i="8" s="1"/>
  <c r="AP515" i="8" s="1"/>
  <c r="AO515" i="8" s="1"/>
  <c r="AN515" i="8" s="1"/>
  <c r="AM515" i="8" s="1"/>
  <c r="AL515" i="8" s="1"/>
  <c r="AU511" i="8"/>
  <c r="Z511" i="8"/>
  <c r="G511" i="8"/>
  <c r="K511" i="8" s="1"/>
  <c r="AU507" i="8"/>
  <c r="AT507" i="8" s="1"/>
  <c r="AS507" i="8" s="1"/>
  <c r="AR507" i="8" s="1"/>
  <c r="AQ507" i="8" s="1"/>
  <c r="AP507" i="8" s="1"/>
  <c r="AO507" i="8" s="1"/>
  <c r="AN507" i="8" s="1"/>
  <c r="AM507" i="8" s="1"/>
  <c r="AL507" i="8" s="1"/>
  <c r="Z507" i="8"/>
  <c r="G507" i="8"/>
  <c r="K507" i="8" s="1"/>
  <c r="AU127" i="8"/>
  <c r="AT127" i="8" s="1"/>
  <c r="AS127" i="8" s="1"/>
  <c r="AR127" i="8" s="1"/>
  <c r="AQ127" i="8" s="1"/>
  <c r="AP127" i="8" s="1"/>
  <c r="AO127" i="8" s="1"/>
  <c r="AN127" i="8" s="1"/>
  <c r="AM127" i="8" s="1"/>
  <c r="AL127" i="8" s="1"/>
  <c r="AK127" i="8" s="1"/>
  <c r="Z127" i="8"/>
  <c r="G127" i="8"/>
  <c r="I127" i="8" s="1"/>
  <c r="AH570" i="8"/>
  <c r="AA570" i="8" s="1"/>
  <c r="AC570" i="8" s="1"/>
  <c r="AT51" i="8"/>
  <c r="AS51" i="8" s="1"/>
  <c r="AR51" i="8" s="1"/>
  <c r="AQ51" i="8" s="1"/>
  <c r="AP51" i="8" s="1"/>
  <c r="AO51" i="8" s="1"/>
  <c r="AN51" i="8" s="1"/>
  <c r="AM51" i="8" s="1"/>
  <c r="AL51" i="8" s="1"/>
  <c r="AK288" i="8"/>
  <c r="AI288" i="8"/>
  <c r="G253" i="8"/>
  <c r="I253" i="8" s="1"/>
  <c r="Z253" i="8"/>
  <c r="AU253" i="8"/>
  <c r="AT253" i="8" s="1"/>
  <c r="AS253" i="8" s="1"/>
  <c r="AR253" i="8" s="1"/>
  <c r="AQ253" i="8" s="1"/>
  <c r="AP253" i="8" s="1"/>
  <c r="AO253" i="8" s="1"/>
  <c r="AN253" i="8" s="1"/>
  <c r="AM253" i="8" s="1"/>
  <c r="AL253" i="8" s="1"/>
  <c r="AK253" i="8" s="1"/>
  <c r="G105" i="8"/>
  <c r="I105" i="8" s="1"/>
  <c r="Z105" i="8"/>
  <c r="AU105" i="8"/>
  <c r="AT105" i="8" s="1"/>
  <c r="AS105" i="8" s="1"/>
  <c r="AR105" i="8" s="1"/>
  <c r="AQ105" i="8" s="1"/>
  <c r="AP105" i="8" s="1"/>
  <c r="AO105" i="8" s="1"/>
  <c r="AN105" i="8" s="1"/>
  <c r="AM105" i="8" s="1"/>
  <c r="AL105" i="8" s="1"/>
  <c r="AU546" i="8"/>
  <c r="AT546" i="8" s="1"/>
  <c r="AS546" i="8" s="1"/>
  <c r="AR546" i="8" s="1"/>
  <c r="AQ546" i="8" s="1"/>
  <c r="AP546" i="8" s="1"/>
  <c r="AO546" i="8" s="1"/>
  <c r="AN546" i="8" s="1"/>
  <c r="AM546" i="8" s="1"/>
  <c r="AL546" i="8" s="1"/>
  <c r="Z546" i="8"/>
  <c r="G546" i="8"/>
  <c r="K546" i="8" s="1"/>
  <c r="AU542" i="8"/>
  <c r="AT542" i="8" s="1"/>
  <c r="AS542" i="8" s="1"/>
  <c r="AR542" i="8" s="1"/>
  <c r="AQ542" i="8" s="1"/>
  <c r="AP542" i="8" s="1"/>
  <c r="AO542" i="8" s="1"/>
  <c r="AN542" i="8" s="1"/>
  <c r="AM542" i="8" s="1"/>
  <c r="AL542" i="8" s="1"/>
  <c r="G542" i="8"/>
  <c r="Z542" i="8"/>
  <c r="AH269" i="8"/>
  <c r="AA269" i="8" s="1"/>
  <c r="AC269" i="8" s="1"/>
  <c r="AH211" i="8"/>
  <c r="AA211" i="8" s="1"/>
  <c r="AS203" i="8"/>
  <c r="AR203" i="8" s="1"/>
  <c r="AQ203" i="8" s="1"/>
  <c r="AP203" i="8" s="1"/>
  <c r="AO203" i="8" s="1"/>
  <c r="AN203" i="8" s="1"/>
  <c r="AM203" i="8" s="1"/>
  <c r="AL203" i="8" s="1"/>
  <c r="AI203" i="8" s="1"/>
  <c r="AH49" i="8"/>
  <c r="AA49" i="8" s="1"/>
  <c r="AC49" i="8" s="1"/>
  <c r="AA533" i="8"/>
  <c r="AE533" i="8" s="1"/>
  <c r="G95" i="8"/>
  <c r="I95" i="8" s="1"/>
  <c r="AH62" i="8"/>
  <c r="AH209" i="8"/>
  <c r="AA209" i="8" s="1"/>
  <c r="AH122" i="8"/>
  <c r="AA122" i="8" s="1"/>
  <c r="AU629" i="8"/>
  <c r="AT629" i="8" s="1"/>
  <c r="AS629" i="8" s="1"/>
  <c r="AR629" i="8" s="1"/>
  <c r="AQ629" i="8" s="1"/>
  <c r="AP629" i="8" s="1"/>
  <c r="AO629" i="8" s="1"/>
  <c r="AN629" i="8" s="1"/>
  <c r="AM629" i="8" s="1"/>
  <c r="AL629" i="8" s="1"/>
  <c r="AK322" i="8"/>
  <c r="AH79" i="8"/>
  <c r="AH260" i="8"/>
  <c r="AA260" i="8" s="1"/>
  <c r="AB260" i="8" s="1"/>
  <c r="AH616" i="8"/>
  <c r="AH605" i="8"/>
  <c r="AA605" i="8" s="1"/>
  <c r="AE605" i="8" s="1"/>
  <c r="AA279" i="8"/>
  <c r="AU699" i="8"/>
  <c r="G699" i="8"/>
  <c r="Z699" i="8"/>
  <c r="G380" i="3"/>
  <c r="L380" i="3" s="1"/>
  <c r="P380" i="3"/>
  <c r="V380" i="3" s="1"/>
  <c r="G435" i="3"/>
  <c r="M435" i="3" s="1"/>
  <c r="B435" i="3"/>
  <c r="G417" i="3"/>
  <c r="M417" i="3" s="1"/>
  <c r="B417" i="3"/>
  <c r="G430" i="3"/>
  <c r="K430" i="3" s="1"/>
  <c r="P430" i="3"/>
  <c r="P697" i="3"/>
  <c r="R697" i="3" s="1"/>
  <c r="T697" i="3" s="1"/>
  <c r="P476" i="3"/>
  <c r="R476" i="3" s="1"/>
  <c r="T476" i="3" s="1"/>
  <c r="P538" i="3"/>
  <c r="V538" i="3" s="1"/>
  <c r="B248" i="3"/>
  <c r="B436" i="3"/>
  <c r="P67" i="3"/>
  <c r="R67" i="3" s="1"/>
  <c r="T67" i="3" s="1"/>
  <c r="G491" i="3"/>
  <c r="K490" i="3" s="1"/>
  <c r="P423" i="3"/>
  <c r="R423" i="3" s="1"/>
  <c r="T423" i="3" s="1"/>
  <c r="G427" i="3"/>
  <c r="M427" i="3" s="1"/>
  <c r="U23" i="3"/>
  <c r="G599" i="3"/>
  <c r="B392" i="3"/>
  <c r="B564" i="3"/>
  <c r="G249" i="3"/>
  <c r="M249" i="3" s="1"/>
  <c r="B22" i="3"/>
  <c r="G694" i="3"/>
  <c r="P694" i="3"/>
  <c r="G567" i="5"/>
  <c r="P567" i="5"/>
  <c r="G338" i="5"/>
  <c r="J338" i="5" s="1"/>
  <c r="P338" i="5"/>
  <c r="G222" i="5"/>
  <c r="P222" i="5"/>
  <c r="R222" i="5" s="1"/>
  <c r="T222" i="5" s="1"/>
  <c r="P492" i="5"/>
  <c r="G492" i="5"/>
  <c r="G583" i="5"/>
  <c r="K583" i="5" s="1"/>
  <c r="P583" i="5"/>
  <c r="G619" i="5"/>
  <c r="J619" i="5" s="1"/>
  <c r="P619" i="5"/>
  <c r="G121" i="5"/>
  <c r="I121" i="5" s="1"/>
  <c r="P121" i="5"/>
  <c r="R121" i="5" s="1"/>
  <c r="T121" i="5" s="1"/>
  <c r="G77" i="5"/>
  <c r="I77" i="5" s="1"/>
  <c r="P77" i="5"/>
  <c r="G542" i="5"/>
  <c r="P542" i="5"/>
  <c r="G497" i="5"/>
  <c r="K497" i="5" s="1"/>
  <c r="P497" i="5"/>
  <c r="G549" i="5"/>
  <c r="K549" i="5" s="1"/>
  <c r="P549" i="5"/>
  <c r="R549" i="5" s="1"/>
  <c r="T549" i="5" s="1"/>
  <c r="P651" i="5"/>
  <c r="V651" i="5" s="1"/>
  <c r="V520" i="5"/>
  <c r="G695" i="5"/>
  <c r="P221" i="5"/>
  <c r="R221" i="5" s="1"/>
  <c r="T221" i="5" s="1"/>
  <c r="P368" i="5"/>
  <c r="R368" i="5" s="1"/>
  <c r="T368" i="5" s="1"/>
  <c r="P406" i="5"/>
  <c r="R406" i="5" s="1"/>
  <c r="T406" i="5" s="1"/>
  <c r="P482" i="5"/>
  <c r="R482" i="5" s="1"/>
  <c r="T482" i="5" s="1"/>
  <c r="P680" i="5"/>
  <c r="R680" i="5" s="1"/>
  <c r="T680" i="5" s="1"/>
  <c r="P665" i="5"/>
  <c r="G689" i="5"/>
  <c r="J689" i="5" s="1"/>
  <c r="V577" i="5"/>
  <c r="P428" i="5"/>
  <c r="P640" i="5"/>
  <c r="R640" i="5" s="1"/>
  <c r="T640" i="5" s="1"/>
  <c r="P604" i="5"/>
  <c r="V604" i="5" s="1"/>
  <c r="P570" i="5"/>
  <c r="V570" i="5" s="1"/>
  <c r="P31" i="5"/>
  <c r="V31" i="5" s="1"/>
  <c r="P270" i="5"/>
  <c r="R270" i="5" s="1"/>
  <c r="T270" i="5" s="1"/>
  <c r="P179" i="5"/>
  <c r="R179" i="5" s="1"/>
  <c r="T179" i="5" s="1"/>
  <c r="P133" i="5"/>
  <c r="V133" i="5" s="1"/>
  <c r="P354" i="5"/>
  <c r="R354" i="5" s="1"/>
  <c r="T354" i="5" s="1"/>
  <c r="B383" i="5"/>
  <c r="P589" i="5"/>
  <c r="R589" i="5" s="1"/>
  <c r="T589" i="5" s="1"/>
  <c r="P624" i="5"/>
  <c r="R624" i="5" s="1"/>
  <c r="T624" i="5" s="1"/>
  <c r="P244" i="5"/>
  <c r="R244" i="5" s="1"/>
  <c r="T244" i="5" s="1"/>
  <c r="P285" i="5"/>
  <c r="R285" i="5" s="1"/>
  <c r="T285" i="5" s="1"/>
  <c r="P656" i="5"/>
  <c r="R656" i="5" s="1"/>
  <c r="T656" i="5" s="1"/>
  <c r="R83" i="5"/>
  <c r="T83" i="5" s="1"/>
  <c r="P529" i="5"/>
  <c r="P99" i="5"/>
  <c r="P537" i="5"/>
  <c r="R537" i="5" s="1"/>
  <c r="T537" i="5" s="1"/>
  <c r="P333" i="5"/>
  <c r="P127" i="5"/>
  <c r="R127" i="5" s="1"/>
  <c r="T127" i="5" s="1"/>
  <c r="B406" i="5"/>
  <c r="G694" i="5"/>
  <c r="P694" i="5"/>
  <c r="B259" i="1"/>
  <c r="U259" i="1"/>
  <c r="B252" i="1"/>
  <c r="U252" i="1"/>
  <c r="G417" i="1"/>
  <c r="K417" i="1" s="1"/>
  <c r="G530" i="1"/>
  <c r="K530" i="1" s="1"/>
  <c r="B409" i="1"/>
  <c r="G241" i="1"/>
  <c r="I241" i="1" s="1"/>
  <c r="G698" i="1"/>
  <c r="K698" i="1" s="1"/>
  <c r="P698" i="1"/>
  <c r="AI506" i="9"/>
  <c r="AK506" i="9"/>
  <c r="AJ506" i="9"/>
  <c r="AK602" i="9"/>
  <c r="AJ602" i="9"/>
  <c r="AI602" i="9"/>
  <c r="AI55" i="9"/>
  <c r="AJ55" i="9"/>
  <c r="AK55" i="9"/>
  <c r="AI569" i="9"/>
  <c r="AK569" i="9"/>
  <c r="AJ569" i="9"/>
  <c r="AI209" i="9"/>
  <c r="AK209" i="9"/>
  <c r="AJ605" i="9"/>
  <c r="AI605" i="9"/>
  <c r="AU560" i="9"/>
  <c r="AT560" i="9" s="1"/>
  <c r="AS560" i="9" s="1"/>
  <c r="AR560" i="9" s="1"/>
  <c r="AQ560" i="9" s="1"/>
  <c r="AP560" i="9" s="1"/>
  <c r="AO560" i="9" s="1"/>
  <c r="AN560" i="9" s="1"/>
  <c r="AM560" i="9" s="1"/>
  <c r="AL560" i="9" s="1"/>
  <c r="AI560" i="9" s="1"/>
  <c r="Z560" i="9"/>
  <c r="G660" i="9"/>
  <c r="K660" i="9" s="1"/>
  <c r="AK461" i="9"/>
  <c r="Z669" i="9"/>
  <c r="AU684" i="9"/>
  <c r="AT684" i="9" s="1"/>
  <c r="AS684" i="9" s="1"/>
  <c r="AR684" i="9" s="1"/>
  <c r="AQ684" i="9" s="1"/>
  <c r="AP684" i="9" s="1"/>
  <c r="AO684" i="9" s="1"/>
  <c r="AN684" i="9" s="1"/>
  <c r="AM684" i="9" s="1"/>
  <c r="AL684" i="9" s="1"/>
  <c r="AI174" i="9"/>
  <c r="AI448" i="9"/>
  <c r="AK99" i="9"/>
  <c r="AJ99" i="9"/>
  <c r="AK360" i="9"/>
  <c r="AI360" i="9"/>
  <c r="AJ360" i="9"/>
  <c r="AW666" i="9"/>
  <c r="AU712" i="9"/>
  <c r="AT712" i="9" s="1"/>
  <c r="AI522" i="9"/>
  <c r="AK574" i="9"/>
  <c r="AK346" i="9"/>
  <c r="AI346" i="9"/>
  <c r="AJ346" i="9"/>
  <c r="AJ398" i="9"/>
  <c r="AI398" i="9"/>
  <c r="AI502" i="9"/>
  <c r="AK502" i="9"/>
  <c r="AK519" i="9"/>
  <c r="AJ519" i="9"/>
  <c r="AI519" i="9"/>
  <c r="AK512" i="9"/>
  <c r="AI512" i="9"/>
  <c r="AJ512" i="9"/>
  <c r="AI273" i="9"/>
  <c r="AJ273" i="9"/>
  <c r="AW60" i="9"/>
  <c r="AU60" i="9"/>
  <c r="AT60" i="9" s="1"/>
  <c r="AS60" i="9" s="1"/>
  <c r="AR60" i="9" s="1"/>
  <c r="AQ60" i="9" s="1"/>
  <c r="AP60" i="9" s="1"/>
  <c r="AO60" i="9" s="1"/>
  <c r="AN60" i="9" s="1"/>
  <c r="AM60" i="9" s="1"/>
  <c r="AL60" i="9" s="1"/>
  <c r="AU52" i="9"/>
  <c r="AT52" i="9" s="1"/>
  <c r="AS52" i="9" s="1"/>
  <c r="AR52" i="9" s="1"/>
  <c r="AQ52" i="9" s="1"/>
  <c r="AP52" i="9" s="1"/>
  <c r="AO52" i="9" s="1"/>
  <c r="AN52" i="9" s="1"/>
  <c r="AM52" i="9" s="1"/>
  <c r="AL52" i="9" s="1"/>
  <c r="Z52" i="9"/>
  <c r="AT44" i="9"/>
  <c r="AS44" i="9" s="1"/>
  <c r="AR44" i="9" s="1"/>
  <c r="AQ44" i="9" s="1"/>
  <c r="AP44" i="9" s="1"/>
  <c r="AO44" i="9" s="1"/>
  <c r="AN44" i="9" s="1"/>
  <c r="AM44" i="9" s="1"/>
  <c r="AL44" i="9" s="1"/>
  <c r="G36" i="9"/>
  <c r="H36" i="9" s="1"/>
  <c r="AW36" i="9"/>
  <c r="Z36" i="9"/>
  <c r="AU36" i="9"/>
  <c r="AT36" i="9" s="1"/>
  <c r="AS36" i="9" s="1"/>
  <c r="AR36" i="9" s="1"/>
  <c r="AQ36" i="9" s="1"/>
  <c r="AP36" i="9" s="1"/>
  <c r="AO36" i="9" s="1"/>
  <c r="AN36" i="9" s="1"/>
  <c r="AM36" i="9" s="1"/>
  <c r="AL36" i="9" s="1"/>
  <c r="G29" i="9"/>
  <c r="I29" i="9" s="1"/>
  <c r="AU29" i="9"/>
  <c r="AT29" i="9" s="1"/>
  <c r="AU666" i="9"/>
  <c r="AT666" i="9" s="1"/>
  <c r="AS666" i="9" s="1"/>
  <c r="AR666" i="9" s="1"/>
  <c r="AQ666" i="9" s="1"/>
  <c r="AP666" i="9" s="1"/>
  <c r="AO666" i="9" s="1"/>
  <c r="AN666" i="9" s="1"/>
  <c r="AM666" i="9" s="1"/>
  <c r="AL666" i="9" s="1"/>
  <c r="G712" i="9"/>
  <c r="K712" i="9" s="1"/>
  <c r="AI574" i="9"/>
  <c r="AJ93" i="9"/>
  <c r="AI263" i="9"/>
  <c r="AK263" i="9"/>
  <c r="AI168" i="9"/>
  <c r="AJ168" i="9"/>
  <c r="AK168" i="9"/>
  <c r="AW123" i="9"/>
  <c r="AU123" i="9"/>
  <c r="AT123" i="9" s="1"/>
  <c r="AS123" i="9" s="1"/>
  <c r="AR123" i="9" s="1"/>
  <c r="AQ123" i="9" s="1"/>
  <c r="AP123" i="9" s="1"/>
  <c r="AO123" i="9" s="1"/>
  <c r="AN123" i="9" s="1"/>
  <c r="AM123" i="9" s="1"/>
  <c r="AL123" i="9" s="1"/>
  <c r="AU115" i="9"/>
  <c r="AT115" i="9" s="1"/>
  <c r="AS115" i="9" s="1"/>
  <c r="AR115" i="9" s="1"/>
  <c r="AQ115" i="9" s="1"/>
  <c r="AP115" i="9" s="1"/>
  <c r="AO115" i="9" s="1"/>
  <c r="AN115" i="9" s="1"/>
  <c r="AM115" i="9" s="1"/>
  <c r="AL115" i="9" s="1"/>
  <c r="AW115" i="9"/>
  <c r="G115" i="9"/>
  <c r="I115" i="9" s="1"/>
  <c r="AU107" i="9"/>
  <c r="AT107" i="9" s="1"/>
  <c r="AS107" i="9" s="1"/>
  <c r="AR107" i="9" s="1"/>
  <c r="AQ107" i="9" s="1"/>
  <c r="AP107" i="9" s="1"/>
  <c r="AO107" i="9" s="1"/>
  <c r="AN107" i="9" s="1"/>
  <c r="AM107" i="9" s="1"/>
  <c r="AL107" i="9" s="1"/>
  <c r="G107" i="9"/>
  <c r="I107" i="9" s="1"/>
  <c r="AW107" i="9"/>
  <c r="Z107" i="9"/>
  <c r="Z83" i="9"/>
  <c r="AU83" i="9"/>
  <c r="AT83" i="9" s="1"/>
  <c r="AS83" i="9" s="1"/>
  <c r="AR83" i="9" s="1"/>
  <c r="AQ83" i="9" s="1"/>
  <c r="AP83" i="9" s="1"/>
  <c r="AO83" i="9" s="1"/>
  <c r="AN83" i="9" s="1"/>
  <c r="AM83" i="9" s="1"/>
  <c r="AL83" i="9" s="1"/>
  <c r="AW75" i="9"/>
  <c r="AU75" i="9"/>
  <c r="AT75" i="9" s="1"/>
  <c r="AS75" i="9" s="1"/>
  <c r="AR75" i="9" s="1"/>
  <c r="AQ75" i="9" s="1"/>
  <c r="AP75" i="9" s="1"/>
  <c r="AO75" i="9" s="1"/>
  <c r="AN75" i="9" s="1"/>
  <c r="AM75" i="9" s="1"/>
  <c r="AL75" i="9" s="1"/>
  <c r="AT35" i="9"/>
  <c r="AS35" i="9" s="1"/>
  <c r="AR35" i="9" s="1"/>
  <c r="AQ35" i="9" s="1"/>
  <c r="AP35" i="9" s="1"/>
  <c r="AO35" i="9" s="1"/>
  <c r="AN35" i="9" s="1"/>
  <c r="AM35" i="9" s="1"/>
  <c r="AL35" i="9" s="1"/>
  <c r="AI145" i="9"/>
  <c r="AK145" i="9"/>
  <c r="AJ145" i="9"/>
  <c r="G594" i="9"/>
  <c r="K594" i="9" s="1"/>
  <c r="AW594" i="9"/>
  <c r="Z594" i="9"/>
  <c r="AW660" i="9"/>
  <c r="AW684" i="9"/>
  <c r="Z682" i="9"/>
  <c r="AK605" i="9"/>
  <c r="AJ209" i="9"/>
  <c r="AK271" i="9"/>
  <c r="AI271" i="9"/>
  <c r="AJ210" i="9"/>
  <c r="AI210" i="9"/>
  <c r="AK210" i="9"/>
  <c r="AO78" i="9"/>
  <c r="AN78" i="9" s="1"/>
  <c r="AM78" i="9" s="1"/>
  <c r="AL78" i="9" s="1"/>
  <c r="AT385" i="9"/>
  <c r="AS385" i="9"/>
  <c r="AR385" i="9" s="1"/>
  <c r="AQ385" i="9" s="1"/>
  <c r="AP385" i="9" s="1"/>
  <c r="AO385" i="9" s="1"/>
  <c r="AN385" i="9" s="1"/>
  <c r="AM385" i="9" s="1"/>
  <c r="AL385" i="9" s="1"/>
  <c r="AJ385" i="9" s="1"/>
  <c r="AK218" i="9"/>
  <c r="AI218" i="9"/>
  <c r="AU240" i="9"/>
  <c r="AT240" i="9" s="1"/>
  <c r="AS240" i="9" s="1"/>
  <c r="AR240" i="9" s="1"/>
  <c r="AQ240" i="9" s="1"/>
  <c r="AP240" i="9" s="1"/>
  <c r="AO240" i="9" s="1"/>
  <c r="AN240" i="9" s="1"/>
  <c r="AM240" i="9" s="1"/>
  <c r="AL240" i="9" s="1"/>
  <c r="Z240" i="9"/>
  <c r="G177" i="9"/>
  <c r="J177" i="9" s="1"/>
  <c r="AU177" i="9"/>
  <c r="AT177" i="9" s="1"/>
  <c r="AS177" i="9" s="1"/>
  <c r="AR177" i="9" s="1"/>
  <c r="AQ177" i="9" s="1"/>
  <c r="AP177" i="9" s="1"/>
  <c r="G169" i="9"/>
  <c r="I169" i="9" s="1"/>
  <c r="AW169" i="9"/>
  <c r="Z169" i="9"/>
  <c r="G161" i="9"/>
  <c r="Z161" i="9"/>
  <c r="AW161" i="9"/>
  <c r="R161" i="9"/>
  <c r="AU161" i="9"/>
  <c r="R153" i="9"/>
  <c r="Z153" i="9"/>
  <c r="AW153" i="9"/>
  <c r="G138" i="9"/>
  <c r="I138" i="9" s="1"/>
  <c r="AU138" i="9"/>
  <c r="AT138" i="9" s="1"/>
  <c r="AS138" i="9" s="1"/>
  <c r="AR138" i="9" s="1"/>
  <c r="AQ138" i="9" s="1"/>
  <c r="AP138" i="9" s="1"/>
  <c r="AO138" i="9" s="1"/>
  <c r="AN138" i="9" s="1"/>
  <c r="AM138" i="9" s="1"/>
  <c r="AL138" i="9" s="1"/>
  <c r="AI138" i="9" s="1"/>
  <c r="AW138" i="9"/>
  <c r="Z138" i="9"/>
  <c r="Z130" i="9"/>
  <c r="AW130" i="9"/>
  <c r="G130" i="9"/>
  <c r="I130" i="9" s="1"/>
  <c r="AK276" i="9"/>
  <c r="AI276" i="9"/>
  <c r="AJ276" i="9"/>
  <c r="Z585" i="9"/>
  <c r="AU585" i="9"/>
  <c r="AT585" i="9" s="1"/>
  <c r="G602" i="9"/>
  <c r="K602" i="9" s="1"/>
  <c r="Z602" i="9"/>
  <c r="AW602" i="9"/>
  <c r="AU682" i="9"/>
  <c r="AT682" i="9" s="1"/>
  <c r="AS682" i="9" s="1"/>
  <c r="AJ337" i="9"/>
  <c r="AI337" i="9"/>
  <c r="AI362" i="9"/>
  <c r="AJ362" i="9"/>
  <c r="AI149" i="9"/>
  <c r="AK149" i="9"/>
  <c r="AK490" i="9"/>
  <c r="AJ490" i="9"/>
  <c r="AI490" i="9"/>
  <c r="G270" i="9"/>
  <c r="I270" i="9" s="1"/>
  <c r="AW270" i="9"/>
  <c r="Z270" i="9"/>
  <c r="AU270" i="9"/>
  <c r="AT270" i="9" s="1"/>
  <c r="AS270" i="9" s="1"/>
  <c r="AR270" i="9" s="1"/>
  <c r="AQ270" i="9" s="1"/>
  <c r="AP270" i="9" s="1"/>
  <c r="AO270" i="9" s="1"/>
  <c r="AN270" i="9" s="1"/>
  <c r="AM270" i="9" s="1"/>
  <c r="AL270" i="9" s="1"/>
  <c r="AI120" i="9"/>
  <c r="AJ120" i="9"/>
  <c r="AK120" i="9"/>
  <c r="B22" i="9"/>
  <c r="AU22" i="9"/>
  <c r="AT22" i="9" s="1"/>
  <c r="AS22" i="9" s="1"/>
  <c r="AR22" i="9" s="1"/>
  <c r="AQ22" i="9" s="1"/>
  <c r="AP22" i="9" s="1"/>
  <c r="AO22" i="9" s="1"/>
  <c r="AN22" i="9" s="1"/>
  <c r="AM22" i="9" s="1"/>
  <c r="AL22" i="9" s="1"/>
  <c r="AI435" i="9"/>
  <c r="AK435" i="9"/>
  <c r="AI127" i="9"/>
  <c r="AJ127" i="9"/>
  <c r="AJ247" i="9"/>
  <c r="AK247" i="9"/>
  <c r="AI247" i="9"/>
  <c r="AK164" i="9"/>
  <c r="AJ164" i="9"/>
  <c r="AI164" i="9"/>
  <c r="AI33" i="9"/>
  <c r="AJ33" i="9"/>
  <c r="AK501" i="9"/>
  <c r="AI501" i="9"/>
  <c r="AK379" i="9"/>
  <c r="AI379" i="9"/>
  <c r="AJ379" i="9"/>
  <c r="AT296" i="9"/>
  <c r="AS296" i="9" s="1"/>
  <c r="AR296" i="9" s="1"/>
  <c r="AQ296" i="9" s="1"/>
  <c r="AP296" i="9" s="1"/>
  <c r="AO296" i="9" s="1"/>
  <c r="AN296" i="9" s="1"/>
  <c r="AM296" i="9" s="1"/>
  <c r="AL296" i="9" s="1"/>
  <c r="AU301" i="9"/>
  <c r="AT301" i="9" s="1"/>
  <c r="AS301" i="9" s="1"/>
  <c r="AR301" i="9" s="1"/>
  <c r="AQ301" i="9" s="1"/>
  <c r="AP301" i="9" s="1"/>
  <c r="AO301" i="9" s="1"/>
  <c r="AN301" i="9" s="1"/>
  <c r="AM301" i="9" s="1"/>
  <c r="AL301" i="9" s="1"/>
  <c r="AW301" i="9"/>
  <c r="G277" i="9"/>
  <c r="I277" i="9" s="1"/>
  <c r="Z277" i="9"/>
  <c r="AU277" i="9"/>
  <c r="AT277" i="9" s="1"/>
  <c r="AS277" i="9" s="1"/>
  <c r="AR277" i="9" s="1"/>
  <c r="AQ277" i="9" s="1"/>
  <c r="AP277" i="9" s="1"/>
  <c r="AO277" i="9" s="1"/>
  <c r="AN277" i="9" s="1"/>
  <c r="AM277" i="9" s="1"/>
  <c r="AL277" i="9" s="1"/>
  <c r="AU660" i="9"/>
  <c r="AW682" i="9"/>
  <c r="AJ619" i="9"/>
  <c r="AI619" i="9"/>
  <c r="AK619" i="9"/>
  <c r="AU669" i="9"/>
  <c r="AT669" i="9" s="1"/>
  <c r="AI280" i="9"/>
  <c r="AK391" i="9"/>
  <c r="AJ391" i="9"/>
  <c r="AI391" i="9"/>
  <c r="AU628" i="9"/>
  <c r="AT628" i="9" s="1"/>
  <c r="AS628" i="9" s="1"/>
  <c r="AR628" i="9" s="1"/>
  <c r="AQ628" i="9" s="1"/>
  <c r="AP628" i="9" s="1"/>
  <c r="AO628" i="9" s="1"/>
  <c r="AN628" i="9" s="1"/>
  <c r="AM628" i="9" s="1"/>
  <c r="AL628" i="9" s="1"/>
  <c r="AJ50" i="9"/>
  <c r="AI50" i="9"/>
  <c r="AK50" i="9"/>
  <c r="AT243" i="9"/>
  <c r="AS243" i="9" s="1"/>
  <c r="AR243" i="9" s="1"/>
  <c r="AQ243" i="9" s="1"/>
  <c r="AP243" i="9" s="1"/>
  <c r="AO243" i="9" s="1"/>
  <c r="AN243" i="9" s="1"/>
  <c r="AM243" i="9" s="1"/>
  <c r="AL243" i="9" s="1"/>
  <c r="AK530" i="9"/>
  <c r="AJ530" i="9"/>
  <c r="AI530" i="9"/>
  <c r="Z553" i="9"/>
  <c r="AW553" i="9"/>
  <c r="AU553" i="9"/>
  <c r="AT553" i="9" s="1"/>
  <c r="AS553" i="9" s="1"/>
  <c r="AR553" i="9" s="1"/>
  <c r="AQ553" i="9" s="1"/>
  <c r="AP553" i="9" s="1"/>
  <c r="AO553" i="9" s="1"/>
  <c r="AN553" i="9" s="1"/>
  <c r="AM553" i="9" s="1"/>
  <c r="AL553" i="9" s="1"/>
  <c r="AI553" i="9" s="1"/>
  <c r="B529" i="9"/>
  <c r="AU529" i="9"/>
  <c r="AT529" i="9" s="1"/>
  <c r="AS529" i="9" s="1"/>
  <c r="AR529" i="9" s="1"/>
  <c r="AQ529" i="9" s="1"/>
  <c r="AP529" i="9" s="1"/>
  <c r="AO529" i="9" s="1"/>
  <c r="AN529" i="9" s="1"/>
  <c r="AM529" i="9" s="1"/>
  <c r="AL529" i="9" s="1"/>
  <c r="AW513" i="9"/>
  <c r="AU513" i="9"/>
  <c r="AT513" i="9" s="1"/>
  <c r="AS513" i="9" s="1"/>
  <c r="AR513" i="9" s="1"/>
  <c r="AQ513" i="9" s="1"/>
  <c r="AP513" i="9" s="1"/>
  <c r="AO513" i="9" s="1"/>
  <c r="AN513" i="9" s="1"/>
  <c r="AM513" i="9" s="1"/>
  <c r="AL513" i="9" s="1"/>
  <c r="Z425" i="9"/>
  <c r="AW425" i="9"/>
  <c r="G425" i="9"/>
  <c r="K425" i="9" s="1"/>
  <c r="AW417" i="9"/>
  <c r="G417" i="9"/>
  <c r="K417" i="9" s="1"/>
  <c r="AU409" i="9"/>
  <c r="AT409" i="9" s="1"/>
  <c r="AS409" i="9" s="1"/>
  <c r="AR409" i="9" s="1"/>
  <c r="AQ409" i="9" s="1"/>
  <c r="AP409" i="9" s="1"/>
  <c r="AO409" i="9" s="1"/>
  <c r="AN409" i="9" s="1"/>
  <c r="AM409" i="9" s="1"/>
  <c r="AL409" i="9" s="1"/>
  <c r="Z409" i="9"/>
  <c r="B409" i="9"/>
  <c r="AW409" i="9"/>
  <c r="G385" i="9"/>
  <c r="I385" i="9" s="1"/>
  <c r="AW385" i="9"/>
  <c r="G361" i="9"/>
  <c r="I361" i="9" s="1"/>
  <c r="AU361" i="9"/>
  <c r="AT361" i="9" s="1"/>
  <c r="AS361" i="9" s="1"/>
  <c r="AR361" i="9" s="1"/>
  <c r="AQ361" i="9" s="1"/>
  <c r="AP361" i="9" s="1"/>
  <c r="AO361" i="9" s="1"/>
  <c r="AN361" i="9" s="1"/>
  <c r="AM361" i="9" s="1"/>
  <c r="AL361" i="9" s="1"/>
  <c r="Z361" i="9"/>
  <c r="G330" i="9"/>
  <c r="I330" i="9" s="1"/>
  <c r="AW330" i="9"/>
  <c r="Z330" i="9"/>
  <c r="Z308" i="9"/>
  <c r="G308" i="9"/>
  <c r="I308" i="9" s="1"/>
  <c r="AU66" i="9"/>
  <c r="AT66" i="9" s="1"/>
  <c r="AS66" i="9" s="1"/>
  <c r="AR66" i="9" s="1"/>
  <c r="AQ66" i="9" s="1"/>
  <c r="AP66" i="9" s="1"/>
  <c r="AO66" i="9" s="1"/>
  <c r="AN66" i="9" s="1"/>
  <c r="AM66" i="9" s="1"/>
  <c r="AL66" i="9" s="1"/>
  <c r="AJ66" i="9" s="1"/>
  <c r="AU176" i="9"/>
  <c r="AT176" i="9" s="1"/>
  <c r="AS176" i="9" s="1"/>
  <c r="AR176" i="9" s="1"/>
  <c r="AQ176" i="9" s="1"/>
  <c r="AP176" i="9" s="1"/>
  <c r="AO176" i="9" s="1"/>
  <c r="AN176" i="9" s="1"/>
  <c r="AM176" i="9" s="1"/>
  <c r="AL176" i="9" s="1"/>
  <c r="AU329" i="9"/>
  <c r="AU480" i="9"/>
  <c r="AT480" i="9" s="1"/>
  <c r="AS480" i="9" s="1"/>
  <c r="AR480" i="9" s="1"/>
  <c r="AQ480" i="9" s="1"/>
  <c r="AP480" i="9" s="1"/>
  <c r="AO480" i="9" s="1"/>
  <c r="AN480" i="9" s="1"/>
  <c r="AM480" i="9" s="1"/>
  <c r="AL480" i="9" s="1"/>
  <c r="AU440" i="9"/>
  <c r="AT440" i="9" s="1"/>
  <c r="AS440" i="9" s="1"/>
  <c r="AR440" i="9" s="1"/>
  <c r="AQ440" i="9" s="1"/>
  <c r="AP440" i="9" s="1"/>
  <c r="AO440" i="9" s="1"/>
  <c r="AN440" i="9" s="1"/>
  <c r="AM440" i="9" s="1"/>
  <c r="AL440" i="9" s="1"/>
  <c r="AW627" i="9"/>
  <c r="Z152" i="9"/>
  <c r="AW424" i="9"/>
  <c r="Z168" i="9"/>
  <c r="AU536" i="9"/>
  <c r="AT536" i="9" s="1"/>
  <c r="AS536" i="9" s="1"/>
  <c r="AR536" i="9" s="1"/>
  <c r="AQ536" i="9" s="1"/>
  <c r="AP536" i="9" s="1"/>
  <c r="AO536" i="9" s="1"/>
  <c r="AN536" i="9" s="1"/>
  <c r="AM536" i="9" s="1"/>
  <c r="AL536" i="9" s="1"/>
  <c r="AI536" i="9" s="1"/>
  <c r="AU90" i="9"/>
  <c r="AT90" i="9" s="1"/>
  <c r="AS90" i="9" s="1"/>
  <c r="AR90" i="9" s="1"/>
  <c r="AQ90" i="9" s="1"/>
  <c r="AP90" i="9" s="1"/>
  <c r="AO90" i="9" s="1"/>
  <c r="AN90" i="9" s="1"/>
  <c r="AM90" i="9" s="1"/>
  <c r="AL90" i="9" s="1"/>
  <c r="G496" i="9"/>
  <c r="K496" i="9" s="1"/>
  <c r="G488" i="9"/>
  <c r="K488" i="9" s="1"/>
  <c r="B620" i="9"/>
  <c r="AW137" i="9"/>
  <c r="AW284" i="9"/>
  <c r="AW300" i="9"/>
  <c r="AW315" i="9"/>
  <c r="AW440" i="9"/>
  <c r="AW620" i="9"/>
  <c r="Z612" i="9"/>
  <c r="Z504" i="9"/>
  <c r="Z322" i="9"/>
  <c r="Z137" i="9"/>
  <c r="Z82" i="9"/>
  <c r="G98" i="9"/>
  <c r="I98" i="9" s="1"/>
  <c r="G129" i="9"/>
  <c r="I129" i="9" s="1"/>
  <c r="AU98" i="9"/>
  <c r="AT98" i="9" s="1"/>
  <c r="AS98" i="9" s="1"/>
  <c r="AR98" i="9" s="1"/>
  <c r="AQ98" i="9" s="1"/>
  <c r="AP98" i="9" s="1"/>
  <c r="AO98" i="9" s="1"/>
  <c r="AN98" i="9" s="1"/>
  <c r="AM98" i="9" s="1"/>
  <c r="AL98" i="9" s="1"/>
  <c r="AU620" i="9"/>
  <c r="AT620" i="9" s="1"/>
  <c r="AS620" i="9" s="1"/>
  <c r="AR620" i="9" s="1"/>
  <c r="AQ620" i="9" s="1"/>
  <c r="AP620" i="9" s="1"/>
  <c r="AO620" i="9" s="1"/>
  <c r="AN620" i="9" s="1"/>
  <c r="AM620" i="9" s="1"/>
  <c r="AL620" i="9" s="1"/>
  <c r="AU424" i="9"/>
  <c r="AT424" i="9" s="1"/>
  <c r="AS424" i="9" s="1"/>
  <c r="AR424" i="9" s="1"/>
  <c r="AQ424" i="9" s="1"/>
  <c r="AP424" i="9" s="1"/>
  <c r="AO424" i="9" s="1"/>
  <c r="AN424" i="9" s="1"/>
  <c r="AM424" i="9" s="1"/>
  <c r="AL424" i="9" s="1"/>
  <c r="AU336" i="9"/>
  <c r="AT336" i="9" s="1"/>
  <c r="AS336" i="9" s="1"/>
  <c r="AR336" i="9" s="1"/>
  <c r="AQ336" i="9" s="1"/>
  <c r="AP336" i="9" s="1"/>
  <c r="AO336" i="9" s="1"/>
  <c r="AN336" i="9" s="1"/>
  <c r="AM336" i="9" s="1"/>
  <c r="AL336" i="9" s="1"/>
  <c r="AK336" i="9" s="1"/>
  <c r="AW28" i="9"/>
  <c r="AW231" i="9"/>
  <c r="Z344" i="9"/>
  <c r="G176" i="9"/>
  <c r="I176" i="9" s="1"/>
  <c r="AU122" i="9"/>
  <c r="AT122" i="9" s="1"/>
  <c r="AS122" i="9" s="1"/>
  <c r="AR122" i="9" s="1"/>
  <c r="AQ122" i="9" s="1"/>
  <c r="AP122" i="9" s="1"/>
  <c r="AO122" i="9" s="1"/>
  <c r="AN122" i="9" s="1"/>
  <c r="AM122" i="9" s="1"/>
  <c r="AL122" i="9" s="1"/>
  <c r="AU344" i="9"/>
  <c r="AT344" i="9" s="1"/>
  <c r="AS344" i="9" s="1"/>
  <c r="AR344" i="9" s="1"/>
  <c r="AQ344" i="9" s="1"/>
  <c r="AP344" i="9" s="1"/>
  <c r="AO344" i="9" s="1"/>
  <c r="AN344" i="9" s="1"/>
  <c r="AM344" i="9" s="1"/>
  <c r="AL344" i="9" s="1"/>
  <c r="AU307" i="9"/>
  <c r="AT307" i="9" s="1"/>
  <c r="AS307" i="9" s="1"/>
  <c r="AR307" i="9" s="1"/>
  <c r="AQ307" i="9" s="1"/>
  <c r="AP307" i="9" s="1"/>
  <c r="AO307" i="9" s="1"/>
  <c r="AN307" i="9" s="1"/>
  <c r="AM307" i="9" s="1"/>
  <c r="AL307" i="9" s="1"/>
  <c r="AK307" i="9" s="1"/>
  <c r="G512" i="9"/>
  <c r="K512" i="9" s="1"/>
  <c r="G424" i="9"/>
  <c r="J424" i="9" s="1"/>
  <c r="G504" i="9"/>
  <c r="K504" i="9" s="1"/>
  <c r="B424" i="9"/>
  <c r="AW336" i="9"/>
  <c r="AW536" i="9"/>
  <c r="Z284" i="9"/>
  <c r="AU544" i="9"/>
  <c r="AT544" i="9" s="1"/>
  <c r="AS544" i="9" s="1"/>
  <c r="AR544" i="9" s="1"/>
  <c r="AQ544" i="9" s="1"/>
  <c r="AP544" i="9" s="1"/>
  <c r="AO544" i="9" s="1"/>
  <c r="AN544" i="9" s="1"/>
  <c r="AM544" i="9" s="1"/>
  <c r="AL544" i="9" s="1"/>
  <c r="AU137" i="9"/>
  <c r="AT137" i="9" s="1"/>
  <c r="AS137" i="9" s="1"/>
  <c r="AR137" i="9" s="1"/>
  <c r="AQ137" i="9" s="1"/>
  <c r="AP137" i="9" s="1"/>
  <c r="AO137" i="9" s="1"/>
  <c r="AN137" i="9" s="1"/>
  <c r="AM137" i="9" s="1"/>
  <c r="AL137" i="9" s="1"/>
  <c r="AU284" i="9"/>
  <c r="AT284" i="9" s="1"/>
  <c r="AS284" i="9" s="1"/>
  <c r="AR284" i="9" s="1"/>
  <c r="AQ284" i="9" s="1"/>
  <c r="AP284" i="9" s="1"/>
  <c r="AO284" i="9" s="1"/>
  <c r="AN284" i="9" s="1"/>
  <c r="AM284" i="9" s="1"/>
  <c r="AL284" i="9" s="1"/>
  <c r="AK284" i="9" s="1"/>
  <c r="AU292" i="9"/>
  <c r="AT292" i="9" s="1"/>
  <c r="AS292" i="9" s="1"/>
  <c r="AR292" i="9" s="1"/>
  <c r="AQ292" i="9" s="1"/>
  <c r="AP292" i="9" s="1"/>
  <c r="AO292" i="9" s="1"/>
  <c r="AN292" i="9" s="1"/>
  <c r="AM292" i="9" s="1"/>
  <c r="AL292" i="9" s="1"/>
  <c r="AU601" i="9"/>
  <c r="AT601" i="9" s="1"/>
  <c r="AS601" i="9" s="1"/>
  <c r="AR601" i="9" s="1"/>
  <c r="AQ601" i="9" s="1"/>
  <c r="AP601" i="9" s="1"/>
  <c r="AO601" i="9" s="1"/>
  <c r="AN601" i="9" s="1"/>
  <c r="AM601" i="9" s="1"/>
  <c r="AL601" i="9" s="1"/>
  <c r="AU216" i="9"/>
  <c r="AT216" i="9" s="1"/>
  <c r="AS216" i="9" s="1"/>
  <c r="AR216" i="9" s="1"/>
  <c r="AQ216" i="9" s="1"/>
  <c r="AP216" i="9" s="1"/>
  <c r="AO216" i="9" s="1"/>
  <c r="AN216" i="9" s="1"/>
  <c r="AM216" i="9" s="1"/>
  <c r="AL216" i="9" s="1"/>
  <c r="G528" i="9"/>
  <c r="K528" i="9" s="1"/>
  <c r="G440" i="9"/>
  <c r="K440" i="9" s="1"/>
  <c r="R384" i="9"/>
  <c r="AW59" i="9"/>
  <c r="AW176" i="9"/>
  <c r="AW322" i="9"/>
  <c r="AW612" i="9"/>
  <c r="Z620" i="9"/>
  <c r="Z336" i="9"/>
  <c r="AU82" i="9"/>
  <c r="AU496" i="9"/>
  <c r="AT496" i="9" s="1"/>
  <c r="AS496" i="9" s="1"/>
  <c r="AR496" i="9" s="1"/>
  <c r="AQ496" i="9" s="1"/>
  <c r="AP496" i="9" s="1"/>
  <c r="AO496" i="9" s="1"/>
  <c r="AN496" i="9" s="1"/>
  <c r="AM496" i="9" s="1"/>
  <c r="AL496" i="9" s="1"/>
  <c r="AU520" i="9"/>
  <c r="AT520" i="9" s="1"/>
  <c r="AS520" i="9" s="1"/>
  <c r="AR520" i="9" s="1"/>
  <c r="AQ520" i="9" s="1"/>
  <c r="AP520" i="9" s="1"/>
  <c r="AO520" i="9" s="1"/>
  <c r="AN520" i="9" s="1"/>
  <c r="AM520" i="9" s="1"/>
  <c r="AL520" i="9" s="1"/>
  <c r="B440" i="9"/>
  <c r="AW276" i="9"/>
  <c r="Z699" i="9"/>
  <c r="G699" i="9"/>
  <c r="AU699" i="9"/>
  <c r="V643" i="5"/>
  <c r="R469" i="5"/>
  <c r="T469" i="5" s="1"/>
  <c r="R31" i="5"/>
  <c r="T31" i="5" s="1"/>
  <c r="P407" i="5"/>
  <c r="R237" i="5"/>
  <c r="T237" i="5" s="1"/>
  <c r="P190" i="5"/>
  <c r="G190" i="5"/>
  <c r="J190" i="5" s="1"/>
  <c r="G125" i="5"/>
  <c r="P125" i="5"/>
  <c r="G535" i="5"/>
  <c r="K535" i="5" s="1"/>
  <c r="P535" i="5"/>
  <c r="G291" i="5"/>
  <c r="I291" i="5" s="1"/>
  <c r="P291" i="5"/>
  <c r="G197" i="5"/>
  <c r="P197" i="5"/>
  <c r="I189" i="5"/>
  <c r="G81" i="5"/>
  <c r="P81" i="5"/>
  <c r="G43" i="5"/>
  <c r="I43" i="5" s="1"/>
  <c r="P43" i="5"/>
  <c r="U21" i="5"/>
  <c r="B21" i="5"/>
  <c r="P21" i="5"/>
  <c r="G518" i="5"/>
  <c r="M518" i="5" s="1"/>
  <c r="P518" i="5"/>
  <c r="G433" i="5"/>
  <c r="K433" i="5" s="1"/>
  <c r="P433" i="5"/>
  <c r="P116" i="5"/>
  <c r="R116" i="5" s="1"/>
  <c r="T116" i="5" s="1"/>
  <c r="G116" i="5"/>
  <c r="G517" i="5"/>
  <c r="M517" i="5" s="1"/>
  <c r="P517" i="5"/>
  <c r="G424" i="5"/>
  <c r="P424" i="5"/>
  <c r="B395" i="5"/>
  <c r="P395" i="5"/>
  <c r="G395" i="5"/>
  <c r="G365" i="5"/>
  <c r="P365" i="5"/>
  <c r="G266" i="5"/>
  <c r="P266" i="5"/>
  <c r="R266" i="5" s="1"/>
  <c r="T266" i="5" s="1"/>
  <c r="G693" i="5"/>
  <c r="J693" i="5" s="1"/>
  <c r="P693" i="5"/>
  <c r="V693" i="5" s="1"/>
  <c r="G654" i="5"/>
  <c r="J654" i="5" s="1"/>
  <c r="P654" i="5"/>
  <c r="V654" i="5" s="1"/>
  <c r="G667" i="5"/>
  <c r="J667" i="5" s="1"/>
  <c r="P667" i="5"/>
  <c r="I41" i="5"/>
  <c r="G516" i="5"/>
  <c r="B516" i="5"/>
  <c r="P516" i="5"/>
  <c r="G249" i="5"/>
  <c r="M249" i="5" s="1"/>
  <c r="B249" i="5"/>
  <c r="G101" i="5"/>
  <c r="I101" i="5" s="1"/>
  <c r="P101" i="5"/>
  <c r="R101" i="5" s="1"/>
  <c r="T101" i="5" s="1"/>
  <c r="G502" i="5"/>
  <c r="M502" i="5" s="1"/>
  <c r="P502" i="5"/>
  <c r="R502" i="5" s="1"/>
  <c r="T502" i="5" s="1"/>
  <c r="G385" i="5"/>
  <c r="P385" i="5"/>
  <c r="R385" i="5" s="1"/>
  <c r="T385" i="5" s="1"/>
  <c r="P697" i="5"/>
  <c r="G697" i="5"/>
  <c r="J697" i="5" s="1"/>
  <c r="G688" i="5"/>
  <c r="J688" i="5" s="1"/>
  <c r="P688" i="5"/>
  <c r="V538" i="5"/>
  <c r="J538" i="5"/>
  <c r="M474" i="5"/>
  <c r="R474" i="5"/>
  <c r="T474" i="5" s="1"/>
  <c r="V474" i="5"/>
  <c r="G444" i="5"/>
  <c r="P444" i="5"/>
  <c r="G437" i="5"/>
  <c r="M437" i="5" s="1"/>
  <c r="P437" i="5"/>
  <c r="B437" i="5"/>
  <c r="G334" i="5"/>
  <c r="P334" i="5"/>
  <c r="R334" i="5" s="1"/>
  <c r="T334" i="5" s="1"/>
  <c r="G256" i="5"/>
  <c r="P256" i="5"/>
  <c r="G54" i="5"/>
  <c r="I54" i="5" s="1"/>
  <c r="P54" i="5"/>
  <c r="V54" i="5" s="1"/>
  <c r="G521" i="5"/>
  <c r="P521" i="5"/>
  <c r="G376" i="5"/>
  <c r="P376" i="5"/>
  <c r="G647" i="5"/>
  <c r="J647" i="5" s="1"/>
  <c r="P647" i="5"/>
  <c r="V647" i="5" s="1"/>
  <c r="G155" i="5"/>
  <c r="P155" i="5"/>
  <c r="G528" i="5"/>
  <c r="P528" i="5"/>
  <c r="V469" i="5"/>
  <c r="J643" i="5"/>
  <c r="G698" i="5"/>
  <c r="V442" i="5"/>
  <c r="P302" i="5"/>
  <c r="R302" i="5" s="1"/>
  <c r="T302" i="5" s="1"/>
  <c r="P238" i="5"/>
  <c r="P269" i="5"/>
  <c r="R269" i="5" s="1"/>
  <c r="T269" i="5" s="1"/>
  <c r="G106" i="5"/>
  <c r="I106" i="5" s="1"/>
  <c r="P140" i="5"/>
  <c r="V140" i="5" s="1"/>
  <c r="G166" i="5"/>
  <c r="G159" i="5"/>
  <c r="G46" i="5"/>
  <c r="R620" i="5"/>
  <c r="T620" i="5" s="1"/>
  <c r="V705" i="5"/>
  <c r="V269" i="5"/>
  <c r="P231" i="5"/>
  <c r="R231" i="5" s="1"/>
  <c r="T231" i="5" s="1"/>
  <c r="P513" i="5"/>
  <c r="P173" i="5"/>
  <c r="P137" i="5"/>
  <c r="R137" i="5" s="1"/>
  <c r="T137" i="5" s="1"/>
  <c r="P119" i="5"/>
  <c r="R119" i="5" s="1"/>
  <c r="T119" i="5" s="1"/>
  <c r="P93" i="5"/>
  <c r="V93" i="5" s="1"/>
  <c r="P602" i="5"/>
  <c r="R602" i="5" s="1"/>
  <c r="T602" i="5" s="1"/>
  <c r="P544" i="5"/>
  <c r="R544" i="5" s="1"/>
  <c r="T544" i="5" s="1"/>
  <c r="G148" i="5"/>
  <c r="V148" i="5" s="1"/>
  <c r="R400" i="5"/>
  <c r="T400" i="5" s="1"/>
  <c r="V396" i="5"/>
  <c r="V28" i="5"/>
  <c r="P524" i="5"/>
  <c r="V524" i="5" s="1"/>
  <c r="P60" i="5"/>
  <c r="R60" i="5" s="1"/>
  <c r="T60" i="5" s="1"/>
  <c r="P707" i="5"/>
  <c r="R707" i="5" s="1"/>
  <c r="T707" i="5" s="1"/>
  <c r="R235" i="5"/>
  <c r="T235" i="5" s="1"/>
  <c r="P341" i="5"/>
  <c r="V341" i="5" s="1"/>
  <c r="P335" i="5"/>
  <c r="V335" i="5" s="1"/>
  <c r="P501" i="5"/>
  <c r="R501" i="5" s="1"/>
  <c r="T501" i="5" s="1"/>
  <c r="P462" i="5"/>
  <c r="P609" i="5"/>
  <c r="R609" i="5" s="1"/>
  <c r="T609" i="5" s="1"/>
  <c r="G247" i="5"/>
  <c r="M247" i="5" s="1"/>
  <c r="G70" i="5"/>
  <c r="B550" i="5"/>
  <c r="B483" i="5"/>
  <c r="B391" i="5"/>
  <c r="P495" i="5"/>
  <c r="R495" i="5" s="1"/>
  <c r="T495" i="5" s="1"/>
  <c r="V623" i="5"/>
  <c r="R375" i="5"/>
  <c r="T375" i="5" s="1"/>
  <c r="V232" i="5"/>
  <c r="P556" i="5"/>
  <c r="R556" i="5" s="1"/>
  <c r="T556" i="5" s="1"/>
  <c r="P191" i="5"/>
  <c r="R191" i="5" s="1"/>
  <c r="T191" i="5" s="1"/>
  <c r="V131" i="5"/>
  <c r="P26" i="5"/>
  <c r="V26" i="5" s="1"/>
  <c r="P617" i="5"/>
  <c r="R617" i="5" s="1"/>
  <c r="T617" i="5" s="1"/>
  <c r="G182" i="5"/>
  <c r="J182" i="5" s="1"/>
  <c r="P359" i="5"/>
  <c r="B462" i="5"/>
  <c r="J623" i="5"/>
  <c r="G642" i="5"/>
  <c r="J642" i="5" s="1"/>
  <c r="V175" i="5"/>
  <c r="V314" i="5"/>
  <c r="P550" i="5"/>
  <c r="R550" i="5" s="1"/>
  <c r="T550" i="5" s="1"/>
  <c r="R166" i="5"/>
  <c r="T166" i="5" s="1"/>
  <c r="G153" i="5"/>
  <c r="I153" i="5" s="1"/>
  <c r="P153" i="5"/>
  <c r="V153" i="5" s="1"/>
  <c r="G67" i="5"/>
  <c r="P67" i="5"/>
  <c r="I40" i="5"/>
  <c r="V40" i="5"/>
  <c r="U251" i="5"/>
  <c r="B251" i="5"/>
  <c r="P251" i="5"/>
  <c r="G595" i="5"/>
  <c r="K595" i="5" s="1"/>
  <c r="P595" i="5"/>
  <c r="G575" i="5"/>
  <c r="P575" i="5"/>
  <c r="G564" i="5"/>
  <c r="M564" i="5" s="1"/>
  <c r="P564" i="5"/>
  <c r="B564" i="5"/>
  <c r="K468" i="5"/>
  <c r="K469" i="5"/>
  <c r="M462" i="5"/>
  <c r="K461" i="5"/>
  <c r="P435" i="5"/>
  <c r="G435" i="5"/>
  <c r="G416" i="5"/>
  <c r="M416" i="5" s="1"/>
  <c r="B416" i="5"/>
  <c r="P416" i="5"/>
  <c r="G402" i="5"/>
  <c r="B402" i="5"/>
  <c r="P402" i="5"/>
  <c r="G372" i="5"/>
  <c r="I372" i="5" s="1"/>
  <c r="P372" i="5"/>
  <c r="G278" i="5"/>
  <c r="P278" i="5"/>
  <c r="P239" i="5"/>
  <c r="G239" i="5"/>
  <c r="N239" i="5" s="1"/>
  <c r="G217" i="5"/>
  <c r="I217" i="5" s="1"/>
  <c r="P217" i="5"/>
  <c r="G210" i="5"/>
  <c r="I210" i="5" s="1"/>
  <c r="P210" i="5"/>
  <c r="G203" i="5"/>
  <c r="N203" i="5" s="1"/>
  <c r="P203" i="5"/>
  <c r="V203" i="5" s="1"/>
  <c r="P158" i="5"/>
  <c r="G158" i="5"/>
  <c r="I158" i="5" s="1"/>
  <c r="P124" i="5"/>
  <c r="G124" i="5"/>
  <c r="I124" i="5" s="1"/>
  <c r="G87" i="5"/>
  <c r="I87" i="5" s="1"/>
  <c r="P87" i="5"/>
  <c r="P80" i="5"/>
  <c r="G80" i="5"/>
  <c r="I66" i="5"/>
  <c r="V66" i="5"/>
  <c r="R66" i="5"/>
  <c r="T66" i="5" s="1"/>
  <c r="I33" i="5"/>
  <c r="P248" i="5"/>
  <c r="R248" i="5" s="1"/>
  <c r="T248" i="5" s="1"/>
  <c r="B248" i="5"/>
  <c r="G568" i="5"/>
  <c r="P568" i="5"/>
  <c r="G543" i="5"/>
  <c r="P543" i="5"/>
  <c r="G489" i="5"/>
  <c r="K488" i="5" s="1"/>
  <c r="P489" i="5"/>
  <c r="G434" i="5"/>
  <c r="P434" i="5"/>
  <c r="B434" i="5"/>
  <c r="G378" i="5"/>
  <c r="P378" i="5"/>
  <c r="G277" i="5"/>
  <c r="N277" i="5" s="1"/>
  <c r="P277" i="5"/>
  <c r="G263" i="5"/>
  <c r="P263" i="5"/>
  <c r="P202" i="5"/>
  <c r="G202" i="5"/>
  <c r="I202" i="5" s="1"/>
  <c r="G44" i="5"/>
  <c r="I44" i="5" s="1"/>
  <c r="P44" i="5"/>
  <c r="G32" i="5"/>
  <c r="I32" i="5" s="1"/>
  <c r="P32" i="5"/>
  <c r="G615" i="5"/>
  <c r="M615" i="5" s="1"/>
  <c r="B615" i="5"/>
  <c r="G562" i="5"/>
  <c r="P562" i="5"/>
  <c r="B562" i="5"/>
  <c r="G500" i="5"/>
  <c r="P500" i="5"/>
  <c r="G421" i="5"/>
  <c r="K421" i="5" s="1"/>
  <c r="P421" i="5"/>
  <c r="R421" i="5" s="1"/>
  <c r="T421" i="5" s="1"/>
  <c r="G414" i="5"/>
  <c r="P414" i="5"/>
  <c r="B414" i="5"/>
  <c r="G384" i="5"/>
  <c r="M384" i="5" s="1"/>
  <c r="P384" i="5"/>
  <c r="G346" i="5"/>
  <c r="P346" i="5"/>
  <c r="G255" i="5"/>
  <c r="N255" i="5" s="1"/>
  <c r="P255" i="5"/>
  <c r="G245" i="5"/>
  <c r="B245" i="5"/>
  <c r="R61" i="5"/>
  <c r="T61" i="5" s="1"/>
  <c r="V61" i="5"/>
  <c r="G177" i="5"/>
  <c r="P177" i="5"/>
  <c r="P142" i="5"/>
  <c r="R142" i="5" s="1"/>
  <c r="T142" i="5" s="1"/>
  <c r="G142" i="5"/>
  <c r="I142" i="5" s="1"/>
  <c r="G91" i="5"/>
  <c r="P91" i="5"/>
  <c r="G57" i="5"/>
  <c r="I57" i="5" s="1"/>
  <c r="P57" i="5"/>
  <c r="G50" i="5"/>
  <c r="I50" i="5" s="1"/>
  <c r="P50" i="5"/>
  <c r="R50" i="5" s="1"/>
  <c r="T50" i="5" s="1"/>
  <c r="G607" i="5"/>
  <c r="M607" i="5" s="1"/>
  <c r="P607" i="5"/>
  <c r="G592" i="5"/>
  <c r="K592" i="5" s="1"/>
  <c r="P592" i="5"/>
  <c r="K498" i="5"/>
  <c r="K499" i="5"/>
  <c r="G459" i="5"/>
  <c r="P459" i="5"/>
  <c r="G357" i="5"/>
  <c r="P357" i="5"/>
  <c r="G350" i="5"/>
  <c r="P350" i="5"/>
  <c r="G307" i="5"/>
  <c r="P307" i="5"/>
  <c r="G301" i="5"/>
  <c r="P301" i="5"/>
  <c r="G296" i="5"/>
  <c r="P296" i="5"/>
  <c r="G289" i="5"/>
  <c r="P289" i="5"/>
  <c r="G282" i="5"/>
  <c r="N282" i="5" s="1"/>
  <c r="P282" i="5"/>
  <c r="G254" i="5"/>
  <c r="N254" i="5" s="1"/>
  <c r="P254" i="5"/>
  <c r="R254" i="5" s="1"/>
  <c r="T254" i="5" s="1"/>
  <c r="G236" i="5"/>
  <c r="P236" i="5"/>
  <c r="R703" i="5"/>
  <c r="T703" i="5" s="1"/>
  <c r="R661" i="5"/>
  <c r="T661" i="5" s="1"/>
  <c r="G183" i="5"/>
  <c r="J183" i="5" s="1"/>
  <c r="P183" i="5"/>
  <c r="G149" i="5"/>
  <c r="K149" i="5" s="1"/>
  <c r="P149" i="5"/>
  <c r="G103" i="5"/>
  <c r="I103" i="5" s="1"/>
  <c r="P103" i="5"/>
  <c r="G30" i="5"/>
  <c r="I30" i="5" s="1"/>
  <c r="P30" i="5"/>
  <c r="G579" i="5"/>
  <c r="J579" i="5" s="1"/>
  <c r="P579" i="5"/>
  <c r="G548" i="5"/>
  <c r="K548" i="5" s="1"/>
  <c r="P548" i="5"/>
  <c r="R548" i="5" s="1"/>
  <c r="T548" i="5" s="1"/>
  <c r="G504" i="5"/>
  <c r="P504" i="5"/>
  <c r="G480" i="5"/>
  <c r="K480" i="5" s="1"/>
  <c r="P480" i="5"/>
  <c r="P473" i="5"/>
  <c r="V473" i="5" s="1"/>
  <c r="G473" i="5"/>
  <c r="G451" i="5"/>
  <c r="M451" i="5" s="1"/>
  <c r="B451" i="5"/>
  <c r="G412" i="5"/>
  <c r="V412" i="5" s="1"/>
  <c r="P412" i="5"/>
  <c r="G387" i="5"/>
  <c r="M387" i="5" s="1"/>
  <c r="G349" i="5"/>
  <c r="I349" i="5" s="1"/>
  <c r="P349" i="5"/>
  <c r="V349" i="5" s="1"/>
  <c r="P345" i="5"/>
  <c r="G345" i="5"/>
  <c r="G253" i="5"/>
  <c r="P253" i="5"/>
  <c r="R511" i="5"/>
  <c r="T511" i="5" s="1"/>
  <c r="V511" i="5"/>
  <c r="R388" i="5"/>
  <c r="T388" i="5" s="1"/>
  <c r="V388" i="5"/>
  <c r="G115" i="5"/>
  <c r="I115" i="5" s="1"/>
  <c r="P115" i="5"/>
  <c r="G109" i="5"/>
  <c r="I109" i="5" s="1"/>
  <c r="P109" i="5"/>
  <c r="G48" i="5"/>
  <c r="P48" i="5"/>
  <c r="G552" i="5"/>
  <c r="P552" i="5"/>
  <c r="G515" i="5"/>
  <c r="M515" i="5" s="1"/>
  <c r="B515" i="5"/>
  <c r="G509" i="5"/>
  <c r="K509" i="5" s="1"/>
  <c r="P509" i="5"/>
  <c r="G450" i="5"/>
  <c r="P450" i="5"/>
  <c r="G394" i="5"/>
  <c r="K394" i="5" s="1"/>
  <c r="P394" i="5"/>
  <c r="G367" i="5"/>
  <c r="P367" i="5"/>
  <c r="G362" i="5"/>
  <c r="I362" i="5" s="1"/>
  <c r="P362" i="5"/>
  <c r="R362" i="5" s="1"/>
  <c r="T362" i="5" s="1"/>
  <c r="G319" i="5"/>
  <c r="P319" i="5"/>
  <c r="G300" i="5"/>
  <c r="P300" i="5"/>
  <c r="G259" i="5"/>
  <c r="P259" i="5"/>
  <c r="B259" i="5"/>
  <c r="G227" i="5"/>
  <c r="I227" i="5" s="1"/>
  <c r="P227" i="5"/>
  <c r="G47" i="5"/>
  <c r="I47" i="5" s="1"/>
  <c r="P47" i="5"/>
  <c r="G618" i="5"/>
  <c r="J618" i="5" s="1"/>
  <c r="P618" i="5"/>
  <c r="G611" i="5"/>
  <c r="P611" i="5"/>
  <c r="G526" i="5"/>
  <c r="P526" i="5"/>
  <c r="G519" i="5"/>
  <c r="K519" i="5" s="1"/>
  <c r="P519" i="5"/>
  <c r="G484" i="5"/>
  <c r="K484" i="5" s="1"/>
  <c r="P484" i="5"/>
  <c r="G464" i="5"/>
  <c r="M464" i="5" s="1"/>
  <c r="B464" i="5"/>
  <c r="P464" i="5"/>
  <c r="P457" i="5"/>
  <c r="G457" i="5"/>
  <c r="B404" i="5"/>
  <c r="G404" i="5"/>
  <c r="M404" i="5" s="1"/>
  <c r="P404" i="5"/>
  <c r="G331" i="5"/>
  <c r="P331" i="5"/>
  <c r="G299" i="5"/>
  <c r="J299" i="5" s="1"/>
  <c r="P299" i="5"/>
  <c r="G233" i="5"/>
  <c r="I233" i="5" s="1"/>
  <c r="P233" i="5"/>
  <c r="V355" i="5"/>
  <c r="G199" i="5"/>
  <c r="P199" i="5"/>
  <c r="G34" i="5"/>
  <c r="P34" i="5"/>
  <c r="G557" i="5"/>
  <c r="K557" i="5" s="1"/>
  <c r="P557" i="5"/>
  <c r="V557" i="5" s="1"/>
  <c r="G491" i="5"/>
  <c r="P491" i="5"/>
  <c r="B491" i="5"/>
  <c r="G429" i="5"/>
  <c r="K429" i="5" s="1"/>
  <c r="P429" i="5"/>
  <c r="G392" i="5"/>
  <c r="M392" i="5" s="1"/>
  <c r="B392" i="5"/>
  <c r="G373" i="5"/>
  <c r="J373" i="5" s="1"/>
  <c r="P373" i="5"/>
  <c r="G343" i="5"/>
  <c r="P343" i="5"/>
  <c r="G292" i="5"/>
  <c r="J292" i="5" s="1"/>
  <c r="P292" i="5"/>
  <c r="G271" i="5"/>
  <c r="P271" i="5"/>
  <c r="R39" i="5"/>
  <c r="T39" i="5" s="1"/>
  <c r="J632" i="5"/>
  <c r="G139" i="5"/>
  <c r="P139" i="5"/>
  <c r="M250" i="5"/>
  <c r="J660" i="5"/>
  <c r="I53" i="5"/>
  <c r="G171" i="5"/>
  <c r="I171" i="5" s="1"/>
  <c r="P171" i="5"/>
  <c r="G97" i="5"/>
  <c r="P97" i="5"/>
  <c r="G64" i="5"/>
  <c r="I64" i="5" s="1"/>
  <c r="P64" i="5"/>
  <c r="G167" i="5"/>
  <c r="I167" i="5" s="1"/>
  <c r="P167" i="5"/>
  <c r="V187" i="5"/>
  <c r="I187" i="5"/>
  <c r="I75" i="5"/>
  <c r="I56" i="5"/>
  <c r="I143" i="5"/>
  <c r="R692" i="5"/>
  <c r="T692" i="5" s="1"/>
  <c r="P201" i="5"/>
  <c r="V201" i="5" s="1"/>
  <c r="P540" i="5"/>
  <c r="R540" i="5" s="1"/>
  <c r="T540" i="5" s="1"/>
  <c r="P181" i="5"/>
  <c r="R181" i="5" s="1"/>
  <c r="T181" i="5" s="1"/>
  <c r="P165" i="5"/>
  <c r="P95" i="5"/>
  <c r="R95" i="5" s="1"/>
  <c r="T95" i="5" s="1"/>
  <c r="P79" i="5"/>
  <c r="P411" i="5"/>
  <c r="R411" i="5" s="1"/>
  <c r="T411" i="5" s="1"/>
  <c r="B438" i="5"/>
  <c r="G174" i="5"/>
  <c r="I95" i="5"/>
  <c r="R646" i="5"/>
  <c r="T646" i="5" s="1"/>
  <c r="P660" i="5"/>
  <c r="R660" i="5" s="1"/>
  <c r="T660" i="5" s="1"/>
  <c r="P488" i="5"/>
  <c r="P466" i="5"/>
  <c r="R466" i="5" s="1"/>
  <c r="T466" i="5" s="1"/>
  <c r="P360" i="5"/>
  <c r="V360" i="5" s="1"/>
  <c r="G438" i="5"/>
  <c r="M438" i="5" s="1"/>
  <c r="J472" i="5"/>
  <c r="G230" i="5"/>
  <c r="I230" i="5" s="1"/>
  <c r="R131" i="5"/>
  <c r="T131" i="5" s="1"/>
  <c r="V532" i="5"/>
  <c r="R288" i="5"/>
  <c r="T288" i="5" s="1"/>
  <c r="P250" i="5"/>
  <c r="R250" i="5" s="1"/>
  <c r="T250" i="5" s="1"/>
  <c r="P53" i="5"/>
  <c r="R53" i="5" s="1"/>
  <c r="T53" i="5" s="1"/>
  <c r="P143" i="5"/>
  <c r="R143" i="5" s="1"/>
  <c r="T143" i="5" s="1"/>
  <c r="P75" i="5"/>
  <c r="R75" i="5" s="1"/>
  <c r="T75" i="5" s="1"/>
  <c r="I211" i="5"/>
  <c r="R78" i="5"/>
  <c r="T78" i="5" s="1"/>
  <c r="I223" i="5"/>
  <c r="J698" i="5"/>
  <c r="V685" i="5"/>
  <c r="P632" i="5"/>
  <c r="R632" i="5" s="1"/>
  <c r="T632" i="5" s="1"/>
  <c r="V640" i="5"/>
  <c r="P672" i="5"/>
  <c r="R672" i="5" s="1"/>
  <c r="T672" i="5" s="1"/>
  <c r="V129" i="5"/>
  <c r="V270" i="5"/>
  <c r="P610" i="5"/>
  <c r="R610" i="5" s="1"/>
  <c r="T610" i="5" s="1"/>
  <c r="R538" i="5"/>
  <c r="T538" i="5" s="1"/>
  <c r="G126" i="5"/>
  <c r="R126" i="5" s="1"/>
  <c r="T126" i="5" s="1"/>
  <c r="P590" i="5"/>
  <c r="G590" i="5"/>
  <c r="K590" i="5" s="1"/>
  <c r="P690" i="5"/>
  <c r="R690" i="5" s="1"/>
  <c r="T690" i="5" s="1"/>
  <c r="R294" i="5"/>
  <c r="T294" i="5" s="1"/>
  <c r="P267" i="5"/>
  <c r="R267" i="5" s="1"/>
  <c r="T267" i="5" s="1"/>
  <c r="P206" i="5"/>
  <c r="R206" i="5" s="1"/>
  <c r="T206" i="5" s="1"/>
  <c r="P461" i="5"/>
  <c r="P68" i="5"/>
  <c r="V68" i="5" s="1"/>
  <c r="P321" i="5"/>
  <c r="B411" i="5"/>
  <c r="P241" i="5"/>
  <c r="R241" i="5" s="1"/>
  <c r="T241" i="5" s="1"/>
  <c r="B250" i="5"/>
  <c r="B482" i="5"/>
  <c r="R187" i="5"/>
  <c r="T187" i="5" s="1"/>
  <c r="P85" i="5"/>
  <c r="R85" i="5" s="1"/>
  <c r="T85" i="5" s="1"/>
  <c r="P223" i="5"/>
  <c r="R223" i="5" s="1"/>
  <c r="T223" i="5" s="1"/>
  <c r="P472" i="5"/>
  <c r="R472" i="5" s="1"/>
  <c r="T472" i="5" s="1"/>
  <c r="R383" i="5"/>
  <c r="T383" i="5" s="1"/>
  <c r="P185" i="5"/>
  <c r="R185" i="5" s="1"/>
  <c r="T185" i="5" s="1"/>
  <c r="P169" i="5"/>
  <c r="R169" i="5" s="1"/>
  <c r="T169" i="5" s="1"/>
  <c r="P240" i="5"/>
  <c r="R240" i="5" s="1"/>
  <c r="T240" i="5" s="1"/>
  <c r="P369" i="5"/>
  <c r="V369" i="5" s="1"/>
  <c r="P419" i="5"/>
  <c r="V419" i="5" s="1"/>
  <c r="J617" i="3"/>
  <c r="G482" i="3"/>
  <c r="M482" i="3" s="1"/>
  <c r="B482" i="3"/>
  <c r="I56" i="3"/>
  <c r="B558" i="3"/>
  <c r="G558" i="3"/>
  <c r="M558" i="3" s="1"/>
  <c r="I347" i="3"/>
  <c r="G339" i="3"/>
  <c r="P339" i="3"/>
  <c r="I126" i="3"/>
  <c r="I103" i="3"/>
  <c r="V400" i="3"/>
  <c r="P624" i="3"/>
  <c r="R624" i="3" s="1"/>
  <c r="T624" i="3" s="1"/>
  <c r="P667" i="3"/>
  <c r="V667" i="3" s="1"/>
  <c r="P672" i="3"/>
  <c r="P651" i="3"/>
  <c r="R651" i="3" s="1"/>
  <c r="T651" i="3" s="1"/>
  <c r="P683" i="3"/>
  <c r="R683" i="3" s="1"/>
  <c r="T683" i="3" s="1"/>
  <c r="V423" i="3"/>
  <c r="G77" i="3"/>
  <c r="I77" i="3" s="1"/>
  <c r="P216" i="3"/>
  <c r="V216" i="3" s="1"/>
  <c r="P347" i="3"/>
  <c r="V347" i="3" s="1"/>
  <c r="P602" i="3"/>
  <c r="R602" i="3" s="1"/>
  <c r="T602" i="3" s="1"/>
  <c r="P369" i="3"/>
  <c r="R369" i="3" s="1"/>
  <c r="T369" i="3" s="1"/>
  <c r="P165" i="3"/>
  <c r="V165" i="3" s="1"/>
  <c r="P469" i="3"/>
  <c r="V469" i="3" s="1"/>
  <c r="P501" i="3"/>
  <c r="R501" i="3" s="1"/>
  <c r="T501" i="3" s="1"/>
  <c r="P451" i="3"/>
  <c r="R451" i="3" s="1"/>
  <c r="T451" i="3" s="1"/>
  <c r="V140" i="3"/>
  <c r="P176" i="3"/>
  <c r="R176" i="3" s="1"/>
  <c r="T176" i="3" s="1"/>
  <c r="P136" i="3"/>
  <c r="R136" i="3" s="1"/>
  <c r="T136" i="3" s="1"/>
  <c r="P76" i="3"/>
  <c r="P404" i="3"/>
  <c r="P170" i="3"/>
  <c r="R170" i="3" s="1"/>
  <c r="T170" i="3" s="1"/>
  <c r="P411" i="3"/>
  <c r="R411" i="3" s="1"/>
  <c r="T411" i="3" s="1"/>
  <c r="P570" i="3"/>
  <c r="R570" i="3" s="1"/>
  <c r="T570" i="3" s="1"/>
  <c r="P390" i="3"/>
  <c r="R390" i="3" s="1"/>
  <c r="T390" i="3" s="1"/>
  <c r="P318" i="3"/>
  <c r="P239" i="3"/>
  <c r="P599" i="3"/>
  <c r="P141" i="3"/>
  <c r="R141" i="3" s="1"/>
  <c r="T141" i="3" s="1"/>
  <c r="P628" i="3"/>
  <c r="R628" i="3" s="1"/>
  <c r="T628" i="3" s="1"/>
  <c r="P637" i="3"/>
  <c r="P660" i="3"/>
  <c r="V660" i="3" s="1"/>
  <c r="P656" i="3"/>
  <c r="R656" i="3" s="1"/>
  <c r="T656" i="3" s="1"/>
  <c r="P631" i="3"/>
  <c r="V631" i="3" s="1"/>
  <c r="R400" i="3"/>
  <c r="T400" i="3" s="1"/>
  <c r="P447" i="3"/>
  <c r="R447" i="3" s="1"/>
  <c r="T447" i="3" s="1"/>
  <c r="P600" i="3"/>
  <c r="V600" i="3" s="1"/>
  <c r="P145" i="3"/>
  <c r="V145" i="3" s="1"/>
  <c r="P450" i="3"/>
  <c r="V450" i="3" s="1"/>
  <c r="P105" i="3"/>
  <c r="V105" i="3" s="1"/>
  <c r="P207" i="3"/>
  <c r="V207" i="3" s="1"/>
  <c r="P301" i="3"/>
  <c r="M425" i="3"/>
  <c r="P190" i="3"/>
  <c r="V190" i="3" s="1"/>
  <c r="P251" i="3"/>
  <c r="V251" i="3" s="1"/>
  <c r="P172" i="3"/>
  <c r="P120" i="3"/>
  <c r="R120" i="3" s="1"/>
  <c r="T120" i="3" s="1"/>
  <c r="P72" i="3"/>
  <c r="V72" i="3" s="1"/>
  <c r="P510" i="3"/>
  <c r="P158" i="3"/>
  <c r="P482" i="3"/>
  <c r="P547" i="3"/>
  <c r="P385" i="3"/>
  <c r="P310" i="3"/>
  <c r="R310" i="3" s="1"/>
  <c r="T310" i="3" s="1"/>
  <c r="P229" i="3"/>
  <c r="V229" i="3" s="1"/>
  <c r="P247" i="3"/>
  <c r="R247" i="3" s="1"/>
  <c r="T247" i="3" s="1"/>
  <c r="P579" i="3"/>
  <c r="V579" i="3" s="1"/>
  <c r="P612" i="3"/>
  <c r="P636" i="3"/>
  <c r="V636" i="3" s="1"/>
  <c r="P625" i="3"/>
  <c r="R625" i="3" s="1"/>
  <c r="T625" i="3" s="1"/>
  <c r="P665" i="3"/>
  <c r="R665" i="3" s="1"/>
  <c r="T665" i="3" s="1"/>
  <c r="P623" i="3"/>
  <c r="V623" i="3" s="1"/>
  <c r="P33" i="3"/>
  <c r="R33" i="3" s="1"/>
  <c r="T33" i="3" s="1"/>
  <c r="P595" i="3"/>
  <c r="R595" i="3" s="1"/>
  <c r="T595" i="3" s="1"/>
  <c r="P220" i="3"/>
  <c r="V220" i="3" s="1"/>
  <c r="P393" i="3"/>
  <c r="P617" i="3"/>
  <c r="R617" i="3" s="1"/>
  <c r="T617" i="3" s="1"/>
  <c r="P200" i="3"/>
  <c r="V200" i="3" s="1"/>
  <c r="P121" i="3"/>
  <c r="V121" i="3" s="1"/>
  <c r="P608" i="3"/>
  <c r="P63" i="3"/>
  <c r="R63" i="3" s="1"/>
  <c r="T63" i="3" s="1"/>
  <c r="P169" i="3"/>
  <c r="R169" i="3" s="1"/>
  <c r="T169" i="3" s="1"/>
  <c r="P619" i="3"/>
  <c r="V619" i="3" s="1"/>
  <c r="P583" i="3"/>
  <c r="P29" i="3"/>
  <c r="R29" i="3" s="1"/>
  <c r="T29" i="3" s="1"/>
  <c r="P512" i="3"/>
  <c r="V512" i="3" s="1"/>
  <c r="P613" i="3"/>
  <c r="R613" i="3" s="1"/>
  <c r="T613" i="3" s="1"/>
  <c r="P168" i="3"/>
  <c r="R168" i="3" s="1"/>
  <c r="T168" i="3" s="1"/>
  <c r="P116" i="3"/>
  <c r="R116" i="3" s="1"/>
  <c r="T116" i="3" s="1"/>
  <c r="P56" i="3"/>
  <c r="R56" i="3" s="1"/>
  <c r="T56" i="3" s="1"/>
  <c r="P616" i="3"/>
  <c r="P130" i="3"/>
  <c r="R130" i="3" s="1"/>
  <c r="T130" i="3" s="1"/>
  <c r="P21" i="3"/>
  <c r="R21" i="3" s="1"/>
  <c r="T21" i="3" s="1"/>
  <c r="P533" i="3"/>
  <c r="V533" i="3" s="1"/>
  <c r="P372" i="3"/>
  <c r="P304" i="3"/>
  <c r="R304" i="3" s="1"/>
  <c r="T304" i="3" s="1"/>
  <c r="P225" i="3"/>
  <c r="R225" i="3" s="1"/>
  <c r="T225" i="3" s="1"/>
  <c r="B478" i="3"/>
  <c r="P640" i="3"/>
  <c r="R640" i="3" s="1"/>
  <c r="T640" i="3" s="1"/>
  <c r="P692" i="3"/>
  <c r="R692" i="3" s="1"/>
  <c r="T692" i="3" s="1"/>
  <c r="P682" i="3"/>
  <c r="V682" i="3" s="1"/>
  <c r="P635" i="3"/>
  <c r="P680" i="3"/>
  <c r="P125" i="3"/>
  <c r="P307" i="3"/>
  <c r="V307" i="3" s="1"/>
  <c r="P546" i="3"/>
  <c r="V546" i="3" s="1"/>
  <c r="P379" i="3"/>
  <c r="V379" i="3" s="1"/>
  <c r="P79" i="3"/>
  <c r="V79" i="3" s="1"/>
  <c r="P228" i="3"/>
  <c r="V228" i="3" s="1"/>
  <c r="P353" i="3"/>
  <c r="V353" i="3" s="1"/>
  <c r="P25" i="3"/>
  <c r="P71" i="3"/>
  <c r="R71" i="3" s="1"/>
  <c r="T71" i="3" s="1"/>
  <c r="P117" i="3"/>
  <c r="V117" i="3" s="1"/>
  <c r="P410" i="3"/>
  <c r="V410" i="3" s="1"/>
  <c r="W5" i="3"/>
  <c r="P152" i="3"/>
  <c r="R152" i="3" s="1"/>
  <c r="T152" i="3" s="1"/>
  <c r="P108" i="3"/>
  <c r="P48" i="3"/>
  <c r="P405" i="3"/>
  <c r="R405" i="3" s="1"/>
  <c r="T405" i="3" s="1"/>
  <c r="P126" i="3"/>
  <c r="R126" i="3" s="1"/>
  <c r="T126" i="3" s="1"/>
  <c r="P249" i="3"/>
  <c r="V249" i="3" s="1"/>
  <c r="P527" i="3"/>
  <c r="R527" i="3" s="1"/>
  <c r="T527" i="3" s="1"/>
  <c r="P366" i="3"/>
  <c r="P294" i="3"/>
  <c r="R294" i="3" s="1"/>
  <c r="T294" i="3" s="1"/>
  <c r="P213" i="3"/>
  <c r="R213" i="3" s="1"/>
  <c r="T213" i="3" s="1"/>
  <c r="J310" i="3"/>
  <c r="P442" i="3"/>
  <c r="R442" i="3" s="1"/>
  <c r="T442" i="3" s="1"/>
  <c r="P644" i="3"/>
  <c r="P675" i="3"/>
  <c r="V675" i="3" s="1"/>
  <c r="P669" i="3"/>
  <c r="V669" i="3" s="1"/>
  <c r="P643" i="3"/>
  <c r="R643" i="3" s="1"/>
  <c r="T643" i="3" s="1"/>
  <c r="P425" i="3"/>
  <c r="R425" i="3" s="1"/>
  <c r="T425" i="3" s="1"/>
  <c r="P540" i="3"/>
  <c r="V540" i="3" s="1"/>
  <c r="P27" i="3"/>
  <c r="P277" i="3"/>
  <c r="V277" i="3" s="1"/>
  <c r="P485" i="3"/>
  <c r="V485" i="3" s="1"/>
  <c r="P101" i="3"/>
  <c r="R101" i="3" s="1"/>
  <c r="T101" i="3" s="1"/>
  <c r="P267" i="3"/>
  <c r="V267" i="3" s="1"/>
  <c r="P577" i="3"/>
  <c r="R577" i="3" s="1"/>
  <c r="T577" i="3" s="1"/>
  <c r="P85" i="3"/>
  <c r="V85" i="3" s="1"/>
  <c r="P163" i="3"/>
  <c r="R163" i="3" s="1"/>
  <c r="T163" i="3" s="1"/>
  <c r="P103" i="3"/>
  <c r="R103" i="3" s="1"/>
  <c r="T103" i="3" s="1"/>
  <c r="P248" i="3"/>
  <c r="R248" i="3" s="1"/>
  <c r="T248" i="3" s="1"/>
  <c r="P181" i="3"/>
  <c r="P534" i="3"/>
  <c r="R534" i="3" s="1"/>
  <c r="T534" i="3" s="1"/>
  <c r="B407" i="3"/>
  <c r="W9" i="3"/>
  <c r="P148" i="3"/>
  <c r="V148" i="3" s="1"/>
  <c r="P100" i="3"/>
  <c r="R100" i="3" s="1"/>
  <c r="T100" i="3" s="1"/>
  <c r="P36" i="3"/>
  <c r="R36" i="3" s="1"/>
  <c r="T36" i="3" s="1"/>
  <c r="P417" i="3"/>
  <c r="R417" i="3" s="1"/>
  <c r="T417" i="3" s="1"/>
  <c r="P102" i="3"/>
  <c r="P435" i="3"/>
  <c r="P497" i="3"/>
  <c r="P352" i="3"/>
  <c r="V352" i="3" s="1"/>
  <c r="P288" i="3"/>
  <c r="R288" i="3" s="1"/>
  <c r="T288" i="3" s="1"/>
  <c r="P183" i="3"/>
  <c r="V183" i="3" s="1"/>
  <c r="P311" i="3"/>
  <c r="V311" i="3" s="1"/>
  <c r="P129" i="3"/>
  <c r="P658" i="3"/>
  <c r="R658" i="3" s="1"/>
  <c r="T658" i="3" s="1"/>
  <c r="P627" i="3"/>
  <c r="P705" i="3"/>
  <c r="P647" i="3"/>
  <c r="V647" i="3" s="1"/>
  <c r="I49" i="3"/>
  <c r="P87" i="3"/>
  <c r="V87" i="3" s="1"/>
  <c r="P208" i="3"/>
  <c r="R208" i="3" s="1"/>
  <c r="T208" i="3" s="1"/>
  <c r="P551" i="3"/>
  <c r="P271" i="3"/>
  <c r="V271" i="3" s="1"/>
  <c r="P39" i="3"/>
  <c r="V39" i="3" s="1"/>
  <c r="P337" i="3"/>
  <c r="R337" i="3" s="1"/>
  <c r="T337" i="3" s="1"/>
  <c r="P41" i="3"/>
  <c r="V41" i="3" s="1"/>
  <c r="P511" i="3"/>
  <c r="V511" i="3" s="1"/>
  <c r="P143" i="3"/>
  <c r="P472" i="3"/>
  <c r="R472" i="3" s="1"/>
  <c r="T472" i="3" s="1"/>
  <c r="P331" i="3"/>
  <c r="V331" i="3" s="1"/>
  <c r="P322" i="3"/>
  <c r="R322" i="3" s="1"/>
  <c r="T322" i="3" s="1"/>
  <c r="B383" i="3"/>
  <c r="W13" i="3"/>
  <c r="P144" i="3"/>
  <c r="P88" i="3"/>
  <c r="P32" i="3"/>
  <c r="W3" i="3"/>
  <c r="P94" i="3"/>
  <c r="R94" i="3" s="1"/>
  <c r="T94" i="3" s="1"/>
  <c r="W6" i="3"/>
  <c r="P452" i="3"/>
  <c r="V452" i="3" s="1"/>
  <c r="P342" i="3"/>
  <c r="P280" i="3"/>
  <c r="V280" i="3" s="1"/>
  <c r="P91" i="3"/>
  <c r="P193" i="3"/>
  <c r="P662" i="3"/>
  <c r="R662" i="3" s="1"/>
  <c r="T662" i="3" s="1"/>
  <c r="P648" i="3"/>
  <c r="V648" i="3" s="1"/>
  <c r="P688" i="3"/>
  <c r="V688" i="3" s="1"/>
  <c r="P49" i="3"/>
  <c r="V49" i="3" s="1"/>
  <c r="P557" i="3"/>
  <c r="P293" i="3"/>
  <c r="R293" i="3" s="1"/>
  <c r="T293" i="3" s="1"/>
  <c r="P151" i="3"/>
  <c r="V151" i="3" s="1"/>
  <c r="P244" i="3"/>
  <c r="V244" i="3" s="1"/>
  <c r="P161" i="3"/>
  <c r="R161" i="3" s="1"/>
  <c r="T161" i="3" s="1"/>
  <c r="V192" i="3"/>
  <c r="W17" i="3"/>
  <c r="P84" i="3"/>
  <c r="R84" i="3" s="1"/>
  <c r="T84" i="3" s="1"/>
  <c r="P28" i="3"/>
  <c r="V28" i="3" s="1"/>
  <c r="P26" i="3"/>
  <c r="P66" i="3"/>
  <c r="P598" i="3"/>
  <c r="R598" i="3" s="1"/>
  <c r="T598" i="3" s="1"/>
  <c r="P441" i="3"/>
  <c r="P336" i="3"/>
  <c r="R336" i="3" s="1"/>
  <c r="T336" i="3" s="1"/>
  <c r="P274" i="3"/>
  <c r="P135" i="3"/>
  <c r="I264" i="3"/>
  <c r="G166" i="3"/>
  <c r="J166" i="3" s="1"/>
  <c r="P166" i="3"/>
  <c r="K486" i="3"/>
  <c r="M487" i="3"/>
  <c r="G458" i="3"/>
  <c r="P458" i="3"/>
  <c r="G356" i="3"/>
  <c r="I356" i="3" s="1"/>
  <c r="P356" i="3"/>
  <c r="G296" i="3"/>
  <c r="P296" i="3"/>
  <c r="G289" i="3"/>
  <c r="I289" i="3" s="1"/>
  <c r="P289" i="3"/>
  <c r="G403" i="3"/>
  <c r="M403" i="3" s="1"/>
  <c r="B403" i="3"/>
  <c r="P686" i="3"/>
  <c r="G686" i="3"/>
  <c r="J686" i="3" s="1"/>
  <c r="I121" i="3"/>
  <c r="G582" i="3"/>
  <c r="K582" i="3" s="1"/>
  <c r="P582" i="3"/>
  <c r="R582" i="3" s="1"/>
  <c r="T582" i="3" s="1"/>
  <c r="K371" i="3"/>
  <c r="G493" i="3"/>
  <c r="K492" i="3" s="1"/>
  <c r="P493" i="3"/>
  <c r="G438" i="3"/>
  <c r="B438" i="3"/>
  <c r="P438" i="3"/>
  <c r="G526" i="3"/>
  <c r="J526" i="3" s="1"/>
  <c r="P526" i="3"/>
  <c r="K484" i="3"/>
  <c r="J339" i="3"/>
  <c r="G391" i="3"/>
  <c r="P391" i="3"/>
  <c r="B391" i="3"/>
  <c r="P89" i="3"/>
  <c r="G89" i="3"/>
  <c r="G61" i="3"/>
  <c r="I61" i="3" s="1"/>
  <c r="P61" i="3"/>
  <c r="P587" i="3"/>
  <c r="G587" i="3"/>
  <c r="K587" i="3" s="1"/>
  <c r="G532" i="3"/>
  <c r="P532" i="3"/>
  <c r="G506" i="3"/>
  <c r="K506" i="3" s="1"/>
  <c r="P506" i="3"/>
  <c r="G431" i="3"/>
  <c r="K431" i="3" s="1"/>
  <c r="P431" i="3"/>
  <c r="G209" i="3"/>
  <c r="J209" i="3" s="1"/>
  <c r="P209" i="3"/>
  <c r="G60" i="3"/>
  <c r="I60" i="3" s="1"/>
  <c r="P60" i="3"/>
  <c r="G610" i="3"/>
  <c r="J610" i="3" s="1"/>
  <c r="P610" i="3"/>
  <c r="I160" i="3"/>
  <c r="G52" i="3"/>
  <c r="I52" i="3" s="1"/>
  <c r="P52" i="3"/>
  <c r="G544" i="3"/>
  <c r="K544" i="3" s="1"/>
  <c r="P544" i="3"/>
  <c r="G530" i="3"/>
  <c r="P530" i="3"/>
  <c r="K421" i="3"/>
  <c r="G323" i="3"/>
  <c r="I323" i="3" s="1"/>
  <c r="P323" i="3"/>
  <c r="P515" i="3"/>
  <c r="B515" i="3"/>
  <c r="G515" i="3"/>
  <c r="M515" i="3" s="1"/>
  <c r="P139" i="3"/>
  <c r="G139" i="3"/>
  <c r="G53" i="3"/>
  <c r="P53" i="3"/>
  <c r="B395" i="3"/>
  <c r="G395" i="3"/>
  <c r="M395" i="3" s="1"/>
  <c r="G194" i="3"/>
  <c r="N194" i="3" s="1"/>
  <c r="P194" i="3"/>
  <c r="G167" i="3"/>
  <c r="P167" i="3"/>
  <c r="P569" i="3"/>
  <c r="G569" i="3"/>
  <c r="G562" i="3"/>
  <c r="M562" i="3" s="1"/>
  <c r="B562" i="3"/>
  <c r="M445" i="3"/>
  <c r="J190" i="3"/>
  <c r="I97" i="3"/>
  <c r="G250" i="3"/>
  <c r="M250" i="3" s="1"/>
  <c r="P81" i="3"/>
  <c r="R81" i="3" s="1"/>
  <c r="T81" i="3" s="1"/>
  <c r="P236" i="3"/>
  <c r="R236" i="3" s="1"/>
  <c r="T236" i="3" s="1"/>
  <c r="G548" i="3"/>
  <c r="K548" i="3" s="1"/>
  <c r="V451" i="3"/>
  <c r="P112" i="3"/>
  <c r="P484" i="3"/>
  <c r="R484" i="3" s="1"/>
  <c r="T484" i="3" s="1"/>
  <c r="P123" i="3"/>
  <c r="R123" i="3" s="1"/>
  <c r="T123" i="3" s="1"/>
  <c r="B445" i="3"/>
  <c r="P212" i="3"/>
  <c r="V212" i="3" s="1"/>
  <c r="R652" i="3"/>
  <c r="T652" i="3" s="1"/>
  <c r="J546" i="3"/>
  <c r="I216" i="3"/>
  <c r="P542" i="3"/>
  <c r="R542" i="3" s="1"/>
  <c r="T542" i="3" s="1"/>
  <c r="P371" i="3"/>
  <c r="V371" i="3" s="1"/>
  <c r="P160" i="3"/>
  <c r="V160" i="3" s="1"/>
  <c r="P223" i="3"/>
  <c r="R223" i="3" s="1"/>
  <c r="T223" i="3" s="1"/>
  <c r="B550" i="3"/>
  <c r="P475" i="3"/>
  <c r="R475" i="3" s="1"/>
  <c r="T475" i="3" s="1"/>
  <c r="B24" i="3"/>
  <c r="P421" i="3"/>
  <c r="R421" i="3" s="1"/>
  <c r="T421" i="3" s="1"/>
  <c r="G135" i="3"/>
  <c r="L468" i="3"/>
  <c r="P104" i="3"/>
  <c r="V104" i="3" s="1"/>
  <c r="M411" i="3"/>
  <c r="G402" i="3"/>
  <c r="M402" i="3" s="1"/>
  <c r="P611" i="3"/>
  <c r="R611" i="3" s="1"/>
  <c r="T611" i="3" s="1"/>
  <c r="P31" i="3"/>
  <c r="R31" i="3" s="1"/>
  <c r="T31" i="3" s="1"/>
  <c r="P189" i="3"/>
  <c r="R599" i="3"/>
  <c r="T599" i="3" s="1"/>
  <c r="P605" i="3"/>
  <c r="R605" i="3" s="1"/>
  <c r="T605" i="3" s="1"/>
  <c r="R77" i="3"/>
  <c r="T77" i="3" s="1"/>
  <c r="P305" i="3"/>
  <c r="R305" i="3" s="1"/>
  <c r="T305" i="3" s="1"/>
  <c r="P315" i="3"/>
  <c r="P264" i="3"/>
  <c r="R264" i="3" s="1"/>
  <c r="T264" i="3" s="1"/>
  <c r="P514" i="3"/>
  <c r="R514" i="3" s="1"/>
  <c r="T514" i="3" s="1"/>
  <c r="P195" i="3"/>
  <c r="R195" i="3" s="1"/>
  <c r="T195" i="3" s="1"/>
  <c r="P585" i="3"/>
  <c r="R540" i="3"/>
  <c r="T540" i="3" s="1"/>
  <c r="R538" i="3"/>
  <c r="T538" i="3" s="1"/>
  <c r="V130" i="3"/>
  <c r="R80" i="3"/>
  <c r="T80" i="3" s="1"/>
  <c r="P592" i="3"/>
  <c r="R592" i="3" s="1"/>
  <c r="T592" i="3" s="1"/>
  <c r="P408" i="3"/>
  <c r="R408" i="3" s="1"/>
  <c r="T408" i="3" s="1"/>
  <c r="B471" i="3"/>
  <c r="I253" i="3"/>
  <c r="I244" i="3"/>
  <c r="I47" i="3"/>
  <c r="I57" i="3"/>
  <c r="J540" i="3"/>
  <c r="B559" i="3"/>
  <c r="G129" i="3"/>
  <c r="I129" i="3" s="1"/>
  <c r="P180" i="3"/>
  <c r="R180" i="3" s="1"/>
  <c r="T180" i="3" s="1"/>
  <c r="G616" i="3"/>
  <c r="B616" i="3"/>
  <c r="P562" i="3"/>
  <c r="P232" i="3"/>
  <c r="V232" i="3" s="1"/>
  <c r="P343" i="3"/>
  <c r="P474" i="3"/>
  <c r="P253" i="3"/>
  <c r="R253" i="3" s="1"/>
  <c r="T253" i="3" s="1"/>
  <c r="P351" i="3"/>
  <c r="P492" i="3"/>
  <c r="R492" i="3" s="1"/>
  <c r="T492" i="3" s="1"/>
  <c r="W12" i="3"/>
  <c r="P261" i="3"/>
  <c r="P363" i="3"/>
  <c r="V363" i="3" s="1"/>
  <c r="P498" i="3"/>
  <c r="R498" i="3" s="1"/>
  <c r="T498" i="3" s="1"/>
  <c r="P65" i="3"/>
  <c r="P275" i="3"/>
  <c r="P373" i="3"/>
  <c r="R373" i="3" s="1"/>
  <c r="T373" i="3" s="1"/>
  <c r="P513" i="3"/>
  <c r="V513" i="3" s="1"/>
  <c r="P462" i="3"/>
  <c r="P283" i="3"/>
  <c r="V283" i="3" s="1"/>
  <c r="P389" i="3"/>
  <c r="P524" i="3"/>
  <c r="P204" i="3"/>
  <c r="V204" i="3" s="1"/>
  <c r="P299" i="3"/>
  <c r="P401" i="3"/>
  <c r="V401" i="3" s="1"/>
  <c r="P567" i="3"/>
  <c r="P226" i="3"/>
  <c r="P327" i="3"/>
  <c r="V327" i="3" s="1"/>
  <c r="P461" i="3"/>
  <c r="V461" i="3" s="1"/>
  <c r="K468" i="3"/>
  <c r="P34" i="3"/>
  <c r="R34" i="3" s="1"/>
  <c r="T34" i="3" s="1"/>
  <c r="G258" i="3"/>
  <c r="M258" i="3" s="1"/>
  <c r="B258" i="3"/>
  <c r="K591" i="3"/>
  <c r="V141" i="3"/>
  <c r="K469" i="3"/>
  <c r="P522" i="3"/>
  <c r="R522" i="3" s="1"/>
  <c r="T522" i="3" s="1"/>
  <c r="P483" i="3"/>
  <c r="R512" i="3"/>
  <c r="T512" i="3" s="1"/>
  <c r="V613" i="3"/>
  <c r="V213" i="3"/>
  <c r="G437" i="3"/>
  <c r="P632" i="3"/>
  <c r="V632" i="3" s="1"/>
  <c r="P671" i="3"/>
  <c r="V671" i="3" s="1"/>
  <c r="J305" i="3"/>
  <c r="R165" i="3"/>
  <c r="T165" i="3" s="1"/>
  <c r="B483" i="3"/>
  <c r="R404" i="3"/>
  <c r="T404" i="3" s="1"/>
  <c r="V80" i="3"/>
  <c r="G464" i="3"/>
  <c r="M464" i="3" s="1"/>
  <c r="B464" i="3"/>
  <c r="G612" i="3"/>
  <c r="B612" i="3"/>
  <c r="J683" i="3"/>
  <c r="L409" i="3"/>
  <c r="P57" i="3"/>
  <c r="V57" i="3" s="1"/>
  <c r="J200" i="3"/>
  <c r="V301" i="3"/>
  <c r="R555" i="3"/>
  <c r="T555" i="3" s="1"/>
  <c r="V169" i="3"/>
  <c r="P47" i="3"/>
  <c r="R47" i="3" s="1"/>
  <c r="T47" i="3" s="1"/>
  <c r="P256" i="3"/>
  <c r="R256" i="3" s="1"/>
  <c r="T256" i="3" s="1"/>
  <c r="P437" i="3"/>
  <c r="P559" i="3"/>
  <c r="R559" i="3" s="1"/>
  <c r="T559" i="3" s="1"/>
  <c r="P157" i="3"/>
  <c r="G157" i="3"/>
  <c r="B381" i="3"/>
  <c r="G381" i="3"/>
  <c r="M381" i="3" s="1"/>
  <c r="P109" i="3"/>
  <c r="R109" i="3" s="1"/>
  <c r="T109" i="3" s="1"/>
  <c r="P45" i="3"/>
  <c r="P704" i="3"/>
  <c r="AJ249" i="9"/>
  <c r="AI249" i="9"/>
  <c r="AK249" i="9"/>
  <c r="AJ336" i="9"/>
  <c r="AJ250" i="9"/>
  <c r="AK439" i="9"/>
  <c r="AJ252" i="9"/>
  <c r="AI252" i="9"/>
  <c r="AK252" i="9"/>
  <c r="AJ207" i="9"/>
  <c r="AI207" i="9"/>
  <c r="AI302" i="9"/>
  <c r="AJ302" i="9"/>
  <c r="AK302" i="9"/>
  <c r="AT356" i="9"/>
  <c r="AS356" i="9" s="1"/>
  <c r="AR356" i="9" s="1"/>
  <c r="AQ356" i="9" s="1"/>
  <c r="AP356" i="9" s="1"/>
  <c r="AO356" i="9" s="1"/>
  <c r="AN356" i="9" s="1"/>
  <c r="AM356" i="9" s="1"/>
  <c r="AL356" i="9" s="1"/>
  <c r="AK72" i="9"/>
  <c r="AI72" i="9"/>
  <c r="AJ72" i="9"/>
  <c r="AK246" i="9"/>
  <c r="AI246" i="9"/>
  <c r="AK335" i="9"/>
  <c r="AJ335" i="9"/>
  <c r="AI335" i="9"/>
  <c r="AJ529" i="9"/>
  <c r="AI529" i="9"/>
  <c r="AK529" i="9"/>
  <c r="AJ101" i="9"/>
  <c r="AI101" i="9"/>
  <c r="AK101" i="9"/>
  <c r="AI381" i="9"/>
  <c r="AK381" i="9"/>
  <c r="AJ381" i="9"/>
  <c r="BY47" i="9"/>
  <c r="BX47" i="9"/>
  <c r="AI304" i="9"/>
  <c r="AJ304" i="9"/>
  <c r="AK304" i="9"/>
  <c r="AI284" i="9"/>
  <c r="AJ284" i="9"/>
  <c r="AK207" i="9"/>
  <c r="AJ578" i="9"/>
  <c r="AJ406" i="9"/>
  <c r="AK406" i="9"/>
  <c r="AK194" i="9"/>
  <c r="AJ194" i="9"/>
  <c r="AK443" i="9"/>
  <c r="AJ443" i="9"/>
  <c r="AI443" i="9"/>
  <c r="AI139" i="9"/>
  <c r="AK139" i="9"/>
  <c r="AJ139" i="9"/>
  <c r="AI578" i="9"/>
  <c r="AI538" i="9"/>
  <c r="BY5" i="9"/>
  <c r="BX5" i="9"/>
  <c r="BY38" i="9"/>
  <c r="BX38" i="9"/>
  <c r="AJ323" i="9"/>
  <c r="AI323" i="9"/>
  <c r="AK387" i="9"/>
  <c r="AJ387" i="9"/>
  <c r="AI387" i="9"/>
  <c r="AI336" i="9"/>
  <c r="AI250" i="9"/>
  <c r="AJ538" i="9"/>
  <c r="AJ573" i="9"/>
  <c r="AI573" i="9"/>
  <c r="AI195" i="9"/>
  <c r="AK195" i="9"/>
  <c r="G373" i="9"/>
  <c r="I373" i="9" s="1"/>
  <c r="Z373" i="9"/>
  <c r="AU373" i="9"/>
  <c r="AT373" i="9" s="1"/>
  <c r="AS373" i="9" s="1"/>
  <c r="AR373" i="9" s="1"/>
  <c r="AQ373" i="9" s="1"/>
  <c r="AP373" i="9" s="1"/>
  <c r="AO373" i="9" s="1"/>
  <c r="AN373" i="9" s="1"/>
  <c r="AM373" i="9" s="1"/>
  <c r="AL373" i="9" s="1"/>
  <c r="R365" i="9"/>
  <c r="Z365" i="9"/>
  <c r="Z357" i="9"/>
  <c r="AW357" i="9"/>
  <c r="G357" i="9"/>
  <c r="I357" i="9" s="1"/>
  <c r="G349" i="9"/>
  <c r="I349" i="9" s="1"/>
  <c r="Z349" i="9"/>
  <c r="AW349" i="9"/>
  <c r="G341" i="9"/>
  <c r="I341" i="9" s="1"/>
  <c r="Z341" i="9"/>
  <c r="AW341" i="9"/>
  <c r="G333" i="9"/>
  <c r="I333" i="9" s="1"/>
  <c r="AW333" i="9"/>
  <c r="Z333" i="9"/>
  <c r="AU333" i="9"/>
  <c r="AT333" i="9" s="1"/>
  <c r="AS333" i="9" s="1"/>
  <c r="AR333" i="9" s="1"/>
  <c r="AQ333" i="9" s="1"/>
  <c r="AP333" i="9" s="1"/>
  <c r="AO333" i="9" s="1"/>
  <c r="AN333" i="9" s="1"/>
  <c r="AM333" i="9" s="1"/>
  <c r="AL333" i="9" s="1"/>
  <c r="AK333" i="9" s="1"/>
  <c r="AW319" i="9"/>
  <c r="AU319" i="9"/>
  <c r="AT319" i="9" s="1"/>
  <c r="AS319" i="9" s="1"/>
  <c r="AR319" i="9" s="1"/>
  <c r="AQ319" i="9" s="1"/>
  <c r="AP319" i="9" s="1"/>
  <c r="AO319" i="9" s="1"/>
  <c r="AN319" i="9" s="1"/>
  <c r="AM319" i="9" s="1"/>
  <c r="AL319" i="9" s="1"/>
  <c r="G111" i="9"/>
  <c r="I111" i="9" s="1"/>
  <c r="AU111" i="9"/>
  <c r="AT111" i="9" s="1"/>
  <c r="AS111" i="9" s="1"/>
  <c r="AR111" i="9" s="1"/>
  <c r="AQ111" i="9" s="1"/>
  <c r="AP111" i="9" s="1"/>
  <c r="AO111" i="9" s="1"/>
  <c r="AN111" i="9" s="1"/>
  <c r="AM111" i="9" s="1"/>
  <c r="AL111" i="9" s="1"/>
  <c r="AW111" i="9"/>
  <c r="AU103" i="9"/>
  <c r="AT103" i="9" s="1"/>
  <c r="AS103" i="9" s="1"/>
  <c r="AR103" i="9" s="1"/>
  <c r="AQ103" i="9" s="1"/>
  <c r="AP103" i="9" s="1"/>
  <c r="AO103" i="9" s="1"/>
  <c r="AN103" i="9" s="1"/>
  <c r="AM103" i="9" s="1"/>
  <c r="AL103" i="9" s="1"/>
  <c r="G103" i="9"/>
  <c r="I103" i="9" s="1"/>
  <c r="Z95" i="9"/>
  <c r="AU95" i="9"/>
  <c r="AT95" i="9" s="1"/>
  <c r="AS95" i="9" s="1"/>
  <c r="AR95" i="9" s="1"/>
  <c r="AQ95" i="9" s="1"/>
  <c r="AP95" i="9" s="1"/>
  <c r="AO95" i="9" s="1"/>
  <c r="AN95" i="9" s="1"/>
  <c r="AM95" i="9" s="1"/>
  <c r="AL95" i="9" s="1"/>
  <c r="G79" i="9"/>
  <c r="I79" i="9" s="1"/>
  <c r="Z79" i="9"/>
  <c r="AU79" i="9"/>
  <c r="Z71" i="9"/>
  <c r="G71" i="9"/>
  <c r="I71" i="9" s="1"/>
  <c r="AW71" i="9"/>
  <c r="AU71" i="9"/>
  <c r="AT71" i="9" s="1"/>
  <c r="AS71" i="9" s="1"/>
  <c r="AR71" i="9" s="1"/>
  <c r="AQ71" i="9" s="1"/>
  <c r="AP71" i="9" s="1"/>
  <c r="AO71" i="9" s="1"/>
  <c r="AN71" i="9" s="1"/>
  <c r="AM71" i="9" s="1"/>
  <c r="AL71" i="9" s="1"/>
  <c r="AU365" i="9"/>
  <c r="AT365" i="9" s="1"/>
  <c r="AS365" i="9" s="1"/>
  <c r="AR365" i="9" s="1"/>
  <c r="AQ365" i="9" s="1"/>
  <c r="AP365" i="9" s="1"/>
  <c r="AO365" i="9" s="1"/>
  <c r="AN365" i="9" s="1"/>
  <c r="AM365" i="9" s="1"/>
  <c r="AL365" i="9" s="1"/>
  <c r="AS245" i="9"/>
  <c r="AR245" i="9" s="1"/>
  <c r="AQ245" i="9" s="1"/>
  <c r="AP245" i="9" s="1"/>
  <c r="AO245" i="9" s="1"/>
  <c r="AN245" i="9" s="1"/>
  <c r="AM245" i="9" s="1"/>
  <c r="AL245" i="9" s="1"/>
  <c r="AW373" i="9"/>
  <c r="AW110" i="9"/>
  <c r="AU110" i="9"/>
  <c r="AT110" i="9" s="1"/>
  <c r="AS110" i="9" s="1"/>
  <c r="AT460" i="9"/>
  <c r="AS460" i="9" s="1"/>
  <c r="AR460" i="9" s="1"/>
  <c r="AQ460" i="9" s="1"/>
  <c r="AP460" i="9" s="1"/>
  <c r="AO460" i="9" s="1"/>
  <c r="AN460" i="9" s="1"/>
  <c r="AM460" i="9" s="1"/>
  <c r="AL460" i="9" s="1"/>
  <c r="AW365" i="9"/>
  <c r="Z173" i="9"/>
  <c r="Z419" i="9"/>
  <c r="AW419" i="9"/>
  <c r="B419" i="9"/>
  <c r="G419" i="9"/>
  <c r="K419" i="9" s="1"/>
  <c r="AU419" i="9"/>
  <c r="AT419" i="9" s="1"/>
  <c r="AS419" i="9" s="1"/>
  <c r="AR419" i="9" s="1"/>
  <c r="AQ419" i="9" s="1"/>
  <c r="AP419" i="9" s="1"/>
  <c r="AO419" i="9" s="1"/>
  <c r="AN419" i="9" s="1"/>
  <c r="AM419" i="9" s="1"/>
  <c r="AL419" i="9" s="1"/>
  <c r="Z411" i="9"/>
  <c r="G411" i="9"/>
  <c r="K411" i="9" s="1"/>
  <c r="G403" i="9"/>
  <c r="K403" i="9" s="1"/>
  <c r="AW403" i="9"/>
  <c r="Z403" i="9"/>
  <c r="G395" i="9"/>
  <c r="J395" i="9" s="1"/>
  <c r="Z395" i="9"/>
  <c r="AW395" i="9"/>
  <c r="AW171" i="9"/>
  <c r="G171" i="9"/>
  <c r="I171" i="9" s="1"/>
  <c r="Z171" i="9"/>
  <c r="AU171" i="9"/>
  <c r="Z155" i="9"/>
  <c r="R155" i="9"/>
  <c r="AU155" i="9"/>
  <c r="AT155" i="9" s="1"/>
  <c r="AS155" i="9" s="1"/>
  <c r="AR155" i="9" s="1"/>
  <c r="AQ155" i="9" s="1"/>
  <c r="AP155" i="9" s="1"/>
  <c r="AO155" i="9" s="1"/>
  <c r="AN155" i="9" s="1"/>
  <c r="AM155" i="9" s="1"/>
  <c r="AL155" i="9" s="1"/>
  <c r="Z147" i="9"/>
  <c r="AW147" i="9"/>
  <c r="AU147" i="9"/>
  <c r="AT147" i="9" s="1"/>
  <c r="G147" i="9"/>
  <c r="I147" i="9" s="1"/>
  <c r="R147" i="9"/>
  <c r="G140" i="9"/>
  <c r="I140" i="9" s="1"/>
  <c r="AU140" i="9"/>
  <c r="AT140" i="9" s="1"/>
  <c r="AS140" i="9" s="1"/>
  <c r="AR140" i="9" s="1"/>
  <c r="AQ140" i="9" s="1"/>
  <c r="AP140" i="9" s="1"/>
  <c r="AO140" i="9" s="1"/>
  <c r="AN140" i="9" s="1"/>
  <c r="AM140" i="9" s="1"/>
  <c r="AL140" i="9" s="1"/>
  <c r="AK140" i="9" s="1"/>
  <c r="AW132" i="9"/>
  <c r="AU132" i="9"/>
  <c r="AT132" i="9" s="1"/>
  <c r="AS132" i="9" s="1"/>
  <c r="AR132" i="9" s="1"/>
  <c r="AQ132" i="9" s="1"/>
  <c r="AP132" i="9" s="1"/>
  <c r="AO132" i="9" s="1"/>
  <c r="AN132" i="9" s="1"/>
  <c r="AM132" i="9" s="1"/>
  <c r="AL132" i="9" s="1"/>
  <c r="G125" i="9"/>
  <c r="I125" i="9" s="1"/>
  <c r="Z125" i="9"/>
  <c r="AW125" i="9"/>
  <c r="AW117" i="9"/>
  <c r="G117" i="9"/>
  <c r="I117" i="9" s="1"/>
  <c r="Z117" i="9"/>
  <c r="AU117" i="9"/>
  <c r="AT117" i="9" s="1"/>
  <c r="AS117" i="9" s="1"/>
  <c r="AR117" i="9" s="1"/>
  <c r="AQ117" i="9" s="1"/>
  <c r="AP117" i="9" s="1"/>
  <c r="AO117" i="9" s="1"/>
  <c r="AN117" i="9" s="1"/>
  <c r="AM117" i="9" s="1"/>
  <c r="AL117" i="9" s="1"/>
  <c r="AW426" i="9"/>
  <c r="Z426" i="9"/>
  <c r="AW178" i="9"/>
  <c r="AU178" i="9"/>
  <c r="AT178" i="9" s="1"/>
  <c r="AS178" i="9" s="1"/>
  <c r="G178" i="9"/>
  <c r="J178" i="9" s="1"/>
  <c r="Z178" i="9"/>
  <c r="AW603" i="9"/>
  <c r="Z603" i="9"/>
  <c r="G603" i="9"/>
  <c r="K603" i="9" s="1"/>
  <c r="Z595" i="9"/>
  <c r="G595" i="9"/>
  <c r="K595" i="9" s="1"/>
  <c r="AW595" i="9"/>
  <c r="AW587" i="9"/>
  <c r="Z587" i="9"/>
  <c r="G587" i="9"/>
  <c r="K587" i="9" s="1"/>
  <c r="G614" i="9"/>
  <c r="K614" i="9" s="1"/>
  <c r="AW614" i="9"/>
  <c r="Z614" i="9"/>
  <c r="AU614" i="9"/>
  <c r="AT614" i="9" s="1"/>
  <c r="AS614" i="9" s="1"/>
  <c r="AR614" i="9" s="1"/>
  <c r="AQ614" i="9" s="1"/>
  <c r="AP614" i="9" s="1"/>
  <c r="AO614" i="9" s="1"/>
  <c r="AN614" i="9" s="1"/>
  <c r="AM614" i="9" s="1"/>
  <c r="AL614" i="9" s="1"/>
  <c r="G606" i="9"/>
  <c r="K606" i="9" s="1"/>
  <c r="Z606" i="9"/>
  <c r="AW606" i="9"/>
  <c r="AU349" i="9"/>
  <c r="AT349" i="9" s="1"/>
  <c r="AS349" i="9" s="1"/>
  <c r="AR349" i="9" s="1"/>
  <c r="AQ349" i="9" s="1"/>
  <c r="AP349" i="9" s="1"/>
  <c r="AO349" i="9" s="1"/>
  <c r="AN349" i="9" s="1"/>
  <c r="AM349" i="9" s="1"/>
  <c r="AL349" i="9" s="1"/>
  <c r="AJ349" i="9" s="1"/>
  <c r="AT458" i="9"/>
  <c r="AS458" i="9" s="1"/>
  <c r="AR458" i="9" s="1"/>
  <c r="AQ458" i="9" s="1"/>
  <c r="AP458" i="9" s="1"/>
  <c r="AO458" i="9" s="1"/>
  <c r="AN458" i="9" s="1"/>
  <c r="AM458" i="9" s="1"/>
  <c r="AL458" i="9" s="1"/>
  <c r="AU545" i="9"/>
  <c r="AT545" i="9" s="1"/>
  <c r="AS545" i="9" s="1"/>
  <c r="AR545" i="9" s="1"/>
  <c r="AQ545" i="9" s="1"/>
  <c r="AP545" i="9" s="1"/>
  <c r="AO545" i="9" s="1"/>
  <c r="AN545" i="9" s="1"/>
  <c r="AM545" i="9" s="1"/>
  <c r="AL545" i="9" s="1"/>
  <c r="Z545" i="9"/>
  <c r="G545" i="9"/>
  <c r="K545" i="9" s="1"/>
  <c r="AW545" i="9"/>
  <c r="AU521" i="9"/>
  <c r="AT521" i="9" s="1"/>
  <c r="G521" i="9"/>
  <c r="K521" i="9" s="1"/>
  <c r="Z505" i="9"/>
  <c r="AU505" i="9"/>
  <c r="G505" i="9"/>
  <c r="K505" i="9" s="1"/>
  <c r="B505" i="9"/>
  <c r="Z497" i="9"/>
  <c r="G497" i="9"/>
  <c r="J497" i="9" s="1"/>
  <c r="B497" i="9"/>
  <c r="AW481" i="9"/>
  <c r="Z481" i="9"/>
  <c r="AU481" i="9"/>
  <c r="AT481" i="9" s="1"/>
  <c r="AS481" i="9" s="1"/>
  <c r="AR481" i="9" s="1"/>
  <c r="AQ481" i="9" s="1"/>
  <c r="AP481" i="9" s="1"/>
  <c r="AO481" i="9" s="1"/>
  <c r="AN481" i="9" s="1"/>
  <c r="AM481" i="9" s="1"/>
  <c r="AL481" i="9" s="1"/>
  <c r="G481" i="9"/>
  <c r="K481" i="9" s="1"/>
  <c r="Z473" i="9"/>
  <c r="AW473" i="9"/>
  <c r="AU473" i="9"/>
  <c r="AT473" i="9" s="1"/>
  <c r="AS473" i="9" s="1"/>
  <c r="AR473" i="9" s="1"/>
  <c r="AQ473" i="9" s="1"/>
  <c r="AP473" i="9" s="1"/>
  <c r="AO473" i="9" s="1"/>
  <c r="AN473" i="9" s="1"/>
  <c r="AM473" i="9" s="1"/>
  <c r="AL473" i="9" s="1"/>
  <c r="AW457" i="9"/>
  <c r="G457" i="9"/>
  <c r="K457" i="9" s="1"/>
  <c r="AU449" i="9"/>
  <c r="AT449" i="9" s="1"/>
  <c r="AS449" i="9" s="1"/>
  <c r="AR449" i="9" s="1"/>
  <c r="AQ449" i="9" s="1"/>
  <c r="AP449" i="9" s="1"/>
  <c r="AO449" i="9" s="1"/>
  <c r="AN449" i="9" s="1"/>
  <c r="AM449" i="9" s="1"/>
  <c r="AL449" i="9" s="1"/>
  <c r="R449" i="9"/>
  <c r="AW441" i="9"/>
  <c r="AU441" i="9"/>
  <c r="AT441" i="9" s="1"/>
  <c r="AS441" i="9" s="1"/>
  <c r="AR441" i="9" s="1"/>
  <c r="AQ441" i="9" s="1"/>
  <c r="AP441" i="9" s="1"/>
  <c r="AO441" i="9" s="1"/>
  <c r="AN441" i="9" s="1"/>
  <c r="AM441" i="9" s="1"/>
  <c r="AL441" i="9" s="1"/>
  <c r="B441" i="9"/>
  <c r="AW393" i="9"/>
  <c r="AU393" i="9"/>
  <c r="AT393" i="9" s="1"/>
  <c r="AS393" i="9" s="1"/>
  <c r="AR393" i="9" s="1"/>
  <c r="AQ393" i="9" s="1"/>
  <c r="AP393" i="9" s="1"/>
  <c r="AO393" i="9" s="1"/>
  <c r="AN393" i="9" s="1"/>
  <c r="AM393" i="9" s="1"/>
  <c r="AL393" i="9" s="1"/>
  <c r="AW232" i="9"/>
  <c r="AU232" i="9"/>
  <c r="AU217" i="9"/>
  <c r="Z217" i="9"/>
  <c r="Z201" i="9"/>
  <c r="AW201" i="9"/>
  <c r="AU201" i="9"/>
  <c r="AT201" i="9" s="1"/>
  <c r="AS201" i="9" s="1"/>
  <c r="AR201" i="9" s="1"/>
  <c r="AQ201" i="9" s="1"/>
  <c r="AP201" i="9" s="1"/>
  <c r="AO201" i="9" s="1"/>
  <c r="AN201" i="9" s="1"/>
  <c r="AM201" i="9" s="1"/>
  <c r="AL201" i="9" s="1"/>
  <c r="G201" i="9"/>
  <c r="I201" i="9" s="1"/>
  <c r="G185" i="9"/>
  <c r="I185" i="9" s="1"/>
  <c r="Z185" i="9"/>
  <c r="AU185" i="9"/>
  <c r="AT185" i="9" s="1"/>
  <c r="AS185" i="9" s="1"/>
  <c r="AR185" i="9" s="1"/>
  <c r="AQ185" i="9" s="1"/>
  <c r="AP185" i="9" s="1"/>
  <c r="AO185" i="9" s="1"/>
  <c r="AN185" i="9" s="1"/>
  <c r="AM185" i="9" s="1"/>
  <c r="AL185" i="9" s="1"/>
  <c r="AW67" i="9"/>
  <c r="G67" i="9"/>
  <c r="I67" i="9" s="1"/>
  <c r="G560" i="9"/>
  <c r="K560" i="9" s="1"/>
  <c r="AW560" i="9"/>
  <c r="Z269" i="9"/>
  <c r="AU269" i="9"/>
  <c r="AT269" i="9" s="1"/>
  <c r="AS269" i="9" s="1"/>
  <c r="AR269" i="9" s="1"/>
  <c r="AQ269" i="9" s="1"/>
  <c r="AP269" i="9" s="1"/>
  <c r="AO269" i="9" s="1"/>
  <c r="AN269" i="9" s="1"/>
  <c r="AM269" i="9" s="1"/>
  <c r="AL269" i="9" s="1"/>
  <c r="G269" i="9"/>
  <c r="AW262" i="9"/>
  <c r="AU262" i="9"/>
  <c r="AT262" i="9" s="1"/>
  <c r="AS262" i="9" s="1"/>
  <c r="AR262" i="9" s="1"/>
  <c r="AQ262" i="9" s="1"/>
  <c r="AP262" i="9" s="1"/>
  <c r="AO262" i="9" s="1"/>
  <c r="AN262" i="9" s="1"/>
  <c r="AM262" i="9" s="1"/>
  <c r="AL262" i="9" s="1"/>
  <c r="AI262" i="9" s="1"/>
  <c r="Z254" i="9"/>
  <c r="AU254" i="9"/>
  <c r="Z246" i="9"/>
  <c r="AW246" i="9"/>
  <c r="B246" i="9"/>
  <c r="R246" i="9"/>
  <c r="AW239" i="9"/>
  <c r="AU239" i="9"/>
  <c r="AT239" i="9" s="1"/>
  <c r="AS239" i="9" s="1"/>
  <c r="AR239" i="9" s="1"/>
  <c r="AQ239" i="9" s="1"/>
  <c r="AP239" i="9" s="1"/>
  <c r="AO239" i="9" s="1"/>
  <c r="AN239" i="9" s="1"/>
  <c r="AM239" i="9" s="1"/>
  <c r="AL239" i="9" s="1"/>
  <c r="Z239" i="9"/>
  <c r="G106" i="9"/>
  <c r="I106" i="9" s="1"/>
  <c r="AW106" i="9"/>
  <c r="Z106" i="9"/>
  <c r="AU106" i="9"/>
  <c r="AT106" i="9" s="1"/>
  <c r="AS106" i="9" s="1"/>
  <c r="AR106" i="9" s="1"/>
  <c r="AQ106" i="9" s="1"/>
  <c r="AP106" i="9" s="1"/>
  <c r="AO106" i="9" s="1"/>
  <c r="AN106" i="9" s="1"/>
  <c r="AM106" i="9" s="1"/>
  <c r="AL106" i="9" s="1"/>
  <c r="Z43" i="9"/>
  <c r="G43" i="9"/>
  <c r="I43" i="9" s="1"/>
  <c r="AU43" i="9"/>
  <c r="AT43" i="9" s="1"/>
  <c r="AS43" i="9" s="1"/>
  <c r="AR43" i="9" s="1"/>
  <c r="AQ43" i="9" s="1"/>
  <c r="AP43" i="9" s="1"/>
  <c r="AO43" i="9" s="1"/>
  <c r="AN43" i="9" s="1"/>
  <c r="AM43" i="9" s="1"/>
  <c r="AL43" i="9" s="1"/>
  <c r="AW43" i="9"/>
  <c r="G35" i="9"/>
  <c r="I35" i="9" s="1"/>
  <c r="Z35" i="9"/>
  <c r="AW35" i="9"/>
  <c r="AU28" i="9"/>
  <c r="AT28" i="9" s="1"/>
  <c r="AS28" i="9" s="1"/>
  <c r="AR28" i="9" s="1"/>
  <c r="AQ28" i="9" s="1"/>
  <c r="AP28" i="9" s="1"/>
  <c r="AO28" i="9" s="1"/>
  <c r="AN28" i="9" s="1"/>
  <c r="AM28" i="9" s="1"/>
  <c r="AL28" i="9" s="1"/>
  <c r="Z28" i="9"/>
  <c r="G584" i="9"/>
  <c r="K584" i="9" s="1"/>
  <c r="Z584" i="9"/>
  <c r="AW584" i="9"/>
  <c r="AU584" i="9"/>
  <c r="AS710" i="9"/>
  <c r="AR710" i="9" s="1"/>
  <c r="AQ710" i="9" s="1"/>
  <c r="AP710" i="9" s="1"/>
  <c r="AO710" i="9" s="1"/>
  <c r="AN710" i="9" s="1"/>
  <c r="AM710" i="9" s="1"/>
  <c r="AL710" i="9" s="1"/>
  <c r="R268" i="9"/>
  <c r="AU268" i="9"/>
  <c r="AT268" i="9" s="1"/>
  <c r="AS268" i="9" s="1"/>
  <c r="AR268" i="9" s="1"/>
  <c r="AQ268" i="9" s="1"/>
  <c r="AP268" i="9" s="1"/>
  <c r="AO268" i="9" s="1"/>
  <c r="AN268" i="9" s="1"/>
  <c r="AM268" i="9" s="1"/>
  <c r="AL268" i="9" s="1"/>
  <c r="AI517" i="9"/>
  <c r="AW79" i="9"/>
  <c r="Z111" i="9"/>
  <c r="AU313" i="9"/>
  <c r="AT313" i="9" s="1"/>
  <c r="AS313" i="9" s="1"/>
  <c r="AR313" i="9" s="1"/>
  <c r="AQ313" i="9" s="1"/>
  <c r="AP313" i="9" s="1"/>
  <c r="AO313" i="9" s="1"/>
  <c r="AN313" i="9" s="1"/>
  <c r="AM313" i="9" s="1"/>
  <c r="AL313" i="9" s="1"/>
  <c r="AW313" i="9"/>
  <c r="AW305" i="9"/>
  <c r="AU305" i="9"/>
  <c r="AT305" i="9" s="1"/>
  <c r="AS305" i="9" s="1"/>
  <c r="AR305" i="9" s="1"/>
  <c r="AQ305" i="9" s="1"/>
  <c r="AP305" i="9" s="1"/>
  <c r="AO305" i="9" s="1"/>
  <c r="AN305" i="9" s="1"/>
  <c r="AM305" i="9" s="1"/>
  <c r="AL305" i="9" s="1"/>
  <c r="Z298" i="9"/>
  <c r="G298" i="9"/>
  <c r="I298" i="9" s="1"/>
  <c r="AW298" i="9"/>
  <c r="AU298" i="9"/>
  <c r="Z290" i="9"/>
  <c r="AW290" i="9"/>
  <c r="G290" i="9"/>
  <c r="I290" i="9" s="1"/>
  <c r="AU274" i="9"/>
  <c r="AT274" i="9" s="1"/>
  <c r="AS274" i="9" s="1"/>
  <c r="AR274" i="9" s="1"/>
  <c r="AQ274" i="9" s="1"/>
  <c r="AP274" i="9" s="1"/>
  <c r="AO274" i="9" s="1"/>
  <c r="AN274" i="9" s="1"/>
  <c r="AM274" i="9" s="1"/>
  <c r="AL274" i="9" s="1"/>
  <c r="AJ274" i="9" s="1"/>
  <c r="Z274" i="9"/>
  <c r="G64" i="9"/>
  <c r="I64" i="9" s="1"/>
  <c r="AU64" i="9"/>
  <c r="AT64" i="9" s="1"/>
  <c r="AS64" i="9" s="1"/>
  <c r="AR64" i="9" s="1"/>
  <c r="AQ64" i="9" s="1"/>
  <c r="AP64" i="9" s="1"/>
  <c r="AO64" i="9" s="1"/>
  <c r="AN64" i="9" s="1"/>
  <c r="AM64" i="9" s="1"/>
  <c r="AL64" i="9" s="1"/>
  <c r="AW57" i="9"/>
  <c r="AU57" i="9"/>
  <c r="AT57" i="9" s="1"/>
  <c r="AS57" i="9" s="1"/>
  <c r="AR57" i="9" s="1"/>
  <c r="AQ57" i="9" s="1"/>
  <c r="AP57" i="9" s="1"/>
  <c r="AO57" i="9" s="1"/>
  <c r="AN57" i="9" s="1"/>
  <c r="AM57" i="9" s="1"/>
  <c r="AL57" i="9" s="1"/>
  <c r="Z57" i="9"/>
  <c r="G57" i="9"/>
  <c r="I57" i="9" s="1"/>
  <c r="Z692" i="9"/>
  <c r="AU109" i="9"/>
  <c r="AT109" i="9" s="1"/>
  <c r="AS109" i="9" s="1"/>
  <c r="AR109" i="9" s="1"/>
  <c r="AQ109" i="9" s="1"/>
  <c r="AP109" i="9" s="1"/>
  <c r="AO109" i="9" s="1"/>
  <c r="AN109" i="9" s="1"/>
  <c r="AM109" i="9" s="1"/>
  <c r="AL109" i="9" s="1"/>
  <c r="AU230" i="9"/>
  <c r="AT230" i="9" s="1"/>
  <c r="AS230" i="9" s="1"/>
  <c r="AR230" i="9" s="1"/>
  <c r="AQ230" i="9" s="1"/>
  <c r="AP230" i="9" s="1"/>
  <c r="AO230" i="9" s="1"/>
  <c r="AN230" i="9" s="1"/>
  <c r="AM230" i="9" s="1"/>
  <c r="AL230" i="9" s="1"/>
  <c r="AU281" i="9"/>
  <c r="AT281" i="9" s="1"/>
  <c r="AS281" i="9" s="1"/>
  <c r="AR281" i="9" s="1"/>
  <c r="AQ281" i="9" s="1"/>
  <c r="AP281" i="9" s="1"/>
  <c r="AO281" i="9" s="1"/>
  <c r="AN281" i="9" s="1"/>
  <c r="AM281" i="9" s="1"/>
  <c r="AL281" i="9" s="1"/>
  <c r="AU392" i="9"/>
  <c r="AT392" i="9" s="1"/>
  <c r="AS392" i="9" s="1"/>
  <c r="AR392" i="9" s="1"/>
  <c r="AQ392" i="9" s="1"/>
  <c r="AP392" i="9" s="1"/>
  <c r="AO392" i="9" s="1"/>
  <c r="AN392" i="9" s="1"/>
  <c r="AM392" i="9" s="1"/>
  <c r="AL392" i="9" s="1"/>
  <c r="AJ392" i="9" s="1"/>
  <c r="AU503" i="9"/>
  <c r="AT503" i="9" s="1"/>
  <c r="AS503" i="9" s="1"/>
  <c r="AR503" i="9" s="1"/>
  <c r="AQ503" i="9" s="1"/>
  <c r="AP503" i="9" s="1"/>
  <c r="AO503" i="9" s="1"/>
  <c r="AN503" i="9" s="1"/>
  <c r="AM503" i="9" s="1"/>
  <c r="AL503" i="9" s="1"/>
  <c r="AK503" i="9" s="1"/>
  <c r="AU308" i="9"/>
  <c r="AT308" i="9" s="1"/>
  <c r="AU327" i="9"/>
  <c r="AT327" i="9" s="1"/>
  <c r="AS327" i="9" s="1"/>
  <c r="AR327" i="9" s="1"/>
  <c r="AQ327" i="9" s="1"/>
  <c r="AP327" i="9" s="1"/>
  <c r="AO327" i="9" s="1"/>
  <c r="AN327" i="9" s="1"/>
  <c r="AM327" i="9" s="1"/>
  <c r="AL327" i="9" s="1"/>
  <c r="AU378" i="9"/>
  <c r="AT378" i="9" s="1"/>
  <c r="AS378" i="9" s="1"/>
  <c r="AR378" i="9" s="1"/>
  <c r="AQ378" i="9" s="1"/>
  <c r="AP378" i="9" s="1"/>
  <c r="AO378" i="9" s="1"/>
  <c r="AN378" i="9" s="1"/>
  <c r="AM378" i="9" s="1"/>
  <c r="AL378" i="9" s="1"/>
  <c r="AU563" i="9"/>
  <c r="AT563" i="9" s="1"/>
  <c r="AS563" i="9" s="1"/>
  <c r="AR563" i="9" s="1"/>
  <c r="AQ563" i="9" s="1"/>
  <c r="AP563" i="9" s="1"/>
  <c r="AO563" i="9" s="1"/>
  <c r="AN563" i="9" s="1"/>
  <c r="AM563" i="9" s="1"/>
  <c r="AL563" i="9" s="1"/>
  <c r="AK563" i="9" s="1"/>
  <c r="AU192" i="9"/>
  <c r="AT192" i="9" s="1"/>
  <c r="AS192" i="9" s="1"/>
  <c r="AR192" i="9" s="1"/>
  <c r="AQ192" i="9" s="1"/>
  <c r="AP192" i="9" s="1"/>
  <c r="AO192" i="9" s="1"/>
  <c r="AN192" i="9" s="1"/>
  <c r="AM192" i="9" s="1"/>
  <c r="AL192" i="9" s="1"/>
  <c r="AU286" i="9"/>
  <c r="AT286" i="9" s="1"/>
  <c r="AU487" i="9"/>
  <c r="AT487" i="9" s="1"/>
  <c r="AS487" i="9" s="1"/>
  <c r="AR487" i="9" s="1"/>
  <c r="AQ487" i="9" s="1"/>
  <c r="AP487" i="9" s="1"/>
  <c r="AO487" i="9" s="1"/>
  <c r="AN487" i="9" s="1"/>
  <c r="AM487" i="9" s="1"/>
  <c r="AL487" i="9" s="1"/>
  <c r="AU463" i="9"/>
  <c r="AT463" i="9" s="1"/>
  <c r="AS463" i="9" s="1"/>
  <c r="AR463" i="9" s="1"/>
  <c r="AQ463" i="9" s="1"/>
  <c r="AP463" i="9" s="1"/>
  <c r="AO463" i="9" s="1"/>
  <c r="AN463" i="9" s="1"/>
  <c r="AM463" i="9" s="1"/>
  <c r="AL463" i="9" s="1"/>
  <c r="AU565" i="9"/>
  <c r="AT565" i="9" s="1"/>
  <c r="AS565" i="9" s="1"/>
  <c r="AR565" i="9" s="1"/>
  <c r="AQ565" i="9" s="1"/>
  <c r="AP565" i="9" s="1"/>
  <c r="AO565" i="9" s="1"/>
  <c r="AN565" i="9" s="1"/>
  <c r="AM565" i="9" s="1"/>
  <c r="AL565" i="9" s="1"/>
  <c r="AU610" i="9"/>
  <c r="AU464" i="9"/>
  <c r="AT464" i="9" s="1"/>
  <c r="AS464" i="9" s="1"/>
  <c r="AR464" i="9" s="1"/>
  <c r="AQ464" i="9" s="1"/>
  <c r="AP464" i="9" s="1"/>
  <c r="AO464" i="9" s="1"/>
  <c r="AN464" i="9" s="1"/>
  <c r="AM464" i="9" s="1"/>
  <c r="AL464" i="9" s="1"/>
  <c r="AU534" i="9"/>
  <c r="AT534" i="9" s="1"/>
  <c r="AS534" i="9" s="1"/>
  <c r="AR534" i="9" s="1"/>
  <c r="AQ534" i="9" s="1"/>
  <c r="AP534" i="9" s="1"/>
  <c r="AO534" i="9" s="1"/>
  <c r="AN534" i="9" s="1"/>
  <c r="AM534" i="9" s="1"/>
  <c r="AL534" i="9" s="1"/>
  <c r="AI534" i="9" s="1"/>
  <c r="AU411" i="9"/>
  <c r="AT411" i="9" s="1"/>
  <c r="AS411" i="9" s="1"/>
  <c r="AR411" i="9" s="1"/>
  <c r="AQ411" i="9" s="1"/>
  <c r="AP411" i="9" s="1"/>
  <c r="AO411" i="9" s="1"/>
  <c r="AN411" i="9" s="1"/>
  <c r="AM411" i="9" s="1"/>
  <c r="AL411" i="9" s="1"/>
  <c r="AU445" i="9"/>
  <c r="AT445" i="9" s="1"/>
  <c r="AS445" i="9" s="1"/>
  <c r="AR445" i="9" s="1"/>
  <c r="AQ445" i="9" s="1"/>
  <c r="AP445" i="9" s="1"/>
  <c r="AO445" i="9" s="1"/>
  <c r="AN445" i="9" s="1"/>
  <c r="AM445" i="9" s="1"/>
  <c r="AL445" i="9" s="1"/>
  <c r="AU537" i="9"/>
  <c r="AT537" i="9" s="1"/>
  <c r="AS537" i="9" s="1"/>
  <c r="AR537" i="9" s="1"/>
  <c r="AQ537" i="9" s="1"/>
  <c r="AP537" i="9" s="1"/>
  <c r="AO537" i="9" s="1"/>
  <c r="AN537" i="9" s="1"/>
  <c r="AM537" i="9" s="1"/>
  <c r="AL537" i="9" s="1"/>
  <c r="AU418" i="9"/>
  <c r="AT418" i="9" s="1"/>
  <c r="AS418" i="9" s="1"/>
  <c r="AR418" i="9" s="1"/>
  <c r="AQ418" i="9" s="1"/>
  <c r="AP418" i="9" s="1"/>
  <c r="AO418" i="9" s="1"/>
  <c r="AN418" i="9" s="1"/>
  <c r="AM418" i="9" s="1"/>
  <c r="AL418" i="9" s="1"/>
  <c r="AK418" i="9" s="1"/>
  <c r="AU488" i="9"/>
  <c r="AT488" i="9" s="1"/>
  <c r="AS488" i="9" s="1"/>
  <c r="AR488" i="9" s="1"/>
  <c r="AQ488" i="9" s="1"/>
  <c r="AP488" i="9" s="1"/>
  <c r="AO488" i="9" s="1"/>
  <c r="AN488" i="9" s="1"/>
  <c r="AM488" i="9" s="1"/>
  <c r="AL488" i="9" s="1"/>
  <c r="AU577" i="9"/>
  <c r="AT577" i="9" s="1"/>
  <c r="AS577" i="9" s="1"/>
  <c r="AR577" i="9" s="1"/>
  <c r="AQ577" i="9" s="1"/>
  <c r="AP577" i="9" s="1"/>
  <c r="AO577" i="9" s="1"/>
  <c r="AN577" i="9" s="1"/>
  <c r="AM577" i="9" s="1"/>
  <c r="AL577" i="9" s="1"/>
  <c r="AU412" i="9"/>
  <c r="AT412" i="9" s="1"/>
  <c r="AS412" i="9" s="1"/>
  <c r="AR412" i="9" s="1"/>
  <c r="AQ412" i="9" s="1"/>
  <c r="AP412" i="9" s="1"/>
  <c r="AO412" i="9" s="1"/>
  <c r="AN412" i="9" s="1"/>
  <c r="AM412" i="9" s="1"/>
  <c r="AL412" i="9" s="1"/>
  <c r="AU493" i="9"/>
  <c r="AT493" i="9" s="1"/>
  <c r="AS493" i="9" s="1"/>
  <c r="AR493" i="9" s="1"/>
  <c r="AQ493" i="9" s="1"/>
  <c r="AP493" i="9" s="1"/>
  <c r="AO493" i="9" s="1"/>
  <c r="AN493" i="9" s="1"/>
  <c r="AM493" i="9" s="1"/>
  <c r="AL493" i="9" s="1"/>
  <c r="AU599" i="9"/>
  <c r="AT599" i="9" s="1"/>
  <c r="AS599" i="9" s="1"/>
  <c r="AR599" i="9" s="1"/>
  <c r="AQ599" i="9" s="1"/>
  <c r="AP599" i="9" s="1"/>
  <c r="AO599" i="9" s="1"/>
  <c r="AN599" i="9" s="1"/>
  <c r="AM599" i="9" s="1"/>
  <c r="AL599" i="9" s="1"/>
  <c r="AU234" i="9"/>
  <c r="AT234" i="9" s="1"/>
  <c r="AS234" i="9" s="1"/>
  <c r="AR234" i="9" s="1"/>
  <c r="AQ234" i="9" s="1"/>
  <c r="AP234" i="9" s="1"/>
  <c r="AO234" i="9" s="1"/>
  <c r="AN234" i="9" s="1"/>
  <c r="AM234" i="9" s="1"/>
  <c r="AL234" i="9" s="1"/>
  <c r="AU285" i="9"/>
  <c r="AT285" i="9" s="1"/>
  <c r="AS285" i="9" s="1"/>
  <c r="AR285" i="9" s="1"/>
  <c r="AQ285" i="9" s="1"/>
  <c r="AP285" i="9" s="1"/>
  <c r="AO285" i="9" s="1"/>
  <c r="AN285" i="9" s="1"/>
  <c r="AM285" i="9" s="1"/>
  <c r="AL285" i="9" s="1"/>
  <c r="AU395" i="9"/>
  <c r="AT395" i="9" s="1"/>
  <c r="AS395" i="9" s="1"/>
  <c r="AR395" i="9" s="1"/>
  <c r="AQ395" i="9" s="1"/>
  <c r="AP395" i="9" s="1"/>
  <c r="AO395" i="9" s="1"/>
  <c r="AN395" i="9" s="1"/>
  <c r="AM395" i="9" s="1"/>
  <c r="AL395" i="9" s="1"/>
  <c r="AU579" i="9"/>
  <c r="AT579" i="9" s="1"/>
  <c r="AS579" i="9" s="1"/>
  <c r="AR579" i="9" s="1"/>
  <c r="AQ579" i="9" s="1"/>
  <c r="AP579" i="9" s="1"/>
  <c r="AO579" i="9" s="1"/>
  <c r="AN579" i="9" s="1"/>
  <c r="AM579" i="9" s="1"/>
  <c r="AL579" i="9" s="1"/>
  <c r="AU311" i="9"/>
  <c r="AU330" i="9"/>
  <c r="AT330" i="9" s="1"/>
  <c r="AS330" i="9" s="1"/>
  <c r="AR330" i="9" s="1"/>
  <c r="AQ330" i="9" s="1"/>
  <c r="AP330" i="9" s="1"/>
  <c r="AO330" i="9" s="1"/>
  <c r="AN330" i="9" s="1"/>
  <c r="AM330" i="9" s="1"/>
  <c r="AL330" i="9" s="1"/>
  <c r="AU382" i="9"/>
  <c r="AT382" i="9" s="1"/>
  <c r="AS382" i="9" s="1"/>
  <c r="AR382" i="9" s="1"/>
  <c r="AQ382" i="9" s="1"/>
  <c r="AP382" i="9" s="1"/>
  <c r="AO382" i="9" s="1"/>
  <c r="AN382" i="9" s="1"/>
  <c r="AM382" i="9" s="1"/>
  <c r="AL382" i="9" s="1"/>
  <c r="AU613" i="9"/>
  <c r="AT613" i="9" s="1"/>
  <c r="AS613" i="9" s="1"/>
  <c r="AR613" i="9" s="1"/>
  <c r="AQ613" i="9" s="1"/>
  <c r="AP613" i="9" s="1"/>
  <c r="AO613" i="9" s="1"/>
  <c r="AN613" i="9" s="1"/>
  <c r="AM613" i="9" s="1"/>
  <c r="AL613" i="9" s="1"/>
  <c r="AI613" i="9" s="1"/>
  <c r="AU196" i="9"/>
  <c r="AT196" i="9" s="1"/>
  <c r="AS196" i="9" s="1"/>
  <c r="AR196" i="9" s="1"/>
  <c r="AQ196" i="9" s="1"/>
  <c r="AP196" i="9" s="1"/>
  <c r="AO196" i="9" s="1"/>
  <c r="AN196" i="9" s="1"/>
  <c r="AM196" i="9" s="1"/>
  <c r="AL196" i="9" s="1"/>
  <c r="AU332" i="9"/>
  <c r="AT332" i="9" s="1"/>
  <c r="AS332" i="9" s="1"/>
  <c r="AR332" i="9" s="1"/>
  <c r="AQ332" i="9" s="1"/>
  <c r="AP332" i="9" s="1"/>
  <c r="AO332" i="9" s="1"/>
  <c r="AN332" i="9" s="1"/>
  <c r="AM332" i="9" s="1"/>
  <c r="AL332" i="9" s="1"/>
  <c r="AU581" i="9"/>
  <c r="AT581" i="9" s="1"/>
  <c r="AS581" i="9" s="1"/>
  <c r="AR581" i="9" s="1"/>
  <c r="AQ581" i="9" s="1"/>
  <c r="AP581" i="9" s="1"/>
  <c r="AO581" i="9" s="1"/>
  <c r="AN581" i="9" s="1"/>
  <c r="AM581" i="9" s="1"/>
  <c r="AL581" i="9" s="1"/>
  <c r="AU507" i="9"/>
  <c r="AT507" i="9" s="1"/>
  <c r="AS507" i="9" s="1"/>
  <c r="AR507" i="9" s="1"/>
  <c r="AQ507" i="9" s="1"/>
  <c r="AP507" i="9" s="1"/>
  <c r="AO507" i="9" s="1"/>
  <c r="AN507" i="9" s="1"/>
  <c r="AM507" i="9" s="1"/>
  <c r="AL507" i="9" s="1"/>
  <c r="AU586" i="9"/>
  <c r="AT586" i="9" s="1"/>
  <c r="AS586" i="9" s="1"/>
  <c r="AR586" i="9" s="1"/>
  <c r="AQ586" i="9" s="1"/>
  <c r="AP586" i="9" s="1"/>
  <c r="AO586" i="9" s="1"/>
  <c r="AN586" i="9" s="1"/>
  <c r="AM586" i="9" s="1"/>
  <c r="AL586" i="9" s="1"/>
  <c r="AU415" i="9"/>
  <c r="AT415" i="9" s="1"/>
  <c r="AS415" i="9" s="1"/>
  <c r="AR415" i="9" s="1"/>
  <c r="AQ415" i="9" s="1"/>
  <c r="AP415" i="9" s="1"/>
  <c r="AO415" i="9" s="1"/>
  <c r="AN415" i="9" s="1"/>
  <c r="AM415" i="9" s="1"/>
  <c r="AL415" i="9" s="1"/>
  <c r="AU465" i="9"/>
  <c r="AT465" i="9" s="1"/>
  <c r="AS465" i="9" s="1"/>
  <c r="AR465" i="9" s="1"/>
  <c r="AQ465" i="9" s="1"/>
  <c r="AP465" i="9" s="1"/>
  <c r="AO465" i="9" s="1"/>
  <c r="AN465" i="9" s="1"/>
  <c r="AM465" i="9" s="1"/>
  <c r="AL465" i="9" s="1"/>
  <c r="AI465" i="9" s="1"/>
  <c r="AU558" i="9"/>
  <c r="AT558" i="9" s="1"/>
  <c r="AS558" i="9" s="1"/>
  <c r="AR558" i="9" s="1"/>
  <c r="AQ558" i="9" s="1"/>
  <c r="AP558" i="9" s="1"/>
  <c r="AO558" i="9" s="1"/>
  <c r="AN558" i="9" s="1"/>
  <c r="AM558" i="9" s="1"/>
  <c r="AL558" i="9" s="1"/>
  <c r="AJ558" i="9" s="1"/>
  <c r="AU413" i="9"/>
  <c r="AU450" i="9"/>
  <c r="AT450" i="9" s="1"/>
  <c r="AS450" i="9" s="1"/>
  <c r="AR450" i="9" s="1"/>
  <c r="AQ450" i="9" s="1"/>
  <c r="AP450" i="9" s="1"/>
  <c r="AO450" i="9" s="1"/>
  <c r="AN450" i="9" s="1"/>
  <c r="AM450" i="9" s="1"/>
  <c r="AL450" i="9" s="1"/>
  <c r="AU571" i="9"/>
  <c r="AT571" i="9" s="1"/>
  <c r="AS571" i="9" s="1"/>
  <c r="AR571" i="9" s="1"/>
  <c r="AQ571" i="9" s="1"/>
  <c r="AP571" i="9" s="1"/>
  <c r="AO571" i="9" s="1"/>
  <c r="AN571" i="9" s="1"/>
  <c r="AM571" i="9" s="1"/>
  <c r="AL571" i="9" s="1"/>
  <c r="AU462" i="9"/>
  <c r="AT462" i="9" s="1"/>
  <c r="AS462" i="9" s="1"/>
  <c r="AR462" i="9" s="1"/>
  <c r="AQ462" i="9" s="1"/>
  <c r="AP462" i="9" s="1"/>
  <c r="AO462" i="9" s="1"/>
  <c r="AN462" i="9" s="1"/>
  <c r="AM462" i="9" s="1"/>
  <c r="AL462" i="9" s="1"/>
  <c r="AU509" i="9"/>
  <c r="AT509" i="9" s="1"/>
  <c r="AS509" i="9" s="1"/>
  <c r="AR509" i="9" s="1"/>
  <c r="AQ509" i="9" s="1"/>
  <c r="AP509" i="9" s="1"/>
  <c r="AO509" i="9" s="1"/>
  <c r="AN509" i="9" s="1"/>
  <c r="AM509" i="9" s="1"/>
  <c r="AL509" i="9" s="1"/>
  <c r="AU582" i="9"/>
  <c r="AT582" i="9" s="1"/>
  <c r="AS582" i="9" s="1"/>
  <c r="AR582" i="9" s="1"/>
  <c r="AQ582" i="9" s="1"/>
  <c r="AP582" i="9" s="1"/>
  <c r="AO582" i="9" s="1"/>
  <c r="AN582" i="9" s="1"/>
  <c r="AM582" i="9" s="1"/>
  <c r="AL582" i="9" s="1"/>
  <c r="AJ582" i="9" s="1"/>
  <c r="AU423" i="9"/>
  <c r="AT423" i="9" s="1"/>
  <c r="AS423" i="9" s="1"/>
  <c r="AR423" i="9" s="1"/>
  <c r="AQ423" i="9" s="1"/>
  <c r="AP423" i="9" s="1"/>
  <c r="AO423" i="9" s="1"/>
  <c r="AN423" i="9" s="1"/>
  <c r="AM423" i="9" s="1"/>
  <c r="AL423" i="9" s="1"/>
  <c r="AU497" i="9"/>
  <c r="AT497" i="9" s="1"/>
  <c r="AS497" i="9" s="1"/>
  <c r="AR497" i="9" s="1"/>
  <c r="AQ497" i="9" s="1"/>
  <c r="AP497" i="9" s="1"/>
  <c r="AO497" i="9" s="1"/>
  <c r="AN497" i="9" s="1"/>
  <c r="AM497" i="9" s="1"/>
  <c r="AL497" i="9" s="1"/>
  <c r="AU604" i="9"/>
  <c r="AT604" i="9" s="1"/>
  <c r="AS604" i="9" s="1"/>
  <c r="AR604" i="9" s="1"/>
  <c r="AQ604" i="9" s="1"/>
  <c r="AP604" i="9" s="1"/>
  <c r="AO604" i="9" s="1"/>
  <c r="AN604" i="9" s="1"/>
  <c r="AM604" i="9" s="1"/>
  <c r="AL604" i="9" s="1"/>
  <c r="CD44" i="9"/>
  <c r="CC44" i="9" s="1"/>
  <c r="CB44" i="9" s="1"/>
  <c r="CA44" i="9" s="1"/>
  <c r="BZ44" i="9" s="1"/>
  <c r="BY44" i="9" s="1"/>
  <c r="AU238" i="9"/>
  <c r="AT238" i="9" s="1"/>
  <c r="AS238" i="9" s="1"/>
  <c r="AR238" i="9" s="1"/>
  <c r="AQ238" i="9" s="1"/>
  <c r="AP238" i="9" s="1"/>
  <c r="AO238" i="9" s="1"/>
  <c r="AN238" i="9" s="1"/>
  <c r="AM238" i="9" s="1"/>
  <c r="AL238" i="9" s="1"/>
  <c r="AJ238" i="9" s="1"/>
  <c r="AU288" i="9"/>
  <c r="AT288" i="9" s="1"/>
  <c r="AS288" i="9" s="1"/>
  <c r="AR288" i="9" s="1"/>
  <c r="AQ288" i="9" s="1"/>
  <c r="AP288" i="9" s="1"/>
  <c r="AO288" i="9" s="1"/>
  <c r="AN288" i="9" s="1"/>
  <c r="AM288" i="9" s="1"/>
  <c r="AL288" i="9" s="1"/>
  <c r="AK288" i="9" s="1"/>
  <c r="AU403" i="9"/>
  <c r="AT403" i="9" s="1"/>
  <c r="AS403" i="9" s="1"/>
  <c r="AR403" i="9" s="1"/>
  <c r="AQ403" i="9" s="1"/>
  <c r="AP403" i="9" s="1"/>
  <c r="AO403" i="9" s="1"/>
  <c r="AN403" i="9" s="1"/>
  <c r="AM403" i="9" s="1"/>
  <c r="AL403" i="9" s="1"/>
  <c r="AU595" i="9"/>
  <c r="AT595" i="9" s="1"/>
  <c r="AS595" i="9" s="1"/>
  <c r="AR595" i="9" s="1"/>
  <c r="AQ595" i="9" s="1"/>
  <c r="AP595" i="9" s="1"/>
  <c r="AO595" i="9" s="1"/>
  <c r="AN595" i="9" s="1"/>
  <c r="AM595" i="9" s="1"/>
  <c r="AL595" i="9" s="1"/>
  <c r="AU312" i="9"/>
  <c r="AU341" i="9"/>
  <c r="AT341" i="9" s="1"/>
  <c r="AS341" i="9" s="1"/>
  <c r="AR341" i="9" s="1"/>
  <c r="AQ341" i="9" s="1"/>
  <c r="AP341" i="9" s="1"/>
  <c r="AO341" i="9" s="1"/>
  <c r="AN341" i="9" s="1"/>
  <c r="AM341" i="9" s="1"/>
  <c r="AL341" i="9" s="1"/>
  <c r="AJ341" i="9" s="1"/>
  <c r="AU401" i="9"/>
  <c r="AT401" i="9" s="1"/>
  <c r="AS401" i="9" s="1"/>
  <c r="AR401" i="9" s="1"/>
  <c r="AQ401" i="9" s="1"/>
  <c r="AP401" i="9" s="1"/>
  <c r="AO401" i="9" s="1"/>
  <c r="AN401" i="9" s="1"/>
  <c r="AM401" i="9" s="1"/>
  <c r="AL401" i="9" s="1"/>
  <c r="AU141" i="9"/>
  <c r="AT141" i="9" s="1"/>
  <c r="AU200" i="9"/>
  <c r="AT200" i="9" s="1"/>
  <c r="AS200" i="9" s="1"/>
  <c r="AR200" i="9" s="1"/>
  <c r="AQ200" i="9" s="1"/>
  <c r="AP200" i="9" s="1"/>
  <c r="AO200" i="9" s="1"/>
  <c r="AN200" i="9" s="1"/>
  <c r="AM200" i="9" s="1"/>
  <c r="AL200" i="9" s="1"/>
  <c r="AU348" i="9"/>
  <c r="AT348" i="9" s="1"/>
  <c r="AS348" i="9" s="1"/>
  <c r="AR348" i="9" s="1"/>
  <c r="AQ348" i="9" s="1"/>
  <c r="AP348" i="9" s="1"/>
  <c r="AO348" i="9" s="1"/>
  <c r="AN348" i="9" s="1"/>
  <c r="AM348" i="9" s="1"/>
  <c r="AL348" i="9" s="1"/>
  <c r="AU600" i="9"/>
  <c r="AT600" i="9" s="1"/>
  <c r="AS600" i="9" s="1"/>
  <c r="AR600" i="9" s="1"/>
  <c r="AQ600" i="9" s="1"/>
  <c r="AP600" i="9" s="1"/>
  <c r="AO600" i="9" s="1"/>
  <c r="AN600" i="9" s="1"/>
  <c r="AM600" i="9" s="1"/>
  <c r="AL600" i="9" s="1"/>
  <c r="AU510" i="9"/>
  <c r="AT510" i="9" s="1"/>
  <c r="AS510" i="9" s="1"/>
  <c r="AR510" i="9" s="1"/>
  <c r="AQ510" i="9" s="1"/>
  <c r="AP510" i="9" s="1"/>
  <c r="AO510" i="9" s="1"/>
  <c r="AN510" i="9" s="1"/>
  <c r="AM510" i="9" s="1"/>
  <c r="AL510" i="9" s="1"/>
  <c r="AK510" i="9" s="1"/>
  <c r="AU597" i="9"/>
  <c r="AT597" i="9" s="1"/>
  <c r="AS597" i="9" s="1"/>
  <c r="AR597" i="9" s="1"/>
  <c r="AQ597" i="9" s="1"/>
  <c r="AP597" i="9" s="1"/>
  <c r="AO597" i="9" s="1"/>
  <c r="AN597" i="9" s="1"/>
  <c r="AM597" i="9" s="1"/>
  <c r="AL597" i="9" s="1"/>
  <c r="AK597" i="9" s="1"/>
  <c r="AU417" i="9"/>
  <c r="AT417" i="9" s="1"/>
  <c r="AS417" i="9" s="1"/>
  <c r="AR417" i="9" s="1"/>
  <c r="AQ417" i="9" s="1"/>
  <c r="AP417" i="9" s="1"/>
  <c r="AO417" i="9" s="1"/>
  <c r="AN417" i="9" s="1"/>
  <c r="AM417" i="9" s="1"/>
  <c r="AL417" i="9" s="1"/>
  <c r="AU468" i="9"/>
  <c r="AT468" i="9" s="1"/>
  <c r="AS468" i="9" s="1"/>
  <c r="AR468" i="9" s="1"/>
  <c r="AQ468" i="9" s="1"/>
  <c r="AP468" i="9" s="1"/>
  <c r="AO468" i="9" s="1"/>
  <c r="AN468" i="9" s="1"/>
  <c r="AM468" i="9" s="1"/>
  <c r="AL468" i="9" s="1"/>
  <c r="AU564" i="9"/>
  <c r="AT564" i="9" s="1"/>
  <c r="AS564" i="9" s="1"/>
  <c r="AR564" i="9" s="1"/>
  <c r="AQ564" i="9" s="1"/>
  <c r="AP564" i="9" s="1"/>
  <c r="AO564" i="9" s="1"/>
  <c r="AN564" i="9" s="1"/>
  <c r="AM564" i="9" s="1"/>
  <c r="AL564" i="9" s="1"/>
  <c r="AI564" i="9" s="1"/>
  <c r="AU416" i="9"/>
  <c r="AT416" i="9" s="1"/>
  <c r="AS416" i="9" s="1"/>
  <c r="AR416" i="9" s="1"/>
  <c r="AQ416" i="9" s="1"/>
  <c r="AP416" i="9" s="1"/>
  <c r="AO416" i="9" s="1"/>
  <c r="AN416" i="9" s="1"/>
  <c r="AM416" i="9" s="1"/>
  <c r="AL416" i="9" s="1"/>
  <c r="AU455" i="9"/>
  <c r="AT455" i="9" s="1"/>
  <c r="AS455" i="9" s="1"/>
  <c r="AR455" i="9" s="1"/>
  <c r="AQ455" i="9" s="1"/>
  <c r="AP455" i="9" s="1"/>
  <c r="AO455" i="9" s="1"/>
  <c r="AN455" i="9" s="1"/>
  <c r="AM455" i="9" s="1"/>
  <c r="AL455" i="9" s="1"/>
  <c r="AU587" i="9"/>
  <c r="AT587" i="9" s="1"/>
  <c r="AS587" i="9" s="1"/>
  <c r="AR587" i="9" s="1"/>
  <c r="AQ587" i="9" s="1"/>
  <c r="AP587" i="9" s="1"/>
  <c r="AO587" i="9" s="1"/>
  <c r="AN587" i="9" s="1"/>
  <c r="AM587" i="9" s="1"/>
  <c r="AL587" i="9" s="1"/>
  <c r="AU466" i="9"/>
  <c r="AT466" i="9" s="1"/>
  <c r="AS466" i="9" s="1"/>
  <c r="AR466" i="9" s="1"/>
  <c r="AQ466" i="9" s="1"/>
  <c r="AP466" i="9" s="1"/>
  <c r="AO466" i="9" s="1"/>
  <c r="AN466" i="9" s="1"/>
  <c r="AM466" i="9" s="1"/>
  <c r="AL466" i="9" s="1"/>
  <c r="AU511" i="9"/>
  <c r="AT511" i="9" s="1"/>
  <c r="AS511" i="9" s="1"/>
  <c r="AR511" i="9" s="1"/>
  <c r="AQ511" i="9" s="1"/>
  <c r="AP511" i="9" s="1"/>
  <c r="AO511" i="9" s="1"/>
  <c r="AN511" i="9" s="1"/>
  <c r="AM511" i="9" s="1"/>
  <c r="AL511" i="9" s="1"/>
  <c r="AU593" i="9"/>
  <c r="AT593" i="9" s="1"/>
  <c r="AS593" i="9" s="1"/>
  <c r="AR593" i="9" s="1"/>
  <c r="AQ593" i="9" s="1"/>
  <c r="AP593" i="9" s="1"/>
  <c r="AO593" i="9" s="1"/>
  <c r="AN593" i="9" s="1"/>
  <c r="AM593" i="9" s="1"/>
  <c r="AL593" i="9" s="1"/>
  <c r="AK593" i="9" s="1"/>
  <c r="AU425" i="9"/>
  <c r="AT425" i="9" s="1"/>
  <c r="AS425" i="9" s="1"/>
  <c r="AR425" i="9" s="1"/>
  <c r="AQ425" i="9" s="1"/>
  <c r="AP425" i="9" s="1"/>
  <c r="AO425" i="9" s="1"/>
  <c r="AN425" i="9" s="1"/>
  <c r="AM425" i="9" s="1"/>
  <c r="AL425" i="9" s="1"/>
  <c r="AU516" i="9"/>
  <c r="AT516" i="9" s="1"/>
  <c r="AS516" i="9" s="1"/>
  <c r="AR516" i="9" s="1"/>
  <c r="AQ516" i="9" s="1"/>
  <c r="AP516" i="9" s="1"/>
  <c r="AU615" i="9"/>
  <c r="AT615" i="9" s="1"/>
  <c r="AS615" i="9" s="1"/>
  <c r="AR615" i="9" s="1"/>
  <c r="AQ615" i="9" s="1"/>
  <c r="AP615" i="9" s="1"/>
  <c r="AO615" i="9" s="1"/>
  <c r="AN615" i="9" s="1"/>
  <c r="AM615" i="9" s="1"/>
  <c r="AL615" i="9" s="1"/>
  <c r="G524" i="9"/>
  <c r="K524" i="9" s="1"/>
  <c r="AB17" i="9"/>
  <c r="CE53" i="9"/>
  <c r="CD53" i="9" s="1"/>
  <c r="CC53" i="9" s="1"/>
  <c r="CB53" i="9" s="1"/>
  <c r="CA53" i="9" s="1"/>
  <c r="BZ53" i="9" s="1"/>
  <c r="AU253" i="9"/>
  <c r="AT253" i="9" s="1"/>
  <c r="AS253" i="9" s="1"/>
  <c r="AR253" i="9" s="1"/>
  <c r="AQ253" i="9" s="1"/>
  <c r="AP253" i="9" s="1"/>
  <c r="AO253" i="9" s="1"/>
  <c r="AN253" i="9" s="1"/>
  <c r="AM253" i="9" s="1"/>
  <c r="AL253" i="9" s="1"/>
  <c r="AU294" i="9"/>
  <c r="AT294" i="9" s="1"/>
  <c r="AS294" i="9" s="1"/>
  <c r="AR294" i="9" s="1"/>
  <c r="AQ294" i="9" s="1"/>
  <c r="AP294" i="9" s="1"/>
  <c r="AO294" i="9" s="1"/>
  <c r="AN294" i="9" s="1"/>
  <c r="AM294" i="9" s="1"/>
  <c r="AL294" i="9" s="1"/>
  <c r="AU426" i="9"/>
  <c r="AT426" i="9" s="1"/>
  <c r="AS426" i="9" s="1"/>
  <c r="AR426" i="9" s="1"/>
  <c r="AQ426" i="9" s="1"/>
  <c r="AP426" i="9" s="1"/>
  <c r="AO426" i="9" s="1"/>
  <c r="AN426" i="9" s="1"/>
  <c r="AM426" i="9" s="1"/>
  <c r="AL426" i="9" s="1"/>
  <c r="AU300" i="9"/>
  <c r="AT300" i="9" s="1"/>
  <c r="AS300" i="9" s="1"/>
  <c r="AR300" i="9" s="1"/>
  <c r="AQ300" i="9" s="1"/>
  <c r="AP300" i="9" s="1"/>
  <c r="AO300" i="9" s="1"/>
  <c r="AN300" i="9" s="1"/>
  <c r="AM300" i="9" s="1"/>
  <c r="AL300" i="9" s="1"/>
  <c r="AU316" i="9"/>
  <c r="AT316" i="9" s="1"/>
  <c r="AS316" i="9" s="1"/>
  <c r="AR316" i="9" s="1"/>
  <c r="AQ316" i="9" s="1"/>
  <c r="AP316" i="9" s="1"/>
  <c r="AO316" i="9" s="1"/>
  <c r="AN316" i="9" s="1"/>
  <c r="AM316" i="9" s="1"/>
  <c r="AL316" i="9" s="1"/>
  <c r="AU357" i="9"/>
  <c r="AT357" i="9" s="1"/>
  <c r="AS357" i="9" s="1"/>
  <c r="AR357" i="9" s="1"/>
  <c r="AQ357" i="9" s="1"/>
  <c r="AP357" i="9" s="1"/>
  <c r="AO357" i="9" s="1"/>
  <c r="AN357" i="9" s="1"/>
  <c r="AM357" i="9" s="1"/>
  <c r="AL357" i="9" s="1"/>
  <c r="AU474" i="9"/>
  <c r="AU157" i="9"/>
  <c r="AT157" i="9" s="1"/>
  <c r="AS157" i="9" s="1"/>
  <c r="AR157" i="9" s="1"/>
  <c r="AQ157" i="9" s="1"/>
  <c r="AP157" i="9" s="1"/>
  <c r="AO157" i="9" s="1"/>
  <c r="AN157" i="9" s="1"/>
  <c r="AM157" i="9" s="1"/>
  <c r="AL157" i="9" s="1"/>
  <c r="AU214" i="9"/>
  <c r="AT214" i="9" s="1"/>
  <c r="AS214" i="9" s="1"/>
  <c r="AR214" i="9" s="1"/>
  <c r="AQ214" i="9" s="1"/>
  <c r="AP214" i="9" s="1"/>
  <c r="AO214" i="9" s="1"/>
  <c r="AN214" i="9" s="1"/>
  <c r="AM214" i="9" s="1"/>
  <c r="AL214" i="9" s="1"/>
  <c r="AK214" i="9" s="1"/>
  <c r="AU372" i="9"/>
  <c r="AT372" i="9" s="1"/>
  <c r="AS372" i="9" s="1"/>
  <c r="AR372" i="9" s="1"/>
  <c r="AQ372" i="9" s="1"/>
  <c r="AP372" i="9" s="1"/>
  <c r="AO372" i="9" s="1"/>
  <c r="AN372" i="9" s="1"/>
  <c r="AM372" i="9" s="1"/>
  <c r="AL372" i="9" s="1"/>
  <c r="AJ372" i="9" s="1"/>
  <c r="AU446" i="9"/>
  <c r="AT446" i="9" s="1"/>
  <c r="AS446" i="9" s="1"/>
  <c r="AR446" i="9" s="1"/>
  <c r="AQ446" i="9" s="1"/>
  <c r="AP446" i="9" s="1"/>
  <c r="AO446" i="9" s="1"/>
  <c r="AN446" i="9" s="1"/>
  <c r="AM446" i="9" s="1"/>
  <c r="AL446" i="9" s="1"/>
  <c r="AU562" i="9"/>
  <c r="AT562" i="9" s="1"/>
  <c r="AS562" i="9" s="1"/>
  <c r="AR562" i="9" s="1"/>
  <c r="AQ562" i="9" s="1"/>
  <c r="AP562" i="9" s="1"/>
  <c r="AO562" i="9" s="1"/>
  <c r="AN562" i="9" s="1"/>
  <c r="AM562" i="9" s="1"/>
  <c r="AL562" i="9" s="1"/>
  <c r="AU528" i="9"/>
  <c r="AT528" i="9" s="1"/>
  <c r="AS528" i="9" s="1"/>
  <c r="AR528" i="9" s="1"/>
  <c r="AQ528" i="9" s="1"/>
  <c r="AP528" i="9" s="1"/>
  <c r="AO528" i="9" s="1"/>
  <c r="AN528" i="9" s="1"/>
  <c r="AM528" i="9" s="1"/>
  <c r="AL528" i="9" s="1"/>
  <c r="AU447" i="9"/>
  <c r="AT447" i="9" s="1"/>
  <c r="AS447" i="9" s="1"/>
  <c r="AR447" i="9" s="1"/>
  <c r="AQ447" i="9" s="1"/>
  <c r="AP447" i="9" s="1"/>
  <c r="AO447" i="9" s="1"/>
  <c r="AN447" i="9" s="1"/>
  <c r="AM447" i="9" s="1"/>
  <c r="AL447" i="9" s="1"/>
  <c r="AJ447" i="9" s="1"/>
  <c r="AU475" i="9"/>
  <c r="AT475" i="9" s="1"/>
  <c r="AS475" i="9" s="1"/>
  <c r="AR475" i="9" s="1"/>
  <c r="AQ475" i="9" s="1"/>
  <c r="AP475" i="9" s="1"/>
  <c r="AO475" i="9" s="1"/>
  <c r="AN475" i="9" s="1"/>
  <c r="AM475" i="9" s="1"/>
  <c r="AL475" i="9" s="1"/>
  <c r="AU580" i="9"/>
  <c r="AT580" i="9" s="1"/>
  <c r="AS580" i="9" s="1"/>
  <c r="AR580" i="9" s="1"/>
  <c r="AQ580" i="9" s="1"/>
  <c r="AP580" i="9" s="1"/>
  <c r="AO580" i="9" s="1"/>
  <c r="AN580" i="9" s="1"/>
  <c r="AM580" i="9" s="1"/>
  <c r="AL580" i="9" s="1"/>
  <c r="AU431" i="9"/>
  <c r="AU504" i="9"/>
  <c r="AT504" i="9" s="1"/>
  <c r="AS504" i="9" s="1"/>
  <c r="AR504" i="9" s="1"/>
  <c r="AQ504" i="9" s="1"/>
  <c r="AP504" i="9" s="1"/>
  <c r="AO504" i="9" s="1"/>
  <c r="AN504" i="9" s="1"/>
  <c r="AM504" i="9" s="1"/>
  <c r="AL504" i="9" s="1"/>
  <c r="AU603" i="9"/>
  <c r="AU472" i="9"/>
  <c r="AT472" i="9" s="1"/>
  <c r="AS472" i="9" s="1"/>
  <c r="AR472" i="9" s="1"/>
  <c r="AQ472" i="9" s="1"/>
  <c r="AP472" i="9" s="1"/>
  <c r="AO472" i="9" s="1"/>
  <c r="AN472" i="9" s="1"/>
  <c r="AM472" i="9" s="1"/>
  <c r="AL472" i="9" s="1"/>
  <c r="AU525" i="9"/>
  <c r="AT525" i="9" s="1"/>
  <c r="AS525" i="9" s="1"/>
  <c r="AR525" i="9" s="1"/>
  <c r="AQ525" i="9" s="1"/>
  <c r="AP525" i="9" s="1"/>
  <c r="AO525" i="9" s="1"/>
  <c r="AN525" i="9" s="1"/>
  <c r="AM525" i="9" s="1"/>
  <c r="AL525" i="9" s="1"/>
  <c r="AU609" i="9"/>
  <c r="AT609" i="9" s="1"/>
  <c r="AS609" i="9" s="1"/>
  <c r="AR609" i="9" s="1"/>
  <c r="AQ609" i="9" s="1"/>
  <c r="AP609" i="9" s="1"/>
  <c r="AO609" i="9" s="1"/>
  <c r="AN609" i="9" s="1"/>
  <c r="AM609" i="9" s="1"/>
  <c r="AL609" i="9" s="1"/>
  <c r="AU432" i="9"/>
  <c r="AT432" i="9" s="1"/>
  <c r="AS432" i="9" s="1"/>
  <c r="AR432" i="9" s="1"/>
  <c r="AQ432" i="9" s="1"/>
  <c r="AP432" i="9" s="1"/>
  <c r="AO432" i="9" s="1"/>
  <c r="AN432" i="9" s="1"/>
  <c r="AM432" i="9" s="1"/>
  <c r="AL432" i="9" s="1"/>
  <c r="BA3" i="8"/>
  <c r="BB3" i="8"/>
  <c r="AK166" i="8"/>
  <c r="BA14" i="8"/>
  <c r="BB14" i="8"/>
  <c r="AI507" i="8"/>
  <c r="AK507" i="8"/>
  <c r="AJ507" i="8"/>
  <c r="AI119" i="8"/>
  <c r="BA71" i="8"/>
  <c r="BB71" i="8"/>
  <c r="AI350" i="8"/>
  <c r="AJ350" i="8"/>
  <c r="AK350" i="8"/>
  <c r="BB43" i="8"/>
  <c r="BA43" i="8"/>
  <c r="AZ43" i="8" s="1"/>
  <c r="AX43" i="8" s="1"/>
  <c r="BB50" i="8"/>
  <c r="BA50" i="8"/>
  <c r="BB58" i="8"/>
  <c r="BA58" i="8"/>
  <c r="AZ58" i="8" s="1"/>
  <c r="AX58" i="8" s="1"/>
  <c r="BA8" i="8"/>
  <c r="AZ8" i="8" s="1"/>
  <c r="AX8" i="8" s="1"/>
  <c r="BB8" i="8"/>
  <c r="AJ318" i="8"/>
  <c r="AI318" i="8"/>
  <c r="AK318" i="8"/>
  <c r="AK104" i="8"/>
  <c r="AJ104" i="8"/>
  <c r="AI104" i="8"/>
  <c r="BA7" i="8"/>
  <c r="BB7" i="8"/>
  <c r="BB42" i="8"/>
  <c r="BA42" i="8"/>
  <c r="BA79" i="8"/>
  <c r="BB79" i="8"/>
  <c r="AZ79" i="8" s="1"/>
  <c r="AX79" i="8" s="1"/>
  <c r="BB32" i="8"/>
  <c r="BA32" i="8"/>
  <c r="AZ32" i="8" s="1"/>
  <c r="AX32" i="8" s="1"/>
  <c r="AK203" i="8"/>
  <c r="BB6" i="8"/>
  <c r="BA6" i="8"/>
  <c r="BA61" i="8"/>
  <c r="BB61" i="8"/>
  <c r="AC209" i="8"/>
  <c r="AE209" i="8"/>
  <c r="AB209" i="8"/>
  <c r="AJ480" i="8"/>
  <c r="AI480" i="8"/>
  <c r="AK480" i="8"/>
  <c r="AJ622" i="8"/>
  <c r="AK622" i="8"/>
  <c r="AI622" i="8"/>
  <c r="AH622" i="8" s="1"/>
  <c r="AJ47" i="8"/>
  <c r="AI47" i="8"/>
  <c r="AJ354" i="8"/>
  <c r="AH354" i="8" s="1"/>
  <c r="AA354" i="8" s="1"/>
  <c r="AK354" i="8"/>
  <c r="AI354" i="8"/>
  <c r="AJ250" i="8"/>
  <c r="AI250" i="8"/>
  <c r="AK250" i="8"/>
  <c r="AK392" i="8"/>
  <c r="AI392" i="8"/>
  <c r="AJ392" i="8"/>
  <c r="BB55" i="8"/>
  <c r="BA55" i="8"/>
  <c r="AJ95" i="8"/>
  <c r="AK95" i="8"/>
  <c r="AI95" i="8"/>
  <c r="AH95" i="8" s="1"/>
  <c r="AA95" i="8" s="1"/>
  <c r="AC95" i="8" s="1"/>
  <c r="AI326" i="8"/>
  <c r="AK326" i="8"/>
  <c r="AJ326" i="8"/>
  <c r="BA11" i="8"/>
  <c r="AZ11" i="8" s="1"/>
  <c r="AX11" i="8" s="1"/>
  <c r="BB11" i="8"/>
  <c r="AJ608" i="8"/>
  <c r="AK608" i="8"/>
  <c r="AI608" i="8"/>
  <c r="AH608" i="8" s="1"/>
  <c r="AA608" i="8" s="1"/>
  <c r="AU310" i="8"/>
  <c r="AT310" i="8" s="1"/>
  <c r="AS310" i="8" s="1"/>
  <c r="AR310" i="8" s="1"/>
  <c r="AQ310" i="8" s="1"/>
  <c r="AP310" i="8" s="1"/>
  <c r="AO310" i="8" s="1"/>
  <c r="AN310" i="8" s="1"/>
  <c r="AM310" i="8" s="1"/>
  <c r="AL310" i="8" s="1"/>
  <c r="AU329" i="8"/>
  <c r="AT329" i="8" s="1"/>
  <c r="AS329" i="8" s="1"/>
  <c r="AR329" i="8" s="1"/>
  <c r="AQ329" i="8" s="1"/>
  <c r="AP329" i="8" s="1"/>
  <c r="AO329" i="8" s="1"/>
  <c r="AN329" i="8" s="1"/>
  <c r="AM329" i="8" s="1"/>
  <c r="AL329" i="8" s="1"/>
  <c r="Z294" i="8"/>
  <c r="G186" i="8"/>
  <c r="I186" i="8" s="1"/>
  <c r="AH93" i="8"/>
  <c r="AJ161" i="8"/>
  <c r="AK497" i="8"/>
  <c r="AJ497" i="8"/>
  <c r="AI516" i="8"/>
  <c r="AJ516" i="8"/>
  <c r="G287" i="8"/>
  <c r="I287" i="8" s="1"/>
  <c r="Z287" i="8"/>
  <c r="AU287" i="8"/>
  <c r="AT287" i="8" s="1"/>
  <c r="AS287" i="8" s="1"/>
  <c r="AR287" i="8" s="1"/>
  <c r="AQ287" i="8" s="1"/>
  <c r="AP287" i="8" s="1"/>
  <c r="AO287" i="8" s="1"/>
  <c r="AN287" i="8" s="1"/>
  <c r="AM287" i="8" s="1"/>
  <c r="AL287" i="8" s="1"/>
  <c r="Z28" i="8"/>
  <c r="AU28" i="8"/>
  <c r="AT28" i="8" s="1"/>
  <c r="AS28" i="8" s="1"/>
  <c r="AR28" i="8" s="1"/>
  <c r="AQ28" i="8" s="1"/>
  <c r="AP28" i="8" s="1"/>
  <c r="AO28" i="8" s="1"/>
  <c r="AN28" i="8" s="1"/>
  <c r="AM28" i="8" s="1"/>
  <c r="AL28" i="8" s="1"/>
  <c r="G463" i="8"/>
  <c r="K463" i="8" s="1"/>
  <c r="AU463" i="8"/>
  <c r="AT463" i="8" s="1"/>
  <c r="AS463" i="8" s="1"/>
  <c r="AR463" i="8" s="1"/>
  <c r="AQ463" i="8" s="1"/>
  <c r="AP463" i="8" s="1"/>
  <c r="AO463" i="8" s="1"/>
  <c r="AN463" i="8" s="1"/>
  <c r="AM463" i="8" s="1"/>
  <c r="AL463" i="8" s="1"/>
  <c r="AI463" i="8" s="1"/>
  <c r="AI42" i="8"/>
  <c r="AJ42" i="8"/>
  <c r="AK42" i="8"/>
  <c r="G109" i="8"/>
  <c r="I109" i="8" s="1"/>
  <c r="Z109" i="8"/>
  <c r="Z41" i="8"/>
  <c r="AU41" i="8"/>
  <c r="AT41" i="8" s="1"/>
  <c r="AS41" i="8" s="1"/>
  <c r="AR41" i="8" s="1"/>
  <c r="AQ41" i="8" s="1"/>
  <c r="AP41" i="8" s="1"/>
  <c r="AO41" i="8" s="1"/>
  <c r="AN41" i="8" s="1"/>
  <c r="AM41" i="8" s="1"/>
  <c r="AL41" i="8" s="1"/>
  <c r="G41" i="8"/>
  <c r="I41" i="8" s="1"/>
  <c r="Z560" i="8"/>
  <c r="AU560" i="8"/>
  <c r="AT560" i="8" s="1"/>
  <c r="AS560" i="8" s="1"/>
  <c r="AR560" i="8" s="1"/>
  <c r="AQ560" i="8" s="1"/>
  <c r="AP560" i="8" s="1"/>
  <c r="AO560" i="8" s="1"/>
  <c r="AN560" i="8" s="1"/>
  <c r="AM560" i="8" s="1"/>
  <c r="AL560" i="8" s="1"/>
  <c r="G560" i="8"/>
  <c r="AU556" i="8"/>
  <c r="Z556" i="8"/>
  <c r="G556" i="8"/>
  <c r="K556" i="8" s="1"/>
  <c r="Z548" i="8"/>
  <c r="G548" i="8"/>
  <c r="K548" i="8" s="1"/>
  <c r="AU548" i="8"/>
  <c r="AT548" i="8" s="1"/>
  <c r="AS548" i="8" s="1"/>
  <c r="AR548" i="8" s="1"/>
  <c r="AQ548" i="8" s="1"/>
  <c r="AP548" i="8" s="1"/>
  <c r="AO548" i="8" s="1"/>
  <c r="AN548" i="8" s="1"/>
  <c r="AM548" i="8" s="1"/>
  <c r="AL548" i="8" s="1"/>
  <c r="AJ548" i="8" s="1"/>
  <c r="Z455" i="8"/>
  <c r="AU455" i="8"/>
  <c r="AT455" i="8" s="1"/>
  <c r="AS455" i="8" s="1"/>
  <c r="AR455" i="8" s="1"/>
  <c r="AQ455" i="8" s="1"/>
  <c r="AP455" i="8" s="1"/>
  <c r="AO455" i="8" s="1"/>
  <c r="AN455" i="8" s="1"/>
  <c r="AM455" i="8" s="1"/>
  <c r="AL455" i="8" s="1"/>
  <c r="G455" i="8"/>
  <c r="K455" i="8" s="1"/>
  <c r="AI143" i="8"/>
  <c r="AZ13" i="8"/>
  <c r="AX13" i="8" s="1"/>
  <c r="AB114" i="8"/>
  <c r="AI357" i="8"/>
  <c r="AH357" i="8" s="1"/>
  <c r="AA357" i="8" s="1"/>
  <c r="AC357" i="8" s="1"/>
  <c r="AK583" i="8"/>
  <c r="AJ420" i="8"/>
  <c r="AH420" i="8" s="1"/>
  <c r="AA420" i="8" s="1"/>
  <c r="AK422" i="8"/>
  <c r="AI422" i="8"/>
  <c r="AR416" i="8"/>
  <c r="AQ416" i="8" s="1"/>
  <c r="AP416" i="8" s="1"/>
  <c r="AO416" i="8" s="1"/>
  <c r="AN416" i="8" s="1"/>
  <c r="AM416" i="8" s="1"/>
  <c r="AL416" i="8" s="1"/>
  <c r="AT36" i="8"/>
  <c r="AS36" i="8" s="1"/>
  <c r="AR36" i="8" s="1"/>
  <c r="AQ36" i="8" s="1"/>
  <c r="AP36" i="8" s="1"/>
  <c r="AO36" i="8" s="1"/>
  <c r="AN36" i="8" s="1"/>
  <c r="AM36" i="8" s="1"/>
  <c r="AL36" i="8" s="1"/>
  <c r="AT316" i="8"/>
  <c r="AS316" i="8" s="1"/>
  <c r="AR316" i="8" s="1"/>
  <c r="AQ316" i="8" s="1"/>
  <c r="AP316" i="8" s="1"/>
  <c r="AO316" i="8" s="1"/>
  <c r="AN316" i="8" s="1"/>
  <c r="AM316" i="8" s="1"/>
  <c r="AL316" i="8" s="1"/>
  <c r="Z192" i="8"/>
  <c r="AU192" i="8"/>
  <c r="AT192" i="8" s="1"/>
  <c r="AS192" i="8" s="1"/>
  <c r="AR192" i="8" s="1"/>
  <c r="AQ192" i="8" s="1"/>
  <c r="AP192" i="8" s="1"/>
  <c r="AO192" i="8" s="1"/>
  <c r="AN192" i="8" s="1"/>
  <c r="AM192" i="8" s="1"/>
  <c r="AL192" i="8" s="1"/>
  <c r="Z56" i="8"/>
  <c r="AU56" i="8"/>
  <c r="AT56" i="8" s="1"/>
  <c r="AS56" i="8" s="1"/>
  <c r="AR56" i="8" s="1"/>
  <c r="AQ56" i="8" s="1"/>
  <c r="AP56" i="8" s="1"/>
  <c r="AO56" i="8" s="1"/>
  <c r="AN56" i="8" s="1"/>
  <c r="AM56" i="8" s="1"/>
  <c r="AL56" i="8" s="1"/>
  <c r="Z48" i="8"/>
  <c r="AU48" i="8"/>
  <c r="AT48" i="8" s="1"/>
  <c r="AS48" i="8" s="1"/>
  <c r="AR48" i="8" s="1"/>
  <c r="AQ48" i="8" s="1"/>
  <c r="AP48" i="8" s="1"/>
  <c r="AO48" i="8" s="1"/>
  <c r="AN48" i="8" s="1"/>
  <c r="AM48" i="8" s="1"/>
  <c r="AL48" i="8" s="1"/>
  <c r="AJ143" i="8"/>
  <c r="AH143" i="8" s="1"/>
  <c r="AA143" i="8" s="1"/>
  <c r="AU286" i="8"/>
  <c r="AU294" i="8"/>
  <c r="AT294" i="8" s="1"/>
  <c r="AS294" i="8" s="1"/>
  <c r="AR294" i="8" s="1"/>
  <c r="AQ294" i="8" s="1"/>
  <c r="AP294" i="8" s="1"/>
  <c r="AO294" i="8" s="1"/>
  <c r="AN294" i="8" s="1"/>
  <c r="AM294" i="8" s="1"/>
  <c r="AL294" i="8" s="1"/>
  <c r="AK532" i="8"/>
  <c r="AK524" i="8"/>
  <c r="AJ524" i="8"/>
  <c r="AI569" i="8"/>
  <c r="AH569" i="8" s="1"/>
  <c r="AA569" i="8" s="1"/>
  <c r="AJ569" i="8"/>
  <c r="AI438" i="8"/>
  <c r="AH438" i="8" s="1"/>
  <c r="AA438" i="8" s="1"/>
  <c r="AK438" i="8"/>
  <c r="AJ553" i="8"/>
  <c r="AH553" i="8" s="1"/>
  <c r="AK553" i="8"/>
  <c r="Z552" i="8"/>
  <c r="AU109" i="8"/>
  <c r="G348" i="8"/>
  <c r="I348" i="8" s="1"/>
  <c r="AU348" i="8"/>
  <c r="Z348" i="8"/>
  <c r="AU101" i="8"/>
  <c r="AT101" i="8" s="1"/>
  <c r="AS101" i="8" s="1"/>
  <c r="AR101" i="8" s="1"/>
  <c r="AQ101" i="8" s="1"/>
  <c r="AP101" i="8" s="1"/>
  <c r="AO101" i="8" s="1"/>
  <c r="AN101" i="8" s="1"/>
  <c r="AM101" i="8" s="1"/>
  <c r="AL101" i="8" s="1"/>
  <c r="G101" i="8"/>
  <c r="I101" i="8" s="1"/>
  <c r="G94" i="8"/>
  <c r="AU94" i="8"/>
  <c r="AT94" i="8" s="1"/>
  <c r="AS94" i="8" s="1"/>
  <c r="AR94" i="8" s="1"/>
  <c r="AQ94" i="8" s="1"/>
  <c r="AP94" i="8" s="1"/>
  <c r="AO94" i="8" s="1"/>
  <c r="AN94" i="8" s="1"/>
  <c r="AM94" i="8" s="1"/>
  <c r="AL94" i="8" s="1"/>
  <c r="Z94" i="8"/>
  <c r="G71" i="8"/>
  <c r="I71" i="8" s="1"/>
  <c r="Z71" i="8"/>
  <c r="AI493" i="8"/>
  <c r="AJ493" i="8"/>
  <c r="AT671" i="8"/>
  <c r="AS671" i="8" s="1"/>
  <c r="AR671" i="8" s="1"/>
  <c r="AQ671" i="8" s="1"/>
  <c r="AP671" i="8" s="1"/>
  <c r="AO671" i="8" s="1"/>
  <c r="AN671" i="8" s="1"/>
  <c r="AM671" i="8" s="1"/>
  <c r="AL671" i="8" s="1"/>
  <c r="AH305" i="8"/>
  <c r="BJ53" i="8"/>
  <c r="Z329" i="8"/>
  <c r="AI520" i="8"/>
  <c r="AI532" i="8"/>
  <c r="AH532" i="8" s="1"/>
  <c r="AA532" i="8" s="1"/>
  <c r="AJ576" i="8"/>
  <c r="AK576" i="8"/>
  <c r="AI576" i="8"/>
  <c r="AJ564" i="8"/>
  <c r="AI564" i="8"/>
  <c r="AT525" i="8"/>
  <c r="AS525" i="8" s="1"/>
  <c r="AR525" i="8" s="1"/>
  <c r="AQ525" i="8" s="1"/>
  <c r="AP525" i="8" s="1"/>
  <c r="AO525" i="8" s="1"/>
  <c r="AN525" i="8" s="1"/>
  <c r="AM525" i="8" s="1"/>
  <c r="AL525" i="8" s="1"/>
  <c r="AU552" i="8"/>
  <c r="AT552" i="8" s="1"/>
  <c r="AS552" i="8" s="1"/>
  <c r="AR552" i="8" s="1"/>
  <c r="AQ552" i="8" s="1"/>
  <c r="AP552" i="8" s="1"/>
  <c r="AO552" i="8" s="1"/>
  <c r="AN552" i="8" s="1"/>
  <c r="AM552" i="8" s="1"/>
  <c r="AL552" i="8" s="1"/>
  <c r="AR331" i="8"/>
  <c r="AQ331" i="8" s="1"/>
  <c r="AP331" i="8" s="1"/>
  <c r="AO331" i="8" s="1"/>
  <c r="AN331" i="8" s="1"/>
  <c r="AM331" i="8" s="1"/>
  <c r="AL331" i="8" s="1"/>
  <c r="AK331" i="8" s="1"/>
  <c r="Z355" i="8"/>
  <c r="G355" i="8"/>
  <c r="I355" i="8" s="1"/>
  <c r="AU355" i="8"/>
  <c r="AT355" i="8" s="1"/>
  <c r="AS355" i="8" s="1"/>
  <c r="AR355" i="8" s="1"/>
  <c r="AQ355" i="8" s="1"/>
  <c r="AP355" i="8" s="1"/>
  <c r="AO355" i="8" s="1"/>
  <c r="AN355" i="8" s="1"/>
  <c r="AM355" i="8" s="1"/>
  <c r="AL355" i="8" s="1"/>
  <c r="G237" i="8"/>
  <c r="I237" i="8" s="1"/>
  <c r="AU237" i="8"/>
  <c r="AT237" i="8" s="1"/>
  <c r="AS237" i="8" s="1"/>
  <c r="AR237" i="8" s="1"/>
  <c r="Z237" i="8"/>
  <c r="G137" i="8"/>
  <c r="I137" i="8" s="1"/>
  <c r="Z137" i="8"/>
  <c r="AU137" i="8"/>
  <c r="AT137" i="8" s="1"/>
  <c r="AS137" i="8" s="1"/>
  <c r="AR137" i="8" s="1"/>
  <c r="AQ137" i="8" s="1"/>
  <c r="AP137" i="8" s="1"/>
  <c r="AO137" i="8" s="1"/>
  <c r="AN137" i="8" s="1"/>
  <c r="AM137" i="8" s="1"/>
  <c r="AL137" i="8" s="1"/>
  <c r="AU121" i="8"/>
  <c r="AT121" i="8" s="1"/>
  <c r="AS121" i="8" s="1"/>
  <c r="AR121" i="8" s="1"/>
  <c r="AQ121" i="8" s="1"/>
  <c r="AP121" i="8" s="1"/>
  <c r="AO121" i="8" s="1"/>
  <c r="AN121" i="8" s="1"/>
  <c r="AM121" i="8" s="1"/>
  <c r="AL121" i="8" s="1"/>
  <c r="AK121" i="8" s="1"/>
  <c r="G121" i="8"/>
  <c r="I121" i="8" s="1"/>
  <c r="AI577" i="8"/>
  <c r="AH577" i="8" s="1"/>
  <c r="AA577" i="8" s="1"/>
  <c r="AK577" i="8"/>
  <c r="B573" i="8"/>
  <c r="AU573" i="8"/>
  <c r="AT573" i="8" s="1"/>
  <c r="AS573" i="8" s="1"/>
  <c r="AR573" i="8" s="1"/>
  <c r="AQ573" i="8" s="1"/>
  <c r="AP573" i="8" s="1"/>
  <c r="AO573" i="8" s="1"/>
  <c r="AN573" i="8" s="1"/>
  <c r="AM573" i="8" s="1"/>
  <c r="AL573" i="8" s="1"/>
  <c r="Z536" i="8"/>
  <c r="G536" i="8"/>
  <c r="K536" i="8" s="1"/>
  <c r="AU536" i="8"/>
  <c r="AT536" i="8" s="1"/>
  <c r="AS536" i="8" s="1"/>
  <c r="AR536" i="8" s="1"/>
  <c r="AQ536" i="8" s="1"/>
  <c r="AP536" i="8" s="1"/>
  <c r="AO536" i="8" s="1"/>
  <c r="AN536" i="8" s="1"/>
  <c r="AM536" i="8" s="1"/>
  <c r="AL536" i="8" s="1"/>
  <c r="AU528" i="8"/>
  <c r="AT528" i="8" s="1"/>
  <c r="AS528" i="8" s="1"/>
  <c r="AR528" i="8" s="1"/>
  <c r="AQ528" i="8" s="1"/>
  <c r="AP528" i="8" s="1"/>
  <c r="AO528" i="8" s="1"/>
  <c r="AN528" i="8" s="1"/>
  <c r="AM528" i="8" s="1"/>
  <c r="AL528" i="8" s="1"/>
  <c r="Z528" i="8"/>
  <c r="G528" i="8"/>
  <c r="K528" i="8" s="1"/>
  <c r="AU512" i="8"/>
  <c r="Z512" i="8"/>
  <c r="Z508" i="8"/>
  <c r="G508" i="8"/>
  <c r="K508" i="8" s="1"/>
  <c r="AU508" i="8"/>
  <c r="AT508" i="8" s="1"/>
  <c r="AS508" i="8" s="1"/>
  <c r="AR508" i="8" s="1"/>
  <c r="AQ508" i="8" s="1"/>
  <c r="AP508" i="8" s="1"/>
  <c r="AO508" i="8" s="1"/>
  <c r="AN508" i="8" s="1"/>
  <c r="AM508" i="8" s="1"/>
  <c r="AL508" i="8" s="1"/>
  <c r="AJ508" i="8" s="1"/>
  <c r="Z446" i="8"/>
  <c r="G446" i="8"/>
  <c r="K446" i="8" s="1"/>
  <c r="BB70" i="8"/>
  <c r="AH298" i="8"/>
  <c r="AH139" i="8"/>
  <c r="AA139" i="8" s="1"/>
  <c r="AI26" i="8"/>
  <c r="AO152" i="8"/>
  <c r="AN152" i="8" s="1"/>
  <c r="AM152" i="8" s="1"/>
  <c r="AL152" i="8" s="1"/>
  <c r="BJ9" i="8"/>
  <c r="BI9" i="8" s="1"/>
  <c r="BH9" i="8" s="1"/>
  <c r="BG9" i="8" s="1"/>
  <c r="BF9" i="8" s="1"/>
  <c r="BE9" i="8" s="1"/>
  <c r="BD9" i="8" s="1"/>
  <c r="BC9" i="8" s="1"/>
  <c r="G286" i="8"/>
  <c r="I286" i="8" s="1"/>
  <c r="AH470" i="8"/>
  <c r="AA470" i="8" s="1"/>
  <c r="AC470" i="8" s="1"/>
  <c r="AJ520" i="8"/>
  <c r="AH422" i="8"/>
  <c r="AA422" i="8" s="1"/>
  <c r="AE422" i="8" s="1"/>
  <c r="AK312" i="8"/>
  <c r="AJ312" i="8"/>
  <c r="AI312" i="8"/>
  <c r="AJ44" i="8"/>
  <c r="AH44" i="8" s="1"/>
  <c r="AA44" i="8" s="1"/>
  <c r="AK44" i="8"/>
  <c r="AT38" i="8"/>
  <c r="AS38" i="8" s="1"/>
  <c r="AR38" i="8" s="1"/>
  <c r="AQ38" i="8" s="1"/>
  <c r="AP38" i="8" s="1"/>
  <c r="AO38" i="8" s="1"/>
  <c r="AN38" i="8" s="1"/>
  <c r="AM38" i="8" s="1"/>
  <c r="AL38" i="8" s="1"/>
  <c r="Z339" i="8"/>
  <c r="G339" i="8"/>
  <c r="I339" i="8" s="1"/>
  <c r="AU339" i="8"/>
  <c r="AT339" i="8" s="1"/>
  <c r="AS339" i="8" s="1"/>
  <c r="AR339" i="8" s="1"/>
  <c r="AQ339" i="8" s="1"/>
  <c r="AP339" i="8" s="1"/>
  <c r="AO339" i="8" s="1"/>
  <c r="AN339" i="8" s="1"/>
  <c r="AM339" i="8" s="1"/>
  <c r="AL339" i="8" s="1"/>
  <c r="G319" i="8"/>
  <c r="I319" i="8" s="1"/>
  <c r="Z319" i="8"/>
  <c r="AU319" i="8"/>
  <c r="AT319" i="8" s="1"/>
  <c r="AS319" i="8" s="1"/>
  <c r="AR319" i="8" s="1"/>
  <c r="AQ319" i="8" s="1"/>
  <c r="AP319" i="8" s="1"/>
  <c r="AO319" i="8" s="1"/>
  <c r="AN319" i="8" s="1"/>
  <c r="AM319" i="8" s="1"/>
  <c r="AL319" i="8" s="1"/>
  <c r="AI319" i="8" s="1"/>
  <c r="Z38" i="8"/>
  <c r="G38" i="8"/>
  <c r="I38" i="8" s="1"/>
  <c r="Z588" i="8"/>
  <c r="AU588" i="8"/>
  <c r="AT588" i="8" s="1"/>
  <c r="AS588" i="8" s="1"/>
  <c r="AR588" i="8" s="1"/>
  <c r="AQ588" i="8" s="1"/>
  <c r="AP588" i="8" s="1"/>
  <c r="AO588" i="8" s="1"/>
  <c r="AN588" i="8" s="1"/>
  <c r="AM588" i="8" s="1"/>
  <c r="AL588" i="8" s="1"/>
  <c r="Z562" i="8"/>
  <c r="G562" i="8"/>
  <c r="G476" i="8"/>
  <c r="K476" i="8" s="1"/>
  <c r="AU476" i="8"/>
  <c r="AT476" i="8" s="1"/>
  <c r="AS476" i="8" s="1"/>
  <c r="AR476" i="8" s="1"/>
  <c r="AQ476" i="8" s="1"/>
  <c r="AP476" i="8" s="1"/>
  <c r="AO476" i="8" s="1"/>
  <c r="AN476" i="8" s="1"/>
  <c r="AM476" i="8" s="1"/>
  <c r="AL476" i="8" s="1"/>
  <c r="AK371" i="8"/>
  <c r="AK590" i="8"/>
  <c r="BA52" i="8"/>
  <c r="AZ52" i="8" s="1"/>
  <c r="AX52" i="8" s="1"/>
  <c r="AJ26" i="8"/>
  <c r="AI303" i="8"/>
  <c r="AJ303" i="8"/>
  <c r="AK303" i="8"/>
  <c r="AU615" i="8"/>
  <c r="AT615" i="8" s="1"/>
  <c r="AS615" i="8" s="1"/>
  <c r="AR615" i="8" s="1"/>
  <c r="AQ615" i="8" s="1"/>
  <c r="AP615" i="8" s="1"/>
  <c r="AO615" i="8" s="1"/>
  <c r="AN615" i="8" s="1"/>
  <c r="AM615" i="8" s="1"/>
  <c r="AL615" i="8" s="1"/>
  <c r="Z615" i="8"/>
  <c r="G615" i="8"/>
  <c r="Z611" i="8"/>
  <c r="G611" i="8"/>
  <c r="K611" i="8" s="1"/>
  <c r="AU611" i="8"/>
  <c r="AT611" i="8" s="1"/>
  <c r="AS611" i="8" s="1"/>
  <c r="AR611" i="8" s="1"/>
  <c r="AQ611" i="8" s="1"/>
  <c r="AP611" i="8" s="1"/>
  <c r="AO611" i="8" s="1"/>
  <c r="AN611" i="8" s="1"/>
  <c r="AM611" i="8" s="1"/>
  <c r="AL611" i="8" s="1"/>
  <c r="B607" i="8"/>
  <c r="Z607" i="8"/>
  <c r="AU607" i="8"/>
  <c r="AT607" i="8" s="1"/>
  <c r="G607" i="8"/>
  <c r="K607" i="8" s="1"/>
  <c r="G565" i="8"/>
  <c r="K565" i="8" s="1"/>
  <c r="AU565" i="8"/>
  <c r="AT565" i="8" s="1"/>
  <c r="AS565" i="8" s="1"/>
  <c r="AR565" i="8" s="1"/>
  <c r="AQ565" i="8" s="1"/>
  <c r="AP565" i="8" s="1"/>
  <c r="AO565" i="8" s="1"/>
  <c r="AN565" i="8" s="1"/>
  <c r="AM565" i="8" s="1"/>
  <c r="AL565" i="8" s="1"/>
  <c r="Z445" i="8"/>
  <c r="G445" i="8"/>
  <c r="K445" i="8" s="1"/>
  <c r="AU445" i="8"/>
  <c r="Z429" i="8"/>
  <c r="AU429" i="8"/>
  <c r="AT429" i="8" s="1"/>
  <c r="AS429" i="8" s="1"/>
  <c r="AR429" i="8" s="1"/>
  <c r="AQ429" i="8" s="1"/>
  <c r="AP429" i="8" s="1"/>
  <c r="AO429" i="8" s="1"/>
  <c r="AN429" i="8" s="1"/>
  <c r="AM429" i="8" s="1"/>
  <c r="AL429" i="8" s="1"/>
  <c r="G425" i="8"/>
  <c r="K425" i="8" s="1"/>
  <c r="Z425" i="8"/>
  <c r="B421" i="8"/>
  <c r="Z421" i="8"/>
  <c r="AA421" i="8" s="1"/>
  <c r="G421" i="8"/>
  <c r="K421" i="8" s="1"/>
  <c r="B409" i="8"/>
  <c r="G409" i="8"/>
  <c r="K409" i="8" s="1"/>
  <c r="AB13" i="8"/>
  <c r="AH172" i="8"/>
  <c r="AA172" i="8" s="1"/>
  <c r="AE172" i="8" s="1"/>
  <c r="AH427" i="8"/>
  <c r="AA427" i="8" s="1"/>
  <c r="AJ403" i="8"/>
  <c r="AK403" i="8"/>
  <c r="AI403" i="8"/>
  <c r="AJ322" i="8"/>
  <c r="AK161" i="8"/>
  <c r="AK485" i="8"/>
  <c r="AI485" i="8"/>
  <c r="AH485" i="8" s="1"/>
  <c r="AA485" i="8" s="1"/>
  <c r="AJ562" i="8"/>
  <c r="AK562" i="8"/>
  <c r="AI562" i="8"/>
  <c r="AH562" i="8" s="1"/>
  <c r="AA562" i="8" s="1"/>
  <c r="AT514" i="8"/>
  <c r="AS514" i="8" s="1"/>
  <c r="AR514" i="8" s="1"/>
  <c r="AQ514" i="8" s="1"/>
  <c r="AP514" i="8" s="1"/>
  <c r="AO514" i="8" s="1"/>
  <c r="AN514" i="8" s="1"/>
  <c r="AM514" i="8" s="1"/>
  <c r="AL514" i="8" s="1"/>
  <c r="AK486" i="8"/>
  <c r="AI486" i="8"/>
  <c r="AH486" i="8" s="1"/>
  <c r="AA486" i="8" s="1"/>
  <c r="G337" i="8"/>
  <c r="I337" i="8" s="1"/>
  <c r="Z337" i="8"/>
  <c r="AU337" i="8"/>
  <c r="AT337" i="8" s="1"/>
  <c r="AS337" i="8" s="1"/>
  <c r="AR337" i="8" s="1"/>
  <c r="AQ337" i="8" s="1"/>
  <c r="AP337" i="8" s="1"/>
  <c r="AO337" i="8" s="1"/>
  <c r="AN337" i="8" s="1"/>
  <c r="AM337" i="8" s="1"/>
  <c r="AL337" i="8" s="1"/>
  <c r="G142" i="8"/>
  <c r="I142" i="8" s="1"/>
  <c r="Z142" i="8"/>
  <c r="Z622" i="8"/>
  <c r="G622" i="8"/>
  <c r="K622" i="8" s="1"/>
  <c r="Z491" i="8"/>
  <c r="AU491" i="8"/>
  <c r="AT491" i="8" s="1"/>
  <c r="AS491" i="8" s="1"/>
  <c r="AR491" i="8" s="1"/>
  <c r="AQ491" i="8" s="1"/>
  <c r="AP491" i="8" s="1"/>
  <c r="AO491" i="8" s="1"/>
  <c r="AN491" i="8" s="1"/>
  <c r="AM491" i="8" s="1"/>
  <c r="AL491" i="8" s="1"/>
  <c r="R491" i="8"/>
  <c r="AK452" i="8"/>
  <c r="AJ452" i="8"/>
  <c r="AI452" i="8"/>
  <c r="G147" i="8"/>
  <c r="I147" i="8" s="1"/>
  <c r="AH596" i="8"/>
  <c r="AA596" i="8" s="1"/>
  <c r="AH496" i="8"/>
  <c r="AA496" i="8" s="1"/>
  <c r="AH299" i="8"/>
  <c r="AA299" i="8" s="1"/>
  <c r="AB299" i="8" s="1"/>
  <c r="AI57" i="8"/>
  <c r="AH57" i="8" s="1"/>
  <c r="AA57" i="8" s="1"/>
  <c r="AC57" i="8" s="1"/>
  <c r="AH188" i="8"/>
  <c r="AA188" i="8" s="1"/>
  <c r="AH76" i="8"/>
  <c r="AA76" i="8" s="1"/>
  <c r="AH448" i="8"/>
  <c r="AH74" i="8"/>
  <c r="AH572" i="8"/>
  <c r="AA572" i="8" s="1"/>
  <c r="AH30" i="8"/>
  <c r="G179" i="1"/>
  <c r="U179" i="1"/>
  <c r="B479" i="1"/>
  <c r="G479" i="1"/>
  <c r="J479" i="1" s="1"/>
  <c r="B450" i="1"/>
  <c r="G450" i="1"/>
  <c r="K450" i="1" s="1"/>
  <c r="G156" i="1"/>
  <c r="U156" i="1"/>
  <c r="G184" i="1"/>
  <c r="R184" i="1" s="1"/>
  <c r="T184" i="1" s="1"/>
  <c r="U184" i="1"/>
  <c r="U181" i="1"/>
  <c r="G181" i="1"/>
  <c r="G174" i="1"/>
  <c r="U174" i="1"/>
  <c r="G453" i="1"/>
  <c r="J453" i="1" s="1"/>
  <c r="G466" i="1"/>
  <c r="J466" i="1" s="1"/>
  <c r="B529" i="1"/>
  <c r="U166" i="1"/>
  <c r="B433" i="1"/>
  <c r="B419" i="1"/>
  <c r="G441" i="1"/>
  <c r="K441" i="1" s="1"/>
  <c r="B621" i="1"/>
  <c r="P584" i="1"/>
  <c r="R584" i="1" s="1"/>
  <c r="T584" i="1" s="1"/>
  <c r="B22" i="1"/>
  <c r="P719" i="1"/>
  <c r="R719" i="1" s="1"/>
  <c r="T719" i="1" s="1"/>
  <c r="G440" i="1"/>
  <c r="K440" i="1" s="1"/>
  <c r="B440" i="1"/>
  <c r="B405" i="1"/>
  <c r="G405" i="1"/>
  <c r="K405" i="1" s="1"/>
  <c r="B452" i="1"/>
  <c r="G452" i="1"/>
  <c r="J452" i="1" s="1"/>
  <c r="G619" i="1"/>
  <c r="K619" i="1" s="1"/>
  <c r="B619" i="1"/>
  <c r="G470" i="1"/>
  <c r="K470" i="1" s="1"/>
  <c r="P470" i="1"/>
  <c r="B423" i="1"/>
  <c r="G423" i="1"/>
  <c r="J423" i="1" s="1"/>
  <c r="U189" i="1"/>
  <c r="G189" i="1"/>
  <c r="B524" i="1"/>
  <c r="G524" i="1"/>
  <c r="K524" i="1" s="1"/>
  <c r="U251" i="1"/>
  <c r="B251" i="1"/>
  <c r="G160" i="1"/>
  <c r="U160" i="1"/>
  <c r="G638" i="1"/>
  <c r="K638" i="1" s="1"/>
  <c r="P638" i="1"/>
  <c r="G227" i="1"/>
  <c r="I227" i="1" s="1"/>
  <c r="B25" i="1"/>
  <c r="G464" i="1"/>
  <c r="K464" i="1" s="1"/>
  <c r="B617" i="1"/>
  <c r="B497" i="1"/>
  <c r="U164" i="1"/>
  <c r="B249" i="1"/>
  <c r="P528" i="1"/>
  <c r="U183" i="1"/>
  <c r="BB68" i="8"/>
  <c r="BA68" i="8"/>
  <c r="AK227" i="8"/>
  <c r="AI227" i="8"/>
  <c r="AJ227" i="8"/>
  <c r="AK193" i="8"/>
  <c r="AJ193" i="8"/>
  <c r="AI193" i="8"/>
  <c r="AI127" i="8"/>
  <c r="AI255" i="8"/>
  <c r="AJ255" i="8"/>
  <c r="AK255" i="8"/>
  <c r="BA28" i="8"/>
  <c r="AZ28" i="8" s="1"/>
  <c r="AX28" i="8" s="1"/>
  <c r="BB28" i="8"/>
  <c r="BB17" i="8"/>
  <c r="BA17" i="8"/>
  <c r="BB4" i="8"/>
  <c r="BA4" i="8"/>
  <c r="AK177" i="8"/>
  <c r="AJ177" i="8"/>
  <c r="AI177" i="8"/>
  <c r="AK541" i="8"/>
  <c r="AJ541" i="8"/>
  <c r="AI541" i="8"/>
  <c r="AJ342" i="8"/>
  <c r="AK342" i="8"/>
  <c r="AI342" i="8"/>
  <c r="BA49" i="8"/>
  <c r="BB49" i="8"/>
  <c r="AJ382" i="8"/>
  <c r="AK382" i="8"/>
  <c r="BB16" i="8"/>
  <c r="BA16" i="8"/>
  <c r="AJ251" i="8"/>
  <c r="AI251" i="8"/>
  <c r="AK251" i="8"/>
  <c r="AJ99" i="8"/>
  <c r="AH99" i="8" s="1"/>
  <c r="AA99" i="8" s="1"/>
  <c r="AK99" i="8"/>
  <c r="AI99" i="8"/>
  <c r="AJ534" i="8"/>
  <c r="AK534" i="8"/>
  <c r="AI534" i="8"/>
  <c r="AK604" i="8"/>
  <c r="AJ604" i="8"/>
  <c r="AI604" i="8"/>
  <c r="AB147" i="8"/>
  <c r="AB73" i="8"/>
  <c r="AH116" i="8"/>
  <c r="AA116" i="8" s="1"/>
  <c r="AB116" i="8" s="1"/>
  <c r="AH131" i="8"/>
  <c r="AA131" i="8" s="1"/>
  <c r="AE131" i="8" s="1"/>
  <c r="AT512" i="8"/>
  <c r="AS512" i="8" s="1"/>
  <c r="AR512" i="8" s="1"/>
  <c r="AQ512" i="8" s="1"/>
  <c r="AP512" i="8" s="1"/>
  <c r="AO512" i="8" s="1"/>
  <c r="AN512" i="8" s="1"/>
  <c r="AM512" i="8" s="1"/>
  <c r="AL512" i="8" s="1"/>
  <c r="AS157" i="8"/>
  <c r="AR157" i="8" s="1"/>
  <c r="AQ157" i="8" s="1"/>
  <c r="AP157" i="8" s="1"/>
  <c r="AO157" i="8" s="1"/>
  <c r="AN157" i="8" s="1"/>
  <c r="AM157" i="8" s="1"/>
  <c r="AL157" i="8" s="1"/>
  <c r="R396" i="8"/>
  <c r="Z396" i="8"/>
  <c r="G296" i="8"/>
  <c r="AU296" i="8"/>
  <c r="AU283" i="8"/>
  <c r="AT283" i="8" s="1"/>
  <c r="AS283" i="8" s="1"/>
  <c r="AR283" i="8" s="1"/>
  <c r="AQ283" i="8" s="1"/>
  <c r="AP283" i="8" s="1"/>
  <c r="AO283" i="8" s="1"/>
  <c r="AN283" i="8" s="1"/>
  <c r="AM283" i="8" s="1"/>
  <c r="AL283" i="8" s="1"/>
  <c r="G283" i="8"/>
  <c r="G276" i="8"/>
  <c r="I276" i="8" s="1"/>
  <c r="AU276" i="8"/>
  <c r="AT276" i="8" s="1"/>
  <c r="AS276" i="8" s="1"/>
  <c r="AR276" i="8" s="1"/>
  <c r="AQ276" i="8" s="1"/>
  <c r="AP276" i="8" s="1"/>
  <c r="AO276" i="8" s="1"/>
  <c r="AN276" i="8" s="1"/>
  <c r="AM276" i="8" s="1"/>
  <c r="AL276" i="8" s="1"/>
  <c r="Z276" i="8"/>
  <c r="AU225" i="8"/>
  <c r="Z225" i="8"/>
  <c r="Z168" i="8"/>
  <c r="AU168" i="8"/>
  <c r="G160" i="8"/>
  <c r="R160" i="8"/>
  <c r="Z153" i="8"/>
  <c r="AU153" i="8"/>
  <c r="AT153" i="8" s="1"/>
  <c r="AS153" i="8" s="1"/>
  <c r="AR153" i="8" s="1"/>
  <c r="AQ153" i="8" s="1"/>
  <c r="AP153" i="8" s="1"/>
  <c r="AO153" i="8" s="1"/>
  <c r="AN153" i="8" s="1"/>
  <c r="AM153" i="8" s="1"/>
  <c r="AL153" i="8" s="1"/>
  <c r="AU539" i="8"/>
  <c r="AT539" i="8" s="1"/>
  <c r="AS539" i="8" s="1"/>
  <c r="AR539" i="8" s="1"/>
  <c r="AQ539" i="8" s="1"/>
  <c r="AP539" i="8" s="1"/>
  <c r="AO539" i="8" s="1"/>
  <c r="AN539" i="8" s="1"/>
  <c r="AM539" i="8" s="1"/>
  <c r="AL539" i="8" s="1"/>
  <c r="Z539" i="8"/>
  <c r="G539" i="8"/>
  <c r="K539" i="8" s="1"/>
  <c r="G510" i="8"/>
  <c r="K510" i="8" s="1"/>
  <c r="AU510" i="8"/>
  <c r="AT510" i="8" s="1"/>
  <c r="AS510" i="8" s="1"/>
  <c r="AR510" i="8" s="1"/>
  <c r="AQ510" i="8" s="1"/>
  <c r="AP510" i="8" s="1"/>
  <c r="AO510" i="8" s="1"/>
  <c r="AN510" i="8" s="1"/>
  <c r="AM510" i="8" s="1"/>
  <c r="AL510" i="8" s="1"/>
  <c r="AT506" i="8"/>
  <c r="AS506" i="8" s="1"/>
  <c r="AR506" i="8" s="1"/>
  <c r="AQ506" i="8" s="1"/>
  <c r="AP506" i="8" s="1"/>
  <c r="AO506" i="8" s="1"/>
  <c r="AN506" i="8" s="1"/>
  <c r="AM506" i="8" s="1"/>
  <c r="AL506" i="8" s="1"/>
  <c r="Z495" i="8"/>
  <c r="G495" i="8"/>
  <c r="AU495" i="8"/>
  <c r="AT461" i="8"/>
  <c r="AS461" i="8" s="1"/>
  <c r="AR461" i="8" s="1"/>
  <c r="AQ461" i="8" s="1"/>
  <c r="AP461" i="8" s="1"/>
  <c r="AO461" i="8" s="1"/>
  <c r="AN461" i="8" s="1"/>
  <c r="AM461" i="8" s="1"/>
  <c r="AL461" i="8" s="1"/>
  <c r="AU454" i="8"/>
  <c r="Z454" i="8"/>
  <c r="G431" i="8"/>
  <c r="K431" i="8" s="1"/>
  <c r="B431" i="8"/>
  <c r="AE147" i="8"/>
  <c r="AC73" i="8"/>
  <c r="AZ71" i="8"/>
  <c r="AX71" i="8" s="1"/>
  <c r="AH379" i="8"/>
  <c r="AA379" i="8" s="1"/>
  <c r="AC379" i="8" s="1"/>
  <c r="AA62" i="8"/>
  <c r="AB62" i="8" s="1"/>
  <c r="AH502" i="8"/>
  <c r="AA502" i="8" s="1"/>
  <c r="AH609" i="8"/>
  <c r="AA609" i="8" s="1"/>
  <c r="AT620" i="8"/>
  <c r="AS620" i="8" s="1"/>
  <c r="AR620" i="8" s="1"/>
  <c r="AQ620" i="8" s="1"/>
  <c r="AP620" i="8" s="1"/>
  <c r="AO620" i="8" s="1"/>
  <c r="AN620" i="8" s="1"/>
  <c r="AM620" i="8" s="1"/>
  <c r="AL620" i="8" s="1"/>
  <c r="AR464" i="8"/>
  <c r="AQ464" i="8" s="1"/>
  <c r="AP464" i="8" s="1"/>
  <c r="AO464" i="8" s="1"/>
  <c r="AN464" i="8" s="1"/>
  <c r="AM464" i="8" s="1"/>
  <c r="AL464" i="8" s="1"/>
  <c r="AT575" i="8"/>
  <c r="AS575" i="8"/>
  <c r="AR575" i="8" s="1"/>
  <c r="AQ575" i="8" s="1"/>
  <c r="G352" i="8"/>
  <c r="AU352" i="8"/>
  <c r="AT352" i="8" s="1"/>
  <c r="AS352" i="8" s="1"/>
  <c r="AR352" i="8" s="1"/>
  <c r="AQ352" i="8" s="1"/>
  <c r="AP352" i="8" s="1"/>
  <c r="AO352" i="8" s="1"/>
  <c r="AN352" i="8" s="1"/>
  <c r="AM352" i="8" s="1"/>
  <c r="AL352" i="8" s="1"/>
  <c r="Z352" i="8"/>
  <c r="G90" i="8"/>
  <c r="I90" i="8" s="1"/>
  <c r="AU90" i="8"/>
  <c r="AT90" i="8" s="1"/>
  <c r="AS90" i="8" s="1"/>
  <c r="AR90" i="8" s="1"/>
  <c r="AQ90" i="8" s="1"/>
  <c r="AP90" i="8" s="1"/>
  <c r="AO90" i="8" s="1"/>
  <c r="AN90" i="8" s="1"/>
  <c r="AM90" i="8" s="1"/>
  <c r="AL90" i="8" s="1"/>
  <c r="Z90" i="8"/>
  <c r="Z623" i="8"/>
  <c r="G623" i="8"/>
  <c r="K623" i="8" s="1"/>
  <c r="AU623" i="8"/>
  <c r="AT623" i="8" s="1"/>
  <c r="AS623" i="8" s="1"/>
  <c r="AR623" i="8" s="1"/>
  <c r="AQ623" i="8" s="1"/>
  <c r="AP623" i="8" s="1"/>
  <c r="AO623" i="8" s="1"/>
  <c r="AN623" i="8" s="1"/>
  <c r="AM623" i="8" s="1"/>
  <c r="AL623" i="8" s="1"/>
  <c r="Z601" i="8"/>
  <c r="AU601" i="8"/>
  <c r="AT601" i="8" s="1"/>
  <c r="AS601" i="8" s="1"/>
  <c r="AR601" i="8" s="1"/>
  <c r="AQ601" i="8" s="1"/>
  <c r="AP601" i="8" s="1"/>
  <c r="AO601" i="8" s="1"/>
  <c r="AN601" i="8" s="1"/>
  <c r="AM601" i="8" s="1"/>
  <c r="AL601" i="8" s="1"/>
  <c r="Z582" i="8"/>
  <c r="AU582" i="8"/>
  <c r="G582" i="8"/>
  <c r="K582" i="8" s="1"/>
  <c r="Z571" i="8"/>
  <c r="G571" i="8"/>
  <c r="K571" i="8" s="1"/>
  <c r="AU571" i="8"/>
  <c r="AT571" i="8" s="1"/>
  <c r="AS571" i="8" s="1"/>
  <c r="AR571" i="8" s="1"/>
  <c r="AQ571" i="8" s="1"/>
  <c r="AP571" i="8" s="1"/>
  <c r="AO571" i="8" s="1"/>
  <c r="AN571" i="8" s="1"/>
  <c r="AM571" i="8" s="1"/>
  <c r="AL571" i="8" s="1"/>
  <c r="AT521" i="8"/>
  <c r="AS521" i="8" s="1"/>
  <c r="AR521" i="8" s="1"/>
  <c r="AQ521" i="8" s="1"/>
  <c r="AP521" i="8" s="1"/>
  <c r="AO521" i="8" s="1"/>
  <c r="AN521" i="8" s="1"/>
  <c r="AM521" i="8" s="1"/>
  <c r="AL521" i="8" s="1"/>
  <c r="Z513" i="8"/>
  <c r="G513" i="8"/>
  <c r="K513" i="8" s="1"/>
  <c r="AU513" i="8"/>
  <c r="Z483" i="8"/>
  <c r="AU483" i="8"/>
  <c r="AT483" i="8" s="1"/>
  <c r="AS483" i="8" s="1"/>
  <c r="AR483" i="8" s="1"/>
  <c r="AQ483" i="8" s="1"/>
  <c r="AP483" i="8" s="1"/>
  <c r="AO483" i="8" s="1"/>
  <c r="AN483" i="8" s="1"/>
  <c r="AM483" i="8" s="1"/>
  <c r="AL483" i="8" s="1"/>
  <c r="G483" i="8"/>
  <c r="K483" i="8" s="1"/>
  <c r="G415" i="8"/>
  <c r="AU415" i="8"/>
  <c r="AT415" i="8" s="1"/>
  <c r="AS415" i="8" s="1"/>
  <c r="AR415" i="8" s="1"/>
  <c r="AQ415" i="8" s="1"/>
  <c r="AP415" i="8" s="1"/>
  <c r="AO415" i="8" s="1"/>
  <c r="AN415" i="8" s="1"/>
  <c r="AM415" i="8" s="1"/>
  <c r="AL415" i="8" s="1"/>
  <c r="AR407" i="8"/>
  <c r="AQ407" i="8" s="1"/>
  <c r="AP407" i="8" s="1"/>
  <c r="AO407" i="8" s="1"/>
  <c r="AN407" i="8" s="1"/>
  <c r="AM407" i="8" s="1"/>
  <c r="AL407" i="8" s="1"/>
  <c r="AH266" i="8"/>
  <c r="AA266" i="8" s="1"/>
  <c r="AH366" i="8"/>
  <c r="AH472" i="8"/>
  <c r="AT53" i="8"/>
  <c r="AS53" i="8" s="1"/>
  <c r="AR53" i="8" s="1"/>
  <c r="AQ53" i="8" s="1"/>
  <c r="AP53" i="8" s="1"/>
  <c r="AO53" i="8" s="1"/>
  <c r="AN53" i="8" s="1"/>
  <c r="AM53" i="8" s="1"/>
  <c r="AL53" i="8" s="1"/>
  <c r="AT113" i="8"/>
  <c r="AS113" i="8" s="1"/>
  <c r="AR113" i="8" s="1"/>
  <c r="AQ113" i="8" s="1"/>
  <c r="AP113" i="8" s="1"/>
  <c r="AO113" i="8" s="1"/>
  <c r="AN113" i="8" s="1"/>
  <c r="AM113" i="8" s="1"/>
  <c r="AL113" i="8" s="1"/>
  <c r="G351" i="8"/>
  <c r="I351" i="8" s="1"/>
  <c r="AU351" i="8"/>
  <c r="Z351" i="8"/>
  <c r="G345" i="8"/>
  <c r="AU345" i="8"/>
  <c r="Z494" i="8"/>
  <c r="G494" i="8"/>
  <c r="K494" i="8" s="1"/>
  <c r="AU494" i="8"/>
  <c r="AT494" i="8" s="1"/>
  <c r="AS494" i="8" s="1"/>
  <c r="AR494" i="8" s="1"/>
  <c r="AQ494" i="8" s="1"/>
  <c r="AP494" i="8" s="1"/>
  <c r="AO494" i="8" s="1"/>
  <c r="AN494" i="8" s="1"/>
  <c r="AM494" i="8" s="1"/>
  <c r="AL494" i="8" s="1"/>
  <c r="AJ494" i="8" s="1"/>
  <c r="AU430" i="8"/>
  <c r="Z430" i="8"/>
  <c r="G430" i="8"/>
  <c r="AZ70" i="8"/>
  <c r="AX70" i="8" s="1"/>
  <c r="AH231" i="8"/>
  <c r="AA231" i="8" s="1"/>
  <c r="AE231" i="8" s="1"/>
  <c r="AH123" i="8"/>
  <c r="AA123" i="8" s="1"/>
  <c r="AC123" i="8" s="1"/>
  <c r="AH78" i="8"/>
  <c r="AA78" i="8" s="1"/>
  <c r="AB78" i="8" s="1"/>
  <c r="AH478" i="8"/>
  <c r="AH581" i="8"/>
  <c r="AA581" i="8" s="1"/>
  <c r="AH481" i="8"/>
  <c r="AA481" i="8" s="1"/>
  <c r="AE481" i="8" s="1"/>
  <c r="AH564" i="8"/>
  <c r="AA564" i="8" s="1"/>
  <c r="G165" i="8"/>
  <c r="I165" i="8" s="1"/>
  <c r="AU165" i="8"/>
  <c r="AT165" i="8" s="1"/>
  <c r="AS165" i="8" s="1"/>
  <c r="AR165" i="8" s="1"/>
  <c r="AQ165" i="8" s="1"/>
  <c r="AP165" i="8" s="1"/>
  <c r="AO165" i="8" s="1"/>
  <c r="AN165" i="8" s="1"/>
  <c r="AM165" i="8" s="1"/>
  <c r="AL165" i="8" s="1"/>
  <c r="Z165" i="8"/>
  <c r="Z151" i="8"/>
  <c r="AU151" i="8"/>
  <c r="AT151" i="8" s="1"/>
  <c r="AS151" i="8" s="1"/>
  <c r="AR151" i="8" s="1"/>
  <c r="AQ151" i="8" s="1"/>
  <c r="AP151" i="8" s="1"/>
  <c r="AO151" i="8" s="1"/>
  <c r="AN151" i="8" s="1"/>
  <c r="AM151" i="8" s="1"/>
  <c r="AL151" i="8" s="1"/>
  <c r="R151" i="8"/>
  <c r="G113" i="8"/>
  <c r="I113" i="8" s="1"/>
  <c r="Z113" i="8"/>
  <c r="AU527" i="8"/>
  <c r="Z527" i="8"/>
  <c r="G527" i="8"/>
  <c r="K527" i="8" s="1"/>
  <c r="AT501" i="8"/>
  <c r="AS501" i="8" s="1"/>
  <c r="AR501" i="8" s="1"/>
  <c r="AQ501" i="8" s="1"/>
  <c r="AP501" i="8" s="1"/>
  <c r="AO501" i="8" s="1"/>
  <c r="AN501" i="8" s="1"/>
  <c r="AM501" i="8" s="1"/>
  <c r="AL501" i="8" s="1"/>
  <c r="Z482" i="8"/>
  <c r="G482" i="8"/>
  <c r="K482" i="8" s="1"/>
  <c r="B478" i="8"/>
  <c r="Z478" i="8"/>
  <c r="G478" i="8"/>
  <c r="Z471" i="8"/>
  <c r="G471" i="8"/>
  <c r="AU471" i="8"/>
  <c r="AT471" i="8" s="1"/>
  <c r="AS471" i="8" s="1"/>
  <c r="AR471" i="8" s="1"/>
  <c r="AQ471" i="8" s="1"/>
  <c r="AP471" i="8" s="1"/>
  <c r="AO471" i="8" s="1"/>
  <c r="AN471" i="8" s="1"/>
  <c r="AM471" i="8" s="1"/>
  <c r="AL471" i="8" s="1"/>
  <c r="AH371" i="8"/>
  <c r="AA371" i="8" s="1"/>
  <c r="AE371" i="8" s="1"/>
  <c r="AH411" i="8"/>
  <c r="AA411" i="8" s="1"/>
  <c r="AH149" i="8"/>
  <c r="AA149" i="8" s="1"/>
  <c r="AJ498" i="8"/>
  <c r="AH498" i="8" s="1"/>
  <c r="AK498" i="8"/>
  <c r="AT404" i="8"/>
  <c r="AS404" i="8" s="1"/>
  <c r="AR404" i="8" s="1"/>
  <c r="AQ404" i="8" s="1"/>
  <c r="AP404" i="8" s="1"/>
  <c r="AO404" i="8"/>
  <c r="AN404" i="8" s="1"/>
  <c r="AM404" i="8" s="1"/>
  <c r="AL404" i="8" s="1"/>
  <c r="AT348" i="8"/>
  <c r="AS348" i="8" s="1"/>
  <c r="AR348" i="8" s="1"/>
  <c r="AQ348" i="8" s="1"/>
  <c r="AP348" i="8" s="1"/>
  <c r="AO348" i="8" s="1"/>
  <c r="AN348" i="8" s="1"/>
  <c r="AM348" i="8" s="1"/>
  <c r="AL348" i="8" s="1"/>
  <c r="G221" i="8"/>
  <c r="AU221" i="8"/>
  <c r="AT221" i="8" s="1"/>
  <c r="AS221" i="8" s="1"/>
  <c r="AR221" i="8" s="1"/>
  <c r="AQ221" i="8" s="1"/>
  <c r="AP221" i="8" s="1"/>
  <c r="AO221" i="8" s="1"/>
  <c r="AN221" i="8" s="1"/>
  <c r="AM221" i="8" s="1"/>
  <c r="AL221" i="8" s="1"/>
  <c r="Z221" i="8"/>
  <c r="AT213" i="8"/>
  <c r="AS213" i="8" s="1"/>
  <c r="AR213" i="8" s="1"/>
  <c r="AQ213" i="8" s="1"/>
  <c r="AP213" i="8" s="1"/>
  <c r="AO213" i="8" s="1"/>
  <c r="AN213" i="8" s="1"/>
  <c r="AM213" i="8" s="1"/>
  <c r="AL213" i="8" s="1"/>
  <c r="G205" i="8"/>
  <c r="I205" i="8" s="1"/>
  <c r="AU205" i="8"/>
  <c r="AT205" i="8" s="1"/>
  <c r="AS205" i="8" s="1"/>
  <c r="AR205" i="8" s="1"/>
  <c r="AQ205" i="8" s="1"/>
  <c r="AP205" i="8" s="1"/>
  <c r="AO205" i="8" s="1"/>
  <c r="AN205" i="8" s="1"/>
  <c r="AM205" i="8" s="1"/>
  <c r="AL205" i="8" s="1"/>
  <c r="AI205" i="8" s="1"/>
  <c r="Z205" i="8"/>
  <c r="G197" i="8"/>
  <c r="I197" i="8" s="1"/>
  <c r="AU197" i="8"/>
  <c r="AT197" i="8" s="1"/>
  <c r="AS197" i="8" s="1"/>
  <c r="AR197" i="8" s="1"/>
  <c r="AQ197" i="8" s="1"/>
  <c r="AP197" i="8" s="1"/>
  <c r="AO197" i="8" s="1"/>
  <c r="AN197" i="8" s="1"/>
  <c r="AM197" i="8" s="1"/>
  <c r="AL197" i="8" s="1"/>
  <c r="AK197" i="8" s="1"/>
  <c r="Z197" i="8"/>
  <c r="G185" i="8"/>
  <c r="I185" i="8" s="1"/>
  <c r="AU185" i="8"/>
  <c r="AT185" i="8" s="1"/>
  <c r="AS185" i="8" s="1"/>
  <c r="AR185" i="8" s="1"/>
  <c r="AQ185" i="8" s="1"/>
  <c r="AP185" i="8" s="1"/>
  <c r="AO185" i="8" s="1"/>
  <c r="AN185" i="8" s="1"/>
  <c r="AM185" i="8" s="1"/>
  <c r="AL185" i="8" s="1"/>
  <c r="Z185" i="8"/>
  <c r="G106" i="8"/>
  <c r="I106" i="8" s="1"/>
  <c r="AU106" i="8"/>
  <c r="Z106" i="8"/>
  <c r="Z100" i="8"/>
  <c r="G35" i="8"/>
  <c r="I35" i="8" s="1"/>
  <c r="Z35" i="8"/>
  <c r="G592" i="8"/>
  <c r="AU592" i="8"/>
  <c r="B530" i="8"/>
  <c r="G530" i="8"/>
  <c r="Z530" i="8"/>
  <c r="Z523" i="8"/>
  <c r="G523" i="8"/>
  <c r="K523" i="8" s="1"/>
  <c r="Z474" i="8"/>
  <c r="G474" i="8"/>
  <c r="AU474" i="8"/>
  <c r="AT474" i="8" s="1"/>
  <c r="AS474" i="8" s="1"/>
  <c r="AR474" i="8" s="1"/>
  <c r="AQ474" i="8" s="1"/>
  <c r="AP474" i="8" s="1"/>
  <c r="AO474" i="8" s="1"/>
  <c r="AN474" i="8" s="1"/>
  <c r="AM474" i="8" s="1"/>
  <c r="AL474" i="8" s="1"/>
  <c r="B441" i="8"/>
  <c r="Z441" i="8"/>
  <c r="G441" i="8"/>
  <c r="K441" i="8" s="1"/>
  <c r="Z437" i="8"/>
  <c r="G437" i="8"/>
  <c r="K437" i="8" s="1"/>
  <c r="B433" i="8"/>
  <c r="AU433" i="8"/>
  <c r="AT433" i="8" s="1"/>
  <c r="AS433" i="8" s="1"/>
  <c r="AR433" i="8" s="1"/>
  <c r="AQ433" i="8" s="1"/>
  <c r="AP433" i="8" s="1"/>
  <c r="AO433" i="8" s="1"/>
  <c r="AN433" i="8" s="1"/>
  <c r="AM433" i="8" s="1"/>
  <c r="AL433" i="8" s="1"/>
  <c r="G433" i="8"/>
  <c r="B417" i="8"/>
  <c r="AU417" i="8"/>
  <c r="AT417" i="8" s="1"/>
  <c r="AS417" i="8" s="1"/>
  <c r="AR417" i="8" s="1"/>
  <c r="AQ417" i="8" s="1"/>
  <c r="AP417" i="8" s="1"/>
  <c r="AO417" i="8" s="1"/>
  <c r="AN417" i="8" s="1"/>
  <c r="AM417" i="8" s="1"/>
  <c r="AL417" i="8" s="1"/>
  <c r="Z417" i="8"/>
  <c r="G417" i="8"/>
  <c r="K417" i="8" s="1"/>
  <c r="AJ563" i="8"/>
  <c r="AI563" i="8"/>
  <c r="AT414" i="8"/>
  <c r="AS414" i="8" s="1"/>
  <c r="AR414" i="8" s="1"/>
  <c r="AQ414" i="8" s="1"/>
  <c r="AP414" i="8" s="1"/>
  <c r="AO414" i="8" s="1"/>
  <c r="AN414" i="8" s="1"/>
  <c r="AM414" i="8" s="1"/>
  <c r="AL414" i="8" s="1"/>
  <c r="R371" i="8"/>
  <c r="Z371" i="8"/>
  <c r="Z599" i="8"/>
  <c r="G599" i="8"/>
  <c r="K599" i="8" s="1"/>
  <c r="AU599" i="8"/>
  <c r="AU595" i="8"/>
  <c r="Z595" i="8"/>
  <c r="AU413" i="8"/>
  <c r="AT413" i="8" s="1"/>
  <c r="AS413" i="8" s="1"/>
  <c r="AR413" i="8" s="1"/>
  <c r="AQ413" i="8" s="1"/>
  <c r="AP413" i="8" s="1"/>
  <c r="AO413" i="8" s="1"/>
  <c r="AN413" i="8" s="1"/>
  <c r="AM413" i="8" s="1"/>
  <c r="AL413" i="8" s="1"/>
  <c r="Z413" i="8"/>
  <c r="G413" i="8"/>
  <c r="B405" i="8"/>
  <c r="Z405" i="8"/>
  <c r="G405" i="8"/>
  <c r="K405" i="8" s="1"/>
  <c r="AR628" i="8"/>
  <c r="AQ628" i="8" s="1"/>
  <c r="AP628" i="8" s="1"/>
  <c r="AO628" i="8" s="1"/>
  <c r="AN628" i="8" s="1"/>
  <c r="AM628" i="8" s="1"/>
  <c r="AL628" i="8" s="1"/>
  <c r="AS654" i="8"/>
  <c r="AR654" i="8" s="1"/>
  <c r="AQ654" i="8" s="1"/>
  <c r="AP654" i="8" s="1"/>
  <c r="AO654" i="8" s="1"/>
  <c r="AH104" i="8"/>
  <c r="AA104" i="8" s="1"/>
  <c r="AH262" i="8"/>
  <c r="AA262" i="8" s="1"/>
  <c r="AE262" i="8" s="1"/>
  <c r="AH358" i="8"/>
  <c r="AA358" i="8" s="1"/>
  <c r="AC358" i="8" s="1"/>
  <c r="AH250" i="8"/>
  <c r="AA250" i="8" s="1"/>
  <c r="AE250" i="8" s="1"/>
  <c r="AH578" i="8"/>
  <c r="AA578" i="8" s="1"/>
  <c r="AH302" i="8"/>
  <c r="AA302" i="8" s="1"/>
  <c r="AB302" i="8" s="1"/>
  <c r="AZ50" i="8"/>
  <c r="AX50" i="8" s="1"/>
  <c r="AH412" i="8"/>
  <c r="AA412" i="8" s="1"/>
  <c r="AH458" i="8"/>
  <c r="AA458" i="8" s="1"/>
  <c r="G323" i="8"/>
  <c r="I323" i="8" s="1"/>
  <c r="Z323" i="8"/>
  <c r="AU323" i="8"/>
  <c r="G126" i="8"/>
  <c r="I126" i="8" s="1"/>
  <c r="AU126" i="8"/>
  <c r="Z126" i="8"/>
  <c r="G118" i="8"/>
  <c r="I118" i="8" s="1"/>
  <c r="AU118" i="8"/>
  <c r="AT118" i="8" s="1"/>
  <c r="AS118" i="8" s="1"/>
  <c r="AR118" i="8" s="1"/>
  <c r="AQ118" i="8" s="1"/>
  <c r="AP118" i="8" s="1"/>
  <c r="AO118" i="8" s="1"/>
  <c r="AN118" i="8" s="1"/>
  <c r="AM118" i="8" s="1"/>
  <c r="AL118" i="8" s="1"/>
  <c r="AK118" i="8" s="1"/>
  <c r="Z118" i="8"/>
  <c r="AJ46" i="8"/>
  <c r="AI46" i="8"/>
  <c r="Z606" i="8"/>
  <c r="G606" i="8"/>
  <c r="K606" i="8" s="1"/>
  <c r="Z451" i="8"/>
  <c r="R451" i="8"/>
  <c r="AU444" i="8"/>
  <c r="AT444" i="8" s="1"/>
  <c r="AS444" i="8" s="1"/>
  <c r="AR444" i="8" s="1"/>
  <c r="AQ444" i="8" s="1"/>
  <c r="AP444" i="8" s="1"/>
  <c r="AO444" i="8" s="1"/>
  <c r="AN444" i="8" s="1"/>
  <c r="AM444" i="8" s="1"/>
  <c r="AL444" i="8" s="1"/>
  <c r="G444" i="8"/>
  <c r="B428" i="8"/>
  <c r="G428" i="8"/>
  <c r="K428" i="8" s="1"/>
  <c r="Z428" i="8"/>
  <c r="AU428" i="8"/>
  <c r="AT428" i="8" s="1"/>
  <c r="AH530" i="8"/>
  <c r="AH311" i="8"/>
  <c r="AA311" i="8" s="1"/>
  <c r="AB311" i="8" s="1"/>
  <c r="AI236" i="8"/>
  <c r="AJ236" i="8"/>
  <c r="AT465" i="8"/>
  <c r="AS465" i="8" s="1"/>
  <c r="AR465" i="8" s="1"/>
  <c r="AQ465" i="8" s="1"/>
  <c r="AP465" i="8" s="1"/>
  <c r="AO465" i="8" s="1"/>
  <c r="AN465" i="8" s="1"/>
  <c r="AM465" i="8" s="1"/>
  <c r="AL465" i="8" s="1"/>
  <c r="AT431" i="8"/>
  <c r="AS431" i="8" s="1"/>
  <c r="AR431" i="8" s="1"/>
  <c r="AQ431" i="8" s="1"/>
  <c r="AP431" i="8" s="1"/>
  <c r="AO431" i="8"/>
  <c r="AN431" i="8" s="1"/>
  <c r="AM431" i="8" s="1"/>
  <c r="AL431" i="8" s="1"/>
  <c r="AT479" i="8"/>
  <c r="AS479" i="8" s="1"/>
  <c r="AR479" i="8"/>
  <c r="AQ479" i="8" s="1"/>
  <c r="AP479" i="8" s="1"/>
  <c r="AO479" i="8" s="1"/>
  <c r="AN479" i="8" s="1"/>
  <c r="AM479" i="8" s="1"/>
  <c r="AL479" i="8" s="1"/>
  <c r="AU369" i="8"/>
  <c r="Z369" i="8"/>
  <c r="G369" i="8"/>
  <c r="I369" i="8" s="1"/>
  <c r="Z361" i="8"/>
  <c r="G361" i="8"/>
  <c r="I361" i="8" s="1"/>
  <c r="G241" i="8"/>
  <c r="I241" i="8" s="1"/>
  <c r="AU241" i="8"/>
  <c r="AT241" i="8" s="1"/>
  <c r="AS241" i="8" s="1"/>
  <c r="AR241" i="8" s="1"/>
  <c r="AQ241" i="8" s="1"/>
  <c r="AP241" i="8" s="1"/>
  <c r="AO241" i="8" s="1"/>
  <c r="AN241" i="8" s="1"/>
  <c r="AM241" i="8" s="1"/>
  <c r="AL241" i="8" s="1"/>
  <c r="G141" i="8"/>
  <c r="Z141" i="8"/>
  <c r="AU141" i="8"/>
  <c r="AT141" i="8" s="1"/>
  <c r="AS141" i="8" s="1"/>
  <c r="AR141" i="8" s="1"/>
  <c r="AQ141" i="8" s="1"/>
  <c r="AP141" i="8" s="1"/>
  <c r="AO141" i="8" s="1"/>
  <c r="AN141" i="8" s="1"/>
  <c r="AM141" i="8" s="1"/>
  <c r="AL141" i="8" s="1"/>
  <c r="G133" i="8"/>
  <c r="I133" i="8" s="1"/>
  <c r="Z133" i="8"/>
  <c r="AU133" i="8"/>
  <c r="AT133" i="8" s="1"/>
  <c r="AS133" i="8" s="1"/>
  <c r="AR133" i="8" s="1"/>
  <c r="AQ133" i="8" s="1"/>
  <c r="AP133" i="8" s="1"/>
  <c r="AO133" i="8" s="1"/>
  <c r="AN133" i="8" s="1"/>
  <c r="AM133" i="8" s="1"/>
  <c r="AL133" i="8" s="1"/>
  <c r="Z69" i="8"/>
  <c r="G69" i="8"/>
  <c r="I69" i="8" s="1"/>
  <c r="AU69" i="8"/>
  <c r="AT69" i="8" s="1"/>
  <c r="AS69" i="8" s="1"/>
  <c r="AR69" i="8" s="1"/>
  <c r="AQ69" i="8" s="1"/>
  <c r="AP69" i="8" s="1"/>
  <c r="AO69" i="8" s="1"/>
  <c r="AN69" i="8" s="1"/>
  <c r="AM69" i="8" s="1"/>
  <c r="AL69" i="8" s="1"/>
  <c r="AU61" i="8"/>
  <c r="AT61" i="8" s="1"/>
  <c r="AS61" i="8" s="1"/>
  <c r="AR61" i="8" s="1"/>
  <c r="AQ61" i="8" s="1"/>
  <c r="AP61" i="8" s="1"/>
  <c r="AO61" i="8" s="1"/>
  <c r="AN61" i="8" s="1"/>
  <c r="AM61" i="8" s="1"/>
  <c r="AL61" i="8" s="1"/>
  <c r="Z61" i="8"/>
  <c r="G61" i="8"/>
  <c r="I61" i="8" s="1"/>
  <c r="AU33" i="8"/>
  <c r="Z33" i="8"/>
  <c r="AU499" i="8"/>
  <c r="Z499" i="8"/>
  <c r="G499" i="8"/>
  <c r="G447" i="8"/>
  <c r="K447" i="8" s="1"/>
  <c r="AU447" i="8"/>
  <c r="AT447" i="8" s="1"/>
  <c r="AS447" i="8" s="1"/>
  <c r="AR447" i="8" s="1"/>
  <c r="AQ447" i="8" s="1"/>
  <c r="AP447" i="8" s="1"/>
  <c r="AO447" i="8" s="1"/>
  <c r="AN447" i="8" s="1"/>
  <c r="AM447" i="8" s="1"/>
  <c r="AL447" i="8" s="1"/>
  <c r="G226" i="8"/>
  <c r="AY83" i="8"/>
  <c r="Z175" i="8"/>
  <c r="G99" i="8"/>
  <c r="I99" i="8" s="1"/>
  <c r="AY87" i="8"/>
  <c r="G687" i="8"/>
  <c r="K687" i="8" s="1"/>
  <c r="AY91" i="8"/>
  <c r="G42" i="8"/>
  <c r="Z593" i="8"/>
  <c r="G572" i="8"/>
  <c r="AI563" i="9"/>
  <c r="AJ242" i="9"/>
  <c r="AI242" i="9"/>
  <c r="AK242" i="9"/>
  <c r="AI543" i="9"/>
  <c r="AJ543" i="9"/>
  <c r="AK543" i="9"/>
  <c r="AJ97" i="9"/>
  <c r="AI97" i="9"/>
  <c r="AK97" i="9"/>
  <c r="BX11" i="9"/>
  <c r="BY11" i="9"/>
  <c r="AI333" i="9"/>
  <c r="BX9" i="9"/>
  <c r="BY9" i="9"/>
  <c r="AT626" i="9"/>
  <c r="AS626" i="9" s="1"/>
  <c r="AR626" i="9" s="1"/>
  <c r="AQ626" i="9" s="1"/>
  <c r="AP626" i="9" s="1"/>
  <c r="AO626" i="9" s="1"/>
  <c r="AN626" i="9" s="1"/>
  <c r="AM626" i="9" s="1"/>
  <c r="AL626" i="9" s="1"/>
  <c r="AT400" i="9"/>
  <c r="AS400" i="9" s="1"/>
  <c r="AR400" i="9" s="1"/>
  <c r="AQ400" i="9" s="1"/>
  <c r="AP400" i="9" s="1"/>
  <c r="AO400" i="9" s="1"/>
  <c r="AN400" i="9" s="1"/>
  <c r="AM400" i="9" s="1"/>
  <c r="AL400" i="9" s="1"/>
  <c r="AW116" i="9"/>
  <c r="AU116" i="9"/>
  <c r="AT116" i="9" s="1"/>
  <c r="AS116" i="9" s="1"/>
  <c r="AR116" i="9" s="1"/>
  <c r="AQ116" i="9" s="1"/>
  <c r="AP116" i="9" s="1"/>
  <c r="AO116" i="9" s="1"/>
  <c r="AN116" i="9" s="1"/>
  <c r="AM116" i="9" s="1"/>
  <c r="AL116" i="9" s="1"/>
  <c r="CG35" i="9"/>
  <c r="CF35" i="9" s="1"/>
  <c r="CE35" i="9" s="1"/>
  <c r="CD35" i="9" s="1"/>
  <c r="CC35" i="9" s="1"/>
  <c r="CB35" i="9" s="1"/>
  <c r="CA35" i="9" s="1"/>
  <c r="BZ35" i="9" s="1"/>
  <c r="CG54" i="9"/>
  <c r="CF54" i="9" s="1"/>
  <c r="CE54" i="9" s="1"/>
  <c r="CD54" i="9" s="1"/>
  <c r="CC54" i="9" s="1"/>
  <c r="CB54" i="9" s="1"/>
  <c r="CA54" i="9" s="1"/>
  <c r="BZ54" i="9" s="1"/>
  <c r="AT32" i="9"/>
  <c r="AS32" i="9" s="1"/>
  <c r="AR32" i="9" s="1"/>
  <c r="AQ32" i="9" s="1"/>
  <c r="AP32" i="9" s="1"/>
  <c r="AO32" i="9" s="1"/>
  <c r="AN32" i="9" s="1"/>
  <c r="AM32" i="9" s="1"/>
  <c r="AL32" i="9" s="1"/>
  <c r="AS670" i="9"/>
  <c r="AR670" i="9" s="1"/>
  <c r="AQ670" i="9" s="1"/>
  <c r="AP670" i="9" s="1"/>
  <c r="AO670" i="9" s="1"/>
  <c r="AN670" i="9" s="1"/>
  <c r="AM670" i="9" s="1"/>
  <c r="AL670" i="9" s="1"/>
  <c r="AT152" i="9"/>
  <c r="AS152" i="9" s="1"/>
  <c r="AR152" i="9" s="1"/>
  <c r="AQ152" i="9" s="1"/>
  <c r="AP152" i="9" s="1"/>
  <c r="AO152" i="9" s="1"/>
  <c r="AN152" i="9" s="1"/>
  <c r="AM152" i="9" s="1"/>
  <c r="AL152" i="9" s="1"/>
  <c r="CG26" i="9"/>
  <c r="CF26" i="9" s="1"/>
  <c r="CE26" i="9" s="1"/>
  <c r="CD26" i="9" s="1"/>
  <c r="CC26" i="9" s="1"/>
  <c r="CB26" i="9" s="1"/>
  <c r="CA26" i="9" s="1"/>
  <c r="BZ26" i="9" s="1"/>
  <c r="CG39" i="9"/>
  <c r="CF39" i="9" s="1"/>
  <c r="CE39" i="9" s="1"/>
  <c r="CD39" i="9" s="1"/>
  <c r="CC39" i="9" s="1"/>
  <c r="CB39" i="9" s="1"/>
  <c r="CA39" i="9" s="1"/>
  <c r="BZ39" i="9" s="1"/>
  <c r="BX39" i="9" s="1"/>
  <c r="AS181" i="9"/>
  <c r="AR181" i="9" s="1"/>
  <c r="AQ181" i="9" s="1"/>
  <c r="AP181" i="9" s="1"/>
  <c r="AO181" i="9" s="1"/>
  <c r="AN181" i="9" s="1"/>
  <c r="AM181" i="9" s="1"/>
  <c r="AL181" i="9" s="1"/>
  <c r="CF57" i="9"/>
  <c r="CE57" i="9" s="1"/>
  <c r="CD57" i="9" s="1"/>
  <c r="CC57" i="9" s="1"/>
  <c r="CB57" i="9" s="1"/>
  <c r="CA57" i="9" s="1"/>
  <c r="BZ57" i="9" s="1"/>
  <c r="CH57" i="9"/>
  <c r="CG57" i="9" s="1"/>
  <c r="AO339" i="9"/>
  <c r="AN339" i="9" s="1"/>
  <c r="AM339" i="9" s="1"/>
  <c r="AL339" i="9" s="1"/>
  <c r="AW510" i="9"/>
  <c r="Z510" i="9"/>
  <c r="AW502" i="9"/>
  <c r="Z502" i="9"/>
  <c r="G486" i="9"/>
  <c r="K486" i="9" s="1"/>
  <c r="Z486" i="9"/>
  <c r="AW486" i="9"/>
  <c r="Z370" i="9"/>
  <c r="AW370" i="9"/>
  <c r="Z362" i="9"/>
  <c r="AW362" i="9"/>
  <c r="Z354" i="9"/>
  <c r="AW354" i="9"/>
  <c r="G338" i="9"/>
  <c r="I338" i="9" s="1"/>
  <c r="AW338" i="9"/>
  <c r="G331" i="9"/>
  <c r="I331" i="9" s="1"/>
  <c r="AW331" i="9"/>
  <c r="G324" i="9"/>
  <c r="I324" i="9" s="1"/>
  <c r="AW324" i="9"/>
  <c r="Z324" i="9"/>
  <c r="Z310" i="9"/>
  <c r="G310" i="9"/>
  <c r="I310" i="9" s="1"/>
  <c r="AW160" i="9"/>
  <c r="G160" i="9"/>
  <c r="G502" i="9"/>
  <c r="K502" i="9" s="1"/>
  <c r="AW400" i="9"/>
  <c r="AW533" i="9"/>
  <c r="AW550" i="9"/>
  <c r="Z457" i="9"/>
  <c r="Z400" i="9"/>
  <c r="G239" i="9"/>
  <c r="I239" i="9" s="1"/>
  <c r="G392" i="9"/>
  <c r="I392" i="9" s="1"/>
  <c r="Z392" i="9"/>
  <c r="AW377" i="9"/>
  <c r="Z377" i="9"/>
  <c r="Z353" i="9"/>
  <c r="AW353" i="9"/>
  <c r="AW316" i="9"/>
  <c r="Z316" i="9"/>
  <c r="G302" i="9"/>
  <c r="I302" i="9" s="1"/>
  <c r="Z302" i="9"/>
  <c r="Z167" i="9"/>
  <c r="G167" i="9"/>
  <c r="I167" i="9" s="1"/>
  <c r="Z129" i="9"/>
  <c r="AW129" i="9"/>
  <c r="G122" i="9"/>
  <c r="I122" i="9" s="1"/>
  <c r="AW122" i="9"/>
  <c r="G494" i="9"/>
  <c r="K494" i="9" s="1"/>
  <c r="B617" i="9"/>
  <c r="B400" i="9"/>
  <c r="Z160" i="9"/>
  <c r="AW187" i="9"/>
  <c r="AW269" i="9"/>
  <c r="AW427" i="9"/>
  <c r="AW494" i="9"/>
  <c r="AW505" i="9"/>
  <c r="Z331" i="9"/>
  <c r="G421" i="9"/>
  <c r="K421" i="9" s="1"/>
  <c r="Z406" i="9"/>
  <c r="AW406" i="9"/>
  <c r="G406" i="9"/>
  <c r="K406" i="9" s="1"/>
  <c r="Z384" i="9"/>
  <c r="AW384" i="9"/>
  <c r="Z376" i="9"/>
  <c r="AW376" i="9"/>
  <c r="AW173" i="9"/>
  <c r="G173" i="9"/>
  <c r="I173" i="9" s="1"/>
  <c r="AW136" i="9"/>
  <c r="G136" i="9"/>
  <c r="I136" i="9" s="1"/>
  <c r="G600" i="9"/>
  <c r="K600" i="9" s="1"/>
  <c r="Z600" i="9"/>
  <c r="AW600" i="9"/>
  <c r="G592" i="9"/>
  <c r="K592" i="9" s="1"/>
  <c r="AW592" i="9"/>
  <c r="G611" i="9"/>
  <c r="K611" i="9" s="1"/>
  <c r="Z611" i="9"/>
  <c r="AY18" i="9"/>
  <c r="AY16" i="9"/>
  <c r="AU486" i="9"/>
  <c r="AT486" i="9" s="1"/>
  <c r="AS486" i="9" s="1"/>
  <c r="AR486" i="9" s="1"/>
  <c r="AQ486" i="9" s="1"/>
  <c r="AP486" i="9" s="1"/>
  <c r="AO486" i="9" s="1"/>
  <c r="AN486" i="9" s="1"/>
  <c r="AM486" i="9" s="1"/>
  <c r="AL486" i="9" s="1"/>
  <c r="AU408" i="9"/>
  <c r="AT408" i="9" s="1"/>
  <c r="AS408" i="9" s="1"/>
  <c r="AR408" i="9" s="1"/>
  <c r="AQ408" i="9" s="1"/>
  <c r="AP408" i="9" s="1"/>
  <c r="AO408" i="9" s="1"/>
  <c r="AN408" i="9" s="1"/>
  <c r="AM408" i="9" s="1"/>
  <c r="AL408" i="9" s="1"/>
  <c r="G518" i="9"/>
  <c r="K518" i="9" s="1"/>
  <c r="Z416" i="9"/>
  <c r="R370" i="9"/>
  <c r="AW102" i="9"/>
  <c r="Z459" i="9"/>
  <c r="AW459" i="9"/>
  <c r="G413" i="9"/>
  <c r="K413" i="9" s="1"/>
  <c r="AW413" i="9"/>
  <c r="Z413" i="9"/>
  <c r="G405" i="9"/>
  <c r="K405" i="9" s="1"/>
  <c r="Z405" i="9"/>
  <c r="AW405" i="9"/>
  <c r="Z397" i="9"/>
  <c r="AW397" i="9"/>
  <c r="G263" i="9"/>
  <c r="I263" i="9" s="1"/>
  <c r="AW263" i="9"/>
  <c r="Z241" i="9"/>
  <c r="G241" i="9"/>
  <c r="I241" i="9" s="1"/>
  <c r="Z233" i="9"/>
  <c r="AW233" i="9"/>
  <c r="G226" i="9"/>
  <c r="Z226" i="9"/>
  <c r="AW219" i="9"/>
  <c r="Z219" i="9"/>
  <c r="G211" i="9"/>
  <c r="I211" i="9" s="1"/>
  <c r="Z211" i="9"/>
  <c r="AW211" i="9"/>
  <c r="G195" i="9"/>
  <c r="I195" i="9" s="1"/>
  <c r="AW195" i="9"/>
  <c r="Z179" i="9"/>
  <c r="AW179" i="9"/>
  <c r="G91" i="9"/>
  <c r="I91" i="9" s="1"/>
  <c r="Z91" i="9"/>
  <c r="G61" i="9"/>
  <c r="I61" i="9" s="1"/>
  <c r="AW61" i="9"/>
  <c r="G53" i="9"/>
  <c r="I53" i="9" s="1"/>
  <c r="Z53" i="9"/>
  <c r="AW53" i="9"/>
  <c r="G39" i="9"/>
  <c r="I39" i="9" s="1"/>
  <c r="Z39" i="9"/>
  <c r="AW39" i="9"/>
  <c r="Z580" i="9"/>
  <c r="AW580" i="9"/>
  <c r="G565" i="9"/>
  <c r="K565" i="9" s="1"/>
  <c r="Z565" i="9"/>
  <c r="AW565" i="9"/>
  <c r="G556" i="9"/>
  <c r="K556" i="9" s="1"/>
  <c r="AW556" i="9"/>
  <c r="Z556" i="9"/>
  <c r="AU102" i="9"/>
  <c r="AT102" i="9" s="1"/>
  <c r="AS102" i="9" s="1"/>
  <c r="AR102" i="9" s="1"/>
  <c r="AQ102" i="9" s="1"/>
  <c r="AP102" i="9" s="1"/>
  <c r="AO102" i="9" s="1"/>
  <c r="AN102" i="9" s="1"/>
  <c r="AM102" i="9" s="1"/>
  <c r="AL102" i="9" s="1"/>
  <c r="AU494" i="9"/>
  <c r="AT494" i="9" s="1"/>
  <c r="AS494" i="9" s="1"/>
  <c r="AR494" i="9" s="1"/>
  <c r="AQ494" i="9" s="1"/>
  <c r="AP494" i="9" s="1"/>
  <c r="AO494" i="9" s="1"/>
  <c r="AN494" i="9" s="1"/>
  <c r="AM494" i="9" s="1"/>
  <c r="AL494" i="9" s="1"/>
  <c r="AU331" i="9"/>
  <c r="AT331" i="9" s="1"/>
  <c r="AS331" i="9" s="1"/>
  <c r="AR331" i="9" s="1"/>
  <c r="AQ331" i="9" s="1"/>
  <c r="AP331" i="9" s="1"/>
  <c r="AO331" i="9" s="1"/>
  <c r="AN331" i="9" s="1"/>
  <c r="AM331" i="9" s="1"/>
  <c r="AL331" i="9" s="1"/>
  <c r="AU324" i="9"/>
  <c r="AT324" i="9" s="1"/>
  <c r="AS324" i="9" s="1"/>
  <c r="AR324" i="9" s="1"/>
  <c r="AQ324" i="9" s="1"/>
  <c r="AP324" i="9" s="1"/>
  <c r="AO324" i="9" s="1"/>
  <c r="AN324" i="9" s="1"/>
  <c r="AM324" i="9" s="1"/>
  <c r="AL324" i="9" s="1"/>
  <c r="G510" i="9"/>
  <c r="K510" i="9" s="1"/>
  <c r="G541" i="9"/>
  <c r="K541" i="9" s="1"/>
  <c r="AW241" i="9"/>
  <c r="AW310" i="9"/>
  <c r="AW497" i="9"/>
  <c r="Z573" i="9"/>
  <c r="Z528" i="9"/>
  <c r="Z263" i="9"/>
  <c r="G102" i="9"/>
  <c r="I102" i="9" s="1"/>
  <c r="AW450" i="9"/>
  <c r="G450" i="9"/>
  <c r="K450" i="9" s="1"/>
  <c r="Z420" i="9"/>
  <c r="AW420" i="9"/>
  <c r="Z374" i="9"/>
  <c r="AW374" i="9"/>
  <c r="G623" i="9"/>
  <c r="K623" i="9" s="1"/>
  <c r="Z623" i="9"/>
  <c r="AW623" i="9"/>
  <c r="G609" i="9"/>
  <c r="K609" i="9" s="1"/>
  <c r="Z609" i="9"/>
  <c r="AW609" i="9"/>
  <c r="D13" i="9"/>
  <c r="P352" i="9" s="1"/>
  <c r="AB14" i="9"/>
  <c r="CG46" i="9"/>
  <c r="CF46" i="9" s="1"/>
  <c r="CE46" i="9" s="1"/>
  <c r="CD46" i="9" s="1"/>
  <c r="CC46" i="9" s="1"/>
  <c r="CB46" i="9" s="1"/>
  <c r="CA46" i="9" s="1"/>
  <c r="BZ46" i="9" s="1"/>
  <c r="CG72" i="9"/>
  <c r="CF72" i="9" s="1"/>
  <c r="CE72" i="9" s="1"/>
  <c r="CD72" i="9" s="1"/>
  <c r="CC72" i="9" s="1"/>
  <c r="CB72" i="9" s="1"/>
  <c r="CA72" i="9" s="1"/>
  <c r="BZ72" i="9" s="1"/>
  <c r="CG32" i="9"/>
  <c r="AU370" i="9"/>
  <c r="AT370" i="9" s="1"/>
  <c r="AS370" i="9" s="1"/>
  <c r="AR370" i="9" s="1"/>
  <c r="AQ370" i="9" s="1"/>
  <c r="AP370" i="9" s="1"/>
  <c r="AO370" i="9" s="1"/>
  <c r="AN370" i="9" s="1"/>
  <c r="AM370" i="9" s="1"/>
  <c r="AL370" i="9" s="1"/>
  <c r="AU518" i="9"/>
  <c r="AU533" i="9"/>
  <c r="AT533" i="9" s="1"/>
  <c r="AS533" i="9" s="1"/>
  <c r="AR533" i="9" s="1"/>
  <c r="AQ533" i="9" s="1"/>
  <c r="AP533" i="9" s="1"/>
  <c r="AO533" i="9" s="1"/>
  <c r="AN533" i="9" s="1"/>
  <c r="AM533" i="9" s="1"/>
  <c r="AL533" i="9" s="1"/>
  <c r="AS286" i="9"/>
  <c r="AR286" i="9" s="1"/>
  <c r="AQ286" i="9" s="1"/>
  <c r="AP286" i="9" s="1"/>
  <c r="AO286" i="9" s="1"/>
  <c r="AN286" i="9" s="1"/>
  <c r="AM286" i="9" s="1"/>
  <c r="AL286" i="9" s="1"/>
  <c r="B486" i="9"/>
  <c r="R187" i="9"/>
  <c r="B24" i="9"/>
  <c r="AW91" i="9"/>
  <c r="Z195" i="9"/>
  <c r="Z123" i="9"/>
  <c r="Z67" i="9"/>
  <c r="AW521" i="9"/>
  <c r="Z521" i="9"/>
  <c r="G465" i="9"/>
  <c r="K465" i="9" s="1"/>
  <c r="Z465" i="9"/>
  <c r="AW465" i="9"/>
  <c r="Z449" i="9"/>
  <c r="AW449" i="9"/>
  <c r="G282" i="9"/>
  <c r="I282" i="9" s="1"/>
  <c r="Z282" i="9"/>
  <c r="AW282" i="9"/>
  <c r="AW274" i="9"/>
  <c r="G274" i="9"/>
  <c r="I274" i="9" s="1"/>
  <c r="G268" i="9"/>
  <c r="Z268" i="9"/>
  <c r="AW268" i="9"/>
  <c r="G254" i="9"/>
  <c r="I254" i="9" s="1"/>
  <c r="AW254" i="9"/>
  <c r="G118" i="9"/>
  <c r="I118" i="9" s="1"/>
  <c r="Z118" i="9"/>
  <c r="AW118" i="9"/>
  <c r="Z105" i="9"/>
  <c r="AW105" i="9"/>
  <c r="G105" i="9"/>
  <c r="I105" i="9" s="1"/>
  <c r="Z89" i="9"/>
  <c r="G89" i="9"/>
  <c r="I89" i="9" s="1"/>
  <c r="AW89" i="9"/>
  <c r="G73" i="9"/>
  <c r="I73" i="9" s="1"/>
  <c r="AW73" i="9"/>
  <c r="Z73" i="9"/>
  <c r="G66" i="9"/>
  <c r="I66" i="9" s="1"/>
  <c r="Z66" i="9"/>
  <c r="AW52" i="9"/>
  <c r="G52" i="9"/>
  <c r="I52" i="9" s="1"/>
  <c r="G37" i="9"/>
  <c r="I37" i="9" s="1"/>
  <c r="Z37" i="9"/>
  <c r="AW37" i="9"/>
  <c r="AW30" i="9"/>
  <c r="G30" i="9"/>
  <c r="I30" i="9" s="1"/>
  <c r="Z30" i="9"/>
  <c r="R22" i="9"/>
  <c r="Z22" i="9"/>
  <c r="AW22" i="9"/>
  <c r="G578" i="9"/>
  <c r="K578" i="9" s="1"/>
  <c r="AW578" i="9"/>
  <c r="Z578" i="9"/>
  <c r="G571" i="9"/>
  <c r="K571" i="9" s="1"/>
  <c r="AW571" i="9"/>
  <c r="G604" i="9"/>
  <c r="K604" i="9" s="1"/>
  <c r="AW604" i="9"/>
  <c r="G597" i="9"/>
  <c r="K597" i="9" s="1"/>
  <c r="AW597" i="9"/>
  <c r="G589" i="9"/>
  <c r="K589" i="9" s="1"/>
  <c r="Z589" i="9"/>
  <c r="AW589" i="9"/>
  <c r="G616" i="9"/>
  <c r="K616" i="9" s="1"/>
  <c r="AW616" i="9"/>
  <c r="Z616" i="9"/>
  <c r="D12" i="9"/>
  <c r="CM3" i="9"/>
  <c r="CM11" i="9"/>
  <c r="CM19" i="9"/>
  <c r="CM27" i="9"/>
  <c r="CM35" i="9"/>
  <c r="CM43" i="9"/>
  <c r="CM51" i="9"/>
  <c r="CM59" i="9"/>
  <c r="CM67" i="9"/>
  <c r="CM75" i="9"/>
  <c r="CM4" i="9"/>
  <c r="CM12" i="9"/>
  <c r="CM20" i="9"/>
  <c r="CM28" i="9"/>
  <c r="CM36" i="9"/>
  <c r="CM44" i="9"/>
  <c r="CM52" i="9"/>
  <c r="CM60" i="9"/>
  <c r="CM68" i="9"/>
  <c r="CM76" i="9"/>
  <c r="CM2" i="9"/>
  <c r="BV7" i="9"/>
  <c r="BV17" i="9"/>
  <c r="BV42" i="9"/>
  <c r="BV45" i="9"/>
  <c r="BV49" i="9"/>
  <c r="CM5" i="9"/>
  <c r="CM13" i="9"/>
  <c r="CM21" i="9"/>
  <c r="CM29" i="9"/>
  <c r="CM37" i="9"/>
  <c r="CM45" i="9"/>
  <c r="CM53" i="9"/>
  <c r="CM61" i="9"/>
  <c r="CM69" i="9"/>
  <c r="CM77" i="9"/>
  <c r="BV8" i="9"/>
  <c r="BV18" i="9"/>
  <c r="BV22" i="9"/>
  <c r="BV24" i="9"/>
  <c r="BV27" i="9"/>
  <c r="BV33" i="9"/>
  <c r="BV39" i="9"/>
  <c r="BV56" i="9"/>
  <c r="BV59" i="9"/>
  <c r="CM6" i="9"/>
  <c r="CM14" i="9"/>
  <c r="CM22" i="9"/>
  <c r="CM30" i="9"/>
  <c r="CM38" i="9"/>
  <c r="CM46" i="9"/>
  <c r="CM54" i="9"/>
  <c r="CM62" i="9"/>
  <c r="CM70" i="9"/>
  <c r="CM78" i="9"/>
  <c r="BV9" i="9"/>
  <c r="BV14" i="9"/>
  <c r="BV19" i="9"/>
  <c r="BV30" i="9"/>
  <c r="BV36" i="9"/>
  <c r="BV46" i="9"/>
  <c r="BV50" i="9"/>
  <c r="BV53" i="9"/>
  <c r="BV66" i="9"/>
  <c r="BV72" i="9"/>
  <c r="BV79" i="9"/>
  <c r="CM9" i="9"/>
  <c r="CM17" i="9"/>
  <c r="CM25" i="9"/>
  <c r="CM33" i="9"/>
  <c r="CM41" i="9"/>
  <c r="CM49" i="9"/>
  <c r="CM57" i="9"/>
  <c r="CM65" i="9"/>
  <c r="CM73" i="9"/>
  <c r="CM81" i="9"/>
  <c r="BV4" i="9"/>
  <c r="BV12" i="9"/>
  <c r="BV16" i="9"/>
  <c r="BV21" i="9"/>
  <c r="BV23" i="9"/>
  <c r="BV25" i="9"/>
  <c r="BV37" i="9"/>
  <c r="BV44" i="9"/>
  <c r="BV54" i="9"/>
  <c r="BV67" i="9"/>
  <c r="BV70" i="9"/>
  <c r="BV73" i="9"/>
  <c r="BV77" i="9"/>
  <c r="AU541" i="9"/>
  <c r="AT541" i="9" s="1"/>
  <c r="AS541" i="9" s="1"/>
  <c r="AR541" i="9" s="1"/>
  <c r="AQ541" i="9" s="1"/>
  <c r="AP541" i="9" s="1"/>
  <c r="AO541" i="9" s="1"/>
  <c r="AN541" i="9" s="1"/>
  <c r="AM541" i="9" s="1"/>
  <c r="AL541" i="9" s="1"/>
  <c r="AS585" i="9"/>
  <c r="AR585" i="9" s="1"/>
  <c r="AQ585" i="9" s="1"/>
  <c r="AP585" i="9" s="1"/>
  <c r="AO585" i="9" s="1"/>
  <c r="AN585" i="9" s="1"/>
  <c r="AM585" i="9" s="1"/>
  <c r="AL585" i="9" s="1"/>
  <c r="AJ585" i="9" s="1"/>
  <c r="AS197" i="9"/>
  <c r="AR197" i="9" s="1"/>
  <c r="AQ197" i="9" s="1"/>
  <c r="AP197" i="9" s="1"/>
  <c r="AO197" i="9" s="1"/>
  <c r="AN197" i="9" s="1"/>
  <c r="AM197" i="9" s="1"/>
  <c r="AL197" i="9" s="1"/>
  <c r="B421" i="9"/>
  <c r="R269" i="9"/>
  <c r="AW475" i="9"/>
  <c r="AW573" i="9"/>
  <c r="Z421" i="9"/>
  <c r="G123" i="9"/>
  <c r="I123" i="9" s="1"/>
  <c r="G233" i="9"/>
  <c r="I233" i="9" s="1"/>
  <c r="Z543" i="9"/>
  <c r="AW543" i="9"/>
  <c r="Z480" i="9"/>
  <c r="AW480" i="9"/>
  <c r="AW456" i="9"/>
  <c r="Z456" i="9"/>
  <c r="G364" i="9"/>
  <c r="I364" i="9" s="1"/>
  <c r="AW364" i="9"/>
  <c r="Z364" i="9"/>
  <c r="G356" i="9"/>
  <c r="I356" i="9" s="1"/>
  <c r="AW356" i="9"/>
  <c r="G348" i="9"/>
  <c r="I348" i="9" s="1"/>
  <c r="Z348" i="9"/>
  <c r="G340" i="9"/>
  <c r="I340" i="9" s="1"/>
  <c r="Z340" i="9"/>
  <c r="G281" i="9"/>
  <c r="I281" i="9" s="1"/>
  <c r="Z281" i="9"/>
  <c r="G261" i="9"/>
  <c r="Z261" i="9"/>
  <c r="AW261" i="9"/>
  <c r="G253" i="9"/>
  <c r="I253" i="9" s="1"/>
  <c r="AW253" i="9"/>
  <c r="Z253" i="9"/>
  <c r="AW238" i="9"/>
  <c r="Z238" i="9"/>
  <c r="G231" i="9"/>
  <c r="I231" i="9" s="1"/>
  <c r="Z231" i="9"/>
  <c r="G200" i="9"/>
  <c r="I200" i="9" s="1"/>
  <c r="AW200" i="9"/>
  <c r="Z177" i="9"/>
  <c r="AW177" i="9"/>
  <c r="AW155" i="9"/>
  <c r="G155" i="9"/>
  <c r="G58" i="9"/>
  <c r="I58" i="9" s="1"/>
  <c r="Z58" i="9"/>
  <c r="AW58" i="9"/>
  <c r="AW51" i="9"/>
  <c r="Z51" i="9"/>
  <c r="AW29" i="9"/>
  <c r="Z29" i="9"/>
  <c r="G585" i="9"/>
  <c r="K585" i="9" s="1"/>
  <c r="AW585" i="9"/>
  <c r="G577" i="9"/>
  <c r="K577" i="9" s="1"/>
  <c r="Z577" i="9"/>
  <c r="AW577" i="9"/>
  <c r="G570" i="9"/>
  <c r="K570" i="9" s="1"/>
  <c r="Z570" i="9"/>
  <c r="G562" i="9"/>
  <c r="K562" i="9" s="1"/>
  <c r="Z562" i="9"/>
  <c r="AU160" i="9"/>
  <c r="AT160" i="9" s="1"/>
  <c r="AS160" i="9" s="1"/>
  <c r="AR160" i="9" s="1"/>
  <c r="AQ160" i="9" s="1"/>
  <c r="AP160" i="9" s="1"/>
  <c r="AO160" i="9" s="1"/>
  <c r="AN160" i="9" s="1"/>
  <c r="AM160" i="9" s="1"/>
  <c r="AL160" i="9" s="1"/>
  <c r="AU354" i="9"/>
  <c r="AT354" i="9" s="1"/>
  <c r="AS354" i="9" s="1"/>
  <c r="AR354" i="9" s="1"/>
  <c r="AQ354" i="9" s="1"/>
  <c r="AP354" i="9" s="1"/>
  <c r="AO354" i="9" s="1"/>
  <c r="AN354" i="9" s="1"/>
  <c r="AM354" i="9" s="1"/>
  <c r="AL354" i="9" s="1"/>
  <c r="R397" i="9"/>
  <c r="R160" i="9"/>
  <c r="Z541" i="9"/>
  <c r="Z61" i="9"/>
  <c r="G534" i="9"/>
  <c r="K534" i="9" s="1"/>
  <c r="Z534" i="9"/>
  <c r="AW534" i="9"/>
  <c r="Z519" i="9"/>
  <c r="AW519" i="9"/>
  <c r="AW511" i="9"/>
  <c r="Z511" i="9"/>
  <c r="G511" i="9"/>
  <c r="K511" i="9" s="1"/>
  <c r="G487" i="9"/>
  <c r="K487" i="9" s="1"/>
  <c r="Z487" i="9"/>
  <c r="Z455" i="9"/>
  <c r="AW455" i="9"/>
  <c r="G304" i="9"/>
  <c r="I304" i="9" s="1"/>
  <c r="Z304" i="9"/>
  <c r="AW304" i="9"/>
  <c r="AW296" i="9"/>
  <c r="G296" i="9"/>
  <c r="I296" i="9" s="1"/>
  <c r="Z154" i="9"/>
  <c r="AW154" i="9"/>
  <c r="AW124" i="9"/>
  <c r="G124" i="9"/>
  <c r="I124" i="9" s="1"/>
  <c r="Z124" i="9"/>
  <c r="G95" i="9"/>
  <c r="I95" i="9" s="1"/>
  <c r="AW95" i="9"/>
  <c r="AU695" i="9"/>
  <c r="AY15" i="9"/>
  <c r="BY15" i="9"/>
  <c r="AK463" i="9"/>
  <c r="AJ463" i="9"/>
  <c r="AI463" i="9"/>
  <c r="AI53" i="9"/>
  <c r="AJ53" i="9"/>
  <c r="AT689" i="9"/>
  <c r="AS689" i="9" s="1"/>
  <c r="AR689" i="9" s="1"/>
  <c r="AQ689" i="9" s="1"/>
  <c r="AP689" i="9" s="1"/>
  <c r="AO689" i="9" s="1"/>
  <c r="AN689" i="9" s="1"/>
  <c r="AM689" i="9" s="1"/>
  <c r="AL689" i="9" s="1"/>
  <c r="AI461" i="9"/>
  <c r="AK234" i="9"/>
  <c r="AI108" i="9"/>
  <c r="AJ108" i="9"/>
  <c r="AK534" i="9"/>
  <c r="AJ534" i="9"/>
  <c r="AI238" i="9"/>
  <c r="AK238" i="9"/>
  <c r="AI265" i="9"/>
  <c r="AJ265" i="9"/>
  <c r="AJ410" i="9"/>
  <c r="AK410" i="9"/>
  <c r="AK392" i="9"/>
  <c r="AI392" i="9"/>
  <c r="AT671" i="9"/>
  <c r="AS671" i="9" s="1"/>
  <c r="AR671" i="9" s="1"/>
  <c r="AQ671" i="9" s="1"/>
  <c r="AP671" i="9" s="1"/>
  <c r="AO671" i="9" s="1"/>
  <c r="AN671" i="9" s="1"/>
  <c r="AM671" i="9" s="1"/>
  <c r="AL671" i="9" s="1"/>
  <c r="BX44" i="9"/>
  <c r="AI347" i="9"/>
  <c r="AI224" i="9"/>
  <c r="AJ224" i="9"/>
  <c r="AI627" i="9"/>
  <c r="AK627" i="9"/>
  <c r="AK618" i="9"/>
  <c r="AI618" i="9"/>
  <c r="AJ618" i="9"/>
  <c r="AI212" i="9"/>
  <c r="AJ212" i="9"/>
  <c r="AJ374" i="9"/>
  <c r="AI374" i="9"/>
  <c r="AK374" i="9"/>
  <c r="AK136" i="9"/>
  <c r="AJ136" i="9"/>
  <c r="BY17" i="9"/>
  <c r="AI384" i="9"/>
  <c r="AK384" i="9"/>
  <c r="AJ384" i="9"/>
  <c r="AI132" i="9"/>
  <c r="AJ132" i="9"/>
  <c r="AK123" i="9"/>
  <c r="AJ123" i="9"/>
  <c r="AI123" i="9"/>
  <c r="AI211" i="9"/>
  <c r="AJ211" i="9"/>
  <c r="AT584" i="9"/>
  <c r="AS584" i="9" s="1"/>
  <c r="AR584" i="9" s="1"/>
  <c r="AQ584" i="9" s="1"/>
  <c r="AP584" i="9" s="1"/>
  <c r="AO584" i="9" s="1"/>
  <c r="AN584" i="9" s="1"/>
  <c r="AM584" i="9" s="1"/>
  <c r="AL584" i="9" s="1"/>
  <c r="AT241" i="9"/>
  <c r="AS241" i="9" s="1"/>
  <c r="AR241" i="9" s="1"/>
  <c r="AQ241" i="9" s="1"/>
  <c r="AP241" i="9" s="1"/>
  <c r="AO241" i="9" s="1"/>
  <c r="AN241" i="9" s="1"/>
  <c r="AM241" i="9" s="1"/>
  <c r="AL241" i="9" s="1"/>
  <c r="AJ503" i="9"/>
  <c r="AI503" i="9"/>
  <c r="AI345" i="9"/>
  <c r="AJ345" i="9"/>
  <c r="AI214" i="9"/>
  <c r="AI290" i="9"/>
  <c r="AK290" i="9"/>
  <c r="AK61" i="9"/>
  <c r="AJ61" i="9"/>
  <c r="AI80" i="9"/>
  <c r="AK80" i="9"/>
  <c r="AI510" i="9"/>
  <c r="AQ694" i="9"/>
  <c r="AP694" i="9" s="1"/>
  <c r="AO694" i="9" s="1"/>
  <c r="AN694" i="9" s="1"/>
  <c r="AM694" i="9" s="1"/>
  <c r="AL694" i="9" s="1"/>
  <c r="AJ694" i="9" s="1"/>
  <c r="AJ355" i="9"/>
  <c r="AI355" i="9"/>
  <c r="AJ407" i="9"/>
  <c r="AI407" i="9"/>
  <c r="AJ607" i="9"/>
  <c r="AK607" i="9"/>
  <c r="AT702" i="9"/>
  <c r="AS702" i="9" s="1"/>
  <c r="AR702" i="9" s="1"/>
  <c r="AQ702" i="9" s="1"/>
  <c r="AP702" i="9" s="1"/>
  <c r="AO702" i="9" s="1"/>
  <c r="AN702" i="9" s="1"/>
  <c r="AM702" i="9" s="1"/>
  <c r="AL702" i="9" s="1"/>
  <c r="AK702" i="9" s="1"/>
  <c r="AK536" i="9"/>
  <c r="AK353" i="9"/>
  <c r="AK132" i="9"/>
  <c r="AK53" i="9"/>
  <c r="AJ80" i="9"/>
  <c r="AJ479" i="9"/>
  <c r="AI479" i="9"/>
  <c r="AJ615" i="9"/>
  <c r="AI615" i="9"/>
  <c r="AK615" i="9"/>
  <c r="AJ597" i="9"/>
  <c r="AK349" i="9"/>
  <c r="AI163" i="9"/>
  <c r="AJ163" i="9"/>
  <c r="AK590" i="9"/>
  <c r="AJ590" i="9"/>
  <c r="AJ307" i="9"/>
  <c r="AT688" i="9"/>
  <c r="AS688" i="9" s="1"/>
  <c r="AR688" i="9" s="1"/>
  <c r="AQ688" i="9" s="1"/>
  <c r="AP688" i="9" s="1"/>
  <c r="AO688" i="9" s="1"/>
  <c r="AN688" i="9" s="1"/>
  <c r="AM688" i="9" s="1"/>
  <c r="AL688" i="9" s="1"/>
  <c r="AJ536" i="9"/>
  <c r="AT672" i="9"/>
  <c r="AS672" i="9" s="1"/>
  <c r="AR672" i="9" s="1"/>
  <c r="AQ672" i="9" s="1"/>
  <c r="AP672" i="9" s="1"/>
  <c r="AO672" i="9" s="1"/>
  <c r="AN672" i="9" s="1"/>
  <c r="AM672" i="9" s="1"/>
  <c r="AL672" i="9" s="1"/>
  <c r="AS680" i="9"/>
  <c r="AR680" i="9" s="1"/>
  <c r="AQ680" i="9" s="1"/>
  <c r="AP680" i="9" s="1"/>
  <c r="AO680" i="9" s="1"/>
  <c r="AN680" i="9" s="1"/>
  <c r="AM680" i="9" s="1"/>
  <c r="AL680" i="9" s="1"/>
  <c r="AI353" i="9"/>
  <c r="AK555" i="9"/>
  <c r="AJ555" i="9"/>
  <c r="AK535" i="9"/>
  <c r="AJ535" i="9"/>
  <c r="AJ553" i="9"/>
  <c r="AK553" i="9"/>
  <c r="BY75" i="9"/>
  <c r="BX75" i="9"/>
  <c r="CE19" i="9"/>
  <c r="CD19" i="9" s="1"/>
  <c r="CC19" i="9" s="1"/>
  <c r="CB19" i="9" s="1"/>
  <c r="CA19" i="9" s="1"/>
  <c r="BZ19" i="9" s="1"/>
  <c r="CD43" i="9"/>
  <c r="CC43" i="9" s="1"/>
  <c r="CB43" i="9" s="1"/>
  <c r="CA43" i="9" s="1"/>
  <c r="BZ43" i="9" s="1"/>
  <c r="CG20" i="9"/>
  <c r="CF20" i="9" s="1"/>
  <c r="CE20" i="9" s="1"/>
  <c r="CD20" i="9" s="1"/>
  <c r="CC20" i="9" s="1"/>
  <c r="CB20" i="9" s="1"/>
  <c r="CA20" i="9" s="1"/>
  <c r="BZ20" i="9" s="1"/>
  <c r="AK552" i="9"/>
  <c r="AI552" i="9"/>
  <c r="AJ552" i="9"/>
  <c r="AI590" i="9"/>
  <c r="AJ452" i="9"/>
  <c r="AI452" i="9"/>
  <c r="AI314" i="9"/>
  <c r="AJ314" i="9"/>
  <c r="AJ375" i="9"/>
  <c r="AI375" i="9"/>
  <c r="AI167" i="9"/>
  <c r="AK582" i="9"/>
  <c r="AW539" i="9"/>
  <c r="G539" i="9"/>
  <c r="K539" i="9" s="1"/>
  <c r="AU539" i="9"/>
  <c r="AT539" i="9" s="1"/>
  <c r="AS539" i="9" s="1"/>
  <c r="AR539" i="9" s="1"/>
  <c r="AQ539" i="9" s="1"/>
  <c r="AP539" i="9" s="1"/>
  <c r="AO539" i="9" s="1"/>
  <c r="AN539" i="9" s="1"/>
  <c r="AM539" i="9" s="1"/>
  <c r="AL539" i="9" s="1"/>
  <c r="AW508" i="9"/>
  <c r="AU508" i="9"/>
  <c r="AT508" i="9" s="1"/>
  <c r="AS508" i="9" s="1"/>
  <c r="AR508" i="9" s="1"/>
  <c r="AQ508" i="9" s="1"/>
  <c r="AP508" i="9" s="1"/>
  <c r="AO508" i="9" s="1"/>
  <c r="AN508" i="9" s="1"/>
  <c r="AM508" i="9" s="1"/>
  <c r="AL508" i="9" s="1"/>
  <c r="Z500" i="9"/>
  <c r="AW500" i="9"/>
  <c r="G500" i="9"/>
  <c r="K500" i="9" s="1"/>
  <c r="AU500" i="9"/>
  <c r="AT500" i="9" s="1"/>
  <c r="AS500" i="9" s="1"/>
  <c r="AR500" i="9" s="1"/>
  <c r="AQ500" i="9" s="1"/>
  <c r="AP500" i="9" s="1"/>
  <c r="AO500" i="9" s="1"/>
  <c r="AN500" i="9" s="1"/>
  <c r="AM500" i="9" s="1"/>
  <c r="AL500" i="9" s="1"/>
  <c r="Z492" i="9"/>
  <c r="R492" i="9"/>
  <c r="AW492" i="9"/>
  <c r="AU492" i="9"/>
  <c r="AT492" i="9" s="1"/>
  <c r="AS492" i="9" s="1"/>
  <c r="AR492" i="9" s="1"/>
  <c r="AQ492" i="9" s="1"/>
  <c r="AP492" i="9" s="1"/>
  <c r="AO492" i="9" s="1"/>
  <c r="AN492" i="9" s="1"/>
  <c r="AM492" i="9" s="1"/>
  <c r="AL492" i="9" s="1"/>
  <c r="AW470" i="9"/>
  <c r="G470" i="9"/>
  <c r="K470" i="9" s="1"/>
  <c r="Z470" i="9"/>
  <c r="AU470" i="9"/>
  <c r="Z390" i="9"/>
  <c r="R390" i="9"/>
  <c r="AW390" i="9"/>
  <c r="AU390" i="9"/>
  <c r="AT390" i="9" s="1"/>
  <c r="AS390" i="9" s="1"/>
  <c r="AR390" i="9" s="1"/>
  <c r="AQ390" i="9" s="1"/>
  <c r="AP390" i="9" s="1"/>
  <c r="AO390" i="9" s="1"/>
  <c r="AN390" i="9" s="1"/>
  <c r="AM390" i="9" s="1"/>
  <c r="AL390" i="9" s="1"/>
  <c r="G343" i="9"/>
  <c r="I343" i="9" s="1"/>
  <c r="AW343" i="9"/>
  <c r="Z343" i="9"/>
  <c r="AU343" i="9"/>
  <c r="AT343" i="9" s="1"/>
  <c r="AS343" i="9" s="1"/>
  <c r="AR343" i="9" s="1"/>
  <c r="AQ343" i="9" s="1"/>
  <c r="AP343" i="9" s="1"/>
  <c r="AO343" i="9" s="1"/>
  <c r="AN343" i="9" s="1"/>
  <c r="AM343" i="9" s="1"/>
  <c r="AL343" i="9" s="1"/>
  <c r="G279" i="9"/>
  <c r="I279" i="9" s="1"/>
  <c r="Z279" i="9"/>
  <c r="AW279" i="9"/>
  <c r="AU279" i="9"/>
  <c r="AT279" i="9" s="1"/>
  <c r="AS279" i="9" s="1"/>
  <c r="AR279" i="9" s="1"/>
  <c r="AQ279" i="9" s="1"/>
  <c r="AP279" i="9" s="1"/>
  <c r="AO279" i="9" s="1"/>
  <c r="AN279" i="9" s="1"/>
  <c r="AM279" i="9" s="1"/>
  <c r="AL279" i="9" s="1"/>
  <c r="Z244" i="9"/>
  <c r="G244" i="9"/>
  <c r="I244" i="9" s="1"/>
  <c r="AW244" i="9"/>
  <c r="AU244" i="9"/>
  <c r="AT244" i="9" s="1"/>
  <c r="AS244" i="9" s="1"/>
  <c r="AR244" i="9" s="1"/>
  <c r="AQ244" i="9" s="1"/>
  <c r="AP244" i="9" s="1"/>
  <c r="AO244" i="9" s="1"/>
  <c r="AN244" i="9" s="1"/>
  <c r="AM244" i="9" s="1"/>
  <c r="AL244" i="9" s="1"/>
  <c r="AI244" i="9" s="1"/>
  <c r="AW236" i="9"/>
  <c r="AU236" i="9"/>
  <c r="AT236" i="9" s="1"/>
  <c r="AS236" i="9" s="1"/>
  <c r="AR236" i="9" s="1"/>
  <c r="AQ236" i="9" s="1"/>
  <c r="AP236" i="9" s="1"/>
  <c r="AO236" i="9" s="1"/>
  <c r="AN236" i="9" s="1"/>
  <c r="AM236" i="9" s="1"/>
  <c r="AL236" i="9" s="1"/>
  <c r="G182" i="9"/>
  <c r="Z182" i="9"/>
  <c r="AW182" i="9"/>
  <c r="R182" i="9"/>
  <c r="AU182" i="9"/>
  <c r="AW175" i="9"/>
  <c r="AU175" i="9"/>
  <c r="AW126" i="9"/>
  <c r="AU126" i="9"/>
  <c r="Z70" i="9"/>
  <c r="AW70" i="9"/>
  <c r="G70" i="9"/>
  <c r="I70" i="9" s="1"/>
  <c r="AU70" i="9"/>
  <c r="G63" i="9"/>
  <c r="I63" i="9" s="1"/>
  <c r="AW63" i="9"/>
  <c r="Z63" i="9"/>
  <c r="Z49" i="9"/>
  <c r="G49" i="9"/>
  <c r="I49" i="9" s="1"/>
  <c r="AW49" i="9"/>
  <c r="AU49" i="9"/>
  <c r="AT49" i="9" s="1"/>
  <c r="AS49" i="9" s="1"/>
  <c r="AR49" i="9" s="1"/>
  <c r="AQ49" i="9" s="1"/>
  <c r="AW42" i="9"/>
  <c r="Z27" i="9"/>
  <c r="AW27" i="9"/>
  <c r="G27" i="9"/>
  <c r="I27" i="9" s="1"/>
  <c r="AU27" i="9"/>
  <c r="G583" i="9"/>
  <c r="K583" i="9" s="1"/>
  <c r="Z583" i="9"/>
  <c r="AW583" i="9"/>
  <c r="AU583" i="9"/>
  <c r="AT583" i="9" s="1"/>
  <c r="AS583" i="9" s="1"/>
  <c r="AR583" i="9" s="1"/>
  <c r="AQ583" i="9" s="1"/>
  <c r="AP583" i="9" s="1"/>
  <c r="AO583" i="9" s="1"/>
  <c r="AN583" i="9" s="1"/>
  <c r="AM583" i="9" s="1"/>
  <c r="AL583" i="9" s="1"/>
  <c r="G576" i="9"/>
  <c r="K576" i="9" s="1"/>
  <c r="Z576" i="9"/>
  <c r="AW576" i="9"/>
  <c r="AU576" i="9"/>
  <c r="G568" i="9"/>
  <c r="K568" i="9" s="1"/>
  <c r="AW568" i="9"/>
  <c r="Z568" i="9"/>
  <c r="BR568" i="9"/>
  <c r="AU568" i="9"/>
  <c r="B568" i="9"/>
  <c r="G559" i="9"/>
  <c r="K559" i="9" s="1"/>
  <c r="Z559" i="9"/>
  <c r="AW559" i="9"/>
  <c r="AJ517" i="9"/>
  <c r="AS100" i="9"/>
  <c r="AR100" i="9" s="1"/>
  <c r="AQ100" i="9" s="1"/>
  <c r="AP100" i="9" s="1"/>
  <c r="AO100" i="9" s="1"/>
  <c r="AN100" i="9" s="1"/>
  <c r="AM100" i="9" s="1"/>
  <c r="AL100" i="9" s="1"/>
  <c r="AR110" i="9"/>
  <c r="AQ110" i="9" s="1"/>
  <c r="AP110" i="9" s="1"/>
  <c r="AO110" i="9" s="1"/>
  <c r="AN110" i="9" s="1"/>
  <c r="AM110" i="9" s="1"/>
  <c r="AL110" i="9" s="1"/>
  <c r="AS165" i="9"/>
  <c r="AR165" i="9" s="1"/>
  <c r="AQ165" i="9" s="1"/>
  <c r="AP165" i="9" s="1"/>
  <c r="AO165" i="9" s="1"/>
  <c r="AN165" i="9" s="1"/>
  <c r="AM165" i="9" s="1"/>
  <c r="AL165" i="9" s="1"/>
  <c r="AT255" i="9"/>
  <c r="AS255" i="9" s="1"/>
  <c r="AR255" i="9" s="1"/>
  <c r="AQ255" i="9" s="1"/>
  <c r="AP255" i="9" s="1"/>
  <c r="AO255" i="9" s="1"/>
  <c r="AN255" i="9" s="1"/>
  <c r="AM255" i="9" s="1"/>
  <c r="AL255" i="9" s="1"/>
  <c r="AT623" i="9"/>
  <c r="AS623" i="9" s="1"/>
  <c r="AR623" i="9" s="1"/>
  <c r="AQ623" i="9" s="1"/>
  <c r="AP623" i="9" s="1"/>
  <c r="AO623" i="9" s="1"/>
  <c r="AN623" i="9" s="1"/>
  <c r="AM623" i="9" s="1"/>
  <c r="AL623" i="9" s="1"/>
  <c r="AS669" i="9"/>
  <c r="BX6" i="9"/>
  <c r="CH63" i="9"/>
  <c r="CG63" i="9" s="1"/>
  <c r="CF63" i="9" s="1"/>
  <c r="CE63" i="9" s="1"/>
  <c r="CD63" i="9" s="1"/>
  <c r="CC63" i="9" s="1"/>
  <c r="CB63" i="9" s="1"/>
  <c r="CA63" i="9" s="1"/>
  <c r="BZ63" i="9" s="1"/>
  <c r="CF23" i="9"/>
  <c r="CE23" i="9" s="1"/>
  <c r="CD23" i="9" s="1"/>
  <c r="CC23" i="9" s="1"/>
  <c r="CB23" i="9" s="1"/>
  <c r="CA23" i="9" s="1"/>
  <c r="BZ23" i="9" s="1"/>
  <c r="CF13" i="9"/>
  <c r="CE13" i="9" s="1"/>
  <c r="CD13" i="9" s="1"/>
  <c r="CC13" i="9" s="1"/>
  <c r="CB13" i="9" s="1"/>
  <c r="CA13" i="9" s="1"/>
  <c r="BZ13" i="9" s="1"/>
  <c r="BY13" i="9" s="1"/>
  <c r="CG59" i="9"/>
  <c r="CF59" i="9" s="1"/>
  <c r="CE59" i="9" s="1"/>
  <c r="CD59" i="9" s="1"/>
  <c r="CC59" i="9" s="1"/>
  <c r="CB59" i="9" s="1"/>
  <c r="CA59" i="9" s="1"/>
  <c r="BZ59" i="9" s="1"/>
  <c r="CG40" i="9"/>
  <c r="CF40" i="9" s="1"/>
  <c r="CE40" i="9" s="1"/>
  <c r="CD40" i="9" s="1"/>
  <c r="CC40" i="9" s="1"/>
  <c r="CB40" i="9" s="1"/>
  <c r="CA40" i="9" s="1"/>
  <c r="BZ40" i="9" s="1"/>
  <c r="CH14" i="9"/>
  <c r="CG14" i="9" s="1"/>
  <c r="CF14" i="9" s="1"/>
  <c r="CE14" i="9" s="1"/>
  <c r="CD14" i="9" s="1"/>
  <c r="CC14" i="9" s="1"/>
  <c r="CB14" i="9" s="1"/>
  <c r="CA14" i="9" s="1"/>
  <c r="BZ14" i="9" s="1"/>
  <c r="AU559" i="9"/>
  <c r="AT559" i="9" s="1"/>
  <c r="AS559" i="9" s="1"/>
  <c r="AR559" i="9" s="1"/>
  <c r="AQ559" i="9" s="1"/>
  <c r="AP559" i="9" s="1"/>
  <c r="AO559" i="9" s="1"/>
  <c r="AN559" i="9" s="1"/>
  <c r="AM559" i="9" s="1"/>
  <c r="AL559" i="9" s="1"/>
  <c r="AK559" i="9" s="1"/>
  <c r="AS150" i="9"/>
  <c r="AR150" i="9" s="1"/>
  <c r="AQ150" i="9" s="1"/>
  <c r="AP150" i="9" s="1"/>
  <c r="AO150" i="9" s="1"/>
  <c r="AN150" i="9" s="1"/>
  <c r="AM150" i="9" s="1"/>
  <c r="AL150" i="9" s="1"/>
  <c r="AS368" i="9"/>
  <c r="AR368" i="9" s="1"/>
  <c r="AQ368" i="9" s="1"/>
  <c r="AP368" i="9" s="1"/>
  <c r="AO368" i="9" s="1"/>
  <c r="AN368" i="9" s="1"/>
  <c r="AM368" i="9" s="1"/>
  <c r="AL368" i="9" s="1"/>
  <c r="AS606" i="9"/>
  <c r="AR606" i="9" s="1"/>
  <c r="AQ606" i="9" s="1"/>
  <c r="AP606" i="9" s="1"/>
  <c r="AO606" i="9" s="1"/>
  <c r="AN606" i="9" s="1"/>
  <c r="AM606" i="9" s="1"/>
  <c r="AL606" i="9" s="1"/>
  <c r="AR89" i="9"/>
  <c r="AQ89" i="9" s="1"/>
  <c r="AP89" i="9" s="1"/>
  <c r="AO89" i="9" s="1"/>
  <c r="AN89" i="9" s="1"/>
  <c r="AM89" i="9" s="1"/>
  <c r="AL89" i="9" s="1"/>
  <c r="AS135" i="9"/>
  <c r="AR135" i="9" s="1"/>
  <c r="AQ135" i="9" s="1"/>
  <c r="AP135" i="9" s="1"/>
  <c r="AO135" i="9" s="1"/>
  <c r="AN135" i="9" s="1"/>
  <c r="AM135" i="9" s="1"/>
  <c r="AL135" i="9" s="1"/>
  <c r="AU63" i="9"/>
  <c r="AT505" i="9"/>
  <c r="AS505" i="9"/>
  <c r="AR505" i="9" s="1"/>
  <c r="AQ505" i="9" s="1"/>
  <c r="AP505" i="9" s="1"/>
  <c r="AO505" i="9" s="1"/>
  <c r="AN505" i="9" s="1"/>
  <c r="AM505" i="9" s="1"/>
  <c r="AL505" i="9" s="1"/>
  <c r="AO516" i="9"/>
  <c r="AN516" i="9" s="1"/>
  <c r="AM516" i="9" s="1"/>
  <c r="AL516" i="9" s="1"/>
  <c r="CB22" i="9"/>
  <c r="CA22" i="9" s="1"/>
  <c r="BZ22" i="9" s="1"/>
  <c r="AS261" i="9"/>
  <c r="AR261" i="9" s="1"/>
  <c r="AQ261" i="9" s="1"/>
  <c r="AP261" i="9" s="1"/>
  <c r="AO261" i="9" s="1"/>
  <c r="AN261" i="9" s="1"/>
  <c r="AM261" i="9" s="1"/>
  <c r="AL261" i="9" s="1"/>
  <c r="AU56" i="9"/>
  <c r="AT56" i="9" s="1"/>
  <c r="AS56" i="9" s="1"/>
  <c r="AR56" i="9" s="1"/>
  <c r="AQ56" i="9" s="1"/>
  <c r="AP56" i="9" s="1"/>
  <c r="AO56" i="9" s="1"/>
  <c r="AN56" i="9" s="1"/>
  <c r="AM56" i="9" s="1"/>
  <c r="AL56" i="9" s="1"/>
  <c r="AS34" i="9"/>
  <c r="AR34" i="9" s="1"/>
  <c r="AQ34" i="9" s="1"/>
  <c r="AP34" i="9" s="1"/>
  <c r="AO34" i="9" s="1"/>
  <c r="AN34" i="9" s="1"/>
  <c r="AM34" i="9" s="1"/>
  <c r="AL34" i="9" s="1"/>
  <c r="AP266" i="9"/>
  <c r="AO266" i="9" s="1"/>
  <c r="AN266" i="9" s="1"/>
  <c r="AM266" i="9" s="1"/>
  <c r="AL266" i="9" s="1"/>
  <c r="AT376" i="9"/>
  <c r="AS376" i="9" s="1"/>
  <c r="AR376" i="9" s="1"/>
  <c r="AQ376" i="9" s="1"/>
  <c r="AP376" i="9" s="1"/>
  <c r="AO376" i="9" s="1"/>
  <c r="AN376" i="9" s="1"/>
  <c r="AM376" i="9" s="1"/>
  <c r="AL376" i="9" s="1"/>
  <c r="AT551" i="9"/>
  <c r="AS551" i="9" s="1"/>
  <c r="AR551" i="9" s="1"/>
  <c r="AQ551" i="9" s="1"/>
  <c r="AP551" i="9" s="1"/>
  <c r="AO551" i="9" s="1"/>
  <c r="AN551" i="9" s="1"/>
  <c r="AM551" i="9" s="1"/>
  <c r="AL551" i="9" s="1"/>
  <c r="CH36" i="9"/>
  <c r="CG36" i="9" s="1"/>
  <c r="CF36" i="9" s="1"/>
  <c r="CE36" i="9" s="1"/>
  <c r="CD36" i="9" s="1"/>
  <c r="CC36" i="9" s="1"/>
  <c r="CB36" i="9" s="1"/>
  <c r="CA36" i="9" s="1"/>
  <c r="BZ36" i="9" s="1"/>
  <c r="CE77" i="9"/>
  <c r="CD77" i="9" s="1"/>
  <c r="CC77" i="9" s="1"/>
  <c r="CB77" i="9" s="1"/>
  <c r="CA77" i="9" s="1"/>
  <c r="BZ77" i="9" s="1"/>
  <c r="CH52" i="9"/>
  <c r="CG52" i="9" s="1"/>
  <c r="CF52" i="9" s="1"/>
  <c r="CE52" i="9" s="1"/>
  <c r="CD52" i="9" s="1"/>
  <c r="CC52" i="9" s="1"/>
  <c r="CB52" i="9" s="1"/>
  <c r="CA52" i="9" s="1"/>
  <c r="BZ52" i="9" s="1"/>
  <c r="CH30" i="9"/>
  <c r="CG30" i="9" s="1"/>
  <c r="CF30" i="9" s="1"/>
  <c r="CE30" i="9" s="1"/>
  <c r="CD30" i="9" s="1"/>
  <c r="CC30" i="9" s="1"/>
  <c r="CB30" i="9" s="1"/>
  <c r="CA30" i="9" s="1"/>
  <c r="BZ30" i="9" s="1"/>
  <c r="CG29" i="9"/>
  <c r="CF29" i="9" s="1"/>
  <c r="CE29" i="9" s="1"/>
  <c r="CD29" i="9" s="1"/>
  <c r="CC29" i="9" s="1"/>
  <c r="CB29" i="9" s="1"/>
  <c r="CA29" i="9" s="1"/>
  <c r="BZ29" i="9" s="1"/>
  <c r="CH16" i="9"/>
  <c r="CG16" i="9" s="1"/>
  <c r="CF16" i="9"/>
  <c r="CE16" i="9" s="1"/>
  <c r="CD16" i="9" s="1"/>
  <c r="CC16" i="9" s="1"/>
  <c r="CB16" i="9" s="1"/>
  <c r="CA16" i="9" s="1"/>
  <c r="BZ16" i="9" s="1"/>
  <c r="AS363" i="9"/>
  <c r="AR363" i="9" s="1"/>
  <c r="AQ363" i="9" s="1"/>
  <c r="AP363" i="9" s="1"/>
  <c r="AO363" i="9" s="1"/>
  <c r="AN363" i="9" s="1"/>
  <c r="AM363" i="9" s="1"/>
  <c r="AL363" i="9" s="1"/>
  <c r="AS169" i="9"/>
  <c r="AR169" i="9" s="1"/>
  <c r="AQ169" i="9" s="1"/>
  <c r="AP169" i="9" s="1"/>
  <c r="AO169" i="9" s="1"/>
  <c r="AN169" i="9" s="1"/>
  <c r="AM169" i="9" s="1"/>
  <c r="AL169" i="9" s="1"/>
  <c r="AT248" i="9"/>
  <c r="AS248" i="9" s="1"/>
  <c r="AR248" i="9" s="1"/>
  <c r="AQ248" i="9" s="1"/>
  <c r="AP248" i="9" s="1"/>
  <c r="AO248" i="9" s="1"/>
  <c r="AN248" i="9" s="1"/>
  <c r="AM248" i="9" s="1"/>
  <c r="AL248" i="9" s="1"/>
  <c r="AU42" i="9"/>
  <c r="AS154" i="9"/>
  <c r="AR154" i="9" s="1"/>
  <c r="AQ154" i="9" s="1"/>
  <c r="AP154" i="9" s="1"/>
  <c r="AO154" i="9" s="1"/>
  <c r="AN154" i="9" s="1"/>
  <c r="AM154" i="9" s="1"/>
  <c r="AL154" i="9" s="1"/>
  <c r="AR178" i="9"/>
  <c r="AQ178" i="9" s="1"/>
  <c r="AP178" i="9" s="1"/>
  <c r="AO178" i="9" s="1"/>
  <c r="AN178" i="9" s="1"/>
  <c r="AM178" i="9" s="1"/>
  <c r="AL178" i="9" s="1"/>
  <c r="AS308" i="9"/>
  <c r="AR308" i="9" s="1"/>
  <c r="AQ308" i="9" s="1"/>
  <c r="AP308" i="9" s="1"/>
  <c r="AO308" i="9" s="1"/>
  <c r="AN308" i="9" s="1"/>
  <c r="AM308" i="9" s="1"/>
  <c r="AL308" i="9" s="1"/>
  <c r="AS48" i="9"/>
  <c r="AR48" i="9" s="1"/>
  <c r="AQ48" i="9" s="1"/>
  <c r="AP48" i="9" s="1"/>
  <c r="AO48" i="9" s="1"/>
  <c r="AN48" i="9" s="1"/>
  <c r="AM48" i="9" s="1"/>
  <c r="AL48" i="9" s="1"/>
  <c r="AS151" i="9"/>
  <c r="AR151" i="9" s="1"/>
  <c r="AQ151" i="9" s="1"/>
  <c r="AP151" i="9" s="1"/>
  <c r="AO151" i="9" s="1"/>
  <c r="AN151" i="9" s="1"/>
  <c r="AM151" i="9" s="1"/>
  <c r="AL151" i="9" s="1"/>
  <c r="AO598" i="9"/>
  <c r="AN598" i="9" s="1"/>
  <c r="AM598" i="9" s="1"/>
  <c r="AL598" i="9" s="1"/>
  <c r="CH74" i="9"/>
  <c r="CG74" i="9" s="1"/>
  <c r="CF74" i="9" s="1"/>
  <c r="CE74" i="9" s="1"/>
  <c r="CD74" i="9" s="1"/>
  <c r="CC74" i="9" s="1"/>
  <c r="CB74" i="9" s="1"/>
  <c r="CA74" i="9" s="1"/>
  <c r="BZ74" i="9" s="1"/>
  <c r="AR317" i="9"/>
  <c r="AQ317" i="9" s="1"/>
  <c r="AP317" i="9" s="1"/>
  <c r="AO317" i="9" s="1"/>
  <c r="AN317" i="9" s="1"/>
  <c r="AM317" i="9" s="1"/>
  <c r="AL317" i="9" s="1"/>
  <c r="AS147" i="9"/>
  <c r="AR147" i="9" s="1"/>
  <c r="AQ147" i="9" s="1"/>
  <c r="AP147" i="9" s="1"/>
  <c r="AO147" i="9" s="1"/>
  <c r="AN147" i="9" s="1"/>
  <c r="AM147" i="9" s="1"/>
  <c r="AL147" i="9" s="1"/>
  <c r="AS199" i="9"/>
  <c r="AR199" i="9" s="1"/>
  <c r="AQ199" i="9" s="1"/>
  <c r="AP199" i="9" s="1"/>
  <c r="AO199" i="9" s="1"/>
  <c r="AN199" i="9" s="1"/>
  <c r="AM199" i="9" s="1"/>
  <c r="AL199" i="9" s="1"/>
  <c r="CF32" i="9"/>
  <c r="CE32" i="9" s="1"/>
  <c r="CD32" i="9" s="1"/>
  <c r="CC32" i="9" s="1"/>
  <c r="CB32" i="9" s="1"/>
  <c r="CA32" i="9" s="1"/>
  <c r="BZ32" i="9" s="1"/>
  <c r="CG4" i="9"/>
  <c r="CF4" i="9" s="1"/>
  <c r="CE4" i="9" s="1"/>
  <c r="CD4" i="9" s="1"/>
  <c r="CC4" i="9" s="1"/>
  <c r="CB4" i="9" s="1"/>
  <c r="CA4" i="9" s="1"/>
  <c r="BZ4" i="9" s="1"/>
  <c r="Z538" i="9"/>
  <c r="AW538" i="9"/>
  <c r="AW515" i="9"/>
  <c r="Z515" i="9"/>
  <c r="Z389" i="9"/>
  <c r="AW389" i="9"/>
  <c r="R389" i="9"/>
  <c r="G381" i="9"/>
  <c r="I381" i="9" s="1"/>
  <c r="Z381" i="9"/>
  <c r="AW381" i="9"/>
  <c r="AW285" i="9"/>
  <c r="AW243" i="9"/>
  <c r="AW197" i="9"/>
  <c r="G197" i="9"/>
  <c r="I197" i="9" s="1"/>
  <c r="Z197" i="9"/>
  <c r="G189" i="9"/>
  <c r="R189" i="9"/>
  <c r="Z189" i="9"/>
  <c r="AW189" i="9"/>
  <c r="G148" i="9"/>
  <c r="I148" i="9" s="1"/>
  <c r="Z148" i="9"/>
  <c r="AW148" i="9"/>
  <c r="AW55" i="9"/>
  <c r="G55" i="9"/>
  <c r="I55" i="9" s="1"/>
  <c r="Z55" i="9"/>
  <c r="G33" i="9"/>
  <c r="I33" i="9" s="1"/>
  <c r="Z33" i="9"/>
  <c r="AW33" i="9"/>
  <c r="G586" i="9"/>
  <c r="K586" i="9" s="1"/>
  <c r="Z586" i="9"/>
  <c r="G613" i="9"/>
  <c r="K613" i="9" s="1"/>
  <c r="Z613" i="9"/>
  <c r="AW613" i="9"/>
  <c r="AS141" i="9"/>
  <c r="AR141" i="9" s="1"/>
  <c r="AQ141" i="9" s="1"/>
  <c r="AP141" i="9" s="1"/>
  <c r="AO141" i="9" s="1"/>
  <c r="AN141" i="9" s="1"/>
  <c r="AM141" i="9" s="1"/>
  <c r="AL141" i="9" s="1"/>
  <c r="G551" i="9"/>
  <c r="K551" i="9" s="1"/>
  <c r="Z544" i="9"/>
  <c r="G544" i="9"/>
  <c r="K544" i="9" s="1"/>
  <c r="Z537" i="9"/>
  <c r="AW537" i="9"/>
  <c r="G537" i="9"/>
  <c r="K537" i="9" s="1"/>
  <c r="G529" i="9"/>
  <c r="K529" i="9" s="1"/>
  <c r="AW529" i="9"/>
  <c r="Z522" i="9"/>
  <c r="AW522" i="9"/>
  <c r="G401" i="9"/>
  <c r="J401" i="9" s="1"/>
  <c r="B401" i="9"/>
  <c r="Z401" i="9"/>
  <c r="AW401" i="9"/>
  <c r="Z394" i="9"/>
  <c r="AW394" i="9"/>
  <c r="R394" i="9"/>
  <c r="Z204" i="9"/>
  <c r="G204" i="9"/>
  <c r="I204" i="9" s="1"/>
  <c r="AW204" i="9"/>
  <c r="Z140" i="9"/>
  <c r="AW140" i="9"/>
  <c r="G593" i="9"/>
  <c r="K593" i="9" s="1"/>
  <c r="AW593" i="9"/>
  <c r="Z593" i="9"/>
  <c r="Z467" i="9"/>
  <c r="AW467" i="9"/>
  <c r="G467" i="9"/>
  <c r="K467" i="9" s="1"/>
  <c r="Z452" i="9"/>
  <c r="B452" i="9"/>
  <c r="G452" i="9"/>
  <c r="J452" i="9" s="1"/>
  <c r="AW452" i="9"/>
  <c r="Z444" i="9"/>
  <c r="G444" i="9"/>
  <c r="K444" i="9" s="1"/>
  <c r="AW444" i="9"/>
  <c r="Z436" i="9"/>
  <c r="G436" i="9"/>
  <c r="K436" i="9" s="1"/>
  <c r="AW436" i="9"/>
  <c r="Z429" i="9"/>
  <c r="AW429" i="9"/>
  <c r="G429" i="9"/>
  <c r="K429" i="9" s="1"/>
  <c r="Z422" i="9"/>
  <c r="AW422" i="9"/>
  <c r="B422" i="9"/>
  <c r="G416" i="9"/>
  <c r="K416" i="9" s="1"/>
  <c r="Z408" i="9"/>
  <c r="G408" i="9"/>
  <c r="K408" i="9" s="1"/>
  <c r="G379" i="9"/>
  <c r="J379" i="9" s="1"/>
  <c r="Z332" i="9"/>
  <c r="AW332" i="9"/>
  <c r="Z326" i="9"/>
  <c r="AW326" i="9"/>
  <c r="G326" i="9"/>
  <c r="I326" i="9" s="1"/>
  <c r="Z318" i="9"/>
  <c r="G318" i="9"/>
  <c r="I318" i="9" s="1"/>
  <c r="AW318" i="9"/>
  <c r="AW312" i="9"/>
  <c r="AW299" i="9"/>
  <c r="AW291" i="9"/>
  <c r="G283" i="9"/>
  <c r="I283" i="9" s="1"/>
  <c r="Z283" i="9"/>
  <c r="AW283" i="9"/>
  <c r="R248" i="9"/>
  <c r="Z248" i="9"/>
  <c r="AW248" i="9"/>
  <c r="B248" i="9"/>
  <c r="AW146" i="9"/>
  <c r="G146" i="9"/>
  <c r="I146" i="9" s="1"/>
  <c r="G131" i="9"/>
  <c r="I131" i="9" s="1"/>
  <c r="G83" i="9"/>
  <c r="I83" i="9" s="1"/>
  <c r="AW83" i="9"/>
  <c r="AW46" i="9"/>
  <c r="G46" i="9"/>
  <c r="I46" i="9" s="1"/>
  <c r="AW31" i="9"/>
  <c r="Z542" i="9"/>
  <c r="AW542" i="9"/>
  <c r="G542" i="9"/>
  <c r="K542" i="9" s="1"/>
  <c r="Z520" i="9"/>
  <c r="AW520" i="9"/>
  <c r="Z488" i="9"/>
  <c r="G466" i="9"/>
  <c r="J466" i="9" s="1"/>
  <c r="Z466" i="9"/>
  <c r="AW466" i="9"/>
  <c r="G458" i="9"/>
  <c r="K458" i="9" s="1"/>
  <c r="AW458" i="9"/>
  <c r="G339" i="9"/>
  <c r="I339" i="9" s="1"/>
  <c r="Z339" i="9"/>
  <c r="AW339" i="9"/>
  <c r="G255" i="9"/>
  <c r="I255" i="9" s="1"/>
  <c r="AW255" i="9"/>
  <c r="Z255" i="9"/>
  <c r="AW247" i="9"/>
  <c r="B247" i="9"/>
  <c r="R247" i="9"/>
  <c r="G225" i="9"/>
  <c r="Z225" i="9"/>
  <c r="AW225" i="9"/>
  <c r="G145" i="9"/>
  <c r="I145" i="9" s="1"/>
  <c r="AW145" i="9"/>
  <c r="AW97" i="9"/>
  <c r="G97" i="9"/>
  <c r="I97" i="9" s="1"/>
  <c r="G90" i="9"/>
  <c r="I90" i="9" s="1"/>
  <c r="Z90" i="9"/>
  <c r="Z74" i="9"/>
  <c r="AW74" i="9"/>
  <c r="G555" i="9"/>
  <c r="K555" i="9" s="1"/>
  <c r="Z555" i="9"/>
  <c r="G605" i="9"/>
  <c r="K605" i="9" s="1"/>
  <c r="Z605" i="9"/>
  <c r="AW605" i="9"/>
  <c r="AW599" i="9"/>
  <c r="G599" i="9"/>
  <c r="K599" i="9" s="1"/>
  <c r="Z599" i="9"/>
  <c r="AO223" i="9"/>
  <c r="AN223" i="9" s="1"/>
  <c r="AM223" i="9" s="1"/>
  <c r="AL223" i="9" s="1"/>
  <c r="CE2" i="9"/>
  <c r="CD2" i="9" s="1"/>
  <c r="CC2" i="9" s="1"/>
  <c r="CB2" i="9" s="1"/>
  <c r="CA2" i="9" s="1"/>
  <c r="BZ2" i="9" s="1"/>
  <c r="G548" i="9"/>
  <c r="K548" i="9" s="1"/>
  <c r="AW548" i="9"/>
  <c r="Z346" i="9"/>
  <c r="G346" i="9"/>
  <c r="I346" i="9" s="1"/>
  <c r="AW289" i="9"/>
  <c r="G289" i="9"/>
  <c r="I289" i="9" s="1"/>
  <c r="Z289" i="9"/>
  <c r="G262" i="9"/>
  <c r="I262" i="9" s="1"/>
  <c r="Z262" i="9"/>
  <c r="G224" i="9"/>
  <c r="Z224" i="9"/>
  <c r="AW224" i="9"/>
  <c r="R224" i="9"/>
  <c r="G217" i="9"/>
  <c r="I217" i="9" s="1"/>
  <c r="AW217" i="9"/>
  <c r="AW209" i="9"/>
  <c r="AW172" i="9"/>
  <c r="G172" i="9"/>
  <c r="I172" i="9" s="1"/>
  <c r="Z172" i="9"/>
  <c r="G165" i="9"/>
  <c r="I165" i="9" s="1"/>
  <c r="Z165" i="9"/>
  <c r="AW158" i="9"/>
  <c r="AW152" i="9"/>
  <c r="R152" i="9"/>
  <c r="AW103" i="9"/>
  <c r="Z103" i="9"/>
  <c r="AW44" i="9"/>
  <c r="G44" i="9"/>
  <c r="I44" i="9" s="1"/>
  <c r="Z44" i="9"/>
  <c r="Z561" i="9"/>
  <c r="AW561" i="9"/>
  <c r="R561" i="9"/>
  <c r="G563" i="9"/>
  <c r="K563" i="9" s="1"/>
  <c r="Z563" i="9"/>
  <c r="AW563" i="9"/>
  <c r="B21" i="9"/>
  <c r="AW21" i="9"/>
  <c r="R21" i="9"/>
  <c r="G479" i="9"/>
  <c r="J479" i="9" s="1"/>
  <c r="AW479" i="9"/>
  <c r="Z479" i="9"/>
  <c r="B479" i="9"/>
  <c r="G472" i="9"/>
  <c r="K472" i="9" s="1"/>
  <c r="Z472" i="9"/>
  <c r="AW472" i="9"/>
  <c r="G345" i="9"/>
  <c r="I345" i="9" s="1"/>
  <c r="Z345" i="9"/>
  <c r="AW345" i="9"/>
  <c r="AW337" i="9"/>
  <c r="Z337" i="9"/>
  <c r="G337" i="9"/>
  <c r="I337" i="9" s="1"/>
  <c r="AW273" i="9"/>
  <c r="G273" i="9"/>
  <c r="I273" i="9" s="1"/>
  <c r="Z273" i="9"/>
  <c r="AW267" i="9"/>
  <c r="G267" i="9"/>
  <c r="I267" i="9" s="1"/>
  <c r="Z267" i="9"/>
  <c r="R184" i="9"/>
  <c r="G184" i="9"/>
  <c r="Z184" i="9"/>
  <c r="AW184" i="9"/>
  <c r="G164" i="9"/>
  <c r="Z164" i="9"/>
  <c r="AW164" i="9"/>
  <c r="R164" i="9"/>
  <c r="AW128" i="9"/>
  <c r="Z128" i="9"/>
  <c r="AW109" i="9"/>
  <c r="G72" i="9"/>
  <c r="I72" i="9" s="1"/>
  <c r="Z72" i="9"/>
  <c r="Z485" i="9"/>
  <c r="AW485" i="9"/>
  <c r="R485" i="9"/>
  <c r="G375" i="9"/>
  <c r="I375" i="9" s="1"/>
  <c r="AW375" i="9"/>
  <c r="Z368" i="9"/>
  <c r="G368" i="9"/>
  <c r="I368" i="9" s="1"/>
  <c r="AW368" i="9"/>
  <c r="AW360" i="9"/>
  <c r="G352" i="9"/>
  <c r="I352" i="9" s="1"/>
  <c r="AW352" i="9"/>
  <c r="Z352" i="9"/>
  <c r="AW280" i="9"/>
  <c r="Z280" i="9"/>
  <c r="B260" i="9"/>
  <c r="Z260" i="9"/>
  <c r="AW260" i="9"/>
  <c r="R260" i="9"/>
  <c r="G230" i="9"/>
  <c r="I230" i="9" s="1"/>
  <c r="AW230" i="9"/>
  <c r="Z230" i="9"/>
  <c r="G215" i="9"/>
  <c r="I215" i="9" s="1"/>
  <c r="Z215" i="9"/>
  <c r="AW215" i="9"/>
  <c r="AW199" i="9"/>
  <c r="AW170" i="9"/>
  <c r="R170" i="9"/>
  <c r="G170" i="9"/>
  <c r="AW163" i="9"/>
  <c r="Z150" i="9"/>
  <c r="AW150" i="9"/>
  <c r="R150" i="9"/>
  <c r="AW121" i="9"/>
  <c r="Z115" i="9"/>
  <c r="G101" i="9"/>
  <c r="I101" i="9" s="1"/>
  <c r="Z101" i="9"/>
  <c r="AW101" i="9"/>
  <c r="G50" i="9"/>
  <c r="I50" i="9" s="1"/>
  <c r="Z50" i="9"/>
  <c r="AW50" i="9"/>
  <c r="G569" i="9"/>
  <c r="K569" i="9" s="1"/>
  <c r="AW569" i="9"/>
  <c r="B569" i="9"/>
  <c r="Z569" i="9"/>
  <c r="G590" i="9"/>
  <c r="K590" i="9" s="1"/>
  <c r="AJ670" i="9"/>
  <c r="AI670" i="9"/>
  <c r="AK670" i="9"/>
  <c r="AJ667" i="9"/>
  <c r="AI667" i="9"/>
  <c r="AK667" i="9"/>
  <c r="AJ696" i="9"/>
  <c r="AK696" i="9"/>
  <c r="AI696" i="9"/>
  <c r="AK710" i="9"/>
  <c r="AI710" i="9"/>
  <c r="AJ710" i="9"/>
  <c r="AS661" i="9"/>
  <c r="AR661" i="9" s="1"/>
  <c r="AQ661" i="9" s="1"/>
  <c r="AP661" i="9" s="1"/>
  <c r="AO661" i="9" s="1"/>
  <c r="AN661" i="9" s="1"/>
  <c r="AM661" i="9" s="1"/>
  <c r="AL661" i="9" s="1"/>
  <c r="AQ691" i="9"/>
  <c r="AP691" i="9" s="1"/>
  <c r="AO691" i="9" s="1"/>
  <c r="AN691" i="9" s="1"/>
  <c r="AM691" i="9" s="1"/>
  <c r="AL691" i="9" s="1"/>
  <c r="AS698" i="9"/>
  <c r="AR698" i="9" s="1"/>
  <c r="AQ698" i="9" s="1"/>
  <c r="AP698" i="9" s="1"/>
  <c r="AO698" i="9" s="1"/>
  <c r="AN698" i="9" s="1"/>
  <c r="AM698" i="9" s="1"/>
  <c r="AL698" i="9" s="1"/>
  <c r="AT662" i="9"/>
  <c r="AS662" i="9" s="1"/>
  <c r="AR662" i="9" s="1"/>
  <c r="AQ662" i="9" s="1"/>
  <c r="AP662" i="9" s="1"/>
  <c r="AO662" i="9" s="1"/>
  <c r="AN662" i="9" s="1"/>
  <c r="AM662" i="9" s="1"/>
  <c r="AL662" i="9" s="1"/>
  <c r="K665" i="9"/>
  <c r="AS630" i="9"/>
  <c r="AR630" i="9" s="1"/>
  <c r="AQ630" i="9" s="1"/>
  <c r="AP630" i="9" s="1"/>
  <c r="AO630" i="9" s="1"/>
  <c r="AN630" i="9" s="1"/>
  <c r="AM630" i="9" s="1"/>
  <c r="AL630" i="9" s="1"/>
  <c r="AJ630" i="9" s="1"/>
  <c r="AT673" i="9"/>
  <c r="AS673" i="9" s="1"/>
  <c r="AR673" i="9" s="1"/>
  <c r="AQ673" i="9" s="1"/>
  <c r="AP673" i="9" s="1"/>
  <c r="AO673" i="9" s="1"/>
  <c r="AN673" i="9" s="1"/>
  <c r="AM673" i="9" s="1"/>
  <c r="AL673" i="9" s="1"/>
  <c r="AR682" i="9"/>
  <c r="AQ682" i="9" s="1"/>
  <c r="AP682" i="9" s="1"/>
  <c r="AO682" i="9" s="1"/>
  <c r="AN682" i="9" s="1"/>
  <c r="AM682" i="9" s="1"/>
  <c r="AL682" i="9" s="1"/>
  <c r="AT687" i="9"/>
  <c r="AS687" i="9" s="1"/>
  <c r="AR687" i="9" s="1"/>
  <c r="AQ687" i="9" s="1"/>
  <c r="AP687" i="9" s="1"/>
  <c r="AO687" i="9" s="1"/>
  <c r="AN687" i="9" s="1"/>
  <c r="AM687" i="9" s="1"/>
  <c r="AL687" i="9" s="1"/>
  <c r="AS668" i="9"/>
  <c r="AR668" i="9" s="1"/>
  <c r="AQ668" i="9" s="1"/>
  <c r="AP668" i="9" s="1"/>
  <c r="AO668" i="9" s="1"/>
  <c r="AN668" i="9" s="1"/>
  <c r="AM668" i="9" s="1"/>
  <c r="AL668" i="9" s="1"/>
  <c r="AS692" i="9"/>
  <c r="AR692" i="9" s="1"/>
  <c r="AQ692" i="9" s="1"/>
  <c r="AP692" i="9" s="1"/>
  <c r="AO692" i="9" s="1"/>
  <c r="AN692" i="9" s="1"/>
  <c r="AM692" i="9" s="1"/>
  <c r="AL692" i="9" s="1"/>
  <c r="AT665" i="9"/>
  <c r="AS665" i="9" s="1"/>
  <c r="AR665" i="9" s="1"/>
  <c r="AQ665" i="9" s="1"/>
  <c r="AP665" i="9" s="1"/>
  <c r="AO665" i="9" s="1"/>
  <c r="AN665" i="9" s="1"/>
  <c r="AM665" i="9" s="1"/>
  <c r="AL665" i="9" s="1"/>
  <c r="AR640" i="9"/>
  <c r="AQ640" i="9" s="1"/>
  <c r="AP640" i="9" s="1"/>
  <c r="AO640" i="9" s="1"/>
  <c r="BY81" i="9"/>
  <c r="BX81" i="9"/>
  <c r="BY59" i="9"/>
  <c r="BX59" i="9"/>
  <c r="BX25" i="9"/>
  <c r="BY25" i="9"/>
  <c r="BX51" i="9"/>
  <c r="BY51" i="9"/>
  <c r="AJ275" i="9"/>
  <c r="AK275" i="9"/>
  <c r="AJ81" i="9"/>
  <c r="AK81" i="9"/>
  <c r="BX80" i="9"/>
  <c r="BY80" i="9"/>
  <c r="AI233" i="9"/>
  <c r="AK233" i="9"/>
  <c r="AK426" i="9"/>
  <c r="AI426" i="9"/>
  <c r="AJ426" i="9"/>
  <c r="BX13" i="9"/>
  <c r="AJ229" i="9"/>
  <c r="AI229" i="9"/>
  <c r="AK229" i="9"/>
  <c r="AK484" i="9"/>
  <c r="AJ484" i="9"/>
  <c r="AK394" i="9"/>
  <c r="AI394" i="9"/>
  <c r="BX71" i="9"/>
  <c r="BY71" i="9"/>
  <c r="AK477" i="9"/>
  <c r="AJ477" i="9"/>
  <c r="AK437" i="9"/>
  <c r="AI437" i="9"/>
  <c r="AJ289" i="9"/>
  <c r="AI289" i="9"/>
  <c r="AK289" i="9"/>
  <c r="AK452" i="9"/>
  <c r="AJ129" i="9"/>
  <c r="AI129" i="9"/>
  <c r="AK224" i="9"/>
  <c r="AK525" i="9"/>
  <c r="AI66" i="9"/>
  <c r="AK66" i="9"/>
  <c r="AK355" i="9"/>
  <c r="AK180" i="9"/>
  <c r="AI180" i="9"/>
  <c r="AJ180" i="9"/>
  <c r="AT219" i="9"/>
  <c r="AS219" i="9" s="1"/>
  <c r="AR219" i="9" s="1"/>
  <c r="AQ219" i="9" s="1"/>
  <c r="AP219" i="9" s="1"/>
  <c r="AO219" i="9" s="1"/>
  <c r="AN219" i="9" s="1"/>
  <c r="AM219" i="9" s="1"/>
  <c r="AL219" i="9" s="1"/>
  <c r="AT352" i="9"/>
  <c r="AS352" i="9" s="1"/>
  <c r="AR352" i="9" s="1"/>
  <c r="AQ352" i="9" s="1"/>
  <c r="AP352" i="9" s="1"/>
  <c r="AO352" i="9" s="1"/>
  <c r="AN352" i="9" s="1"/>
  <c r="AM352" i="9" s="1"/>
  <c r="AL352" i="9" s="1"/>
  <c r="AO453" i="9"/>
  <c r="AN453" i="9" s="1"/>
  <c r="AM453" i="9" s="1"/>
  <c r="AL453" i="9" s="1"/>
  <c r="AT24" i="9"/>
  <c r="AS24" i="9" s="1"/>
  <c r="AR24" i="9" s="1"/>
  <c r="AQ24" i="9" s="1"/>
  <c r="AP24" i="9" s="1"/>
  <c r="AO24" i="9" s="1"/>
  <c r="AN24" i="9" s="1"/>
  <c r="AM24" i="9" s="1"/>
  <c r="AL24" i="9" s="1"/>
  <c r="AT23" i="9"/>
  <c r="AS23" i="9" s="1"/>
  <c r="AR23" i="9" s="1"/>
  <c r="AQ23" i="9" s="1"/>
  <c r="AP23" i="9" s="1"/>
  <c r="AO23" i="9" s="1"/>
  <c r="AN23" i="9" s="1"/>
  <c r="AM23" i="9" s="1"/>
  <c r="AL23" i="9" s="1"/>
  <c r="AR148" i="9"/>
  <c r="AQ148" i="9" s="1"/>
  <c r="AP148" i="9" s="1"/>
  <c r="AO148" i="9" s="1"/>
  <c r="AN148" i="9" s="1"/>
  <c r="AM148" i="9" s="1"/>
  <c r="AL148" i="9" s="1"/>
  <c r="AO177" i="9"/>
  <c r="AN177" i="9" s="1"/>
  <c r="AM177" i="9" s="1"/>
  <c r="AL177" i="9" s="1"/>
  <c r="AT202" i="9"/>
  <c r="AS202" i="9" s="1"/>
  <c r="AR202" i="9" s="1"/>
  <c r="AQ202" i="9" s="1"/>
  <c r="AP202" i="9" s="1"/>
  <c r="AO202" i="9" s="1"/>
  <c r="AN202" i="9" s="1"/>
  <c r="AM202" i="9" s="1"/>
  <c r="AL202" i="9" s="1"/>
  <c r="AT329" i="9"/>
  <c r="AS329" i="9" s="1"/>
  <c r="AR329" i="9" s="1"/>
  <c r="AQ329" i="9" s="1"/>
  <c r="AP329" i="9" s="1"/>
  <c r="AO329" i="9" s="1"/>
  <c r="AN329" i="9" s="1"/>
  <c r="AM329" i="9" s="1"/>
  <c r="AL329" i="9" s="1"/>
  <c r="AT369" i="9"/>
  <c r="AS369" i="9" s="1"/>
  <c r="AR369" i="9" s="1"/>
  <c r="AQ369" i="9" s="1"/>
  <c r="AP369" i="9" s="1"/>
  <c r="AO369" i="9" s="1"/>
  <c r="AN369" i="9" s="1"/>
  <c r="AM369" i="9" s="1"/>
  <c r="AL369" i="9" s="1"/>
  <c r="AT161" i="9"/>
  <c r="AS161" i="9" s="1"/>
  <c r="AR161" i="9" s="1"/>
  <c r="AQ161" i="9" s="1"/>
  <c r="AP161" i="9" s="1"/>
  <c r="AO161" i="9" s="1"/>
  <c r="AN161" i="9" s="1"/>
  <c r="AM161" i="9" s="1"/>
  <c r="AL161" i="9" s="1"/>
  <c r="AT156" i="9"/>
  <c r="AS156" i="9" s="1"/>
  <c r="AR156" i="9" s="1"/>
  <c r="AQ156" i="9" s="1"/>
  <c r="AP156" i="9" s="1"/>
  <c r="AO156" i="9" s="1"/>
  <c r="AN156" i="9" s="1"/>
  <c r="AM156" i="9" s="1"/>
  <c r="AL156" i="9" s="1"/>
  <c r="AT31" i="9"/>
  <c r="AS31" i="9" s="1"/>
  <c r="AR31" i="9" s="1"/>
  <c r="AQ31" i="9" s="1"/>
  <c r="AP31" i="9" s="1"/>
  <c r="AO31" i="9" s="1"/>
  <c r="AN31" i="9" s="1"/>
  <c r="AM31" i="9" s="1"/>
  <c r="AL31" i="9" s="1"/>
  <c r="AT134" i="9"/>
  <c r="AS134" i="9" s="1"/>
  <c r="AR134" i="9" s="1"/>
  <c r="AQ134" i="9" s="1"/>
  <c r="AP134" i="9" s="1"/>
  <c r="AO134" i="9" s="1"/>
  <c r="AN134" i="9" s="1"/>
  <c r="AM134" i="9" s="1"/>
  <c r="AL134" i="9" s="1"/>
  <c r="AT82" i="9"/>
  <c r="AS82" i="9" s="1"/>
  <c r="AR82" i="9" s="1"/>
  <c r="AQ82" i="9" s="1"/>
  <c r="AP82" i="9" s="1"/>
  <c r="AO82" i="9" s="1"/>
  <c r="AN82" i="9" s="1"/>
  <c r="AM82" i="9" s="1"/>
  <c r="AL82" i="9" s="1"/>
  <c r="AT88" i="9"/>
  <c r="AS88" i="9" s="1"/>
  <c r="AR88" i="9" s="1"/>
  <c r="AQ88" i="9" s="1"/>
  <c r="AP88" i="9" s="1"/>
  <c r="AO88" i="9" s="1"/>
  <c r="AN88" i="9" s="1"/>
  <c r="AM88" i="9" s="1"/>
  <c r="AL88" i="9" s="1"/>
  <c r="AR30" i="9"/>
  <c r="AQ30" i="9" s="1"/>
  <c r="AP30" i="9" s="1"/>
  <c r="AO30" i="9" s="1"/>
  <c r="AN30" i="9" s="1"/>
  <c r="AM30" i="9" s="1"/>
  <c r="AL30" i="9" s="1"/>
  <c r="AT130" i="9"/>
  <c r="AS130" i="9" s="1"/>
  <c r="AR130" i="9" s="1"/>
  <c r="AQ130" i="9" s="1"/>
  <c r="AP130" i="9" s="1"/>
  <c r="AO130" i="9" s="1"/>
  <c r="AN130" i="9" s="1"/>
  <c r="AM130" i="9" s="1"/>
  <c r="AL130" i="9" s="1"/>
  <c r="AP49" i="9"/>
  <c r="AO49" i="9" s="1"/>
  <c r="AN49" i="9" s="1"/>
  <c r="AM49" i="9" s="1"/>
  <c r="AL49" i="9" s="1"/>
  <c r="AS104" i="9"/>
  <c r="AR104" i="9" s="1"/>
  <c r="AQ104" i="9" s="1"/>
  <c r="AP104" i="9" s="1"/>
  <c r="AO104" i="9" s="1"/>
  <c r="AN104" i="9" s="1"/>
  <c r="AM104" i="9" s="1"/>
  <c r="AL104" i="9" s="1"/>
  <c r="AT431" i="9"/>
  <c r="AS431" i="9" s="1"/>
  <c r="AR431" i="9" s="1"/>
  <c r="AQ431" i="9" s="1"/>
  <c r="AP431" i="9" s="1"/>
  <c r="AO431" i="9" s="1"/>
  <c r="AN431" i="9" s="1"/>
  <c r="AM431" i="9" s="1"/>
  <c r="AL431" i="9" s="1"/>
  <c r="Z552" i="9"/>
  <c r="AW552" i="9"/>
  <c r="G552" i="9"/>
  <c r="Z546" i="9"/>
  <c r="G546" i="9"/>
  <c r="AW546" i="9"/>
  <c r="Z526" i="9"/>
  <c r="AW526" i="9"/>
  <c r="AU526" i="9"/>
  <c r="G526" i="9"/>
  <c r="K526" i="9" s="1"/>
  <c r="AW489" i="9"/>
  <c r="Z489" i="9"/>
  <c r="G489" i="9"/>
  <c r="AU489" i="9"/>
  <c r="Z482" i="9"/>
  <c r="AW482" i="9"/>
  <c r="AU482" i="9"/>
  <c r="G476" i="9"/>
  <c r="AW476" i="9"/>
  <c r="Z476" i="9"/>
  <c r="AU476" i="9"/>
  <c r="G463" i="9"/>
  <c r="Z463" i="9"/>
  <c r="AW463" i="9"/>
  <c r="Z433" i="9"/>
  <c r="AW433" i="9"/>
  <c r="B433" i="9"/>
  <c r="AU433" i="9"/>
  <c r="G144" i="9"/>
  <c r="Z144" i="9"/>
  <c r="AW144" i="9"/>
  <c r="AU144" i="9"/>
  <c r="G94" i="9"/>
  <c r="Z94" i="9"/>
  <c r="AW94" i="9"/>
  <c r="AU94" i="9"/>
  <c r="G87" i="9"/>
  <c r="Z87" i="9"/>
  <c r="AW87" i="9"/>
  <c r="AU87" i="9"/>
  <c r="G621" i="9"/>
  <c r="Z621" i="9"/>
  <c r="AW621" i="9"/>
  <c r="B621" i="9"/>
  <c r="AU621" i="9"/>
  <c r="G596" i="9"/>
  <c r="Z596" i="9"/>
  <c r="AW596" i="9"/>
  <c r="AU596" i="9"/>
  <c r="Z622" i="9"/>
  <c r="AW622" i="9"/>
  <c r="AU622" i="9"/>
  <c r="G622" i="9"/>
  <c r="CZ12" i="9"/>
  <c r="CZ28" i="9"/>
  <c r="CZ32" i="9"/>
  <c r="CZ36" i="9"/>
  <c r="CZ43" i="9"/>
  <c r="CZ46" i="9"/>
  <c r="CZ53" i="9"/>
  <c r="CZ60" i="9"/>
  <c r="CZ70" i="9"/>
  <c r="CZ75" i="9"/>
  <c r="CZ78" i="9"/>
  <c r="CZ8" i="9"/>
  <c r="CZ19" i="9"/>
  <c r="CZ23" i="9"/>
  <c r="CZ50" i="9"/>
  <c r="CZ56" i="9"/>
  <c r="CZ64" i="9"/>
  <c r="CZ73" i="9"/>
  <c r="CZ82" i="9"/>
  <c r="CZ6" i="9"/>
  <c r="CZ13" i="9"/>
  <c r="CZ27" i="9"/>
  <c r="CZ29" i="9"/>
  <c r="CZ33" i="9"/>
  <c r="CZ37" i="9"/>
  <c r="CZ40" i="9"/>
  <c r="CZ47" i="9"/>
  <c r="CZ61" i="9"/>
  <c r="CZ68" i="9"/>
  <c r="CZ71" i="9"/>
  <c r="CZ79" i="9"/>
  <c r="CZ9" i="9"/>
  <c r="CZ16" i="9"/>
  <c r="CZ20" i="9"/>
  <c r="CZ24" i="9"/>
  <c r="CZ44" i="9"/>
  <c r="CZ51" i="9"/>
  <c r="CZ58" i="9"/>
  <c r="CZ65" i="9"/>
  <c r="CZ76" i="9"/>
  <c r="CZ2" i="9"/>
  <c r="CZ11" i="9"/>
  <c r="CZ14" i="9"/>
  <c r="CZ30" i="9"/>
  <c r="CZ34" i="9"/>
  <c r="CZ38" i="9"/>
  <c r="CZ41" i="9"/>
  <c r="CZ54" i="9"/>
  <c r="CZ62" i="9"/>
  <c r="CZ69" i="9"/>
  <c r="BR655" i="9"/>
  <c r="CZ5" i="9"/>
  <c r="CZ15" i="9"/>
  <c r="CZ18" i="9"/>
  <c r="CZ22" i="9"/>
  <c r="CZ26" i="9"/>
  <c r="CZ39" i="9"/>
  <c r="CZ49" i="9"/>
  <c r="CZ67" i="9"/>
  <c r="CZ81" i="9"/>
  <c r="CZ4" i="9"/>
  <c r="CZ66" i="9"/>
  <c r="BR22" i="9"/>
  <c r="BQ22" i="9" s="1"/>
  <c r="BP22" i="9" s="1"/>
  <c r="BO22" i="9" s="1"/>
  <c r="BN22" i="9" s="1"/>
  <c r="BM22" i="9" s="1"/>
  <c r="BL22" i="9" s="1"/>
  <c r="BK22" i="9" s="1"/>
  <c r="BJ22" i="9" s="1"/>
  <c r="BI22" i="9" s="1"/>
  <c r="BR30" i="9"/>
  <c r="BQ30" i="9" s="1"/>
  <c r="BP30" i="9" s="1"/>
  <c r="BO30" i="9" s="1"/>
  <c r="BN30" i="9" s="1"/>
  <c r="BM30" i="9" s="1"/>
  <c r="BL30" i="9" s="1"/>
  <c r="BK30" i="9" s="1"/>
  <c r="BJ30" i="9" s="1"/>
  <c r="BI30" i="9" s="1"/>
  <c r="BR38" i="9"/>
  <c r="BQ38" i="9" s="1"/>
  <c r="BR46" i="9"/>
  <c r="BQ46" i="9" s="1"/>
  <c r="BP46" i="9" s="1"/>
  <c r="BO46" i="9" s="1"/>
  <c r="BN46" i="9" s="1"/>
  <c r="BM46" i="9" s="1"/>
  <c r="BL46" i="9" s="1"/>
  <c r="BK46" i="9" s="1"/>
  <c r="BJ46" i="9" s="1"/>
  <c r="BI46" i="9" s="1"/>
  <c r="BR54" i="9"/>
  <c r="BR62" i="9"/>
  <c r="BQ62" i="9" s="1"/>
  <c r="BP62" i="9" s="1"/>
  <c r="BO62" i="9" s="1"/>
  <c r="BN62" i="9" s="1"/>
  <c r="BM62" i="9" s="1"/>
  <c r="BL62" i="9" s="1"/>
  <c r="BK62" i="9" s="1"/>
  <c r="BJ62" i="9" s="1"/>
  <c r="BI62" i="9" s="1"/>
  <c r="BR70" i="9"/>
  <c r="BR78" i="9"/>
  <c r="BQ78" i="9" s="1"/>
  <c r="BP78" i="9" s="1"/>
  <c r="BO78" i="9" s="1"/>
  <c r="BN78" i="9" s="1"/>
  <c r="BM78" i="9" s="1"/>
  <c r="BL78" i="9" s="1"/>
  <c r="BK78" i="9" s="1"/>
  <c r="BJ78" i="9" s="1"/>
  <c r="BI78" i="9" s="1"/>
  <c r="BR86" i="9"/>
  <c r="BR94" i="9"/>
  <c r="BR102" i="9"/>
  <c r="BQ102" i="9" s="1"/>
  <c r="BP102" i="9" s="1"/>
  <c r="BO102" i="9" s="1"/>
  <c r="BN102" i="9" s="1"/>
  <c r="BM102" i="9" s="1"/>
  <c r="BL102" i="9" s="1"/>
  <c r="BK102" i="9" s="1"/>
  <c r="BJ102" i="9" s="1"/>
  <c r="BI102" i="9" s="1"/>
  <c r="BR110" i="9"/>
  <c r="BQ110" i="9" s="1"/>
  <c r="BP110" i="9" s="1"/>
  <c r="BO110" i="9" s="1"/>
  <c r="BN110" i="9" s="1"/>
  <c r="BM110" i="9" s="1"/>
  <c r="BL110" i="9" s="1"/>
  <c r="BK110" i="9" s="1"/>
  <c r="BJ110" i="9" s="1"/>
  <c r="BI110" i="9" s="1"/>
  <c r="BR118" i="9"/>
  <c r="BQ118" i="9" s="1"/>
  <c r="BP118" i="9" s="1"/>
  <c r="BO118" i="9" s="1"/>
  <c r="BN118" i="9" s="1"/>
  <c r="BM118" i="9" s="1"/>
  <c r="BL118" i="9" s="1"/>
  <c r="BK118" i="9" s="1"/>
  <c r="BJ118" i="9" s="1"/>
  <c r="BI118" i="9" s="1"/>
  <c r="BR126" i="9"/>
  <c r="BR134" i="9"/>
  <c r="BQ134" i="9" s="1"/>
  <c r="BP134" i="9" s="1"/>
  <c r="BO134" i="9" s="1"/>
  <c r="BN134" i="9" s="1"/>
  <c r="BM134" i="9" s="1"/>
  <c r="BL134" i="9" s="1"/>
  <c r="BK134" i="9" s="1"/>
  <c r="BJ134" i="9" s="1"/>
  <c r="BI134" i="9" s="1"/>
  <c r="BR142" i="9"/>
  <c r="BQ142" i="9" s="1"/>
  <c r="BP142" i="9" s="1"/>
  <c r="BO142" i="9" s="1"/>
  <c r="BN142" i="9" s="1"/>
  <c r="BM142" i="9" s="1"/>
  <c r="BL142" i="9" s="1"/>
  <c r="BK142" i="9" s="1"/>
  <c r="BJ142" i="9" s="1"/>
  <c r="BI142" i="9" s="1"/>
  <c r="BR150" i="9"/>
  <c r="BQ150" i="9" s="1"/>
  <c r="BP150" i="9" s="1"/>
  <c r="BO150" i="9" s="1"/>
  <c r="BN150" i="9" s="1"/>
  <c r="BM150" i="9" s="1"/>
  <c r="BL150" i="9" s="1"/>
  <c r="BK150" i="9" s="1"/>
  <c r="BJ150" i="9" s="1"/>
  <c r="BI150" i="9" s="1"/>
  <c r="BR158" i="9"/>
  <c r="BQ158" i="9" s="1"/>
  <c r="BP158" i="9" s="1"/>
  <c r="BO158" i="9" s="1"/>
  <c r="BN158" i="9" s="1"/>
  <c r="BM158" i="9" s="1"/>
  <c r="BL158" i="9" s="1"/>
  <c r="BK158" i="9" s="1"/>
  <c r="BJ158" i="9" s="1"/>
  <c r="BI158" i="9" s="1"/>
  <c r="BR166" i="9"/>
  <c r="BQ166" i="9" s="1"/>
  <c r="BP166" i="9" s="1"/>
  <c r="BO166" i="9" s="1"/>
  <c r="BN166" i="9" s="1"/>
  <c r="BM166" i="9" s="1"/>
  <c r="BL166" i="9" s="1"/>
  <c r="BK166" i="9" s="1"/>
  <c r="BJ166" i="9" s="1"/>
  <c r="BI166" i="9" s="1"/>
  <c r="BR174" i="9"/>
  <c r="BQ174" i="9" s="1"/>
  <c r="BP174" i="9" s="1"/>
  <c r="BO174" i="9" s="1"/>
  <c r="BN174" i="9" s="1"/>
  <c r="BM174" i="9" s="1"/>
  <c r="BL174" i="9" s="1"/>
  <c r="BK174" i="9" s="1"/>
  <c r="BJ174" i="9" s="1"/>
  <c r="BI174" i="9" s="1"/>
  <c r="BR182" i="9"/>
  <c r="BR190" i="9"/>
  <c r="BQ190" i="9" s="1"/>
  <c r="BP190" i="9" s="1"/>
  <c r="BO190" i="9" s="1"/>
  <c r="BN190" i="9" s="1"/>
  <c r="BM190" i="9" s="1"/>
  <c r="BL190" i="9" s="1"/>
  <c r="BK190" i="9" s="1"/>
  <c r="BJ190" i="9" s="1"/>
  <c r="BI190" i="9" s="1"/>
  <c r="BR198" i="9"/>
  <c r="BQ198" i="9" s="1"/>
  <c r="BP198" i="9" s="1"/>
  <c r="BO198" i="9" s="1"/>
  <c r="BN198" i="9" s="1"/>
  <c r="BM198" i="9" s="1"/>
  <c r="BL198" i="9" s="1"/>
  <c r="BK198" i="9" s="1"/>
  <c r="BJ198" i="9" s="1"/>
  <c r="BI198" i="9" s="1"/>
  <c r="BR206" i="9"/>
  <c r="BQ206" i="9" s="1"/>
  <c r="BP206" i="9" s="1"/>
  <c r="BO206" i="9" s="1"/>
  <c r="BN206" i="9" s="1"/>
  <c r="BM206" i="9" s="1"/>
  <c r="BL206" i="9" s="1"/>
  <c r="BK206" i="9" s="1"/>
  <c r="BJ206" i="9" s="1"/>
  <c r="BI206" i="9" s="1"/>
  <c r="BR214" i="9"/>
  <c r="BQ214" i="9" s="1"/>
  <c r="BP214" i="9" s="1"/>
  <c r="BO214" i="9" s="1"/>
  <c r="BN214" i="9" s="1"/>
  <c r="BM214" i="9" s="1"/>
  <c r="BL214" i="9" s="1"/>
  <c r="BK214" i="9" s="1"/>
  <c r="BJ214" i="9" s="1"/>
  <c r="BI214" i="9" s="1"/>
  <c r="BR222" i="9"/>
  <c r="BQ222" i="9" s="1"/>
  <c r="BP222" i="9" s="1"/>
  <c r="BO222" i="9" s="1"/>
  <c r="BN222" i="9" s="1"/>
  <c r="BM222" i="9" s="1"/>
  <c r="BL222" i="9" s="1"/>
  <c r="BK222" i="9" s="1"/>
  <c r="BJ222" i="9" s="1"/>
  <c r="BI222" i="9" s="1"/>
  <c r="BR230" i="9"/>
  <c r="BR238" i="9"/>
  <c r="BQ238" i="9" s="1"/>
  <c r="BP238" i="9" s="1"/>
  <c r="BO238" i="9" s="1"/>
  <c r="BN238" i="9" s="1"/>
  <c r="BM238" i="9" s="1"/>
  <c r="BL238" i="9" s="1"/>
  <c r="BK238" i="9" s="1"/>
  <c r="BJ238" i="9" s="1"/>
  <c r="BI238" i="9" s="1"/>
  <c r="BR246" i="9"/>
  <c r="BQ246" i="9" s="1"/>
  <c r="BP246" i="9" s="1"/>
  <c r="BO246" i="9" s="1"/>
  <c r="BN246" i="9" s="1"/>
  <c r="BM246" i="9" s="1"/>
  <c r="BL246" i="9" s="1"/>
  <c r="BK246" i="9" s="1"/>
  <c r="BJ246" i="9" s="1"/>
  <c r="BI246" i="9" s="1"/>
  <c r="BR254" i="9"/>
  <c r="BQ254" i="9" s="1"/>
  <c r="BP254" i="9" s="1"/>
  <c r="BO254" i="9" s="1"/>
  <c r="BN254" i="9" s="1"/>
  <c r="BM254" i="9" s="1"/>
  <c r="BL254" i="9" s="1"/>
  <c r="BK254" i="9" s="1"/>
  <c r="BJ254" i="9" s="1"/>
  <c r="BI254" i="9" s="1"/>
  <c r="BR262" i="9"/>
  <c r="BR270" i="9"/>
  <c r="BR278" i="9"/>
  <c r="BQ278" i="9" s="1"/>
  <c r="BP278" i="9" s="1"/>
  <c r="BO278" i="9" s="1"/>
  <c r="BN278" i="9" s="1"/>
  <c r="BM278" i="9" s="1"/>
  <c r="BL278" i="9" s="1"/>
  <c r="BK278" i="9" s="1"/>
  <c r="BJ278" i="9" s="1"/>
  <c r="BI278" i="9" s="1"/>
  <c r="BR286" i="9"/>
  <c r="BQ286" i="9" s="1"/>
  <c r="BP286" i="9" s="1"/>
  <c r="BO286" i="9" s="1"/>
  <c r="BN286" i="9" s="1"/>
  <c r="BM286" i="9" s="1"/>
  <c r="BL286" i="9" s="1"/>
  <c r="BK286" i="9" s="1"/>
  <c r="BJ286" i="9" s="1"/>
  <c r="BI286" i="9" s="1"/>
  <c r="BR294" i="9"/>
  <c r="BR302" i="9"/>
  <c r="BQ302" i="9" s="1"/>
  <c r="BP302" i="9" s="1"/>
  <c r="BO302" i="9" s="1"/>
  <c r="BN302" i="9" s="1"/>
  <c r="BM302" i="9" s="1"/>
  <c r="BL302" i="9" s="1"/>
  <c r="BK302" i="9" s="1"/>
  <c r="BJ302" i="9" s="1"/>
  <c r="BI302" i="9" s="1"/>
  <c r="BR310" i="9"/>
  <c r="BQ310" i="9" s="1"/>
  <c r="BP310" i="9" s="1"/>
  <c r="BO310" i="9" s="1"/>
  <c r="BN310" i="9" s="1"/>
  <c r="BM310" i="9" s="1"/>
  <c r="BL310" i="9" s="1"/>
  <c r="BK310" i="9" s="1"/>
  <c r="BJ310" i="9" s="1"/>
  <c r="BI310" i="9" s="1"/>
  <c r="BR318" i="9"/>
  <c r="BQ318" i="9" s="1"/>
  <c r="BP318" i="9" s="1"/>
  <c r="BO318" i="9" s="1"/>
  <c r="BN318" i="9" s="1"/>
  <c r="BM318" i="9" s="1"/>
  <c r="BL318" i="9" s="1"/>
  <c r="BK318" i="9" s="1"/>
  <c r="BJ318" i="9" s="1"/>
  <c r="BI318" i="9" s="1"/>
  <c r="BH318" i="9" s="1"/>
  <c r="BR326" i="9"/>
  <c r="BQ326" i="9" s="1"/>
  <c r="BP326" i="9" s="1"/>
  <c r="BO326" i="9" s="1"/>
  <c r="BN326" i="9" s="1"/>
  <c r="BM326" i="9" s="1"/>
  <c r="BL326" i="9" s="1"/>
  <c r="BK326" i="9" s="1"/>
  <c r="BJ326" i="9" s="1"/>
  <c r="BI326" i="9" s="1"/>
  <c r="BR334" i="9"/>
  <c r="BQ334" i="9" s="1"/>
  <c r="BP334" i="9" s="1"/>
  <c r="BO334" i="9" s="1"/>
  <c r="BN334" i="9" s="1"/>
  <c r="BM334" i="9" s="1"/>
  <c r="BL334" i="9" s="1"/>
  <c r="BK334" i="9" s="1"/>
  <c r="BJ334" i="9" s="1"/>
  <c r="BI334" i="9" s="1"/>
  <c r="BR342" i="9"/>
  <c r="BQ342" i="9" s="1"/>
  <c r="BP342" i="9" s="1"/>
  <c r="BO342" i="9" s="1"/>
  <c r="BN342" i="9" s="1"/>
  <c r="BM342" i="9" s="1"/>
  <c r="BL342" i="9" s="1"/>
  <c r="BK342" i="9" s="1"/>
  <c r="BJ342" i="9" s="1"/>
  <c r="BI342" i="9" s="1"/>
  <c r="BR350" i="9"/>
  <c r="BQ350" i="9" s="1"/>
  <c r="BP350" i="9" s="1"/>
  <c r="BO350" i="9" s="1"/>
  <c r="BN350" i="9" s="1"/>
  <c r="BM350" i="9" s="1"/>
  <c r="BL350" i="9" s="1"/>
  <c r="BK350" i="9" s="1"/>
  <c r="BJ350" i="9" s="1"/>
  <c r="BI350" i="9" s="1"/>
  <c r="BR358" i="9"/>
  <c r="BQ358" i="9" s="1"/>
  <c r="BP358" i="9" s="1"/>
  <c r="BO358" i="9" s="1"/>
  <c r="BN358" i="9" s="1"/>
  <c r="BM358" i="9" s="1"/>
  <c r="BL358" i="9" s="1"/>
  <c r="BK358" i="9" s="1"/>
  <c r="BJ358" i="9" s="1"/>
  <c r="BI358" i="9" s="1"/>
  <c r="BR366" i="9"/>
  <c r="BQ366" i="9" s="1"/>
  <c r="BP366" i="9" s="1"/>
  <c r="BO366" i="9" s="1"/>
  <c r="BN366" i="9" s="1"/>
  <c r="BM366" i="9" s="1"/>
  <c r="BL366" i="9" s="1"/>
  <c r="BK366" i="9" s="1"/>
  <c r="BJ366" i="9" s="1"/>
  <c r="BI366" i="9" s="1"/>
  <c r="BR374" i="9"/>
  <c r="BQ374" i="9" s="1"/>
  <c r="BP374" i="9" s="1"/>
  <c r="BO374" i="9" s="1"/>
  <c r="BN374" i="9" s="1"/>
  <c r="BM374" i="9" s="1"/>
  <c r="BL374" i="9" s="1"/>
  <c r="BK374" i="9" s="1"/>
  <c r="BJ374" i="9" s="1"/>
  <c r="BI374" i="9" s="1"/>
  <c r="BR382" i="9"/>
  <c r="BQ382" i="9" s="1"/>
  <c r="BP382" i="9" s="1"/>
  <c r="BO382" i="9" s="1"/>
  <c r="BN382" i="9" s="1"/>
  <c r="BM382" i="9" s="1"/>
  <c r="BL382" i="9" s="1"/>
  <c r="BK382" i="9" s="1"/>
  <c r="BJ382" i="9" s="1"/>
  <c r="BI382" i="9" s="1"/>
  <c r="BR390" i="9"/>
  <c r="BR398" i="9"/>
  <c r="BQ398" i="9" s="1"/>
  <c r="BP398" i="9" s="1"/>
  <c r="BO398" i="9" s="1"/>
  <c r="BN398" i="9" s="1"/>
  <c r="BM398" i="9" s="1"/>
  <c r="BL398" i="9" s="1"/>
  <c r="BK398" i="9" s="1"/>
  <c r="BJ398" i="9" s="1"/>
  <c r="BI398" i="9" s="1"/>
  <c r="BR406" i="9"/>
  <c r="BQ406" i="9" s="1"/>
  <c r="BP406" i="9" s="1"/>
  <c r="BO406" i="9" s="1"/>
  <c r="BN406" i="9" s="1"/>
  <c r="BM406" i="9" s="1"/>
  <c r="BL406" i="9" s="1"/>
  <c r="BK406" i="9" s="1"/>
  <c r="BJ406" i="9" s="1"/>
  <c r="BI406" i="9" s="1"/>
  <c r="BR414" i="9"/>
  <c r="BQ414" i="9" s="1"/>
  <c r="BP414" i="9" s="1"/>
  <c r="BO414" i="9" s="1"/>
  <c r="BN414" i="9" s="1"/>
  <c r="BM414" i="9" s="1"/>
  <c r="BL414" i="9" s="1"/>
  <c r="BK414" i="9" s="1"/>
  <c r="BJ414" i="9" s="1"/>
  <c r="BI414" i="9" s="1"/>
  <c r="BR422" i="9"/>
  <c r="BQ422" i="9" s="1"/>
  <c r="BP422" i="9" s="1"/>
  <c r="BO422" i="9" s="1"/>
  <c r="BN422" i="9" s="1"/>
  <c r="BM422" i="9" s="1"/>
  <c r="BL422" i="9" s="1"/>
  <c r="BK422" i="9" s="1"/>
  <c r="BJ422" i="9" s="1"/>
  <c r="BI422" i="9" s="1"/>
  <c r="BR430" i="9"/>
  <c r="BQ430" i="9" s="1"/>
  <c r="BP430" i="9" s="1"/>
  <c r="BO430" i="9" s="1"/>
  <c r="BN430" i="9" s="1"/>
  <c r="BM430" i="9" s="1"/>
  <c r="BL430" i="9" s="1"/>
  <c r="BK430" i="9" s="1"/>
  <c r="BJ430" i="9" s="1"/>
  <c r="BI430" i="9" s="1"/>
  <c r="BR438" i="9"/>
  <c r="BQ438" i="9" s="1"/>
  <c r="BP438" i="9" s="1"/>
  <c r="BO438" i="9" s="1"/>
  <c r="BN438" i="9" s="1"/>
  <c r="BM438" i="9" s="1"/>
  <c r="BL438" i="9" s="1"/>
  <c r="BK438" i="9" s="1"/>
  <c r="BJ438" i="9" s="1"/>
  <c r="BI438" i="9" s="1"/>
  <c r="BR446" i="9"/>
  <c r="BQ446" i="9" s="1"/>
  <c r="BP446" i="9" s="1"/>
  <c r="BO446" i="9" s="1"/>
  <c r="BN446" i="9" s="1"/>
  <c r="BM446" i="9" s="1"/>
  <c r="BL446" i="9" s="1"/>
  <c r="BK446" i="9" s="1"/>
  <c r="BJ446" i="9" s="1"/>
  <c r="BI446" i="9" s="1"/>
  <c r="BR454" i="9"/>
  <c r="BQ454" i="9" s="1"/>
  <c r="BP454" i="9" s="1"/>
  <c r="BO454" i="9" s="1"/>
  <c r="BN454" i="9" s="1"/>
  <c r="BM454" i="9" s="1"/>
  <c r="BL454" i="9" s="1"/>
  <c r="BK454" i="9" s="1"/>
  <c r="BJ454" i="9" s="1"/>
  <c r="BI454" i="9" s="1"/>
  <c r="BR462" i="9"/>
  <c r="BR470" i="9"/>
  <c r="BR478" i="9"/>
  <c r="BQ478" i="9" s="1"/>
  <c r="BP478" i="9" s="1"/>
  <c r="BO478" i="9" s="1"/>
  <c r="BN478" i="9" s="1"/>
  <c r="BM478" i="9" s="1"/>
  <c r="BL478" i="9" s="1"/>
  <c r="BK478" i="9" s="1"/>
  <c r="BJ478" i="9" s="1"/>
  <c r="BI478" i="9" s="1"/>
  <c r="BG478" i="9" s="1"/>
  <c r="BR486" i="9"/>
  <c r="BQ486" i="9" s="1"/>
  <c r="BP486" i="9" s="1"/>
  <c r="BO486" i="9" s="1"/>
  <c r="BN486" i="9" s="1"/>
  <c r="BM486" i="9" s="1"/>
  <c r="BL486" i="9" s="1"/>
  <c r="BK486" i="9" s="1"/>
  <c r="BJ486" i="9" s="1"/>
  <c r="BI486" i="9" s="1"/>
  <c r="BR494" i="9"/>
  <c r="BR502" i="9"/>
  <c r="BQ502" i="9" s="1"/>
  <c r="BP502" i="9" s="1"/>
  <c r="BO502" i="9" s="1"/>
  <c r="BN502" i="9" s="1"/>
  <c r="BM502" i="9" s="1"/>
  <c r="BL502" i="9" s="1"/>
  <c r="BK502" i="9" s="1"/>
  <c r="BJ502" i="9" s="1"/>
  <c r="BI502" i="9" s="1"/>
  <c r="BR510" i="9"/>
  <c r="BR518" i="9"/>
  <c r="BQ518" i="9" s="1"/>
  <c r="BP518" i="9" s="1"/>
  <c r="BO518" i="9" s="1"/>
  <c r="BN518" i="9" s="1"/>
  <c r="BM518" i="9" s="1"/>
  <c r="BL518" i="9" s="1"/>
  <c r="BK518" i="9" s="1"/>
  <c r="BJ518" i="9" s="1"/>
  <c r="BI518" i="9" s="1"/>
  <c r="CZ10" i="9"/>
  <c r="CZ21" i="9"/>
  <c r="CZ45" i="9"/>
  <c r="CZ72" i="9"/>
  <c r="CZ77" i="9"/>
  <c r="BR23" i="9"/>
  <c r="BQ23" i="9" s="1"/>
  <c r="BP23" i="9" s="1"/>
  <c r="BO23" i="9" s="1"/>
  <c r="BN23" i="9" s="1"/>
  <c r="BM23" i="9" s="1"/>
  <c r="BL23" i="9" s="1"/>
  <c r="BK23" i="9" s="1"/>
  <c r="BJ23" i="9" s="1"/>
  <c r="BI23" i="9" s="1"/>
  <c r="BR31" i="9"/>
  <c r="BQ31" i="9" s="1"/>
  <c r="BP31" i="9" s="1"/>
  <c r="BO31" i="9" s="1"/>
  <c r="BN31" i="9" s="1"/>
  <c r="BM31" i="9" s="1"/>
  <c r="BL31" i="9" s="1"/>
  <c r="BK31" i="9" s="1"/>
  <c r="BJ31" i="9" s="1"/>
  <c r="BI31" i="9" s="1"/>
  <c r="BR39" i="9"/>
  <c r="BR47" i="9"/>
  <c r="BQ47" i="9" s="1"/>
  <c r="BP47" i="9" s="1"/>
  <c r="BO47" i="9" s="1"/>
  <c r="BN47" i="9" s="1"/>
  <c r="BM47" i="9" s="1"/>
  <c r="BL47" i="9" s="1"/>
  <c r="BK47" i="9" s="1"/>
  <c r="BJ47" i="9" s="1"/>
  <c r="BI47" i="9" s="1"/>
  <c r="BR55" i="9"/>
  <c r="BQ55" i="9" s="1"/>
  <c r="BP55" i="9" s="1"/>
  <c r="BO55" i="9" s="1"/>
  <c r="BN55" i="9" s="1"/>
  <c r="BM55" i="9" s="1"/>
  <c r="BL55" i="9" s="1"/>
  <c r="BK55" i="9" s="1"/>
  <c r="BJ55" i="9" s="1"/>
  <c r="BI55" i="9" s="1"/>
  <c r="BR63" i="9"/>
  <c r="BR71" i="9"/>
  <c r="BQ71" i="9" s="1"/>
  <c r="BP71" i="9" s="1"/>
  <c r="BO71" i="9" s="1"/>
  <c r="BN71" i="9" s="1"/>
  <c r="BM71" i="9" s="1"/>
  <c r="BL71" i="9" s="1"/>
  <c r="BK71" i="9" s="1"/>
  <c r="BJ71" i="9" s="1"/>
  <c r="BI71" i="9" s="1"/>
  <c r="BR79" i="9"/>
  <c r="BQ79" i="9" s="1"/>
  <c r="BP79" i="9" s="1"/>
  <c r="BO79" i="9" s="1"/>
  <c r="BN79" i="9" s="1"/>
  <c r="BM79" i="9" s="1"/>
  <c r="BL79" i="9" s="1"/>
  <c r="BK79" i="9" s="1"/>
  <c r="BJ79" i="9" s="1"/>
  <c r="BI79" i="9" s="1"/>
  <c r="BR87" i="9"/>
  <c r="BR95" i="9"/>
  <c r="BR103" i="9"/>
  <c r="BQ103" i="9" s="1"/>
  <c r="BP103" i="9" s="1"/>
  <c r="BO103" i="9" s="1"/>
  <c r="BN103" i="9" s="1"/>
  <c r="BM103" i="9" s="1"/>
  <c r="BL103" i="9" s="1"/>
  <c r="BK103" i="9" s="1"/>
  <c r="BJ103" i="9" s="1"/>
  <c r="BI103" i="9" s="1"/>
  <c r="BR111" i="9"/>
  <c r="BQ111" i="9" s="1"/>
  <c r="BP111" i="9" s="1"/>
  <c r="BO111" i="9" s="1"/>
  <c r="BN111" i="9" s="1"/>
  <c r="BM111" i="9" s="1"/>
  <c r="BL111" i="9" s="1"/>
  <c r="BK111" i="9" s="1"/>
  <c r="BJ111" i="9" s="1"/>
  <c r="BI111" i="9" s="1"/>
  <c r="BR119" i="9"/>
  <c r="BQ119" i="9" s="1"/>
  <c r="BP119" i="9" s="1"/>
  <c r="BO119" i="9" s="1"/>
  <c r="BN119" i="9" s="1"/>
  <c r="BM119" i="9" s="1"/>
  <c r="BL119" i="9" s="1"/>
  <c r="BK119" i="9" s="1"/>
  <c r="BJ119" i="9" s="1"/>
  <c r="BI119" i="9" s="1"/>
  <c r="BR127" i="9"/>
  <c r="BQ127" i="9" s="1"/>
  <c r="BP127" i="9" s="1"/>
  <c r="BO127" i="9" s="1"/>
  <c r="BN127" i="9" s="1"/>
  <c r="BM127" i="9" s="1"/>
  <c r="BL127" i="9" s="1"/>
  <c r="BK127" i="9" s="1"/>
  <c r="BJ127" i="9" s="1"/>
  <c r="BI127" i="9" s="1"/>
  <c r="BR135" i="9"/>
  <c r="BQ135" i="9" s="1"/>
  <c r="BP135" i="9" s="1"/>
  <c r="BO135" i="9" s="1"/>
  <c r="BN135" i="9" s="1"/>
  <c r="BM135" i="9" s="1"/>
  <c r="BL135" i="9" s="1"/>
  <c r="BK135" i="9" s="1"/>
  <c r="BJ135" i="9" s="1"/>
  <c r="BI135" i="9" s="1"/>
  <c r="BR143" i="9"/>
  <c r="BQ143" i="9" s="1"/>
  <c r="BP143" i="9" s="1"/>
  <c r="BO143" i="9" s="1"/>
  <c r="BN143" i="9" s="1"/>
  <c r="BM143" i="9" s="1"/>
  <c r="BL143" i="9" s="1"/>
  <c r="BK143" i="9" s="1"/>
  <c r="BJ143" i="9" s="1"/>
  <c r="BI143" i="9" s="1"/>
  <c r="BG143" i="9" s="1"/>
  <c r="BR151" i="9"/>
  <c r="BQ151" i="9" s="1"/>
  <c r="BP151" i="9" s="1"/>
  <c r="BO151" i="9" s="1"/>
  <c r="BN151" i="9" s="1"/>
  <c r="BM151" i="9" s="1"/>
  <c r="BL151" i="9" s="1"/>
  <c r="BK151" i="9" s="1"/>
  <c r="BJ151" i="9" s="1"/>
  <c r="BI151" i="9" s="1"/>
  <c r="BR159" i="9"/>
  <c r="BQ159" i="9" s="1"/>
  <c r="BP159" i="9" s="1"/>
  <c r="BO159" i="9" s="1"/>
  <c r="BN159" i="9" s="1"/>
  <c r="BM159" i="9" s="1"/>
  <c r="BL159" i="9" s="1"/>
  <c r="BK159" i="9" s="1"/>
  <c r="BJ159" i="9" s="1"/>
  <c r="BI159" i="9" s="1"/>
  <c r="BR167" i="9"/>
  <c r="BR175" i="9"/>
  <c r="BR183" i="9"/>
  <c r="BQ183" i="9" s="1"/>
  <c r="BP183" i="9" s="1"/>
  <c r="BO183" i="9" s="1"/>
  <c r="BN183" i="9" s="1"/>
  <c r="BM183" i="9" s="1"/>
  <c r="BL183" i="9" s="1"/>
  <c r="BK183" i="9" s="1"/>
  <c r="BJ183" i="9" s="1"/>
  <c r="BI183" i="9" s="1"/>
  <c r="BR191" i="9"/>
  <c r="BQ191" i="9" s="1"/>
  <c r="BP191" i="9" s="1"/>
  <c r="BO191" i="9" s="1"/>
  <c r="BN191" i="9" s="1"/>
  <c r="BM191" i="9" s="1"/>
  <c r="BL191" i="9" s="1"/>
  <c r="BK191" i="9" s="1"/>
  <c r="BJ191" i="9" s="1"/>
  <c r="BI191" i="9" s="1"/>
  <c r="BR199" i="9"/>
  <c r="BQ199" i="9" s="1"/>
  <c r="BP199" i="9" s="1"/>
  <c r="BO199" i="9" s="1"/>
  <c r="BN199" i="9" s="1"/>
  <c r="BM199" i="9" s="1"/>
  <c r="BL199" i="9" s="1"/>
  <c r="BK199" i="9" s="1"/>
  <c r="BJ199" i="9" s="1"/>
  <c r="BI199" i="9" s="1"/>
  <c r="BR207" i="9"/>
  <c r="BQ207" i="9" s="1"/>
  <c r="BP207" i="9" s="1"/>
  <c r="BO207" i="9" s="1"/>
  <c r="BN207" i="9" s="1"/>
  <c r="BM207" i="9" s="1"/>
  <c r="BL207" i="9" s="1"/>
  <c r="BK207" i="9" s="1"/>
  <c r="BJ207" i="9" s="1"/>
  <c r="BI207" i="9" s="1"/>
  <c r="BR215" i="9"/>
  <c r="BR223" i="9"/>
  <c r="BQ223" i="9" s="1"/>
  <c r="BP223" i="9" s="1"/>
  <c r="BO223" i="9" s="1"/>
  <c r="BN223" i="9" s="1"/>
  <c r="BM223" i="9" s="1"/>
  <c r="BL223" i="9" s="1"/>
  <c r="BK223" i="9" s="1"/>
  <c r="BJ223" i="9" s="1"/>
  <c r="BI223" i="9" s="1"/>
  <c r="BR231" i="9"/>
  <c r="BQ231" i="9" s="1"/>
  <c r="BP231" i="9" s="1"/>
  <c r="BO231" i="9" s="1"/>
  <c r="BN231" i="9" s="1"/>
  <c r="BM231" i="9" s="1"/>
  <c r="BL231" i="9" s="1"/>
  <c r="BK231" i="9" s="1"/>
  <c r="BJ231" i="9" s="1"/>
  <c r="BI231" i="9" s="1"/>
  <c r="BR239" i="9"/>
  <c r="BQ239" i="9" s="1"/>
  <c r="BP239" i="9" s="1"/>
  <c r="BO239" i="9" s="1"/>
  <c r="BN239" i="9" s="1"/>
  <c r="BM239" i="9" s="1"/>
  <c r="BL239" i="9" s="1"/>
  <c r="BK239" i="9" s="1"/>
  <c r="BJ239" i="9" s="1"/>
  <c r="BI239" i="9" s="1"/>
  <c r="BR247" i="9"/>
  <c r="BQ247" i="9" s="1"/>
  <c r="BP247" i="9" s="1"/>
  <c r="BO247" i="9" s="1"/>
  <c r="BN247" i="9" s="1"/>
  <c r="BM247" i="9" s="1"/>
  <c r="BL247" i="9" s="1"/>
  <c r="BK247" i="9" s="1"/>
  <c r="BJ247" i="9" s="1"/>
  <c r="BI247" i="9" s="1"/>
  <c r="BR255" i="9"/>
  <c r="BQ255" i="9" s="1"/>
  <c r="BP255" i="9" s="1"/>
  <c r="BO255" i="9" s="1"/>
  <c r="BN255" i="9" s="1"/>
  <c r="BM255" i="9" s="1"/>
  <c r="BL255" i="9" s="1"/>
  <c r="BK255" i="9" s="1"/>
  <c r="BJ255" i="9" s="1"/>
  <c r="BI255" i="9" s="1"/>
  <c r="BR263" i="9"/>
  <c r="BQ263" i="9" s="1"/>
  <c r="BP263" i="9" s="1"/>
  <c r="BO263" i="9" s="1"/>
  <c r="BN263" i="9" s="1"/>
  <c r="BM263" i="9" s="1"/>
  <c r="BL263" i="9" s="1"/>
  <c r="BK263" i="9" s="1"/>
  <c r="BJ263" i="9" s="1"/>
  <c r="BI263" i="9" s="1"/>
  <c r="BR271" i="9"/>
  <c r="BQ271" i="9" s="1"/>
  <c r="BP271" i="9" s="1"/>
  <c r="BO271" i="9" s="1"/>
  <c r="BN271" i="9" s="1"/>
  <c r="BM271" i="9" s="1"/>
  <c r="BL271" i="9" s="1"/>
  <c r="BK271" i="9" s="1"/>
  <c r="BJ271" i="9" s="1"/>
  <c r="BI271" i="9" s="1"/>
  <c r="BR279" i="9"/>
  <c r="BR287" i="9"/>
  <c r="BQ287" i="9" s="1"/>
  <c r="BP287" i="9" s="1"/>
  <c r="BO287" i="9" s="1"/>
  <c r="BN287" i="9" s="1"/>
  <c r="BM287" i="9" s="1"/>
  <c r="BL287" i="9" s="1"/>
  <c r="BK287" i="9" s="1"/>
  <c r="BJ287" i="9" s="1"/>
  <c r="BI287" i="9" s="1"/>
  <c r="BR295" i="9"/>
  <c r="BR303" i="9"/>
  <c r="BQ303" i="9" s="1"/>
  <c r="BP303" i="9" s="1"/>
  <c r="BO303" i="9" s="1"/>
  <c r="BN303" i="9" s="1"/>
  <c r="BM303" i="9" s="1"/>
  <c r="BL303" i="9" s="1"/>
  <c r="BK303" i="9" s="1"/>
  <c r="BJ303" i="9" s="1"/>
  <c r="BI303" i="9" s="1"/>
  <c r="BR311" i="9"/>
  <c r="BR319" i="9"/>
  <c r="BQ319" i="9" s="1"/>
  <c r="BP319" i="9" s="1"/>
  <c r="BO319" i="9" s="1"/>
  <c r="BN319" i="9" s="1"/>
  <c r="BM319" i="9" s="1"/>
  <c r="BL319" i="9" s="1"/>
  <c r="BK319" i="9" s="1"/>
  <c r="BJ319" i="9" s="1"/>
  <c r="BI319" i="9" s="1"/>
  <c r="BR327" i="9"/>
  <c r="BQ327" i="9" s="1"/>
  <c r="BP327" i="9" s="1"/>
  <c r="BO327" i="9" s="1"/>
  <c r="BN327" i="9" s="1"/>
  <c r="BM327" i="9" s="1"/>
  <c r="BL327" i="9" s="1"/>
  <c r="BK327" i="9" s="1"/>
  <c r="BJ327" i="9" s="1"/>
  <c r="BI327" i="9" s="1"/>
  <c r="BR335" i="9"/>
  <c r="BQ335" i="9" s="1"/>
  <c r="BP335" i="9" s="1"/>
  <c r="BO335" i="9" s="1"/>
  <c r="BN335" i="9" s="1"/>
  <c r="BM335" i="9" s="1"/>
  <c r="BL335" i="9" s="1"/>
  <c r="BK335" i="9" s="1"/>
  <c r="BJ335" i="9" s="1"/>
  <c r="BI335" i="9" s="1"/>
  <c r="BR343" i="9"/>
  <c r="BR351" i="9"/>
  <c r="BQ351" i="9" s="1"/>
  <c r="BP351" i="9" s="1"/>
  <c r="BO351" i="9" s="1"/>
  <c r="BN351" i="9" s="1"/>
  <c r="BM351" i="9" s="1"/>
  <c r="BL351" i="9" s="1"/>
  <c r="BK351" i="9" s="1"/>
  <c r="BJ351" i="9" s="1"/>
  <c r="BI351" i="9" s="1"/>
  <c r="BR359" i="9"/>
  <c r="BR367" i="9"/>
  <c r="BQ367" i="9" s="1"/>
  <c r="BP367" i="9" s="1"/>
  <c r="BO367" i="9" s="1"/>
  <c r="BN367" i="9" s="1"/>
  <c r="BM367" i="9" s="1"/>
  <c r="BL367" i="9" s="1"/>
  <c r="BK367" i="9" s="1"/>
  <c r="BJ367" i="9" s="1"/>
  <c r="BI367" i="9" s="1"/>
  <c r="BR375" i="9"/>
  <c r="BQ375" i="9" s="1"/>
  <c r="BP375" i="9" s="1"/>
  <c r="BO375" i="9" s="1"/>
  <c r="BN375" i="9" s="1"/>
  <c r="BM375" i="9" s="1"/>
  <c r="BL375" i="9" s="1"/>
  <c r="BK375" i="9" s="1"/>
  <c r="BJ375" i="9" s="1"/>
  <c r="BI375" i="9" s="1"/>
  <c r="BR383" i="9"/>
  <c r="BQ383" i="9" s="1"/>
  <c r="BP383" i="9" s="1"/>
  <c r="BO383" i="9" s="1"/>
  <c r="BN383" i="9" s="1"/>
  <c r="BM383" i="9" s="1"/>
  <c r="BL383" i="9" s="1"/>
  <c r="BK383" i="9" s="1"/>
  <c r="BJ383" i="9" s="1"/>
  <c r="BI383" i="9" s="1"/>
  <c r="BR391" i="9"/>
  <c r="BQ391" i="9" s="1"/>
  <c r="BP391" i="9" s="1"/>
  <c r="BO391" i="9" s="1"/>
  <c r="BN391" i="9" s="1"/>
  <c r="BM391" i="9" s="1"/>
  <c r="BL391" i="9" s="1"/>
  <c r="BK391" i="9" s="1"/>
  <c r="BJ391" i="9" s="1"/>
  <c r="BI391" i="9" s="1"/>
  <c r="BR399" i="9"/>
  <c r="BQ399" i="9" s="1"/>
  <c r="BP399" i="9" s="1"/>
  <c r="BO399" i="9" s="1"/>
  <c r="BN399" i="9" s="1"/>
  <c r="BM399" i="9" s="1"/>
  <c r="BL399" i="9" s="1"/>
  <c r="BK399" i="9" s="1"/>
  <c r="BJ399" i="9" s="1"/>
  <c r="BI399" i="9" s="1"/>
  <c r="BR407" i="9"/>
  <c r="BQ407" i="9" s="1"/>
  <c r="BP407" i="9" s="1"/>
  <c r="BO407" i="9" s="1"/>
  <c r="BN407" i="9" s="1"/>
  <c r="BM407" i="9" s="1"/>
  <c r="BL407" i="9" s="1"/>
  <c r="BK407" i="9" s="1"/>
  <c r="BJ407" i="9" s="1"/>
  <c r="BI407" i="9" s="1"/>
  <c r="BR415" i="9"/>
  <c r="BR423" i="9"/>
  <c r="BQ423" i="9" s="1"/>
  <c r="BP423" i="9" s="1"/>
  <c r="BO423" i="9" s="1"/>
  <c r="BN423" i="9" s="1"/>
  <c r="BM423" i="9" s="1"/>
  <c r="BL423" i="9" s="1"/>
  <c r="BK423" i="9" s="1"/>
  <c r="BJ423" i="9" s="1"/>
  <c r="BI423" i="9" s="1"/>
  <c r="BR431" i="9"/>
  <c r="BQ431" i="9" s="1"/>
  <c r="BP431" i="9" s="1"/>
  <c r="BO431" i="9" s="1"/>
  <c r="BN431" i="9" s="1"/>
  <c r="BM431" i="9" s="1"/>
  <c r="BL431" i="9" s="1"/>
  <c r="BK431" i="9" s="1"/>
  <c r="BJ431" i="9" s="1"/>
  <c r="BI431" i="9" s="1"/>
  <c r="BR439" i="9"/>
  <c r="BQ439" i="9" s="1"/>
  <c r="BP439" i="9" s="1"/>
  <c r="BO439" i="9" s="1"/>
  <c r="BN439" i="9" s="1"/>
  <c r="BM439" i="9" s="1"/>
  <c r="BL439" i="9" s="1"/>
  <c r="BK439" i="9" s="1"/>
  <c r="BJ439" i="9" s="1"/>
  <c r="BI439" i="9" s="1"/>
  <c r="BR447" i="9"/>
  <c r="BQ447" i="9" s="1"/>
  <c r="BP447" i="9" s="1"/>
  <c r="BO447" i="9" s="1"/>
  <c r="BN447" i="9" s="1"/>
  <c r="BM447" i="9" s="1"/>
  <c r="BL447" i="9" s="1"/>
  <c r="BK447" i="9" s="1"/>
  <c r="BJ447" i="9" s="1"/>
  <c r="BI447" i="9" s="1"/>
  <c r="BG447" i="9" s="1"/>
  <c r="BR455" i="9"/>
  <c r="BQ455" i="9" s="1"/>
  <c r="BP455" i="9" s="1"/>
  <c r="BO455" i="9" s="1"/>
  <c r="BN455" i="9" s="1"/>
  <c r="BM455" i="9" s="1"/>
  <c r="BL455" i="9" s="1"/>
  <c r="BK455" i="9" s="1"/>
  <c r="BJ455" i="9" s="1"/>
  <c r="BI455" i="9" s="1"/>
  <c r="BR463" i="9"/>
  <c r="BQ463" i="9" s="1"/>
  <c r="BP463" i="9" s="1"/>
  <c r="BO463" i="9" s="1"/>
  <c r="BN463" i="9" s="1"/>
  <c r="BM463" i="9" s="1"/>
  <c r="BL463" i="9" s="1"/>
  <c r="BK463" i="9" s="1"/>
  <c r="BJ463" i="9" s="1"/>
  <c r="BI463" i="9" s="1"/>
  <c r="BR471" i="9"/>
  <c r="BQ471" i="9" s="1"/>
  <c r="BP471" i="9" s="1"/>
  <c r="BO471" i="9" s="1"/>
  <c r="BN471" i="9" s="1"/>
  <c r="BM471" i="9" s="1"/>
  <c r="BL471" i="9" s="1"/>
  <c r="BK471" i="9" s="1"/>
  <c r="BJ471" i="9" s="1"/>
  <c r="BI471" i="9" s="1"/>
  <c r="BR479" i="9"/>
  <c r="BQ479" i="9" s="1"/>
  <c r="BP479" i="9" s="1"/>
  <c r="BO479" i="9" s="1"/>
  <c r="BN479" i="9" s="1"/>
  <c r="BM479" i="9" s="1"/>
  <c r="BL479" i="9" s="1"/>
  <c r="BK479" i="9" s="1"/>
  <c r="BJ479" i="9" s="1"/>
  <c r="BI479" i="9" s="1"/>
  <c r="BF479" i="9" s="1"/>
  <c r="BR487" i="9"/>
  <c r="BQ487" i="9" s="1"/>
  <c r="BP487" i="9" s="1"/>
  <c r="BO487" i="9" s="1"/>
  <c r="BN487" i="9" s="1"/>
  <c r="BM487" i="9" s="1"/>
  <c r="BL487" i="9" s="1"/>
  <c r="BK487" i="9" s="1"/>
  <c r="BJ487" i="9" s="1"/>
  <c r="BI487" i="9" s="1"/>
  <c r="BR495" i="9"/>
  <c r="BQ495" i="9" s="1"/>
  <c r="BP495" i="9" s="1"/>
  <c r="BO495" i="9" s="1"/>
  <c r="BN495" i="9" s="1"/>
  <c r="BM495" i="9" s="1"/>
  <c r="BL495" i="9" s="1"/>
  <c r="BK495" i="9" s="1"/>
  <c r="BJ495" i="9" s="1"/>
  <c r="BI495" i="9" s="1"/>
  <c r="BR503" i="9"/>
  <c r="BQ503" i="9" s="1"/>
  <c r="BP503" i="9" s="1"/>
  <c r="BO503" i="9" s="1"/>
  <c r="BN503" i="9" s="1"/>
  <c r="BM503" i="9" s="1"/>
  <c r="BL503" i="9" s="1"/>
  <c r="BK503" i="9" s="1"/>
  <c r="BJ503" i="9" s="1"/>
  <c r="BI503" i="9" s="1"/>
  <c r="BR511" i="9"/>
  <c r="BQ511" i="9" s="1"/>
  <c r="BP511" i="9" s="1"/>
  <c r="BO511" i="9" s="1"/>
  <c r="BN511" i="9" s="1"/>
  <c r="BM511" i="9" s="1"/>
  <c r="BL511" i="9" s="1"/>
  <c r="BK511" i="9" s="1"/>
  <c r="BJ511" i="9" s="1"/>
  <c r="BI511" i="9" s="1"/>
  <c r="CZ57" i="9"/>
  <c r="CZ52" i="9"/>
  <c r="CZ3" i="9"/>
  <c r="CZ7" i="9"/>
  <c r="CZ17" i="9"/>
  <c r="CZ35" i="9"/>
  <c r="CZ63" i="9"/>
  <c r="BR26" i="9"/>
  <c r="BQ26" i="9" s="1"/>
  <c r="BP26" i="9" s="1"/>
  <c r="BO26" i="9" s="1"/>
  <c r="BN26" i="9" s="1"/>
  <c r="BM26" i="9" s="1"/>
  <c r="BL26" i="9" s="1"/>
  <c r="BK26" i="9" s="1"/>
  <c r="BJ26" i="9" s="1"/>
  <c r="BI26" i="9" s="1"/>
  <c r="BH26" i="9" s="1"/>
  <c r="BR34" i="9"/>
  <c r="BQ34" i="9" s="1"/>
  <c r="BP34" i="9" s="1"/>
  <c r="BO34" i="9" s="1"/>
  <c r="BN34" i="9" s="1"/>
  <c r="BM34" i="9" s="1"/>
  <c r="BL34" i="9" s="1"/>
  <c r="BK34" i="9" s="1"/>
  <c r="BJ34" i="9" s="1"/>
  <c r="BI34" i="9" s="1"/>
  <c r="BR42" i="9"/>
  <c r="BR50" i="9"/>
  <c r="BQ50" i="9" s="1"/>
  <c r="BP50" i="9" s="1"/>
  <c r="BO50" i="9" s="1"/>
  <c r="BN50" i="9" s="1"/>
  <c r="BM50" i="9" s="1"/>
  <c r="BL50" i="9" s="1"/>
  <c r="BK50" i="9" s="1"/>
  <c r="BJ50" i="9" s="1"/>
  <c r="BI50" i="9" s="1"/>
  <c r="BR58" i="9"/>
  <c r="BQ58" i="9" s="1"/>
  <c r="BP58" i="9" s="1"/>
  <c r="BO58" i="9" s="1"/>
  <c r="BN58" i="9" s="1"/>
  <c r="BM58" i="9" s="1"/>
  <c r="BL58" i="9" s="1"/>
  <c r="BK58" i="9" s="1"/>
  <c r="BJ58" i="9" s="1"/>
  <c r="BI58" i="9" s="1"/>
  <c r="BR66" i="9"/>
  <c r="BQ66" i="9" s="1"/>
  <c r="BP66" i="9" s="1"/>
  <c r="BO66" i="9" s="1"/>
  <c r="BN66" i="9" s="1"/>
  <c r="BM66" i="9" s="1"/>
  <c r="BL66" i="9" s="1"/>
  <c r="BK66" i="9" s="1"/>
  <c r="BJ66" i="9" s="1"/>
  <c r="BI66" i="9" s="1"/>
  <c r="BR74" i="9"/>
  <c r="BR82" i="9"/>
  <c r="BQ82" i="9" s="1"/>
  <c r="BP82" i="9" s="1"/>
  <c r="BO82" i="9" s="1"/>
  <c r="BN82" i="9" s="1"/>
  <c r="BM82" i="9" s="1"/>
  <c r="BL82" i="9" s="1"/>
  <c r="BK82" i="9" s="1"/>
  <c r="BJ82" i="9" s="1"/>
  <c r="BI82" i="9" s="1"/>
  <c r="BR90" i="9"/>
  <c r="BQ90" i="9" s="1"/>
  <c r="BP90" i="9" s="1"/>
  <c r="BO90" i="9" s="1"/>
  <c r="BN90" i="9" s="1"/>
  <c r="BM90" i="9" s="1"/>
  <c r="BL90" i="9" s="1"/>
  <c r="BK90" i="9" s="1"/>
  <c r="BJ90" i="9" s="1"/>
  <c r="BI90" i="9" s="1"/>
  <c r="BR98" i="9"/>
  <c r="BR106" i="9"/>
  <c r="BR114" i="9"/>
  <c r="BQ114" i="9" s="1"/>
  <c r="BP114" i="9" s="1"/>
  <c r="BO114" i="9" s="1"/>
  <c r="BN114" i="9" s="1"/>
  <c r="BM114" i="9" s="1"/>
  <c r="BL114" i="9" s="1"/>
  <c r="BK114" i="9" s="1"/>
  <c r="BJ114" i="9" s="1"/>
  <c r="BI114" i="9" s="1"/>
  <c r="BH114" i="9" s="1"/>
  <c r="BR122" i="9"/>
  <c r="BR130" i="9"/>
  <c r="BQ130" i="9" s="1"/>
  <c r="BP130" i="9" s="1"/>
  <c r="BO130" i="9" s="1"/>
  <c r="BN130" i="9" s="1"/>
  <c r="BM130" i="9" s="1"/>
  <c r="BL130" i="9" s="1"/>
  <c r="BK130" i="9" s="1"/>
  <c r="BJ130" i="9" s="1"/>
  <c r="BI130" i="9" s="1"/>
  <c r="BR138" i="9"/>
  <c r="BR146" i="9"/>
  <c r="BR154" i="9"/>
  <c r="BQ154" i="9" s="1"/>
  <c r="BP154" i="9" s="1"/>
  <c r="BO154" i="9" s="1"/>
  <c r="BN154" i="9" s="1"/>
  <c r="BM154" i="9" s="1"/>
  <c r="BL154" i="9" s="1"/>
  <c r="BK154" i="9" s="1"/>
  <c r="BJ154" i="9" s="1"/>
  <c r="BI154" i="9" s="1"/>
  <c r="BR162" i="9"/>
  <c r="BQ162" i="9" s="1"/>
  <c r="BP162" i="9" s="1"/>
  <c r="BO162" i="9" s="1"/>
  <c r="BN162" i="9" s="1"/>
  <c r="BM162" i="9" s="1"/>
  <c r="BL162" i="9" s="1"/>
  <c r="BK162" i="9" s="1"/>
  <c r="BJ162" i="9" s="1"/>
  <c r="BI162" i="9" s="1"/>
  <c r="BR170" i="9"/>
  <c r="BQ170" i="9" s="1"/>
  <c r="BP170" i="9" s="1"/>
  <c r="BO170" i="9" s="1"/>
  <c r="BN170" i="9" s="1"/>
  <c r="BM170" i="9" s="1"/>
  <c r="BL170" i="9" s="1"/>
  <c r="BK170" i="9" s="1"/>
  <c r="BJ170" i="9" s="1"/>
  <c r="BI170" i="9" s="1"/>
  <c r="BR178" i="9"/>
  <c r="BQ178" i="9" s="1"/>
  <c r="BP178" i="9" s="1"/>
  <c r="BO178" i="9" s="1"/>
  <c r="BN178" i="9" s="1"/>
  <c r="BM178" i="9" s="1"/>
  <c r="BL178" i="9" s="1"/>
  <c r="BK178" i="9" s="1"/>
  <c r="BJ178" i="9" s="1"/>
  <c r="BI178" i="9" s="1"/>
  <c r="BR186" i="9"/>
  <c r="BR194" i="9"/>
  <c r="BQ194" i="9" s="1"/>
  <c r="BP194" i="9" s="1"/>
  <c r="BO194" i="9" s="1"/>
  <c r="BN194" i="9" s="1"/>
  <c r="BM194" i="9" s="1"/>
  <c r="BL194" i="9" s="1"/>
  <c r="BK194" i="9" s="1"/>
  <c r="BJ194" i="9" s="1"/>
  <c r="BI194" i="9" s="1"/>
  <c r="BR202" i="9"/>
  <c r="BQ202" i="9" s="1"/>
  <c r="BP202" i="9" s="1"/>
  <c r="BO202" i="9" s="1"/>
  <c r="BN202" i="9" s="1"/>
  <c r="BM202" i="9" s="1"/>
  <c r="BL202" i="9" s="1"/>
  <c r="BK202" i="9" s="1"/>
  <c r="BJ202" i="9" s="1"/>
  <c r="BI202" i="9" s="1"/>
  <c r="BR210" i="9"/>
  <c r="BQ210" i="9" s="1"/>
  <c r="BP210" i="9" s="1"/>
  <c r="BO210" i="9" s="1"/>
  <c r="BN210" i="9" s="1"/>
  <c r="BM210" i="9" s="1"/>
  <c r="BL210" i="9" s="1"/>
  <c r="BK210" i="9" s="1"/>
  <c r="BJ210" i="9" s="1"/>
  <c r="BI210" i="9" s="1"/>
  <c r="BR218" i="9"/>
  <c r="BQ218" i="9" s="1"/>
  <c r="BP218" i="9" s="1"/>
  <c r="BO218" i="9" s="1"/>
  <c r="BN218" i="9" s="1"/>
  <c r="BM218" i="9" s="1"/>
  <c r="BL218" i="9" s="1"/>
  <c r="BK218" i="9" s="1"/>
  <c r="BJ218" i="9" s="1"/>
  <c r="BI218" i="9" s="1"/>
  <c r="BR226" i="9"/>
  <c r="BQ226" i="9" s="1"/>
  <c r="BP226" i="9" s="1"/>
  <c r="BO226" i="9" s="1"/>
  <c r="BN226" i="9" s="1"/>
  <c r="BM226" i="9" s="1"/>
  <c r="BL226" i="9" s="1"/>
  <c r="BK226" i="9" s="1"/>
  <c r="BJ226" i="9" s="1"/>
  <c r="BI226" i="9" s="1"/>
  <c r="BR234" i="9"/>
  <c r="BQ234" i="9" s="1"/>
  <c r="BP234" i="9" s="1"/>
  <c r="BO234" i="9" s="1"/>
  <c r="BN234" i="9" s="1"/>
  <c r="BM234" i="9" s="1"/>
  <c r="BL234" i="9" s="1"/>
  <c r="BK234" i="9" s="1"/>
  <c r="BJ234" i="9" s="1"/>
  <c r="BI234" i="9" s="1"/>
  <c r="BR242" i="9"/>
  <c r="BQ242" i="9" s="1"/>
  <c r="BP242" i="9" s="1"/>
  <c r="BO242" i="9" s="1"/>
  <c r="BN242" i="9" s="1"/>
  <c r="BM242" i="9" s="1"/>
  <c r="BL242" i="9" s="1"/>
  <c r="BK242" i="9" s="1"/>
  <c r="BJ242" i="9" s="1"/>
  <c r="BI242" i="9" s="1"/>
  <c r="BR250" i="9"/>
  <c r="BQ250" i="9" s="1"/>
  <c r="BP250" i="9" s="1"/>
  <c r="BO250" i="9" s="1"/>
  <c r="BN250" i="9" s="1"/>
  <c r="BM250" i="9" s="1"/>
  <c r="BL250" i="9" s="1"/>
  <c r="BK250" i="9" s="1"/>
  <c r="BJ250" i="9" s="1"/>
  <c r="BI250" i="9" s="1"/>
  <c r="BR258" i="9"/>
  <c r="BQ258" i="9" s="1"/>
  <c r="BP258" i="9" s="1"/>
  <c r="BO258" i="9" s="1"/>
  <c r="BN258" i="9" s="1"/>
  <c r="BM258" i="9" s="1"/>
  <c r="BL258" i="9" s="1"/>
  <c r="BK258" i="9" s="1"/>
  <c r="BJ258" i="9" s="1"/>
  <c r="BI258" i="9" s="1"/>
  <c r="BR266" i="9"/>
  <c r="BQ266" i="9" s="1"/>
  <c r="BP266" i="9" s="1"/>
  <c r="BO266" i="9" s="1"/>
  <c r="BN266" i="9" s="1"/>
  <c r="BM266" i="9" s="1"/>
  <c r="BL266" i="9" s="1"/>
  <c r="BK266" i="9" s="1"/>
  <c r="BJ266" i="9" s="1"/>
  <c r="BI266" i="9" s="1"/>
  <c r="BR274" i="9"/>
  <c r="BQ274" i="9" s="1"/>
  <c r="BP274" i="9" s="1"/>
  <c r="BO274" i="9" s="1"/>
  <c r="BN274" i="9" s="1"/>
  <c r="BM274" i="9" s="1"/>
  <c r="BL274" i="9" s="1"/>
  <c r="BK274" i="9" s="1"/>
  <c r="BJ274" i="9" s="1"/>
  <c r="BI274" i="9" s="1"/>
  <c r="BG274" i="9" s="1"/>
  <c r="BR282" i="9"/>
  <c r="BQ282" i="9" s="1"/>
  <c r="BP282" i="9" s="1"/>
  <c r="BO282" i="9" s="1"/>
  <c r="BN282" i="9" s="1"/>
  <c r="BM282" i="9" s="1"/>
  <c r="BL282" i="9" s="1"/>
  <c r="BK282" i="9" s="1"/>
  <c r="BJ282" i="9" s="1"/>
  <c r="BI282" i="9" s="1"/>
  <c r="BG282" i="9" s="1"/>
  <c r="BR290" i="9"/>
  <c r="BQ290" i="9" s="1"/>
  <c r="BP290" i="9" s="1"/>
  <c r="BO290" i="9" s="1"/>
  <c r="BN290" i="9" s="1"/>
  <c r="BM290" i="9" s="1"/>
  <c r="BL290" i="9" s="1"/>
  <c r="BK290" i="9" s="1"/>
  <c r="BJ290" i="9" s="1"/>
  <c r="BI290" i="9" s="1"/>
  <c r="BR298" i="9"/>
  <c r="BQ298" i="9" s="1"/>
  <c r="BP298" i="9" s="1"/>
  <c r="BO298" i="9" s="1"/>
  <c r="BN298" i="9" s="1"/>
  <c r="BM298" i="9" s="1"/>
  <c r="BL298" i="9" s="1"/>
  <c r="BK298" i="9" s="1"/>
  <c r="BJ298" i="9" s="1"/>
  <c r="BI298" i="9" s="1"/>
  <c r="BR306" i="9"/>
  <c r="BQ306" i="9" s="1"/>
  <c r="BP306" i="9" s="1"/>
  <c r="BO306" i="9" s="1"/>
  <c r="BN306" i="9" s="1"/>
  <c r="BM306" i="9" s="1"/>
  <c r="BL306" i="9" s="1"/>
  <c r="BK306" i="9" s="1"/>
  <c r="BJ306" i="9" s="1"/>
  <c r="BI306" i="9" s="1"/>
  <c r="BR314" i="9"/>
  <c r="BQ314" i="9" s="1"/>
  <c r="BP314" i="9" s="1"/>
  <c r="BO314" i="9" s="1"/>
  <c r="BN314" i="9" s="1"/>
  <c r="BM314" i="9" s="1"/>
  <c r="BL314" i="9" s="1"/>
  <c r="BK314" i="9" s="1"/>
  <c r="BJ314" i="9" s="1"/>
  <c r="BI314" i="9" s="1"/>
  <c r="BR322" i="9"/>
  <c r="BQ322" i="9" s="1"/>
  <c r="BP322" i="9" s="1"/>
  <c r="BO322" i="9" s="1"/>
  <c r="BN322" i="9" s="1"/>
  <c r="BM322" i="9" s="1"/>
  <c r="BL322" i="9" s="1"/>
  <c r="BK322" i="9" s="1"/>
  <c r="BJ322" i="9" s="1"/>
  <c r="BI322" i="9" s="1"/>
  <c r="BR330" i="9"/>
  <c r="BR338" i="9"/>
  <c r="BQ338" i="9" s="1"/>
  <c r="BP338" i="9" s="1"/>
  <c r="BO338" i="9" s="1"/>
  <c r="BN338" i="9" s="1"/>
  <c r="BM338" i="9" s="1"/>
  <c r="BL338" i="9" s="1"/>
  <c r="BK338" i="9" s="1"/>
  <c r="BJ338" i="9" s="1"/>
  <c r="BI338" i="9" s="1"/>
  <c r="BR346" i="9"/>
  <c r="BQ346" i="9" s="1"/>
  <c r="BP346" i="9" s="1"/>
  <c r="BO346" i="9" s="1"/>
  <c r="BN346" i="9" s="1"/>
  <c r="BM346" i="9" s="1"/>
  <c r="BL346" i="9" s="1"/>
  <c r="BK346" i="9" s="1"/>
  <c r="BJ346" i="9" s="1"/>
  <c r="BI346" i="9" s="1"/>
  <c r="BR354" i="9"/>
  <c r="BQ354" i="9" s="1"/>
  <c r="BP354" i="9" s="1"/>
  <c r="BO354" i="9" s="1"/>
  <c r="BN354" i="9" s="1"/>
  <c r="BM354" i="9" s="1"/>
  <c r="BL354" i="9" s="1"/>
  <c r="BK354" i="9" s="1"/>
  <c r="BJ354" i="9" s="1"/>
  <c r="BI354" i="9" s="1"/>
  <c r="BR362" i="9"/>
  <c r="BQ362" i="9" s="1"/>
  <c r="BP362" i="9" s="1"/>
  <c r="BO362" i="9" s="1"/>
  <c r="BN362" i="9" s="1"/>
  <c r="BM362" i="9" s="1"/>
  <c r="BL362" i="9" s="1"/>
  <c r="BK362" i="9" s="1"/>
  <c r="BJ362" i="9" s="1"/>
  <c r="BI362" i="9" s="1"/>
  <c r="BR370" i="9"/>
  <c r="BQ370" i="9" s="1"/>
  <c r="BP370" i="9" s="1"/>
  <c r="BO370" i="9" s="1"/>
  <c r="BN370" i="9" s="1"/>
  <c r="BM370" i="9" s="1"/>
  <c r="BL370" i="9" s="1"/>
  <c r="BK370" i="9" s="1"/>
  <c r="BJ370" i="9" s="1"/>
  <c r="BI370" i="9" s="1"/>
  <c r="BR378" i="9"/>
  <c r="BR386" i="9"/>
  <c r="BR394" i="9"/>
  <c r="BQ394" i="9" s="1"/>
  <c r="BP394" i="9" s="1"/>
  <c r="BO394" i="9" s="1"/>
  <c r="BN394" i="9" s="1"/>
  <c r="BM394" i="9" s="1"/>
  <c r="BL394" i="9" s="1"/>
  <c r="BK394" i="9" s="1"/>
  <c r="BJ394" i="9" s="1"/>
  <c r="BI394" i="9" s="1"/>
  <c r="BR402" i="9"/>
  <c r="BQ402" i="9" s="1"/>
  <c r="BP402" i="9" s="1"/>
  <c r="BO402" i="9" s="1"/>
  <c r="BN402" i="9" s="1"/>
  <c r="BM402" i="9" s="1"/>
  <c r="BL402" i="9" s="1"/>
  <c r="BK402" i="9" s="1"/>
  <c r="BJ402" i="9" s="1"/>
  <c r="BI402" i="9" s="1"/>
  <c r="BH402" i="9" s="1"/>
  <c r="BR410" i="9"/>
  <c r="BQ410" i="9" s="1"/>
  <c r="BP410" i="9" s="1"/>
  <c r="BO410" i="9" s="1"/>
  <c r="BN410" i="9" s="1"/>
  <c r="BM410" i="9" s="1"/>
  <c r="BL410" i="9" s="1"/>
  <c r="BK410" i="9" s="1"/>
  <c r="BJ410" i="9" s="1"/>
  <c r="BI410" i="9" s="1"/>
  <c r="BR418" i="9"/>
  <c r="BQ418" i="9" s="1"/>
  <c r="BP418" i="9" s="1"/>
  <c r="BO418" i="9" s="1"/>
  <c r="BN418" i="9" s="1"/>
  <c r="BM418" i="9" s="1"/>
  <c r="BL418" i="9" s="1"/>
  <c r="BK418" i="9" s="1"/>
  <c r="BJ418" i="9" s="1"/>
  <c r="BI418" i="9" s="1"/>
  <c r="BR426" i="9"/>
  <c r="BQ426" i="9" s="1"/>
  <c r="BP426" i="9" s="1"/>
  <c r="BO426" i="9" s="1"/>
  <c r="BN426" i="9" s="1"/>
  <c r="BM426" i="9" s="1"/>
  <c r="BL426" i="9" s="1"/>
  <c r="BK426" i="9" s="1"/>
  <c r="BJ426" i="9" s="1"/>
  <c r="BI426" i="9" s="1"/>
  <c r="BR434" i="9"/>
  <c r="BQ434" i="9" s="1"/>
  <c r="BP434" i="9" s="1"/>
  <c r="BO434" i="9" s="1"/>
  <c r="BN434" i="9" s="1"/>
  <c r="BM434" i="9" s="1"/>
  <c r="BL434" i="9" s="1"/>
  <c r="BK434" i="9" s="1"/>
  <c r="BJ434" i="9" s="1"/>
  <c r="BI434" i="9" s="1"/>
  <c r="BR442" i="9"/>
  <c r="BQ442" i="9" s="1"/>
  <c r="BP442" i="9" s="1"/>
  <c r="BO442" i="9" s="1"/>
  <c r="BN442" i="9" s="1"/>
  <c r="BM442" i="9" s="1"/>
  <c r="BL442" i="9" s="1"/>
  <c r="BK442" i="9" s="1"/>
  <c r="BJ442" i="9" s="1"/>
  <c r="BI442" i="9" s="1"/>
  <c r="BR450" i="9"/>
  <c r="BQ450" i="9" s="1"/>
  <c r="BP450" i="9" s="1"/>
  <c r="BO450" i="9" s="1"/>
  <c r="BN450" i="9" s="1"/>
  <c r="BM450" i="9" s="1"/>
  <c r="BL450" i="9" s="1"/>
  <c r="BK450" i="9" s="1"/>
  <c r="BJ450" i="9" s="1"/>
  <c r="BI450" i="9" s="1"/>
  <c r="BR458" i="9"/>
  <c r="BQ458" i="9" s="1"/>
  <c r="BP458" i="9" s="1"/>
  <c r="BO458" i="9" s="1"/>
  <c r="BN458" i="9" s="1"/>
  <c r="BM458" i="9" s="1"/>
  <c r="BL458" i="9" s="1"/>
  <c r="BK458" i="9" s="1"/>
  <c r="BJ458" i="9" s="1"/>
  <c r="BI458" i="9" s="1"/>
  <c r="BR466" i="9"/>
  <c r="BQ466" i="9" s="1"/>
  <c r="BP466" i="9" s="1"/>
  <c r="BO466" i="9" s="1"/>
  <c r="BN466" i="9" s="1"/>
  <c r="BM466" i="9" s="1"/>
  <c r="BL466" i="9" s="1"/>
  <c r="BK466" i="9" s="1"/>
  <c r="BJ466" i="9" s="1"/>
  <c r="BI466" i="9" s="1"/>
  <c r="BR474" i="9"/>
  <c r="BQ474" i="9" s="1"/>
  <c r="BP474" i="9" s="1"/>
  <c r="BO474" i="9" s="1"/>
  <c r="BN474" i="9" s="1"/>
  <c r="BM474" i="9" s="1"/>
  <c r="BL474" i="9" s="1"/>
  <c r="BK474" i="9" s="1"/>
  <c r="BJ474" i="9" s="1"/>
  <c r="BI474" i="9" s="1"/>
  <c r="BR482" i="9"/>
  <c r="BR490" i="9"/>
  <c r="BQ490" i="9" s="1"/>
  <c r="BP490" i="9" s="1"/>
  <c r="BO490" i="9" s="1"/>
  <c r="BN490" i="9" s="1"/>
  <c r="BM490" i="9" s="1"/>
  <c r="BL490" i="9" s="1"/>
  <c r="BK490" i="9" s="1"/>
  <c r="BJ490" i="9" s="1"/>
  <c r="BI490" i="9" s="1"/>
  <c r="BR498" i="9"/>
  <c r="BQ498" i="9" s="1"/>
  <c r="BP498" i="9" s="1"/>
  <c r="BO498" i="9" s="1"/>
  <c r="BN498" i="9" s="1"/>
  <c r="BM498" i="9" s="1"/>
  <c r="BL498" i="9" s="1"/>
  <c r="BK498" i="9" s="1"/>
  <c r="BJ498" i="9" s="1"/>
  <c r="BI498" i="9" s="1"/>
  <c r="BR506" i="9"/>
  <c r="BQ506" i="9" s="1"/>
  <c r="BP506" i="9" s="1"/>
  <c r="BO506" i="9" s="1"/>
  <c r="BN506" i="9" s="1"/>
  <c r="BM506" i="9" s="1"/>
  <c r="BL506" i="9" s="1"/>
  <c r="BK506" i="9" s="1"/>
  <c r="BJ506" i="9" s="1"/>
  <c r="BI506" i="9" s="1"/>
  <c r="BR514" i="9"/>
  <c r="BQ514" i="9" s="1"/>
  <c r="BP514" i="9" s="1"/>
  <c r="BO514" i="9" s="1"/>
  <c r="BN514" i="9" s="1"/>
  <c r="BM514" i="9" s="1"/>
  <c r="BL514" i="9" s="1"/>
  <c r="BK514" i="9" s="1"/>
  <c r="BJ514" i="9" s="1"/>
  <c r="BI514" i="9" s="1"/>
  <c r="BR522" i="9"/>
  <c r="BQ522" i="9" s="1"/>
  <c r="BP522" i="9" s="1"/>
  <c r="BO522" i="9" s="1"/>
  <c r="BN522" i="9" s="1"/>
  <c r="BM522" i="9" s="1"/>
  <c r="BL522" i="9" s="1"/>
  <c r="BK522" i="9" s="1"/>
  <c r="BJ522" i="9" s="1"/>
  <c r="BI522" i="9" s="1"/>
  <c r="CZ42" i="9"/>
  <c r="CZ74" i="9"/>
  <c r="BR27" i="9"/>
  <c r="BQ27" i="9" s="1"/>
  <c r="BP27" i="9" s="1"/>
  <c r="BO27" i="9" s="1"/>
  <c r="BN27" i="9" s="1"/>
  <c r="BM27" i="9" s="1"/>
  <c r="BL27" i="9" s="1"/>
  <c r="BK27" i="9" s="1"/>
  <c r="BJ27" i="9" s="1"/>
  <c r="BI27" i="9" s="1"/>
  <c r="BR35" i="9"/>
  <c r="BQ35" i="9" s="1"/>
  <c r="BP35" i="9" s="1"/>
  <c r="BO35" i="9" s="1"/>
  <c r="BN35" i="9" s="1"/>
  <c r="BM35" i="9" s="1"/>
  <c r="BL35" i="9" s="1"/>
  <c r="BK35" i="9" s="1"/>
  <c r="BJ35" i="9" s="1"/>
  <c r="BI35" i="9" s="1"/>
  <c r="BR43" i="9"/>
  <c r="BQ43" i="9" s="1"/>
  <c r="BP43" i="9" s="1"/>
  <c r="BO43" i="9" s="1"/>
  <c r="BN43" i="9" s="1"/>
  <c r="BM43" i="9" s="1"/>
  <c r="BL43" i="9" s="1"/>
  <c r="BK43" i="9" s="1"/>
  <c r="BJ43" i="9" s="1"/>
  <c r="BI43" i="9" s="1"/>
  <c r="BR51" i="9"/>
  <c r="BR59" i="9"/>
  <c r="BQ59" i="9" s="1"/>
  <c r="BP59" i="9" s="1"/>
  <c r="BO59" i="9" s="1"/>
  <c r="BN59" i="9" s="1"/>
  <c r="BM59" i="9" s="1"/>
  <c r="BL59" i="9" s="1"/>
  <c r="BK59" i="9" s="1"/>
  <c r="BJ59" i="9" s="1"/>
  <c r="BI59" i="9" s="1"/>
  <c r="BR67" i="9"/>
  <c r="BR75" i="9"/>
  <c r="BQ75" i="9" s="1"/>
  <c r="BP75" i="9" s="1"/>
  <c r="BO75" i="9" s="1"/>
  <c r="BN75" i="9" s="1"/>
  <c r="BM75" i="9" s="1"/>
  <c r="BL75" i="9" s="1"/>
  <c r="BK75" i="9" s="1"/>
  <c r="BJ75" i="9" s="1"/>
  <c r="BI75" i="9" s="1"/>
  <c r="BR83" i="9"/>
  <c r="BQ83" i="9" s="1"/>
  <c r="BP83" i="9" s="1"/>
  <c r="BO83" i="9" s="1"/>
  <c r="BN83" i="9" s="1"/>
  <c r="BM83" i="9" s="1"/>
  <c r="BL83" i="9" s="1"/>
  <c r="BK83" i="9" s="1"/>
  <c r="BJ83" i="9" s="1"/>
  <c r="BI83" i="9" s="1"/>
  <c r="BR91" i="9"/>
  <c r="BQ91" i="9" s="1"/>
  <c r="BP91" i="9" s="1"/>
  <c r="BO91" i="9" s="1"/>
  <c r="BN91" i="9" s="1"/>
  <c r="BM91" i="9" s="1"/>
  <c r="BL91" i="9" s="1"/>
  <c r="BK91" i="9" s="1"/>
  <c r="BJ91" i="9" s="1"/>
  <c r="BI91" i="9" s="1"/>
  <c r="BG91" i="9" s="1"/>
  <c r="BR99" i="9"/>
  <c r="BQ99" i="9" s="1"/>
  <c r="BP99" i="9" s="1"/>
  <c r="BO99" i="9" s="1"/>
  <c r="BN99" i="9" s="1"/>
  <c r="BM99" i="9" s="1"/>
  <c r="BL99" i="9" s="1"/>
  <c r="BK99" i="9" s="1"/>
  <c r="BJ99" i="9" s="1"/>
  <c r="BI99" i="9" s="1"/>
  <c r="BR107" i="9"/>
  <c r="BQ107" i="9" s="1"/>
  <c r="BP107" i="9" s="1"/>
  <c r="BO107" i="9" s="1"/>
  <c r="BN107" i="9" s="1"/>
  <c r="BM107" i="9" s="1"/>
  <c r="BL107" i="9" s="1"/>
  <c r="BK107" i="9" s="1"/>
  <c r="BJ107" i="9" s="1"/>
  <c r="BI107" i="9" s="1"/>
  <c r="BR115" i="9"/>
  <c r="BR123" i="9"/>
  <c r="BQ123" i="9" s="1"/>
  <c r="BP123" i="9" s="1"/>
  <c r="BO123" i="9" s="1"/>
  <c r="BN123" i="9" s="1"/>
  <c r="BM123" i="9" s="1"/>
  <c r="BL123" i="9" s="1"/>
  <c r="BK123" i="9" s="1"/>
  <c r="BJ123" i="9" s="1"/>
  <c r="BI123" i="9" s="1"/>
  <c r="BR131" i="9"/>
  <c r="BR139" i="9"/>
  <c r="BQ139" i="9" s="1"/>
  <c r="BP139" i="9" s="1"/>
  <c r="BO139" i="9" s="1"/>
  <c r="BN139" i="9" s="1"/>
  <c r="BM139" i="9" s="1"/>
  <c r="BL139" i="9" s="1"/>
  <c r="BK139" i="9" s="1"/>
  <c r="BJ139" i="9" s="1"/>
  <c r="BI139" i="9" s="1"/>
  <c r="BR147" i="9"/>
  <c r="BQ147" i="9" s="1"/>
  <c r="BP147" i="9" s="1"/>
  <c r="BO147" i="9" s="1"/>
  <c r="BN147" i="9" s="1"/>
  <c r="BM147" i="9" s="1"/>
  <c r="BL147" i="9" s="1"/>
  <c r="BK147" i="9" s="1"/>
  <c r="BJ147" i="9" s="1"/>
  <c r="BI147" i="9" s="1"/>
  <c r="BR155" i="9"/>
  <c r="BQ155" i="9" s="1"/>
  <c r="BP155" i="9" s="1"/>
  <c r="BO155" i="9" s="1"/>
  <c r="BN155" i="9" s="1"/>
  <c r="BM155" i="9" s="1"/>
  <c r="BL155" i="9" s="1"/>
  <c r="BK155" i="9" s="1"/>
  <c r="BJ155" i="9" s="1"/>
  <c r="BI155" i="9" s="1"/>
  <c r="BR163" i="9"/>
  <c r="BQ163" i="9" s="1"/>
  <c r="BP163" i="9" s="1"/>
  <c r="BO163" i="9" s="1"/>
  <c r="BN163" i="9" s="1"/>
  <c r="BM163" i="9" s="1"/>
  <c r="BL163" i="9" s="1"/>
  <c r="BK163" i="9" s="1"/>
  <c r="BJ163" i="9" s="1"/>
  <c r="BI163" i="9" s="1"/>
  <c r="BR171" i="9"/>
  <c r="BR179" i="9"/>
  <c r="BQ179" i="9" s="1"/>
  <c r="BP179" i="9" s="1"/>
  <c r="BO179" i="9" s="1"/>
  <c r="BN179" i="9" s="1"/>
  <c r="BM179" i="9" s="1"/>
  <c r="BL179" i="9" s="1"/>
  <c r="BK179" i="9" s="1"/>
  <c r="BJ179" i="9" s="1"/>
  <c r="BI179" i="9" s="1"/>
  <c r="BF179" i="9" s="1"/>
  <c r="BR187" i="9"/>
  <c r="BR195" i="9"/>
  <c r="BQ195" i="9" s="1"/>
  <c r="BP195" i="9" s="1"/>
  <c r="BO195" i="9" s="1"/>
  <c r="BN195" i="9" s="1"/>
  <c r="BM195" i="9" s="1"/>
  <c r="BL195" i="9" s="1"/>
  <c r="BK195" i="9" s="1"/>
  <c r="BJ195" i="9" s="1"/>
  <c r="BI195" i="9" s="1"/>
  <c r="BR203" i="9"/>
  <c r="BQ203" i="9" s="1"/>
  <c r="BP203" i="9" s="1"/>
  <c r="BO203" i="9" s="1"/>
  <c r="BN203" i="9" s="1"/>
  <c r="BM203" i="9" s="1"/>
  <c r="BL203" i="9" s="1"/>
  <c r="BK203" i="9" s="1"/>
  <c r="BJ203" i="9" s="1"/>
  <c r="BI203" i="9" s="1"/>
  <c r="BR211" i="9"/>
  <c r="BQ211" i="9" s="1"/>
  <c r="BP211" i="9" s="1"/>
  <c r="BO211" i="9" s="1"/>
  <c r="BN211" i="9" s="1"/>
  <c r="BM211" i="9" s="1"/>
  <c r="BL211" i="9" s="1"/>
  <c r="BK211" i="9" s="1"/>
  <c r="BJ211" i="9" s="1"/>
  <c r="BI211" i="9" s="1"/>
  <c r="BR219" i="9"/>
  <c r="BQ219" i="9" s="1"/>
  <c r="BP219" i="9" s="1"/>
  <c r="BO219" i="9" s="1"/>
  <c r="BN219" i="9" s="1"/>
  <c r="BM219" i="9" s="1"/>
  <c r="BL219" i="9" s="1"/>
  <c r="BK219" i="9" s="1"/>
  <c r="BJ219" i="9" s="1"/>
  <c r="BI219" i="9" s="1"/>
  <c r="BR227" i="9"/>
  <c r="BQ227" i="9" s="1"/>
  <c r="BP227" i="9" s="1"/>
  <c r="BO227" i="9" s="1"/>
  <c r="BN227" i="9" s="1"/>
  <c r="BM227" i="9" s="1"/>
  <c r="BL227" i="9" s="1"/>
  <c r="BK227" i="9" s="1"/>
  <c r="BJ227" i="9" s="1"/>
  <c r="BI227" i="9" s="1"/>
  <c r="BR235" i="9"/>
  <c r="BQ235" i="9" s="1"/>
  <c r="BP235" i="9" s="1"/>
  <c r="BO235" i="9" s="1"/>
  <c r="BN235" i="9" s="1"/>
  <c r="BM235" i="9" s="1"/>
  <c r="BL235" i="9" s="1"/>
  <c r="BK235" i="9" s="1"/>
  <c r="BJ235" i="9" s="1"/>
  <c r="BI235" i="9" s="1"/>
  <c r="BR243" i="9"/>
  <c r="BQ243" i="9" s="1"/>
  <c r="BP243" i="9" s="1"/>
  <c r="BO243" i="9" s="1"/>
  <c r="BN243" i="9" s="1"/>
  <c r="BM243" i="9" s="1"/>
  <c r="BL243" i="9" s="1"/>
  <c r="BK243" i="9" s="1"/>
  <c r="BJ243" i="9" s="1"/>
  <c r="BI243" i="9" s="1"/>
  <c r="BR251" i="9"/>
  <c r="BQ251" i="9" s="1"/>
  <c r="BP251" i="9" s="1"/>
  <c r="BO251" i="9" s="1"/>
  <c r="BN251" i="9" s="1"/>
  <c r="BM251" i="9" s="1"/>
  <c r="BL251" i="9" s="1"/>
  <c r="BK251" i="9" s="1"/>
  <c r="BJ251" i="9" s="1"/>
  <c r="BI251" i="9" s="1"/>
  <c r="BR259" i="9"/>
  <c r="BQ259" i="9" s="1"/>
  <c r="BP259" i="9" s="1"/>
  <c r="BO259" i="9" s="1"/>
  <c r="BN259" i="9" s="1"/>
  <c r="BM259" i="9" s="1"/>
  <c r="BL259" i="9" s="1"/>
  <c r="BK259" i="9" s="1"/>
  <c r="BJ259" i="9" s="1"/>
  <c r="BI259" i="9" s="1"/>
  <c r="BR267" i="9"/>
  <c r="BQ267" i="9" s="1"/>
  <c r="BP267" i="9" s="1"/>
  <c r="BO267" i="9" s="1"/>
  <c r="BN267" i="9" s="1"/>
  <c r="BM267" i="9" s="1"/>
  <c r="BL267" i="9" s="1"/>
  <c r="BK267" i="9" s="1"/>
  <c r="BJ267" i="9" s="1"/>
  <c r="BI267" i="9" s="1"/>
  <c r="BR275" i="9"/>
  <c r="BQ275" i="9" s="1"/>
  <c r="BP275" i="9" s="1"/>
  <c r="BO275" i="9" s="1"/>
  <c r="BN275" i="9" s="1"/>
  <c r="BM275" i="9" s="1"/>
  <c r="BL275" i="9" s="1"/>
  <c r="BK275" i="9" s="1"/>
  <c r="BJ275" i="9" s="1"/>
  <c r="BI275" i="9" s="1"/>
  <c r="BR283" i="9"/>
  <c r="BQ283" i="9" s="1"/>
  <c r="BP283" i="9" s="1"/>
  <c r="BO283" i="9" s="1"/>
  <c r="BN283" i="9" s="1"/>
  <c r="BM283" i="9" s="1"/>
  <c r="BL283" i="9" s="1"/>
  <c r="BK283" i="9" s="1"/>
  <c r="BJ283" i="9" s="1"/>
  <c r="BI283" i="9" s="1"/>
  <c r="BR291" i="9"/>
  <c r="BQ291" i="9" s="1"/>
  <c r="BP291" i="9" s="1"/>
  <c r="BO291" i="9" s="1"/>
  <c r="BN291" i="9" s="1"/>
  <c r="BM291" i="9" s="1"/>
  <c r="BL291" i="9" s="1"/>
  <c r="BK291" i="9" s="1"/>
  <c r="BJ291" i="9" s="1"/>
  <c r="BI291" i="9" s="1"/>
  <c r="BR299" i="9"/>
  <c r="BR307" i="9"/>
  <c r="BR315" i="9"/>
  <c r="BR323" i="9"/>
  <c r="BQ323" i="9" s="1"/>
  <c r="BP323" i="9" s="1"/>
  <c r="BO323" i="9" s="1"/>
  <c r="BN323" i="9" s="1"/>
  <c r="BM323" i="9" s="1"/>
  <c r="BL323" i="9" s="1"/>
  <c r="BK323" i="9" s="1"/>
  <c r="BJ323" i="9" s="1"/>
  <c r="BI323" i="9" s="1"/>
  <c r="BR331" i="9"/>
  <c r="BQ331" i="9" s="1"/>
  <c r="BP331" i="9" s="1"/>
  <c r="BO331" i="9" s="1"/>
  <c r="BN331" i="9" s="1"/>
  <c r="BM331" i="9" s="1"/>
  <c r="BL331" i="9" s="1"/>
  <c r="BK331" i="9" s="1"/>
  <c r="BJ331" i="9" s="1"/>
  <c r="BI331" i="9" s="1"/>
  <c r="BR339" i="9"/>
  <c r="BQ339" i="9" s="1"/>
  <c r="BP339" i="9" s="1"/>
  <c r="BO339" i="9" s="1"/>
  <c r="BN339" i="9" s="1"/>
  <c r="BM339" i="9" s="1"/>
  <c r="BL339" i="9" s="1"/>
  <c r="BK339" i="9" s="1"/>
  <c r="BJ339" i="9" s="1"/>
  <c r="BI339" i="9" s="1"/>
  <c r="BR347" i="9"/>
  <c r="BQ347" i="9" s="1"/>
  <c r="BP347" i="9" s="1"/>
  <c r="BO347" i="9" s="1"/>
  <c r="BN347" i="9" s="1"/>
  <c r="BM347" i="9" s="1"/>
  <c r="BL347" i="9" s="1"/>
  <c r="BK347" i="9" s="1"/>
  <c r="BJ347" i="9" s="1"/>
  <c r="BI347" i="9" s="1"/>
  <c r="BR355" i="9"/>
  <c r="BQ355" i="9" s="1"/>
  <c r="BP355" i="9" s="1"/>
  <c r="BO355" i="9" s="1"/>
  <c r="BN355" i="9" s="1"/>
  <c r="BM355" i="9" s="1"/>
  <c r="BL355" i="9" s="1"/>
  <c r="BK355" i="9" s="1"/>
  <c r="BJ355" i="9" s="1"/>
  <c r="BI355" i="9" s="1"/>
  <c r="BR363" i="9"/>
  <c r="BQ363" i="9" s="1"/>
  <c r="BP363" i="9" s="1"/>
  <c r="BO363" i="9" s="1"/>
  <c r="BN363" i="9" s="1"/>
  <c r="BM363" i="9" s="1"/>
  <c r="BL363" i="9" s="1"/>
  <c r="BK363" i="9" s="1"/>
  <c r="BJ363" i="9" s="1"/>
  <c r="BI363" i="9" s="1"/>
  <c r="BR371" i="9"/>
  <c r="BQ371" i="9" s="1"/>
  <c r="BP371" i="9" s="1"/>
  <c r="BO371" i="9" s="1"/>
  <c r="BN371" i="9" s="1"/>
  <c r="BM371" i="9" s="1"/>
  <c r="BL371" i="9" s="1"/>
  <c r="BK371" i="9" s="1"/>
  <c r="BJ371" i="9" s="1"/>
  <c r="BI371" i="9" s="1"/>
  <c r="BR379" i="9"/>
  <c r="BQ379" i="9" s="1"/>
  <c r="BP379" i="9" s="1"/>
  <c r="BO379" i="9" s="1"/>
  <c r="BN379" i="9" s="1"/>
  <c r="BM379" i="9" s="1"/>
  <c r="BL379" i="9" s="1"/>
  <c r="BK379" i="9" s="1"/>
  <c r="BJ379" i="9" s="1"/>
  <c r="BI379" i="9" s="1"/>
  <c r="BR387" i="9"/>
  <c r="BQ387" i="9" s="1"/>
  <c r="BP387" i="9" s="1"/>
  <c r="BO387" i="9" s="1"/>
  <c r="BN387" i="9" s="1"/>
  <c r="BM387" i="9" s="1"/>
  <c r="BL387" i="9" s="1"/>
  <c r="BK387" i="9" s="1"/>
  <c r="BJ387" i="9" s="1"/>
  <c r="BI387" i="9" s="1"/>
  <c r="BR395" i="9"/>
  <c r="BQ395" i="9" s="1"/>
  <c r="BP395" i="9" s="1"/>
  <c r="BO395" i="9" s="1"/>
  <c r="BN395" i="9" s="1"/>
  <c r="BM395" i="9" s="1"/>
  <c r="BL395" i="9" s="1"/>
  <c r="BK395" i="9" s="1"/>
  <c r="BJ395" i="9" s="1"/>
  <c r="BI395" i="9" s="1"/>
  <c r="BR403" i="9"/>
  <c r="BQ403" i="9" s="1"/>
  <c r="BP403" i="9" s="1"/>
  <c r="BO403" i="9" s="1"/>
  <c r="BN403" i="9" s="1"/>
  <c r="BM403" i="9" s="1"/>
  <c r="BL403" i="9" s="1"/>
  <c r="BK403" i="9" s="1"/>
  <c r="BJ403" i="9" s="1"/>
  <c r="BI403" i="9" s="1"/>
  <c r="BR411" i="9"/>
  <c r="BQ411" i="9" s="1"/>
  <c r="BP411" i="9" s="1"/>
  <c r="BO411" i="9" s="1"/>
  <c r="BN411" i="9" s="1"/>
  <c r="BM411" i="9" s="1"/>
  <c r="BL411" i="9" s="1"/>
  <c r="BK411" i="9" s="1"/>
  <c r="BJ411" i="9" s="1"/>
  <c r="BI411" i="9" s="1"/>
  <c r="BR419" i="9"/>
  <c r="BQ419" i="9" s="1"/>
  <c r="BP419" i="9" s="1"/>
  <c r="BO419" i="9" s="1"/>
  <c r="BN419" i="9" s="1"/>
  <c r="BM419" i="9" s="1"/>
  <c r="BL419" i="9" s="1"/>
  <c r="BK419" i="9" s="1"/>
  <c r="BJ419" i="9" s="1"/>
  <c r="BI419" i="9" s="1"/>
  <c r="BR427" i="9"/>
  <c r="BQ427" i="9" s="1"/>
  <c r="BP427" i="9" s="1"/>
  <c r="BO427" i="9" s="1"/>
  <c r="BN427" i="9" s="1"/>
  <c r="BM427" i="9" s="1"/>
  <c r="BL427" i="9" s="1"/>
  <c r="BK427" i="9" s="1"/>
  <c r="BJ427" i="9" s="1"/>
  <c r="BI427" i="9" s="1"/>
  <c r="BR435" i="9"/>
  <c r="BQ435" i="9" s="1"/>
  <c r="BP435" i="9" s="1"/>
  <c r="BO435" i="9" s="1"/>
  <c r="BN435" i="9" s="1"/>
  <c r="BM435" i="9" s="1"/>
  <c r="BL435" i="9" s="1"/>
  <c r="BK435" i="9" s="1"/>
  <c r="BJ435" i="9" s="1"/>
  <c r="BI435" i="9" s="1"/>
  <c r="BR443" i="9"/>
  <c r="BQ443" i="9" s="1"/>
  <c r="BP443" i="9" s="1"/>
  <c r="BO443" i="9" s="1"/>
  <c r="BN443" i="9" s="1"/>
  <c r="BM443" i="9" s="1"/>
  <c r="BL443" i="9" s="1"/>
  <c r="BK443" i="9" s="1"/>
  <c r="BJ443" i="9" s="1"/>
  <c r="BI443" i="9" s="1"/>
  <c r="BR451" i="9"/>
  <c r="BQ451" i="9" s="1"/>
  <c r="BP451" i="9" s="1"/>
  <c r="BO451" i="9" s="1"/>
  <c r="BN451" i="9" s="1"/>
  <c r="BM451" i="9" s="1"/>
  <c r="BL451" i="9" s="1"/>
  <c r="BK451" i="9" s="1"/>
  <c r="BJ451" i="9" s="1"/>
  <c r="BI451" i="9" s="1"/>
  <c r="BR459" i="9"/>
  <c r="BQ459" i="9" s="1"/>
  <c r="BP459" i="9" s="1"/>
  <c r="BO459" i="9" s="1"/>
  <c r="BN459" i="9" s="1"/>
  <c r="BM459" i="9" s="1"/>
  <c r="BL459" i="9" s="1"/>
  <c r="BK459" i="9" s="1"/>
  <c r="BJ459" i="9" s="1"/>
  <c r="BI459" i="9" s="1"/>
  <c r="BR467" i="9"/>
  <c r="BQ467" i="9" s="1"/>
  <c r="BP467" i="9" s="1"/>
  <c r="BO467" i="9" s="1"/>
  <c r="BN467" i="9" s="1"/>
  <c r="BM467" i="9" s="1"/>
  <c r="BL467" i="9" s="1"/>
  <c r="BK467" i="9" s="1"/>
  <c r="BJ467" i="9" s="1"/>
  <c r="BI467" i="9" s="1"/>
  <c r="BR475" i="9"/>
  <c r="BQ475" i="9" s="1"/>
  <c r="BP475" i="9" s="1"/>
  <c r="BO475" i="9" s="1"/>
  <c r="BN475" i="9" s="1"/>
  <c r="BM475" i="9" s="1"/>
  <c r="BL475" i="9" s="1"/>
  <c r="BK475" i="9" s="1"/>
  <c r="BJ475" i="9" s="1"/>
  <c r="BI475" i="9" s="1"/>
  <c r="BR483" i="9"/>
  <c r="BQ483" i="9" s="1"/>
  <c r="BP483" i="9" s="1"/>
  <c r="BO483" i="9" s="1"/>
  <c r="BN483" i="9" s="1"/>
  <c r="BM483" i="9" s="1"/>
  <c r="BL483" i="9" s="1"/>
  <c r="BK483" i="9" s="1"/>
  <c r="BJ483" i="9" s="1"/>
  <c r="BI483" i="9" s="1"/>
  <c r="BR491" i="9"/>
  <c r="BQ491" i="9" s="1"/>
  <c r="BP491" i="9" s="1"/>
  <c r="BO491" i="9" s="1"/>
  <c r="BN491" i="9" s="1"/>
  <c r="BM491" i="9" s="1"/>
  <c r="BL491" i="9" s="1"/>
  <c r="BK491" i="9" s="1"/>
  <c r="BJ491" i="9" s="1"/>
  <c r="BI491" i="9" s="1"/>
  <c r="BR499" i="9"/>
  <c r="BQ499" i="9" s="1"/>
  <c r="BP499" i="9" s="1"/>
  <c r="BO499" i="9" s="1"/>
  <c r="BN499" i="9" s="1"/>
  <c r="BM499" i="9" s="1"/>
  <c r="BL499" i="9" s="1"/>
  <c r="BK499" i="9" s="1"/>
  <c r="BJ499" i="9" s="1"/>
  <c r="BI499" i="9" s="1"/>
  <c r="BR507" i="9"/>
  <c r="BQ507" i="9" s="1"/>
  <c r="BP507" i="9" s="1"/>
  <c r="BO507" i="9" s="1"/>
  <c r="BN507" i="9" s="1"/>
  <c r="BM507" i="9" s="1"/>
  <c r="BL507" i="9" s="1"/>
  <c r="BK507" i="9" s="1"/>
  <c r="BJ507" i="9" s="1"/>
  <c r="BI507" i="9" s="1"/>
  <c r="BR515" i="9"/>
  <c r="BQ515" i="9" s="1"/>
  <c r="BP515" i="9" s="1"/>
  <c r="BO515" i="9" s="1"/>
  <c r="BN515" i="9" s="1"/>
  <c r="BM515" i="9" s="1"/>
  <c r="BL515" i="9" s="1"/>
  <c r="BK515" i="9" s="1"/>
  <c r="BJ515" i="9" s="1"/>
  <c r="BI515" i="9" s="1"/>
  <c r="CZ59" i="9"/>
  <c r="BR37" i="9"/>
  <c r="BQ37" i="9" s="1"/>
  <c r="BP37" i="9" s="1"/>
  <c r="BO37" i="9" s="1"/>
  <c r="BN37" i="9" s="1"/>
  <c r="BM37" i="9" s="1"/>
  <c r="BL37" i="9" s="1"/>
  <c r="BK37" i="9" s="1"/>
  <c r="BJ37" i="9" s="1"/>
  <c r="BI37" i="9" s="1"/>
  <c r="BR53" i="9"/>
  <c r="BQ53" i="9" s="1"/>
  <c r="BP53" i="9" s="1"/>
  <c r="BO53" i="9" s="1"/>
  <c r="BN53" i="9" s="1"/>
  <c r="BM53" i="9" s="1"/>
  <c r="BL53" i="9" s="1"/>
  <c r="BK53" i="9" s="1"/>
  <c r="BJ53" i="9" s="1"/>
  <c r="BI53" i="9" s="1"/>
  <c r="BR69" i="9"/>
  <c r="BQ69" i="9" s="1"/>
  <c r="BP69" i="9" s="1"/>
  <c r="BO69" i="9" s="1"/>
  <c r="BN69" i="9" s="1"/>
  <c r="BM69" i="9" s="1"/>
  <c r="BL69" i="9" s="1"/>
  <c r="BK69" i="9" s="1"/>
  <c r="BJ69" i="9" s="1"/>
  <c r="BI69" i="9" s="1"/>
  <c r="BR85" i="9"/>
  <c r="BQ85" i="9" s="1"/>
  <c r="BP85" i="9" s="1"/>
  <c r="BO85" i="9" s="1"/>
  <c r="BN85" i="9" s="1"/>
  <c r="BM85" i="9" s="1"/>
  <c r="BL85" i="9" s="1"/>
  <c r="BK85" i="9" s="1"/>
  <c r="BJ85" i="9" s="1"/>
  <c r="BI85" i="9" s="1"/>
  <c r="BR101" i="9"/>
  <c r="BQ101" i="9" s="1"/>
  <c r="BP101" i="9" s="1"/>
  <c r="BO101" i="9" s="1"/>
  <c r="BN101" i="9" s="1"/>
  <c r="BM101" i="9" s="1"/>
  <c r="BL101" i="9" s="1"/>
  <c r="BK101" i="9" s="1"/>
  <c r="BJ101" i="9" s="1"/>
  <c r="BI101" i="9" s="1"/>
  <c r="BR117" i="9"/>
  <c r="BQ117" i="9" s="1"/>
  <c r="BP117" i="9" s="1"/>
  <c r="BO117" i="9" s="1"/>
  <c r="BN117" i="9" s="1"/>
  <c r="BM117" i="9" s="1"/>
  <c r="BL117" i="9" s="1"/>
  <c r="BK117" i="9" s="1"/>
  <c r="BJ117" i="9" s="1"/>
  <c r="BI117" i="9" s="1"/>
  <c r="BR133" i="9"/>
  <c r="BQ133" i="9" s="1"/>
  <c r="BP133" i="9" s="1"/>
  <c r="BO133" i="9" s="1"/>
  <c r="BN133" i="9" s="1"/>
  <c r="BM133" i="9" s="1"/>
  <c r="BL133" i="9" s="1"/>
  <c r="BK133" i="9" s="1"/>
  <c r="BJ133" i="9" s="1"/>
  <c r="BI133" i="9" s="1"/>
  <c r="BR149" i="9"/>
  <c r="BQ149" i="9" s="1"/>
  <c r="BP149" i="9" s="1"/>
  <c r="BO149" i="9" s="1"/>
  <c r="BN149" i="9" s="1"/>
  <c r="BM149" i="9" s="1"/>
  <c r="BL149" i="9" s="1"/>
  <c r="BK149" i="9" s="1"/>
  <c r="BJ149" i="9" s="1"/>
  <c r="BI149" i="9" s="1"/>
  <c r="BR165" i="9"/>
  <c r="BQ165" i="9" s="1"/>
  <c r="BP165" i="9" s="1"/>
  <c r="BO165" i="9" s="1"/>
  <c r="BN165" i="9" s="1"/>
  <c r="BM165" i="9" s="1"/>
  <c r="BL165" i="9" s="1"/>
  <c r="BK165" i="9" s="1"/>
  <c r="BJ165" i="9" s="1"/>
  <c r="BI165" i="9" s="1"/>
  <c r="BR181" i="9"/>
  <c r="BQ181" i="9" s="1"/>
  <c r="BP181" i="9" s="1"/>
  <c r="BO181" i="9" s="1"/>
  <c r="BN181" i="9" s="1"/>
  <c r="BM181" i="9" s="1"/>
  <c r="BL181" i="9" s="1"/>
  <c r="BK181" i="9" s="1"/>
  <c r="BJ181" i="9" s="1"/>
  <c r="BI181" i="9" s="1"/>
  <c r="BR197" i="9"/>
  <c r="BQ197" i="9" s="1"/>
  <c r="BP197" i="9" s="1"/>
  <c r="BO197" i="9" s="1"/>
  <c r="BN197" i="9" s="1"/>
  <c r="BM197" i="9" s="1"/>
  <c r="BL197" i="9" s="1"/>
  <c r="BK197" i="9" s="1"/>
  <c r="BJ197" i="9" s="1"/>
  <c r="BI197" i="9" s="1"/>
  <c r="BR213" i="9"/>
  <c r="BR229" i="9"/>
  <c r="BQ229" i="9" s="1"/>
  <c r="BP229" i="9" s="1"/>
  <c r="BO229" i="9" s="1"/>
  <c r="BN229" i="9" s="1"/>
  <c r="BM229" i="9" s="1"/>
  <c r="BL229" i="9" s="1"/>
  <c r="BK229" i="9" s="1"/>
  <c r="BJ229" i="9" s="1"/>
  <c r="BI229" i="9" s="1"/>
  <c r="BR245" i="9"/>
  <c r="BQ245" i="9" s="1"/>
  <c r="BP245" i="9" s="1"/>
  <c r="BO245" i="9" s="1"/>
  <c r="BN245" i="9" s="1"/>
  <c r="BM245" i="9" s="1"/>
  <c r="BL245" i="9" s="1"/>
  <c r="BK245" i="9" s="1"/>
  <c r="BJ245" i="9" s="1"/>
  <c r="BI245" i="9" s="1"/>
  <c r="BR261" i="9"/>
  <c r="BQ261" i="9" s="1"/>
  <c r="BP261" i="9" s="1"/>
  <c r="BO261" i="9" s="1"/>
  <c r="BN261" i="9" s="1"/>
  <c r="BM261" i="9" s="1"/>
  <c r="BL261" i="9" s="1"/>
  <c r="BK261" i="9" s="1"/>
  <c r="BJ261" i="9" s="1"/>
  <c r="BI261" i="9" s="1"/>
  <c r="BR277" i="9"/>
  <c r="BQ277" i="9" s="1"/>
  <c r="BP277" i="9" s="1"/>
  <c r="BO277" i="9" s="1"/>
  <c r="BN277" i="9" s="1"/>
  <c r="BM277" i="9" s="1"/>
  <c r="BL277" i="9" s="1"/>
  <c r="BK277" i="9" s="1"/>
  <c r="BJ277" i="9" s="1"/>
  <c r="BI277" i="9" s="1"/>
  <c r="BR293" i="9"/>
  <c r="BQ293" i="9" s="1"/>
  <c r="BP293" i="9" s="1"/>
  <c r="BO293" i="9" s="1"/>
  <c r="BN293" i="9" s="1"/>
  <c r="BM293" i="9" s="1"/>
  <c r="BL293" i="9" s="1"/>
  <c r="BK293" i="9" s="1"/>
  <c r="BJ293" i="9" s="1"/>
  <c r="BI293" i="9" s="1"/>
  <c r="BR309" i="9"/>
  <c r="BQ309" i="9" s="1"/>
  <c r="BP309" i="9" s="1"/>
  <c r="BO309" i="9" s="1"/>
  <c r="BN309" i="9" s="1"/>
  <c r="BM309" i="9" s="1"/>
  <c r="BL309" i="9" s="1"/>
  <c r="BK309" i="9" s="1"/>
  <c r="BJ309" i="9" s="1"/>
  <c r="BI309" i="9" s="1"/>
  <c r="BH309" i="9" s="1"/>
  <c r="BR325" i="9"/>
  <c r="BQ325" i="9" s="1"/>
  <c r="BP325" i="9" s="1"/>
  <c r="BO325" i="9" s="1"/>
  <c r="BN325" i="9" s="1"/>
  <c r="BM325" i="9" s="1"/>
  <c r="BL325" i="9" s="1"/>
  <c r="BK325" i="9" s="1"/>
  <c r="BJ325" i="9" s="1"/>
  <c r="BI325" i="9" s="1"/>
  <c r="BR341" i="9"/>
  <c r="BQ341" i="9" s="1"/>
  <c r="BP341" i="9" s="1"/>
  <c r="BO341" i="9" s="1"/>
  <c r="BN341" i="9" s="1"/>
  <c r="BM341" i="9" s="1"/>
  <c r="BL341" i="9" s="1"/>
  <c r="BK341" i="9" s="1"/>
  <c r="BJ341" i="9" s="1"/>
  <c r="BI341" i="9" s="1"/>
  <c r="BR357" i="9"/>
  <c r="BQ357" i="9" s="1"/>
  <c r="BP357" i="9" s="1"/>
  <c r="BO357" i="9" s="1"/>
  <c r="BN357" i="9" s="1"/>
  <c r="BM357" i="9" s="1"/>
  <c r="BL357" i="9" s="1"/>
  <c r="BK357" i="9" s="1"/>
  <c r="BJ357" i="9" s="1"/>
  <c r="BI357" i="9" s="1"/>
  <c r="BR373" i="9"/>
  <c r="BR389" i="9"/>
  <c r="BR405" i="9"/>
  <c r="BQ405" i="9" s="1"/>
  <c r="BP405" i="9" s="1"/>
  <c r="BO405" i="9" s="1"/>
  <c r="BN405" i="9" s="1"/>
  <c r="BM405" i="9" s="1"/>
  <c r="BL405" i="9" s="1"/>
  <c r="BK405" i="9" s="1"/>
  <c r="BJ405" i="9" s="1"/>
  <c r="BI405" i="9" s="1"/>
  <c r="BG405" i="9" s="1"/>
  <c r="BR421" i="9"/>
  <c r="BQ421" i="9" s="1"/>
  <c r="BP421" i="9" s="1"/>
  <c r="BO421" i="9" s="1"/>
  <c r="BN421" i="9" s="1"/>
  <c r="BM421" i="9" s="1"/>
  <c r="BL421" i="9" s="1"/>
  <c r="BK421" i="9" s="1"/>
  <c r="BJ421" i="9" s="1"/>
  <c r="BI421" i="9" s="1"/>
  <c r="BR437" i="9"/>
  <c r="BQ437" i="9" s="1"/>
  <c r="BP437" i="9" s="1"/>
  <c r="BO437" i="9" s="1"/>
  <c r="BN437" i="9" s="1"/>
  <c r="BM437" i="9" s="1"/>
  <c r="BL437" i="9" s="1"/>
  <c r="BK437" i="9" s="1"/>
  <c r="BJ437" i="9" s="1"/>
  <c r="BI437" i="9" s="1"/>
  <c r="BH437" i="9" s="1"/>
  <c r="BR453" i="9"/>
  <c r="BQ453" i="9" s="1"/>
  <c r="BP453" i="9" s="1"/>
  <c r="BO453" i="9" s="1"/>
  <c r="BN453" i="9" s="1"/>
  <c r="BM453" i="9" s="1"/>
  <c r="BL453" i="9" s="1"/>
  <c r="BK453" i="9" s="1"/>
  <c r="BJ453" i="9" s="1"/>
  <c r="BI453" i="9" s="1"/>
  <c r="BR469" i="9"/>
  <c r="BQ469" i="9" s="1"/>
  <c r="BP469" i="9" s="1"/>
  <c r="BO469" i="9" s="1"/>
  <c r="BN469" i="9" s="1"/>
  <c r="BM469" i="9" s="1"/>
  <c r="BL469" i="9" s="1"/>
  <c r="BK469" i="9" s="1"/>
  <c r="BJ469" i="9" s="1"/>
  <c r="BI469" i="9" s="1"/>
  <c r="BR485" i="9"/>
  <c r="BQ485" i="9" s="1"/>
  <c r="BP485" i="9" s="1"/>
  <c r="BO485" i="9" s="1"/>
  <c r="BN485" i="9" s="1"/>
  <c r="BM485" i="9" s="1"/>
  <c r="BL485" i="9" s="1"/>
  <c r="BK485" i="9" s="1"/>
  <c r="BJ485" i="9" s="1"/>
  <c r="BI485" i="9" s="1"/>
  <c r="BR501" i="9"/>
  <c r="BQ501" i="9" s="1"/>
  <c r="BP501" i="9" s="1"/>
  <c r="BO501" i="9" s="1"/>
  <c r="BN501" i="9" s="1"/>
  <c r="BM501" i="9" s="1"/>
  <c r="BL501" i="9" s="1"/>
  <c r="BK501" i="9" s="1"/>
  <c r="BJ501" i="9" s="1"/>
  <c r="BI501" i="9" s="1"/>
  <c r="BR517" i="9"/>
  <c r="BQ517" i="9" s="1"/>
  <c r="BP517" i="9" s="1"/>
  <c r="BO517" i="9" s="1"/>
  <c r="BN517" i="9" s="1"/>
  <c r="BM517" i="9" s="1"/>
  <c r="BL517" i="9" s="1"/>
  <c r="BK517" i="9" s="1"/>
  <c r="BJ517" i="9" s="1"/>
  <c r="BI517" i="9" s="1"/>
  <c r="BG517" i="9" s="1"/>
  <c r="BR527" i="9"/>
  <c r="BR535" i="9"/>
  <c r="BQ535" i="9" s="1"/>
  <c r="BP535" i="9" s="1"/>
  <c r="BO535" i="9" s="1"/>
  <c r="BN535" i="9" s="1"/>
  <c r="BM535" i="9" s="1"/>
  <c r="BL535" i="9" s="1"/>
  <c r="BK535" i="9" s="1"/>
  <c r="BJ535" i="9" s="1"/>
  <c r="BI535" i="9" s="1"/>
  <c r="BR543" i="9"/>
  <c r="BQ543" i="9" s="1"/>
  <c r="BP543" i="9" s="1"/>
  <c r="BO543" i="9" s="1"/>
  <c r="BN543" i="9" s="1"/>
  <c r="BM543" i="9" s="1"/>
  <c r="BL543" i="9" s="1"/>
  <c r="BK543" i="9" s="1"/>
  <c r="BJ543" i="9" s="1"/>
  <c r="BI543" i="9" s="1"/>
  <c r="BR552" i="9"/>
  <c r="BQ552" i="9" s="1"/>
  <c r="BP552" i="9" s="1"/>
  <c r="BO552" i="9" s="1"/>
  <c r="BN552" i="9" s="1"/>
  <c r="BM552" i="9" s="1"/>
  <c r="BL552" i="9" s="1"/>
  <c r="BK552" i="9" s="1"/>
  <c r="BJ552" i="9" s="1"/>
  <c r="BI552" i="9" s="1"/>
  <c r="BR561" i="9"/>
  <c r="BR569" i="9"/>
  <c r="BQ569" i="9" s="1"/>
  <c r="BP569" i="9" s="1"/>
  <c r="BO569" i="9" s="1"/>
  <c r="BN569" i="9" s="1"/>
  <c r="BM569" i="9" s="1"/>
  <c r="BL569" i="9" s="1"/>
  <c r="BK569" i="9" s="1"/>
  <c r="BJ569" i="9" s="1"/>
  <c r="BI569" i="9" s="1"/>
  <c r="BR577" i="9"/>
  <c r="BR585" i="9"/>
  <c r="BQ585" i="9" s="1"/>
  <c r="BP585" i="9" s="1"/>
  <c r="BO585" i="9" s="1"/>
  <c r="BN585" i="9" s="1"/>
  <c r="BM585" i="9" s="1"/>
  <c r="BL585" i="9" s="1"/>
  <c r="BK585" i="9" s="1"/>
  <c r="BJ585" i="9" s="1"/>
  <c r="BI585" i="9" s="1"/>
  <c r="BR593" i="9"/>
  <c r="BQ593" i="9" s="1"/>
  <c r="BP593" i="9" s="1"/>
  <c r="BO593" i="9" s="1"/>
  <c r="BN593" i="9" s="1"/>
  <c r="BM593" i="9" s="1"/>
  <c r="BL593" i="9" s="1"/>
  <c r="BK593" i="9" s="1"/>
  <c r="BJ593" i="9" s="1"/>
  <c r="BI593" i="9" s="1"/>
  <c r="BR601" i="9"/>
  <c r="BQ601" i="9" s="1"/>
  <c r="BP601" i="9" s="1"/>
  <c r="BO601" i="9" s="1"/>
  <c r="BN601" i="9" s="1"/>
  <c r="BM601" i="9" s="1"/>
  <c r="BL601" i="9" s="1"/>
  <c r="BK601" i="9" s="1"/>
  <c r="BJ601" i="9" s="1"/>
  <c r="BI601" i="9" s="1"/>
  <c r="BR609" i="9"/>
  <c r="BQ609" i="9" s="1"/>
  <c r="BP609" i="9" s="1"/>
  <c r="BO609" i="9" s="1"/>
  <c r="BN609" i="9" s="1"/>
  <c r="BM609" i="9" s="1"/>
  <c r="BL609" i="9" s="1"/>
  <c r="BK609" i="9" s="1"/>
  <c r="BJ609" i="9" s="1"/>
  <c r="BI609" i="9" s="1"/>
  <c r="BR617" i="9"/>
  <c r="BQ617" i="9" s="1"/>
  <c r="BP617" i="9" s="1"/>
  <c r="BO617" i="9" s="1"/>
  <c r="BN617" i="9" s="1"/>
  <c r="BM617" i="9" s="1"/>
  <c r="BL617" i="9" s="1"/>
  <c r="BK617" i="9" s="1"/>
  <c r="BJ617" i="9" s="1"/>
  <c r="BI617" i="9" s="1"/>
  <c r="BR21" i="9"/>
  <c r="BQ21" i="9" s="1"/>
  <c r="BP21" i="9" s="1"/>
  <c r="BO21" i="9" s="1"/>
  <c r="BN21" i="9" s="1"/>
  <c r="BM21" i="9" s="1"/>
  <c r="BL21" i="9" s="1"/>
  <c r="BK21" i="9" s="1"/>
  <c r="BJ21" i="9" s="1"/>
  <c r="BI21" i="9" s="1"/>
  <c r="BG21" i="9" s="1"/>
  <c r="CZ31" i="9"/>
  <c r="BR24" i="9"/>
  <c r="BQ24" i="9" s="1"/>
  <c r="BP24" i="9" s="1"/>
  <c r="BO24" i="9" s="1"/>
  <c r="BN24" i="9" s="1"/>
  <c r="BM24" i="9" s="1"/>
  <c r="BL24" i="9" s="1"/>
  <c r="BK24" i="9" s="1"/>
  <c r="BJ24" i="9" s="1"/>
  <c r="BI24" i="9" s="1"/>
  <c r="BR40" i="9"/>
  <c r="BQ40" i="9" s="1"/>
  <c r="BP40" i="9" s="1"/>
  <c r="BO40" i="9" s="1"/>
  <c r="BN40" i="9" s="1"/>
  <c r="BM40" i="9" s="1"/>
  <c r="BL40" i="9" s="1"/>
  <c r="BK40" i="9" s="1"/>
  <c r="BJ40" i="9" s="1"/>
  <c r="BI40" i="9" s="1"/>
  <c r="BR56" i="9"/>
  <c r="BR72" i="9"/>
  <c r="BQ72" i="9" s="1"/>
  <c r="BP72" i="9" s="1"/>
  <c r="BO72" i="9" s="1"/>
  <c r="BN72" i="9" s="1"/>
  <c r="BM72" i="9" s="1"/>
  <c r="BL72" i="9" s="1"/>
  <c r="BK72" i="9" s="1"/>
  <c r="BJ72" i="9" s="1"/>
  <c r="BI72" i="9" s="1"/>
  <c r="BR88" i="9"/>
  <c r="BQ88" i="9" s="1"/>
  <c r="BP88" i="9" s="1"/>
  <c r="BO88" i="9" s="1"/>
  <c r="BN88" i="9" s="1"/>
  <c r="BM88" i="9" s="1"/>
  <c r="BL88" i="9" s="1"/>
  <c r="BK88" i="9" s="1"/>
  <c r="BJ88" i="9" s="1"/>
  <c r="BI88" i="9" s="1"/>
  <c r="BR104" i="9"/>
  <c r="BQ104" i="9" s="1"/>
  <c r="BP104" i="9" s="1"/>
  <c r="BO104" i="9" s="1"/>
  <c r="BN104" i="9" s="1"/>
  <c r="BM104" i="9" s="1"/>
  <c r="BL104" i="9" s="1"/>
  <c r="BK104" i="9" s="1"/>
  <c r="BJ104" i="9" s="1"/>
  <c r="BI104" i="9" s="1"/>
  <c r="BR120" i="9"/>
  <c r="BQ120" i="9" s="1"/>
  <c r="BP120" i="9" s="1"/>
  <c r="BO120" i="9" s="1"/>
  <c r="BN120" i="9" s="1"/>
  <c r="BM120" i="9" s="1"/>
  <c r="BL120" i="9" s="1"/>
  <c r="BK120" i="9" s="1"/>
  <c r="BJ120" i="9" s="1"/>
  <c r="BI120" i="9" s="1"/>
  <c r="BR136" i="9"/>
  <c r="BQ136" i="9" s="1"/>
  <c r="BP136" i="9" s="1"/>
  <c r="BO136" i="9" s="1"/>
  <c r="BN136" i="9" s="1"/>
  <c r="BM136" i="9" s="1"/>
  <c r="BL136" i="9" s="1"/>
  <c r="BK136" i="9" s="1"/>
  <c r="BJ136" i="9" s="1"/>
  <c r="BI136" i="9" s="1"/>
  <c r="BR152" i="9"/>
  <c r="BQ152" i="9" s="1"/>
  <c r="BP152" i="9" s="1"/>
  <c r="BO152" i="9" s="1"/>
  <c r="BN152" i="9" s="1"/>
  <c r="BM152" i="9" s="1"/>
  <c r="BL152" i="9" s="1"/>
  <c r="BK152" i="9" s="1"/>
  <c r="BJ152" i="9" s="1"/>
  <c r="BI152" i="9" s="1"/>
  <c r="BR168" i="9"/>
  <c r="BQ168" i="9" s="1"/>
  <c r="BP168" i="9" s="1"/>
  <c r="BO168" i="9" s="1"/>
  <c r="BN168" i="9" s="1"/>
  <c r="BM168" i="9" s="1"/>
  <c r="BL168" i="9" s="1"/>
  <c r="BK168" i="9" s="1"/>
  <c r="BJ168" i="9" s="1"/>
  <c r="BI168" i="9" s="1"/>
  <c r="BR184" i="9"/>
  <c r="BQ184" i="9" s="1"/>
  <c r="BP184" i="9" s="1"/>
  <c r="BO184" i="9" s="1"/>
  <c r="BN184" i="9" s="1"/>
  <c r="BM184" i="9" s="1"/>
  <c r="BL184" i="9" s="1"/>
  <c r="BK184" i="9" s="1"/>
  <c r="BJ184" i="9" s="1"/>
  <c r="BI184" i="9" s="1"/>
  <c r="BR200" i="9"/>
  <c r="BQ200" i="9" s="1"/>
  <c r="BP200" i="9" s="1"/>
  <c r="BO200" i="9" s="1"/>
  <c r="BN200" i="9" s="1"/>
  <c r="BM200" i="9" s="1"/>
  <c r="BL200" i="9" s="1"/>
  <c r="BK200" i="9" s="1"/>
  <c r="BJ200" i="9" s="1"/>
  <c r="BI200" i="9" s="1"/>
  <c r="BR216" i="9"/>
  <c r="BQ216" i="9" s="1"/>
  <c r="BP216" i="9" s="1"/>
  <c r="BO216" i="9" s="1"/>
  <c r="BN216" i="9" s="1"/>
  <c r="BM216" i="9" s="1"/>
  <c r="BL216" i="9" s="1"/>
  <c r="BK216" i="9" s="1"/>
  <c r="BJ216" i="9" s="1"/>
  <c r="BI216" i="9" s="1"/>
  <c r="BR232" i="9"/>
  <c r="BQ232" i="9" s="1"/>
  <c r="BP232" i="9" s="1"/>
  <c r="BO232" i="9" s="1"/>
  <c r="BN232" i="9" s="1"/>
  <c r="BM232" i="9" s="1"/>
  <c r="BL232" i="9" s="1"/>
  <c r="BK232" i="9" s="1"/>
  <c r="BJ232" i="9" s="1"/>
  <c r="BI232" i="9" s="1"/>
  <c r="BR248" i="9"/>
  <c r="BQ248" i="9" s="1"/>
  <c r="BP248" i="9" s="1"/>
  <c r="BO248" i="9" s="1"/>
  <c r="BN248" i="9" s="1"/>
  <c r="BM248" i="9" s="1"/>
  <c r="BL248" i="9" s="1"/>
  <c r="BK248" i="9" s="1"/>
  <c r="BJ248" i="9" s="1"/>
  <c r="BI248" i="9" s="1"/>
  <c r="BR264" i="9"/>
  <c r="BR280" i="9"/>
  <c r="BQ280" i="9" s="1"/>
  <c r="BP280" i="9" s="1"/>
  <c r="BO280" i="9" s="1"/>
  <c r="BN280" i="9" s="1"/>
  <c r="BM280" i="9" s="1"/>
  <c r="BL280" i="9" s="1"/>
  <c r="BK280" i="9" s="1"/>
  <c r="BJ280" i="9" s="1"/>
  <c r="BI280" i="9" s="1"/>
  <c r="BR296" i="9"/>
  <c r="BQ296" i="9" s="1"/>
  <c r="BP296" i="9" s="1"/>
  <c r="BO296" i="9" s="1"/>
  <c r="BN296" i="9" s="1"/>
  <c r="BM296" i="9" s="1"/>
  <c r="BL296" i="9" s="1"/>
  <c r="BK296" i="9" s="1"/>
  <c r="BJ296" i="9" s="1"/>
  <c r="BI296" i="9" s="1"/>
  <c r="BR312" i="9"/>
  <c r="BQ312" i="9" s="1"/>
  <c r="BP312" i="9" s="1"/>
  <c r="BO312" i="9" s="1"/>
  <c r="BN312" i="9" s="1"/>
  <c r="BM312" i="9" s="1"/>
  <c r="BL312" i="9" s="1"/>
  <c r="BK312" i="9" s="1"/>
  <c r="BJ312" i="9" s="1"/>
  <c r="BI312" i="9" s="1"/>
  <c r="BR328" i="9"/>
  <c r="BQ328" i="9" s="1"/>
  <c r="BP328" i="9" s="1"/>
  <c r="BO328" i="9" s="1"/>
  <c r="BN328" i="9" s="1"/>
  <c r="BM328" i="9" s="1"/>
  <c r="BL328" i="9" s="1"/>
  <c r="BK328" i="9" s="1"/>
  <c r="BJ328" i="9" s="1"/>
  <c r="BI328" i="9" s="1"/>
  <c r="BR344" i="9"/>
  <c r="BQ344" i="9" s="1"/>
  <c r="BP344" i="9" s="1"/>
  <c r="BO344" i="9" s="1"/>
  <c r="BN344" i="9" s="1"/>
  <c r="BM344" i="9" s="1"/>
  <c r="BL344" i="9" s="1"/>
  <c r="BK344" i="9" s="1"/>
  <c r="BJ344" i="9" s="1"/>
  <c r="BI344" i="9" s="1"/>
  <c r="BR360" i="9"/>
  <c r="BQ360" i="9" s="1"/>
  <c r="BP360" i="9" s="1"/>
  <c r="BO360" i="9" s="1"/>
  <c r="BN360" i="9" s="1"/>
  <c r="BM360" i="9" s="1"/>
  <c r="BL360" i="9" s="1"/>
  <c r="BK360" i="9" s="1"/>
  <c r="BJ360" i="9" s="1"/>
  <c r="BI360" i="9" s="1"/>
  <c r="BR376" i="9"/>
  <c r="BQ376" i="9" s="1"/>
  <c r="BP376" i="9" s="1"/>
  <c r="BO376" i="9" s="1"/>
  <c r="BN376" i="9" s="1"/>
  <c r="BM376" i="9" s="1"/>
  <c r="BL376" i="9" s="1"/>
  <c r="BK376" i="9" s="1"/>
  <c r="BJ376" i="9" s="1"/>
  <c r="BI376" i="9" s="1"/>
  <c r="BR392" i="9"/>
  <c r="BQ392" i="9" s="1"/>
  <c r="BP392" i="9" s="1"/>
  <c r="BO392" i="9" s="1"/>
  <c r="BN392" i="9" s="1"/>
  <c r="BM392" i="9" s="1"/>
  <c r="BL392" i="9" s="1"/>
  <c r="BK392" i="9" s="1"/>
  <c r="BJ392" i="9" s="1"/>
  <c r="BI392" i="9" s="1"/>
  <c r="BR408" i="9"/>
  <c r="BQ408" i="9" s="1"/>
  <c r="BP408" i="9" s="1"/>
  <c r="BO408" i="9" s="1"/>
  <c r="BN408" i="9" s="1"/>
  <c r="BM408" i="9" s="1"/>
  <c r="BL408" i="9" s="1"/>
  <c r="BK408" i="9" s="1"/>
  <c r="BJ408" i="9" s="1"/>
  <c r="BI408" i="9" s="1"/>
  <c r="BR424" i="9"/>
  <c r="BR440" i="9"/>
  <c r="BQ440" i="9" s="1"/>
  <c r="BP440" i="9" s="1"/>
  <c r="BO440" i="9" s="1"/>
  <c r="BN440" i="9" s="1"/>
  <c r="BM440" i="9" s="1"/>
  <c r="BL440" i="9" s="1"/>
  <c r="BK440" i="9" s="1"/>
  <c r="BJ440" i="9" s="1"/>
  <c r="BI440" i="9" s="1"/>
  <c r="BR456" i="9"/>
  <c r="BQ456" i="9" s="1"/>
  <c r="BP456" i="9" s="1"/>
  <c r="BO456" i="9" s="1"/>
  <c r="BN456" i="9" s="1"/>
  <c r="BM456" i="9" s="1"/>
  <c r="BL456" i="9" s="1"/>
  <c r="BK456" i="9" s="1"/>
  <c r="BJ456" i="9" s="1"/>
  <c r="BI456" i="9" s="1"/>
  <c r="BH456" i="9" s="1"/>
  <c r="BR472" i="9"/>
  <c r="BQ472" i="9" s="1"/>
  <c r="BP472" i="9" s="1"/>
  <c r="BO472" i="9" s="1"/>
  <c r="BN472" i="9" s="1"/>
  <c r="BM472" i="9" s="1"/>
  <c r="BL472" i="9" s="1"/>
  <c r="BK472" i="9" s="1"/>
  <c r="BJ472" i="9" s="1"/>
  <c r="BI472" i="9" s="1"/>
  <c r="BR488" i="9"/>
  <c r="BQ488" i="9" s="1"/>
  <c r="BP488" i="9" s="1"/>
  <c r="BO488" i="9" s="1"/>
  <c r="BN488" i="9" s="1"/>
  <c r="BM488" i="9" s="1"/>
  <c r="BL488" i="9" s="1"/>
  <c r="BK488" i="9" s="1"/>
  <c r="BJ488" i="9" s="1"/>
  <c r="BI488" i="9" s="1"/>
  <c r="BR504" i="9"/>
  <c r="BQ504" i="9" s="1"/>
  <c r="BP504" i="9" s="1"/>
  <c r="BO504" i="9" s="1"/>
  <c r="BN504" i="9" s="1"/>
  <c r="BM504" i="9" s="1"/>
  <c r="BL504" i="9" s="1"/>
  <c r="BK504" i="9" s="1"/>
  <c r="BJ504" i="9" s="1"/>
  <c r="BI504" i="9" s="1"/>
  <c r="BR519" i="9"/>
  <c r="BQ519" i="9" s="1"/>
  <c r="BP519" i="9" s="1"/>
  <c r="BO519" i="9" s="1"/>
  <c r="BN519" i="9" s="1"/>
  <c r="BM519" i="9" s="1"/>
  <c r="BL519" i="9" s="1"/>
  <c r="BK519" i="9" s="1"/>
  <c r="BJ519" i="9" s="1"/>
  <c r="BI519" i="9" s="1"/>
  <c r="BR528" i="9"/>
  <c r="BQ528" i="9" s="1"/>
  <c r="BP528" i="9" s="1"/>
  <c r="BO528" i="9" s="1"/>
  <c r="BN528" i="9" s="1"/>
  <c r="BM528" i="9" s="1"/>
  <c r="BL528" i="9" s="1"/>
  <c r="BK528" i="9" s="1"/>
  <c r="BJ528" i="9" s="1"/>
  <c r="BI528" i="9" s="1"/>
  <c r="BR536" i="9"/>
  <c r="BQ536" i="9" s="1"/>
  <c r="BP536" i="9" s="1"/>
  <c r="BO536" i="9" s="1"/>
  <c r="BN536" i="9" s="1"/>
  <c r="BM536" i="9" s="1"/>
  <c r="BL536" i="9" s="1"/>
  <c r="BK536" i="9" s="1"/>
  <c r="BJ536" i="9" s="1"/>
  <c r="BI536" i="9" s="1"/>
  <c r="BR544" i="9"/>
  <c r="BQ544" i="9" s="1"/>
  <c r="BP544" i="9" s="1"/>
  <c r="BO544" i="9" s="1"/>
  <c r="BN544" i="9" s="1"/>
  <c r="BM544" i="9" s="1"/>
  <c r="BL544" i="9" s="1"/>
  <c r="BK544" i="9" s="1"/>
  <c r="BJ544" i="9" s="1"/>
  <c r="BI544" i="9" s="1"/>
  <c r="BR554" i="9"/>
  <c r="BQ554" i="9" s="1"/>
  <c r="BP554" i="9" s="1"/>
  <c r="BO554" i="9" s="1"/>
  <c r="BN554" i="9" s="1"/>
  <c r="BM554" i="9" s="1"/>
  <c r="BL554" i="9" s="1"/>
  <c r="BK554" i="9" s="1"/>
  <c r="BJ554" i="9" s="1"/>
  <c r="BI554" i="9" s="1"/>
  <c r="BR562" i="9"/>
  <c r="BQ562" i="9" s="1"/>
  <c r="BP562" i="9" s="1"/>
  <c r="BO562" i="9" s="1"/>
  <c r="BN562" i="9" s="1"/>
  <c r="BM562" i="9" s="1"/>
  <c r="BL562" i="9" s="1"/>
  <c r="BK562" i="9" s="1"/>
  <c r="BJ562" i="9" s="1"/>
  <c r="BI562" i="9" s="1"/>
  <c r="BR570" i="9"/>
  <c r="BQ570" i="9" s="1"/>
  <c r="BP570" i="9" s="1"/>
  <c r="BO570" i="9" s="1"/>
  <c r="BN570" i="9" s="1"/>
  <c r="BM570" i="9" s="1"/>
  <c r="BL570" i="9" s="1"/>
  <c r="BK570" i="9" s="1"/>
  <c r="BJ570" i="9" s="1"/>
  <c r="BI570" i="9" s="1"/>
  <c r="BR578" i="9"/>
  <c r="BQ578" i="9" s="1"/>
  <c r="BP578" i="9" s="1"/>
  <c r="BO578" i="9" s="1"/>
  <c r="BN578" i="9" s="1"/>
  <c r="BM578" i="9" s="1"/>
  <c r="BL578" i="9" s="1"/>
  <c r="BK578" i="9" s="1"/>
  <c r="BJ578" i="9" s="1"/>
  <c r="BI578" i="9" s="1"/>
  <c r="BR586" i="9"/>
  <c r="BR594" i="9"/>
  <c r="BQ594" i="9" s="1"/>
  <c r="BP594" i="9" s="1"/>
  <c r="BO594" i="9" s="1"/>
  <c r="BN594" i="9" s="1"/>
  <c r="BM594" i="9" s="1"/>
  <c r="BL594" i="9" s="1"/>
  <c r="BK594" i="9" s="1"/>
  <c r="BJ594" i="9" s="1"/>
  <c r="BI594" i="9" s="1"/>
  <c r="BG594" i="9" s="1"/>
  <c r="BR602" i="9"/>
  <c r="BQ602" i="9" s="1"/>
  <c r="BP602" i="9" s="1"/>
  <c r="BO602" i="9" s="1"/>
  <c r="BN602" i="9" s="1"/>
  <c r="BM602" i="9" s="1"/>
  <c r="BL602" i="9" s="1"/>
  <c r="BK602" i="9" s="1"/>
  <c r="BJ602" i="9" s="1"/>
  <c r="BI602" i="9" s="1"/>
  <c r="BR610" i="9"/>
  <c r="BR618" i="9"/>
  <c r="BQ618" i="9" s="1"/>
  <c r="BP618" i="9" s="1"/>
  <c r="BO618" i="9" s="1"/>
  <c r="BN618" i="9" s="1"/>
  <c r="BM618" i="9" s="1"/>
  <c r="BL618" i="9" s="1"/>
  <c r="BK618" i="9" s="1"/>
  <c r="BJ618" i="9" s="1"/>
  <c r="BI618" i="9" s="1"/>
  <c r="CZ25" i="9"/>
  <c r="BR25" i="9"/>
  <c r="BQ25" i="9" s="1"/>
  <c r="BP25" i="9" s="1"/>
  <c r="BO25" i="9" s="1"/>
  <c r="BN25" i="9" s="1"/>
  <c r="BM25" i="9" s="1"/>
  <c r="BL25" i="9" s="1"/>
  <c r="BK25" i="9" s="1"/>
  <c r="BJ25" i="9" s="1"/>
  <c r="BI25" i="9" s="1"/>
  <c r="BR41" i="9"/>
  <c r="BQ41" i="9" s="1"/>
  <c r="BP41" i="9" s="1"/>
  <c r="BO41" i="9" s="1"/>
  <c r="BN41" i="9" s="1"/>
  <c r="BM41" i="9" s="1"/>
  <c r="BL41" i="9" s="1"/>
  <c r="BK41" i="9" s="1"/>
  <c r="BJ41" i="9" s="1"/>
  <c r="BI41" i="9" s="1"/>
  <c r="BG41" i="9" s="1"/>
  <c r="BR57" i="9"/>
  <c r="BQ57" i="9" s="1"/>
  <c r="BP57" i="9" s="1"/>
  <c r="BO57" i="9" s="1"/>
  <c r="BN57" i="9" s="1"/>
  <c r="BM57" i="9" s="1"/>
  <c r="BL57" i="9" s="1"/>
  <c r="BK57" i="9" s="1"/>
  <c r="BJ57" i="9" s="1"/>
  <c r="BI57" i="9" s="1"/>
  <c r="BR73" i="9"/>
  <c r="BR89" i="9"/>
  <c r="BQ89" i="9" s="1"/>
  <c r="BP89" i="9" s="1"/>
  <c r="BO89" i="9" s="1"/>
  <c r="BN89" i="9" s="1"/>
  <c r="BM89" i="9" s="1"/>
  <c r="BL89" i="9" s="1"/>
  <c r="BK89" i="9" s="1"/>
  <c r="BJ89" i="9" s="1"/>
  <c r="BI89" i="9" s="1"/>
  <c r="BR105" i="9"/>
  <c r="BQ105" i="9" s="1"/>
  <c r="BP105" i="9" s="1"/>
  <c r="BO105" i="9" s="1"/>
  <c r="BN105" i="9" s="1"/>
  <c r="BM105" i="9" s="1"/>
  <c r="BL105" i="9" s="1"/>
  <c r="BK105" i="9" s="1"/>
  <c r="BJ105" i="9" s="1"/>
  <c r="BI105" i="9" s="1"/>
  <c r="BR121" i="9"/>
  <c r="BQ121" i="9" s="1"/>
  <c r="BP121" i="9" s="1"/>
  <c r="BO121" i="9" s="1"/>
  <c r="BN121" i="9" s="1"/>
  <c r="BM121" i="9" s="1"/>
  <c r="BL121" i="9" s="1"/>
  <c r="BK121" i="9" s="1"/>
  <c r="BJ121" i="9" s="1"/>
  <c r="BI121" i="9" s="1"/>
  <c r="BR137" i="9"/>
  <c r="BQ137" i="9" s="1"/>
  <c r="BP137" i="9" s="1"/>
  <c r="BO137" i="9" s="1"/>
  <c r="BN137" i="9" s="1"/>
  <c r="BM137" i="9" s="1"/>
  <c r="BL137" i="9" s="1"/>
  <c r="BK137" i="9" s="1"/>
  <c r="BJ137" i="9" s="1"/>
  <c r="BI137" i="9" s="1"/>
  <c r="BH137" i="9" s="1"/>
  <c r="BR153" i="9"/>
  <c r="BQ153" i="9" s="1"/>
  <c r="BP153" i="9" s="1"/>
  <c r="BO153" i="9" s="1"/>
  <c r="BN153" i="9" s="1"/>
  <c r="BM153" i="9" s="1"/>
  <c r="BL153" i="9" s="1"/>
  <c r="BK153" i="9" s="1"/>
  <c r="BJ153" i="9" s="1"/>
  <c r="BI153" i="9" s="1"/>
  <c r="BR169" i="9"/>
  <c r="BQ169" i="9" s="1"/>
  <c r="BP169" i="9" s="1"/>
  <c r="BO169" i="9" s="1"/>
  <c r="BN169" i="9" s="1"/>
  <c r="BM169" i="9" s="1"/>
  <c r="BL169" i="9" s="1"/>
  <c r="BK169" i="9" s="1"/>
  <c r="BJ169" i="9" s="1"/>
  <c r="BI169" i="9" s="1"/>
  <c r="BR185" i="9"/>
  <c r="BQ185" i="9" s="1"/>
  <c r="BP185" i="9" s="1"/>
  <c r="BO185" i="9" s="1"/>
  <c r="BN185" i="9" s="1"/>
  <c r="BM185" i="9" s="1"/>
  <c r="BL185" i="9" s="1"/>
  <c r="BK185" i="9" s="1"/>
  <c r="BJ185" i="9" s="1"/>
  <c r="BI185" i="9" s="1"/>
  <c r="BR201" i="9"/>
  <c r="BQ201" i="9" s="1"/>
  <c r="BP201" i="9" s="1"/>
  <c r="BO201" i="9" s="1"/>
  <c r="BN201" i="9" s="1"/>
  <c r="BM201" i="9" s="1"/>
  <c r="BL201" i="9" s="1"/>
  <c r="BK201" i="9" s="1"/>
  <c r="BJ201" i="9" s="1"/>
  <c r="BI201" i="9" s="1"/>
  <c r="BR217" i="9"/>
  <c r="BQ217" i="9" s="1"/>
  <c r="BP217" i="9" s="1"/>
  <c r="BO217" i="9" s="1"/>
  <c r="BN217" i="9" s="1"/>
  <c r="BM217" i="9" s="1"/>
  <c r="BL217" i="9" s="1"/>
  <c r="BK217" i="9" s="1"/>
  <c r="BJ217" i="9" s="1"/>
  <c r="BI217" i="9" s="1"/>
  <c r="BR233" i="9"/>
  <c r="BQ233" i="9" s="1"/>
  <c r="BP233" i="9" s="1"/>
  <c r="BO233" i="9" s="1"/>
  <c r="BN233" i="9" s="1"/>
  <c r="BM233" i="9" s="1"/>
  <c r="BL233" i="9" s="1"/>
  <c r="BK233" i="9" s="1"/>
  <c r="BJ233" i="9" s="1"/>
  <c r="BI233" i="9" s="1"/>
  <c r="BF233" i="9" s="1"/>
  <c r="BR249" i="9"/>
  <c r="BQ249" i="9" s="1"/>
  <c r="BP249" i="9" s="1"/>
  <c r="BO249" i="9" s="1"/>
  <c r="BN249" i="9" s="1"/>
  <c r="BM249" i="9" s="1"/>
  <c r="BL249" i="9" s="1"/>
  <c r="BK249" i="9" s="1"/>
  <c r="BJ249" i="9" s="1"/>
  <c r="BI249" i="9" s="1"/>
  <c r="BR265" i="9"/>
  <c r="BQ265" i="9" s="1"/>
  <c r="BP265" i="9" s="1"/>
  <c r="BO265" i="9" s="1"/>
  <c r="BN265" i="9" s="1"/>
  <c r="BM265" i="9" s="1"/>
  <c r="BL265" i="9" s="1"/>
  <c r="BK265" i="9" s="1"/>
  <c r="BJ265" i="9" s="1"/>
  <c r="BI265" i="9" s="1"/>
  <c r="BR281" i="9"/>
  <c r="BQ281" i="9" s="1"/>
  <c r="BP281" i="9" s="1"/>
  <c r="BO281" i="9" s="1"/>
  <c r="BN281" i="9" s="1"/>
  <c r="BM281" i="9" s="1"/>
  <c r="BL281" i="9" s="1"/>
  <c r="BK281" i="9" s="1"/>
  <c r="BJ281" i="9" s="1"/>
  <c r="BI281" i="9" s="1"/>
  <c r="BR297" i="9"/>
  <c r="BQ297" i="9" s="1"/>
  <c r="BP297" i="9" s="1"/>
  <c r="BO297" i="9" s="1"/>
  <c r="BN297" i="9" s="1"/>
  <c r="BM297" i="9" s="1"/>
  <c r="BL297" i="9" s="1"/>
  <c r="BK297" i="9" s="1"/>
  <c r="BJ297" i="9" s="1"/>
  <c r="BI297" i="9" s="1"/>
  <c r="BR313" i="9"/>
  <c r="BQ313" i="9" s="1"/>
  <c r="BP313" i="9" s="1"/>
  <c r="BO313" i="9" s="1"/>
  <c r="BN313" i="9" s="1"/>
  <c r="BM313" i="9" s="1"/>
  <c r="BL313" i="9" s="1"/>
  <c r="BK313" i="9" s="1"/>
  <c r="BJ313" i="9" s="1"/>
  <c r="BI313" i="9" s="1"/>
  <c r="BR329" i="9"/>
  <c r="BQ329" i="9" s="1"/>
  <c r="BP329" i="9" s="1"/>
  <c r="BO329" i="9" s="1"/>
  <c r="BN329" i="9" s="1"/>
  <c r="BM329" i="9" s="1"/>
  <c r="BL329" i="9" s="1"/>
  <c r="BK329" i="9" s="1"/>
  <c r="BJ329" i="9" s="1"/>
  <c r="BI329" i="9" s="1"/>
  <c r="BR345" i="9"/>
  <c r="BQ345" i="9" s="1"/>
  <c r="BP345" i="9" s="1"/>
  <c r="BO345" i="9" s="1"/>
  <c r="BN345" i="9" s="1"/>
  <c r="BM345" i="9" s="1"/>
  <c r="BL345" i="9" s="1"/>
  <c r="BK345" i="9" s="1"/>
  <c r="BJ345" i="9" s="1"/>
  <c r="BI345" i="9" s="1"/>
  <c r="BR361" i="9"/>
  <c r="BQ361" i="9" s="1"/>
  <c r="BP361" i="9" s="1"/>
  <c r="BO361" i="9" s="1"/>
  <c r="BN361" i="9" s="1"/>
  <c r="BM361" i="9" s="1"/>
  <c r="BL361" i="9" s="1"/>
  <c r="BK361" i="9" s="1"/>
  <c r="BJ361" i="9" s="1"/>
  <c r="BI361" i="9" s="1"/>
  <c r="BG361" i="9" s="1"/>
  <c r="BR377" i="9"/>
  <c r="BQ377" i="9" s="1"/>
  <c r="BP377" i="9" s="1"/>
  <c r="BO377" i="9" s="1"/>
  <c r="BN377" i="9" s="1"/>
  <c r="BM377" i="9" s="1"/>
  <c r="BL377" i="9" s="1"/>
  <c r="BK377" i="9" s="1"/>
  <c r="BJ377" i="9" s="1"/>
  <c r="BI377" i="9" s="1"/>
  <c r="BR393" i="9"/>
  <c r="BQ393" i="9" s="1"/>
  <c r="BP393" i="9" s="1"/>
  <c r="BO393" i="9" s="1"/>
  <c r="BN393" i="9" s="1"/>
  <c r="BM393" i="9" s="1"/>
  <c r="BL393" i="9" s="1"/>
  <c r="BK393" i="9" s="1"/>
  <c r="BJ393" i="9" s="1"/>
  <c r="BI393" i="9" s="1"/>
  <c r="BH393" i="9" s="1"/>
  <c r="BR409" i="9"/>
  <c r="BQ409" i="9" s="1"/>
  <c r="BP409" i="9" s="1"/>
  <c r="BO409" i="9" s="1"/>
  <c r="BN409" i="9" s="1"/>
  <c r="BM409" i="9" s="1"/>
  <c r="BL409" i="9" s="1"/>
  <c r="BK409" i="9" s="1"/>
  <c r="BJ409" i="9" s="1"/>
  <c r="BI409" i="9" s="1"/>
  <c r="BR425" i="9"/>
  <c r="BQ425" i="9" s="1"/>
  <c r="BP425" i="9" s="1"/>
  <c r="BO425" i="9" s="1"/>
  <c r="BN425" i="9" s="1"/>
  <c r="BM425" i="9" s="1"/>
  <c r="BL425" i="9" s="1"/>
  <c r="BK425" i="9" s="1"/>
  <c r="BJ425" i="9" s="1"/>
  <c r="BI425" i="9" s="1"/>
  <c r="BR441" i="9"/>
  <c r="BQ441" i="9" s="1"/>
  <c r="BP441" i="9" s="1"/>
  <c r="BO441" i="9" s="1"/>
  <c r="BN441" i="9" s="1"/>
  <c r="BM441" i="9" s="1"/>
  <c r="BL441" i="9" s="1"/>
  <c r="BK441" i="9" s="1"/>
  <c r="BJ441" i="9" s="1"/>
  <c r="BI441" i="9" s="1"/>
  <c r="BR457" i="9"/>
  <c r="BQ457" i="9" s="1"/>
  <c r="BP457" i="9" s="1"/>
  <c r="BO457" i="9" s="1"/>
  <c r="BN457" i="9" s="1"/>
  <c r="BM457" i="9" s="1"/>
  <c r="BL457" i="9" s="1"/>
  <c r="BK457" i="9" s="1"/>
  <c r="BJ457" i="9" s="1"/>
  <c r="BI457" i="9" s="1"/>
  <c r="BR473" i="9"/>
  <c r="BQ473" i="9" s="1"/>
  <c r="BP473" i="9" s="1"/>
  <c r="BO473" i="9" s="1"/>
  <c r="BN473" i="9" s="1"/>
  <c r="BM473" i="9" s="1"/>
  <c r="BL473" i="9" s="1"/>
  <c r="BK473" i="9" s="1"/>
  <c r="BJ473" i="9" s="1"/>
  <c r="BI473" i="9" s="1"/>
  <c r="BR489" i="9"/>
  <c r="BR505" i="9"/>
  <c r="BQ505" i="9" s="1"/>
  <c r="BP505" i="9" s="1"/>
  <c r="BO505" i="9" s="1"/>
  <c r="BN505" i="9" s="1"/>
  <c r="BM505" i="9" s="1"/>
  <c r="BL505" i="9" s="1"/>
  <c r="BK505" i="9" s="1"/>
  <c r="BJ505" i="9" s="1"/>
  <c r="BI505" i="9" s="1"/>
  <c r="BR520" i="9"/>
  <c r="BQ520" i="9" s="1"/>
  <c r="BP520" i="9" s="1"/>
  <c r="BO520" i="9" s="1"/>
  <c r="BN520" i="9" s="1"/>
  <c r="BM520" i="9" s="1"/>
  <c r="BL520" i="9" s="1"/>
  <c r="BK520" i="9" s="1"/>
  <c r="BJ520" i="9" s="1"/>
  <c r="BI520" i="9" s="1"/>
  <c r="BR529" i="9"/>
  <c r="BQ529" i="9" s="1"/>
  <c r="BP529" i="9" s="1"/>
  <c r="BO529" i="9" s="1"/>
  <c r="BN529" i="9" s="1"/>
  <c r="BM529" i="9" s="1"/>
  <c r="BL529" i="9" s="1"/>
  <c r="BK529" i="9" s="1"/>
  <c r="BJ529" i="9" s="1"/>
  <c r="BI529" i="9" s="1"/>
  <c r="BR537" i="9"/>
  <c r="BQ537" i="9" s="1"/>
  <c r="BP537" i="9" s="1"/>
  <c r="BO537" i="9" s="1"/>
  <c r="BN537" i="9" s="1"/>
  <c r="BM537" i="9" s="1"/>
  <c r="BL537" i="9" s="1"/>
  <c r="BK537" i="9" s="1"/>
  <c r="BJ537" i="9" s="1"/>
  <c r="BI537" i="9" s="1"/>
  <c r="BR545" i="9"/>
  <c r="BQ545" i="9" s="1"/>
  <c r="BP545" i="9" s="1"/>
  <c r="BO545" i="9" s="1"/>
  <c r="BN545" i="9" s="1"/>
  <c r="BM545" i="9" s="1"/>
  <c r="BL545" i="9" s="1"/>
  <c r="BK545" i="9" s="1"/>
  <c r="BJ545" i="9" s="1"/>
  <c r="BI545" i="9" s="1"/>
  <c r="BR555" i="9"/>
  <c r="BQ555" i="9" s="1"/>
  <c r="BP555" i="9" s="1"/>
  <c r="BO555" i="9" s="1"/>
  <c r="BN555" i="9" s="1"/>
  <c r="BM555" i="9" s="1"/>
  <c r="BL555" i="9" s="1"/>
  <c r="BK555" i="9" s="1"/>
  <c r="BJ555" i="9" s="1"/>
  <c r="BI555" i="9" s="1"/>
  <c r="BR563" i="9"/>
  <c r="BQ563" i="9" s="1"/>
  <c r="BP563" i="9" s="1"/>
  <c r="BO563" i="9" s="1"/>
  <c r="BN563" i="9" s="1"/>
  <c r="BM563" i="9" s="1"/>
  <c r="BL563" i="9" s="1"/>
  <c r="BK563" i="9" s="1"/>
  <c r="BJ563" i="9" s="1"/>
  <c r="BI563" i="9" s="1"/>
  <c r="BR571" i="9"/>
  <c r="BQ571" i="9" s="1"/>
  <c r="BP571" i="9" s="1"/>
  <c r="BO571" i="9" s="1"/>
  <c r="BN571" i="9" s="1"/>
  <c r="BM571" i="9" s="1"/>
  <c r="BL571" i="9" s="1"/>
  <c r="BK571" i="9" s="1"/>
  <c r="BJ571" i="9" s="1"/>
  <c r="BI571" i="9" s="1"/>
  <c r="BG571" i="9" s="1"/>
  <c r="BR579" i="9"/>
  <c r="BQ579" i="9" s="1"/>
  <c r="BP579" i="9" s="1"/>
  <c r="BO579" i="9" s="1"/>
  <c r="BN579" i="9" s="1"/>
  <c r="BM579" i="9" s="1"/>
  <c r="BL579" i="9" s="1"/>
  <c r="BK579" i="9" s="1"/>
  <c r="BJ579" i="9" s="1"/>
  <c r="BI579" i="9" s="1"/>
  <c r="BR587" i="9"/>
  <c r="BQ587" i="9" s="1"/>
  <c r="BP587" i="9" s="1"/>
  <c r="BO587" i="9" s="1"/>
  <c r="BN587" i="9" s="1"/>
  <c r="BM587" i="9" s="1"/>
  <c r="BL587" i="9" s="1"/>
  <c r="BK587" i="9" s="1"/>
  <c r="BJ587" i="9" s="1"/>
  <c r="BI587" i="9" s="1"/>
  <c r="BR595" i="9"/>
  <c r="BR603" i="9"/>
  <c r="BQ603" i="9" s="1"/>
  <c r="BP603" i="9" s="1"/>
  <c r="BO603" i="9" s="1"/>
  <c r="BN603" i="9" s="1"/>
  <c r="BM603" i="9" s="1"/>
  <c r="BL603" i="9" s="1"/>
  <c r="BK603" i="9" s="1"/>
  <c r="BJ603" i="9" s="1"/>
  <c r="BI603" i="9" s="1"/>
  <c r="BR611" i="9"/>
  <c r="BQ611" i="9" s="1"/>
  <c r="BP611" i="9" s="1"/>
  <c r="BO611" i="9" s="1"/>
  <c r="BN611" i="9" s="1"/>
  <c r="BM611" i="9" s="1"/>
  <c r="BL611" i="9" s="1"/>
  <c r="BK611" i="9" s="1"/>
  <c r="BJ611" i="9" s="1"/>
  <c r="BI611" i="9" s="1"/>
  <c r="BF611" i="9" s="1"/>
  <c r="BR619" i="9"/>
  <c r="BQ619" i="9" s="1"/>
  <c r="BP619" i="9" s="1"/>
  <c r="BO619" i="9" s="1"/>
  <c r="BN619" i="9" s="1"/>
  <c r="BM619" i="9" s="1"/>
  <c r="BL619" i="9" s="1"/>
  <c r="BK619" i="9" s="1"/>
  <c r="BJ619" i="9" s="1"/>
  <c r="BI619" i="9" s="1"/>
  <c r="CZ48" i="9"/>
  <c r="CZ55" i="9"/>
  <c r="BR28" i="9"/>
  <c r="BR44" i="9"/>
  <c r="BQ44" i="9" s="1"/>
  <c r="BP44" i="9" s="1"/>
  <c r="BO44" i="9" s="1"/>
  <c r="BN44" i="9" s="1"/>
  <c r="BM44" i="9" s="1"/>
  <c r="BL44" i="9" s="1"/>
  <c r="BK44" i="9" s="1"/>
  <c r="BJ44" i="9" s="1"/>
  <c r="BI44" i="9" s="1"/>
  <c r="BR60" i="9"/>
  <c r="BQ60" i="9" s="1"/>
  <c r="BP60" i="9" s="1"/>
  <c r="BO60" i="9" s="1"/>
  <c r="BN60" i="9" s="1"/>
  <c r="BM60" i="9" s="1"/>
  <c r="BL60" i="9" s="1"/>
  <c r="BK60" i="9" s="1"/>
  <c r="BJ60" i="9" s="1"/>
  <c r="BI60" i="9" s="1"/>
  <c r="BR76" i="9"/>
  <c r="BQ76" i="9" s="1"/>
  <c r="BP76" i="9" s="1"/>
  <c r="BO76" i="9" s="1"/>
  <c r="BN76" i="9" s="1"/>
  <c r="BM76" i="9" s="1"/>
  <c r="BL76" i="9" s="1"/>
  <c r="BK76" i="9" s="1"/>
  <c r="BJ76" i="9" s="1"/>
  <c r="BI76" i="9" s="1"/>
  <c r="BR92" i="9"/>
  <c r="BQ92" i="9" s="1"/>
  <c r="BP92" i="9" s="1"/>
  <c r="BO92" i="9" s="1"/>
  <c r="BN92" i="9" s="1"/>
  <c r="BM92" i="9" s="1"/>
  <c r="BL92" i="9" s="1"/>
  <c r="BK92" i="9" s="1"/>
  <c r="BJ92" i="9" s="1"/>
  <c r="BI92" i="9" s="1"/>
  <c r="BR108" i="9"/>
  <c r="BQ108" i="9" s="1"/>
  <c r="BP108" i="9" s="1"/>
  <c r="BO108" i="9" s="1"/>
  <c r="BN108" i="9" s="1"/>
  <c r="BM108" i="9" s="1"/>
  <c r="BL108" i="9" s="1"/>
  <c r="BK108" i="9" s="1"/>
  <c r="BJ108" i="9" s="1"/>
  <c r="BI108" i="9" s="1"/>
  <c r="BR124" i="9"/>
  <c r="BQ124" i="9" s="1"/>
  <c r="BP124" i="9" s="1"/>
  <c r="BO124" i="9" s="1"/>
  <c r="BN124" i="9" s="1"/>
  <c r="BM124" i="9" s="1"/>
  <c r="BL124" i="9" s="1"/>
  <c r="BK124" i="9" s="1"/>
  <c r="BJ124" i="9" s="1"/>
  <c r="BI124" i="9" s="1"/>
  <c r="BF124" i="9" s="1"/>
  <c r="BR140" i="9"/>
  <c r="BQ140" i="9" s="1"/>
  <c r="BP140" i="9" s="1"/>
  <c r="BO140" i="9" s="1"/>
  <c r="BN140" i="9" s="1"/>
  <c r="BM140" i="9" s="1"/>
  <c r="BL140" i="9" s="1"/>
  <c r="BK140" i="9" s="1"/>
  <c r="BJ140" i="9" s="1"/>
  <c r="BI140" i="9" s="1"/>
  <c r="BR156" i="9"/>
  <c r="BQ156" i="9" s="1"/>
  <c r="BP156" i="9" s="1"/>
  <c r="BO156" i="9" s="1"/>
  <c r="BN156" i="9" s="1"/>
  <c r="BM156" i="9" s="1"/>
  <c r="BL156" i="9" s="1"/>
  <c r="BK156" i="9" s="1"/>
  <c r="BJ156" i="9" s="1"/>
  <c r="BI156" i="9" s="1"/>
  <c r="BR172" i="9"/>
  <c r="BQ172" i="9" s="1"/>
  <c r="BP172" i="9" s="1"/>
  <c r="BO172" i="9" s="1"/>
  <c r="BN172" i="9" s="1"/>
  <c r="BM172" i="9" s="1"/>
  <c r="BL172" i="9" s="1"/>
  <c r="BK172" i="9" s="1"/>
  <c r="BJ172" i="9" s="1"/>
  <c r="BI172" i="9" s="1"/>
  <c r="BH172" i="9" s="1"/>
  <c r="BR188" i="9"/>
  <c r="BQ188" i="9" s="1"/>
  <c r="BP188" i="9" s="1"/>
  <c r="BO188" i="9" s="1"/>
  <c r="BN188" i="9" s="1"/>
  <c r="BM188" i="9" s="1"/>
  <c r="BL188" i="9" s="1"/>
  <c r="BK188" i="9" s="1"/>
  <c r="BJ188" i="9" s="1"/>
  <c r="BI188" i="9" s="1"/>
  <c r="BR204" i="9"/>
  <c r="BQ204" i="9" s="1"/>
  <c r="BP204" i="9" s="1"/>
  <c r="BO204" i="9" s="1"/>
  <c r="BN204" i="9" s="1"/>
  <c r="BM204" i="9" s="1"/>
  <c r="BL204" i="9" s="1"/>
  <c r="BK204" i="9" s="1"/>
  <c r="BJ204" i="9" s="1"/>
  <c r="BI204" i="9" s="1"/>
  <c r="BR220" i="9"/>
  <c r="BQ220" i="9" s="1"/>
  <c r="BP220" i="9" s="1"/>
  <c r="BO220" i="9" s="1"/>
  <c r="BN220" i="9" s="1"/>
  <c r="BM220" i="9" s="1"/>
  <c r="BL220" i="9" s="1"/>
  <c r="BK220" i="9" s="1"/>
  <c r="BJ220" i="9" s="1"/>
  <c r="BI220" i="9" s="1"/>
  <c r="BR236" i="9"/>
  <c r="BQ236" i="9" s="1"/>
  <c r="BP236" i="9" s="1"/>
  <c r="BO236" i="9" s="1"/>
  <c r="BN236" i="9" s="1"/>
  <c r="BM236" i="9" s="1"/>
  <c r="BL236" i="9" s="1"/>
  <c r="BK236" i="9" s="1"/>
  <c r="BJ236" i="9" s="1"/>
  <c r="BI236" i="9" s="1"/>
  <c r="BR252" i="9"/>
  <c r="BQ252" i="9" s="1"/>
  <c r="BP252" i="9" s="1"/>
  <c r="BO252" i="9" s="1"/>
  <c r="BN252" i="9" s="1"/>
  <c r="BM252" i="9" s="1"/>
  <c r="BL252" i="9" s="1"/>
  <c r="BK252" i="9" s="1"/>
  <c r="BJ252" i="9" s="1"/>
  <c r="BI252" i="9" s="1"/>
  <c r="BR268" i="9"/>
  <c r="BQ268" i="9" s="1"/>
  <c r="BP268" i="9" s="1"/>
  <c r="BO268" i="9" s="1"/>
  <c r="BN268" i="9" s="1"/>
  <c r="BM268" i="9" s="1"/>
  <c r="BL268" i="9" s="1"/>
  <c r="BK268" i="9" s="1"/>
  <c r="BJ268" i="9" s="1"/>
  <c r="BI268" i="9" s="1"/>
  <c r="BR284" i="9"/>
  <c r="BQ284" i="9" s="1"/>
  <c r="BP284" i="9" s="1"/>
  <c r="BO284" i="9" s="1"/>
  <c r="BN284" i="9" s="1"/>
  <c r="BM284" i="9" s="1"/>
  <c r="BL284" i="9" s="1"/>
  <c r="BK284" i="9" s="1"/>
  <c r="BJ284" i="9" s="1"/>
  <c r="BI284" i="9" s="1"/>
  <c r="BR300" i="9"/>
  <c r="BQ300" i="9" s="1"/>
  <c r="BP300" i="9" s="1"/>
  <c r="BO300" i="9" s="1"/>
  <c r="BN300" i="9" s="1"/>
  <c r="BM300" i="9" s="1"/>
  <c r="BL300" i="9" s="1"/>
  <c r="BK300" i="9" s="1"/>
  <c r="BJ300" i="9" s="1"/>
  <c r="BI300" i="9" s="1"/>
  <c r="BR316" i="9"/>
  <c r="BQ316" i="9" s="1"/>
  <c r="BP316" i="9" s="1"/>
  <c r="BO316" i="9" s="1"/>
  <c r="BN316" i="9" s="1"/>
  <c r="BM316" i="9" s="1"/>
  <c r="BL316" i="9" s="1"/>
  <c r="BK316" i="9" s="1"/>
  <c r="BJ316" i="9" s="1"/>
  <c r="BI316" i="9" s="1"/>
  <c r="BR332" i="9"/>
  <c r="BQ332" i="9" s="1"/>
  <c r="BP332" i="9" s="1"/>
  <c r="BO332" i="9" s="1"/>
  <c r="BN332" i="9" s="1"/>
  <c r="BM332" i="9" s="1"/>
  <c r="BL332" i="9" s="1"/>
  <c r="BK332" i="9" s="1"/>
  <c r="BJ332" i="9" s="1"/>
  <c r="BI332" i="9" s="1"/>
  <c r="BR348" i="9"/>
  <c r="BQ348" i="9" s="1"/>
  <c r="BP348" i="9" s="1"/>
  <c r="BO348" i="9" s="1"/>
  <c r="BN348" i="9" s="1"/>
  <c r="BM348" i="9" s="1"/>
  <c r="BL348" i="9" s="1"/>
  <c r="BK348" i="9" s="1"/>
  <c r="BJ348" i="9" s="1"/>
  <c r="BI348" i="9" s="1"/>
  <c r="BR364" i="9"/>
  <c r="BQ364" i="9" s="1"/>
  <c r="BP364" i="9" s="1"/>
  <c r="BO364" i="9" s="1"/>
  <c r="BN364" i="9" s="1"/>
  <c r="BM364" i="9" s="1"/>
  <c r="BL364" i="9" s="1"/>
  <c r="BK364" i="9" s="1"/>
  <c r="BJ364" i="9" s="1"/>
  <c r="BI364" i="9" s="1"/>
  <c r="BR380" i="9"/>
  <c r="BQ380" i="9" s="1"/>
  <c r="BP380" i="9" s="1"/>
  <c r="BO380" i="9" s="1"/>
  <c r="BN380" i="9" s="1"/>
  <c r="BM380" i="9" s="1"/>
  <c r="BL380" i="9" s="1"/>
  <c r="BK380" i="9" s="1"/>
  <c r="BJ380" i="9" s="1"/>
  <c r="BI380" i="9" s="1"/>
  <c r="BR396" i="9"/>
  <c r="BR412" i="9"/>
  <c r="BR428" i="9"/>
  <c r="BQ428" i="9" s="1"/>
  <c r="BP428" i="9" s="1"/>
  <c r="BO428" i="9" s="1"/>
  <c r="BN428" i="9" s="1"/>
  <c r="BM428" i="9" s="1"/>
  <c r="BL428" i="9" s="1"/>
  <c r="BK428" i="9" s="1"/>
  <c r="BJ428" i="9" s="1"/>
  <c r="BI428" i="9" s="1"/>
  <c r="BR444" i="9"/>
  <c r="BQ444" i="9" s="1"/>
  <c r="BP444" i="9" s="1"/>
  <c r="BO444" i="9" s="1"/>
  <c r="BN444" i="9" s="1"/>
  <c r="BM444" i="9" s="1"/>
  <c r="BL444" i="9" s="1"/>
  <c r="BK444" i="9" s="1"/>
  <c r="BJ444" i="9" s="1"/>
  <c r="BI444" i="9" s="1"/>
  <c r="BR460" i="9"/>
  <c r="BQ460" i="9" s="1"/>
  <c r="BP460" i="9" s="1"/>
  <c r="BO460" i="9" s="1"/>
  <c r="BN460" i="9" s="1"/>
  <c r="BM460" i="9" s="1"/>
  <c r="BL460" i="9" s="1"/>
  <c r="BK460" i="9" s="1"/>
  <c r="BJ460" i="9" s="1"/>
  <c r="BI460" i="9" s="1"/>
  <c r="BR476" i="9"/>
  <c r="BR492" i="9"/>
  <c r="BQ492" i="9" s="1"/>
  <c r="BP492" i="9" s="1"/>
  <c r="BO492" i="9" s="1"/>
  <c r="BN492" i="9" s="1"/>
  <c r="BM492" i="9" s="1"/>
  <c r="BL492" i="9" s="1"/>
  <c r="BK492" i="9" s="1"/>
  <c r="BJ492" i="9" s="1"/>
  <c r="BI492" i="9" s="1"/>
  <c r="BR508" i="9"/>
  <c r="BQ508" i="9" s="1"/>
  <c r="BP508" i="9" s="1"/>
  <c r="BO508" i="9" s="1"/>
  <c r="BN508" i="9" s="1"/>
  <c r="BM508" i="9" s="1"/>
  <c r="BL508" i="9" s="1"/>
  <c r="BK508" i="9" s="1"/>
  <c r="BJ508" i="9" s="1"/>
  <c r="BI508" i="9" s="1"/>
  <c r="BR521" i="9"/>
  <c r="BR530" i="9"/>
  <c r="BQ530" i="9" s="1"/>
  <c r="BP530" i="9" s="1"/>
  <c r="BO530" i="9" s="1"/>
  <c r="BN530" i="9" s="1"/>
  <c r="BM530" i="9" s="1"/>
  <c r="BL530" i="9" s="1"/>
  <c r="BK530" i="9" s="1"/>
  <c r="BJ530" i="9" s="1"/>
  <c r="BI530" i="9" s="1"/>
  <c r="BR538" i="9"/>
  <c r="BQ538" i="9" s="1"/>
  <c r="BP538" i="9" s="1"/>
  <c r="BO538" i="9" s="1"/>
  <c r="BN538" i="9" s="1"/>
  <c r="BM538" i="9" s="1"/>
  <c r="BL538" i="9" s="1"/>
  <c r="BK538" i="9" s="1"/>
  <c r="BJ538" i="9" s="1"/>
  <c r="BI538" i="9" s="1"/>
  <c r="BR546" i="9"/>
  <c r="BQ546" i="9" s="1"/>
  <c r="BP546" i="9" s="1"/>
  <c r="BO546" i="9" s="1"/>
  <c r="BN546" i="9" s="1"/>
  <c r="BM546" i="9" s="1"/>
  <c r="BL546" i="9" s="1"/>
  <c r="BK546" i="9" s="1"/>
  <c r="BJ546" i="9" s="1"/>
  <c r="BI546" i="9" s="1"/>
  <c r="BR556" i="9"/>
  <c r="BQ556" i="9" s="1"/>
  <c r="BP556" i="9" s="1"/>
  <c r="BO556" i="9" s="1"/>
  <c r="BN556" i="9" s="1"/>
  <c r="BM556" i="9" s="1"/>
  <c r="BL556" i="9" s="1"/>
  <c r="BK556" i="9" s="1"/>
  <c r="BJ556" i="9" s="1"/>
  <c r="BI556" i="9" s="1"/>
  <c r="BR564" i="9"/>
  <c r="BQ564" i="9" s="1"/>
  <c r="BP564" i="9" s="1"/>
  <c r="BO564" i="9" s="1"/>
  <c r="BN564" i="9" s="1"/>
  <c r="BM564" i="9" s="1"/>
  <c r="BL564" i="9" s="1"/>
  <c r="BK564" i="9" s="1"/>
  <c r="BJ564" i="9" s="1"/>
  <c r="BI564" i="9" s="1"/>
  <c r="BR572" i="9"/>
  <c r="BQ572" i="9" s="1"/>
  <c r="BP572" i="9" s="1"/>
  <c r="BO572" i="9" s="1"/>
  <c r="BN572" i="9" s="1"/>
  <c r="BM572" i="9" s="1"/>
  <c r="BL572" i="9" s="1"/>
  <c r="BK572" i="9" s="1"/>
  <c r="BJ572" i="9" s="1"/>
  <c r="BI572" i="9" s="1"/>
  <c r="BR580" i="9"/>
  <c r="BR588" i="9"/>
  <c r="BQ588" i="9" s="1"/>
  <c r="BP588" i="9" s="1"/>
  <c r="BO588" i="9" s="1"/>
  <c r="BN588" i="9" s="1"/>
  <c r="BM588" i="9" s="1"/>
  <c r="BL588" i="9" s="1"/>
  <c r="BK588" i="9" s="1"/>
  <c r="BJ588" i="9" s="1"/>
  <c r="BI588" i="9" s="1"/>
  <c r="BR596" i="9"/>
  <c r="BR604" i="9"/>
  <c r="BQ604" i="9" s="1"/>
  <c r="BP604" i="9" s="1"/>
  <c r="BO604" i="9" s="1"/>
  <c r="BN604" i="9" s="1"/>
  <c r="BM604" i="9" s="1"/>
  <c r="BL604" i="9" s="1"/>
  <c r="BK604" i="9" s="1"/>
  <c r="BJ604" i="9" s="1"/>
  <c r="BI604" i="9" s="1"/>
  <c r="BR612" i="9"/>
  <c r="BQ612" i="9" s="1"/>
  <c r="BP612" i="9" s="1"/>
  <c r="BO612" i="9" s="1"/>
  <c r="BN612" i="9" s="1"/>
  <c r="BM612" i="9" s="1"/>
  <c r="BL612" i="9" s="1"/>
  <c r="BK612" i="9" s="1"/>
  <c r="BJ612" i="9" s="1"/>
  <c r="BI612" i="9" s="1"/>
  <c r="BR620" i="9"/>
  <c r="BQ620" i="9" s="1"/>
  <c r="BP620" i="9" s="1"/>
  <c r="BO620" i="9" s="1"/>
  <c r="BN620" i="9" s="1"/>
  <c r="BM620" i="9" s="1"/>
  <c r="BL620" i="9" s="1"/>
  <c r="BK620" i="9" s="1"/>
  <c r="BJ620" i="9" s="1"/>
  <c r="BI620" i="9" s="1"/>
  <c r="BR29" i="9"/>
  <c r="BR45" i="9"/>
  <c r="BQ45" i="9" s="1"/>
  <c r="BP45" i="9" s="1"/>
  <c r="BO45" i="9" s="1"/>
  <c r="BN45" i="9" s="1"/>
  <c r="BM45" i="9" s="1"/>
  <c r="BL45" i="9" s="1"/>
  <c r="BK45" i="9" s="1"/>
  <c r="BJ45" i="9" s="1"/>
  <c r="BI45" i="9" s="1"/>
  <c r="BR61" i="9"/>
  <c r="BQ61" i="9" s="1"/>
  <c r="BP61" i="9" s="1"/>
  <c r="BO61" i="9" s="1"/>
  <c r="BN61" i="9" s="1"/>
  <c r="BM61" i="9" s="1"/>
  <c r="BL61" i="9" s="1"/>
  <c r="BK61" i="9" s="1"/>
  <c r="BJ61" i="9" s="1"/>
  <c r="BI61" i="9" s="1"/>
  <c r="BR77" i="9"/>
  <c r="BQ77" i="9" s="1"/>
  <c r="BP77" i="9" s="1"/>
  <c r="BO77" i="9" s="1"/>
  <c r="BN77" i="9" s="1"/>
  <c r="BM77" i="9" s="1"/>
  <c r="BL77" i="9" s="1"/>
  <c r="BK77" i="9" s="1"/>
  <c r="BJ77" i="9" s="1"/>
  <c r="BI77" i="9" s="1"/>
  <c r="BR93" i="9"/>
  <c r="BQ93" i="9" s="1"/>
  <c r="BP93" i="9" s="1"/>
  <c r="BO93" i="9" s="1"/>
  <c r="BN93" i="9" s="1"/>
  <c r="BM93" i="9" s="1"/>
  <c r="BL93" i="9" s="1"/>
  <c r="BK93" i="9" s="1"/>
  <c r="BJ93" i="9" s="1"/>
  <c r="BI93" i="9" s="1"/>
  <c r="BR109" i="9"/>
  <c r="BQ109" i="9" s="1"/>
  <c r="BP109" i="9" s="1"/>
  <c r="BO109" i="9" s="1"/>
  <c r="BN109" i="9" s="1"/>
  <c r="BM109" i="9" s="1"/>
  <c r="BL109" i="9" s="1"/>
  <c r="BK109" i="9" s="1"/>
  <c r="BJ109" i="9" s="1"/>
  <c r="BI109" i="9" s="1"/>
  <c r="BR125" i="9"/>
  <c r="BQ125" i="9" s="1"/>
  <c r="BP125" i="9" s="1"/>
  <c r="BO125" i="9" s="1"/>
  <c r="BN125" i="9" s="1"/>
  <c r="BM125" i="9" s="1"/>
  <c r="BL125" i="9" s="1"/>
  <c r="BK125" i="9" s="1"/>
  <c r="BJ125" i="9" s="1"/>
  <c r="BI125" i="9" s="1"/>
  <c r="BR141" i="9"/>
  <c r="BQ141" i="9" s="1"/>
  <c r="BP141" i="9" s="1"/>
  <c r="BO141" i="9" s="1"/>
  <c r="BN141" i="9" s="1"/>
  <c r="BM141" i="9" s="1"/>
  <c r="BL141" i="9" s="1"/>
  <c r="BK141" i="9" s="1"/>
  <c r="BJ141" i="9" s="1"/>
  <c r="BI141" i="9" s="1"/>
  <c r="BR157" i="9"/>
  <c r="BR173" i="9"/>
  <c r="BQ173" i="9" s="1"/>
  <c r="BP173" i="9" s="1"/>
  <c r="BO173" i="9" s="1"/>
  <c r="BN173" i="9" s="1"/>
  <c r="BM173" i="9" s="1"/>
  <c r="BL173" i="9" s="1"/>
  <c r="BK173" i="9" s="1"/>
  <c r="BJ173" i="9" s="1"/>
  <c r="BI173" i="9" s="1"/>
  <c r="BR189" i="9"/>
  <c r="BQ189" i="9" s="1"/>
  <c r="BP189" i="9" s="1"/>
  <c r="BO189" i="9" s="1"/>
  <c r="BN189" i="9" s="1"/>
  <c r="BM189" i="9" s="1"/>
  <c r="BL189" i="9" s="1"/>
  <c r="BK189" i="9" s="1"/>
  <c r="BJ189" i="9" s="1"/>
  <c r="BI189" i="9" s="1"/>
  <c r="BR205" i="9"/>
  <c r="BQ205" i="9" s="1"/>
  <c r="BP205" i="9" s="1"/>
  <c r="BO205" i="9" s="1"/>
  <c r="BN205" i="9" s="1"/>
  <c r="BM205" i="9" s="1"/>
  <c r="BL205" i="9" s="1"/>
  <c r="BK205" i="9" s="1"/>
  <c r="BJ205" i="9" s="1"/>
  <c r="BI205" i="9" s="1"/>
  <c r="BR221" i="9"/>
  <c r="BQ221" i="9" s="1"/>
  <c r="BP221" i="9" s="1"/>
  <c r="BO221" i="9" s="1"/>
  <c r="BN221" i="9" s="1"/>
  <c r="BM221" i="9" s="1"/>
  <c r="BL221" i="9" s="1"/>
  <c r="BK221" i="9" s="1"/>
  <c r="BJ221" i="9" s="1"/>
  <c r="BI221" i="9" s="1"/>
  <c r="BH221" i="9" s="1"/>
  <c r="BR237" i="9"/>
  <c r="BQ237" i="9" s="1"/>
  <c r="BP237" i="9" s="1"/>
  <c r="BO237" i="9" s="1"/>
  <c r="BN237" i="9" s="1"/>
  <c r="BM237" i="9" s="1"/>
  <c r="BL237" i="9" s="1"/>
  <c r="BK237" i="9" s="1"/>
  <c r="BJ237" i="9" s="1"/>
  <c r="BI237" i="9" s="1"/>
  <c r="BR253" i="9"/>
  <c r="BQ253" i="9" s="1"/>
  <c r="BP253" i="9" s="1"/>
  <c r="BO253" i="9" s="1"/>
  <c r="BN253" i="9" s="1"/>
  <c r="BM253" i="9" s="1"/>
  <c r="BL253" i="9" s="1"/>
  <c r="BK253" i="9" s="1"/>
  <c r="BJ253" i="9" s="1"/>
  <c r="BI253" i="9" s="1"/>
  <c r="BR269" i="9"/>
  <c r="BR285" i="9"/>
  <c r="BQ285" i="9" s="1"/>
  <c r="BP285" i="9" s="1"/>
  <c r="BO285" i="9" s="1"/>
  <c r="BN285" i="9" s="1"/>
  <c r="BM285" i="9" s="1"/>
  <c r="BL285" i="9" s="1"/>
  <c r="BK285" i="9" s="1"/>
  <c r="BJ285" i="9" s="1"/>
  <c r="BI285" i="9" s="1"/>
  <c r="BR301" i="9"/>
  <c r="BQ301" i="9" s="1"/>
  <c r="BP301" i="9" s="1"/>
  <c r="BO301" i="9" s="1"/>
  <c r="BN301" i="9" s="1"/>
  <c r="BM301" i="9" s="1"/>
  <c r="BL301" i="9" s="1"/>
  <c r="BK301" i="9" s="1"/>
  <c r="BJ301" i="9" s="1"/>
  <c r="BI301" i="9" s="1"/>
  <c r="BR317" i="9"/>
  <c r="BQ317" i="9" s="1"/>
  <c r="BP317" i="9" s="1"/>
  <c r="BO317" i="9" s="1"/>
  <c r="BN317" i="9" s="1"/>
  <c r="BM317" i="9" s="1"/>
  <c r="BL317" i="9" s="1"/>
  <c r="BK317" i="9" s="1"/>
  <c r="BJ317" i="9" s="1"/>
  <c r="BI317" i="9" s="1"/>
  <c r="BR333" i="9"/>
  <c r="BQ333" i="9" s="1"/>
  <c r="BP333" i="9" s="1"/>
  <c r="BO333" i="9" s="1"/>
  <c r="BN333" i="9" s="1"/>
  <c r="BM333" i="9" s="1"/>
  <c r="BL333" i="9" s="1"/>
  <c r="BK333" i="9" s="1"/>
  <c r="BJ333" i="9" s="1"/>
  <c r="BI333" i="9" s="1"/>
  <c r="BR349" i="9"/>
  <c r="BR365" i="9"/>
  <c r="BQ365" i="9" s="1"/>
  <c r="BP365" i="9" s="1"/>
  <c r="BO365" i="9" s="1"/>
  <c r="BN365" i="9" s="1"/>
  <c r="BM365" i="9" s="1"/>
  <c r="BL365" i="9" s="1"/>
  <c r="BK365" i="9" s="1"/>
  <c r="BJ365" i="9" s="1"/>
  <c r="BI365" i="9" s="1"/>
  <c r="BR381" i="9"/>
  <c r="BQ381" i="9" s="1"/>
  <c r="BP381" i="9" s="1"/>
  <c r="BO381" i="9" s="1"/>
  <c r="BN381" i="9" s="1"/>
  <c r="BM381" i="9" s="1"/>
  <c r="BL381" i="9" s="1"/>
  <c r="BK381" i="9" s="1"/>
  <c r="BJ381" i="9" s="1"/>
  <c r="BI381" i="9" s="1"/>
  <c r="BR397" i="9"/>
  <c r="BQ397" i="9" s="1"/>
  <c r="BP397" i="9" s="1"/>
  <c r="BO397" i="9" s="1"/>
  <c r="BN397" i="9" s="1"/>
  <c r="BM397" i="9" s="1"/>
  <c r="BL397" i="9" s="1"/>
  <c r="BK397" i="9" s="1"/>
  <c r="BJ397" i="9" s="1"/>
  <c r="BI397" i="9" s="1"/>
  <c r="BR413" i="9"/>
  <c r="BQ413" i="9" s="1"/>
  <c r="BP413" i="9" s="1"/>
  <c r="BO413" i="9" s="1"/>
  <c r="BN413" i="9" s="1"/>
  <c r="BM413" i="9" s="1"/>
  <c r="BL413" i="9" s="1"/>
  <c r="BK413" i="9" s="1"/>
  <c r="BJ413" i="9" s="1"/>
  <c r="BI413" i="9" s="1"/>
  <c r="BF413" i="9" s="1"/>
  <c r="BR429" i="9"/>
  <c r="BQ429" i="9" s="1"/>
  <c r="BP429" i="9" s="1"/>
  <c r="BO429" i="9" s="1"/>
  <c r="BN429" i="9" s="1"/>
  <c r="BM429" i="9" s="1"/>
  <c r="BL429" i="9" s="1"/>
  <c r="BK429" i="9" s="1"/>
  <c r="BJ429" i="9" s="1"/>
  <c r="BI429" i="9" s="1"/>
  <c r="BR445" i="9"/>
  <c r="BQ445" i="9" s="1"/>
  <c r="BP445" i="9" s="1"/>
  <c r="BO445" i="9" s="1"/>
  <c r="BN445" i="9" s="1"/>
  <c r="BM445" i="9" s="1"/>
  <c r="BL445" i="9" s="1"/>
  <c r="BK445" i="9" s="1"/>
  <c r="BJ445" i="9" s="1"/>
  <c r="BI445" i="9" s="1"/>
  <c r="BF445" i="9" s="1"/>
  <c r="BR461" i="9"/>
  <c r="BQ461" i="9" s="1"/>
  <c r="BP461" i="9" s="1"/>
  <c r="BO461" i="9" s="1"/>
  <c r="BN461" i="9" s="1"/>
  <c r="BM461" i="9" s="1"/>
  <c r="BL461" i="9" s="1"/>
  <c r="BK461" i="9" s="1"/>
  <c r="BJ461" i="9" s="1"/>
  <c r="BI461" i="9" s="1"/>
  <c r="BR477" i="9"/>
  <c r="BQ477" i="9" s="1"/>
  <c r="BP477" i="9" s="1"/>
  <c r="BO477" i="9" s="1"/>
  <c r="BN477" i="9" s="1"/>
  <c r="BM477" i="9" s="1"/>
  <c r="BL477" i="9" s="1"/>
  <c r="BK477" i="9" s="1"/>
  <c r="BJ477" i="9" s="1"/>
  <c r="BI477" i="9" s="1"/>
  <c r="BR493" i="9"/>
  <c r="BQ493" i="9" s="1"/>
  <c r="BP493" i="9" s="1"/>
  <c r="BO493" i="9" s="1"/>
  <c r="BN493" i="9" s="1"/>
  <c r="BM493" i="9" s="1"/>
  <c r="BL493" i="9" s="1"/>
  <c r="BK493" i="9" s="1"/>
  <c r="BJ493" i="9" s="1"/>
  <c r="BI493" i="9" s="1"/>
  <c r="BR509" i="9"/>
  <c r="BR523" i="9"/>
  <c r="BR531" i="9"/>
  <c r="BQ531" i="9" s="1"/>
  <c r="BP531" i="9" s="1"/>
  <c r="BO531" i="9" s="1"/>
  <c r="BN531" i="9" s="1"/>
  <c r="BM531" i="9" s="1"/>
  <c r="BL531" i="9" s="1"/>
  <c r="BK531" i="9" s="1"/>
  <c r="BJ531" i="9" s="1"/>
  <c r="BI531" i="9" s="1"/>
  <c r="BR539" i="9"/>
  <c r="BQ539" i="9" s="1"/>
  <c r="BP539" i="9" s="1"/>
  <c r="BO539" i="9" s="1"/>
  <c r="BN539" i="9" s="1"/>
  <c r="BM539" i="9" s="1"/>
  <c r="BL539" i="9" s="1"/>
  <c r="BK539" i="9" s="1"/>
  <c r="BJ539" i="9" s="1"/>
  <c r="BI539" i="9" s="1"/>
  <c r="BR547" i="9"/>
  <c r="BR557" i="9"/>
  <c r="BR565" i="9"/>
  <c r="BQ565" i="9" s="1"/>
  <c r="BP565" i="9" s="1"/>
  <c r="BO565" i="9" s="1"/>
  <c r="BN565" i="9" s="1"/>
  <c r="BM565" i="9" s="1"/>
  <c r="BL565" i="9" s="1"/>
  <c r="BK565" i="9" s="1"/>
  <c r="BJ565" i="9" s="1"/>
  <c r="BI565" i="9" s="1"/>
  <c r="BR573" i="9"/>
  <c r="BQ573" i="9" s="1"/>
  <c r="BP573" i="9" s="1"/>
  <c r="BO573" i="9" s="1"/>
  <c r="BN573" i="9" s="1"/>
  <c r="BM573" i="9" s="1"/>
  <c r="BL573" i="9" s="1"/>
  <c r="BK573" i="9" s="1"/>
  <c r="BJ573" i="9" s="1"/>
  <c r="BI573" i="9" s="1"/>
  <c r="BR581" i="9"/>
  <c r="BQ581" i="9" s="1"/>
  <c r="BP581" i="9" s="1"/>
  <c r="BO581" i="9" s="1"/>
  <c r="BN581" i="9" s="1"/>
  <c r="BM581" i="9" s="1"/>
  <c r="BL581" i="9" s="1"/>
  <c r="BK581" i="9" s="1"/>
  <c r="BJ581" i="9" s="1"/>
  <c r="BI581" i="9" s="1"/>
  <c r="BR589" i="9"/>
  <c r="BQ589" i="9" s="1"/>
  <c r="BP589" i="9" s="1"/>
  <c r="BO589" i="9" s="1"/>
  <c r="BN589" i="9" s="1"/>
  <c r="BM589" i="9" s="1"/>
  <c r="BL589" i="9" s="1"/>
  <c r="BK589" i="9" s="1"/>
  <c r="BJ589" i="9" s="1"/>
  <c r="BI589" i="9" s="1"/>
  <c r="BR597" i="9"/>
  <c r="BQ597" i="9" s="1"/>
  <c r="BP597" i="9" s="1"/>
  <c r="BO597" i="9" s="1"/>
  <c r="BN597" i="9" s="1"/>
  <c r="BM597" i="9" s="1"/>
  <c r="BL597" i="9" s="1"/>
  <c r="BK597" i="9" s="1"/>
  <c r="BJ597" i="9" s="1"/>
  <c r="BI597" i="9" s="1"/>
  <c r="BR605" i="9"/>
  <c r="BQ605" i="9" s="1"/>
  <c r="BP605" i="9" s="1"/>
  <c r="BO605" i="9" s="1"/>
  <c r="BN605" i="9" s="1"/>
  <c r="BM605" i="9" s="1"/>
  <c r="BL605" i="9" s="1"/>
  <c r="BK605" i="9" s="1"/>
  <c r="BJ605" i="9" s="1"/>
  <c r="BI605" i="9" s="1"/>
  <c r="BR613" i="9"/>
  <c r="BQ613" i="9" s="1"/>
  <c r="BP613" i="9" s="1"/>
  <c r="BO613" i="9" s="1"/>
  <c r="BN613" i="9" s="1"/>
  <c r="BM613" i="9" s="1"/>
  <c r="BL613" i="9" s="1"/>
  <c r="BK613" i="9" s="1"/>
  <c r="BJ613" i="9" s="1"/>
  <c r="BI613" i="9" s="1"/>
  <c r="BR621" i="9"/>
  <c r="BR32" i="9"/>
  <c r="BQ32" i="9" s="1"/>
  <c r="BP32" i="9" s="1"/>
  <c r="BO32" i="9" s="1"/>
  <c r="BN32" i="9" s="1"/>
  <c r="BM32" i="9" s="1"/>
  <c r="BL32" i="9" s="1"/>
  <c r="BK32" i="9" s="1"/>
  <c r="BJ32" i="9" s="1"/>
  <c r="BI32" i="9" s="1"/>
  <c r="BR48" i="9"/>
  <c r="BQ48" i="9" s="1"/>
  <c r="BP48" i="9" s="1"/>
  <c r="BO48" i="9" s="1"/>
  <c r="BN48" i="9" s="1"/>
  <c r="BM48" i="9" s="1"/>
  <c r="BL48" i="9" s="1"/>
  <c r="BK48" i="9" s="1"/>
  <c r="BJ48" i="9" s="1"/>
  <c r="BI48" i="9" s="1"/>
  <c r="BR64" i="9"/>
  <c r="BQ64" i="9" s="1"/>
  <c r="BP64" i="9" s="1"/>
  <c r="BO64" i="9" s="1"/>
  <c r="BN64" i="9" s="1"/>
  <c r="BM64" i="9" s="1"/>
  <c r="BL64" i="9" s="1"/>
  <c r="BK64" i="9" s="1"/>
  <c r="BJ64" i="9" s="1"/>
  <c r="BI64" i="9" s="1"/>
  <c r="BR80" i="9"/>
  <c r="BQ80" i="9" s="1"/>
  <c r="BP80" i="9" s="1"/>
  <c r="BO80" i="9" s="1"/>
  <c r="BN80" i="9" s="1"/>
  <c r="BM80" i="9" s="1"/>
  <c r="BL80" i="9" s="1"/>
  <c r="BK80" i="9" s="1"/>
  <c r="BJ80" i="9" s="1"/>
  <c r="BI80" i="9" s="1"/>
  <c r="BR96" i="9"/>
  <c r="BR112" i="9"/>
  <c r="BQ112" i="9" s="1"/>
  <c r="BP112" i="9" s="1"/>
  <c r="BO112" i="9" s="1"/>
  <c r="BN112" i="9" s="1"/>
  <c r="BM112" i="9" s="1"/>
  <c r="BL112" i="9" s="1"/>
  <c r="BK112" i="9" s="1"/>
  <c r="BJ112" i="9" s="1"/>
  <c r="BI112" i="9" s="1"/>
  <c r="BR128" i="9"/>
  <c r="BR144" i="9"/>
  <c r="BR160" i="9"/>
  <c r="BQ160" i="9" s="1"/>
  <c r="BP160" i="9" s="1"/>
  <c r="BO160" i="9" s="1"/>
  <c r="BN160" i="9" s="1"/>
  <c r="BM160" i="9" s="1"/>
  <c r="BL160" i="9" s="1"/>
  <c r="BK160" i="9" s="1"/>
  <c r="BJ160" i="9" s="1"/>
  <c r="BI160" i="9" s="1"/>
  <c r="BR176" i="9"/>
  <c r="BQ176" i="9" s="1"/>
  <c r="BP176" i="9" s="1"/>
  <c r="BO176" i="9" s="1"/>
  <c r="BN176" i="9" s="1"/>
  <c r="BM176" i="9" s="1"/>
  <c r="BL176" i="9" s="1"/>
  <c r="BK176" i="9" s="1"/>
  <c r="BJ176" i="9" s="1"/>
  <c r="BI176" i="9" s="1"/>
  <c r="BR192" i="9"/>
  <c r="BQ192" i="9" s="1"/>
  <c r="BP192" i="9" s="1"/>
  <c r="BO192" i="9" s="1"/>
  <c r="BN192" i="9" s="1"/>
  <c r="BM192" i="9" s="1"/>
  <c r="BL192" i="9" s="1"/>
  <c r="BK192" i="9" s="1"/>
  <c r="BJ192" i="9" s="1"/>
  <c r="BI192" i="9" s="1"/>
  <c r="BR208" i="9"/>
  <c r="BQ208" i="9" s="1"/>
  <c r="BP208" i="9" s="1"/>
  <c r="BO208" i="9" s="1"/>
  <c r="BN208" i="9" s="1"/>
  <c r="BM208" i="9" s="1"/>
  <c r="BL208" i="9" s="1"/>
  <c r="BK208" i="9" s="1"/>
  <c r="BJ208" i="9" s="1"/>
  <c r="BI208" i="9" s="1"/>
  <c r="BR224" i="9"/>
  <c r="BQ224" i="9" s="1"/>
  <c r="BP224" i="9" s="1"/>
  <c r="BO224" i="9" s="1"/>
  <c r="BN224" i="9" s="1"/>
  <c r="BM224" i="9" s="1"/>
  <c r="BL224" i="9" s="1"/>
  <c r="BK224" i="9" s="1"/>
  <c r="BJ224" i="9" s="1"/>
  <c r="BI224" i="9" s="1"/>
  <c r="BH224" i="9" s="1"/>
  <c r="BR240" i="9"/>
  <c r="BR256" i="9"/>
  <c r="BR272" i="9"/>
  <c r="BQ272" i="9" s="1"/>
  <c r="BP272" i="9" s="1"/>
  <c r="BO272" i="9" s="1"/>
  <c r="BN272" i="9" s="1"/>
  <c r="BM272" i="9" s="1"/>
  <c r="BL272" i="9" s="1"/>
  <c r="BK272" i="9" s="1"/>
  <c r="BJ272" i="9" s="1"/>
  <c r="BI272" i="9" s="1"/>
  <c r="BF272" i="9" s="1"/>
  <c r="BR288" i="9"/>
  <c r="BQ288" i="9" s="1"/>
  <c r="BP288" i="9" s="1"/>
  <c r="BO288" i="9" s="1"/>
  <c r="BN288" i="9" s="1"/>
  <c r="BM288" i="9" s="1"/>
  <c r="BL288" i="9" s="1"/>
  <c r="BK288" i="9" s="1"/>
  <c r="BJ288" i="9" s="1"/>
  <c r="BI288" i="9" s="1"/>
  <c r="BR304" i="9"/>
  <c r="BQ304" i="9" s="1"/>
  <c r="BP304" i="9" s="1"/>
  <c r="BO304" i="9" s="1"/>
  <c r="BN304" i="9" s="1"/>
  <c r="BM304" i="9" s="1"/>
  <c r="BL304" i="9" s="1"/>
  <c r="BK304" i="9" s="1"/>
  <c r="BJ304" i="9" s="1"/>
  <c r="BI304" i="9" s="1"/>
  <c r="BR320" i="9"/>
  <c r="BQ320" i="9" s="1"/>
  <c r="BP320" i="9" s="1"/>
  <c r="BO320" i="9" s="1"/>
  <c r="BN320" i="9" s="1"/>
  <c r="BM320" i="9" s="1"/>
  <c r="BL320" i="9" s="1"/>
  <c r="BK320" i="9" s="1"/>
  <c r="BJ320" i="9" s="1"/>
  <c r="BI320" i="9" s="1"/>
  <c r="BR336" i="9"/>
  <c r="BQ336" i="9" s="1"/>
  <c r="BP336" i="9" s="1"/>
  <c r="BO336" i="9" s="1"/>
  <c r="BN336" i="9" s="1"/>
  <c r="BM336" i="9" s="1"/>
  <c r="BL336" i="9" s="1"/>
  <c r="BK336" i="9" s="1"/>
  <c r="BJ336" i="9" s="1"/>
  <c r="BI336" i="9" s="1"/>
  <c r="BR352" i="9"/>
  <c r="BQ352" i="9" s="1"/>
  <c r="BP352" i="9" s="1"/>
  <c r="BO352" i="9" s="1"/>
  <c r="BN352" i="9" s="1"/>
  <c r="BM352" i="9" s="1"/>
  <c r="BL352" i="9" s="1"/>
  <c r="BK352" i="9" s="1"/>
  <c r="BJ352" i="9" s="1"/>
  <c r="BI352" i="9" s="1"/>
  <c r="BR368" i="9"/>
  <c r="BQ368" i="9" s="1"/>
  <c r="BP368" i="9" s="1"/>
  <c r="BO368" i="9" s="1"/>
  <c r="BN368" i="9" s="1"/>
  <c r="BM368" i="9" s="1"/>
  <c r="BL368" i="9" s="1"/>
  <c r="BK368" i="9" s="1"/>
  <c r="BJ368" i="9" s="1"/>
  <c r="BI368" i="9" s="1"/>
  <c r="BR384" i="9"/>
  <c r="BQ384" i="9" s="1"/>
  <c r="BP384" i="9" s="1"/>
  <c r="BO384" i="9" s="1"/>
  <c r="BN384" i="9" s="1"/>
  <c r="BM384" i="9" s="1"/>
  <c r="BL384" i="9" s="1"/>
  <c r="BK384" i="9" s="1"/>
  <c r="BJ384" i="9" s="1"/>
  <c r="BI384" i="9" s="1"/>
  <c r="BR400" i="9"/>
  <c r="BQ400" i="9" s="1"/>
  <c r="BP400" i="9" s="1"/>
  <c r="BO400" i="9" s="1"/>
  <c r="BN400" i="9" s="1"/>
  <c r="BM400" i="9" s="1"/>
  <c r="BL400" i="9" s="1"/>
  <c r="BK400" i="9" s="1"/>
  <c r="BJ400" i="9" s="1"/>
  <c r="BI400" i="9" s="1"/>
  <c r="BR416" i="9"/>
  <c r="BQ416" i="9" s="1"/>
  <c r="BP416" i="9" s="1"/>
  <c r="BO416" i="9" s="1"/>
  <c r="BN416" i="9" s="1"/>
  <c r="BM416" i="9" s="1"/>
  <c r="BL416" i="9" s="1"/>
  <c r="BK416" i="9" s="1"/>
  <c r="BJ416" i="9" s="1"/>
  <c r="BI416" i="9" s="1"/>
  <c r="BR432" i="9"/>
  <c r="BQ432" i="9" s="1"/>
  <c r="BP432" i="9" s="1"/>
  <c r="BO432" i="9" s="1"/>
  <c r="BN432" i="9" s="1"/>
  <c r="BM432" i="9" s="1"/>
  <c r="BL432" i="9" s="1"/>
  <c r="BK432" i="9" s="1"/>
  <c r="BJ432" i="9" s="1"/>
  <c r="BI432" i="9" s="1"/>
  <c r="BR448" i="9"/>
  <c r="BQ448" i="9" s="1"/>
  <c r="BP448" i="9" s="1"/>
  <c r="BO448" i="9" s="1"/>
  <c r="BN448" i="9" s="1"/>
  <c r="BM448" i="9" s="1"/>
  <c r="BL448" i="9" s="1"/>
  <c r="BK448" i="9" s="1"/>
  <c r="BJ448" i="9" s="1"/>
  <c r="BI448" i="9" s="1"/>
  <c r="BR464" i="9"/>
  <c r="BR480" i="9"/>
  <c r="BR496" i="9"/>
  <c r="BR512" i="9"/>
  <c r="BQ512" i="9" s="1"/>
  <c r="BP512" i="9" s="1"/>
  <c r="BO512" i="9" s="1"/>
  <c r="BN512" i="9" s="1"/>
  <c r="BM512" i="9" s="1"/>
  <c r="BL512" i="9" s="1"/>
  <c r="BK512" i="9" s="1"/>
  <c r="BJ512" i="9" s="1"/>
  <c r="BI512" i="9" s="1"/>
  <c r="BR524" i="9"/>
  <c r="BQ524" i="9" s="1"/>
  <c r="BP524" i="9" s="1"/>
  <c r="BO524" i="9" s="1"/>
  <c r="BN524" i="9" s="1"/>
  <c r="BM524" i="9" s="1"/>
  <c r="BL524" i="9" s="1"/>
  <c r="BK524" i="9" s="1"/>
  <c r="BJ524" i="9" s="1"/>
  <c r="BI524" i="9" s="1"/>
  <c r="BR532" i="9"/>
  <c r="BQ532" i="9" s="1"/>
  <c r="BP532" i="9" s="1"/>
  <c r="BO532" i="9" s="1"/>
  <c r="BN532" i="9" s="1"/>
  <c r="BM532" i="9" s="1"/>
  <c r="BL532" i="9" s="1"/>
  <c r="BK532" i="9" s="1"/>
  <c r="BJ532" i="9" s="1"/>
  <c r="BI532" i="9" s="1"/>
  <c r="BR540" i="9"/>
  <c r="BQ540" i="9" s="1"/>
  <c r="BP540" i="9" s="1"/>
  <c r="BO540" i="9" s="1"/>
  <c r="BN540" i="9" s="1"/>
  <c r="BM540" i="9" s="1"/>
  <c r="BL540" i="9" s="1"/>
  <c r="BK540" i="9" s="1"/>
  <c r="BJ540" i="9" s="1"/>
  <c r="BI540" i="9" s="1"/>
  <c r="BR549" i="9"/>
  <c r="BQ549" i="9" s="1"/>
  <c r="BP549" i="9" s="1"/>
  <c r="BO549" i="9" s="1"/>
  <c r="BN549" i="9" s="1"/>
  <c r="BM549" i="9" s="1"/>
  <c r="BL549" i="9" s="1"/>
  <c r="BK549" i="9" s="1"/>
  <c r="BJ549" i="9" s="1"/>
  <c r="BI549" i="9" s="1"/>
  <c r="BR558" i="9"/>
  <c r="BQ558" i="9" s="1"/>
  <c r="BP558" i="9" s="1"/>
  <c r="BO558" i="9" s="1"/>
  <c r="BN558" i="9" s="1"/>
  <c r="BM558" i="9" s="1"/>
  <c r="BL558" i="9" s="1"/>
  <c r="BK558" i="9" s="1"/>
  <c r="BJ558" i="9" s="1"/>
  <c r="BI558" i="9" s="1"/>
  <c r="BR566" i="9"/>
  <c r="BQ566" i="9" s="1"/>
  <c r="BP566" i="9" s="1"/>
  <c r="BO566" i="9" s="1"/>
  <c r="BN566" i="9" s="1"/>
  <c r="BM566" i="9" s="1"/>
  <c r="BL566" i="9" s="1"/>
  <c r="BK566" i="9" s="1"/>
  <c r="BJ566" i="9" s="1"/>
  <c r="BI566" i="9" s="1"/>
  <c r="BG566" i="9" s="1"/>
  <c r="BR574" i="9"/>
  <c r="BQ574" i="9" s="1"/>
  <c r="BP574" i="9" s="1"/>
  <c r="BO574" i="9" s="1"/>
  <c r="BN574" i="9" s="1"/>
  <c r="BM574" i="9" s="1"/>
  <c r="BL574" i="9" s="1"/>
  <c r="BK574" i="9" s="1"/>
  <c r="BJ574" i="9" s="1"/>
  <c r="BI574" i="9" s="1"/>
  <c r="BR582" i="9"/>
  <c r="BR590" i="9"/>
  <c r="BQ590" i="9" s="1"/>
  <c r="BP590" i="9" s="1"/>
  <c r="BO590" i="9" s="1"/>
  <c r="BN590" i="9" s="1"/>
  <c r="BM590" i="9" s="1"/>
  <c r="BL590" i="9" s="1"/>
  <c r="BK590" i="9" s="1"/>
  <c r="BJ590" i="9" s="1"/>
  <c r="BI590" i="9" s="1"/>
  <c r="BR598" i="9"/>
  <c r="BQ598" i="9" s="1"/>
  <c r="BP598" i="9" s="1"/>
  <c r="BO598" i="9" s="1"/>
  <c r="BN598" i="9" s="1"/>
  <c r="BM598" i="9" s="1"/>
  <c r="BL598" i="9" s="1"/>
  <c r="BK598" i="9" s="1"/>
  <c r="BJ598" i="9" s="1"/>
  <c r="BI598" i="9" s="1"/>
  <c r="BR606" i="9"/>
  <c r="BQ606" i="9" s="1"/>
  <c r="BP606" i="9" s="1"/>
  <c r="BO606" i="9" s="1"/>
  <c r="BN606" i="9" s="1"/>
  <c r="BM606" i="9" s="1"/>
  <c r="BL606" i="9" s="1"/>
  <c r="BK606" i="9" s="1"/>
  <c r="BJ606" i="9" s="1"/>
  <c r="BI606" i="9" s="1"/>
  <c r="BR614" i="9"/>
  <c r="BQ614" i="9" s="1"/>
  <c r="BP614" i="9" s="1"/>
  <c r="BO614" i="9" s="1"/>
  <c r="BN614" i="9" s="1"/>
  <c r="BM614" i="9" s="1"/>
  <c r="BL614" i="9" s="1"/>
  <c r="BK614" i="9" s="1"/>
  <c r="BJ614" i="9" s="1"/>
  <c r="BI614" i="9" s="1"/>
  <c r="BR623" i="9"/>
  <c r="BQ623" i="9" s="1"/>
  <c r="BP623" i="9" s="1"/>
  <c r="BO623" i="9" s="1"/>
  <c r="BN623" i="9" s="1"/>
  <c r="BM623" i="9" s="1"/>
  <c r="BL623" i="9" s="1"/>
  <c r="BK623" i="9" s="1"/>
  <c r="BJ623" i="9" s="1"/>
  <c r="BI623" i="9" s="1"/>
  <c r="CZ80" i="9"/>
  <c r="BR52" i="9"/>
  <c r="BR116" i="9"/>
  <c r="BQ116" i="9" s="1"/>
  <c r="BP116" i="9" s="1"/>
  <c r="BO116" i="9" s="1"/>
  <c r="BN116" i="9" s="1"/>
  <c r="BM116" i="9" s="1"/>
  <c r="BL116" i="9" s="1"/>
  <c r="BK116" i="9" s="1"/>
  <c r="BJ116" i="9" s="1"/>
  <c r="BI116" i="9" s="1"/>
  <c r="BR180" i="9"/>
  <c r="BQ180" i="9" s="1"/>
  <c r="BP180" i="9" s="1"/>
  <c r="BO180" i="9" s="1"/>
  <c r="BN180" i="9" s="1"/>
  <c r="BM180" i="9" s="1"/>
  <c r="BL180" i="9" s="1"/>
  <c r="BK180" i="9" s="1"/>
  <c r="BJ180" i="9" s="1"/>
  <c r="BI180" i="9" s="1"/>
  <c r="BG180" i="9" s="1"/>
  <c r="BR244" i="9"/>
  <c r="BQ244" i="9" s="1"/>
  <c r="BP244" i="9" s="1"/>
  <c r="BO244" i="9" s="1"/>
  <c r="BN244" i="9" s="1"/>
  <c r="BM244" i="9" s="1"/>
  <c r="BL244" i="9" s="1"/>
  <c r="BK244" i="9" s="1"/>
  <c r="BJ244" i="9" s="1"/>
  <c r="BI244" i="9" s="1"/>
  <c r="BF244" i="9" s="1"/>
  <c r="BR308" i="9"/>
  <c r="BQ308" i="9" s="1"/>
  <c r="BP308" i="9" s="1"/>
  <c r="BO308" i="9" s="1"/>
  <c r="BN308" i="9" s="1"/>
  <c r="BM308" i="9" s="1"/>
  <c r="BL308" i="9" s="1"/>
  <c r="BK308" i="9" s="1"/>
  <c r="BJ308" i="9" s="1"/>
  <c r="BI308" i="9" s="1"/>
  <c r="BR372" i="9"/>
  <c r="BQ372" i="9" s="1"/>
  <c r="BP372" i="9" s="1"/>
  <c r="BO372" i="9" s="1"/>
  <c r="BN372" i="9" s="1"/>
  <c r="BM372" i="9" s="1"/>
  <c r="BL372" i="9" s="1"/>
  <c r="BK372" i="9" s="1"/>
  <c r="BJ372" i="9" s="1"/>
  <c r="BI372" i="9" s="1"/>
  <c r="BR436" i="9"/>
  <c r="BQ436" i="9" s="1"/>
  <c r="BP436" i="9" s="1"/>
  <c r="BO436" i="9" s="1"/>
  <c r="BN436" i="9" s="1"/>
  <c r="BM436" i="9" s="1"/>
  <c r="BL436" i="9" s="1"/>
  <c r="BK436" i="9" s="1"/>
  <c r="BJ436" i="9" s="1"/>
  <c r="BI436" i="9" s="1"/>
  <c r="BR500" i="9"/>
  <c r="BR542" i="9"/>
  <c r="BQ542" i="9" s="1"/>
  <c r="BP542" i="9" s="1"/>
  <c r="BO542" i="9" s="1"/>
  <c r="BN542" i="9" s="1"/>
  <c r="BM542" i="9" s="1"/>
  <c r="BL542" i="9" s="1"/>
  <c r="BK542" i="9" s="1"/>
  <c r="BJ542" i="9" s="1"/>
  <c r="BI542" i="9" s="1"/>
  <c r="BR576" i="9"/>
  <c r="BQ576" i="9" s="1"/>
  <c r="BP576" i="9" s="1"/>
  <c r="BO576" i="9" s="1"/>
  <c r="BN576" i="9" s="1"/>
  <c r="BM576" i="9" s="1"/>
  <c r="BL576" i="9" s="1"/>
  <c r="BK576" i="9" s="1"/>
  <c r="BJ576" i="9" s="1"/>
  <c r="BI576" i="9" s="1"/>
  <c r="BR608" i="9"/>
  <c r="BQ608" i="9" s="1"/>
  <c r="BP608" i="9" s="1"/>
  <c r="BO608" i="9" s="1"/>
  <c r="BN608" i="9" s="1"/>
  <c r="BM608" i="9" s="1"/>
  <c r="BL608" i="9" s="1"/>
  <c r="BK608" i="9" s="1"/>
  <c r="BJ608" i="9" s="1"/>
  <c r="BI608" i="9" s="1"/>
  <c r="BR628" i="9"/>
  <c r="BR65" i="9"/>
  <c r="BQ65" i="9" s="1"/>
  <c r="BP65" i="9" s="1"/>
  <c r="BO65" i="9" s="1"/>
  <c r="BN65" i="9" s="1"/>
  <c r="BM65" i="9" s="1"/>
  <c r="BL65" i="9" s="1"/>
  <c r="BK65" i="9" s="1"/>
  <c r="BJ65" i="9" s="1"/>
  <c r="BI65" i="9" s="1"/>
  <c r="BR129" i="9"/>
  <c r="BQ129" i="9" s="1"/>
  <c r="BP129" i="9" s="1"/>
  <c r="BO129" i="9" s="1"/>
  <c r="BN129" i="9" s="1"/>
  <c r="BM129" i="9" s="1"/>
  <c r="BL129" i="9" s="1"/>
  <c r="BK129" i="9" s="1"/>
  <c r="BJ129" i="9" s="1"/>
  <c r="BI129" i="9" s="1"/>
  <c r="BR193" i="9"/>
  <c r="BQ193" i="9" s="1"/>
  <c r="BP193" i="9" s="1"/>
  <c r="BO193" i="9" s="1"/>
  <c r="BN193" i="9" s="1"/>
  <c r="BM193" i="9" s="1"/>
  <c r="BL193" i="9" s="1"/>
  <c r="BK193" i="9" s="1"/>
  <c r="BJ193" i="9" s="1"/>
  <c r="BI193" i="9" s="1"/>
  <c r="BR257" i="9"/>
  <c r="BQ257" i="9" s="1"/>
  <c r="BP257" i="9" s="1"/>
  <c r="BO257" i="9" s="1"/>
  <c r="BN257" i="9" s="1"/>
  <c r="BM257" i="9" s="1"/>
  <c r="BL257" i="9" s="1"/>
  <c r="BK257" i="9" s="1"/>
  <c r="BJ257" i="9" s="1"/>
  <c r="BI257" i="9" s="1"/>
  <c r="BH257" i="9" s="1"/>
  <c r="BR321" i="9"/>
  <c r="BQ321" i="9" s="1"/>
  <c r="BP321" i="9" s="1"/>
  <c r="BO321" i="9" s="1"/>
  <c r="BN321" i="9" s="1"/>
  <c r="BM321" i="9" s="1"/>
  <c r="BL321" i="9" s="1"/>
  <c r="BK321" i="9" s="1"/>
  <c r="BJ321" i="9" s="1"/>
  <c r="BI321" i="9" s="1"/>
  <c r="BR385" i="9"/>
  <c r="BQ385" i="9" s="1"/>
  <c r="BP385" i="9" s="1"/>
  <c r="BO385" i="9" s="1"/>
  <c r="BN385" i="9" s="1"/>
  <c r="BM385" i="9" s="1"/>
  <c r="BL385" i="9" s="1"/>
  <c r="BK385" i="9" s="1"/>
  <c r="BJ385" i="9" s="1"/>
  <c r="BI385" i="9" s="1"/>
  <c r="BR449" i="9"/>
  <c r="BQ449" i="9" s="1"/>
  <c r="BP449" i="9" s="1"/>
  <c r="BO449" i="9" s="1"/>
  <c r="BN449" i="9" s="1"/>
  <c r="BM449" i="9" s="1"/>
  <c r="BL449" i="9" s="1"/>
  <c r="BK449" i="9" s="1"/>
  <c r="BJ449" i="9" s="1"/>
  <c r="BI449" i="9" s="1"/>
  <c r="BR513" i="9"/>
  <c r="BQ513" i="9" s="1"/>
  <c r="BP513" i="9" s="1"/>
  <c r="BO513" i="9" s="1"/>
  <c r="BN513" i="9" s="1"/>
  <c r="BM513" i="9" s="1"/>
  <c r="BL513" i="9" s="1"/>
  <c r="BK513" i="9" s="1"/>
  <c r="BJ513" i="9" s="1"/>
  <c r="BI513" i="9" s="1"/>
  <c r="BR550" i="9"/>
  <c r="BQ550" i="9" s="1"/>
  <c r="BP550" i="9" s="1"/>
  <c r="BO550" i="9" s="1"/>
  <c r="BN550" i="9" s="1"/>
  <c r="BM550" i="9" s="1"/>
  <c r="BL550" i="9" s="1"/>
  <c r="BK550" i="9" s="1"/>
  <c r="BJ550" i="9" s="1"/>
  <c r="BI550" i="9" s="1"/>
  <c r="BR583" i="9"/>
  <c r="BR615" i="9"/>
  <c r="BQ615" i="9" s="1"/>
  <c r="BP615" i="9" s="1"/>
  <c r="BO615" i="9" s="1"/>
  <c r="BN615" i="9" s="1"/>
  <c r="BM615" i="9" s="1"/>
  <c r="BL615" i="9" s="1"/>
  <c r="BK615" i="9" s="1"/>
  <c r="BJ615" i="9" s="1"/>
  <c r="BI615" i="9" s="1"/>
  <c r="BR625" i="9"/>
  <c r="BR627" i="9"/>
  <c r="BQ627" i="9" s="1"/>
  <c r="BP627" i="9" s="1"/>
  <c r="BO627" i="9" s="1"/>
  <c r="BN627" i="9" s="1"/>
  <c r="BM627" i="9" s="1"/>
  <c r="BL627" i="9" s="1"/>
  <c r="BK627" i="9" s="1"/>
  <c r="BJ627" i="9" s="1"/>
  <c r="BI627" i="9" s="1"/>
  <c r="BR68" i="9"/>
  <c r="BQ68" i="9" s="1"/>
  <c r="BP68" i="9" s="1"/>
  <c r="BO68" i="9" s="1"/>
  <c r="BN68" i="9" s="1"/>
  <c r="BM68" i="9" s="1"/>
  <c r="BL68" i="9" s="1"/>
  <c r="BK68" i="9" s="1"/>
  <c r="BJ68" i="9" s="1"/>
  <c r="BI68" i="9" s="1"/>
  <c r="BR132" i="9"/>
  <c r="BQ132" i="9" s="1"/>
  <c r="BP132" i="9" s="1"/>
  <c r="BO132" i="9" s="1"/>
  <c r="BN132" i="9" s="1"/>
  <c r="BM132" i="9" s="1"/>
  <c r="BL132" i="9" s="1"/>
  <c r="BK132" i="9" s="1"/>
  <c r="BJ132" i="9" s="1"/>
  <c r="BI132" i="9" s="1"/>
  <c r="BR196" i="9"/>
  <c r="BQ196" i="9" s="1"/>
  <c r="BP196" i="9" s="1"/>
  <c r="BO196" i="9" s="1"/>
  <c r="BN196" i="9" s="1"/>
  <c r="BM196" i="9" s="1"/>
  <c r="BL196" i="9" s="1"/>
  <c r="BK196" i="9" s="1"/>
  <c r="BJ196" i="9" s="1"/>
  <c r="BI196" i="9" s="1"/>
  <c r="BR260" i="9"/>
  <c r="BQ260" i="9" s="1"/>
  <c r="BP260" i="9" s="1"/>
  <c r="BO260" i="9" s="1"/>
  <c r="BN260" i="9" s="1"/>
  <c r="BM260" i="9" s="1"/>
  <c r="BL260" i="9" s="1"/>
  <c r="BK260" i="9" s="1"/>
  <c r="BJ260" i="9" s="1"/>
  <c r="BI260" i="9" s="1"/>
  <c r="BR324" i="9"/>
  <c r="BQ324" i="9" s="1"/>
  <c r="BP324" i="9" s="1"/>
  <c r="BO324" i="9" s="1"/>
  <c r="BN324" i="9" s="1"/>
  <c r="BM324" i="9" s="1"/>
  <c r="BL324" i="9" s="1"/>
  <c r="BK324" i="9" s="1"/>
  <c r="BJ324" i="9" s="1"/>
  <c r="BI324" i="9" s="1"/>
  <c r="BR388" i="9"/>
  <c r="BQ388" i="9" s="1"/>
  <c r="BP388" i="9" s="1"/>
  <c r="BO388" i="9" s="1"/>
  <c r="BN388" i="9" s="1"/>
  <c r="BM388" i="9" s="1"/>
  <c r="BL388" i="9" s="1"/>
  <c r="BK388" i="9" s="1"/>
  <c r="BJ388" i="9" s="1"/>
  <c r="BI388" i="9" s="1"/>
  <c r="BF388" i="9" s="1"/>
  <c r="BR452" i="9"/>
  <c r="BQ452" i="9" s="1"/>
  <c r="BP452" i="9" s="1"/>
  <c r="BO452" i="9" s="1"/>
  <c r="BN452" i="9" s="1"/>
  <c r="BM452" i="9" s="1"/>
  <c r="BL452" i="9" s="1"/>
  <c r="BK452" i="9" s="1"/>
  <c r="BJ452" i="9" s="1"/>
  <c r="BI452" i="9" s="1"/>
  <c r="BF452" i="9" s="1"/>
  <c r="BR516" i="9"/>
  <c r="BQ516" i="9" s="1"/>
  <c r="BP516" i="9" s="1"/>
  <c r="BO516" i="9" s="1"/>
  <c r="BN516" i="9" s="1"/>
  <c r="BM516" i="9" s="1"/>
  <c r="BL516" i="9" s="1"/>
  <c r="BK516" i="9" s="1"/>
  <c r="BJ516" i="9" s="1"/>
  <c r="BI516" i="9" s="1"/>
  <c r="BR551" i="9"/>
  <c r="BQ551" i="9" s="1"/>
  <c r="BP551" i="9" s="1"/>
  <c r="BO551" i="9" s="1"/>
  <c r="BN551" i="9" s="1"/>
  <c r="BM551" i="9" s="1"/>
  <c r="BL551" i="9" s="1"/>
  <c r="BK551" i="9" s="1"/>
  <c r="BJ551" i="9" s="1"/>
  <c r="BI551" i="9" s="1"/>
  <c r="BR584" i="9"/>
  <c r="BQ584" i="9" s="1"/>
  <c r="BP584" i="9" s="1"/>
  <c r="BO584" i="9" s="1"/>
  <c r="BN584" i="9" s="1"/>
  <c r="BM584" i="9" s="1"/>
  <c r="BL584" i="9" s="1"/>
  <c r="BK584" i="9" s="1"/>
  <c r="BJ584" i="9" s="1"/>
  <c r="BI584" i="9" s="1"/>
  <c r="BR616" i="9"/>
  <c r="BQ616" i="9" s="1"/>
  <c r="BP616" i="9" s="1"/>
  <c r="BO616" i="9" s="1"/>
  <c r="BN616" i="9" s="1"/>
  <c r="BM616" i="9" s="1"/>
  <c r="BL616" i="9" s="1"/>
  <c r="BK616" i="9" s="1"/>
  <c r="BJ616" i="9" s="1"/>
  <c r="BI616" i="9" s="1"/>
  <c r="BR81" i="9"/>
  <c r="BQ81" i="9" s="1"/>
  <c r="BP81" i="9" s="1"/>
  <c r="BO81" i="9" s="1"/>
  <c r="BN81" i="9" s="1"/>
  <c r="BM81" i="9" s="1"/>
  <c r="BL81" i="9" s="1"/>
  <c r="BK81" i="9" s="1"/>
  <c r="BJ81" i="9" s="1"/>
  <c r="BI81" i="9" s="1"/>
  <c r="BR145" i="9"/>
  <c r="BQ145" i="9" s="1"/>
  <c r="BP145" i="9" s="1"/>
  <c r="BO145" i="9" s="1"/>
  <c r="BN145" i="9" s="1"/>
  <c r="BM145" i="9" s="1"/>
  <c r="BL145" i="9" s="1"/>
  <c r="BK145" i="9" s="1"/>
  <c r="BJ145" i="9" s="1"/>
  <c r="BI145" i="9" s="1"/>
  <c r="BR209" i="9"/>
  <c r="BQ209" i="9" s="1"/>
  <c r="BP209" i="9" s="1"/>
  <c r="BO209" i="9" s="1"/>
  <c r="BN209" i="9" s="1"/>
  <c r="BM209" i="9" s="1"/>
  <c r="BL209" i="9" s="1"/>
  <c r="BK209" i="9" s="1"/>
  <c r="BJ209" i="9" s="1"/>
  <c r="BI209" i="9" s="1"/>
  <c r="BR273" i="9"/>
  <c r="BQ273" i="9" s="1"/>
  <c r="BP273" i="9" s="1"/>
  <c r="BO273" i="9" s="1"/>
  <c r="BN273" i="9" s="1"/>
  <c r="BM273" i="9" s="1"/>
  <c r="BL273" i="9" s="1"/>
  <c r="BK273" i="9" s="1"/>
  <c r="BJ273" i="9" s="1"/>
  <c r="BI273" i="9" s="1"/>
  <c r="BR337" i="9"/>
  <c r="BQ337" i="9" s="1"/>
  <c r="BP337" i="9" s="1"/>
  <c r="BO337" i="9" s="1"/>
  <c r="BN337" i="9" s="1"/>
  <c r="BM337" i="9" s="1"/>
  <c r="BL337" i="9" s="1"/>
  <c r="BK337" i="9" s="1"/>
  <c r="BJ337" i="9" s="1"/>
  <c r="BI337" i="9" s="1"/>
  <c r="BR401" i="9"/>
  <c r="BQ401" i="9" s="1"/>
  <c r="BP401" i="9" s="1"/>
  <c r="BO401" i="9" s="1"/>
  <c r="BN401" i="9" s="1"/>
  <c r="BM401" i="9" s="1"/>
  <c r="BL401" i="9" s="1"/>
  <c r="BK401" i="9" s="1"/>
  <c r="BJ401" i="9" s="1"/>
  <c r="BI401" i="9" s="1"/>
  <c r="BR465" i="9"/>
  <c r="BQ465" i="9" s="1"/>
  <c r="BP465" i="9" s="1"/>
  <c r="BO465" i="9" s="1"/>
  <c r="BN465" i="9" s="1"/>
  <c r="BM465" i="9" s="1"/>
  <c r="BL465" i="9" s="1"/>
  <c r="BK465" i="9" s="1"/>
  <c r="BJ465" i="9" s="1"/>
  <c r="BI465" i="9" s="1"/>
  <c r="BR525" i="9"/>
  <c r="BQ525" i="9" s="1"/>
  <c r="BP525" i="9" s="1"/>
  <c r="BO525" i="9" s="1"/>
  <c r="BN525" i="9" s="1"/>
  <c r="BM525" i="9" s="1"/>
  <c r="BL525" i="9" s="1"/>
  <c r="BK525" i="9" s="1"/>
  <c r="BJ525" i="9" s="1"/>
  <c r="BI525" i="9" s="1"/>
  <c r="BR559" i="9"/>
  <c r="BQ559" i="9" s="1"/>
  <c r="BP559" i="9" s="1"/>
  <c r="BO559" i="9" s="1"/>
  <c r="BN559" i="9" s="1"/>
  <c r="BM559" i="9" s="1"/>
  <c r="BL559" i="9" s="1"/>
  <c r="BK559" i="9" s="1"/>
  <c r="BJ559" i="9" s="1"/>
  <c r="BI559" i="9" s="1"/>
  <c r="BR591" i="9"/>
  <c r="BQ591" i="9" s="1"/>
  <c r="BP591" i="9" s="1"/>
  <c r="BO591" i="9" s="1"/>
  <c r="BN591" i="9" s="1"/>
  <c r="BM591" i="9" s="1"/>
  <c r="BL591" i="9" s="1"/>
  <c r="BK591" i="9" s="1"/>
  <c r="BJ591" i="9" s="1"/>
  <c r="BI591" i="9" s="1"/>
  <c r="BR624" i="9"/>
  <c r="BQ624" i="9" s="1"/>
  <c r="BP624" i="9" s="1"/>
  <c r="BO624" i="9" s="1"/>
  <c r="BN624" i="9" s="1"/>
  <c r="BM624" i="9" s="1"/>
  <c r="BL624" i="9" s="1"/>
  <c r="BK624" i="9" s="1"/>
  <c r="BJ624" i="9" s="1"/>
  <c r="BI624" i="9" s="1"/>
  <c r="BH624" i="9" s="1"/>
  <c r="BR84" i="9"/>
  <c r="BQ84" i="9" s="1"/>
  <c r="BP84" i="9" s="1"/>
  <c r="BO84" i="9" s="1"/>
  <c r="BN84" i="9" s="1"/>
  <c r="BM84" i="9" s="1"/>
  <c r="BL84" i="9" s="1"/>
  <c r="BK84" i="9" s="1"/>
  <c r="BJ84" i="9" s="1"/>
  <c r="BI84" i="9" s="1"/>
  <c r="BR148" i="9"/>
  <c r="BQ148" i="9" s="1"/>
  <c r="BP148" i="9" s="1"/>
  <c r="BO148" i="9" s="1"/>
  <c r="BN148" i="9" s="1"/>
  <c r="BM148" i="9" s="1"/>
  <c r="BL148" i="9" s="1"/>
  <c r="BK148" i="9" s="1"/>
  <c r="BJ148" i="9" s="1"/>
  <c r="BI148" i="9" s="1"/>
  <c r="BR212" i="9"/>
  <c r="BQ212" i="9" s="1"/>
  <c r="BP212" i="9" s="1"/>
  <c r="BO212" i="9" s="1"/>
  <c r="BN212" i="9" s="1"/>
  <c r="BM212" i="9" s="1"/>
  <c r="BL212" i="9" s="1"/>
  <c r="BK212" i="9" s="1"/>
  <c r="BJ212" i="9" s="1"/>
  <c r="BI212" i="9" s="1"/>
  <c r="BR276" i="9"/>
  <c r="BQ276" i="9" s="1"/>
  <c r="BP276" i="9" s="1"/>
  <c r="BO276" i="9" s="1"/>
  <c r="BN276" i="9" s="1"/>
  <c r="BM276" i="9" s="1"/>
  <c r="BL276" i="9" s="1"/>
  <c r="BK276" i="9" s="1"/>
  <c r="BJ276" i="9" s="1"/>
  <c r="BI276" i="9" s="1"/>
  <c r="BR340" i="9"/>
  <c r="BQ340" i="9" s="1"/>
  <c r="BP340" i="9" s="1"/>
  <c r="BO340" i="9" s="1"/>
  <c r="BN340" i="9" s="1"/>
  <c r="BM340" i="9" s="1"/>
  <c r="BL340" i="9" s="1"/>
  <c r="BK340" i="9" s="1"/>
  <c r="BJ340" i="9" s="1"/>
  <c r="BI340" i="9" s="1"/>
  <c r="BR404" i="9"/>
  <c r="BQ404" i="9" s="1"/>
  <c r="BP404" i="9" s="1"/>
  <c r="BO404" i="9" s="1"/>
  <c r="BN404" i="9" s="1"/>
  <c r="BM404" i="9" s="1"/>
  <c r="BL404" i="9" s="1"/>
  <c r="BK404" i="9" s="1"/>
  <c r="BJ404" i="9" s="1"/>
  <c r="BI404" i="9" s="1"/>
  <c r="BR468" i="9"/>
  <c r="BQ468" i="9" s="1"/>
  <c r="BP468" i="9" s="1"/>
  <c r="BO468" i="9" s="1"/>
  <c r="BN468" i="9" s="1"/>
  <c r="BM468" i="9" s="1"/>
  <c r="BL468" i="9" s="1"/>
  <c r="BK468" i="9" s="1"/>
  <c r="BJ468" i="9" s="1"/>
  <c r="BI468" i="9" s="1"/>
  <c r="BR526" i="9"/>
  <c r="BR560" i="9"/>
  <c r="BQ560" i="9" s="1"/>
  <c r="BP560" i="9" s="1"/>
  <c r="BO560" i="9" s="1"/>
  <c r="BN560" i="9" s="1"/>
  <c r="BM560" i="9" s="1"/>
  <c r="BL560" i="9" s="1"/>
  <c r="BK560" i="9" s="1"/>
  <c r="BJ560" i="9" s="1"/>
  <c r="BI560" i="9" s="1"/>
  <c r="BR592" i="9"/>
  <c r="BQ592" i="9" s="1"/>
  <c r="BP592" i="9" s="1"/>
  <c r="BO592" i="9" s="1"/>
  <c r="BN592" i="9" s="1"/>
  <c r="BM592" i="9" s="1"/>
  <c r="BL592" i="9" s="1"/>
  <c r="BK592" i="9" s="1"/>
  <c r="BJ592" i="9" s="1"/>
  <c r="BI592" i="9" s="1"/>
  <c r="BR33" i="9"/>
  <c r="BQ33" i="9" s="1"/>
  <c r="BP33" i="9" s="1"/>
  <c r="BO33" i="9" s="1"/>
  <c r="BN33" i="9" s="1"/>
  <c r="BM33" i="9" s="1"/>
  <c r="BL33" i="9" s="1"/>
  <c r="BK33" i="9" s="1"/>
  <c r="BJ33" i="9" s="1"/>
  <c r="BI33" i="9" s="1"/>
  <c r="BR97" i="9"/>
  <c r="BQ97" i="9" s="1"/>
  <c r="BP97" i="9" s="1"/>
  <c r="BO97" i="9" s="1"/>
  <c r="BN97" i="9" s="1"/>
  <c r="BM97" i="9" s="1"/>
  <c r="BL97" i="9" s="1"/>
  <c r="BK97" i="9" s="1"/>
  <c r="BJ97" i="9" s="1"/>
  <c r="BI97" i="9" s="1"/>
  <c r="BR161" i="9"/>
  <c r="BQ161" i="9" s="1"/>
  <c r="BP161" i="9" s="1"/>
  <c r="BO161" i="9" s="1"/>
  <c r="BN161" i="9" s="1"/>
  <c r="BM161" i="9" s="1"/>
  <c r="BL161" i="9" s="1"/>
  <c r="BK161" i="9" s="1"/>
  <c r="BJ161" i="9" s="1"/>
  <c r="BI161" i="9" s="1"/>
  <c r="BR225" i="9"/>
  <c r="BQ225" i="9" s="1"/>
  <c r="BP225" i="9" s="1"/>
  <c r="BO225" i="9" s="1"/>
  <c r="BN225" i="9" s="1"/>
  <c r="BM225" i="9" s="1"/>
  <c r="BL225" i="9" s="1"/>
  <c r="BK225" i="9" s="1"/>
  <c r="BJ225" i="9" s="1"/>
  <c r="BI225" i="9" s="1"/>
  <c r="BR289" i="9"/>
  <c r="BQ289" i="9" s="1"/>
  <c r="BP289" i="9" s="1"/>
  <c r="BO289" i="9" s="1"/>
  <c r="BN289" i="9" s="1"/>
  <c r="BM289" i="9" s="1"/>
  <c r="BL289" i="9" s="1"/>
  <c r="BK289" i="9" s="1"/>
  <c r="BJ289" i="9" s="1"/>
  <c r="BI289" i="9" s="1"/>
  <c r="BR353" i="9"/>
  <c r="BQ353" i="9" s="1"/>
  <c r="BP353" i="9" s="1"/>
  <c r="BO353" i="9" s="1"/>
  <c r="BN353" i="9" s="1"/>
  <c r="BM353" i="9" s="1"/>
  <c r="BL353" i="9" s="1"/>
  <c r="BK353" i="9" s="1"/>
  <c r="BJ353" i="9" s="1"/>
  <c r="BI353" i="9" s="1"/>
  <c r="BR417" i="9"/>
  <c r="BQ417" i="9" s="1"/>
  <c r="BP417" i="9" s="1"/>
  <c r="BO417" i="9" s="1"/>
  <c r="BN417" i="9" s="1"/>
  <c r="BM417" i="9" s="1"/>
  <c r="BL417" i="9" s="1"/>
  <c r="BK417" i="9" s="1"/>
  <c r="BJ417" i="9" s="1"/>
  <c r="BI417" i="9" s="1"/>
  <c r="BR481" i="9"/>
  <c r="BQ481" i="9" s="1"/>
  <c r="BP481" i="9" s="1"/>
  <c r="BO481" i="9" s="1"/>
  <c r="BN481" i="9" s="1"/>
  <c r="BM481" i="9" s="1"/>
  <c r="BL481" i="9" s="1"/>
  <c r="BK481" i="9" s="1"/>
  <c r="BJ481" i="9" s="1"/>
  <c r="BI481" i="9" s="1"/>
  <c r="BR533" i="9"/>
  <c r="BR567" i="9"/>
  <c r="BQ567" i="9" s="1"/>
  <c r="BP567" i="9" s="1"/>
  <c r="BO567" i="9" s="1"/>
  <c r="BN567" i="9" s="1"/>
  <c r="BM567" i="9" s="1"/>
  <c r="BL567" i="9" s="1"/>
  <c r="BK567" i="9" s="1"/>
  <c r="BJ567" i="9" s="1"/>
  <c r="BI567" i="9" s="1"/>
  <c r="BH567" i="9" s="1"/>
  <c r="BR599" i="9"/>
  <c r="BQ599" i="9" s="1"/>
  <c r="BP599" i="9" s="1"/>
  <c r="BO599" i="9" s="1"/>
  <c r="BN599" i="9" s="1"/>
  <c r="BM599" i="9" s="1"/>
  <c r="BL599" i="9" s="1"/>
  <c r="BK599" i="9" s="1"/>
  <c r="BJ599" i="9" s="1"/>
  <c r="BI599" i="9" s="1"/>
  <c r="BR164" i="9"/>
  <c r="BQ164" i="9" s="1"/>
  <c r="BP164" i="9" s="1"/>
  <c r="BO164" i="9" s="1"/>
  <c r="BN164" i="9" s="1"/>
  <c r="BM164" i="9" s="1"/>
  <c r="BL164" i="9" s="1"/>
  <c r="BK164" i="9" s="1"/>
  <c r="BJ164" i="9" s="1"/>
  <c r="BI164" i="9" s="1"/>
  <c r="BR420" i="9"/>
  <c r="BQ420" i="9" s="1"/>
  <c r="BP420" i="9" s="1"/>
  <c r="BO420" i="9" s="1"/>
  <c r="BN420" i="9" s="1"/>
  <c r="BM420" i="9" s="1"/>
  <c r="BL420" i="9" s="1"/>
  <c r="BK420" i="9" s="1"/>
  <c r="BJ420" i="9" s="1"/>
  <c r="BI420" i="9" s="1"/>
  <c r="BG420" i="9" s="1"/>
  <c r="BR600" i="9"/>
  <c r="BR177" i="9"/>
  <c r="BQ177" i="9" s="1"/>
  <c r="BP177" i="9" s="1"/>
  <c r="BO177" i="9" s="1"/>
  <c r="BN177" i="9" s="1"/>
  <c r="BM177" i="9" s="1"/>
  <c r="BL177" i="9" s="1"/>
  <c r="BK177" i="9" s="1"/>
  <c r="BJ177" i="9" s="1"/>
  <c r="BI177" i="9" s="1"/>
  <c r="BR433" i="9"/>
  <c r="BR607" i="9"/>
  <c r="BQ607" i="9" s="1"/>
  <c r="BP607" i="9" s="1"/>
  <c r="BO607" i="9" s="1"/>
  <c r="BN607" i="9" s="1"/>
  <c r="BM607" i="9" s="1"/>
  <c r="BL607" i="9" s="1"/>
  <c r="BK607" i="9" s="1"/>
  <c r="BJ607" i="9" s="1"/>
  <c r="BI607" i="9" s="1"/>
  <c r="BR228" i="9"/>
  <c r="BQ228" i="9" s="1"/>
  <c r="BP228" i="9" s="1"/>
  <c r="BO228" i="9" s="1"/>
  <c r="BN228" i="9" s="1"/>
  <c r="BM228" i="9" s="1"/>
  <c r="BL228" i="9" s="1"/>
  <c r="BK228" i="9" s="1"/>
  <c r="BJ228" i="9" s="1"/>
  <c r="BI228" i="9" s="1"/>
  <c r="BH228" i="9" s="1"/>
  <c r="BR484" i="9"/>
  <c r="BQ484" i="9" s="1"/>
  <c r="BP484" i="9" s="1"/>
  <c r="BO484" i="9" s="1"/>
  <c r="BN484" i="9" s="1"/>
  <c r="BM484" i="9" s="1"/>
  <c r="BL484" i="9" s="1"/>
  <c r="BK484" i="9" s="1"/>
  <c r="BJ484" i="9" s="1"/>
  <c r="BI484" i="9" s="1"/>
  <c r="BG484" i="9" s="1"/>
  <c r="BR241" i="9"/>
  <c r="BQ241" i="9" s="1"/>
  <c r="BP241" i="9" s="1"/>
  <c r="BO241" i="9" s="1"/>
  <c r="BN241" i="9" s="1"/>
  <c r="BM241" i="9" s="1"/>
  <c r="BL241" i="9" s="1"/>
  <c r="BK241" i="9" s="1"/>
  <c r="BJ241" i="9" s="1"/>
  <c r="BI241" i="9" s="1"/>
  <c r="BR497" i="9"/>
  <c r="BQ497" i="9" s="1"/>
  <c r="BP497" i="9" s="1"/>
  <c r="BO497" i="9" s="1"/>
  <c r="BN497" i="9" s="1"/>
  <c r="BM497" i="9" s="1"/>
  <c r="BL497" i="9" s="1"/>
  <c r="BK497" i="9" s="1"/>
  <c r="BJ497" i="9" s="1"/>
  <c r="BI497" i="9" s="1"/>
  <c r="BR36" i="9"/>
  <c r="BR292" i="9"/>
  <c r="BQ292" i="9" s="1"/>
  <c r="BP292" i="9" s="1"/>
  <c r="BO292" i="9" s="1"/>
  <c r="BN292" i="9" s="1"/>
  <c r="BM292" i="9" s="1"/>
  <c r="BL292" i="9" s="1"/>
  <c r="BK292" i="9" s="1"/>
  <c r="BJ292" i="9" s="1"/>
  <c r="BI292" i="9" s="1"/>
  <c r="BF292" i="9" s="1"/>
  <c r="BR534" i="9"/>
  <c r="BQ534" i="9" s="1"/>
  <c r="BP534" i="9" s="1"/>
  <c r="BO534" i="9" s="1"/>
  <c r="BN534" i="9" s="1"/>
  <c r="BM534" i="9" s="1"/>
  <c r="BL534" i="9" s="1"/>
  <c r="BK534" i="9" s="1"/>
  <c r="BJ534" i="9" s="1"/>
  <c r="BI534" i="9" s="1"/>
  <c r="BR622" i="9"/>
  <c r="BR49" i="9"/>
  <c r="BQ49" i="9" s="1"/>
  <c r="BP49" i="9" s="1"/>
  <c r="BO49" i="9" s="1"/>
  <c r="BN49" i="9" s="1"/>
  <c r="BM49" i="9" s="1"/>
  <c r="BL49" i="9" s="1"/>
  <c r="BK49" i="9" s="1"/>
  <c r="BJ49" i="9" s="1"/>
  <c r="BI49" i="9" s="1"/>
  <c r="BR305" i="9"/>
  <c r="BR541" i="9"/>
  <c r="BQ541" i="9" s="1"/>
  <c r="BP541" i="9" s="1"/>
  <c r="BO541" i="9" s="1"/>
  <c r="BN541" i="9" s="1"/>
  <c r="BM541" i="9" s="1"/>
  <c r="BL541" i="9" s="1"/>
  <c r="BK541" i="9" s="1"/>
  <c r="BJ541" i="9" s="1"/>
  <c r="BI541" i="9" s="1"/>
  <c r="BR113" i="9"/>
  <c r="BQ113" i="9" s="1"/>
  <c r="BP113" i="9" s="1"/>
  <c r="BO113" i="9" s="1"/>
  <c r="BN113" i="9" s="1"/>
  <c r="BM113" i="9" s="1"/>
  <c r="BL113" i="9" s="1"/>
  <c r="BK113" i="9" s="1"/>
  <c r="BJ113" i="9" s="1"/>
  <c r="BI113" i="9" s="1"/>
  <c r="BR369" i="9"/>
  <c r="BQ369" i="9" s="1"/>
  <c r="BP369" i="9" s="1"/>
  <c r="BO369" i="9" s="1"/>
  <c r="BN369" i="9" s="1"/>
  <c r="BM369" i="9" s="1"/>
  <c r="BL369" i="9" s="1"/>
  <c r="BK369" i="9" s="1"/>
  <c r="BJ369" i="9" s="1"/>
  <c r="BI369" i="9" s="1"/>
  <c r="BR575" i="9"/>
  <c r="BQ575" i="9" s="1"/>
  <c r="BP575" i="9" s="1"/>
  <c r="BO575" i="9" s="1"/>
  <c r="BN575" i="9" s="1"/>
  <c r="BM575" i="9" s="1"/>
  <c r="BL575" i="9" s="1"/>
  <c r="BK575" i="9" s="1"/>
  <c r="BJ575" i="9" s="1"/>
  <c r="BI575" i="9" s="1"/>
  <c r="BF575" i="9" s="1"/>
  <c r="BR672" i="9"/>
  <c r="BQ672" i="9" s="1"/>
  <c r="BP672" i="9" s="1"/>
  <c r="BO672" i="9" s="1"/>
  <c r="BN672" i="9" s="1"/>
  <c r="BM672" i="9" s="1"/>
  <c r="BL672" i="9" s="1"/>
  <c r="BK672" i="9" s="1"/>
  <c r="BJ672" i="9" s="1"/>
  <c r="BI672" i="9" s="1"/>
  <c r="BR660" i="9"/>
  <c r="CH33" i="9"/>
  <c r="CG33" i="9" s="1"/>
  <c r="CF33" i="9" s="1"/>
  <c r="CE33" i="9" s="1"/>
  <c r="CD33" i="9" s="1"/>
  <c r="CC33" i="9" s="1"/>
  <c r="CB33" i="9" s="1"/>
  <c r="CA33" i="9" s="1"/>
  <c r="BZ33" i="9" s="1"/>
  <c r="BP38" i="9"/>
  <c r="BO38" i="9" s="1"/>
  <c r="BN38" i="9" s="1"/>
  <c r="BM38" i="9" s="1"/>
  <c r="BL38" i="9" s="1"/>
  <c r="BK38" i="9" s="1"/>
  <c r="BJ38" i="9" s="1"/>
  <c r="BI38" i="9" s="1"/>
  <c r="AT38" i="9"/>
  <c r="AS38" i="9" s="1"/>
  <c r="AR38" i="9" s="1"/>
  <c r="AQ38" i="9" s="1"/>
  <c r="AP38" i="9" s="1"/>
  <c r="AO38" i="9" s="1"/>
  <c r="AN38" i="9" s="1"/>
  <c r="AM38" i="9" s="1"/>
  <c r="AL38" i="9" s="1"/>
  <c r="BR356" i="9"/>
  <c r="BQ356" i="9" s="1"/>
  <c r="BP356" i="9" s="1"/>
  <c r="BO356" i="9" s="1"/>
  <c r="BN356" i="9" s="1"/>
  <c r="BM356" i="9" s="1"/>
  <c r="BL356" i="9" s="1"/>
  <c r="BK356" i="9" s="1"/>
  <c r="BJ356" i="9" s="1"/>
  <c r="BI356" i="9" s="1"/>
  <c r="BR100" i="9"/>
  <c r="CH78" i="9"/>
  <c r="CG78" i="9" s="1"/>
  <c r="CF78" i="9" s="1"/>
  <c r="CE78" i="9" s="1"/>
  <c r="CD78" i="9" s="1"/>
  <c r="CC78" i="9" s="1"/>
  <c r="CB78" i="9" s="1"/>
  <c r="CA78" i="9" s="1"/>
  <c r="BZ78" i="9" s="1"/>
  <c r="Z81" i="9"/>
  <c r="G81" i="9"/>
  <c r="AW81" i="9"/>
  <c r="BR661" i="9"/>
  <c r="BQ661" i="9" s="1"/>
  <c r="BP661" i="9" s="1"/>
  <c r="BO661" i="9" s="1"/>
  <c r="BN661" i="9" s="1"/>
  <c r="BM661" i="9" s="1"/>
  <c r="BL661" i="9" s="1"/>
  <c r="BK661" i="9" s="1"/>
  <c r="BJ661" i="9" s="1"/>
  <c r="BI661" i="9" s="1"/>
  <c r="Z551" i="9"/>
  <c r="AW551" i="9"/>
  <c r="AW226" i="9"/>
  <c r="R226" i="9"/>
  <c r="G193" i="9"/>
  <c r="I193" i="9" s="1"/>
  <c r="Z193" i="9"/>
  <c r="AW193" i="9"/>
  <c r="AW149" i="9"/>
  <c r="R149" i="9"/>
  <c r="G143" i="9"/>
  <c r="I143" i="9" s="1"/>
  <c r="Z143" i="9"/>
  <c r="AW143" i="9"/>
  <c r="Z232" i="9"/>
  <c r="G232" i="9"/>
  <c r="G206" i="9"/>
  <c r="Z206" i="9"/>
  <c r="G199" i="9"/>
  <c r="Z199" i="9"/>
  <c r="Z192" i="9"/>
  <c r="G192" i="9"/>
  <c r="I192" i="9" s="1"/>
  <c r="G257" i="9"/>
  <c r="I257" i="9" s="1"/>
  <c r="Z257" i="9"/>
  <c r="G558" i="9"/>
  <c r="Z558" i="9"/>
  <c r="G292" i="9"/>
  <c r="I292" i="9" s="1"/>
  <c r="Z292" i="9"/>
  <c r="Z65" i="9"/>
  <c r="G65" i="9"/>
  <c r="AU679" i="9"/>
  <c r="G360" i="9"/>
  <c r="Z360" i="9"/>
  <c r="Z312" i="9"/>
  <c r="G312" i="9"/>
  <c r="G305" i="9"/>
  <c r="Z305" i="9"/>
  <c r="G26" i="9"/>
  <c r="I26" i="9" s="1"/>
  <c r="Z26" i="9"/>
  <c r="Z56" i="9"/>
  <c r="G56" i="9"/>
  <c r="G38" i="9"/>
  <c r="Z38" i="9"/>
  <c r="G31" i="9"/>
  <c r="Z31" i="9"/>
  <c r="G266" i="9"/>
  <c r="Z266" i="9"/>
  <c r="G119" i="9"/>
  <c r="I119" i="9" s="1"/>
  <c r="Z119" i="9"/>
  <c r="Z88" i="9"/>
  <c r="G88" i="9"/>
  <c r="AY12" i="9"/>
  <c r="AY11" i="9"/>
  <c r="G237" i="9"/>
  <c r="Z237" i="9"/>
  <c r="Z93" i="9"/>
  <c r="G93" i="9"/>
  <c r="Z689" i="9"/>
  <c r="AW689" i="9"/>
  <c r="BR652" i="9"/>
  <c r="BQ652" i="9" s="1"/>
  <c r="BP652" i="9" s="1"/>
  <c r="BO652" i="9" s="1"/>
  <c r="BN652" i="9" s="1"/>
  <c r="BM652" i="9" s="1"/>
  <c r="BL652" i="9" s="1"/>
  <c r="BK652" i="9" s="1"/>
  <c r="BJ652" i="9" s="1"/>
  <c r="BI652" i="9" s="1"/>
  <c r="BH652" i="9" s="1"/>
  <c r="Z652" i="9"/>
  <c r="BR642" i="9"/>
  <c r="BQ642" i="9" s="1"/>
  <c r="BP642" i="9" s="1"/>
  <c r="BO642" i="9" s="1"/>
  <c r="BN642" i="9" s="1"/>
  <c r="BM642" i="9" s="1"/>
  <c r="BL642" i="9" s="1"/>
  <c r="BK642" i="9" s="1"/>
  <c r="BJ642" i="9" s="1"/>
  <c r="BI642" i="9" s="1"/>
  <c r="G236" i="9"/>
  <c r="Z236" i="9"/>
  <c r="Z159" i="9"/>
  <c r="G159" i="9"/>
  <c r="G135" i="9"/>
  <c r="Z135" i="9"/>
  <c r="G99" i="9"/>
  <c r="Z99" i="9"/>
  <c r="AU635" i="9"/>
  <c r="AU693" i="9"/>
  <c r="AU663" i="9"/>
  <c r="AU708" i="9"/>
  <c r="BR647" i="9"/>
  <c r="BQ647" i="9" s="1"/>
  <c r="BP647" i="9" s="1"/>
  <c r="BO647" i="9" s="1"/>
  <c r="BN647" i="9" s="1"/>
  <c r="BM647" i="9" s="1"/>
  <c r="BL647" i="9" s="1"/>
  <c r="BK647" i="9" s="1"/>
  <c r="BJ647" i="9" s="1"/>
  <c r="BI647" i="9" s="1"/>
  <c r="Z647" i="9"/>
  <c r="Z243" i="9"/>
  <c r="G243" i="9"/>
  <c r="G210" i="9"/>
  <c r="Z210" i="9"/>
  <c r="Z175" i="9"/>
  <c r="G175" i="9"/>
  <c r="G158" i="9"/>
  <c r="Z158" i="9"/>
  <c r="Z141" i="9"/>
  <c r="G141" i="9"/>
  <c r="G116" i="9"/>
  <c r="Z116" i="9"/>
  <c r="Z110" i="9"/>
  <c r="G110" i="9"/>
  <c r="Z104" i="9"/>
  <c r="G104" i="9"/>
  <c r="Z78" i="9"/>
  <c r="G78" i="9"/>
  <c r="I78" i="9" s="1"/>
  <c r="G48" i="9"/>
  <c r="Z48" i="9"/>
  <c r="G42" i="9"/>
  <c r="Z42" i="9"/>
  <c r="BR649" i="9"/>
  <c r="BQ649" i="9" s="1"/>
  <c r="BP649" i="9" s="1"/>
  <c r="BO649" i="9" s="1"/>
  <c r="BN649" i="9" s="1"/>
  <c r="BM649" i="9" s="1"/>
  <c r="BL649" i="9" s="1"/>
  <c r="BK649" i="9" s="1"/>
  <c r="BJ649" i="9" s="1"/>
  <c r="BI649" i="9" s="1"/>
  <c r="Z242" i="9"/>
  <c r="G242" i="9"/>
  <c r="G216" i="9"/>
  <c r="Z216" i="9"/>
  <c r="Z209" i="9"/>
  <c r="G209" i="9"/>
  <c r="Z203" i="9"/>
  <c r="G203" i="9"/>
  <c r="G188" i="9"/>
  <c r="Z188" i="9"/>
  <c r="G163" i="9"/>
  <c r="Z163" i="9"/>
  <c r="Z133" i="9"/>
  <c r="G133" i="9"/>
  <c r="I133" i="9" s="1"/>
  <c r="G127" i="9"/>
  <c r="Z127" i="9"/>
  <c r="Z121" i="9"/>
  <c r="G121" i="9"/>
  <c r="Z109" i="9"/>
  <c r="G109" i="9"/>
  <c r="I109" i="9" s="1"/>
  <c r="Z60" i="9"/>
  <c r="G60" i="9"/>
  <c r="G47" i="9"/>
  <c r="Z47" i="9"/>
  <c r="Z718" i="9"/>
  <c r="AW717" i="9"/>
  <c r="Z530" i="9"/>
  <c r="Z294" i="9"/>
  <c r="G294" i="9"/>
  <c r="G276" i="9"/>
  <c r="Z234" i="9"/>
  <c r="G234" i="9"/>
  <c r="G132" i="9"/>
  <c r="Z132" i="9"/>
  <c r="Z126" i="9"/>
  <c r="G126" i="9"/>
  <c r="G76" i="9"/>
  <c r="Z76" i="9"/>
  <c r="AB12" i="9"/>
  <c r="AH99" i="9" s="1"/>
  <c r="G278" i="9"/>
  <c r="Z227" i="9"/>
  <c r="G227" i="9"/>
  <c r="I227" i="9" s="1"/>
  <c r="G208" i="9"/>
  <c r="Z208" i="9"/>
  <c r="G194" i="9"/>
  <c r="Z194" i="9"/>
  <c r="Z186" i="9"/>
  <c r="G186" i="9"/>
  <c r="G162" i="9"/>
  <c r="Z162" i="9"/>
  <c r="Z96" i="9"/>
  <c r="G96" i="9"/>
  <c r="Z75" i="9"/>
  <c r="G75" i="9"/>
  <c r="Z40" i="9"/>
  <c r="G40" i="9"/>
  <c r="BR699" i="9"/>
  <c r="G700" i="9"/>
  <c r="K700" i="9" s="1"/>
  <c r="AU683" i="9"/>
  <c r="AU706" i="9"/>
  <c r="AT706" i="9" s="1"/>
  <c r="AS706" i="9" s="1"/>
  <c r="AR706" i="9" s="1"/>
  <c r="AQ706" i="9" s="1"/>
  <c r="AP706" i="9" s="1"/>
  <c r="AO706" i="9" s="1"/>
  <c r="AN706" i="9" s="1"/>
  <c r="AM706" i="9" s="1"/>
  <c r="AL706" i="9" s="1"/>
  <c r="AU659" i="9"/>
  <c r="G684" i="9"/>
  <c r="K684" i="9" s="1"/>
  <c r="P303" i="9"/>
  <c r="AU650" i="9"/>
  <c r="AU641" i="9"/>
  <c r="BR548" i="9"/>
  <c r="G718" i="1"/>
  <c r="K718" i="1" s="1"/>
  <c r="P718" i="1"/>
  <c r="G717" i="1"/>
  <c r="K717" i="1" s="1"/>
  <c r="P717" i="1"/>
  <c r="G716" i="1"/>
  <c r="K716" i="1" s="1"/>
  <c r="P716" i="1"/>
  <c r="BB36" i="8"/>
  <c r="BA36" i="8"/>
  <c r="BA19" i="8"/>
  <c r="BB19" i="8"/>
  <c r="BA47" i="8"/>
  <c r="BB47" i="8"/>
  <c r="BB72" i="8"/>
  <c r="BA72" i="8"/>
  <c r="BB26" i="8"/>
  <c r="BA26" i="8"/>
  <c r="BA5" i="8"/>
  <c r="BB5" i="8"/>
  <c r="BB23" i="8"/>
  <c r="BA23" i="8"/>
  <c r="BB10" i="8"/>
  <c r="BA10" i="8"/>
  <c r="AJ656" i="8"/>
  <c r="AI656" i="8"/>
  <c r="AK656" i="8"/>
  <c r="BA62" i="8"/>
  <c r="AZ62" i="8" s="1"/>
  <c r="AX62" i="8" s="1"/>
  <c r="BB62" i="8"/>
  <c r="BA64" i="8"/>
  <c r="BB64" i="8"/>
  <c r="BA80" i="8"/>
  <c r="AZ80" i="8" s="1"/>
  <c r="AX80" i="8" s="1"/>
  <c r="BB80" i="8"/>
  <c r="AI643" i="8"/>
  <c r="AK643" i="8"/>
  <c r="BA35" i="8"/>
  <c r="AZ35" i="8" s="1"/>
  <c r="AX35" i="8" s="1"/>
  <c r="BB35" i="8"/>
  <c r="BB39" i="8"/>
  <c r="BA39" i="8"/>
  <c r="BB18" i="8"/>
  <c r="BA18" i="8"/>
  <c r="BA21" i="8"/>
  <c r="BB21" i="8"/>
  <c r="BA20" i="8"/>
  <c r="AZ20" i="8" s="1"/>
  <c r="AX20" i="8" s="1"/>
  <c r="BB20" i="8"/>
  <c r="BA63" i="8"/>
  <c r="BB63" i="8"/>
  <c r="BA24" i="8"/>
  <c r="BB24" i="8"/>
  <c r="BB29" i="8"/>
  <c r="BA29" i="8"/>
  <c r="BA73" i="8"/>
  <c r="BB73" i="8"/>
  <c r="AH441" i="8"/>
  <c r="AA441" i="8" s="1"/>
  <c r="AJ689" i="8"/>
  <c r="AK676" i="8"/>
  <c r="AI638" i="8"/>
  <c r="AS650" i="8"/>
  <c r="AR650" i="8" s="1"/>
  <c r="AQ650" i="8" s="1"/>
  <c r="AP650" i="8" s="1"/>
  <c r="AO650" i="8" s="1"/>
  <c r="AN650" i="8" s="1"/>
  <c r="AM650" i="8" s="1"/>
  <c r="AL650" i="8" s="1"/>
  <c r="AK650" i="8" s="1"/>
  <c r="AR649" i="8"/>
  <c r="AQ649" i="8" s="1"/>
  <c r="AP649" i="8" s="1"/>
  <c r="AO649" i="8" s="1"/>
  <c r="AN649" i="8" s="1"/>
  <c r="AM649" i="8" s="1"/>
  <c r="AL649" i="8" s="1"/>
  <c r="BB74" i="8"/>
  <c r="AZ74" i="8" s="1"/>
  <c r="AX74" i="8" s="1"/>
  <c r="AH256" i="8"/>
  <c r="AA256" i="8" s="1"/>
  <c r="BB30" i="8"/>
  <c r="AZ30" i="8" s="1"/>
  <c r="AX30" i="8" s="1"/>
  <c r="AC34" i="8"/>
  <c r="AH182" i="8"/>
  <c r="AA182" i="8" s="1"/>
  <c r="AC182" i="8" s="1"/>
  <c r="AH334" i="8"/>
  <c r="AA334" i="8" s="1"/>
  <c r="AC334" i="8" s="1"/>
  <c r="AI373" i="8"/>
  <c r="AH373" i="8" s="1"/>
  <c r="AA373" i="8" s="1"/>
  <c r="AC373" i="8" s="1"/>
  <c r="AI689" i="8"/>
  <c r="AH689" i="8" s="1"/>
  <c r="AA689" i="8" s="1"/>
  <c r="AE689" i="8" s="1"/>
  <c r="AH638" i="8"/>
  <c r="AA638" i="8" s="1"/>
  <c r="AE638" i="8" s="1"/>
  <c r="AI652" i="8"/>
  <c r="AH652" i="8" s="1"/>
  <c r="AA652" i="8" s="1"/>
  <c r="AS666" i="8"/>
  <c r="AR666" i="8" s="1"/>
  <c r="AQ666" i="8" s="1"/>
  <c r="AP666" i="8" s="1"/>
  <c r="AO666" i="8" s="1"/>
  <c r="AN666" i="8" s="1"/>
  <c r="AM666" i="8" s="1"/>
  <c r="AL666" i="8" s="1"/>
  <c r="AQ634" i="8"/>
  <c r="AP634" i="8" s="1"/>
  <c r="AO634" i="8" s="1"/>
  <c r="AN634" i="8" s="1"/>
  <c r="AM634" i="8" s="1"/>
  <c r="AL634" i="8" s="1"/>
  <c r="AK373" i="8"/>
  <c r="AQ630" i="8"/>
  <c r="AP630" i="8" s="1"/>
  <c r="AO630" i="8" s="1"/>
  <c r="AN630" i="8" s="1"/>
  <c r="AM630" i="8" s="1"/>
  <c r="AL630" i="8" s="1"/>
  <c r="AJ630" i="8" s="1"/>
  <c r="AR651" i="8"/>
  <c r="AQ651" i="8" s="1"/>
  <c r="AP651" i="8" s="1"/>
  <c r="AO651" i="8" s="1"/>
  <c r="AN651" i="8" s="1"/>
  <c r="AM651" i="8" s="1"/>
  <c r="AL651" i="8" s="1"/>
  <c r="AN654" i="8"/>
  <c r="AM654" i="8" s="1"/>
  <c r="AL654" i="8" s="1"/>
  <c r="AH376" i="8"/>
  <c r="AA376" i="8" s="1"/>
  <c r="AC376" i="8" s="1"/>
  <c r="AH317" i="8"/>
  <c r="AA317" i="8" s="1"/>
  <c r="AE317" i="8" s="1"/>
  <c r="AH350" i="8"/>
  <c r="K588" i="8"/>
  <c r="BA46" i="8"/>
  <c r="AZ46" i="8" s="1"/>
  <c r="AX46" i="8" s="1"/>
  <c r="BH41" i="8"/>
  <c r="BG41" i="8" s="1"/>
  <c r="BF41" i="8" s="1"/>
  <c r="BE41" i="8" s="1"/>
  <c r="BD41" i="8" s="1"/>
  <c r="BC41" i="8" s="1"/>
  <c r="AJ142" i="8"/>
  <c r="AK142" i="8"/>
  <c r="AI142" i="8"/>
  <c r="BI15" i="8"/>
  <c r="BH15" i="8" s="1"/>
  <c r="BG15" i="8" s="1"/>
  <c r="BF15" i="8" s="1"/>
  <c r="BE15" i="8" s="1"/>
  <c r="BD15" i="8" s="1"/>
  <c r="BC15" i="8" s="1"/>
  <c r="BG12" i="8"/>
  <c r="BF12" i="8" s="1"/>
  <c r="BE12" i="8" s="1"/>
  <c r="BD12" i="8" s="1"/>
  <c r="BC12" i="8" s="1"/>
  <c r="AS535" i="8"/>
  <c r="AR535" i="8" s="1"/>
  <c r="AQ535" i="8" s="1"/>
  <c r="AP535" i="8" s="1"/>
  <c r="AO535" i="8" s="1"/>
  <c r="AN535" i="8" s="1"/>
  <c r="AM535" i="8" s="1"/>
  <c r="AL535" i="8" s="1"/>
  <c r="BH54" i="8"/>
  <c r="BG54" i="8" s="1"/>
  <c r="BF54" i="8" s="1"/>
  <c r="BE54" i="8" s="1"/>
  <c r="BD54" i="8" s="1"/>
  <c r="BC54" i="8" s="1"/>
  <c r="AS206" i="8"/>
  <c r="AR206" i="8" s="1"/>
  <c r="AQ206" i="8" s="1"/>
  <c r="AP206" i="8" s="1"/>
  <c r="AO206" i="8" s="1"/>
  <c r="AN206" i="8" s="1"/>
  <c r="AM206" i="8" s="1"/>
  <c r="AL206" i="8" s="1"/>
  <c r="AI490" i="8"/>
  <c r="AJ490" i="8"/>
  <c r="AK490" i="8"/>
  <c r="AJ337" i="8"/>
  <c r="AI337" i="8"/>
  <c r="AK337" i="8"/>
  <c r="AK447" i="8"/>
  <c r="AI447" i="8"/>
  <c r="AJ447" i="8"/>
  <c r="AK101" i="8"/>
  <c r="AI101" i="8"/>
  <c r="AJ101" i="8"/>
  <c r="AI419" i="8"/>
  <c r="AJ419" i="8"/>
  <c r="AH419" i="8" s="1"/>
  <c r="AA419" i="8" s="1"/>
  <c r="AK419" i="8"/>
  <c r="AJ204" i="8"/>
  <c r="AK204" i="8"/>
  <c r="AI204" i="8"/>
  <c r="AJ368" i="8"/>
  <c r="AK368" i="8"/>
  <c r="AI368" i="8"/>
  <c r="AI566" i="8"/>
  <c r="AK566" i="8"/>
  <c r="AJ566" i="8"/>
  <c r="AK153" i="8"/>
  <c r="AI153" i="8"/>
  <c r="AJ153" i="8"/>
  <c r="BJ60" i="8"/>
  <c r="BI60" i="8" s="1"/>
  <c r="BH60" i="8" s="1"/>
  <c r="BG60" i="8" s="1"/>
  <c r="BF60" i="8" s="1"/>
  <c r="BE60" i="8" s="1"/>
  <c r="BD60" i="8" s="1"/>
  <c r="BC60" i="8" s="1"/>
  <c r="AK424" i="8"/>
  <c r="AI424" i="8"/>
  <c r="AJ424" i="8"/>
  <c r="AI137" i="8"/>
  <c r="AJ137" i="8"/>
  <c r="AK137" i="8"/>
  <c r="BI81" i="8"/>
  <c r="BH81" i="8" s="1"/>
  <c r="BG81" i="8" s="1"/>
  <c r="BF81" i="8" s="1"/>
  <c r="BH38" i="8"/>
  <c r="BG38" i="8" s="1"/>
  <c r="BF38" i="8" s="1"/>
  <c r="BE38" i="8" s="1"/>
  <c r="BD38" i="8" s="1"/>
  <c r="BC38" i="8" s="1"/>
  <c r="BG51" i="8"/>
  <c r="BF51" i="8" s="1"/>
  <c r="BE51" i="8" s="1"/>
  <c r="BD51" i="8" s="1"/>
  <c r="BC51" i="8" s="1"/>
  <c r="AS451" i="8"/>
  <c r="AR451" i="8" s="1"/>
  <c r="AQ451" i="8" s="1"/>
  <c r="AP451" i="8" s="1"/>
  <c r="AO451" i="8" s="1"/>
  <c r="AN451" i="8" s="1"/>
  <c r="AM451" i="8" s="1"/>
  <c r="AL451" i="8" s="1"/>
  <c r="BH33" i="8"/>
  <c r="BG33" i="8" s="1"/>
  <c r="BF33" i="8" s="1"/>
  <c r="BE33" i="8" s="1"/>
  <c r="BD33" i="8" s="1"/>
  <c r="BC33" i="8" s="1"/>
  <c r="BI40" i="8"/>
  <c r="BH40" i="8" s="1"/>
  <c r="BG40" i="8" s="1"/>
  <c r="BF40" i="8" s="1"/>
  <c r="BE40" i="8" s="1"/>
  <c r="BD40" i="8" s="1"/>
  <c r="BC40" i="8" s="1"/>
  <c r="BI53" i="8"/>
  <c r="BH53" i="8" s="1"/>
  <c r="BG53" i="8" s="1"/>
  <c r="BF53" i="8" s="1"/>
  <c r="BE53" i="8" s="1"/>
  <c r="BD53" i="8" s="1"/>
  <c r="BC53" i="8" s="1"/>
  <c r="BE81" i="8"/>
  <c r="BD81" i="8" s="1"/>
  <c r="BC81" i="8" s="1"/>
  <c r="AH288" i="8"/>
  <c r="AH537" i="8"/>
  <c r="AH593" i="8"/>
  <c r="AA593" i="8" s="1"/>
  <c r="AH600" i="8"/>
  <c r="AA600" i="8" s="1"/>
  <c r="AH583" i="8"/>
  <c r="AA583" i="8" s="1"/>
  <c r="AH403" i="8"/>
  <c r="AA403" i="8" s="1"/>
  <c r="AH550" i="8"/>
  <c r="AH320" i="8"/>
  <c r="AA320" i="8" s="1"/>
  <c r="AC320" i="8" s="1"/>
  <c r="AK617" i="8"/>
  <c r="AK494" i="8"/>
  <c r="AI494" i="8"/>
  <c r="AH494" i="8" s="1"/>
  <c r="AH177" i="8"/>
  <c r="AA177" i="8" s="1"/>
  <c r="AH568" i="8"/>
  <c r="AA568" i="8" s="1"/>
  <c r="AH509" i="8"/>
  <c r="AA509" i="8" s="1"/>
  <c r="AH327" i="8"/>
  <c r="AA327" i="8" s="1"/>
  <c r="AE327" i="8" s="1"/>
  <c r="AH161" i="8"/>
  <c r="AA161" i="8" s="1"/>
  <c r="AA74" i="8"/>
  <c r="AJ118" i="8"/>
  <c r="AI118" i="8"/>
  <c r="AH118" i="8" s="1"/>
  <c r="AA118" i="8" s="1"/>
  <c r="AJ432" i="8"/>
  <c r="AH432" i="8" s="1"/>
  <c r="AK432" i="8"/>
  <c r="AI473" i="8"/>
  <c r="AH473" i="8" s="1"/>
  <c r="AA473" i="8" s="1"/>
  <c r="AK473" i="8"/>
  <c r="BK31" i="8"/>
  <c r="BJ31" i="8" s="1"/>
  <c r="BI31" i="8" s="1"/>
  <c r="BH31" i="8" s="1"/>
  <c r="BG31" i="8" s="1"/>
  <c r="BF31" i="8" s="1"/>
  <c r="BE31" i="8" s="1"/>
  <c r="BD31" i="8" s="1"/>
  <c r="BC31" i="8" s="1"/>
  <c r="AH308" i="8"/>
  <c r="AA308" i="8" s="1"/>
  <c r="AE308" i="8" s="1"/>
  <c r="AH497" i="8"/>
  <c r="AA497" i="8" s="1"/>
  <c r="AH504" i="8"/>
  <c r="AA504" i="8" s="1"/>
  <c r="AB504" i="8" s="1"/>
  <c r="AH597" i="8"/>
  <c r="AH117" i="8"/>
  <c r="AA117" i="8" s="1"/>
  <c r="AB117" i="8" s="1"/>
  <c r="AH324" i="8"/>
  <c r="AA324" i="8" s="1"/>
  <c r="AE324" i="8" s="1"/>
  <c r="AH291" i="8"/>
  <c r="AA291" i="8" s="1"/>
  <c r="AJ50" i="8"/>
  <c r="AI50" i="8"/>
  <c r="AJ81" i="8"/>
  <c r="AH81" i="8" s="1"/>
  <c r="AK81" i="8"/>
  <c r="AH524" i="8"/>
  <c r="AA524" i="8" s="1"/>
  <c r="AB524" i="8" s="1"/>
  <c r="AH436" i="8"/>
  <c r="AA436" i="8" s="1"/>
  <c r="AH520" i="8"/>
  <c r="AA520" i="8" s="1"/>
  <c r="Z380" i="8"/>
  <c r="R380" i="8"/>
  <c r="Z248" i="8"/>
  <c r="R248" i="8"/>
  <c r="Z506" i="8"/>
  <c r="G506" i="8"/>
  <c r="K506" i="8" s="1"/>
  <c r="G468" i="8"/>
  <c r="K468" i="8" s="1"/>
  <c r="Z468" i="8"/>
  <c r="G464" i="8"/>
  <c r="Z464" i="8"/>
  <c r="B464" i="8"/>
  <c r="Z366" i="8"/>
  <c r="AA366" i="8" s="1"/>
  <c r="R366" i="8"/>
  <c r="Z259" i="8"/>
  <c r="B259" i="8"/>
  <c r="R259" i="8"/>
  <c r="Z233" i="8"/>
  <c r="G233" i="8"/>
  <c r="I233" i="8" s="1"/>
  <c r="Z492" i="8"/>
  <c r="R492" i="8"/>
  <c r="G704" i="8"/>
  <c r="K704" i="8" s="1"/>
  <c r="Z704" i="8"/>
  <c r="Z484" i="8"/>
  <c r="G484" i="8"/>
  <c r="K484" i="8" s="1"/>
  <c r="G713" i="8"/>
  <c r="Z713" i="8"/>
  <c r="R22" i="8"/>
  <c r="B22" i="8"/>
  <c r="AU466" i="8"/>
  <c r="B466" i="8"/>
  <c r="BL91" i="8"/>
  <c r="BL87" i="8"/>
  <c r="BL83" i="8"/>
  <c r="BL78" i="8"/>
  <c r="BL37" i="8"/>
  <c r="BL27" i="8"/>
  <c r="AU233" i="8"/>
  <c r="BL94" i="8"/>
  <c r="BK94" i="8" s="1"/>
  <c r="AU667" i="8"/>
  <c r="AT667" i="8" s="1"/>
  <c r="AS667" i="8" s="1"/>
  <c r="AR667" i="8" s="1"/>
  <c r="AQ667" i="8" s="1"/>
  <c r="AP667" i="8" s="1"/>
  <c r="AO667" i="8" s="1"/>
  <c r="AN667" i="8" s="1"/>
  <c r="AM667" i="8" s="1"/>
  <c r="AL667" i="8" s="1"/>
  <c r="AU677" i="8"/>
  <c r="BL69" i="8"/>
  <c r="BL59" i="8"/>
  <c r="BL90" i="8"/>
  <c r="BL86" i="8"/>
  <c r="AU717" i="8"/>
  <c r="AT717" i="8" s="1"/>
  <c r="AS717" i="8" s="1"/>
  <c r="AR717" i="8" s="1"/>
  <c r="AQ717" i="8" s="1"/>
  <c r="AU687" i="8"/>
  <c r="AT687" i="8" s="1"/>
  <c r="AS687" i="8" s="1"/>
  <c r="AR687" i="8" s="1"/>
  <c r="AQ687" i="8" s="1"/>
  <c r="AP687" i="8" s="1"/>
  <c r="AO687" i="8" s="1"/>
  <c r="AN687" i="8" s="1"/>
  <c r="AM687" i="8" s="1"/>
  <c r="AL687" i="8" s="1"/>
  <c r="AI687" i="8" s="1"/>
  <c r="AU238" i="8"/>
  <c r="AT238" i="8" s="1"/>
  <c r="AS238" i="8" s="1"/>
  <c r="AR238" i="8" s="1"/>
  <c r="AQ238" i="8" s="1"/>
  <c r="AP238" i="8" s="1"/>
  <c r="AO238" i="8" s="1"/>
  <c r="AN238" i="8" s="1"/>
  <c r="AM238" i="8" s="1"/>
  <c r="AL238" i="8" s="1"/>
  <c r="AU398" i="8"/>
  <c r="AT398" i="8" s="1"/>
  <c r="AS398" i="8" s="1"/>
  <c r="AR398" i="8" s="1"/>
  <c r="AQ398" i="8" s="1"/>
  <c r="AP398" i="8" s="1"/>
  <c r="AO398" i="8" s="1"/>
  <c r="AN398" i="8" s="1"/>
  <c r="AM398" i="8" s="1"/>
  <c r="AL398" i="8" s="1"/>
  <c r="AU356" i="8"/>
  <c r="AU22" i="8"/>
  <c r="AU363" i="8"/>
  <c r="BL97" i="8"/>
  <c r="BL93" i="8"/>
  <c r="AU705" i="8"/>
  <c r="AU637" i="8"/>
  <c r="AT637" i="8" s="1"/>
  <c r="AS637" i="8" s="1"/>
  <c r="AR637" i="8" s="1"/>
  <c r="AQ637" i="8" s="1"/>
  <c r="AP637" i="8" s="1"/>
  <c r="AO637" i="8" s="1"/>
  <c r="AN637" i="8" s="1"/>
  <c r="AM637" i="8" s="1"/>
  <c r="AL637" i="8" s="1"/>
  <c r="AU674" i="8"/>
  <c r="AU659" i="8"/>
  <c r="AT659" i="8" s="1"/>
  <c r="AU248" i="8"/>
  <c r="AT248" i="8" s="1"/>
  <c r="BL48" i="8"/>
  <c r="BL44" i="8"/>
  <c r="AU102" i="8"/>
  <c r="AU240" i="8"/>
  <c r="BL89" i="8"/>
  <c r="BK89" i="8" s="1"/>
  <c r="BL85" i="8"/>
  <c r="AU695" i="8"/>
  <c r="AU365" i="8"/>
  <c r="BL82" i="8"/>
  <c r="BL76" i="8"/>
  <c r="BL34" i="8"/>
  <c r="BL25" i="8"/>
  <c r="BL2" i="8"/>
  <c r="BL96" i="8"/>
  <c r="AU668" i="8"/>
  <c r="AU682" i="8"/>
  <c r="BL66" i="8"/>
  <c r="BL57" i="8"/>
  <c r="AU328" i="8"/>
  <c r="BL92" i="8"/>
  <c r="BL88" i="8"/>
  <c r="BL84" i="8"/>
  <c r="AU714" i="8"/>
  <c r="AU199" i="8"/>
  <c r="AT199" i="8" s="1"/>
  <c r="AS199" i="8" s="1"/>
  <c r="AR199" i="8" s="1"/>
  <c r="AQ199" i="8" s="1"/>
  <c r="AP199" i="8" s="1"/>
  <c r="AO199" i="8" s="1"/>
  <c r="AN199" i="8" s="1"/>
  <c r="AM199" i="8" s="1"/>
  <c r="AL199" i="8" s="1"/>
  <c r="AJ199" i="8" s="1"/>
  <c r="AU222" i="8"/>
  <c r="AU395" i="8"/>
  <c r="AU264" i="8"/>
  <c r="AU361" i="8"/>
  <c r="Z362" i="8"/>
  <c r="R362" i="8"/>
  <c r="G350" i="8"/>
  <c r="I350" i="8" s="1"/>
  <c r="Z350" i="8"/>
  <c r="G346" i="8"/>
  <c r="I346" i="8" s="1"/>
  <c r="Z346" i="8"/>
  <c r="R251" i="8"/>
  <c r="B251" i="8"/>
  <c r="G525" i="8"/>
  <c r="Z525" i="8"/>
  <c r="G424" i="8"/>
  <c r="J424" i="8" s="1"/>
  <c r="B424" i="8"/>
  <c r="BL95" i="8"/>
  <c r="G26" i="8"/>
  <c r="I26" i="8" s="1"/>
  <c r="Z26" i="8"/>
  <c r="Z223" i="8"/>
  <c r="G223" i="8"/>
  <c r="I223" i="8" s="1"/>
  <c r="G84" i="8"/>
  <c r="I84" i="8" s="1"/>
  <c r="Z84" i="8"/>
  <c r="Z621" i="8"/>
  <c r="G621" i="8"/>
  <c r="K621" i="8" s="1"/>
  <c r="B621" i="8"/>
  <c r="Z472" i="8"/>
  <c r="G472" i="8"/>
  <c r="K472" i="8" s="1"/>
  <c r="G452" i="8"/>
  <c r="B452" i="8"/>
  <c r="Z695" i="8"/>
  <c r="G695" i="8"/>
  <c r="K695" i="8" s="1"/>
  <c r="G322" i="8"/>
  <c r="I322" i="8" s="1"/>
  <c r="Z322" i="8"/>
  <c r="Z305" i="8"/>
  <c r="G305" i="8"/>
  <c r="B249" i="8"/>
  <c r="R249" i="8"/>
  <c r="G242" i="8"/>
  <c r="I242" i="8" s="1"/>
  <c r="Z242" i="8"/>
  <c r="AT527" i="8"/>
  <c r="AS527" i="8" s="1"/>
  <c r="AR527" i="8" s="1"/>
  <c r="AQ527" i="8" s="1"/>
  <c r="AP527" i="8" s="1"/>
  <c r="AO527" i="8" s="1"/>
  <c r="AN527" i="8" s="1"/>
  <c r="AM527" i="8" s="1"/>
  <c r="AL527" i="8" s="1"/>
  <c r="Z448" i="8"/>
  <c r="AA448" i="8" s="1"/>
  <c r="R448" i="8"/>
  <c r="G717" i="8"/>
  <c r="Z717" i="8"/>
  <c r="AU218" i="8"/>
  <c r="G584" i="8"/>
  <c r="AY95" i="8"/>
  <c r="AU349" i="8"/>
  <c r="G289" i="8"/>
  <c r="I289" i="8" s="1"/>
  <c r="Z183" i="8"/>
  <c r="Z112" i="8"/>
  <c r="G104" i="8"/>
  <c r="I104" i="8" s="1"/>
  <c r="AU83" i="8"/>
  <c r="AT83" i="8" s="1"/>
  <c r="G608" i="8"/>
  <c r="G436" i="8"/>
  <c r="G420" i="8"/>
  <c r="AU703" i="8"/>
  <c r="AT703" i="8" s="1"/>
  <c r="AS703" i="8" s="1"/>
  <c r="AR703" i="8" s="1"/>
  <c r="AQ703" i="8" s="1"/>
  <c r="AP703" i="8" s="1"/>
  <c r="AO703" i="8" s="1"/>
  <c r="AN703" i="8" s="1"/>
  <c r="AM703" i="8" s="1"/>
  <c r="AL703" i="8" s="1"/>
  <c r="AI703" i="8" s="1"/>
  <c r="AY84" i="8"/>
  <c r="AY88" i="8"/>
  <c r="AY92" i="8"/>
  <c r="AU685" i="8"/>
  <c r="AT685" i="8" s="1"/>
  <c r="AS685" i="8" s="1"/>
  <c r="AR685" i="8" s="1"/>
  <c r="AQ685" i="8" s="1"/>
  <c r="AP685" i="8" s="1"/>
  <c r="AO685" i="8" s="1"/>
  <c r="AN685" i="8" s="1"/>
  <c r="AM685" i="8" s="1"/>
  <c r="AL685" i="8" s="1"/>
  <c r="AU673" i="8"/>
  <c r="AT673" i="8" s="1"/>
  <c r="AS673" i="8" s="1"/>
  <c r="AR673" i="8" s="1"/>
  <c r="AQ673" i="8" s="1"/>
  <c r="AP673" i="8" s="1"/>
  <c r="AO673" i="8" s="1"/>
  <c r="AN673" i="8" s="1"/>
  <c r="AM673" i="8" s="1"/>
  <c r="AL673" i="8" s="1"/>
  <c r="AY96" i="8"/>
  <c r="Z298" i="8"/>
  <c r="AA298" i="8" s="1"/>
  <c r="G40" i="8"/>
  <c r="I40" i="8" s="1"/>
  <c r="Z450" i="8"/>
  <c r="AU653" i="8"/>
  <c r="AU633" i="8"/>
  <c r="AT633" i="8" s="1"/>
  <c r="AS633" i="8" s="1"/>
  <c r="AR633" i="8" s="1"/>
  <c r="AQ633" i="8" s="1"/>
  <c r="AP633" i="8" s="1"/>
  <c r="AO633" i="8" s="1"/>
  <c r="AN633" i="8" s="1"/>
  <c r="AM633" i="8" s="1"/>
  <c r="AL633" i="8" s="1"/>
  <c r="AY85" i="8"/>
  <c r="AY89" i="8"/>
  <c r="AU381" i="8"/>
  <c r="AT381" i="8" s="1"/>
  <c r="AS381" i="8" s="1"/>
  <c r="AR381" i="8" s="1"/>
  <c r="AQ381" i="8" s="1"/>
  <c r="AP381" i="8" s="1"/>
  <c r="AO381" i="8" s="1"/>
  <c r="AN381" i="8" s="1"/>
  <c r="AM381" i="8" s="1"/>
  <c r="AL381" i="8" s="1"/>
  <c r="AU270" i="8"/>
  <c r="G234" i="8"/>
  <c r="I234" i="8" s="1"/>
  <c r="AU107" i="8"/>
  <c r="AU80" i="8"/>
  <c r="AU610" i="8"/>
  <c r="AT610" i="8" s="1"/>
  <c r="AS610" i="8" s="1"/>
  <c r="AR610" i="8" s="1"/>
  <c r="AQ610" i="8" s="1"/>
  <c r="AP610" i="8" s="1"/>
  <c r="AO610" i="8" s="1"/>
  <c r="AN610" i="8" s="1"/>
  <c r="AM610" i="8" s="1"/>
  <c r="AL610" i="8" s="1"/>
  <c r="AU462" i="8"/>
  <c r="AU646" i="8"/>
  <c r="AY93" i="8"/>
  <c r="AY97" i="8"/>
  <c r="AU191" i="8"/>
  <c r="AU170" i="8"/>
  <c r="G143" i="8"/>
  <c r="I143" i="8" s="1"/>
  <c r="AU132" i="8"/>
  <c r="AU35" i="8"/>
  <c r="AU547" i="8"/>
  <c r="AU684" i="8"/>
  <c r="AT684" i="8" s="1"/>
  <c r="AS684" i="8" s="1"/>
  <c r="AR684" i="8" s="1"/>
  <c r="AQ684" i="8" s="1"/>
  <c r="AP684" i="8" s="1"/>
  <c r="AO684" i="8" s="1"/>
  <c r="AN684" i="8" s="1"/>
  <c r="AM684" i="8" s="1"/>
  <c r="AL684" i="8" s="1"/>
  <c r="AI684" i="8" s="1"/>
  <c r="AY86" i="8"/>
  <c r="AY90" i="8"/>
  <c r="AU282" i="8"/>
  <c r="AT282" i="8" s="1"/>
  <c r="AS282" i="8" s="1"/>
  <c r="AR282" i="8" s="1"/>
  <c r="AQ282" i="8" s="1"/>
  <c r="AP282" i="8" s="1"/>
  <c r="AO282" i="8" s="1"/>
  <c r="AN282" i="8" s="1"/>
  <c r="AM282" i="8" s="1"/>
  <c r="AL282" i="8" s="1"/>
  <c r="AU234" i="8"/>
  <c r="AU66" i="8"/>
  <c r="AU648" i="8"/>
  <c r="AT648" i="8" s="1"/>
  <c r="AS648" i="8" s="1"/>
  <c r="AR648" i="8" s="1"/>
  <c r="AQ648" i="8" s="1"/>
  <c r="AP648" i="8" s="1"/>
  <c r="AO648" i="8" s="1"/>
  <c r="AN648" i="8" s="1"/>
  <c r="AM648" i="8" s="1"/>
  <c r="AL648" i="8" s="1"/>
  <c r="AU641" i="8"/>
  <c r="AU625" i="8"/>
  <c r="AU720" i="8"/>
  <c r="G720" i="8"/>
  <c r="Z720" i="8"/>
  <c r="Z720" i="9"/>
  <c r="G720" i="9"/>
  <c r="AU720" i="9"/>
  <c r="G715" i="3"/>
  <c r="P715" i="3"/>
  <c r="G715" i="5"/>
  <c r="P715" i="5"/>
  <c r="R631" i="3"/>
  <c r="T631" i="3" s="1"/>
  <c r="P211" i="1"/>
  <c r="R211" i="1" s="1"/>
  <c r="T211" i="1" s="1"/>
  <c r="P310" i="1"/>
  <c r="R310" i="1" s="1"/>
  <c r="T310" i="1" s="1"/>
  <c r="P374" i="1"/>
  <c r="R374" i="1" s="1"/>
  <c r="T374" i="1" s="1"/>
  <c r="P613" i="1"/>
  <c r="R613" i="1" s="1"/>
  <c r="T613" i="1" s="1"/>
  <c r="P302" i="1"/>
  <c r="R302" i="1" s="1"/>
  <c r="T302" i="1" s="1"/>
  <c r="P573" i="1"/>
  <c r="R573" i="1" s="1"/>
  <c r="T573" i="1" s="1"/>
  <c r="P326" i="1"/>
  <c r="R326" i="1" s="1"/>
  <c r="T326" i="1" s="1"/>
  <c r="P596" i="1"/>
  <c r="R596" i="1" s="1"/>
  <c r="T596" i="1" s="1"/>
  <c r="P319" i="1"/>
  <c r="R319" i="1" s="1"/>
  <c r="T319" i="1" s="1"/>
  <c r="P557" i="1"/>
  <c r="R557" i="1" s="1"/>
  <c r="T557" i="1" s="1"/>
  <c r="P254" i="1"/>
  <c r="R254" i="1" s="1"/>
  <c r="T254" i="1" s="1"/>
  <c r="P597" i="1"/>
  <c r="R597" i="1" s="1"/>
  <c r="T597" i="1" s="1"/>
  <c r="P259" i="1"/>
  <c r="R259" i="1" s="1"/>
  <c r="T259" i="1" s="1"/>
  <c r="P387" i="1"/>
  <c r="R387" i="1" s="1"/>
  <c r="T387" i="1" s="1"/>
  <c r="P82" i="1"/>
  <c r="R82" i="1" s="1"/>
  <c r="T82" i="1" s="1"/>
  <c r="P342" i="1"/>
  <c r="R342" i="1" s="1"/>
  <c r="T342" i="1" s="1"/>
  <c r="R648" i="3"/>
  <c r="T648" i="3" s="1"/>
  <c r="V624" i="5"/>
  <c r="P251" i="1"/>
  <c r="R251" i="1" s="1"/>
  <c r="T251" i="1" s="1"/>
  <c r="P335" i="1"/>
  <c r="R335" i="1" s="1"/>
  <c r="T335" i="1" s="1"/>
  <c r="P397" i="1"/>
  <c r="R397" i="1" s="1"/>
  <c r="T397" i="1" s="1"/>
  <c r="P632" i="1"/>
  <c r="R632" i="1" s="1"/>
  <c r="T632" i="1" s="1"/>
  <c r="P320" i="1"/>
  <c r="R320" i="1" s="1"/>
  <c r="T320" i="1" s="1"/>
  <c r="P707" i="1"/>
  <c r="R707" i="1" s="1"/>
  <c r="T707" i="1" s="1"/>
  <c r="P391" i="1"/>
  <c r="R391" i="1" s="1"/>
  <c r="T391" i="1" s="1"/>
  <c r="P219" i="1"/>
  <c r="R219" i="1" s="1"/>
  <c r="T219" i="1" s="1"/>
  <c r="P364" i="1"/>
  <c r="R364" i="1" s="1"/>
  <c r="T364" i="1" s="1"/>
  <c r="P602" i="1"/>
  <c r="R602" i="1" s="1"/>
  <c r="T602" i="1" s="1"/>
  <c r="P379" i="1"/>
  <c r="R379" i="1" s="1"/>
  <c r="T379" i="1" s="1"/>
  <c r="W2" i="1"/>
  <c r="P327" i="1"/>
  <c r="R327" i="1" s="1"/>
  <c r="T327" i="1" s="1"/>
  <c r="P594" i="1"/>
  <c r="R594" i="1" s="1"/>
  <c r="T594" i="1" s="1"/>
  <c r="P683" i="1"/>
  <c r="R683" i="1" s="1"/>
  <c r="T683" i="1" s="1"/>
  <c r="P308" i="1"/>
  <c r="R308" i="1" s="1"/>
  <c r="T308" i="1" s="1"/>
  <c r="P105" i="1"/>
  <c r="R105" i="1" s="1"/>
  <c r="T105" i="1" s="1"/>
  <c r="R102" i="3"/>
  <c r="T102" i="3" s="1"/>
  <c r="V102" i="3"/>
  <c r="P685" i="1"/>
  <c r="R685" i="1" s="1"/>
  <c r="T685" i="1" s="1"/>
  <c r="P322" i="1"/>
  <c r="R322" i="1" s="1"/>
  <c r="T322" i="1" s="1"/>
  <c r="P559" i="1"/>
  <c r="R559" i="1" s="1"/>
  <c r="T559" i="1" s="1"/>
  <c r="P207" i="1"/>
  <c r="R207" i="1" s="1"/>
  <c r="T207" i="1" s="1"/>
  <c r="AC262" i="8"/>
  <c r="AB262" i="8"/>
  <c r="P687" i="1"/>
  <c r="R687" i="1" s="1"/>
  <c r="T687" i="1" s="1"/>
  <c r="P467" i="1"/>
  <c r="R467" i="1" s="1"/>
  <c r="T467" i="1" s="1"/>
  <c r="R322" i="5"/>
  <c r="T322" i="5" s="1"/>
  <c r="V322" i="5"/>
  <c r="V505" i="5"/>
  <c r="R505" i="5"/>
  <c r="T505" i="5" s="1"/>
  <c r="R572" i="5"/>
  <c r="T572" i="5" s="1"/>
  <c r="V572" i="5"/>
  <c r="R583" i="5"/>
  <c r="T583" i="5" s="1"/>
  <c r="V583" i="5"/>
  <c r="V212" i="5"/>
  <c r="R212" i="5"/>
  <c r="T212" i="5" s="1"/>
  <c r="R608" i="5"/>
  <c r="T608" i="5" s="1"/>
  <c r="V608" i="5"/>
  <c r="V135" i="5"/>
  <c r="R135" i="5"/>
  <c r="T135" i="5" s="1"/>
  <c r="V101" i="5"/>
  <c r="R64" i="5"/>
  <c r="T64" i="5" s="1"/>
  <c r="V64" i="5"/>
  <c r="P639" i="1"/>
  <c r="R639" i="1" s="1"/>
  <c r="T639" i="1" s="1"/>
  <c r="P392" i="1"/>
  <c r="R392" i="1" s="1"/>
  <c r="T392" i="1" s="1"/>
  <c r="AB358" i="8"/>
  <c r="AE358" i="8"/>
  <c r="P354" i="1"/>
  <c r="R354" i="1" s="1"/>
  <c r="T354" i="1" s="1"/>
  <c r="P571" i="1"/>
  <c r="R571" i="1" s="1"/>
  <c r="T571" i="1" s="1"/>
  <c r="P620" i="1"/>
  <c r="P666" i="1"/>
  <c r="R666" i="1" s="1"/>
  <c r="T666" i="1" s="1"/>
  <c r="P662" i="1"/>
  <c r="R662" i="1" s="1"/>
  <c r="T662" i="1" s="1"/>
  <c r="P582" i="1"/>
  <c r="R582" i="1" s="1"/>
  <c r="T582" i="1" s="1"/>
  <c r="P589" i="1"/>
  <c r="R589" i="1" s="1"/>
  <c r="T589" i="1" s="1"/>
  <c r="P587" i="1"/>
  <c r="R587" i="1" s="1"/>
  <c r="T587" i="1" s="1"/>
  <c r="P595" i="1"/>
  <c r="R595" i="1" s="1"/>
  <c r="T595" i="1" s="1"/>
  <c r="P649" i="1"/>
  <c r="R649" i="1" s="1"/>
  <c r="T649" i="1" s="1"/>
  <c r="P629" i="1"/>
  <c r="R629" i="1" s="1"/>
  <c r="T629" i="1" s="1"/>
  <c r="P642" i="1"/>
  <c r="R642" i="1" s="1"/>
  <c r="T642" i="1" s="1"/>
  <c r="P328" i="1"/>
  <c r="R328" i="1" s="1"/>
  <c r="T328" i="1" s="1"/>
  <c r="P599" i="1"/>
  <c r="R599" i="1" s="1"/>
  <c r="T599" i="1" s="1"/>
  <c r="P577" i="1"/>
  <c r="R577" i="1" s="1"/>
  <c r="T577" i="1" s="1"/>
  <c r="P608" i="1"/>
  <c r="R608" i="1" s="1"/>
  <c r="T608" i="1" s="1"/>
  <c r="P628" i="1"/>
  <c r="R628" i="1" s="1"/>
  <c r="T628" i="1" s="1"/>
  <c r="P626" i="1"/>
  <c r="R626" i="1" s="1"/>
  <c r="T626" i="1" s="1"/>
  <c r="P579" i="1"/>
  <c r="P676" i="1"/>
  <c r="P663" i="1"/>
  <c r="R663" i="1" s="1"/>
  <c r="T663" i="1" s="1"/>
  <c r="P565" i="1"/>
  <c r="R565" i="1" s="1"/>
  <c r="T565" i="1" s="1"/>
  <c r="P556" i="1"/>
  <c r="R556" i="1" s="1"/>
  <c r="T556" i="1" s="1"/>
  <c r="P645" i="1"/>
  <c r="R645" i="1" s="1"/>
  <c r="T645" i="1" s="1"/>
  <c r="P616" i="1"/>
  <c r="R616" i="1" s="1"/>
  <c r="T616" i="1" s="1"/>
  <c r="P533" i="1"/>
  <c r="R533" i="1" s="1"/>
  <c r="T533" i="1" s="1"/>
  <c r="P521" i="1"/>
  <c r="R521" i="1" s="1"/>
  <c r="T521" i="1" s="1"/>
  <c r="P540" i="1"/>
  <c r="P444" i="1"/>
  <c r="R444" i="1" s="1"/>
  <c r="T444" i="1" s="1"/>
  <c r="P426" i="1"/>
  <c r="R426" i="1" s="1"/>
  <c r="T426" i="1" s="1"/>
  <c r="P408" i="1"/>
  <c r="R408" i="1" s="1"/>
  <c r="T408" i="1" s="1"/>
  <c r="P431" i="1"/>
  <c r="R431" i="1" s="1"/>
  <c r="T431" i="1" s="1"/>
  <c r="P421" i="1"/>
  <c r="R421" i="1" s="1"/>
  <c r="T421" i="1" s="1"/>
  <c r="P405" i="1"/>
  <c r="R405" i="1" s="1"/>
  <c r="T405" i="1" s="1"/>
  <c r="P393" i="1"/>
  <c r="R393" i="1" s="1"/>
  <c r="T393" i="1" s="1"/>
  <c r="P508" i="1"/>
  <c r="R508" i="1" s="1"/>
  <c r="T508" i="1" s="1"/>
  <c r="P450" i="1"/>
  <c r="R450" i="1" s="1"/>
  <c r="T450" i="1" s="1"/>
  <c r="P255" i="1"/>
  <c r="R255" i="1" s="1"/>
  <c r="T255" i="1" s="1"/>
  <c r="P194" i="1"/>
  <c r="R194" i="1" s="1"/>
  <c r="T194" i="1" s="1"/>
  <c r="P245" i="1"/>
  <c r="R245" i="1" s="1"/>
  <c r="T245" i="1" s="1"/>
  <c r="P206" i="1"/>
  <c r="R206" i="1" s="1"/>
  <c r="T206" i="1" s="1"/>
  <c r="P266" i="1"/>
  <c r="R266" i="1" s="1"/>
  <c r="T266" i="1" s="1"/>
  <c r="P204" i="1"/>
  <c r="R204" i="1" s="1"/>
  <c r="T204" i="1" s="1"/>
  <c r="P172" i="1"/>
  <c r="R172" i="1" s="1"/>
  <c r="T172" i="1" s="1"/>
  <c r="P154" i="1"/>
  <c r="R154" i="1" s="1"/>
  <c r="T154" i="1" s="1"/>
  <c r="P634" i="1"/>
  <c r="R634" i="1" s="1"/>
  <c r="T634" i="1" s="1"/>
  <c r="W24" i="1"/>
  <c r="P47" i="1"/>
  <c r="R47" i="1" s="1"/>
  <c r="T47" i="1" s="1"/>
  <c r="P63" i="1"/>
  <c r="R63" i="1" s="1"/>
  <c r="T63" i="1" s="1"/>
  <c r="P95" i="1"/>
  <c r="R95" i="1" s="1"/>
  <c r="T95" i="1" s="1"/>
  <c r="P125" i="1"/>
  <c r="R125" i="1" s="1"/>
  <c r="T125" i="1" s="1"/>
  <c r="P30" i="1"/>
  <c r="R30" i="1" s="1"/>
  <c r="T30" i="1" s="1"/>
  <c r="P546" i="1"/>
  <c r="R546" i="1" s="1"/>
  <c r="T546" i="1" s="1"/>
  <c r="P530" i="1"/>
  <c r="R530" i="1" s="1"/>
  <c r="T530" i="1" s="1"/>
  <c r="P514" i="1"/>
  <c r="R514" i="1" s="1"/>
  <c r="T514" i="1" s="1"/>
  <c r="P527" i="1"/>
  <c r="R527" i="1" s="1"/>
  <c r="T527" i="1" s="1"/>
  <c r="P511" i="1"/>
  <c r="R511" i="1" s="1"/>
  <c r="T511" i="1" s="1"/>
  <c r="P524" i="1"/>
  <c r="P456" i="1"/>
  <c r="P382" i="1"/>
  <c r="R382" i="1" s="1"/>
  <c r="T382" i="1" s="1"/>
  <c r="P442" i="1"/>
  <c r="P424" i="1"/>
  <c r="P406" i="1"/>
  <c r="R406" i="1" s="1"/>
  <c r="T406" i="1" s="1"/>
  <c r="P437" i="1"/>
  <c r="R437" i="1" s="1"/>
  <c r="T437" i="1" s="1"/>
  <c r="P413" i="1"/>
  <c r="R413" i="1" s="1"/>
  <c r="T413" i="1" s="1"/>
  <c r="P466" i="1"/>
  <c r="R466" i="1" s="1"/>
  <c r="T466" i="1" s="1"/>
  <c r="P454" i="1"/>
  <c r="P504" i="1"/>
  <c r="R504" i="1" s="1"/>
  <c r="T504" i="1" s="1"/>
  <c r="P216" i="1"/>
  <c r="R216" i="1" s="1"/>
  <c r="T216" i="1" s="1"/>
  <c r="P230" i="1"/>
  <c r="R230" i="1" s="1"/>
  <c r="T230" i="1" s="1"/>
  <c r="P228" i="1"/>
  <c r="R228" i="1" s="1"/>
  <c r="T228" i="1" s="1"/>
  <c r="P291" i="1"/>
  <c r="R291" i="1" s="1"/>
  <c r="T291" i="1" s="1"/>
  <c r="P170" i="1"/>
  <c r="W21" i="1"/>
  <c r="P636" i="1"/>
  <c r="R636" i="1" s="1"/>
  <c r="T636" i="1" s="1"/>
  <c r="W28" i="1"/>
  <c r="P49" i="1"/>
  <c r="R49" i="1" s="1"/>
  <c r="T49" i="1" s="1"/>
  <c r="P65" i="1"/>
  <c r="R65" i="1" s="1"/>
  <c r="T65" i="1" s="1"/>
  <c r="P79" i="1"/>
  <c r="R79" i="1" s="1"/>
  <c r="T79" i="1" s="1"/>
  <c r="P97" i="1"/>
  <c r="R97" i="1" s="1"/>
  <c r="T97" i="1" s="1"/>
  <c r="P111" i="1"/>
  <c r="R111" i="1" s="1"/>
  <c r="T111" i="1" s="1"/>
  <c r="P127" i="1"/>
  <c r="R127" i="1" s="1"/>
  <c r="T127" i="1" s="1"/>
  <c r="P145" i="1"/>
  <c r="R145" i="1" s="1"/>
  <c r="T145" i="1" s="1"/>
  <c r="P655" i="1"/>
  <c r="R655" i="1" s="1"/>
  <c r="T655" i="1" s="1"/>
  <c r="W31" i="1"/>
  <c r="P163" i="1"/>
  <c r="R163" i="1" s="1"/>
  <c r="T163" i="1" s="1"/>
  <c r="P635" i="1"/>
  <c r="R635" i="1" s="1"/>
  <c r="T635" i="1" s="1"/>
  <c r="W30" i="1"/>
  <c r="P48" i="1"/>
  <c r="R48" i="1" s="1"/>
  <c r="T48" i="1" s="1"/>
  <c r="P673" i="1"/>
  <c r="R673" i="1" s="1"/>
  <c r="T673" i="1" s="1"/>
  <c r="P553" i="1"/>
  <c r="P529" i="1"/>
  <c r="R529" i="1" s="1"/>
  <c r="T529" i="1" s="1"/>
  <c r="P517" i="1"/>
  <c r="P543" i="1"/>
  <c r="R543" i="1" s="1"/>
  <c r="T543" i="1" s="1"/>
  <c r="P552" i="1"/>
  <c r="R552" i="1" s="1"/>
  <c r="T552" i="1" s="1"/>
  <c r="P536" i="1"/>
  <c r="R536" i="1" s="1"/>
  <c r="T536" i="1" s="1"/>
  <c r="P520" i="1"/>
  <c r="R520" i="1" s="1"/>
  <c r="T520" i="1" s="1"/>
  <c r="P29" i="1"/>
  <c r="R29" i="1" s="1"/>
  <c r="T29" i="1" s="1"/>
  <c r="P440" i="1"/>
  <c r="P422" i="1"/>
  <c r="R422" i="1" s="1"/>
  <c r="T422" i="1" s="1"/>
  <c r="P402" i="1"/>
  <c r="R402" i="1" s="1"/>
  <c r="T402" i="1" s="1"/>
  <c r="P445" i="1"/>
  <c r="R445" i="1" s="1"/>
  <c r="T445" i="1" s="1"/>
  <c r="P427" i="1"/>
  <c r="R427" i="1" s="1"/>
  <c r="T427" i="1" s="1"/>
  <c r="P419" i="1"/>
  <c r="R419" i="1" s="1"/>
  <c r="T419" i="1" s="1"/>
  <c r="P383" i="1"/>
  <c r="R383" i="1" s="1"/>
  <c r="T383" i="1" s="1"/>
  <c r="P500" i="1"/>
  <c r="R500" i="1" s="1"/>
  <c r="T500" i="1" s="1"/>
  <c r="P381" i="1"/>
  <c r="P253" i="1"/>
  <c r="R253" i="1" s="1"/>
  <c r="T253" i="1" s="1"/>
  <c r="P196" i="1"/>
  <c r="P168" i="1"/>
  <c r="R168" i="1" s="1"/>
  <c r="T168" i="1" s="1"/>
  <c r="W5" i="1"/>
  <c r="P650" i="1"/>
  <c r="R650" i="1" s="1"/>
  <c r="T650" i="1" s="1"/>
  <c r="W32" i="1"/>
  <c r="P51" i="1"/>
  <c r="R51" i="1" s="1"/>
  <c r="T51" i="1" s="1"/>
  <c r="P67" i="1"/>
  <c r="R67" i="1" s="1"/>
  <c r="T67" i="1" s="1"/>
  <c r="P81" i="1"/>
  <c r="R81" i="1" s="1"/>
  <c r="T81" i="1" s="1"/>
  <c r="P99" i="1"/>
  <c r="R99" i="1" s="1"/>
  <c r="T99" i="1" s="1"/>
  <c r="P113" i="1"/>
  <c r="R113" i="1" s="1"/>
  <c r="T113" i="1" s="1"/>
  <c r="P129" i="1"/>
  <c r="R129" i="1" s="1"/>
  <c r="T129" i="1" s="1"/>
  <c r="P147" i="1"/>
  <c r="P542" i="1"/>
  <c r="R542" i="1" s="1"/>
  <c r="T542" i="1" s="1"/>
  <c r="P510" i="1"/>
  <c r="R510" i="1" s="1"/>
  <c r="T510" i="1" s="1"/>
  <c r="P523" i="1"/>
  <c r="P452" i="1"/>
  <c r="R452" i="1" s="1"/>
  <c r="T452" i="1" s="1"/>
  <c r="P375" i="1"/>
  <c r="R375" i="1" s="1"/>
  <c r="T375" i="1" s="1"/>
  <c r="P506" i="1"/>
  <c r="R506" i="1" s="1"/>
  <c r="T506" i="1" s="1"/>
  <c r="P436" i="1"/>
  <c r="R436" i="1" s="1"/>
  <c r="T436" i="1" s="1"/>
  <c r="P418" i="1"/>
  <c r="R418" i="1" s="1"/>
  <c r="T418" i="1" s="1"/>
  <c r="P400" i="1"/>
  <c r="R400" i="1" s="1"/>
  <c r="T400" i="1" s="1"/>
  <c r="P411" i="1"/>
  <c r="R411" i="1" s="1"/>
  <c r="T411" i="1" s="1"/>
  <c r="P403" i="1"/>
  <c r="R403" i="1" s="1"/>
  <c r="T403" i="1" s="1"/>
  <c r="P496" i="1"/>
  <c r="R496" i="1" s="1"/>
  <c r="T496" i="1" s="1"/>
  <c r="P242" i="1"/>
  <c r="P210" i="1"/>
  <c r="R210" i="1" s="1"/>
  <c r="T210" i="1" s="1"/>
  <c r="P270" i="1"/>
  <c r="R270" i="1" s="1"/>
  <c r="T270" i="1" s="1"/>
  <c r="P208" i="1"/>
  <c r="R208" i="1" s="1"/>
  <c r="T208" i="1" s="1"/>
  <c r="P303" i="1"/>
  <c r="R303" i="1" s="1"/>
  <c r="T303" i="1" s="1"/>
  <c r="P222" i="1"/>
  <c r="R222" i="1" s="1"/>
  <c r="T222" i="1" s="1"/>
  <c r="P198" i="1"/>
  <c r="R198" i="1" s="1"/>
  <c r="T198" i="1" s="1"/>
  <c r="P220" i="1"/>
  <c r="P283" i="1"/>
  <c r="R283" i="1" s="1"/>
  <c r="T283" i="1" s="1"/>
  <c r="P186" i="1"/>
  <c r="R186" i="1" s="1"/>
  <c r="T186" i="1" s="1"/>
  <c r="P166" i="1"/>
  <c r="R166" i="1" s="1"/>
  <c r="T166" i="1" s="1"/>
  <c r="P654" i="1"/>
  <c r="R654" i="1" s="1"/>
  <c r="T654" i="1" s="1"/>
  <c r="W4" i="1"/>
  <c r="P37" i="1"/>
  <c r="R37" i="1" s="1"/>
  <c r="T37" i="1" s="1"/>
  <c r="P53" i="1"/>
  <c r="R53" i="1" s="1"/>
  <c r="T53" i="1" s="1"/>
  <c r="P69" i="1"/>
  <c r="R69" i="1" s="1"/>
  <c r="T69" i="1" s="1"/>
  <c r="P83" i="1"/>
  <c r="R83" i="1" s="1"/>
  <c r="T83" i="1" s="1"/>
  <c r="P101" i="1"/>
  <c r="R101" i="1" s="1"/>
  <c r="T101" i="1" s="1"/>
  <c r="P115" i="1"/>
  <c r="R115" i="1" s="1"/>
  <c r="T115" i="1" s="1"/>
  <c r="P131" i="1"/>
  <c r="R131" i="1" s="1"/>
  <c r="T131" i="1" s="1"/>
  <c r="P149" i="1"/>
  <c r="R149" i="1" s="1"/>
  <c r="T149" i="1" s="1"/>
  <c r="W7" i="1"/>
  <c r="P152" i="1"/>
  <c r="R152" i="1" s="1"/>
  <c r="T152" i="1" s="1"/>
  <c r="P167" i="1"/>
  <c r="R167" i="1" s="1"/>
  <c r="T167" i="1" s="1"/>
  <c r="W6" i="1"/>
  <c r="P621" i="1"/>
  <c r="R621" i="1" s="1"/>
  <c r="T621" i="1" s="1"/>
  <c r="P575" i="1"/>
  <c r="R575" i="1" s="1"/>
  <c r="T575" i="1" s="1"/>
  <c r="P664" i="1"/>
  <c r="R664" i="1" s="1"/>
  <c r="T664" i="1" s="1"/>
  <c r="P525" i="1"/>
  <c r="R525" i="1" s="1"/>
  <c r="T525" i="1" s="1"/>
  <c r="P513" i="1"/>
  <c r="R513" i="1" s="1"/>
  <c r="T513" i="1" s="1"/>
  <c r="P26" i="1"/>
  <c r="R26" i="1" s="1"/>
  <c r="T26" i="1" s="1"/>
  <c r="P538" i="1"/>
  <c r="P522" i="1"/>
  <c r="R522" i="1" s="1"/>
  <c r="T522" i="1" s="1"/>
  <c r="P551" i="1"/>
  <c r="R551" i="1" s="1"/>
  <c r="T551" i="1" s="1"/>
  <c r="P519" i="1"/>
  <c r="R519" i="1" s="1"/>
  <c r="T519" i="1" s="1"/>
  <c r="P464" i="1"/>
  <c r="P494" i="1"/>
  <c r="R494" i="1" s="1"/>
  <c r="T494" i="1" s="1"/>
  <c r="P432" i="1"/>
  <c r="R432" i="1" s="1"/>
  <c r="T432" i="1" s="1"/>
  <c r="P414" i="1"/>
  <c r="R414" i="1" s="1"/>
  <c r="T414" i="1" s="1"/>
  <c r="P417" i="1"/>
  <c r="R417" i="1" s="1"/>
  <c r="T417" i="1" s="1"/>
  <c r="P409" i="1"/>
  <c r="R409" i="1" s="1"/>
  <c r="T409" i="1" s="1"/>
  <c r="P399" i="1"/>
  <c r="R399" i="1" s="1"/>
  <c r="T399" i="1" s="1"/>
  <c r="P268" i="1"/>
  <c r="R268" i="1" s="1"/>
  <c r="T268" i="1" s="1"/>
  <c r="P234" i="1"/>
  <c r="R234" i="1" s="1"/>
  <c r="T234" i="1" s="1"/>
  <c r="P202" i="1"/>
  <c r="R202" i="1" s="1"/>
  <c r="T202" i="1" s="1"/>
  <c r="P262" i="1"/>
  <c r="R262" i="1" s="1"/>
  <c r="T262" i="1" s="1"/>
  <c r="P200" i="1"/>
  <c r="R200" i="1" s="1"/>
  <c r="T200" i="1" s="1"/>
  <c r="P295" i="1"/>
  <c r="R295" i="1" s="1"/>
  <c r="T295" i="1" s="1"/>
  <c r="P264" i="1"/>
  <c r="P671" i="1"/>
  <c r="R671" i="1" s="1"/>
  <c r="T671" i="1" s="1"/>
  <c r="P518" i="1"/>
  <c r="R518" i="1" s="1"/>
  <c r="T518" i="1" s="1"/>
  <c r="P34" i="1"/>
  <c r="R34" i="1" s="1"/>
  <c r="T34" i="1" s="1"/>
  <c r="P516" i="1"/>
  <c r="R516" i="1" s="1"/>
  <c r="T516" i="1" s="1"/>
  <c r="P412" i="1"/>
  <c r="R412" i="1" s="1"/>
  <c r="T412" i="1" s="1"/>
  <c r="P435" i="1"/>
  <c r="R435" i="1" s="1"/>
  <c r="T435" i="1" s="1"/>
  <c r="P423" i="1"/>
  <c r="R423" i="1" s="1"/>
  <c r="T423" i="1" s="1"/>
  <c r="P401" i="1"/>
  <c r="R401" i="1" s="1"/>
  <c r="T401" i="1" s="1"/>
  <c r="P164" i="1"/>
  <c r="R164" i="1" s="1"/>
  <c r="T164" i="1" s="1"/>
  <c r="W8" i="1"/>
  <c r="P55" i="1"/>
  <c r="R55" i="1" s="1"/>
  <c r="T55" i="1" s="1"/>
  <c r="P85" i="1"/>
  <c r="R85" i="1" s="1"/>
  <c r="T85" i="1" s="1"/>
  <c r="P117" i="1"/>
  <c r="R117" i="1" s="1"/>
  <c r="T117" i="1" s="1"/>
  <c r="P143" i="1"/>
  <c r="R143" i="1" s="1"/>
  <c r="T143" i="1" s="1"/>
  <c r="W15" i="1"/>
  <c r="P161" i="1"/>
  <c r="R161" i="1" s="1"/>
  <c r="T161" i="1" s="1"/>
  <c r="P631" i="1"/>
  <c r="R631" i="1" s="1"/>
  <c r="T631" i="1" s="1"/>
  <c r="P38" i="1"/>
  <c r="R38" i="1" s="1"/>
  <c r="T38" i="1" s="1"/>
  <c r="P56" i="1"/>
  <c r="R56" i="1" s="1"/>
  <c r="T56" i="1" s="1"/>
  <c r="P72" i="1"/>
  <c r="R72" i="1" s="1"/>
  <c r="T72" i="1" s="1"/>
  <c r="P88" i="1"/>
  <c r="R88" i="1" s="1"/>
  <c r="T88" i="1" s="1"/>
  <c r="P102" i="1"/>
  <c r="R102" i="1" s="1"/>
  <c r="T102" i="1" s="1"/>
  <c r="P118" i="1"/>
  <c r="R118" i="1" s="1"/>
  <c r="T118" i="1" s="1"/>
  <c r="P132" i="1"/>
  <c r="R132" i="1" s="1"/>
  <c r="T132" i="1" s="1"/>
  <c r="P146" i="1"/>
  <c r="R146" i="1" s="1"/>
  <c r="T146" i="1" s="1"/>
  <c r="W33" i="1"/>
  <c r="P549" i="1"/>
  <c r="R549" i="1" s="1"/>
  <c r="T549" i="1" s="1"/>
  <c r="P539" i="1"/>
  <c r="R539" i="1" s="1"/>
  <c r="T539" i="1" s="1"/>
  <c r="P515" i="1"/>
  <c r="R515" i="1" s="1"/>
  <c r="T515" i="1" s="1"/>
  <c r="P502" i="1"/>
  <c r="R502" i="1" s="1"/>
  <c r="T502" i="1" s="1"/>
  <c r="P410" i="1"/>
  <c r="P443" i="1"/>
  <c r="P226" i="1"/>
  <c r="R226" i="1" s="1"/>
  <c r="T226" i="1" s="1"/>
  <c r="P232" i="1"/>
  <c r="R232" i="1" s="1"/>
  <c r="T232" i="1" s="1"/>
  <c r="P214" i="1"/>
  <c r="R214" i="1" s="1"/>
  <c r="T214" i="1" s="1"/>
  <c r="P160" i="1"/>
  <c r="R160" i="1" s="1"/>
  <c r="T160" i="1" s="1"/>
  <c r="W12" i="1"/>
  <c r="P57" i="1"/>
  <c r="R57" i="1" s="1"/>
  <c r="T57" i="1" s="1"/>
  <c r="P87" i="1"/>
  <c r="R87" i="1" s="1"/>
  <c r="T87" i="1" s="1"/>
  <c r="P119" i="1"/>
  <c r="R119" i="1" s="1"/>
  <c r="T119" i="1" s="1"/>
  <c r="P153" i="1"/>
  <c r="R153" i="1" s="1"/>
  <c r="T153" i="1" s="1"/>
  <c r="W19" i="1"/>
  <c r="W10" i="1"/>
  <c r="P40" i="1"/>
  <c r="R40" i="1" s="1"/>
  <c r="T40" i="1" s="1"/>
  <c r="P58" i="1"/>
  <c r="R58" i="1" s="1"/>
  <c r="T58" i="1" s="1"/>
  <c r="P74" i="1"/>
  <c r="R74" i="1" s="1"/>
  <c r="T74" i="1" s="1"/>
  <c r="P90" i="1"/>
  <c r="R90" i="1" s="1"/>
  <c r="T90" i="1" s="1"/>
  <c r="P104" i="1"/>
  <c r="R104" i="1" s="1"/>
  <c r="T104" i="1" s="1"/>
  <c r="P120" i="1"/>
  <c r="R120" i="1" s="1"/>
  <c r="T120" i="1" s="1"/>
  <c r="P134" i="1"/>
  <c r="R134" i="1" s="1"/>
  <c r="T134" i="1" s="1"/>
  <c r="P148" i="1"/>
  <c r="R148" i="1" s="1"/>
  <c r="T148" i="1" s="1"/>
  <c r="W17" i="1"/>
  <c r="P27" i="1"/>
  <c r="R27" i="1" s="1"/>
  <c r="T27" i="1" s="1"/>
  <c r="P313" i="1"/>
  <c r="R313" i="1" s="1"/>
  <c r="T313" i="1" s="1"/>
  <c r="P35" i="1"/>
  <c r="R35" i="1" s="1"/>
  <c r="T35" i="1" s="1"/>
  <c r="P184" i="1"/>
  <c r="P339" i="1"/>
  <c r="R339" i="1" s="1"/>
  <c r="T339" i="1" s="1"/>
  <c r="P477" i="1"/>
  <c r="R477" i="1" s="1"/>
  <c r="T477" i="1" s="1"/>
  <c r="P337" i="1"/>
  <c r="R337" i="1" s="1"/>
  <c r="T337" i="1" s="1"/>
  <c r="P304" i="1"/>
  <c r="R304" i="1" s="1"/>
  <c r="T304" i="1" s="1"/>
  <c r="P176" i="1"/>
  <c r="R176" i="1" s="1"/>
  <c r="T176" i="1" s="1"/>
  <c r="P688" i="1"/>
  <c r="R688" i="1" s="1"/>
  <c r="T688" i="1" s="1"/>
  <c r="P656" i="1"/>
  <c r="R656" i="1" s="1"/>
  <c r="T656" i="1" s="1"/>
  <c r="P689" i="1"/>
  <c r="R689" i="1" s="1"/>
  <c r="T689" i="1" s="1"/>
  <c r="W13" i="1"/>
  <c r="P534" i="1"/>
  <c r="R534" i="1" s="1"/>
  <c r="T534" i="1" s="1"/>
  <c r="P532" i="1"/>
  <c r="R532" i="1" s="1"/>
  <c r="T532" i="1" s="1"/>
  <c r="P460" i="1"/>
  <c r="R460" i="1" s="1"/>
  <c r="T460" i="1" s="1"/>
  <c r="P490" i="1"/>
  <c r="R490" i="1" s="1"/>
  <c r="T490" i="1" s="1"/>
  <c r="P433" i="1"/>
  <c r="R433" i="1" s="1"/>
  <c r="T433" i="1" s="1"/>
  <c r="P407" i="1"/>
  <c r="R407" i="1" s="1"/>
  <c r="T407" i="1" s="1"/>
  <c r="P272" i="1"/>
  <c r="R272" i="1" s="1"/>
  <c r="T272" i="1" s="1"/>
  <c r="P212" i="1"/>
  <c r="R212" i="1" s="1"/>
  <c r="T212" i="1" s="1"/>
  <c r="P307" i="1"/>
  <c r="R307" i="1" s="1"/>
  <c r="T307" i="1" s="1"/>
  <c r="P158" i="1"/>
  <c r="R158" i="1" s="1"/>
  <c r="T158" i="1" s="1"/>
  <c r="W16" i="1"/>
  <c r="P59" i="1"/>
  <c r="R59" i="1" s="1"/>
  <c r="T59" i="1" s="1"/>
  <c r="P91" i="1"/>
  <c r="R91" i="1" s="1"/>
  <c r="T91" i="1" s="1"/>
  <c r="P121" i="1"/>
  <c r="R121" i="1" s="1"/>
  <c r="T121" i="1" s="1"/>
  <c r="P677" i="1"/>
  <c r="R677" i="1" s="1"/>
  <c r="T677" i="1" s="1"/>
  <c r="W23" i="1"/>
  <c r="P165" i="1"/>
  <c r="R165" i="1" s="1"/>
  <c r="T165" i="1" s="1"/>
  <c r="W14" i="1"/>
  <c r="P42" i="1"/>
  <c r="R42" i="1" s="1"/>
  <c r="T42" i="1" s="1"/>
  <c r="P60" i="1"/>
  <c r="R60" i="1" s="1"/>
  <c r="T60" i="1" s="1"/>
  <c r="P76" i="1"/>
  <c r="R76" i="1" s="1"/>
  <c r="T76" i="1" s="1"/>
  <c r="P106" i="1"/>
  <c r="R106" i="1" s="1"/>
  <c r="T106" i="1" s="1"/>
  <c r="P122" i="1"/>
  <c r="R122" i="1" s="1"/>
  <c r="T122" i="1" s="1"/>
  <c r="P136" i="1"/>
  <c r="R136" i="1" s="1"/>
  <c r="T136" i="1" s="1"/>
  <c r="P651" i="1"/>
  <c r="R651" i="1" s="1"/>
  <c r="T651" i="1" s="1"/>
  <c r="P702" i="1"/>
  <c r="R702" i="1" s="1"/>
  <c r="T702" i="1" s="1"/>
  <c r="P507" i="1"/>
  <c r="R507" i="1" s="1"/>
  <c r="T507" i="1" s="1"/>
  <c r="P545" i="1"/>
  <c r="R545" i="1" s="1"/>
  <c r="T545" i="1" s="1"/>
  <c r="P531" i="1"/>
  <c r="R531" i="1" s="1"/>
  <c r="T531" i="1" s="1"/>
  <c r="P446" i="1"/>
  <c r="R446" i="1" s="1"/>
  <c r="T446" i="1" s="1"/>
  <c r="P441" i="1"/>
  <c r="P462" i="1"/>
  <c r="R462" i="1" s="1"/>
  <c r="T462" i="1" s="1"/>
  <c r="P257" i="1"/>
  <c r="R257" i="1" s="1"/>
  <c r="T257" i="1" s="1"/>
  <c r="P244" i="1"/>
  <c r="R244" i="1" s="1"/>
  <c r="T244" i="1" s="1"/>
  <c r="P156" i="1"/>
  <c r="R156" i="1" s="1"/>
  <c r="T156" i="1" s="1"/>
  <c r="W20" i="1"/>
  <c r="P61" i="1"/>
  <c r="R61" i="1" s="1"/>
  <c r="T61" i="1" s="1"/>
  <c r="P93" i="1"/>
  <c r="R93" i="1" s="1"/>
  <c r="T93" i="1" s="1"/>
  <c r="P123" i="1"/>
  <c r="R123" i="1" s="1"/>
  <c r="T123" i="1" s="1"/>
  <c r="P647" i="1"/>
  <c r="R647" i="1" s="1"/>
  <c r="T647" i="1" s="1"/>
  <c r="W27" i="1"/>
  <c r="P169" i="1"/>
  <c r="R169" i="1" s="1"/>
  <c r="T169" i="1" s="1"/>
  <c r="W18" i="1"/>
  <c r="P44" i="1"/>
  <c r="R44" i="1" s="1"/>
  <c r="T44" i="1" s="1"/>
  <c r="P62" i="1"/>
  <c r="R62" i="1" s="1"/>
  <c r="T62" i="1" s="1"/>
  <c r="P78" i="1"/>
  <c r="R78" i="1" s="1"/>
  <c r="T78" i="1" s="1"/>
  <c r="P92" i="1"/>
  <c r="R92" i="1" s="1"/>
  <c r="T92" i="1" s="1"/>
  <c r="P108" i="1"/>
  <c r="R108" i="1" s="1"/>
  <c r="T108" i="1" s="1"/>
  <c r="P138" i="1"/>
  <c r="R138" i="1" s="1"/>
  <c r="T138" i="1" s="1"/>
  <c r="P151" i="1"/>
  <c r="R151" i="1" s="1"/>
  <c r="T151" i="1" s="1"/>
  <c r="P648" i="1"/>
  <c r="R648" i="1" s="1"/>
  <c r="T648" i="1" s="1"/>
  <c r="P373" i="1"/>
  <c r="R373" i="1" s="1"/>
  <c r="T373" i="1" s="1"/>
  <c r="P277" i="1"/>
  <c r="P570" i="1"/>
  <c r="R570" i="1" s="1"/>
  <c r="T570" i="1" s="1"/>
  <c r="P481" i="1"/>
  <c r="R481" i="1" s="1"/>
  <c r="T481" i="1" s="1"/>
  <c r="P293" i="1"/>
  <c r="R293" i="1" s="1"/>
  <c r="T293" i="1" s="1"/>
  <c r="P368" i="1"/>
  <c r="R368" i="1" s="1"/>
  <c r="T368" i="1" s="1"/>
  <c r="P358" i="1"/>
  <c r="R358" i="1" s="1"/>
  <c r="T358" i="1" s="1"/>
  <c r="P563" i="1"/>
  <c r="R563" i="1" s="1"/>
  <c r="T563" i="1" s="1"/>
  <c r="P567" i="1"/>
  <c r="R567" i="1" s="1"/>
  <c r="T567" i="1" s="1"/>
  <c r="P548" i="1"/>
  <c r="P434" i="1"/>
  <c r="R434" i="1" s="1"/>
  <c r="T434" i="1" s="1"/>
  <c r="P361" i="1"/>
  <c r="R361" i="1" s="1"/>
  <c r="T361" i="1" s="1"/>
  <c r="P488" i="1"/>
  <c r="R488" i="1" s="1"/>
  <c r="T488" i="1" s="1"/>
  <c r="P238" i="1"/>
  <c r="R238" i="1" s="1"/>
  <c r="T238" i="1" s="1"/>
  <c r="P182" i="1"/>
  <c r="R182" i="1" s="1"/>
  <c r="T182" i="1" s="1"/>
  <c r="W25" i="1"/>
  <c r="P39" i="1"/>
  <c r="R39" i="1" s="1"/>
  <c r="T39" i="1" s="1"/>
  <c r="P71" i="1"/>
  <c r="R71" i="1" s="1"/>
  <c r="T71" i="1" s="1"/>
  <c r="P103" i="1"/>
  <c r="R103" i="1" s="1"/>
  <c r="T103" i="1" s="1"/>
  <c r="P133" i="1"/>
  <c r="R133" i="1" s="1"/>
  <c r="T133" i="1" s="1"/>
  <c r="P646" i="1"/>
  <c r="R646" i="1" s="1"/>
  <c r="T646" i="1" s="1"/>
  <c r="W35" i="1"/>
  <c r="P171" i="1"/>
  <c r="R171" i="1" s="1"/>
  <c r="T171" i="1" s="1"/>
  <c r="W22" i="1"/>
  <c r="P46" i="1"/>
  <c r="R46" i="1" s="1"/>
  <c r="T46" i="1" s="1"/>
  <c r="P64" i="1"/>
  <c r="R64" i="1" s="1"/>
  <c r="T64" i="1" s="1"/>
  <c r="P80" i="1"/>
  <c r="R80" i="1" s="1"/>
  <c r="T80" i="1" s="1"/>
  <c r="P94" i="1"/>
  <c r="R94" i="1" s="1"/>
  <c r="T94" i="1" s="1"/>
  <c r="P110" i="1"/>
  <c r="R110" i="1" s="1"/>
  <c r="T110" i="1" s="1"/>
  <c r="P124" i="1"/>
  <c r="R124" i="1" s="1"/>
  <c r="T124" i="1" s="1"/>
  <c r="P187" i="1"/>
  <c r="R187" i="1" s="1"/>
  <c r="T187" i="1" s="1"/>
  <c r="P701" i="1"/>
  <c r="R701" i="1" s="1"/>
  <c r="T701" i="1" s="1"/>
  <c r="P487" i="1"/>
  <c r="R487" i="1" s="1"/>
  <c r="T487" i="1" s="1"/>
  <c r="P469" i="1"/>
  <c r="P475" i="1"/>
  <c r="P288" i="1"/>
  <c r="P24" i="1"/>
  <c r="P696" i="1"/>
  <c r="R696" i="1" s="1"/>
  <c r="T696" i="1" s="1"/>
  <c r="P668" i="1"/>
  <c r="R668" i="1" s="1"/>
  <c r="T668" i="1" s="1"/>
  <c r="P627" i="1"/>
  <c r="R627" i="1" s="1"/>
  <c r="T627" i="1" s="1"/>
  <c r="P544" i="1"/>
  <c r="R544" i="1" s="1"/>
  <c r="T544" i="1" s="1"/>
  <c r="P430" i="1"/>
  <c r="R430" i="1" s="1"/>
  <c r="T430" i="1" s="1"/>
  <c r="P274" i="1"/>
  <c r="P41" i="1"/>
  <c r="R41" i="1" s="1"/>
  <c r="T41" i="1" s="1"/>
  <c r="P109" i="1"/>
  <c r="R109" i="1" s="1"/>
  <c r="T109" i="1" s="1"/>
  <c r="P157" i="1"/>
  <c r="R157" i="1" s="1"/>
  <c r="T157" i="1" s="1"/>
  <c r="P50" i="1"/>
  <c r="R50" i="1" s="1"/>
  <c r="T50" i="1" s="1"/>
  <c r="P86" i="1"/>
  <c r="R86" i="1" s="1"/>
  <c r="T86" i="1" s="1"/>
  <c r="P128" i="1"/>
  <c r="R128" i="1" s="1"/>
  <c r="T128" i="1" s="1"/>
  <c r="P566" i="1"/>
  <c r="R566" i="1" s="1"/>
  <c r="T566" i="1" s="1"/>
  <c r="P476" i="1"/>
  <c r="P301" i="1"/>
  <c r="R301" i="1" s="1"/>
  <c r="T301" i="1" s="1"/>
  <c r="P657" i="1"/>
  <c r="R657" i="1" s="1"/>
  <c r="T657" i="1" s="1"/>
  <c r="P23" i="1"/>
  <c r="R23" i="1" s="1"/>
  <c r="T23" i="1" s="1"/>
  <c r="P678" i="1"/>
  <c r="R678" i="1" s="1"/>
  <c r="T678" i="1" s="1"/>
  <c r="W29" i="1"/>
  <c r="P572" i="1"/>
  <c r="P355" i="1"/>
  <c r="R355" i="1" s="1"/>
  <c r="T355" i="1" s="1"/>
  <c r="P284" i="1"/>
  <c r="R284" i="1" s="1"/>
  <c r="T284" i="1" s="1"/>
  <c r="P188" i="1"/>
  <c r="R188" i="1" s="1"/>
  <c r="T188" i="1" s="1"/>
  <c r="P568" i="1"/>
  <c r="R568" i="1" s="1"/>
  <c r="T568" i="1" s="1"/>
  <c r="P332" i="1"/>
  <c r="R332" i="1" s="1"/>
  <c r="T332" i="1" s="1"/>
  <c r="W3" i="1"/>
  <c r="P472" i="1"/>
  <c r="R472" i="1" s="1"/>
  <c r="T472" i="1" s="1"/>
  <c r="P356" i="1"/>
  <c r="R356" i="1" s="1"/>
  <c r="T356" i="1" s="1"/>
  <c r="P285" i="1"/>
  <c r="R285" i="1" s="1"/>
  <c r="T285" i="1" s="1"/>
  <c r="P622" i="1"/>
  <c r="R622" i="1" s="1"/>
  <c r="T622" i="1" s="1"/>
  <c r="P483" i="1"/>
  <c r="R483" i="1" s="1"/>
  <c r="T483" i="1" s="1"/>
  <c r="P273" i="1"/>
  <c r="R273" i="1" s="1"/>
  <c r="T273" i="1" s="1"/>
  <c r="P610" i="1"/>
  <c r="R610" i="1" s="1"/>
  <c r="T610" i="1" s="1"/>
  <c r="P367" i="1"/>
  <c r="R367" i="1" s="1"/>
  <c r="T367" i="1" s="1"/>
  <c r="P286" i="1"/>
  <c r="R286" i="1" s="1"/>
  <c r="T286" i="1" s="1"/>
  <c r="P569" i="1"/>
  <c r="P380" i="1"/>
  <c r="R380" i="1" s="1"/>
  <c r="T380" i="1" s="1"/>
  <c r="P318" i="1"/>
  <c r="R318" i="1" s="1"/>
  <c r="T318" i="1" s="1"/>
  <c r="P428" i="1"/>
  <c r="R428" i="1" s="1"/>
  <c r="T428" i="1" s="1"/>
  <c r="P279" i="1"/>
  <c r="R279" i="1" s="1"/>
  <c r="T279" i="1" s="1"/>
  <c r="P43" i="1"/>
  <c r="R43" i="1" s="1"/>
  <c r="T43" i="1" s="1"/>
  <c r="P135" i="1"/>
  <c r="R135" i="1" s="1"/>
  <c r="T135" i="1" s="1"/>
  <c r="P159" i="1"/>
  <c r="R159" i="1" s="1"/>
  <c r="T159" i="1" s="1"/>
  <c r="P52" i="1"/>
  <c r="R52" i="1" s="1"/>
  <c r="T52" i="1" s="1"/>
  <c r="P96" i="1"/>
  <c r="R96" i="1" s="1"/>
  <c r="T96" i="1" s="1"/>
  <c r="P130" i="1"/>
  <c r="P699" i="1"/>
  <c r="R699" i="1" s="1"/>
  <c r="T699" i="1" s="1"/>
  <c r="P317" i="1"/>
  <c r="R317" i="1" s="1"/>
  <c r="T317" i="1" s="1"/>
  <c r="P465" i="1"/>
  <c r="R465" i="1" s="1"/>
  <c r="T465" i="1" s="1"/>
  <c r="P497" i="1"/>
  <c r="R497" i="1" s="1"/>
  <c r="T497" i="1" s="1"/>
  <c r="P329" i="1"/>
  <c r="R329" i="1" s="1"/>
  <c r="T329" i="1" s="1"/>
  <c r="P637" i="1"/>
  <c r="R637" i="1" s="1"/>
  <c r="T637" i="1" s="1"/>
  <c r="P686" i="1"/>
  <c r="R686" i="1" s="1"/>
  <c r="T686" i="1" s="1"/>
  <c r="P562" i="1"/>
  <c r="R562" i="1" s="1"/>
  <c r="T562" i="1" s="1"/>
  <c r="P351" i="1"/>
  <c r="R351" i="1" s="1"/>
  <c r="T351" i="1" s="1"/>
  <c r="P269" i="1"/>
  <c r="P560" i="1"/>
  <c r="R560" i="1" s="1"/>
  <c r="T560" i="1" s="1"/>
  <c r="P309" i="1"/>
  <c r="R309" i="1" s="1"/>
  <c r="T309" i="1" s="1"/>
  <c r="P619" i="1"/>
  <c r="R619" i="1" s="1"/>
  <c r="T619" i="1" s="1"/>
  <c r="P463" i="1"/>
  <c r="R463" i="1" s="1"/>
  <c r="T463" i="1" s="1"/>
  <c r="P352" i="1"/>
  <c r="R352" i="1" s="1"/>
  <c r="T352" i="1" s="1"/>
  <c r="P271" i="1"/>
  <c r="R271" i="1" s="1"/>
  <c r="T271" i="1" s="1"/>
  <c r="P604" i="1"/>
  <c r="R604" i="1" s="1"/>
  <c r="T604" i="1" s="1"/>
  <c r="P474" i="1"/>
  <c r="R474" i="1" s="1"/>
  <c r="T474" i="1" s="1"/>
  <c r="P231" i="1"/>
  <c r="R231" i="1" s="1"/>
  <c r="T231" i="1" s="1"/>
  <c r="P601" i="1"/>
  <c r="R601" i="1" s="1"/>
  <c r="T601" i="1" s="1"/>
  <c r="P362" i="1"/>
  <c r="R362" i="1" s="1"/>
  <c r="T362" i="1" s="1"/>
  <c r="P248" i="1"/>
  <c r="R248" i="1" s="1"/>
  <c r="T248" i="1" s="1"/>
  <c r="P692" i="1"/>
  <c r="R692" i="1" s="1"/>
  <c r="T692" i="1" s="1"/>
  <c r="P485" i="1"/>
  <c r="R485" i="1" s="1"/>
  <c r="T485" i="1" s="1"/>
  <c r="P416" i="1"/>
  <c r="P415" i="1"/>
  <c r="R415" i="1" s="1"/>
  <c r="T415" i="1" s="1"/>
  <c r="P45" i="1"/>
  <c r="R45" i="1" s="1"/>
  <c r="T45" i="1" s="1"/>
  <c r="P137" i="1"/>
  <c r="R137" i="1" s="1"/>
  <c r="T137" i="1" s="1"/>
  <c r="P173" i="1"/>
  <c r="R173" i="1" s="1"/>
  <c r="T173" i="1" s="1"/>
  <c r="P54" i="1"/>
  <c r="R54" i="1" s="1"/>
  <c r="T54" i="1" s="1"/>
  <c r="P98" i="1"/>
  <c r="R98" i="1" s="1"/>
  <c r="T98" i="1" s="1"/>
  <c r="P140" i="1"/>
  <c r="R140" i="1" s="1"/>
  <c r="T140" i="1" s="1"/>
  <c r="P501" i="1"/>
  <c r="R501" i="1" s="1"/>
  <c r="T501" i="1" s="1"/>
  <c r="P471" i="1"/>
  <c r="R471" i="1" s="1"/>
  <c r="T471" i="1" s="1"/>
  <c r="P315" i="1"/>
  <c r="R315" i="1" s="1"/>
  <c r="T315" i="1" s="1"/>
  <c r="P267" i="1"/>
  <c r="R267" i="1" s="1"/>
  <c r="T267" i="1" s="1"/>
  <c r="P263" i="1"/>
  <c r="R263" i="1" s="1"/>
  <c r="T263" i="1" s="1"/>
  <c r="P691" i="1"/>
  <c r="R691" i="1" s="1"/>
  <c r="T691" i="1" s="1"/>
  <c r="P679" i="1"/>
  <c r="R679" i="1" s="1"/>
  <c r="T679" i="1" s="1"/>
  <c r="P425" i="1"/>
  <c r="R425" i="1" s="1"/>
  <c r="T425" i="1" s="1"/>
  <c r="P192" i="1"/>
  <c r="R192" i="1" s="1"/>
  <c r="T192" i="1" s="1"/>
  <c r="P178" i="1"/>
  <c r="R178" i="1" s="1"/>
  <c r="T178" i="1" s="1"/>
  <c r="P73" i="1"/>
  <c r="R73" i="1" s="1"/>
  <c r="T73" i="1" s="1"/>
  <c r="P141" i="1"/>
  <c r="R141" i="1" s="1"/>
  <c r="T141" i="1" s="1"/>
  <c r="P640" i="1"/>
  <c r="R640" i="1" s="1"/>
  <c r="T640" i="1" s="1"/>
  <c r="P66" i="1"/>
  <c r="R66" i="1" s="1"/>
  <c r="T66" i="1" s="1"/>
  <c r="P100" i="1"/>
  <c r="R100" i="1" s="1"/>
  <c r="T100" i="1" s="1"/>
  <c r="P142" i="1"/>
  <c r="R142" i="1" s="1"/>
  <c r="T142" i="1" s="1"/>
  <c r="P547" i="1"/>
  <c r="R547" i="1" s="1"/>
  <c r="T547" i="1" s="1"/>
  <c r="P240" i="1"/>
  <c r="R240" i="1" s="1"/>
  <c r="T240" i="1" s="1"/>
  <c r="P174" i="1"/>
  <c r="R174" i="1" s="1"/>
  <c r="T174" i="1" s="1"/>
  <c r="P643" i="1"/>
  <c r="R643" i="1" s="1"/>
  <c r="T643" i="1" s="1"/>
  <c r="P625" i="1"/>
  <c r="R625" i="1" s="1"/>
  <c r="T625" i="1" s="1"/>
  <c r="P68" i="1"/>
  <c r="R68" i="1" s="1"/>
  <c r="T68" i="1" s="1"/>
  <c r="P112" i="1"/>
  <c r="R112" i="1" s="1"/>
  <c r="T112" i="1" s="1"/>
  <c r="P144" i="1"/>
  <c r="R144" i="1" s="1"/>
  <c r="T144" i="1" s="1"/>
  <c r="P455" i="1"/>
  <c r="R455" i="1" s="1"/>
  <c r="T455" i="1" s="1"/>
  <c r="P292" i="1"/>
  <c r="R292" i="1" s="1"/>
  <c r="T292" i="1" s="1"/>
  <c r="P181" i="1"/>
  <c r="R181" i="1" s="1"/>
  <c r="T181" i="1" s="1"/>
  <c r="P479" i="1"/>
  <c r="R479" i="1" s="1"/>
  <c r="T479" i="1" s="1"/>
  <c r="P682" i="1"/>
  <c r="R682" i="1" s="1"/>
  <c r="T682" i="1" s="1"/>
  <c r="P694" i="1"/>
  <c r="R694" i="1" s="1"/>
  <c r="T694" i="1" s="1"/>
  <c r="P680" i="1"/>
  <c r="R680" i="1" s="1"/>
  <c r="T680" i="1" s="1"/>
  <c r="P670" i="1"/>
  <c r="R670" i="1" s="1"/>
  <c r="T670" i="1" s="1"/>
  <c r="P458" i="1"/>
  <c r="R458" i="1" s="1"/>
  <c r="T458" i="1" s="1"/>
  <c r="P275" i="1"/>
  <c r="R275" i="1" s="1"/>
  <c r="T275" i="1" s="1"/>
  <c r="W9" i="1"/>
  <c r="P75" i="1"/>
  <c r="R75" i="1" s="1"/>
  <c r="T75" i="1" s="1"/>
  <c r="P633" i="1"/>
  <c r="R633" i="1" s="1"/>
  <c r="T633" i="1" s="1"/>
  <c r="W26" i="1"/>
  <c r="P70" i="1"/>
  <c r="R70" i="1" s="1"/>
  <c r="T70" i="1" s="1"/>
  <c r="P114" i="1"/>
  <c r="R114" i="1" s="1"/>
  <c r="T114" i="1" s="1"/>
  <c r="P183" i="1"/>
  <c r="R183" i="1" s="1"/>
  <c r="T183" i="1" s="1"/>
  <c r="P280" i="1"/>
  <c r="R280" i="1" s="1"/>
  <c r="T280" i="1" s="1"/>
  <c r="P305" i="1"/>
  <c r="R305" i="1" s="1"/>
  <c r="T305" i="1" s="1"/>
  <c r="P341" i="1"/>
  <c r="R341" i="1" s="1"/>
  <c r="T341" i="1" s="1"/>
  <c r="P278" i="1"/>
  <c r="R278" i="1" s="1"/>
  <c r="T278" i="1" s="1"/>
  <c r="P473" i="1"/>
  <c r="R473" i="1" s="1"/>
  <c r="T473" i="1" s="1"/>
  <c r="P690" i="1"/>
  <c r="R690" i="1" s="1"/>
  <c r="T690" i="1" s="1"/>
  <c r="P659" i="1"/>
  <c r="R659" i="1" s="1"/>
  <c r="T659" i="1" s="1"/>
  <c r="P641" i="1"/>
  <c r="R641" i="1" s="1"/>
  <c r="T641" i="1" s="1"/>
  <c r="P107" i="1"/>
  <c r="R107" i="1" s="1"/>
  <c r="T107" i="1" s="1"/>
  <c r="P155" i="1"/>
  <c r="R155" i="1" s="1"/>
  <c r="T155" i="1" s="1"/>
  <c r="P36" i="1"/>
  <c r="R36" i="1" s="1"/>
  <c r="T36" i="1" s="1"/>
  <c r="P84" i="1"/>
  <c r="R84" i="1" s="1"/>
  <c r="T84" i="1" s="1"/>
  <c r="P126" i="1"/>
  <c r="R126" i="1" s="1"/>
  <c r="T126" i="1" s="1"/>
  <c r="P175" i="1"/>
  <c r="R175" i="1" s="1"/>
  <c r="T175" i="1" s="1"/>
  <c r="P345" i="1"/>
  <c r="P323" i="1"/>
  <c r="R323" i="1" s="1"/>
  <c r="T323" i="1" s="1"/>
  <c r="P189" i="1"/>
  <c r="R189" i="1" s="1"/>
  <c r="T189" i="1" s="1"/>
  <c r="P321" i="1"/>
  <c r="R321" i="1" s="1"/>
  <c r="T321" i="1" s="1"/>
  <c r="P697" i="1"/>
  <c r="R697" i="1" s="1"/>
  <c r="T697" i="1" s="1"/>
  <c r="P675" i="1"/>
  <c r="R675" i="1" s="1"/>
  <c r="T675" i="1" s="1"/>
  <c r="P25" i="1"/>
  <c r="R25" i="1" s="1"/>
  <c r="T25" i="1" s="1"/>
  <c r="P583" i="1"/>
  <c r="R583" i="1" s="1"/>
  <c r="T583" i="1" s="1"/>
  <c r="P359" i="1"/>
  <c r="R359" i="1" s="1"/>
  <c r="T359" i="1" s="1"/>
  <c r="P297" i="1"/>
  <c r="R297" i="1" s="1"/>
  <c r="T297" i="1" s="1"/>
  <c r="P191" i="1"/>
  <c r="R191" i="1" s="1"/>
  <c r="T191" i="1" s="1"/>
  <c r="P580" i="1"/>
  <c r="R580" i="1" s="1"/>
  <c r="T580" i="1" s="1"/>
  <c r="P336" i="1"/>
  <c r="R336" i="1" s="1"/>
  <c r="T336" i="1" s="1"/>
  <c r="P197" i="1"/>
  <c r="R197" i="1" s="1"/>
  <c r="T197" i="1" s="1"/>
  <c r="P499" i="1"/>
  <c r="R499" i="1" s="1"/>
  <c r="T499" i="1" s="1"/>
  <c r="P360" i="1"/>
  <c r="R360" i="1" s="1"/>
  <c r="T360" i="1" s="1"/>
  <c r="P306" i="1"/>
  <c r="R306" i="1" s="1"/>
  <c r="T306" i="1" s="1"/>
  <c r="P669" i="1"/>
  <c r="R669" i="1" s="1"/>
  <c r="T669" i="1" s="1"/>
  <c r="P491" i="1"/>
  <c r="R491" i="1" s="1"/>
  <c r="T491" i="1" s="1"/>
  <c r="P294" i="1"/>
  <c r="R294" i="1" s="1"/>
  <c r="T294" i="1" s="1"/>
  <c r="P617" i="1"/>
  <c r="R617" i="1" s="1"/>
  <c r="T617" i="1" s="1"/>
  <c r="P370" i="1"/>
  <c r="R370" i="1" s="1"/>
  <c r="T370" i="1" s="1"/>
  <c r="P289" i="1"/>
  <c r="R289" i="1" s="1"/>
  <c r="T289" i="1" s="1"/>
  <c r="P661" i="1"/>
  <c r="R661" i="1" s="1"/>
  <c r="T661" i="1" s="1"/>
  <c r="P581" i="1"/>
  <c r="R581" i="1" s="1"/>
  <c r="T581" i="1" s="1"/>
  <c r="P385" i="1"/>
  <c r="R385" i="1" s="1"/>
  <c r="T385" i="1" s="1"/>
  <c r="V672" i="5"/>
  <c r="P330" i="1"/>
  <c r="R330" i="1" s="1"/>
  <c r="T330" i="1" s="1"/>
  <c r="P706" i="1"/>
  <c r="R706" i="1" s="1"/>
  <c r="T706" i="1" s="1"/>
  <c r="P203" i="1"/>
  <c r="R203" i="1" s="1"/>
  <c r="T203" i="1" s="1"/>
  <c r="P586" i="1"/>
  <c r="R586" i="1" s="1"/>
  <c r="T586" i="1" s="1"/>
  <c r="P495" i="1"/>
  <c r="R495" i="1" s="1"/>
  <c r="T495" i="1" s="1"/>
  <c r="P550" i="1"/>
  <c r="P333" i="1"/>
  <c r="R333" i="1" s="1"/>
  <c r="T333" i="1" s="1"/>
  <c r="V645" i="3"/>
  <c r="P261" i="1"/>
  <c r="R261" i="1" s="1"/>
  <c r="T261" i="1" s="1"/>
  <c r="P349" i="1"/>
  <c r="R349" i="1" s="1"/>
  <c r="T349" i="1" s="1"/>
  <c r="P468" i="1"/>
  <c r="R468" i="1" s="1"/>
  <c r="T468" i="1" s="1"/>
  <c r="P205" i="1"/>
  <c r="R205" i="1" s="1"/>
  <c r="T205" i="1" s="1"/>
  <c r="P449" i="1"/>
  <c r="R449" i="1" s="1"/>
  <c r="T449" i="1" s="1"/>
  <c r="P199" i="1"/>
  <c r="R199" i="1" s="1"/>
  <c r="T199" i="1" s="1"/>
  <c r="P564" i="1"/>
  <c r="R564" i="1" s="1"/>
  <c r="T564" i="1" s="1"/>
  <c r="P247" i="1"/>
  <c r="R247" i="1" s="1"/>
  <c r="T247" i="1" s="1"/>
  <c r="P377" i="1"/>
  <c r="R377" i="1" s="1"/>
  <c r="T377" i="1" s="1"/>
  <c r="P213" i="1"/>
  <c r="R213" i="1" s="1"/>
  <c r="T213" i="1" s="1"/>
  <c r="P398" i="1"/>
  <c r="R398" i="1" s="1"/>
  <c r="T398" i="1" s="1"/>
  <c r="P223" i="1"/>
  <c r="R223" i="1" s="1"/>
  <c r="T223" i="1" s="1"/>
  <c r="P347" i="1"/>
  <c r="R347" i="1" s="1"/>
  <c r="T347" i="1" s="1"/>
  <c r="P609" i="1"/>
  <c r="R609" i="1" s="1"/>
  <c r="T609" i="1" s="1"/>
  <c r="V640" i="3"/>
  <c r="AE34" i="8"/>
  <c r="AC131" i="8"/>
  <c r="AB180" i="8"/>
  <c r="AE180" i="8"/>
  <c r="P684" i="1"/>
  <c r="R684" i="1" s="1"/>
  <c r="T684" i="1" s="1"/>
  <c r="P453" i="1"/>
  <c r="R453" i="1" s="1"/>
  <c r="T453" i="1" s="1"/>
  <c r="P243" i="1"/>
  <c r="R243" i="1" s="1"/>
  <c r="T243" i="1" s="1"/>
  <c r="P395" i="1"/>
  <c r="R395" i="1" s="1"/>
  <c r="T395" i="1" s="1"/>
  <c r="P338" i="1"/>
  <c r="R338" i="1" s="1"/>
  <c r="T338" i="1" s="1"/>
  <c r="P348" i="1"/>
  <c r="R348" i="1" s="1"/>
  <c r="T348" i="1" s="1"/>
  <c r="P623" i="1"/>
  <c r="R623" i="1" s="1"/>
  <c r="T623" i="1" s="1"/>
  <c r="P660" i="1"/>
  <c r="R660" i="1" s="1"/>
  <c r="T660" i="1" s="1"/>
  <c r="W11" i="1"/>
  <c r="P526" i="1"/>
  <c r="R526" i="1" s="1"/>
  <c r="T526" i="1" s="1"/>
  <c r="P343" i="1"/>
  <c r="R343" i="1" s="1"/>
  <c r="T343" i="1" s="1"/>
  <c r="P451" i="1"/>
  <c r="R451" i="1" s="1"/>
  <c r="T451" i="1" s="1"/>
  <c r="P150" i="1"/>
  <c r="R150" i="1" s="1"/>
  <c r="T150" i="1" s="1"/>
  <c r="P709" i="1"/>
  <c r="R709" i="1" s="1"/>
  <c r="T709" i="1" s="1"/>
  <c r="P235" i="1"/>
  <c r="R235" i="1" s="1"/>
  <c r="T235" i="1" s="1"/>
  <c r="P366" i="1"/>
  <c r="R366" i="1" s="1"/>
  <c r="T366" i="1" s="1"/>
  <c r="P611" i="1"/>
  <c r="R611" i="1" s="1"/>
  <c r="T611" i="1" s="1"/>
  <c r="P390" i="1"/>
  <c r="R390" i="1" s="1"/>
  <c r="T390" i="1" s="1"/>
  <c r="P344" i="1"/>
  <c r="R344" i="1" s="1"/>
  <c r="T344" i="1" s="1"/>
  <c r="P600" i="1"/>
  <c r="R600" i="1" s="1"/>
  <c r="T600" i="1" s="1"/>
  <c r="P177" i="1"/>
  <c r="R177" i="1" s="1"/>
  <c r="T177" i="1" s="1"/>
  <c r="P296" i="1"/>
  <c r="R296" i="1" s="1"/>
  <c r="T296" i="1" s="1"/>
  <c r="P353" i="1"/>
  <c r="R353" i="1" s="1"/>
  <c r="T353" i="1" s="1"/>
  <c r="P598" i="1"/>
  <c r="R598" i="1" s="1"/>
  <c r="T598" i="1" s="1"/>
  <c r="P221" i="1"/>
  <c r="R221" i="1" s="1"/>
  <c r="T221" i="1" s="1"/>
  <c r="P480" i="1"/>
  <c r="R480" i="1" s="1"/>
  <c r="T480" i="1" s="1"/>
  <c r="P215" i="1"/>
  <c r="R215" i="1" s="1"/>
  <c r="T215" i="1" s="1"/>
  <c r="P578" i="1"/>
  <c r="R578" i="1" s="1"/>
  <c r="T578" i="1" s="1"/>
  <c r="P448" i="1"/>
  <c r="R448" i="1" s="1"/>
  <c r="T448" i="1" s="1"/>
  <c r="P229" i="1"/>
  <c r="R229" i="1" s="1"/>
  <c r="T229" i="1" s="1"/>
  <c r="P484" i="1"/>
  <c r="R484" i="1" s="1"/>
  <c r="T484" i="1" s="1"/>
  <c r="P239" i="1"/>
  <c r="R239" i="1" s="1"/>
  <c r="T239" i="1" s="1"/>
  <c r="P369" i="1"/>
  <c r="R369" i="1" s="1"/>
  <c r="T369" i="1" s="1"/>
  <c r="P615" i="1"/>
  <c r="R615" i="1" s="1"/>
  <c r="T615" i="1" s="1"/>
  <c r="AB557" i="8"/>
  <c r="P681" i="1"/>
  <c r="R681" i="1" s="1"/>
  <c r="T681" i="1" s="1"/>
  <c r="P179" i="1"/>
  <c r="P236" i="1"/>
  <c r="R236" i="1" s="1"/>
  <c r="T236" i="1" s="1"/>
  <c r="P195" i="1"/>
  <c r="R195" i="1" s="1"/>
  <c r="T195" i="1" s="1"/>
  <c r="P300" i="1"/>
  <c r="R300" i="1" s="1"/>
  <c r="T300" i="1" s="1"/>
  <c r="P357" i="1"/>
  <c r="R357" i="1" s="1"/>
  <c r="T357" i="1" s="1"/>
  <c r="P606" i="1"/>
  <c r="R606" i="1" s="1"/>
  <c r="T606" i="1" s="1"/>
  <c r="P237" i="1"/>
  <c r="R237" i="1" s="1"/>
  <c r="T237" i="1" s="1"/>
  <c r="P555" i="1"/>
  <c r="R555" i="1" s="1"/>
  <c r="T555" i="1" s="1"/>
  <c r="P298" i="1"/>
  <c r="R298" i="1" s="1"/>
  <c r="T298" i="1" s="1"/>
  <c r="P590" i="1"/>
  <c r="R590" i="1" s="1"/>
  <c r="T590" i="1" s="1"/>
  <c r="P311" i="1"/>
  <c r="R311" i="1" s="1"/>
  <c r="T311" i="1" s="1"/>
  <c r="P461" i="1"/>
  <c r="R461" i="1" s="1"/>
  <c r="T461" i="1" s="1"/>
  <c r="P252" i="1"/>
  <c r="R252" i="1" s="1"/>
  <c r="T252" i="1" s="1"/>
  <c r="P591" i="1"/>
  <c r="R591" i="1" s="1"/>
  <c r="T591" i="1" s="1"/>
  <c r="P249" i="1"/>
  <c r="R249" i="1" s="1"/>
  <c r="T249" i="1" s="1"/>
  <c r="P371" i="1"/>
  <c r="R371" i="1" s="1"/>
  <c r="T371" i="1" s="1"/>
  <c r="P630" i="1"/>
  <c r="R630" i="1" s="1"/>
  <c r="T630" i="1" s="1"/>
  <c r="AC557" i="8"/>
  <c r="AE613" i="8"/>
  <c r="AB613" i="8"/>
  <c r="P22" i="1"/>
  <c r="R22" i="1" s="1"/>
  <c r="T22" i="1" s="1"/>
  <c r="P505" i="1"/>
  <c r="R505" i="1" s="1"/>
  <c r="T505" i="1" s="1"/>
  <c r="P116" i="1"/>
  <c r="R116" i="1" s="1"/>
  <c r="T116" i="1" s="1"/>
  <c r="P447" i="1"/>
  <c r="R447" i="1" s="1"/>
  <c r="T447" i="1" s="1"/>
  <c r="V198" i="3"/>
  <c r="V182" i="5"/>
  <c r="R182" i="5"/>
  <c r="T182" i="5" s="1"/>
  <c r="R148" i="3"/>
  <c r="T148" i="3" s="1"/>
  <c r="R60" i="3"/>
  <c r="T60" i="3" s="1"/>
  <c r="V60" i="3"/>
  <c r="V71" i="3"/>
  <c r="R230" i="5"/>
  <c r="T230" i="5" s="1"/>
  <c r="V585" i="3"/>
  <c r="R585" i="3"/>
  <c r="T585" i="3" s="1"/>
  <c r="R311" i="3"/>
  <c r="T311" i="3" s="1"/>
  <c r="R524" i="3"/>
  <c r="T524" i="3" s="1"/>
  <c r="V524" i="3"/>
  <c r="R643" i="5"/>
  <c r="T643" i="5" s="1"/>
  <c r="V94" i="5"/>
  <c r="R430" i="3"/>
  <c r="T430" i="3" s="1"/>
  <c r="R414" i="3"/>
  <c r="T414" i="3" s="1"/>
  <c r="V414" i="3"/>
  <c r="P459" i="1"/>
  <c r="P713" i="5"/>
  <c r="R713" i="5" s="1"/>
  <c r="T713" i="5" s="1"/>
  <c r="P213" i="5"/>
  <c r="P273" i="5"/>
  <c r="P317" i="5"/>
  <c r="P348" i="5"/>
  <c r="P386" i="5"/>
  <c r="P423" i="5"/>
  <c r="P470" i="5"/>
  <c r="P496" i="5"/>
  <c r="P523" i="5"/>
  <c r="R523" i="5" s="1"/>
  <c r="T523" i="5" s="1"/>
  <c r="P574" i="5"/>
  <c r="P218" i="5"/>
  <c r="P280" i="5"/>
  <c r="R280" i="5" s="1"/>
  <c r="T280" i="5" s="1"/>
  <c r="P320" i="5"/>
  <c r="R320" i="5" s="1"/>
  <c r="T320" i="5" s="1"/>
  <c r="P352" i="5"/>
  <c r="P387" i="5"/>
  <c r="P430" i="5"/>
  <c r="P475" i="5"/>
  <c r="P499" i="5"/>
  <c r="P530" i="5"/>
  <c r="R530" i="5" s="1"/>
  <c r="T530" i="5" s="1"/>
  <c r="P581" i="5"/>
  <c r="P220" i="5"/>
  <c r="V220" i="5" s="1"/>
  <c r="P284" i="5"/>
  <c r="P325" i="5"/>
  <c r="P363" i="5"/>
  <c r="R363" i="5" s="1"/>
  <c r="T363" i="5" s="1"/>
  <c r="P391" i="5"/>
  <c r="P431" i="5"/>
  <c r="P506" i="5"/>
  <c r="R506" i="5" s="1"/>
  <c r="T506" i="5" s="1"/>
  <c r="P539" i="5"/>
  <c r="R539" i="5" s="1"/>
  <c r="T539" i="5" s="1"/>
  <c r="P615" i="5"/>
  <c r="R615" i="5" s="1"/>
  <c r="T615" i="5" s="1"/>
  <c r="P228" i="5"/>
  <c r="R228" i="5" s="1"/>
  <c r="T228" i="5" s="1"/>
  <c r="P364" i="5"/>
  <c r="R364" i="5" s="1"/>
  <c r="T364" i="5" s="1"/>
  <c r="P398" i="5"/>
  <c r="P440" i="5"/>
  <c r="P476" i="5"/>
  <c r="P507" i="5"/>
  <c r="V507" i="5" s="1"/>
  <c r="P546" i="5"/>
  <c r="P38" i="5"/>
  <c r="R38" i="5" s="1"/>
  <c r="T38" i="5" s="1"/>
  <c r="P249" i="5"/>
  <c r="P304" i="5"/>
  <c r="P337" i="5"/>
  <c r="P374" i="5"/>
  <c r="P408" i="5"/>
  <c r="P447" i="5"/>
  <c r="P515" i="5"/>
  <c r="R515" i="5" s="1"/>
  <c r="T515" i="5" s="1"/>
  <c r="P547" i="5"/>
  <c r="V547" i="5" s="1"/>
  <c r="P636" i="5"/>
  <c r="P207" i="5"/>
  <c r="P252" i="5"/>
  <c r="P305" i="5"/>
  <c r="R305" i="5" s="1"/>
  <c r="T305" i="5" s="1"/>
  <c r="P342" i="5"/>
  <c r="P380" i="5"/>
  <c r="P418" i="5"/>
  <c r="P455" i="5"/>
  <c r="V455" i="5" s="1"/>
  <c r="P479" i="5"/>
  <c r="P522" i="5"/>
  <c r="P554" i="5"/>
  <c r="P293" i="5"/>
  <c r="P573" i="5"/>
  <c r="P361" i="5"/>
  <c r="P265" i="5"/>
  <c r="P146" i="5"/>
  <c r="R146" i="5" s="1"/>
  <c r="T146" i="5" s="1"/>
  <c r="P138" i="5"/>
  <c r="R138" i="5" s="1"/>
  <c r="T138" i="5" s="1"/>
  <c r="P130" i="5"/>
  <c r="V130" i="5" s="1"/>
  <c r="P76" i="5"/>
  <c r="V76" i="5" s="1"/>
  <c r="P377" i="5"/>
  <c r="P247" i="5"/>
  <c r="V247" i="5" s="1"/>
  <c r="P443" i="5"/>
  <c r="W7" i="5"/>
  <c r="P312" i="5"/>
  <c r="P456" i="5"/>
  <c r="P65" i="5"/>
  <c r="P420" i="5"/>
  <c r="P188" i="5"/>
  <c r="P180" i="5"/>
  <c r="V180" i="5" s="1"/>
  <c r="P172" i="5"/>
  <c r="R172" i="5" s="1"/>
  <c r="T172" i="5" s="1"/>
  <c r="P164" i="5"/>
  <c r="V164" i="5" s="1"/>
  <c r="P156" i="5"/>
  <c r="R156" i="5" s="1"/>
  <c r="T156" i="5" s="1"/>
  <c r="P144" i="5"/>
  <c r="P122" i="5"/>
  <c r="P114" i="5"/>
  <c r="P104" i="5"/>
  <c r="P98" i="5"/>
  <c r="P92" i="5"/>
  <c r="V92" i="5" s="1"/>
  <c r="P436" i="5"/>
  <c r="R436" i="5" s="1"/>
  <c r="T436" i="5" s="1"/>
  <c r="P209" i="5"/>
  <c r="P379" i="5"/>
  <c r="W9" i="5"/>
  <c r="W10" i="5"/>
  <c r="P326" i="5"/>
  <c r="P452" i="5"/>
  <c r="P393" i="5"/>
  <c r="R393" i="5" s="1"/>
  <c r="T393" i="5" s="1"/>
  <c r="P324" i="5"/>
  <c r="R324" i="5" s="1"/>
  <c r="T324" i="5" s="1"/>
  <c r="P225" i="5"/>
  <c r="P136" i="5"/>
  <c r="R136" i="5" s="1"/>
  <c r="T136" i="5" s="1"/>
  <c r="P128" i="5"/>
  <c r="V128" i="5" s="1"/>
  <c r="P112" i="5"/>
  <c r="R112" i="5" s="1"/>
  <c r="T112" i="5" s="1"/>
  <c r="P82" i="5"/>
  <c r="P74" i="5"/>
  <c r="V74" i="5" s="1"/>
  <c r="P308" i="5"/>
  <c r="P69" i="5"/>
  <c r="R69" i="5" s="1"/>
  <c r="T69" i="5" s="1"/>
  <c r="P315" i="5"/>
  <c r="R315" i="5" s="1"/>
  <c r="T315" i="5" s="1"/>
  <c r="W11" i="5"/>
  <c r="W8" i="5"/>
  <c r="W6" i="5"/>
  <c r="P347" i="5"/>
  <c r="P425" i="5"/>
  <c r="P356" i="5"/>
  <c r="P297" i="5"/>
  <c r="R297" i="5" s="1"/>
  <c r="T297" i="5" s="1"/>
  <c r="P196" i="5"/>
  <c r="P186" i="5"/>
  <c r="P178" i="5"/>
  <c r="P170" i="5"/>
  <c r="R170" i="5" s="1"/>
  <c r="T170" i="5" s="1"/>
  <c r="P162" i="5"/>
  <c r="P152" i="5"/>
  <c r="P120" i="5"/>
  <c r="R120" i="5" s="1"/>
  <c r="T120" i="5" s="1"/>
  <c r="P90" i="5"/>
  <c r="R90" i="5" s="1"/>
  <c r="T90" i="5" s="1"/>
  <c r="P409" i="5"/>
  <c r="P281" i="5"/>
  <c r="R281" i="5" s="1"/>
  <c r="T281" i="5" s="1"/>
  <c r="P216" i="5"/>
  <c r="W12" i="5"/>
  <c r="W4" i="5"/>
  <c r="P208" i="5"/>
  <c r="P381" i="5"/>
  <c r="P514" i="5"/>
  <c r="R514" i="5" s="1"/>
  <c r="T514" i="5" s="1"/>
  <c r="P485" i="5"/>
  <c r="V485" i="5" s="1"/>
  <c r="P260" i="5"/>
  <c r="R260" i="5" s="1"/>
  <c r="T260" i="5" s="1"/>
  <c r="P194" i="5"/>
  <c r="V194" i="5" s="1"/>
  <c r="P184" i="5"/>
  <c r="V184" i="5" s="1"/>
  <c r="P176" i="5"/>
  <c r="P168" i="5"/>
  <c r="V168" i="5" s="1"/>
  <c r="P160" i="5"/>
  <c r="R160" i="5" s="1"/>
  <c r="T160" i="5" s="1"/>
  <c r="P150" i="5"/>
  <c r="R150" i="5" s="1"/>
  <c r="T150" i="5" s="1"/>
  <c r="P118" i="5"/>
  <c r="R118" i="5" s="1"/>
  <c r="T118" i="5" s="1"/>
  <c r="P88" i="5"/>
  <c r="P340" i="5"/>
  <c r="R340" i="5" s="1"/>
  <c r="T340" i="5" s="1"/>
  <c r="P214" i="5"/>
  <c r="V522" i="3"/>
  <c r="R232" i="3"/>
  <c r="T232" i="3" s="1"/>
  <c r="R352" i="3"/>
  <c r="T352" i="3" s="1"/>
  <c r="R327" i="3"/>
  <c r="T327" i="3" s="1"/>
  <c r="R419" i="5"/>
  <c r="T419" i="5" s="1"/>
  <c r="P331" i="1"/>
  <c r="R331" i="1" s="1"/>
  <c r="T331" i="1" s="1"/>
  <c r="P346" i="1"/>
  <c r="R346" i="1" s="1"/>
  <c r="T346" i="1" s="1"/>
  <c r="P478" i="3"/>
  <c r="R478" i="3" s="1"/>
  <c r="T478" i="3" s="1"/>
  <c r="P214" i="3"/>
  <c r="P234" i="3"/>
  <c r="P263" i="3"/>
  <c r="P287" i="3"/>
  <c r="R287" i="3" s="1"/>
  <c r="T287" i="3" s="1"/>
  <c r="P329" i="3"/>
  <c r="P355" i="3"/>
  <c r="P375" i="3"/>
  <c r="P413" i="3"/>
  <c r="R413" i="3" s="1"/>
  <c r="T413" i="3" s="1"/>
  <c r="P444" i="3"/>
  <c r="P479" i="3"/>
  <c r="P500" i="3"/>
  <c r="R500" i="3" s="1"/>
  <c r="T500" i="3" s="1"/>
  <c r="P593" i="3"/>
  <c r="W8" i="3"/>
  <c r="P416" i="3"/>
  <c r="P558" i="3"/>
  <c r="P35" i="3"/>
  <c r="P95" i="3"/>
  <c r="P147" i="3"/>
  <c r="R147" i="3" s="1"/>
  <c r="T147" i="3" s="1"/>
  <c r="P201" i="3"/>
  <c r="P215" i="3"/>
  <c r="P231" i="3"/>
  <c r="V231" i="3" s="1"/>
  <c r="P243" i="3"/>
  <c r="P266" i="3"/>
  <c r="P282" i="3"/>
  <c r="P298" i="3"/>
  <c r="P328" i="3"/>
  <c r="P344" i="3"/>
  <c r="P358" i="3"/>
  <c r="P374" i="3"/>
  <c r="P420" i="3"/>
  <c r="P443" i="3"/>
  <c r="R443" i="3" s="1"/>
  <c r="T443" i="3" s="1"/>
  <c r="P460" i="3"/>
  <c r="P486" i="3"/>
  <c r="R486" i="3" s="1"/>
  <c r="T486" i="3" s="1"/>
  <c r="P519" i="3"/>
  <c r="P535" i="3"/>
  <c r="R535" i="3" s="1"/>
  <c r="T535" i="3" s="1"/>
  <c r="P549" i="3"/>
  <c r="R549" i="3" s="1"/>
  <c r="T549" i="3" s="1"/>
  <c r="P572" i="3"/>
  <c r="P584" i="3"/>
  <c r="P601" i="3"/>
  <c r="P614" i="3"/>
  <c r="P402" i="3"/>
  <c r="P50" i="3"/>
  <c r="P78" i="3"/>
  <c r="R78" i="3" s="1"/>
  <c r="T78" i="3" s="1"/>
  <c r="P106" i="3"/>
  <c r="P138" i="3"/>
  <c r="P174" i="3"/>
  <c r="P381" i="3"/>
  <c r="R381" i="3" s="1"/>
  <c r="T381" i="3" s="1"/>
  <c r="P449" i="3"/>
  <c r="P40" i="3"/>
  <c r="P64" i="3"/>
  <c r="P92" i="3"/>
  <c r="V92" i="3" s="1"/>
  <c r="P128" i="3"/>
  <c r="P156" i="3"/>
  <c r="V156" i="3" s="1"/>
  <c r="P196" i="3"/>
  <c r="P406" i="3"/>
  <c r="V406" i="3" s="1"/>
  <c r="P218" i="3"/>
  <c r="R218" i="3" s="1"/>
  <c r="T218" i="3" s="1"/>
  <c r="P238" i="3"/>
  <c r="P265" i="3"/>
  <c r="P291" i="3"/>
  <c r="P313" i="3"/>
  <c r="P333" i="3"/>
  <c r="P357" i="3"/>
  <c r="V357" i="3" s="1"/>
  <c r="P377" i="3"/>
  <c r="P418" i="3"/>
  <c r="R418" i="3" s="1"/>
  <c r="T418" i="3" s="1"/>
  <c r="P453" i="3"/>
  <c r="P481" i="3"/>
  <c r="P502" i="3"/>
  <c r="P528" i="3"/>
  <c r="P597" i="3"/>
  <c r="W4" i="3"/>
  <c r="P395" i="3"/>
  <c r="P491" i="3"/>
  <c r="P43" i="3"/>
  <c r="P99" i="3"/>
  <c r="R99" i="3" s="1"/>
  <c r="T99" i="3" s="1"/>
  <c r="P155" i="3"/>
  <c r="P217" i="3"/>
  <c r="P233" i="3"/>
  <c r="R233" i="3" s="1"/>
  <c r="T233" i="3" s="1"/>
  <c r="P268" i="3"/>
  <c r="P300" i="3"/>
  <c r="R300" i="3" s="1"/>
  <c r="T300" i="3" s="1"/>
  <c r="P312" i="3"/>
  <c r="R312" i="3" s="1"/>
  <c r="T312" i="3" s="1"/>
  <c r="P330" i="3"/>
  <c r="V330" i="3" s="1"/>
  <c r="P346" i="3"/>
  <c r="P360" i="3"/>
  <c r="P394" i="3"/>
  <c r="R394" i="3" s="1"/>
  <c r="T394" i="3" s="1"/>
  <c r="P422" i="3"/>
  <c r="P446" i="3"/>
  <c r="P465" i="3"/>
  <c r="P488" i="3"/>
  <c r="P499" i="3"/>
  <c r="R499" i="3" s="1"/>
  <c r="T499" i="3" s="1"/>
  <c r="P521" i="3"/>
  <c r="P537" i="3"/>
  <c r="P552" i="3"/>
  <c r="R552" i="3" s="1"/>
  <c r="T552" i="3" s="1"/>
  <c r="P586" i="3"/>
  <c r="P618" i="3"/>
  <c r="P407" i="3"/>
  <c r="V407" i="3" s="1"/>
  <c r="P564" i="3"/>
  <c r="P516" i="3"/>
  <c r="P54" i="3"/>
  <c r="P86" i="3"/>
  <c r="P110" i="3"/>
  <c r="R110" i="3" s="1"/>
  <c r="T110" i="3" s="1"/>
  <c r="P142" i="3"/>
  <c r="P178" i="3"/>
  <c r="W15" i="3"/>
  <c r="P245" i="3"/>
  <c r="P419" i="3"/>
  <c r="P44" i="3"/>
  <c r="P68" i="3"/>
  <c r="V68" i="3" s="1"/>
  <c r="P96" i="3"/>
  <c r="P132" i="3"/>
  <c r="V132" i="3" s="1"/>
  <c r="P164" i="3"/>
  <c r="P222" i="3"/>
  <c r="P240" i="3"/>
  <c r="P269" i="3"/>
  <c r="P295" i="3"/>
  <c r="P317" i="3"/>
  <c r="R317" i="3" s="1"/>
  <c r="T317" i="3" s="1"/>
  <c r="P335" i="3"/>
  <c r="P359" i="3"/>
  <c r="P384" i="3"/>
  <c r="P426" i="3"/>
  <c r="P455" i="3"/>
  <c r="P487" i="3"/>
  <c r="P504" i="3"/>
  <c r="P536" i="3"/>
  <c r="P259" i="3"/>
  <c r="P471" i="3"/>
  <c r="P51" i="3"/>
  <c r="P107" i="3"/>
  <c r="R107" i="3" s="1"/>
  <c r="T107" i="3" s="1"/>
  <c r="P159" i="3"/>
  <c r="P203" i="3"/>
  <c r="P219" i="3"/>
  <c r="P235" i="3"/>
  <c r="P252" i="3"/>
  <c r="R252" i="3" s="1"/>
  <c r="T252" i="3" s="1"/>
  <c r="P270" i="3"/>
  <c r="P284" i="3"/>
  <c r="P302" i="3"/>
  <c r="P314" i="3"/>
  <c r="R314" i="3" s="1"/>
  <c r="T314" i="3" s="1"/>
  <c r="P332" i="3"/>
  <c r="P348" i="3"/>
  <c r="P362" i="3"/>
  <c r="P376" i="3"/>
  <c r="P397" i="3"/>
  <c r="R397" i="3" s="1"/>
  <c r="T397" i="3" s="1"/>
  <c r="P424" i="3"/>
  <c r="R424" i="3" s="1"/>
  <c r="T424" i="3" s="1"/>
  <c r="P448" i="3"/>
  <c r="P467" i="3"/>
  <c r="P503" i="3"/>
  <c r="P523" i="3"/>
  <c r="V523" i="3" s="1"/>
  <c r="P539" i="3"/>
  <c r="R539" i="3" s="1"/>
  <c r="T539" i="3" s="1"/>
  <c r="P554" i="3"/>
  <c r="P574" i="3"/>
  <c r="P588" i="3"/>
  <c r="P603" i="3"/>
  <c r="W14" i="3"/>
  <c r="P392" i="3"/>
  <c r="P550" i="3"/>
  <c r="P30" i="3"/>
  <c r="P90" i="3"/>
  <c r="P146" i="3"/>
  <c r="P182" i="3"/>
  <c r="W11" i="3"/>
  <c r="P24" i="3"/>
  <c r="P199" i="3"/>
  <c r="V199" i="3" s="1"/>
  <c r="P224" i="3"/>
  <c r="P242" i="3"/>
  <c r="P273" i="3"/>
  <c r="P297" i="3"/>
  <c r="P319" i="3"/>
  <c r="P341" i="3"/>
  <c r="P361" i="3"/>
  <c r="P386" i="3"/>
  <c r="P429" i="3"/>
  <c r="P457" i="3"/>
  <c r="P489" i="3"/>
  <c r="P508" i="3"/>
  <c r="P561" i="3"/>
  <c r="P606" i="3"/>
  <c r="P250" i="3"/>
  <c r="P436" i="3"/>
  <c r="P119" i="3"/>
  <c r="R119" i="3" s="1"/>
  <c r="T119" i="3" s="1"/>
  <c r="P179" i="3"/>
  <c r="R179" i="3" s="1"/>
  <c r="T179" i="3" s="1"/>
  <c r="P205" i="3"/>
  <c r="V205" i="3" s="1"/>
  <c r="P221" i="3"/>
  <c r="R221" i="3" s="1"/>
  <c r="T221" i="3" s="1"/>
  <c r="P237" i="3"/>
  <c r="P254" i="3"/>
  <c r="P272" i="3"/>
  <c r="P286" i="3"/>
  <c r="R286" i="3" s="1"/>
  <c r="T286" i="3" s="1"/>
  <c r="P316" i="3"/>
  <c r="P334" i="3"/>
  <c r="P350" i="3"/>
  <c r="P364" i="3"/>
  <c r="P378" i="3"/>
  <c r="V378" i="3" s="1"/>
  <c r="P399" i="3"/>
  <c r="V399" i="3" s="1"/>
  <c r="P428" i="3"/>
  <c r="P473" i="3"/>
  <c r="P490" i="3"/>
  <c r="R490" i="3" s="1"/>
  <c r="T490" i="3" s="1"/>
  <c r="P505" i="3"/>
  <c r="P525" i="3"/>
  <c r="P541" i="3"/>
  <c r="P556" i="3"/>
  <c r="P590" i="3"/>
  <c r="V590" i="3" s="1"/>
  <c r="W10" i="3"/>
  <c r="P258" i="3"/>
  <c r="P62" i="3"/>
  <c r="P114" i="3"/>
  <c r="P150" i="3"/>
  <c r="P186" i="3"/>
  <c r="W7" i="3"/>
  <c r="P22" i="3"/>
  <c r="P206" i="3"/>
  <c r="P255" i="3"/>
  <c r="P279" i="3"/>
  <c r="P303" i="3"/>
  <c r="P321" i="3"/>
  <c r="P345" i="3"/>
  <c r="P365" i="3"/>
  <c r="P396" i="3"/>
  <c r="P433" i="3"/>
  <c r="V433" i="3" s="1"/>
  <c r="P466" i="3"/>
  <c r="R466" i="3" s="1"/>
  <c r="T466" i="3" s="1"/>
  <c r="P494" i="3"/>
  <c r="R494" i="3" s="1"/>
  <c r="T494" i="3" s="1"/>
  <c r="P517" i="3"/>
  <c r="P571" i="3"/>
  <c r="R571" i="3" s="1"/>
  <c r="T571" i="3" s="1"/>
  <c r="P383" i="3"/>
  <c r="P403" i="3"/>
  <c r="P75" i="3"/>
  <c r="P127" i="3"/>
  <c r="V127" i="3" s="1"/>
  <c r="P187" i="3"/>
  <c r="V187" i="3" s="1"/>
  <c r="P241" i="3"/>
  <c r="P260" i="3"/>
  <c r="P276" i="3"/>
  <c r="P290" i="3"/>
  <c r="P306" i="3"/>
  <c r="P320" i="3"/>
  <c r="P338" i="3"/>
  <c r="P354" i="3"/>
  <c r="P368" i="3"/>
  <c r="P388" i="3"/>
  <c r="P412" i="3"/>
  <c r="P432" i="3"/>
  <c r="P454" i="3"/>
  <c r="P477" i="3"/>
  <c r="P507" i="3"/>
  <c r="P529" i="3"/>
  <c r="V529" i="3" s="1"/>
  <c r="P543" i="3"/>
  <c r="P563" i="3"/>
  <c r="P578" i="3"/>
  <c r="P594" i="3"/>
  <c r="R594" i="3" s="1"/>
  <c r="T594" i="3" s="1"/>
  <c r="P607" i="3"/>
  <c r="R607" i="3" s="1"/>
  <c r="T607" i="3" s="1"/>
  <c r="W2" i="3"/>
  <c r="P246" i="3"/>
  <c r="P470" i="3"/>
  <c r="P38" i="3"/>
  <c r="P70" i="3"/>
  <c r="P98" i="3"/>
  <c r="P122" i="3"/>
  <c r="P162" i="3"/>
  <c r="V162" i="3" s="1"/>
  <c r="P382" i="3"/>
  <c r="R382" i="3" s="1"/>
  <c r="T382" i="3" s="1"/>
  <c r="P133" i="3"/>
  <c r="P175" i="3"/>
  <c r="V175" i="3" s="1"/>
  <c r="P210" i="3"/>
  <c r="R210" i="3" s="1"/>
  <c r="T210" i="3" s="1"/>
  <c r="P230" i="3"/>
  <c r="P257" i="3"/>
  <c r="P281" i="3"/>
  <c r="P309" i="3"/>
  <c r="P325" i="3"/>
  <c r="P349" i="3"/>
  <c r="P367" i="3"/>
  <c r="P398" i="3"/>
  <c r="P440" i="3"/>
  <c r="V440" i="3" s="1"/>
  <c r="P468" i="3"/>
  <c r="P496" i="3"/>
  <c r="V496" i="3" s="1"/>
  <c r="P520" i="3"/>
  <c r="P575" i="3"/>
  <c r="W16" i="3"/>
  <c r="P464" i="3"/>
  <c r="P615" i="3"/>
  <c r="P387" i="3"/>
  <c r="R387" i="3" s="1"/>
  <c r="T387" i="3" s="1"/>
  <c r="P83" i="3"/>
  <c r="V83" i="3" s="1"/>
  <c r="P131" i="3"/>
  <c r="V131" i="3" s="1"/>
  <c r="P191" i="3"/>
  <c r="P211" i="3"/>
  <c r="R211" i="3" s="1"/>
  <c r="T211" i="3" s="1"/>
  <c r="P227" i="3"/>
  <c r="P278" i="3"/>
  <c r="P292" i="3"/>
  <c r="P308" i="3"/>
  <c r="P324" i="3"/>
  <c r="P340" i="3"/>
  <c r="P370" i="3"/>
  <c r="R370" i="3" s="1"/>
  <c r="T370" i="3" s="1"/>
  <c r="P415" i="3"/>
  <c r="P439" i="3"/>
  <c r="P456" i="3"/>
  <c r="P480" i="3"/>
  <c r="P495" i="3"/>
  <c r="P509" i="3"/>
  <c r="P531" i="3"/>
  <c r="P545" i="3"/>
  <c r="P566" i="3"/>
  <c r="V566" i="3" s="1"/>
  <c r="P580" i="3"/>
  <c r="P596" i="3"/>
  <c r="P609" i="3"/>
  <c r="P463" i="3"/>
  <c r="P23" i="3"/>
  <c r="P427" i="3"/>
  <c r="P42" i="3"/>
  <c r="P74" i="3"/>
  <c r="P153" i="3"/>
  <c r="R153" i="3" s="1"/>
  <c r="T153" i="3" s="1"/>
  <c r="P84" i="5"/>
  <c r="R84" i="5" s="1"/>
  <c r="T84" i="5" s="1"/>
  <c r="P565" i="5"/>
  <c r="P340" i="1"/>
  <c r="R340" i="1" s="1"/>
  <c r="T340" i="1" s="1"/>
  <c r="P324" i="1"/>
  <c r="R324" i="1" s="1"/>
  <c r="T324" i="1" s="1"/>
  <c r="P233" i="1"/>
  <c r="R233" i="1" s="1"/>
  <c r="T233" i="1" s="1"/>
  <c r="P180" i="1"/>
  <c r="P197" i="3"/>
  <c r="R197" i="3" s="1"/>
  <c r="T197" i="3" s="1"/>
  <c r="P503" i="1"/>
  <c r="R503" i="1" s="1"/>
  <c r="T503" i="1" s="1"/>
  <c r="P396" i="1"/>
  <c r="R396" i="1" s="1"/>
  <c r="T396" i="1" s="1"/>
  <c r="P384" i="1"/>
  <c r="R384" i="1" s="1"/>
  <c r="T384" i="1" s="1"/>
  <c r="P372" i="1"/>
  <c r="R372" i="1" s="1"/>
  <c r="T372" i="1" s="1"/>
  <c r="P702" i="3"/>
  <c r="V702" i="3" s="1"/>
  <c r="P111" i="3"/>
  <c r="P434" i="3"/>
  <c r="P518" i="3"/>
  <c r="P661" i="3"/>
  <c r="P198" i="5"/>
  <c r="P192" i="5"/>
  <c r="P316" i="1"/>
  <c r="R316" i="1" s="1"/>
  <c r="T316" i="1" s="1"/>
  <c r="P290" i="1"/>
  <c r="R290" i="1" s="1"/>
  <c r="T290" i="1" s="1"/>
  <c r="P73" i="3"/>
  <c r="R73" i="3" s="1"/>
  <c r="T73" i="3" s="1"/>
  <c r="P589" i="3"/>
  <c r="P173" i="3"/>
  <c r="P582" i="5"/>
  <c r="P350" i="1"/>
  <c r="R350" i="1" s="1"/>
  <c r="T350" i="1" s="1"/>
  <c r="P282" i="1"/>
  <c r="R282" i="1" s="1"/>
  <c r="T282" i="1" s="1"/>
  <c r="P209" i="1"/>
  <c r="P193" i="1"/>
  <c r="R193" i="1" s="1"/>
  <c r="T193" i="1" s="1"/>
  <c r="P149" i="3"/>
  <c r="V149" i="3" s="1"/>
  <c r="P565" i="3"/>
  <c r="P72" i="5"/>
  <c r="P386" i="1"/>
  <c r="R386" i="1" s="1"/>
  <c r="T386" i="1" s="1"/>
  <c r="P225" i="1"/>
  <c r="R225" i="1" s="1"/>
  <c r="T225" i="1" s="1"/>
  <c r="P218" i="1"/>
  <c r="R218" i="1" s="1"/>
  <c r="T218" i="1" s="1"/>
  <c r="P713" i="3"/>
  <c r="R264" i="1"/>
  <c r="T264" i="1" s="1"/>
  <c r="G486" i="1"/>
  <c r="K486" i="1" s="1"/>
  <c r="B486" i="1"/>
  <c r="G325" i="1"/>
  <c r="I325" i="1" s="1"/>
  <c r="P325" i="1"/>
  <c r="G269" i="1"/>
  <c r="U269" i="1"/>
  <c r="P246" i="1"/>
  <c r="R246" i="1" s="1"/>
  <c r="T246" i="1" s="1"/>
  <c r="U246" i="1"/>
  <c r="G614" i="1"/>
  <c r="K614" i="1" s="1"/>
  <c r="P614" i="1"/>
  <c r="G658" i="1"/>
  <c r="K658" i="1" s="1"/>
  <c r="P658" i="1"/>
  <c r="R277" i="1"/>
  <c r="T277" i="1" s="1"/>
  <c r="I340" i="1"/>
  <c r="R130" i="1"/>
  <c r="T130" i="1" s="1"/>
  <c r="G201" i="1"/>
  <c r="R454" i="1"/>
  <c r="T454" i="1" s="1"/>
  <c r="R550" i="1"/>
  <c r="T550" i="1" s="1"/>
  <c r="G258" i="1"/>
  <c r="I258" i="1" s="1"/>
  <c r="P258" i="1"/>
  <c r="R258" i="1" s="1"/>
  <c r="T258" i="1" s="1"/>
  <c r="U561" i="1"/>
  <c r="P561" i="1"/>
  <c r="R561" i="1" s="1"/>
  <c r="T561" i="1" s="1"/>
  <c r="G585" i="1"/>
  <c r="K585" i="1" s="1"/>
  <c r="P585" i="1"/>
  <c r="G572" i="1"/>
  <c r="K572" i="1" s="1"/>
  <c r="B572" i="1"/>
  <c r="G558" i="1"/>
  <c r="K558" i="1" s="1"/>
  <c r="P558" i="1"/>
  <c r="R558" i="1" s="1"/>
  <c r="T558" i="1" s="1"/>
  <c r="G667" i="1"/>
  <c r="K667" i="1" s="1"/>
  <c r="P667" i="1"/>
  <c r="P644" i="1"/>
  <c r="R644" i="1" s="1"/>
  <c r="T644" i="1" s="1"/>
  <c r="G217" i="1"/>
  <c r="I217" i="1" s="1"/>
  <c r="I354" i="1"/>
  <c r="P33" i="1"/>
  <c r="R33" i="1" s="1"/>
  <c r="T33" i="1" s="1"/>
  <c r="R676" i="1"/>
  <c r="T676" i="1" s="1"/>
  <c r="R579" i="1"/>
  <c r="T579" i="1" s="1"/>
  <c r="B246" i="1"/>
  <c r="B424" i="1"/>
  <c r="G424" i="1"/>
  <c r="J424" i="1" s="1"/>
  <c r="G170" i="1"/>
  <c r="U170" i="1"/>
  <c r="G603" i="1"/>
  <c r="K603" i="1" s="1"/>
  <c r="P603" i="1"/>
  <c r="G674" i="1"/>
  <c r="K674" i="1" s="1"/>
  <c r="P674" i="1"/>
  <c r="P363" i="1"/>
  <c r="R363" i="1" s="1"/>
  <c r="T363" i="1" s="1"/>
  <c r="R441" i="1"/>
  <c r="T441" i="1" s="1"/>
  <c r="P486" i="1"/>
  <c r="P512" i="1"/>
  <c r="R512" i="1" s="1"/>
  <c r="T512" i="1" s="1"/>
  <c r="R523" i="1"/>
  <c r="T523" i="1" s="1"/>
  <c r="P537" i="1"/>
  <c r="G537" i="1"/>
  <c r="K537" i="1" s="1"/>
  <c r="P256" i="1"/>
  <c r="G256" i="1"/>
  <c r="I256" i="1" s="1"/>
  <c r="P618" i="1"/>
  <c r="B618" i="1"/>
  <c r="G618" i="1"/>
  <c r="K618" i="1" s="1"/>
  <c r="G665" i="1"/>
  <c r="K665" i="1" s="1"/>
  <c r="P665" i="1"/>
  <c r="P592" i="1"/>
  <c r="R592" i="1" s="1"/>
  <c r="T592" i="1" s="1"/>
  <c r="P605" i="1"/>
  <c r="R605" i="1" s="1"/>
  <c r="T605" i="1" s="1"/>
  <c r="P693" i="1"/>
  <c r="R693" i="1" s="1"/>
  <c r="T693" i="1" s="1"/>
  <c r="R220" i="1"/>
  <c r="T220" i="1" s="1"/>
  <c r="R274" i="1"/>
  <c r="T274" i="1" s="1"/>
  <c r="P404" i="1"/>
  <c r="R404" i="1" s="1"/>
  <c r="T404" i="1" s="1"/>
  <c r="P478" i="1"/>
  <c r="G478" i="1"/>
  <c r="J478" i="1" s="1"/>
  <c r="G569" i="1"/>
  <c r="K569" i="1" s="1"/>
  <c r="B569" i="1"/>
  <c r="G653" i="1"/>
  <c r="K653" i="1" s="1"/>
  <c r="P653" i="1"/>
  <c r="P695" i="1"/>
  <c r="R695" i="1" s="1"/>
  <c r="T695" i="1" s="1"/>
  <c r="G459" i="1"/>
  <c r="P77" i="1"/>
  <c r="R77" i="1" s="1"/>
  <c r="T77" i="1" s="1"/>
  <c r="P162" i="1"/>
  <c r="R162" i="1" s="1"/>
  <c r="T162" i="1" s="1"/>
  <c r="R242" i="1"/>
  <c r="T242" i="1" s="1"/>
  <c r="P439" i="1"/>
  <c r="R439" i="1" s="1"/>
  <c r="T439" i="1" s="1"/>
  <c r="R528" i="1"/>
  <c r="T528" i="1" s="1"/>
  <c r="G576" i="1"/>
  <c r="K576" i="1" s="1"/>
  <c r="P576" i="1"/>
  <c r="G672" i="1"/>
  <c r="K672" i="1" s="1"/>
  <c r="P672" i="1"/>
  <c r="G652" i="1"/>
  <c r="K652" i="1" s="1"/>
  <c r="P652" i="1"/>
  <c r="G24" i="1"/>
  <c r="I24" i="1" s="1"/>
  <c r="B24" i="1"/>
  <c r="P89" i="1"/>
  <c r="R89" i="1" s="1"/>
  <c r="T89" i="1" s="1"/>
  <c r="R381" i="1"/>
  <c r="T381" i="1" s="1"/>
  <c r="P498" i="1"/>
  <c r="R498" i="1" s="1"/>
  <c r="T498" i="1" s="1"/>
  <c r="U376" i="1"/>
  <c r="P376" i="1"/>
  <c r="R376" i="1" s="1"/>
  <c r="T376" i="1" s="1"/>
  <c r="U365" i="1"/>
  <c r="P365" i="1"/>
  <c r="R365" i="1" s="1"/>
  <c r="T365" i="1" s="1"/>
  <c r="R209" i="1"/>
  <c r="T209" i="1" s="1"/>
  <c r="G607" i="1"/>
  <c r="K607" i="1" s="1"/>
  <c r="B607" i="1"/>
  <c r="P607" i="1"/>
  <c r="R476" i="1"/>
  <c r="T476" i="1" s="1"/>
  <c r="P139" i="1"/>
  <c r="R139" i="1" s="1"/>
  <c r="T139" i="1" s="1"/>
  <c r="P28" i="1"/>
  <c r="G28" i="1"/>
  <c r="I28" i="1" s="1"/>
  <c r="R553" i="1"/>
  <c r="T553" i="1" s="1"/>
  <c r="P265" i="1"/>
  <c r="R265" i="1" s="1"/>
  <c r="T265" i="1" s="1"/>
  <c r="P711" i="1"/>
  <c r="R711" i="1" s="1"/>
  <c r="T711" i="1" s="1"/>
  <c r="AB123" i="8"/>
  <c r="AB256" i="8"/>
  <c r="AC256" i="8"/>
  <c r="AE256" i="8"/>
  <c r="R378" i="3"/>
  <c r="T378" i="3" s="1"/>
  <c r="AC231" i="8"/>
  <c r="V163" i="3"/>
  <c r="V433" i="5"/>
  <c r="R595" i="5"/>
  <c r="T595" i="5" s="1"/>
  <c r="R93" i="5"/>
  <c r="T93" i="5" s="1"/>
  <c r="R145" i="5"/>
  <c r="T145" i="5" s="1"/>
  <c r="R183" i="3"/>
  <c r="T183" i="3" s="1"/>
  <c r="V620" i="5"/>
  <c r="R705" i="3"/>
  <c r="T705" i="3" s="1"/>
  <c r="V705" i="3"/>
  <c r="V703" i="5"/>
  <c r="AB467" i="8"/>
  <c r="AC613" i="8"/>
  <c r="V55" i="5"/>
  <c r="R485" i="3"/>
  <c r="T485" i="3" s="1"/>
  <c r="V161" i="5"/>
  <c r="R58" i="5"/>
  <c r="T58" i="5" s="1"/>
  <c r="V424" i="3"/>
  <c r="V692" i="3"/>
  <c r="AB95" i="8"/>
  <c r="R422" i="5"/>
  <c r="T422" i="5" s="1"/>
  <c r="AC504" i="8"/>
  <c r="R475" i="1"/>
  <c r="T475" i="1" s="1"/>
  <c r="R301" i="3"/>
  <c r="T301" i="3" s="1"/>
  <c r="V258" i="5"/>
  <c r="AE504" i="8"/>
  <c r="V416" i="5"/>
  <c r="R461" i="3"/>
  <c r="T461" i="3" s="1"/>
  <c r="R204" i="3"/>
  <c r="T204" i="3" s="1"/>
  <c r="V391" i="5"/>
  <c r="R391" i="5"/>
  <c r="T391" i="5" s="1"/>
  <c r="V652" i="3"/>
  <c r="V309" i="5"/>
  <c r="V302" i="5"/>
  <c r="P319" i="9"/>
  <c r="P568" i="9"/>
  <c r="P578" i="9"/>
  <c r="P611" i="9"/>
  <c r="W7" i="9"/>
  <c r="P292" i="9"/>
  <c r="P454" i="9"/>
  <c r="P524" i="9"/>
  <c r="P569" i="9"/>
  <c r="P612" i="9"/>
  <c r="P620" i="9"/>
  <c r="P540" i="9"/>
  <c r="P324" i="9"/>
  <c r="P466" i="9"/>
  <c r="P592" i="9"/>
  <c r="P604" i="9"/>
  <c r="P543" i="9"/>
  <c r="P63" i="9"/>
  <c r="P175" i="9"/>
  <c r="P571" i="9"/>
  <c r="P582" i="9"/>
  <c r="P614" i="9"/>
  <c r="W8" i="9"/>
  <c r="W19" i="9"/>
  <c r="P118" i="9"/>
  <c r="P555" i="9"/>
  <c r="P594" i="9"/>
  <c r="P552" i="9"/>
  <c r="W12" i="9"/>
  <c r="P622" i="9"/>
  <c r="P236" i="9"/>
  <c r="P279" i="9"/>
  <c r="P565" i="9"/>
  <c r="P616" i="9"/>
  <c r="P550" i="9"/>
  <c r="P626" i="9"/>
  <c r="AB231" i="8"/>
  <c r="R351" i="5"/>
  <c r="T351" i="5" s="1"/>
  <c r="R262" i="3"/>
  <c r="T262" i="3" s="1"/>
  <c r="V262" i="3"/>
  <c r="R632" i="3"/>
  <c r="T632" i="3" s="1"/>
  <c r="R683" i="5"/>
  <c r="T683" i="5" s="1"/>
  <c r="R705" i="5"/>
  <c r="T705" i="5" s="1"/>
  <c r="R357" i="3"/>
  <c r="T357" i="3" s="1"/>
  <c r="V599" i="3"/>
  <c r="P378" i="9"/>
  <c r="P284" i="9"/>
  <c r="P255" i="9"/>
  <c r="P223" i="9"/>
  <c r="P130" i="9"/>
  <c r="P124" i="9"/>
  <c r="P87" i="9"/>
  <c r="P696" i="3"/>
  <c r="V113" i="5"/>
  <c r="P398" i="9"/>
  <c r="P393" i="9"/>
  <c r="P268" i="9"/>
  <c r="P123" i="9"/>
  <c r="P108" i="9"/>
  <c r="P26" i="9"/>
  <c r="P689" i="3"/>
  <c r="P641" i="5"/>
  <c r="P696" i="5"/>
  <c r="R696" i="5" s="1"/>
  <c r="T696" i="5" s="1"/>
  <c r="P530" i="9"/>
  <c r="P514" i="9"/>
  <c r="P388" i="9"/>
  <c r="P188" i="9"/>
  <c r="P182" i="9"/>
  <c r="P140" i="9"/>
  <c r="V174" i="5"/>
  <c r="P200" i="5"/>
  <c r="P396" i="9"/>
  <c r="P204" i="9"/>
  <c r="P107" i="9"/>
  <c r="P84" i="9"/>
  <c r="P673" i="3"/>
  <c r="V673" i="3" s="1"/>
  <c r="P622" i="5"/>
  <c r="V622" i="5" s="1"/>
  <c r="P708" i="1"/>
  <c r="P476" i="9"/>
  <c r="P442" i="9"/>
  <c r="P370" i="9"/>
  <c r="P258" i="9"/>
  <c r="P252" i="9"/>
  <c r="P220" i="9"/>
  <c r="P67" i="9"/>
  <c r="P52" i="9"/>
  <c r="V364" i="5"/>
  <c r="P448" i="9"/>
  <c r="P441" i="9"/>
  <c r="P375" i="9"/>
  <c r="P281" i="9"/>
  <c r="P271" i="9"/>
  <c r="P219" i="9"/>
  <c r="P700" i="1"/>
  <c r="I140" i="5"/>
  <c r="I110" i="5"/>
  <c r="V661" i="5"/>
  <c r="V103" i="5"/>
  <c r="V137" i="5"/>
  <c r="R242" i="5"/>
  <c r="T242" i="5" s="1"/>
  <c r="R437" i="5"/>
  <c r="T437" i="5" s="1"/>
  <c r="V584" i="5"/>
  <c r="I84" i="5"/>
  <c r="I92" i="5"/>
  <c r="P110" i="5"/>
  <c r="R110" i="5" s="1"/>
  <c r="T110" i="5" s="1"/>
  <c r="I172" i="5"/>
  <c r="K457" i="5"/>
  <c r="V457" i="5"/>
  <c r="P62" i="5"/>
  <c r="G62" i="5"/>
  <c r="P603" i="5"/>
  <c r="G603" i="5"/>
  <c r="G598" i="5"/>
  <c r="P598" i="5"/>
  <c r="G594" i="5"/>
  <c r="P594" i="5"/>
  <c r="G587" i="5"/>
  <c r="P587" i="5"/>
  <c r="R587" i="5" s="1"/>
  <c r="T587" i="5" s="1"/>
  <c r="G563" i="5"/>
  <c r="P563" i="5"/>
  <c r="B410" i="5"/>
  <c r="G410" i="5"/>
  <c r="R410" i="5" s="1"/>
  <c r="T410" i="5" s="1"/>
  <c r="G272" i="5"/>
  <c r="N272" i="5" s="1"/>
  <c r="P272" i="5"/>
  <c r="G708" i="5"/>
  <c r="P708" i="5"/>
  <c r="R708" i="5" s="1"/>
  <c r="T708" i="5" s="1"/>
  <c r="J705" i="5"/>
  <c r="V692" i="5"/>
  <c r="V448" i="5"/>
  <c r="V482" i="5"/>
  <c r="V36" i="5"/>
  <c r="V257" i="5"/>
  <c r="I174" i="5"/>
  <c r="J241" i="5"/>
  <c r="I78" i="5"/>
  <c r="V78" i="5"/>
  <c r="I86" i="5"/>
  <c r="P141" i="5"/>
  <c r="G141" i="5"/>
  <c r="G123" i="5"/>
  <c r="P123" i="5"/>
  <c r="V690" i="5"/>
  <c r="R679" i="5"/>
  <c r="T679" i="5" s="1"/>
  <c r="V630" i="5"/>
  <c r="R134" i="5"/>
  <c r="T134" i="5" s="1"/>
  <c r="V134" i="5"/>
  <c r="V188" i="5"/>
  <c r="I188" i="5"/>
  <c r="I146" i="5"/>
  <c r="K489" i="5"/>
  <c r="G477" i="5"/>
  <c r="P477" i="5"/>
  <c r="V646" i="5"/>
  <c r="J683" i="5"/>
  <c r="V167" i="5"/>
  <c r="R439" i="5"/>
  <c r="T439" i="5" s="1"/>
  <c r="V415" i="5"/>
  <c r="R344" i="5"/>
  <c r="T344" i="5" s="1"/>
  <c r="V344" i="5"/>
  <c r="I160" i="5"/>
  <c r="I69" i="5"/>
  <c r="G72" i="5"/>
  <c r="G198" i="5"/>
  <c r="R311" i="5"/>
  <c r="T311" i="5" s="1"/>
  <c r="R481" i="5"/>
  <c r="T481" i="5" s="1"/>
  <c r="R113" i="5"/>
  <c r="T113" i="5" s="1"/>
  <c r="V99" i="5"/>
  <c r="I80" i="5"/>
  <c r="I116" i="5"/>
  <c r="I162" i="5"/>
  <c r="V162" i="5"/>
  <c r="K393" i="5"/>
  <c r="G195" i="5"/>
  <c r="P195" i="5"/>
  <c r="G163" i="5"/>
  <c r="P163" i="5"/>
  <c r="J703" i="5"/>
  <c r="J695" i="5"/>
  <c r="R651" i="5"/>
  <c r="T651" i="5" s="1"/>
  <c r="R655" i="5"/>
  <c r="T655" i="5" s="1"/>
  <c r="V650" i="5"/>
  <c r="V183" i="5"/>
  <c r="R99" i="5"/>
  <c r="T99" i="5" s="1"/>
  <c r="R493" i="5"/>
  <c r="T493" i="5" s="1"/>
  <c r="J297" i="5"/>
  <c r="I345" i="5"/>
  <c r="V345" i="5"/>
  <c r="R345" i="5"/>
  <c r="T345" i="5" s="1"/>
  <c r="I102" i="5"/>
  <c r="V102" i="5"/>
  <c r="I108" i="5"/>
  <c r="G154" i="5"/>
  <c r="V190" i="5"/>
  <c r="R190" i="5"/>
  <c r="T190" i="5" s="1"/>
  <c r="P45" i="5"/>
  <c r="G45" i="5"/>
  <c r="I45" i="5" s="1"/>
  <c r="P560" i="5"/>
  <c r="G560" i="5"/>
  <c r="G536" i="5"/>
  <c r="P536" i="5"/>
  <c r="V383" i="5"/>
  <c r="V569" i="5"/>
  <c r="V276" i="5"/>
  <c r="J313" i="5"/>
  <c r="M473" i="5"/>
  <c r="I118" i="5"/>
  <c r="I184" i="5"/>
  <c r="G192" i="5"/>
  <c r="P490" i="5"/>
  <c r="R490" i="5" s="1"/>
  <c r="T490" i="5" s="1"/>
  <c r="G531" i="5"/>
  <c r="K531" i="5" s="1"/>
  <c r="P531" i="5"/>
  <c r="G555" i="5"/>
  <c r="P555" i="5"/>
  <c r="V248" i="5"/>
  <c r="R130" i="5"/>
  <c r="T130" i="5" s="1"/>
  <c r="G427" i="5"/>
  <c r="B427" i="5"/>
  <c r="G597" i="5"/>
  <c r="P597" i="5"/>
  <c r="K539" i="5"/>
  <c r="V523" i="5"/>
  <c r="P193" i="5"/>
  <c r="R247" i="5"/>
  <c r="T247" i="5" s="1"/>
  <c r="R70" i="5"/>
  <c r="T70" i="5" s="1"/>
  <c r="R399" i="5"/>
  <c r="T399" i="5" s="1"/>
  <c r="V399" i="5"/>
  <c r="G614" i="5"/>
  <c r="P614" i="5"/>
  <c r="G37" i="5"/>
  <c r="P37" i="5"/>
  <c r="R37" i="5" s="1"/>
  <c r="T37" i="5" s="1"/>
  <c r="G463" i="5"/>
  <c r="B463" i="5"/>
  <c r="R389" i="5"/>
  <c r="T389" i="5" s="1"/>
  <c r="R96" i="5"/>
  <c r="T96" i="5" s="1"/>
  <c r="R102" i="5"/>
  <c r="T102" i="5" s="1"/>
  <c r="R162" i="5"/>
  <c r="T162" i="5" s="1"/>
  <c r="R188" i="5"/>
  <c r="T188" i="5" s="1"/>
  <c r="R293" i="5"/>
  <c r="T293" i="5" s="1"/>
  <c r="V293" i="5"/>
  <c r="P24" i="5"/>
  <c r="U24" i="5"/>
  <c r="G471" i="5"/>
  <c r="B471" i="5"/>
  <c r="G445" i="5"/>
  <c r="B445" i="5"/>
  <c r="G403" i="5"/>
  <c r="B403" i="5"/>
  <c r="G358" i="5"/>
  <c r="P358" i="5"/>
  <c r="J305" i="5"/>
  <c r="V305" i="5"/>
  <c r="P246" i="5"/>
  <c r="U246" i="5"/>
  <c r="B246" i="5"/>
  <c r="K495" i="5"/>
  <c r="V495" i="5"/>
  <c r="G407" i="5"/>
  <c r="R407" i="5" s="1"/>
  <c r="T407" i="5" s="1"/>
  <c r="B407" i="5"/>
  <c r="G712" i="5"/>
  <c r="J712" i="5" s="1"/>
  <c r="P712" i="5"/>
  <c r="G704" i="5"/>
  <c r="J704" i="5" s="1"/>
  <c r="P704" i="5"/>
  <c r="P701" i="5"/>
  <c r="G701" i="5"/>
  <c r="B25" i="5"/>
  <c r="P25" i="5"/>
  <c r="U22" i="5"/>
  <c r="G613" i="5"/>
  <c r="G582" i="5"/>
  <c r="G565" i="5"/>
  <c r="B518" i="5"/>
  <c r="G498" i="5"/>
  <c r="P498" i="5"/>
  <c r="R457" i="5"/>
  <c r="T457" i="5" s="1"/>
  <c r="P714" i="5"/>
  <c r="G714" i="5"/>
  <c r="J714" i="5" s="1"/>
  <c r="G700" i="5"/>
  <c r="P700" i="5"/>
  <c r="G699" i="5"/>
  <c r="J699" i="5" s="1"/>
  <c r="P699" i="5"/>
  <c r="P710" i="5"/>
  <c r="G710" i="5"/>
  <c r="G637" i="5"/>
  <c r="J637" i="5" s="1"/>
  <c r="P637" i="5"/>
  <c r="G709" i="5"/>
  <c r="J709" i="5" s="1"/>
  <c r="P709" i="5"/>
  <c r="P621" i="5"/>
  <c r="G706" i="5"/>
  <c r="P706" i="5"/>
  <c r="G711" i="5"/>
  <c r="P711" i="5"/>
  <c r="J713" i="5"/>
  <c r="J696" i="5"/>
  <c r="J708" i="5"/>
  <c r="J710" i="5"/>
  <c r="I223" i="3"/>
  <c r="R483" i="3"/>
  <c r="T483" i="3" s="1"/>
  <c r="V369" i="3"/>
  <c r="J331" i="3"/>
  <c r="V555" i="3"/>
  <c r="R267" i="3"/>
  <c r="T267" i="3" s="1"/>
  <c r="R143" i="3"/>
  <c r="T143" i="3" s="1"/>
  <c r="R228" i="3"/>
  <c r="T228" i="3" s="1"/>
  <c r="R544" i="3"/>
  <c r="T544" i="3" s="1"/>
  <c r="I171" i="3"/>
  <c r="R162" i="3"/>
  <c r="T162" i="3" s="1"/>
  <c r="P115" i="3"/>
  <c r="R115" i="3" s="1"/>
  <c r="T115" i="3" s="1"/>
  <c r="J285" i="3"/>
  <c r="J619" i="3"/>
  <c r="P184" i="3"/>
  <c r="P171" i="3"/>
  <c r="R171" i="3" s="1"/>
  <c r="T171" i="3" s="1"/>
  <c r="J175" i="3"/>
  <c r="G118" i="3"/>
  <c r="P118" i="3"/>
  <c r="I109" i="3"/>
  <c r="V404" i="3"/>
  <c r="V100" i="3"/>
  <c r="G113" i="3"/>
  <c r="P113" i="3"/>
  <c r="P93" i="3"/>
  <c r="G93" i="3"/>
  <c r="G59" i="3"/>
  <c r="P59" i="3"/>
  <c r="G55" i="3"/>
  <c r="P55" i="3"/>
  <c r="P134" i="3"/>
  <c r="G134" i="3"/>
  <c r="R121" i="3"/>
  <c r="T121" i="3" s="1"/>
  <c r="R371" i="3"/>
  <c r="T371" i="3" s="1"/>
  <c r="R104" i="3"/>
  <c r="T104" i="3" s="1"/>
  <c r="R194" i="3"/>
  <c r="T194" i="3" s="1"/>
  <c r="P69" i="3"/>
  <c r="G69" i="3"/>
  <c r="G58" i="3"/>
  <c r="P58" i="3"/>
  <c r="J669" i="3"/>
  <c r="V651" i="3"/>
  <c r="V143" i="3"/>
  <c r="V483" i="3"/>
  <c r="L522" i="3"/>
  <c r="V67" i="3"/>
  <c r="M599" i="3"/>
  <c r="P124" i="3"/>
  <c r="R124" i="3" s="1"/>
  <c r="T124" i="3" s="1"/>
  <c r="G82" i="3"/>
  <c r="P82" i="3"/>
  <c r="G560" i="3"/>
  <c r="P560" i="3"/>
  <c r="P188" i="3"/>
  <c r="R188" i="3" s="1"/>
  <c r="T188" i="3" s="1"/>
  <c r="V315" i="3"/>
  <c r="V77" i="3"/>
  <c r="V194" i="3"/>
  <c r="V570" i="3"/>
  <c r="G154" i="3"/>
  <c r="P154" i="3"/>
  <c r="P177" i="3"/>
  <c r="G173" i="3"/>
  <c r="P137" i="3"/>
  <c r="P37" i="3"/>
  <c r="P573" i="3"/>
  <c r="G573" i="3"/>
  <c r="P581" i="3"/>
  <c r="G581" i="3"/>
  <c r="P553" i="3"/>
  <c r="G553" i="3"/>
  <c r="K553" i="3" s="1"/>
  <c r="G634" i="3"/>
  <c r="J634" i="3" s="1"/>
  <c r="P634" i="3"/>
  <c r="B470" i="3"/>
  <c r="G470" i="3"/>
  <c r="G641" i="3"/>
  <c r="P641" i="3"/>
  <c r="G621" i="3"/>
  <c r="P621" i="3"/>
  <c r="P712" i="3"/>
  <c r="G712" i="3"/>
  <c r="J712" i="3" s="1"/>
  <c r="P654" i="3"/>
  <c r="G654" i="3"/>
  <c r="G615" i="3"/>
  <c r="P663" i="3"/>
  <c r="G689" i="3"/>
  <c r="P690" i="3"/>
  <c r="V690" i="3" s="1"/>
  <c r="G708" i="3"/>
  <c r="J708" i="3" s="1"/>
  <c r="P708" i="3"/>
  <c r="G714" i="3"/>
  <c r="J714" i="3" s="1"/>
  <c r="P714" i="3"/>
  <c r="P700" i="3"/>
  <c r="G700" i="3"/>
  <c r="J700" i="3" s="1"/>
  <c r="G701" i="3"/>
  <c r="J701" i="3" s="1"/>
  <c r="P701" i="3"/>
  <c r="P711" i="3"/>
  <c r="G711" i="3"/>
  <c r="J711" i="3" s="1"/>
  <c r="G706" i="3"/>
  <c r="J706" i="3" s="1"/>
  <c r="P706" i="3"/>
  <c r="G699" i="3"/>
  <c r="J699" i="3" s="1"/>
  <c r="P699" i="3"/>
  <c r="G710" i="3"/>
  <c r="J710" i="3" s="1"/>
  <c r="P710" i="3"/>
  <c r="G709" i="3"/>
  <c r="J709" i="3" s="1"/>
  <c r="P709" i="3"/>
  <c r="G713" i="3"/>
  <c r="J713" i="3" s="1"/>
  <c r="G704" i="3"/>
  <c r="J704" i="3" s="1"/>
  <c r="G696" i="3"/>
  <c r="J696" i="3" s="1"/>
  <c r="AJ680" i="9"/>
  <c r="AJ703" i="9"/>
  <c r="AK703" i="9"/>
  <c r="AI703" i="9"/>
  <c r="AK665" i="9"/>
  <c r="AI665" i="9"/>
  <c r="AJ665" i="9"/>
  <c r="AJ661" i="9"/>
  <c r="AK661" i="9"/>
  <c r="AI661" i="9"/>
  <c r="AJ677" i="9"/>
  <c r="AI677" i="9"/>
  <c r="AK677" i="9"/>
  <c r="AI647" i="9"/>
  <c r="AK647" i="9"/>
  <c r="AJ647" i="9"/>
  <c r="AJ684" i="9"/>
  <c r="AI684" i="9"/>
  <c r="AK684" i="9"/>
  <c r="AJ678" i="9"/>
  <c r="AK678" i="9"/>
  <c r="AI678" i="9"/>
  <c r="AJ702" i="9"/>
  <c r="AK675" i="9"/>
  <c r="AI675" i="9"/>
  <c r="AJ675" i="9"/>
  <c r="AJ707" i="9"/>
  <c r="AI707" i="9"/>
  <c r="AK707" i="9"/>
  <c r="AJ666" i="9"/>
  <c r="AI666" i="9"/>
  <c r="AK666" i="9"/>
  <c r="AK687" i="9"/>
  <c r="AI687" i="9"/>
  <c r="AJ687" i="9"/>
  <c r="AJ656" i="9"/>
  <c r="AK656" i="9"/>
  <c r="AI656" i="9"/>
  <c r="AK664" i="9"/>
  <c r="AI664" i="9"/>
  <c r="AJ664" i="9"/>
  <c r="AJ700" i="9"/>
  <c r="AI700" i="9"/>
  <c r="AK700" i="9"/>
  <c r="AI645" i="9"/>
  <c r="AJ645" i="9"/>
  <c r="AK645" i="9"/>
  <c r="AK649" i="9"/>
  <c r="AJ649" i="9"/>
  <c r="AI649" i="9"/>
  <c r="AJ671" i="9"/>
  <c r="AI671" i="9"/>
  <c r="AK671" i="9"/>
  <c r="AI652" i="9"/>
  <c r="AJ652" i="9"/>
  <c r="AK652" i="9"/>
  <c r="AJ692" i="9"/>
  <c r="AI692" i="9"/>
  <c r="AK692" i="9"/>
  <c r="AS658" i="9"/>
  <c r="AR658" i="9" s="1"/>
  <c r="AQ658" i="9" s="1"/>
  <c r="AP658" i="9" s="1"/>
  <c r="AO658" i="9" s="1"/>
  <c r="AN658" i="9" s="1"/>
  <c r="AM658" i="9" s="1"/>
  <c r="AL658" i="9" s="1"/>
  <c r="AS643" i="9"/>
  <c r="AR643" i="9" s="1"/>
  <c r="AQ643" i="9" s="1"/>
  <c r="AP643" i="9" s="1"/>
  <c r="AO643" i="9" s="1"/>
  <c r="AN643" i="9" s="1"/>
  <c r="AM643" i="9" s="1"/>
  <c r="AL643" i="9" s="1"/>
  <c r="AT631" i="9"/>
  <c r="AS631" i="9" s="1"/>
  <c r="AR631" i="9" s="1"/>
  <c r="AQ631" i="9" s="1"/>
  <c r="AP631" i="9" s="1"/>
  <c r="AO631" i="9" s="1"/>
  <c r="AN631" i="9" s="1"/>
  <c r="AM631" i="9" s="1"/>
  <c r="AL631" i="9" s="1"/>
  <c r="AT632" i="9"/>
  <c r="AS632" i="9" s="1"/>
  <c r="AR632" i="9" s="1"/>
  <c r="AQ632" i="9" s="1"/>
  <c r="AP632" i="9" s="1"/>
  <c r="AO632" i="9" s="1"/>
  <c r="AN632" i="9" s="1"/>
  <c r="AM632" i="9" s="1"/>
  <c r="AL632" i="9" s="1"/>
  <c r="AR636" i="9"/>
  <c r="AQ636" i="9" s="1"/>
  <c r="AP636" i="9" s="1"/>
  <c r="AO636" i="9" s="1"/>
  <c r="AN636" i="9" s="1"/>
  <c r="AM636" i="9" s="1"/>
  <c r="AL636" i="9" s="1"/>
  <c r="AT646" i="9"/>
  <c r="AS646" i="9" s="1"/>
  <c r="AR646" i="9" s="1"/>
  <c r="AQ646" i="9" s="1"/>
  <c r="AP646" i="9" s="1"/>
  <c r="AO646" i="9" s="1"/>
  <c r="AN646" i="9" s="1"/>
  <c r="AM646" i="9" s="1"/>
  <c r="AL646" i="9" s="1"/>
  <c r="AP629" i="9"/>
  <c r="AO629" i="9" s="1"/>
  <c r="AN629" i="9" s="1"/>
  <c r="AM629" i="9" s="1"/>
  <c r="AL629" i="9" s="1"/>
  <c r="AT638" i="9"/>
  <c r="AS638" i="9" s="1"/>
  <c r="AR638" i="9" s="1"/>
  <c r="AQ638" i="9" s="1"/>
  <c r="AP638" i="9" s="1"/>
  <c r="AO638" i="9" s="1"/>
  <c r="AN638" i="9" s="1"/>
  <c r="AM638" i="9" s="1"/>
  <c r="AL638" i="9" s="1"/>
  <c r="BQ660" i="9"/>
  <c r="BP660" i="9" s="1"/>
  <c r="BO660" i="9" s="1"/>
  <c r="BN660" i="9" s="1"/>
  <c r="BM660" i="9" s="1"/>
  <c r="BL660" i="9" s="1"/>
  <c r="BK660" i="9" s="1"/>
  <c r="BJ660" i="9" s="1"/>
  <c r="BI660" i="9" s="1"/>
  <c r="AS712" i="9"/>
  <c r="AR712" i="9" s="1"/>
  <c r="AQ712" i="9" s="1"/>
  <c r="AP712" i="9" s="1"/>
  <c r="AO712" i="9" s="1"/>
  <c r="AN712" i="9" s="1"/>
  <c r="AM712" i="9" s="1"/>
  <c r="AL712" i="9" s="1"/>
  <c r="AR669" i="9"/>
  <c r="AQ669" i="9" s="1"/>
  <c r="AP669" i="9" s="1"/>
  <c r="AO669" i="9" s="1"/>
  <c r="AN669" i="9" s="1"/>
  <c r="AM669" i="9" s="1"/>
  <c r="AL669" i="9" s="1"/>
  <c r="AT634" i="9"/>
  <c r="AS634" i="9" s="1"/>
  <c r="AR634" i="9" s="1"/>
  <c r="AQ634" i="9" s="1"/>
  <c r="AP634" i="9" s="1"/>
  <c r="AO634" i="9" s="1"/>
  <c r="AN634" i="9" s="1"/>
  <c r="AM634" i="9" s="1"/>
  <c r="AL634" i="9" s="1"/>
  <c r="AS674" i="9"/>
  <c r="AR674" i="9" s="1"/>
  <c r="AQ674" i="9" s="1"/>
  <c r="AP674" i="9" s="1"/>
  <c r="AO674" i="9" s="1"/>
  <c r="AN674" i="9" s="1"/>
  <c r="AM674" i="9" s="1"/>
  <c r="AL674" i="9" s="1"/>
  <c r="AR642" i="9"/>
  <c r="AQ642" i="9" s="1"/>
  <c r="AP642" i="9" s="1"/>
  <c r="AO642" i="9" s="1"/>
  <c r="AN642" i="9" s="1"/>
  <c r="AM642" i="9" s="1"/>
  <c r="AL642" i="9" s="1"/>
  <c r="AN640" i="9"/>
  <c r="AM640" i="9" s="1"/>
  <c r="AL640" i="9" s="1"/>
  <c r="BF438" i="9"/>
  <c r="BH438" i="9"/>
  <c r="BG438" i="9"/>
  <c r="BG382" i="9"/>
  <c r="BF382" i="9"/>
  <c r="BH382" i="9"/>
  <c r="AI274" i="9"/>
  <c r="AJ69" i="9"/>
  <c r="AK69" i="9"/>
  <c r="AI69" i="9"/>
  <c r="AK190" i="9"/>
  <c r="AI190" i="9"/>
  <c r="AJ190" i="9"/>
  <c r="BF394" i="9"/>
  <c r="BG394" i="9"/>
  <c r="BH394" i="9"/>
  <c r="AK440" i="9"/>
  <c r="AI440" i="9"/>
  <c r="AJ440" i="9"/>
  <c r="BG619" i="9"/>
  <c r="BH619" i="9"/>
  <c r="BF619" i="9"/>
  <c r="AI408" i="9"/>
  <c r="AK408" i="9"/>
  <c r="BH355" i="9"/>
  <c r="BG355" i="9"/>
  <c r="BF355" i="9"/>
  <c r="AJ220" i="9"/>
  <c r="AI220" i="9"/>
  <c r="AK220" i="9"/>
  <c r="AJ60" i="9"/>
  <c r="AI60" i="9"/>
  <c r="AK60" i="9"/>
  <c r="AJ77" i="9"/>
  <c r="AI77" i="9"/>
  <c r="AK77" i="9"/>
  <c r="BF116" i="9"/>
  <c r="BG116" i="9"/>
  <c r="BH116" i="9"/>
  <c r="BH341" i="9"/>
  <c r="BG341" i="9"/>
  <c r="BF341" i="9"/>
  <c r="BH298" i="9"/>
  <c r="BF298" i="9"/>
  <c r="BG298" i="9"/>
  <c r="BG611" i="9"/>
  <c r="BH611" i="9"/>
  <c r="AJ361" i="9"/>
  <c r="AI361" i="9"/>
  <c r="AK361" i="9"/>
  <c r="AJ528" i="9"/>
  <c r="AI528" i="9"/>
  <c r="AK528" i="9"/>
  <c r="AJ408" i="9"/>
  <c r="AK624" i="9"/>
  <c r="AJ624" i="9"/>
  <c r="AI624" i="9"/>
  <c r="BG475" i="9"/>
  <c r="AI572" i="9"/>
  <c r="AK572" i="9"/>
  <c r="AJ572" i="9"/>
  <c r="AK566" i="9"/>
  <c r="AI566" i="9"/>
  <c r="BG457" i="9"/>
  <c r="BF457" i="9"/>
  <c r="BH457" i="9"/>
  <c r="AK438" i="9"/>
  <c r="AI438" i="9"/>
  <c r="AJ613" i="9"/>
  <c r="AK613" i="9"/>
  <c r="AK315" i="9"/>
  <c r="AJ315" i="9"/>
  <c r="AI315" i="9"/>
  <c r="BG429" i="9"/>
  <c r="BF429" i="9"/>
  <c r="BH429" i="9"/>
  <c r="BH358" i="9"/>
  <c r="AI228" i="9"/>
  <c r="AJ228" i="9"/>
  <c r="BG354" i="9"/>
  <c r="AI402" i="9"/>
  <c r="AJ402" i="9"/>
  <c r="AK402" i="9"/>
  <c r="BH41" i="9"/>
  <c r="BF41" i="9"/>
  <c r="BH491" i="9"/>
  <c r="BF491" i="9"/>
  <c r="BG491" i="9"/>
  <c r="AK546" i="9"/>
  <c r="AJ546" i="9"/>
  <c r="AI546" i="9"/>
  <c r="AI179" i="9"/>
  <c r="AK179" i="9"/>
  <c r="AJ179" i="9"/>
  <c r="AJ450" i="9"/>
  <c r="AI450" i="9"/>
  <c r="AK450" i="9"/>
  <c r="AJ564" i="9"/>
  <c r="AH564" i="9" s="1"/>
  <c r="AK564" i="9"/>
  <c r="AI418" i="9"/>
  <c r="AJ418" i="9"/>
  <c r="AK227" i="9"/>
  <c r="AI227" i="9"/>
  <c r="AJ227" i="9"/>
  <c r="AJ78" i="9"/>
  <c r="AI78" i="9"/>
  <c r="AK78" i="9"/>
  <c r="AK26" i="9"/>
  <c r="AJ26" i="9"/>
  <c r="AI26" i="9"/>
  <c r="AK92" i="9"/>
  <c r="AI92" i="9"/>
  <c r="AJ92" i="9"/>
  <c r="AK191" i="9"/>
  <c r="AI191" i="9"/>
  <c r="AH191" i="9" s="1"/>
  <c r="AA191" i="9" s="1"/>
  <c r="AE191" i="9" s="1"/>
  <c r="BG388" i="9"/>
  <c r="BH388" i="9"/>
  <c r="AJ550" i="9"/>
  <c r="AI550" i="9"/>
  <c r="AK550" i="9"/>
  <c r="BG624" i="9"/>
  <c r="AK483" i="9"/>
  <c r="AI483" i="9"/>
  <c r="AH483" i="9" s="1"/>
  <c r="AJ455" i="9"/>
  <c r="AI455" i="9"/>
  <c r="AK455" i="9"/>
  <c r="AI575" i="9"/>
  <c r="AK575" i="9"/>
  <c r="AJ575" i="9"/>
  <c r="AI457" i="9"/>
  <c r="AK457" i="9"/>
  <c r="AK282" i="9"/>
  <c r="AJ282" i="9"/>
  <c r="BH192" i="9"/>
  <c r="BF192" i="9"/>
  <c r="BG192" i="9"/>
  <c r="AK341" i="9"/>
  <c r="AI341" i="9"/>
  <c r="AJ429" i="9"/>
  <c r="AI429" i="9"/>
  <c r="AK429" i="9"/>
  <c r="BF361" i="9"/>
  <c r="AI143" i="9"/>
  <c r="AK143" i="9"/>
  <c r="AJ143" i="9"/>
  <c r="BH517" i="9"/>
  <c r="BF517" i="9"/>
  <c r="AI109" i="9"/>
  <c r="AK109" i="9"/>
  <c r="AJ109" i="9"/>
  <c r="BH69" i="9"/>
  <c r="BF69" i="9"/>
  <c r="BG69" i="9"/>
  <c r="AJ114" i="9"/>
  <c r="AK114" i="9"/>
  <c r="AI114" i="9"/>
  <c r="AI420" i="9"/>
  <c r="AK420" i="9"/>
  <c r="AJ420" i="9"/>
  <c r="BF455" i="9"/>
  <c r="AK594" i="9"/>
  <c r="AJ594" i="9"/>
  <c r="AI594" i="9"/>
  <c r="AK272" i="9"/>
  <c r="AJ272" i="9"/>
  <c r="AJ257" i="9"/>
  <c r="AI257" i="9"/>
  <c r="BH198" i="9"/>
  <c r="BF198" i="9"/>
  <c r="AK172" i="9"/>
  <c r="AJ172" i="9"/>
  <c r="AI172" i="9"/>
  <c r="BG78" i="9"/>
  <c r="BH78" i="9"/>
  <c r="BF78" i="9"/>
  <c r="AK478" i="9"/>
  <c r="AJ478" i="9"/>
  <c r="AI478" i="9"/>
  <c r="BH479" i="9"/>
  <c r="BG479" i="9"/>
  <c r="BE479" i="9" s="1"/>
  <c r="AX479" i="9" s="1"/>
  <c r="AJ471" i="9"/>
  <c r="AK471" i="9"/>
  <c r="AK257" i="9"/>
  <c r="BG198" i="9"/>
  <c r="BG483" i="9"/>
  <c r="BF483" i="9"/>
  <c r="BH483" i="9"/>
  <c r="AK571" i="9"/>
  <c r="AJ571" i="9"/>
  <c r="AI571" i="9"/>
  <c r="AJ416" i="9"/>
  <c r="AK416" i="9"/>
  <c r="AI416" i="9"/>
  <c r="AK244" i="9"/>
  <c r="AJ244" i="9"/>
  <c r="AH244" i="9" s="1"/>
  <c r="AK41" i="9"/>
  <c r="AI41" i="9"/>
  <c r="AJ39" i="9"/>
  <c r="AI39" i="9"/>
  <c r="AK39" i="9"/>
  <c r="AJ388" i="9"/>
  <c r="AK388" i="9"/>
  <c r="AI388" i="9"/>
  <c r="BH179" i="9"/>
  <c r="BG179" i="9"/>
  <c r="AJ444" i="9"/>
  <c r="AH444" i="9" s="1"/>
  <c r="AK444" i="9"/>
  <c r="AK447" i="9"/>
  <c r="AI447" i="9"/>
  <c r="BH594" i="9"/>
  <c r="BF594" i="9"/>
  <c r="AJ192" i="9"/>
  <c r="AI192" i="9"/>
  <c r="AK192" i="9"/>
  <c r="AJ382" i="9"/>
  <c r="AI382" i="9"/>
  <c r="AK382" i="9"/>
  <c r="BF227" i="9"/>
  <c r="BH227" i="9"/>
  <c r="BG227" i="9"/>
  <c r="BF318" i="9"/>
  <c r="BG318" i="9"/>
  <c r="AK135" i="9"/>
  <c r="AJ135" i="9"/>
  <c r="AI135" i="9"/>
  <c r="AJ540" i="9"/>
  <c r="AI540" i="9"/>
  <c r="AK540" i="9"/>
  <c r="BF444" i="9"/>
  <c r="BH444" i="9"/>
  <c r="BG444" i="9"/>
  <c r="BH528" i="9"/>
  <c r="BF528" i="9"/>
  <c r="BG528" i="9"/>
  <c r="BF282" i="9"/>
  <c r="AJ611" i="9"/>
  <c r="AK611" i="9"/>
  <c r="AI611" i="9"/>
  <c r="AJ456" i="9"/>
  <c r="AI456" i="9"/>
  <c r="AK456" i="9"/>
  <c r="AI198" i="9"/>
  <c r="AK198" i="9"/>
  <c r="AJ198" i="9"/>
  <c r="BH143" i="9"/>
  <c r="BF143" i="9"/>
  <c r="BE143" i="9" s="1"/>
  <c r="AX143" i="9" s="1"/>
  <c r="AK358" i="9"/>
  <c r="AI358" i="9"/>
  <c r="AJ292" i="9"/>
  <c r="AI292" i="9"/>
  <c r="AK292" i="9"/>
  <c r="AJ354" i="9"/>
  <c r="AI354" i="9"/>
  <c r="AK354" i="9"/>
  <c r="AK137" i="9"/>
  <c r="AJ137" i="9"/>
  <c r="AI137" i="9"/>
  <c r="AK124" i="9"/>
  <c r="AJ124" i="9"/>
  <c r="AI124" i="9"/>
  <c r="AK313" i="9"/>
  <c r="AI313" i="9"/>
  <c r="AJ313" i="9"/>
  <c r="BH92" i="9"/>
  <c r="BF92" i="9"/>
  <c r="BG92" i="9"/>
  <c r="BG114" i="9"/>
  <c r="BF114" i="9"/>
  <c r="AI491" i="9"/>
  <c r="AJ491" i="9"/>
  <c r="BG471" i="9"/>
  <c r="BF471" i="9"/>
  <c r="BH471" i="9"/>
  <c r="BH413" i="9"/>
  <c r="BH21" i="9"/>
  <c r="BF21" i="9"/>
  <c r="BG572" i="9"/>
  <c r="AH163" i="9"/>
  <c r="AJ221" i="9"/>
  <c r="AK221" i="9"/>
  <c r="BH133" i="9"/>
  <c r="BG133" i="9"/>
  <c r="BF133" i="9"/>
  <c r="AH391" i="9"/>
  <c r="AA391" i="9" s="1"/>
  <c r="AE391" i="9" s="1"/>
  <c r="BH420" i="9"/>
  <c r="AJ309" i="9"/>
  <c r="AI309" i="9"/>
  <c r="AK309" i="9"/>
  <c r="BH124" i="9"/>
  <c r="BG124" i="9"/>
  <c r="BE124" i="9" s="1"/>
  <c r="AX124" i="9" s="1"/>
  <c r="AI547" i="9"/>
  <c r="AK547" i="9"/>
  <c r="AJ560" i="9"/>
  <c r="AK560" i="9"/>
  <c r="AI559" i="9"/>
  <c r="AJ559" i="9"/>
  <c r="BF309" i="9"/>
  <c r="BH91" i="9"/>
  <c r="BF91" i="9"/>
  <c r="BH445" i="9"/>
  <c r="BG445" i="9"/>
  <c r="BF437" i="9"/>
  <c r="AJ414" i="9"/>
  <c r="AK414" i="9"/>
  <c r="AI414" i="9"/>
  <c r="AI133" i="9"/>
  <c r="AJ133" i="9"/>
  <c r="BH168" i="9"/>
  <c r="BR553" i="9"/>
  <c r="BQ553" i="9" s="1"/>
  <c r="BP553" i="9" s="1"/>
  <c r="BO553" i="9" s="1"/>
  <c r="BN553" i="9" s="1"/>
  <c r="BM553" i="9" s="1"/>
  <c r="BL553" i="9" s="1"/>
  <c r="BK553" i="9" s="1"/>
  <c r="BJ553" i="9" s="1"/>
  <c r="BI553" i="9" s="1"/>
  <c r="Z464" i="9"/>
  <c r="Z375" i="9"/>
  <c r="Z359" i="9"/>
  <c r="G514" i="9"/>
  <c r="G459" i="9"/>
  <c r="P459" i="9"/>
  <c r="G442" i="9"/>
  <c r="P409" i="9"/>
  <c r="G409" i="9"/>
  <c r="P359" i="9"/>
  <c r="G354" i="9"/>
  <c r="P354" i="9"/>
  <c r="P338" i="9"/>
  <c r="Z323" i="9"/>
  <c r="G323" i="9"/>
  <c r="G319" i="9"/>
  <c r="Z319" i="9"/>
  <c r="P313" i="9"/>
  <c r="G313" i="9"/>
  <c r="Z313" i="9"/>
  <c r="G508" i="9"/>
  <c r="P490" i="9"/>
  <c r="G490" i="9"/>
  <c r="G453" i="9"/>
  <c r="P453" i="9"/>
  <c r="P402" i="9"/>
  <c r="G402" i="9"/>
  <c r="Z307" i="9"/>
  <c r="G307" i="9"/>
  <c r="G303" i="9"/>
  <c r="Z303" i="9"/>
  <c r="G297" i="9"/>
  <c r="Z297" i="9"/>
  <c r="P513" i="9"/>
  <c r="G513" i="9"/>
  <c r="G495" i="9"/>
  <c r="P495" i="9"/>
  <c r="P369" i="9"/>
  <c r="G369" i="9"/>
  <c r="P358" i="9"/>
  <c r="G358" i="9"/>
  <c r="G327" i="9"/>
  <c r="P327" i="9"/>
  <c r="Z327" i="9"/>
  <c r="Z291" i="9"/>
  <c r="G291" i="9"/>
  <c r="G285" i="9"/>
  <c r="Z285" i="9"/>
  <c r="Z469" i="9"/>
  <c r="Z453" i="9"/>
  <c r="G353" i="9"/>
  <c r="G538" i="9"/>
  <c r="P538" i="9"/>
  <c r="G474" i="9"/>
  <c r="G447" i="9"/>
  <c r="P447" i="9"/>
  <c r="G434" i="9"/>
  <c r="P434" i="9"/>
  <c r="G412" i="9"/>
  <c r="P412" i="9"/>
  <c r="P407" i="9"/>
  <c r="G407" i="9"/>
  <c r="P383" i="9"/>
  <c r="G383" i="9"/>
  <c r="P332" i="9"/>
  <c r="G332" i="9"/>
  <c r="G317" i="9"/>
  <c r="Z317" i="9"/>
  <c r="G311" i="9"/>
  <c r="Z311" i="9"/>
  <c r="Z548" i="9"/>
  <c r="Z508" i="9"/>
  <c r="Z379" i="9"/>
  <c r="Z363" i="9"/>
  <c r="Z347" i="9"/>
  <c r="G522" i="9"/>
  <c r="P517" i="9"/>
  <c r="P478" i="9"/>
  <c r="P433" i="9"/>
  <c r="G433" i="9"/>
  <c r="G422" i="9"/>
  <c r="P367" i="9"/>
  <c r="G367" i="9"/>
  <c r="G325" i="9"/>
  <c r="Z325" i="9"/>
  <c r="P316" i="9"/>
  <c r="G316" i="9"/>
  <c r="G301" i="9"/>
  <c r="Z301" i="9"/>
  <c r="G295" i="9"/>
  <c r="Z295" i="9"/>
  <c r="Z539" i="9"/>
  <c r="Z475" i="9"/>
  <c r="Z402" i="9"/>
  <c r="Z338" i="9"/>
  <c r="G393" i="9"/>
  <c r="G441" i="9"/>
  <c r="G499" i="9"/>
  <c r="G482" i="9"/>
  <c r="P482" i="9"/>
  <c r="P455" i="9"/>
  <c r="G455" i="9"/>
  <c r="P426" i="9"/>
  <c r="G426" i="9"/>
  <c r="P377" i="9"/>
  <c r="G377" i="9"/>
  <c r="P356" i="9"/>
  <c r="G309" i="9"/>
  <c r="Z309" i="9"/>
  <c r="P300" i="9"/>
  <c r="G300" i="9"/>
  <c r="Z200" i="9"/>
  <c r="Z514" i="9"/>
  <c r="Z490" i="9"/>
  <c r="Z458" i="9"/>
  <c r="Z442" i="9"/>
  <c r="Z393" i="9"/>
  <c r="Z385" i="9"/>
  <c r="Z369" i="9"/>
  <c r="P487" i="9"/>
  <c r="G471" i="9"/>
  <c r="P471" i="9"/>
  <c r="G415" i="9"/>
  <c r="P410" i="9"/>
  <c r="P372" i="9"/>
  <c r="G372" i="9"/>
  <c r="P335" i="9"/>
  <c r="Z315" i="9"/>
  <c r="G315" i="9"/>
  <c r="G293" i="9"/>
  <c r="Z293" i="9"/>
  <c r="Z529" i="9"/>
  <c r="Z513" i="9"/>
  <c r="Z441" i="9"/>
  <c r="G420" i="9"/>
  <c r="P420" i="9"/>
  <c r="P329" i="9"/>
  <c r="G329" i="9"/>
  <c r="Z299" i="9"/>
  <c r="G299" i="9"/>
  <c r="AU697" i="9"/>
  <c r="BR697" i="9"/>
  <c r="G697" i="9"/>
  <c r="Z697" i="9"/>
  <c r="AU685" i="9"/>
  <c r="AW685" i="9"/>
  <c r="G685" i="9"/>
  <c r="Z108" i="9"/>
  <c r="G74" i="9"/>
  <c r="AW701" i="9"/>
  <c r="Z702" i="9"/>
  <c r="Z690" i="9"/>
  <c r="AU690" i="9"/>
  <c r="Z636" i="9"/>
  <c r="AW636" i="9"/>
  <c r="Z713" i="9"/>
  <c r="AU713" i="9"/>
  <c r="AT713" i="9" s="1"/>
  <c r="AS713" i="9" s="1"/>
  <c r="AR713" i="9" s="1"/>
  <c r="AQ713" i="9" s="1"/>
  <c r="AP713" i="9" s="1"/>
  <c r="AO713" i="9" s="1"/>
  <c r="AN713" i="9" s="1"/>
  <c r="AM713" i="9" s="1"/>
  <c r="AL713" i="9" s="1"/>
  <c r="BR712" i="9"/>
  <c r="G59" i="9"/>
  <c r="G626" i="9"/>
  <c r="Z626" i="9"/>
  <c r="BR663" i="9"/>
  <c r="BQ663" i="9" s="1"/>
  <c r="BP663" i="9" s="1"/>
  <c r="BO663" i="9" s="1"/>
  <c r="BN663" i="9" s="1"/>
  <c r="BM663" i="9" s="1"/>
  <c r="BL663" i="9" s="1"/>
  <c r="BK663" i="9" s="1"/>
  <c r="BJ663" i="9" s="1"/>
  <c r="BI663" i="9" s="1"/>
  <c r="Z663" i="9"/>
  <c r="AW663" i="9"/>
  <c r="G108" i="9"/>
  <c r="P586" i="9"/>
  <c r="AW709" i="9"/>
  <c r="G710" i="9"/>
  <c r="BR709" i="9"/>
  <c r="BR681" i="9"/>
  <c r="G681" i="9"/>
  <c r="AU681" i="9"/>
  <c r="G655" i="9"/>
  <c r="AU655" i="9"/>
  <c r="AW655" i="9"/>
  <c r="Z655" i="9"/>
  <c r="G653" i="9"/>
  <c r="AU653" i="9"/>
  <c r="AU651" i="9"/>
  <c r="BR651" i="9"/>
  <c r="G651" i="9"/>
  <c r="Z651" i="9"/>
  <c r="AU633" i="9"/>
  <c r="BR633" i="9"/>
  <c r="G633" i="9"/>
  <c r="G657" i="9"/>
  <c r="AU657" i="9"/>
  <c r="BR657" i="9"/>
  <c r="Z644" i="9"/>
  <c r="AU644" i="9"/>
  <c r="Z145" i="9"/>
  <c r="Z80" i="9"/>
  <c r="Z64" i="9"/>
  <c r="G86" i="9"/>
  <c r="AW693" i="9"/>
  <c r="G693" i="9"/>
  <c r="Z693" i="9"/>
  <c r="BR693" i="9"/>
  <c r="AU686" i="9"/>
  <c r="BR686" i="9"/>
  <c r="AW686" i="9"/>
  <c r="G686" i="9"/>
  <c r="G637" i="9"/>
  <c r="AU637" i="9"/>
  <c r="BR637" i="9"/>
  <c r="G635" i="9"/>
  <c r="AW635" i="9"/>
  <c r="G648" i="9"/>
  <c r="AU648" i="9"/>
  <c r="BR648" i="9"/>
  <c r="BR636" i="9"/>
  <c r="BQ636" i="9" s="1"/>
  <c r="BP636" i="9" s="1"/>
  <c r="BO636" i="9" s="1"/>
  <c r="BN636" i="9" s="1"/>
  <c r="BM636" i="9" s="1"/>
  <c r="BL636" i="9" s="1"/>
  <c r="BK636" i="9" s="1"/>
  <c r="BJ636" i="9" s="1"/>
  <c r="BI636" i="9" s="1"/>
  <c r="Z714" i="9"/>
  <c r="AW713" i="9"/>
  <c r="BR713" i="9"/>
  <c r="G80" i="9"/>
  <c r="P563" i="9"/>
  <c r="G628" i="9"/>
  <c r="Z628" i="9"/>
  <c r="Z708" i="9"/>
  <c r="AW707" i="9"/>
  <c r="Z656" i="9"/>
  <c r="AW656" i="9"/>
  <c r="BR656" i="9"/>
  <c r="BQ656" i="9" s="1"/>
  <c r="BP656" i="9" s="1"/>
  <c r="BO656" i="9" s="1"/>
  <c r="BN656" i="9" s="1"/>
  <c r="BM656" i="9" s="1"/>
  <c r="BL656" i="9" s="1"/>
  <c r="BK656" i="9" s="1"/>
  <c r="BJ656" i="9" s="1"/>
  <c r="BI656" i="9" s="1"/>
  <c r="AU639" i="9"/>
  <c r="AW639" i="9"/>
  <c r="G639" i="9"/>
  <c r="P694" i="9"/>
  <c r="G676" i="9"/>
  <c r="Z646" i="9"/>
  <c r="Z641" i="9"/>
  <c r="P640" i="9"/>
  <c r="G717" i="9"/>
  <c r="K717" i="9" s="1"/>
  <c r="AW705" i="9"/>
  <c r="BR676" i="9"/>
  <c r="BR641" i="9"/>
  <c r="BQ641" i="9" s="1"/>
  <c r="BP641" i="9" s="1"/>
  <c r="BO641" i="9" s="1"/>
  <c r="BN641" i="9" s="1"/>
  <c r="BM641" i="9" s="1"/>
  <c r="BL641" i="9" s="1"/>
  <c r="BK641" i="9" s="1"/>
  <c r="BJ641" i="9" s="1"/>
  <c r="BI641" i="9" s="1"/>
  <c r="Z706" i="9"/>
  <c r="AW676" i="9"/>
  <c r="AW641" i="9"/>
  <c r="BR640" i="9"/>
  <c r="BQ640" i="9" s="1"/>
  <c r="BP640" i="9" s="1"/>
  <c r="BO640" i="9" s="1"/>
  <c r="BN640" i="9" s="1"/>
  <c r="BM640" i="9" s="1"/>
  <c r="BL640" i="9" s="1"/>
  <c r="BK640" i="9" s="1"/>
  <c r="BJ640" i="9" s="1"/>
  <c r="BI640" i="9" s="1"/>
  <c r="BR716" i="9"/>
  <c r="BR694" i="9"/>
  <c r="BQ694" i="9" s="1"/>
  <c r="BP694" i="9" s="1"/>
  <c r="BO694" i="9" s="1"/>
  <c r="BN694" i="9" s="1"/>
  <c r="BM694" i="9" s="1"/>
  <c r="BL694" i="9" s="1"/>
  <c r="BK694" i="9" s="1"/>
  <c r="BJ694" i="9" s="1"/>
  <c r="BI694" i="9" s="1"/>
  <c r="AU676" i="9"/>
  <c r="BR646" i="9"/>
  <c r="BQ646" i="9" s="1"/>
  <c r="BP646" i="9" s="1"/>
  <c r="BO646" i="9" s="1"/>
  <c r="BN646" i="9" s="1"/>
  <c r="BM646" i="9" s="1"/>
  <c r="BL646" i="9" s="1"/>
  <c r="BK646" i="9" s="1"/>
  <c r="BJ646" i="9" s="1"/>
  <c r="BI646" i="9" s="1"/>
  <c r="AW640" i="9"/>
  <c r="AU717" i="9"/>
  <c r="AT717" i="9" s="1"/>
  <c r="AS717" i="9" s="1"/>
  <c r="AR717" i="9" s="1"/>
  <c r="AQ717" i="9" s="1"/>
  <c r="AP717" i="9" s="1"/>
  <c r="AO717" i="9" s="1"/>
  <c r="AN717" i="9" s="1"/>
  <c r="AM717" i="9" s="1"/>
  <c r="AL717" i="9" s="1"/>
  <c r="P706" i="9"/>
  <c r="K715" i="9"/>
  <c r="G705" i="9"/>
  <c r="AU705" i="9"/>
  <c r="P705" i="9"/>
  <c r="BR704" i="9"/>
  <c r="AW704" i="9"/>
  <c r="Z705" i="9"/>
  <c r="G709" i="9"/>
  <c r="AU709" i="9"/>
  <c r="BR708" i="9"/>
  <c r="Z709" i="9"/>
  <c r="AW708" i="9"/>
  <c r="P709" i="9"/>
  <c r="K719" i="9"/>
  <c r="P716" i="9"/>
  <c r="BR715" i="9"/>
  <c r="Z716" i="9"/>
  <c r="G716" i="9"/>
  <c r="AU716" i="9"/>
  <c r="AW715" i="9"/>
  <c r="G701" i="9"/>
  <c r="AU701" i="9"/>
  <c r="P701" i="9"/>
  <c r="BR700" i="9"/>
  <c r="Z701" i="9"/>
  <c r="AW700" i="9"/>
  <c r="Z719" i="9"/>
  <c r="Z715" i="9"/>
  <c r="BR717" i="9"/>
  <c r="P718" i="9"/>
  <c r="AW716" i="9"/>
  <c r="P714" i="9"/>
  <c r="AW712" i="9"/>
  <c r="G713" i="9"/>
  <c r="AW710" i="9"/>
  <c r="BR718" i="9"/>
  <c r="P719" i="9"/>
  <c r="BR714" i="9"/>
  <c r="P715" i="9"/>
  <c r="AU711" i="9"/>
  <c r="P711" i="9"/>
  <c r="Z704" i="9"/>
  <c r="G704" i="9"/>
  <c r="AU704" i="9"/>
  <c r="AW703" i="9"/>
  <c r="P704" i="9"/>
  <c r="BR703" i="9"/>
  <c r="AU718" i="9"/>
  <c r="G718" i="9"/>
  <c r="AU714" i="9"/>
  <c r="G714" i="9"/>
  <c r="BR710" i="9"/>
  <c r="BR705" i="9"/>
  <c r="G706" i="9"/>
  <c r="AW718" i="9"/>
  <c r="AW714" i="9"/>
  <c r="AU719" i="9"/>
  <c r="AU715" i="9"/>
  <c r="P713" i="9"/>
  <c r="G711" i="9"/>
  <c r="BK97" i="8"/>
  <c r="BJ97" i="8" s="1"/>
  <c r="BI97" i="8" s="1"/>
  <c r="BH97" i="8" s="1"/>
  <c r="BG97" i="8" s="1"/>
  <c r="BF97" i="8" s="1"/>
  <c r="BE97" i="8" s="1"/>
  <c r="BD97" i="8" s="1"/>
  <c r="BC97" i="8" s="1"/>
  <c r="BK96" i="8"/>
  <c r="BJ96" i="8" s="1"/>
  <c r="BI96" i="8" s="1"/>
  <c r="BH96" i="8" s="1"/>
  <c r="BG96" i="8" s="1"/>
  <c r="BF96" i="8" s="1"/>
  <c r="BE96" i="8" s="1"/>
  <c r="BD96" i="8" s="1"/>
  <c r="BC96" i="8" s="1"/>
  <c r="BK95" i="8"/>
  <c r="BJ95" i="8" s="1"/>
  <c r="BI95" i="8" s="1"/>
  <c r="BH95" i="8" s="1"/>
  <c r="BG95" i="8" s="1"/>
  <c r="BF95" i="8" s="1"/>
  <c r="BE95" i="8" s="1"/>
  <c r="BD95" i="8" s="1"/>
  <c r="BC95" i="8" s="1"/>
  <c r="BJ94" i="8"/>
  <c r="BI94" i="8" s="1"/>
  <c r="BH94" i="8" s="1"/>
  <c r="BG94" i="8" s="1"/>
  <c r="BF94" i="8" s="1"/>
  <c r="BE94" i="8" s="1"/>
  <c r="BD94" i="8" s="1"/>
  <c r="BC94" i="8" s="1"/>
  <c r="BK92" i="8"/>
  <c r="BJ92" i="8" s="1"/>
  <c r="BI92" i="8" s="1"/>
  <c r="BH92" i="8" s="1"/>
  <c r="BG92" i="8" s="1"/>
  <c r="BF92" i="8" s="1"/>
  <c r="BE92" i="8" s="1"/>
  <c r="BD92" i="8" s="1"/>
  <c r="BC92" i="8" s="1"/>
  <c r="BK91" i="8"/>
  <c r="BJ91" i="8" s="1"/>
  <c r="BI91" i="8" s="1"/>
  <c r="BH91" i="8" s="1"/>
  <c r="BG91" i="8" s="1"/>
  <c r="BF91" i="8" s="1"/>
  <c r="BE91" i="8" s="1"/>
  <c r="BD91" i="8" s="1"/>
  <c r="BC91" i="8" s="1"/>
  <c r="BK90" i="8"/>
  <c r="BJ90" i="8" s="1"/>
  <c r="BI90" i="8" s="1"/>
  <c r="BH90" i="8" s="1"/>
  <c r="BG90" i="8" s="1"/>
  <c r="BF90" i="8" s="1"/>
  <c r="BE90" i="8" s="1"/>
  <c r="BD90" i="8" s="1"/>
  <c r="BC90" i="8" s="1"/>
  <c r="BJ89" i="8"/>
  <c r="BI89" i="8" s="1"/>
  <c r="BH89" i="8" s="1"/>
  <c r="BG89" i="8" s="1"/>
  <c r="BF89" i="8" s="1"/>
  <c r="BE89" i="8" s="1"/>
  <c r="BD89" i="8" s="1"/>
  <c r="BC89" i="8" s="1"/>
  <c r="BK88" i="8"/>
  <c r="BJ88" i="8" s="1"/>
  <c r="BI88" i="8" s="1"/>
  <c r="BH88" i="8" s="1"/>
  <c r="BG88" i="8" s="1"/>
  <c r="BF88" i="8" s="1"/>
  <c r="BE88" i="8" s="1"/>
  <c r="BD88" i="8" s="1"/>
  <c r="BC88" i="8" s="1"/>
  <c r="BK87" i="8"/>
  <c r="BJ87" i="8" s="1"/>
  <c r="BI87" i="8" s="1"/>
  <c r="BH87" i="8" s="1"/>
  <c r="BG87" i="8" s="1"/>
  <c r="BF87" i="8" s="1"/>
  <c r="BE87" i="8" s="1"/>
  <c r="BD87" i="8" s="1"/>
  <c r="BC87" i="8" s="1"/>
  <c r="BK86" i="8"/>
  <c r="BJ86" i="8" s="1"/>
  <c r="BI86" i="8" s="1"/>
  <c r="BH86" i="8" s="1"/>
  <c r="BG86" i="8" s="1"/>
  <c r="BF86" i="8" s="1"/>
  <c r="BE86" i="8" s="1"/>
  <c r="BD86" i="8" s="1"/>
  <c r="BC86" i="8" s="1"/>
  <c r="BK85" i="8"/>
  <c r="BJ85" i="8" s="1"/>
  <c r="BI85" i="8" s="1"/>
  <c r="BH85" i="8" s="1"/>
  <c r="BG85" i="8" s="1"/>
  <c r="BF85" i="8" s="1"/>
  <c r="BE85" i="8" s="1"/>
  <c r="BD85" i="8" s="1"/>
  <c r="BC85" i="8" s="1"/>
  <c r="BK84" i="8"/>
  <c r="BJ84" i="8" s="1"/>
  <c r="BI84" i="8" s="1"/>
  <c r="BH84" i="8" s="1"/>
  <c r="BG84" i="8" s="1"/>
  <c r="BF84" i="8" s="1"/>
  <c r="BE84" i="8" s="1"/>
  <c r="BD84" i="8" s="1"/>
  <c r="BC84" i="8" s="1"/>
  <c r="BK83" i="8"/>
  <c r="BJ83" i="8" s="1"/>
  <c r="BI83" i="8" s="1"/>
  <c r="BH83" i="8" s="1"/>
  <c r="BG83" i="8" s="1"/>
  <c r="BF83" i="8" s="1"/>
  <c r="BE83" i="8" s="1"/>
  <c r="BD83" i="8" s="1"/>
  <c r="BC83" i="8" s="1"/>
  <c r="AI664" i="8"/>
  <c r="AJ664" i="8"/>
  <c r="AK664" i="8"/>
  <c r="AI712" i="8"/>
  <c r="AK712" i="8"/>
  <c r="AJ712" i="8"/>
  <c r="AI685" i="8"/>
  <c r="AK685" i="8"/>
  <c r="AJ685" i="8"/>
  <c r="AJ663" i="8"/>
  <c r="AK663" i="8"/>
  <c r="AI663" i="8"/>
  <c r="AI642" i="8"/>
  <c r="AJ642" i="8"/>
  <c r="AK642" i="8"/>
  <c r="AK669" i="8"/>
  <c r="AJ669" i="8"/>
  <c r="AI669" i="8"/>
  <c r="AJ640" i="8"/>
  <c r="AI640" i="8"/>
  <c r="AK640" i="8"/>
  <c r="AJ647" i="8"/>
  <c r="AK647" i="8"/>
  <c r="AI647" i="8"/>
  <c r="AJ707" i="8"/>
  <c r="AK707" i="8"/>
  <c r="AI707" i="8"/>
  <c r="AI633" i="8"/>
  <c r="AK633" i="8"/>
  <c r="AJ633" i="8"/>
  <c r="AI688" i="8"/>
  <c r="AJ688" i="8"/>
  <c r="AK688" i="8"/>
  <c r="AI679" i="8"/>
  <c r="AJ679" i="8"/>
  <c r="AK679" i="8"/>
  <c r="AI661" i="8"/>
  <c r="AJ661" i="8"/>
  <c r="AK661" i="8"/>
  <c r="AJ687" i="8"/>
  <c r="AI708" i="8"/>
  <c r="AJ708" i="8"/>
  <c r="AK708" i="8"/>
  <c r="AJ691" i="8"/>
  <c r="AI691" i="8"/>
  <c r="AK691" i="8"/>
  <c r="AI655" i="8"/>
  <c r="AK655" i="8"/>
  <c r="AJ655" i="8"/>
  <c r="AI680" i="8"/>
  <c r="AK680" i="8"/>
  <c r="AJ680" i="8"/>
  <c r="AJ626" i="8"/>
  <c r="AK626" i="8"/>
  <c r="AI626" i="8"/>
  <c r="AK667" i="8"/>
  <c r="AJ667" i="8"/>
  <c r="AI667" i="8"/>
  <c r="AI636" i="8"/>
  <c r="AJ636" i="8"/>
  <c r="AK636" i="8"/>
  <c r="AK700" i="8"/>
  <c r="AI700" i="8"/>
  <c r="AJ700" i="8"/>
  <c r="AJ634" i="8"/>
  <c r="AK634" i="8"/>
  <c r="AI634" i="8"/>
  <c r="AK628" i="8"/>
  <c r="AI628" i="8"/>
  <c r="AJ628" i="8"/>
  <c r="AI694" i="8"/>
  <c r="AJ694" i="8"/>
  <c r="AK694" i="8"/>
  <c r="AJ657" i="8"/>
  <c r="AK657" i="8"/>
  <c r="AI657" i="8"/>
  <c r="AI673" i="8"/>
  <c r="AK673" i="8"/>
  <c r="AJ673" i="8"/>
  <c r="AK364" i="8"/>
  <c r="AJ364" i="8"/>
  <c r="AI364" i="8"/>
  <c r="AK124" i="8"/>
  <c r="AJ124" i="8"/>
  <c r="AI124" i="8"/>
  <c r="AK678" i="8"/>
  <c r="AI678" i="8"/>
  <c r="AJ678" i="8"/>
  <c r="AJ693" i="8"/>
  <c r="AI693" i="8"/>
  <c r="AK693" i="8"/>
  <c r="AJ675" i="8"/>
  <c r="AI675" i="8"/>
  <c r="AK675" i="8"/>
  <c r="AJ644" i="8"/>
  <c r="AK644" i="8"/>
  <c r="AI644" i="8"/>
  <c r="AI683" i="8"/>
  <c r="AJ683" i="8"/>
  <c r="AK683" i="8"/>
  <c r="AI630" i="8"/>
  <c r="AI632" i="8"/>
  <c r="AJ632" i="8"/>
  <c r="AK632" i="8"/>
  <c r="AJ651" i="8"/>
  <c r="AK651" i="8"/>
  <c r="AI651" i="8"/>
  <c r="AJ696" i="8"/>
  <c r="AK696" i="8"/>
  <c r="AI696" i="8"/>
  <c r="AI648" i="8"/>
  <c r="AK648" i="8"/>
  <c r="AJ648" i="8"/>
  <c r="AJ27" i="8"/>
  <c r="AK27" i="8"/>
  <c r="AI27" i="8"/>
  <c r="AJ637" i="8"/>
  <c r="AK637" i="8"/>
  <c r="AI637" i="8"/>
  <c r="AE182" i="8"/>
  <c r="AB182" i="8"/>
  <c r="AJ252" i="8"/>
  <c r="AK252" i="8"/>
  <c r="AI252" i="8"/>
  <c r="AJ178" i="8"/>
  <c r="AK178" i="8"/>
  <c r="AI178" i="8"/>
  <c r="AJ108" i="8"/>
  <c r="AI108" i="8"/>
  <c r="AK108" i="8"/>
  <c r="AI87" i="8"/>
  <c r="AJ87" i="8"/>
  <c r="AK87" i="8"/>
  <c r="AK362" i="8"/>
  <c r="AJ362" i="8"/>
  <c r="AI362" i="8"/>
  <c r="K628" i="8"/>
  <c r="AJ643" i="8"/>
  <c r="AJ686" i="8"/>
  <c r="K671" i="8"/>
  <c r="AJ215" i="8"/>
  <c r="AK215" i="8"/>
  <c r="AI215" i="8"/>
  <c r="AJ230" i="8"/>
  <c r="AK230" i="8"/>
  <c r="AI230" i="8"/>
  <c r="AI400" i="8"/>
  <c r="AK400" i="8"/>
  <c r="AJ400" i="8"/>
  <c r="AI128" i="8"/>
  <c r="AK128" i="8"/>
  <c r="AJ128" i="8"/>
  <c r="AK159" i="8"/>
  <c r="AI159" i="8"/>
  <c r="AH159" i="8" s="1"/>
  <c r="AI370" i="8"/>
  <c r="AJ370" i="8"/>
  <c r="AK370" i="8"/>
  <c r="AK652" i="8"/>
  <c r="AJ676" i="8"/>
  <c r="AH676" i="8" s="1"/>
  <c r="AA676" i="8" s="1"/>
  <c r="AK638" i="8"/>
  <c r="AT658" i="8"/>
  <c r="AS658" i="8" s="1"/>
  <c r="AR658" i="8" s="1"/>
  <c r="AQ658" i="8" s="1"/>
  <c r="AP658" i="8" s="1"/>
  <c r="AO658" i="8" s="1"/>
  <c r="AN658" i="8" s="1"/>
  <c r="AM658" i="8" s="1"/>
  <c r="AL658" i="8" s="1"/>
  <c r="AK629" i="8"/>
  <c r="AI629" i="8"/>
  <c r="AJ629" i="8"/>
  <c r="AK503" i="8"/>
  <c r="AI503" i="8"/>
  <c r="AJ503" i="8"/>
  <c r="AK25" i="8"/>
  <c r="AI25" i="8"/>
  <c r="AJ25" i="8"/>
  <c r="AK171" i="8"/>
  <c r="AI171" i="8"/>
  <c r="AJ171" i="8"/>
  <c r="AK261" i="8"/>
  <c r="AI261" i="8"/>
  <c r="AJ261" i="8"/>
  <c r="AI325" i="8"/>
  <c r="AJ325" i="8"/>
  <c r="AJ306" i="8"/>
  <c r="AK306" i="8"/>
  <c r="AI306" i="8"/>
  <c r="AJ660" i="8"/>
  <c r="AI594" i="8"/>
  <c r="AJ594" i="8"/>
  <c r="AK594" i="8"/>
  <c r="AJ163" i="8"/>
  <c r="AK163" i="8"/>
  <c r="AI163" i="8"/>
  <c r="AJ330" i="8"/>
  <c r="AK330" i="8"/>
  <c r="AI330" i="8"/>
  <c r="AI598" i="8"/>
  <c r="AK598" i="8"/>
  <c r="AJ598" i="8"/>
  <c r="AJ67" i="8"/>
  <c r="AK67" i="8"/>
  <c r="AI67" i="8"/>
  <c r="AJ242" i="8"/>
  <c r="AI242" i="8"/>
  <c r="AK242" i="8"/>
  <c r="AJ21" i="8"/>
  <c r="AI21" i="8"/>
  <c r="AK21" i="8"/>
  <c r="AJ285" i="8"/>
  <c r="AI285" i="8"/>
  <c r="AJ543" i="8"/>
  <c r="AI543" i="8"/>
  <c r="AK543" i="8"/>
  <c r="AI148" i="8"/>
  <c r="AJ148" i="8"/>
  <c r="AK148" i="8"/>
  <c r="AB376" i="8"/>
  <c r="AI219" i="8"/>
  <c r="AK219" i="8"/>
  <c r="AJ219" i="8"/>
  <c r="AJ150" i="8"/>
  <c r="AK150" i="8"/>
  <c r="AI150" i="8"/>
  <c r="AI31" i="8"/>
  <c r="AK31" i="8"/>
  <c r="AJ31" i="8"/>
  <c r="AJ167" i="8"/>
  <c r="AK167" i="8"/>
  <c r="AI167" i="8"/>
  <c r="AI294" i="8"/>
  <c r="AK294" i="8"/>
  <c r="AJ294" i="8"/>
  <c r="AJ297" i="8"/>
  <c r="AK297" i="8"/>
  <c r="AI297" i="8"/>
  <c r="AJ226" i="8"/>
  <c r="AK226" i="8"/>
  <c r="AI226" i="8"/>
  <c r="AK531" i="8"/>
  <c r="AI531" i="8"/>
  <c r="AJ531" i="8"/>
  <c r="AJ100" i="8"/>
  <c r="AK100" i="8"/>
  <c r="AI100" i="8"/>
  <c r="AI660" i="8"/>
  <c r="AJ239" i="8"/>
  <c r="AI239" i="8"/>
  <c r="AI259" i="8"/>
  <c r="AJ259" i="8"/>
  <c r="AK259" i="8"/>
  <c r="AJ374" i="8"/>
  <c r="AK374" i="8"/>
  <c r="AI374" i="8"/>
  <c r="AK281" i="8"/>
  <c r="AJ281" i="8"/>
  <c r="AI281" i="8"/>
  <c r="AI63" i="8"/>
  <c r="AK63" i="8"/>
  <c r="AJ63" i="8"/>
  <c r="AJ684" i="8"/>
  <c r="AI602" i="8"/>
  <c r="AK602" i="8"/>
  <c r="AJ602" i="8"/>
  <c r="AK574" i="8"/>
  <c r="AI574" i="8"/>
  <c r="AJ574" i="8"/>
  <c r="AK59" i="8"/>
  <c r="AI59" i="8"/>
  <c r="AJ59" i="8"/>
  <c r="AJ425" i="8"/>
  <c r="AI425" i="8"/>
  <c r="AK425" i="8"/>
  <c r="AJ301" i="8"/>
  <c r="AI301" i="8"/>
  <c r="AK301" i="8"/>
  <c r="AK186" i="8"/>
  <c r="AI186" i="8"/>
  <c r="AH186" i="8" s="1"/>
  <c r="AA186" i="8" s="1"/>
  <c r="AJ559" i="8"/>
  <c r="AK559" i="8"/>
  <c r="AI559" i="8"/>
  <c r="AI686" i="8"/>
  <c r="K641" i="8"/>
  <c r="AK684" i="8"/>
  <c r="AC371" i="8"/>
  <c r="AE78" i="8"/>
  <c r="AI396" i="8"/>
  <c r="AK396" i="8"/>
  <c r="AJ396" i="8"/>
  <c r="AI399" i="8"/>
  <c r="AJ399" i="8"/>
  <c r="AK399" i="8"/>
  <c r="AJ385" i="8"/>
  <c r="AK385" i="8"/>
  <c r="AI385" i="8"/>
  <c r="AJ71" i="8"/>
  <c r="AK71" i="8"/>
  <c r="AI71" i="8"/>
  <c r="AK293" i="8"/>
  <c r="AI293" i="8"/>
  <c r="AJ293" i="8"/>
  <c r="AJ482" i="8"/>
  <c r="AI482" i="8"/>
  <c r="AK482" i="8"/>
  <c r="AJ614" i="8"/>
  <c r="AI614" i="8"/>
  <c r="AJ321" i="8"/>
  <c r="AK321" i="8"/>
  <c r="AI321" i="8"/>
  <c r="AI82" i="8"/>
  <c r="AK82" i="8"/>
  <c r="AJ82" i="8"/>
  <c r="AB211" i="8"/>
  <c r="AC211" i="8"/>
  <c r="AE211" i="8"/>
  <c r="AJ378" i="8"/>
  <c r="AI378" i="8"/>
  <c r="AK378" i="8"/>
  <c r="AJ154" i="8"/>
  <c r="AK154" i="8"/>
  <c r="AI154" i="8"/>
  <c r="AI290" i="8"/>
  <c r="AJ290" i="8"/>
  <c r="AK290" i="8"/>
  <c r="AJ223" i="8"/>
  <c r="AI223" i="8"/>
  <c r="AK223" i="8"/>
  <c r="AI382" i="8"/>
  <c r="AK55" i="8"/>
  <c r="AI55" i="8"/>
  <c r="AJ55" i="8"/>
  <c r="AJ265" i="8"/>
  <c r="AK265" i="8"/>
  <c r="AI265" i="8"/>
  <c r="AH590" i="8"/>
  <c r="AA590" i="8" s="1"/>
  <c r="AI155" i="8"/>
  <c r="AH155" i="8" s="1"/>
  <c r="AA155" i="8" s="1"/>
  <c r="AK155" i="8"/>
  <c r="AK136" i="8"/>
  <c r="AI136" i="8"/>
  <c r="AJ136" i="8"/>
  <c r="AI179" i="8"/>
  <c r="AK179" i="8"/>
  <c r="AJ179" i="8"/>
  <c r="AI175" i="8"/>
  <c r="AH175" i="8" s="1"/>
  <c r="AA175" i="8" s="1"/>
  <c r="AK175" i="8"/>
  <c r="AJ75" i="8"/>
  <c r="AK75" i="8"/>
  <c r="AI75" i="8"/>
  <c r="AK405" i="8"/>
  <c r="AI405" i="8"/>
  <c r="AJ405" i="8"/>
  <c r="AJ523" i="8"/>
  <c r="AH523" i="8" s="1"/>
  <c r="AA523" i="8" s="1"/>
  <c r="AK523" i="8"/>
  <c r="AJ380" i="8"/>
  <c r="AH380" i="8" s="1"/>
  <c r="AA380" i="8" s="1"/>
  <c r="AC380" i="8" s="1"/>
  <c r="AH255" i="8"/>
  <c r="AA255" i="8" s="1"/>
  <c r="AE255" i="8" s="1"/>
  <c r="AK103" i="8"/>
  <c r="AI103" i="8"/>
  <c r="AH103" i="8" s="1"/>
  <c r="AA103" i="8" s="1"/>
  <c r="AE103" i="8" s="1"/>
  <c r="AK207" i="8"/>
  <c r="AI207" i="8"/>
  <c r="AJ207" i="8"/>
  <c r="AK140" i="8"/>
  <c r="AI140" i="8"/>
  <c r="AJ140" i="8"/>
  <c r="AJ309" i="8"/>
  <c r="AH309" i="8" s="1"/>
  <c r="AA309" i="8" s="1"/>
  <c r="AE309" i="8" s="1"/>
  <c r="AK309" i="8"/>
  <c r="AK144" i="8"/>
  <c r="AI144" i="8"/>
  <c r="AH144" i="8" s="1"/>
  <c r="AA144" i="8" s="1"/>
  <c r="AJ96" i="8"/>
  <c r="AI96" i="8"/>
  <c r="AK210" i="8"/>
  <c r="AJ210" i="8"/>
  <c r="AI210" i="8"/>
  <c r="AK194" i="8"/>
  <c r="AI194" i="8"/>
  <c r="AH194" i="8" s="1"/>
  <c r="AA194" i="8" s="1"/>
  <c r="AI187" i="8"/>
  <c r="AK187" i="8"/>
  <c r="AJ187" i="8"/>
  <c r="AJ112" i="8"/>
  <c r="AK112" i="8"/>
  <c r="AI112" i="8"/>
  <c r="AK47" i="8"/>
  <c r="AI314" i="8"/>
  <c r="AH314" i="8" s="1"/>
  <c r="AA314" i="8" s="1"/>
  <c r="AK314" i="8"/>
  <c r="AK214" i="8"/>
  <c r="AJ214" i="8"/>
  <c r="AH214" i="8" s="1"/>
  <c r="AA214" i="8" s="1"/>
  <c r="AJ555" i="8"/>
  <c r="AI555" i="8"/>
  <c r="AK555" i="8"/>
  <c r="AK183" i="8"/>
  <c r="AJ183" i="8"/>
  <c r="AH183" i="8" s="1"/>
  <c r="AJ277" i="8"/>
  <c r="AK277" i="8"/>
  <c r="AI277" i="8"/>
  <c r="AH322" i="8"/>
  <c r="AK88" i="8"/>
  <c r="AJ88" i="8"/>
  <c r="AH88" i="8" s="1"/>
  <c r="AA88" i="8" s="1"/>
  <c r="AJ202" i="8"/>
  <c r="AI202" i="8"/>
  <c r="AK115" i="8"/>
  <c r="AJ115" i="8"/>
  <c r="AH115" i="8" s="1"/>
  <c r="AA115" i="8" s="1"/>
  <c r="AJ273" i="8"/>
  <c r="AI273" i="8"/>
  <c r="AJ492" i="8"/>
  <c r="AI492" i="8"/>
  <c r="AK313" i="8"/>
  <c r="AJ313" i="8"/>
  <c r="AH313" i="8" s="1"/>
  <c r="AK198" i="8"/>
  <c r="AI198" i="8"/>
  <c r="AH198" i="8" s="1"/>
  <c r="AA198" i="8" s="1"/>
  <c r="AC198" i="8" s="1"/>
  <c r="AK199" i="8"/>
  <c r="AB308" i="8"/>
  <c r="AJ398" i="8"/>
  <c r="AK398" i="8"/>
  <c r="AI398" i="8"/>
  <c r="AE406" i="8"/>
  <c r="AC406" i="8"/>
  <c r="AB406" i="8"/>
  <c r="AI295" i="8"/>
  <c r="AK295" i="8"/>
  <c r="AJ295" i="8"/>
  <c r="AJ216" i="8"/>
  <c r="AH216" i="8" s="1"/>
  <c r="AA216" i="8" s="1"/>
  <c r="AK216" i="8"/>
  <c r="AI410" i="8"/>
  <c r="AJ410" i="8"/>
  <c r="AK410" i="8"/>
  <c r="AI459" i="8"/>
  <c r="AH459" i="8" s="1"/>
  <c r="AA459" i="8" s="1"/>
  <c r="AK459" i="8"/>
  <c r="AI508" i="8"/>
  <c r="AH508" i="8" s="1"/>
  <c r="AK508" i="8"/>
  <c r="AK571" i="8"/>
  <c r="AI571" i="8"/>
  <c r="AJ571" i="8"/>
  <c r="AJ484" i="8"/>
  <c r="AH484" i="8" s="1"/>
  <c r="AA484" i="8" s="1"/>
  <c r="AK484" i="8"/>
  <c r="AC327" i="8"/>
  <c r="AB327" i="8"/>
  <c r="AI545" i="8"/>
  <c r="AJ545" i="8"/>
  <c r="AK545" i="8"/>
  <c r="AB418" i="8"/>
  <c r="AI343" i="8"/>
  <c r="AH343" i="8" s="1"/>
  <c r="AA343" i="8" s="1"/>
  <c r="AB343" i="8" s="1"/>
  <c r="AK343" i="8"/>
  <c r="AI340" i="8"/>
  <c r="AJ340" i="8"/>
  <c r="AK340" i="8"/>
  <c r="AJ205" i="8"/>
  <c r="AH205" i="8" s="1"/>
  <c r="AA205" i="8" s="1"/>
  <c r="AK205" i="8"/>
  <c r="AK315" i="8"/>
  <c r="AI315" i="8"/>
  <c r="AH315" i="8" s="1"/>
  <c r="AA315" i="8" s="1"/>
  <c r="AI197" i="8"/>
  <c r="AJ197" i="8"/>
  <c r="AJ475" i="8"/>
  <c r="AK475" i="8"/>
  <c r="AI475" i="8"/>
  <c r="AI587" i="8"/>
  <c r="AJ587" i="8"/>
  <c r="AK587" i="8"/>
  <c r="AI435" i="8"/>
  <c r="AJ435" i="8"/>
  <c r="AK435" i="8"/>
  <c r="AI518" i="8"/>
  <c r="AJ518" i="8"/>
  <c r="AI272" i="8"/>
  <c r="AH272" i="8" s="1"/>
  <c r="AK272" i="8"/>
  <c r="AI386" i="8"/>
  <c r="AK386" i="8"/>
  <c r="AJ386" i="8"/>
  <c r="AI372" i="8"/>
  <c r="AK372" i="8"/>
  <c r="AJ372" i="8"/>
  <c r="AC291" i="8"/>
  <c r="AE291" i="8"/>
  <c r="AB291" i="8"/>
  <c r="AJ156" i="8"/>
  <c r="AI156" i="8"/>
  <c r="AK156" i="8"/>
  <c r="AI360" i="8"/>
  <c r="AH360" i="8" s="1"/>
  <c r="AA360" i="8" s="1"/>
  <c r="AK360" i="8"/>
  <c r="AI426" i="8"/>
  <c r="AJ426" i="8"/>
  <c r="AI540" i="8"/>
  <c r="AJ540" i="8"/>
  <c r="AK540" i="8"/>
  <c r="AJ68" i="8"/>
  <c r="AK68" i="8"/>
  <c r="AI68" i="8"/>
  <c r="AK624" i="8"/>
  <c r="AJ624" i="8"/>
  <c r="AI624" i="8"/>
  <c r="AI453" i="8"/>
  <c r="AJ453" i="8"/>
  <c r="AK453" i="8"/>
  <c r="AK271" i="8"/>
  <c r="AJ271" i="8"/>
  <c r="AI271" i="8"/>
  <c r="AK201" i="8"/>
  <c r="AI201" i="8"/>
  <c r="AH201" i="8" s="1"/>
  <c r="AA201" i="8" s="1"/>
  <c r="AJ138" i="8"/>
  <c r="AI138" i="8"/>
  <c r="AK138" i="8"/>
  <c r="AJ603" i="8"/>
  <c r="AI603" i="8"/>
  <c r="AK603" i="8"/>
  <c r="AJ84" i="8"/>
  <c r="AK84" i="8"/>
  <c r="AI84" i="8"/>
  <c r="AI253" i="8"/>
  <c r="AJ253" i="8"/>
  <c r="AK442" i="8"/>
  <c r="AI442" i="8"/>
  <c r="AJ442" i="8"/>
  <c r="AI41" i="8"/>
  <c r="AJ41" i="8"/>
  <c r="AK41" i="8"/>
  <c r="AK212" i="8"/>
  <c r="AJ212" i="8"/>
  <c r="AI212" i="8"/>
  <c r="AI249" i="8"/>
  <c r="AJ249" i="8"/>
  <c r="AK249" i="8"/>
  <c r="AJ619" i="8"/>
  <c r="AH619" i="8" s="1"/>
  <c r="AA619" i="8" s="1"/>
  <c r="AK619" i="8"/>
  <c r="AI529" i="8"/>
  <c r="AJ529" i="8"/>
  <c r="AK529" i="8"/>
  <c r="AI489" i="8"/>
  <c r="AH489" i="8" s="1"/>
  <c r="AA489" i="8" s="1"/>
  <c r="AK489" i="8"/>
  <c r="AJ489" i="8"/>
  <c r="AK184" i="8"/>
  <c r="AI184" i="8"/>
  <c r="AH184" i="8" s="1"/>
  <c r="AA184" i="8" s="1"/>
  <c r="AC184" i="8" s="1"/>
  <c r="AJ37" i="8"/>
  <c r="AH37" i="8" s="1"/>
  <c r="AA37" i="8" s="1"/>
  <c r="AK37" i="8"/>
  <c r="AK229" i="8"/>
  <c r="AJ229" i="8"/>
  <c r="AH229" i="8" s="1"/>
  <c r="AA229" i="8" s="1"/>
  <c r="AB229" i="8" s="1"/>
  <c r="AI121" i="8"/>
  <c r="AJ121" i="8"/>
  <c r="AK440" i="8"/>
  <c r="AJ440" i="8"/>
  <c r="AH440" i="8" s="1"/>
  <c r="AJ64" i="8"/>
  <c r="AI64" i="8"/>
  <c r="AH312" i="8"/>
  <c r="AA312" i="8" s="1"/>
  <c r="AH32" i="8"/>
  <c r="AJ195" i="8"/>
  <c r="AK195" i="8"/>
  <c r="AI195" i="8"/>
  <c r="AI238" i="8"/>
  <c r="AH238" i="8" s="1"/>
  <c r="AA238" i="8" s="1"/>
  <c r="AJ238" i="8"/>
  <c r="AK238" i="8"/>
  <c r="AP544" i="8"/>
  <c r="AO544" i="8" s="1"/>
  <c r="AN544" i="8" s="1"/>
  <c r="AM544" i="8" s="1"/>
  <c r="AL544" i="8" s="1"/>
  <c r="AO446" i="8"/>
  <c r="AN446" i="8" s="1"/>
  <c r="AM446" i="8" s="1"/>
  <c r="AL446" i="8" s="1"/>
  <c r="AJ610" i="8"/>
  <c r="AI610" i="8"/>
  <c r="AK610" i="8"/>
  <c r="G60" i="8"/>
  <c r="AU60" i="8"/>
  <c r="AT72" i="8"/>
  <c r="AS72" i="8" s="1"/>
  <c r="AR72" i="8" s="1"/>
  <c r="AQ72" i="8" s="1"/>
  <c r="AP72" i="8" s="1"/>
  <c r="AO72" i="8" s="1"/>
  <c r="AN72" i="8" s="1"/>
  <c r="AM72" i="8" s="1"/>
  <c r="AL72" i="8" s="1"/>
  <c r="AS58" i="8"/>
  <c r="AR58" i="8" s="1"/>
  <c r="AQ58" i="8" s="1"/>
  <c r="AP58" i="8" s="1"/>
  <c r="AO58" i="8" s="1"/>
  <c r="AN58" i="8" s="1"/>
  <c r="AM58" i="8" s="1"/>
  <c r="AL58" i="8" s="1"/>
  <c r="AU23" i="8"/>
  <c r="Z23" i="8"/>
  <c r="R23" i="8"/>
  <c r="B23" i="8"/>
  <c r="Z390" i="8"/>
  <c r="R390" i="8"/>
  <c r="AU384" i="8"/>
  <c r="Z384" i="8"/>
  <c r="R384" i="8"/>
  <c r="G375" i="8"/>
  <c r="Z375" i="8"/>
  <c r="AU375" i="8"/>
  <c r="Z341" i="8"/>
  <c r="AU341" i="8"/>
  <c r="G300" i="8"/>
  <c r="Z300" i="8"/>
  <c r="AU300" i="8"/>
  <c r="AU263" i="8"/>
  <c r="G263" i="8"/>
  <c r="Z263" i="8"/>
  <c r="Z232" i="8"/>
  <c r="AU232" i="8"/>
  <c r="G232" i="8"/>
  <c r="AT222" i="8"/>
  <c r="AS222" i="8" s="1"/>
  <c r="AR222" i="8" s="1"/>
  <c r="AQ222" i="8" s="1"/>
  <c r="AP222" i="8" s="1"/>
  <c r="AO222" i="8" s="1"/>
  <c r="AN222" i="8" s="1"/>
  <c r="AM222" i="8" s="1"/>
  <c r="AL222" i="8" s="1"/>
  <c r="AT218" i="8"/>
  <c r="AS218" i="8" s="1"/>
  <c r="AR218" i="8" s="1"/>
  <c r="AQ218" i="8" s="1"/>
  <c r="AP218" i="8" s="1"/>
  <c r="AO218" i="8" s="1"/>
  <c r="AN218" i="8" s="1"/>
  <c r="AM218" i="8" s="1"/>
  <c r="AL218" i="8" s="1"/>
  <c r="G213" i="8"/>
  <c r="Z213" i="8"/>
  <c r="G173" i="8"/>
  <c r="I173" i="8" s="1"/>
  <c r="AU173" i="8"/>
  <c r="Z173" i="8"/>
  <c r="AT125" i="8"/>
  <c r="AS125" i="8" s="1"/>
  <c r="AR125" i="8" s="1"/>
  <c r="AQ125" i="8" s="1"/>
  <c r="AP125" i="8" s="1"/>
  <c r="AO125" i="8" s="1"/>
  <c r="AN125" i="8" s="1"/>
  <c r="AM125" i="8" s="1"/>
  <c r="AL125" i="8" s="1"/>
  <c r="AJ539" i="8"/>
  <c r="AK539" i="8"/>
  <c r="AI539" i="8"/>
  <c r="AP575" i="8"/>
  <c r="AO575" i="8" s="1"/>
  <c r="AN575" i="8" s="1"/>
  <c r="AM575" i="8" s="1"/>
  <c r="AL575" i="8" s="1"/>
  <c r="AT40" i="8"/>
  <c r="AS40" i="8" s="1"/>
  <c r="AR40" i="8" s="1"/>
  <c r="AQ40" i="8" s="1"/>
  <c r="AP40" i="8" s="1"/>
  <c r="AO40" i="8" s="1"/>
  <c r="AN40" i="8" s="1"/>
  <c r="AM40" i="8" s="1"/>
  <c r="AL40" i="8" s="1"/>
  <c r="Z397" i="8"/>
  <c r="AU397" i="8"/>
  <c r="AU332" i="8"/>
  <c r="Z332" i="8"/>
  <c r="G332" i="8"/>
  <c r="G292" i="8"/>
  <c r="AU292" i="8"/>
  <c r="Z292" i="8"/>
  <c r="G275" i="8"/>
  <c r="AU275" i="8"/>
  <c r="Z275" i="8"/>
  <c r="B247" i="8"/>
  <c r="Z247" i="8"/>
  <c r="R247" i="8"/>
  <c r="AU247" i="8"/>
  <c r="Z208" i="8"/>
  <c r="AU208" i="8"/>
  <c r="G208" i="8"/>
  <c r="G200" i="8"/>
  <c r="AU200" i="8"/>
  <c r="AU196" i="8"/>
  <c r="G196" i="8"/>
  <c r="G164" i="8"/>
  <c r="Z164" i="8"/>
  <c r="R164" i="8"/>
  <c r="AU164" i="8"/>
  <c r="Z159" i="8"/>
  <c r="G159" i="8"/>
  <c r="I159" i="8" s="1"/>
  <c r="G97" i="8"/>
  <c r="Z97" i="8"/>
  <c r="AU97" i="8"/>
  <c r="AU402" i="8"/>
  <c r="Z402" i="8"/>
  <c r="G402" i="8"/>
  <c r="G91" i="8"/>
  <c r="Z91" i="8"/>
  <c r="AA91" i="8" s="1"/>
  <c r="Z79" i="8"/>
  <c r="AA79" i="8" s="1"/>
  <c r="G79" i="8"/>
  <c r="Z54" i="8"/>
  <c r="G54" i="8"/>
  <c r="AU54" i="8"/>
  <c r="Z163" i="8"/>
  <c r="G163" i="8"/>
  <c r="G157" i="8"/>
  <c r="I157" i="8" s="1"/>
  <c r="Z157" i="8"/>
  <c r="G129" i="8"/>
  <c r="AU129" i="8"/>
  <c r="Z129" i="8"/>
  <c r="AT621" i="8"/>
  <c r="AS621" i="8" s="1"/>
  <c r="AR621" i="8" s="1"/>
  <c r="AQ621" i="8" s="1"/>
  <c r="AP621" i="8" s="1"/>
  <c r="AO621" i="8" s="1"/>
  <c r="AN621" i="8" s="1"/>
  <c r="AM621" i="8" s="1"/>
  <c r="AL621" i="8" s="1"/>
  <c r="AT589" i="8"/>
  <c r="AS589" i="8" s="1"/>
  <c r="AR589" i="8" s="1"/>
  <c r="AQ589" i="8" s="1"/>
  <c r="AP589" i="8" s="1"/>
  <c r="AO589" i="8" s="1"/>
  <c r="AN589" i="8" s="1"/>
  <c r="AM589" i="8" s="1"/>
  <c r="AL589" i="8" s="1"/>
  <c r="AR554" i="8"/>
  <c r="AQ554" i="8" s="1"/>
  <c r="AP554" i="8" s="1"/>
  <c r="AO554" i="8" s="1"/>
  <c r="AN554" i="8" s="1"/>
  <c r="AM554" i="8" s="1"/>
  <c r="AL554" i="8" s="1"/>
  <c r="AS522" i="8"/>
  <c r="AR522" i="8" s="1"/>
  <c r="AQ522" i="8" s="1"/>
  <c r="AP522" i="8" s="1"/>
  <c r="AO522" i="8" s="1"/>
  <c r="AN522" i="8" s="1"/>
  <c r="AM522" i="8" s="1"/>
  <c r="AL522" i="8" s="1"/>
  <c r="AS488" i="8"/>
  <c r="AR488" i="8" s="1"/>
  <c r="AQ488" i="8" s="1"/>
  <c r="AP488" i="8" s="1"/>
  <c r="AO488" i="8" s="1"/>
  <c r="AN488" i="8" s="1"/>
  <c r="AM488" i="8" s="1"/>
  <c r="AL488" i="8" s="1"/>
  <c r="AT457" i="8"/>
  <c r="AS457" i="8" s="1"/>
  <c r="AR457" i="8" s="1"/>
  <c r="AQ457" i="8" s="1"/>
  <c r="AP457" i="8" s="1"/>
  <c r="AO457" i="8" s="1"/>
  <c r="AN457" i="8" s="1"/>
  <c r="AM457" i="8" s="1"/>
  <c r="AL457" i="8" s="1"/>
  <c r="AS428" i="8"/>
  <c r="AR428" i="8" s="1"/>
  <c r="AQ428" i="8" s="1"/>
  <c r="AP428" i="8" s="1"/>
  <c r="AO428" i="8" s="1"/>
  <c r="AN428" i="8" s="1"/>
  <c r="AM428" i="8" s="1"/>
  <c r="AL428" i="8" s="1"/>
  <c r="AT77" i="8"/>
  <c r="AS77" i="8"/>
  <c r="AR77" i="8" s="1"/>
  <c r="AQ77" i="8" s="1"/>
  <c r="AP77" i="8" s="1"/>
  <c r="AO77" i="8" s="1"/>
  <c r="AN77" i="8" s="1"/>
  <c r="AM77" i="8" s="1"/>
  <c r="AL77" i="8" s="1"/>
  <c r="AT45" i="8"/>
  <c r="AS45" i="8" s="1"/>
  <c r="AR45" i="8" s="1"/>
  <c r="AQ45" i="8" s="1"/>
  <c r="AP45" i="8" s="1"/>
  <c r="AO45" i="8" s="1"/>
  <c r="AN45" i="8" s="1"/>
  <c r="AM45" i="8" s="1"/>
  <c r="AL45" i="8" s="1"/>
  <c r="AS612" i="8"/>
  <c r="AR612" i="8" s="1"/>
  <c r="AQ612" i="8" s="1"/>
  <c r="AP612" i="8" s="1"/>
  <c r="AO612" i="8" s="1"/>
  <c r="AN612" i="8" s="1"/>
  <c r="AM612" i="8" s="1"/>
  <c r="AL612" i="8" s="1"/>
  <c r="AS580" i="8"/>
  <c r="AR580" i="8" s="1"/>
  <c r="AQ580" i="8" s="1"/>
  <c r="AP580" i="8" s="1"/>
  <c r="AO580" i="8" s="1"/>
  <c r="AN580" i="8" s="1"/>
  <c r="AM580" i="8" s="1"/>
  <c r="AL580" i="8" s="1"/>
  <c r="AS549" i="8"/>
  <c r="AR549" i="8" s="1"/>
  <c r="AQ549" i="8" s="1"/>
  <c r="AP549" i="8" s="1"/>
  <c r="AO549" i="8" s="1"/>
  <c r="AN549" i="8" s="1"/>
  <c r="AM549" i="8" s="1"/>
  <c r="AL549" i="8" s="1"/>
  <c r="AS517" i="8"/>
  <c r="AR517" i="8" s="1"/>
  <c r="AQ517" i="8" s="1"/>
  <c r="AP517" i="8" s="1"/>
  <c r="AO517" i="8" s="1"/>
  <c r="AN517" i="8" s="1"/>
  <c r="AM517" i="8" s="1"/>
  <c r="AL517" i="8" s="1"/>
  <c r="AT487" i="8"/>
  <c r="AS487" i="8" s="1"/>
  <c r="AR487" i="8" s="1"/>
  <c r="AQ487" i="8" s="1"/>
  <c r="AP487" i="8" s="1"/>
  <c r="AO487" i="8" s="1"/>
  <c r="AN487" i="8" s="1"/>
  <c r="AM487" i="8" s="1"/>
  <c r="AL487" i="8" s="1"/>
  <c r="AT456" i="8"/>
  <c r="AS456" i="8" s="1"/>
  <c r="AR456" i="8"/>
  <c r="AQ456" i="8" s="1"/>
  <c r="AP456" i="8" s="1"/>
  <c r="AO456" i="8" s="1"/>
  <c r="AN456" i="8" s="1"/>
  <c r="AM456" i="8" s="1"/>
  <c r="AL456" i="8" s="1"/>
  <c r="AT423" i="8"/>
  <c r="AS423" i="8" s="1"/>
  <c r="AR423" i="8" s="1"/>
  <c r="AQ423" i="8" s="1"/>
  <c r="AP423" i="8" s="1"/>
  <c r="AO423" i="8" s="1"/>
  <c r="AN423" i="8" s="1"/>
  <c r="AM423" i="8" s="1"/>
  <c r="AL423" i="8" s="1"/>
  <c r="B401" i="8"/>
  <c r="Z401" i="8"/>
  <c r="G401" i="8"/>
  <c r="AU401" i="8"/>
  <c r="AS607" i="8"/>
  <c r="AR607" i="8" s="1"/>
  <c r="AQ607" i="8" s="1"/>
  <c r="AP607" i="8" s="1"/>
  <c r="AO607" i="8" s="1"/>
  <c r="AN607" i="8" s="1"/>
  <c r="AM607" i="8" s="1"/>
  <c r="AL607" i="8" s="1"/>
  <c r="AU367" i="8"/>
  <c r="Z367" i="8"/>
  <c r="AT346" i="8"/>
  <c r="AS346" i="8" s="1"/>
  <c r="AR346" i="8" s="1"/>
  <c r="AQ346" i="8" s="1"/>
  <c r="AP346" i="8" s="1"/>
  <c r="AO346" i="8" s="1"/>
  <c r="AN346" i="8" s="1"/>
  <c r="AM346" i="8" s="1"/>
  <c r="AL346" i="8" s="1"/>
  <c r="R268" i="8"/>
  <c r="G268" i="8"/>
  <c r="AU268" i="8"/>
  <c r="G189" i="8"/>
  <c r="AU189" i="8"/>
  <c r="R189" i="8"/>
  <c r="Z189" i="8"/>
  <c r="G179" i="8"/>
  <c r="Z179" i="8"/>
  <c r="R179" i="8"/>
  <c r="AU130" i="8"/>
  <c r="Z130" i="8"/>
  <c r="G130" i="8"/>
  <c r="Z550" i="8"/>
  <c r="AA550" i="8" s="1"/>
  <c r="G550" i="8"/>
  <c r="Z475" i="8"/>
  <c r="G475" i="8"/>
  <c r="G453" i="8"/>
  <c r="Z453" i="8"/>
  <c r="B453" i="8"/>
  <c r="AT511" i="8"/>
  <c r="AS511" i="8" s="1"/>
  <c r="AR511" i="8" s="1"/>
  <c r="AQ511" i="8" s="1"/>
  <c r="AP511" i="8" s="1"/>
  <c r="AO511" i="8" s="1"/>
  <c r="AN511" i="8" s="1"/>
  <c r="AM511" i="8" s="1"/>
  <c r="AL511" i="8" s="1"/>
  <c r="Z21" i="8"/>
  <c r="Z383" i="8"/>
  <c r="AU383" i="8"/>
  <c r="G336" i="8"/>
  <c r="AU336" i="8"/>
  <c r="G280" i="8"/>
  <c r="I280" i="8" s="1"/>
  <c r="AU280" i="8"/>
  <c r="G272" i="8"/>
  <c r="Z272" i="8"/>
  <c r="G254" i="8"/>
  <c r="AU254" i="8"/>
  <c r="Z254" i="8"/>
  <c r="AU245" i="8"/>
  <c r="Z245" i="8"/>
  <c r="G245" i="8"/>
  <c r="G217" i="8"/>
  <c r="AU217" i="8"/>
  <c r="Z217" i="8"/>
  <c r="G167" i="8"/>
  <c r="Z167" i="8"/>
  <c r="Z70" i="8"/>
  <c r="AA70" i="8" s="1"/>
  <c r="G70" i="8"/>
  <c r="AT86" i="8"/>
  <c r="AS86" i="8" s="1"/>
  <c r="AR86" i="8" s="1"/>
  <c r="AQ86" i="8" s="1"/>
  <c r="AP86" i="8" s="1"/>
  <c r="AO86" i="8" s="1"/>
  <c r="AN86" i="8" s="1"/>
  <c r="AM86" i="8" s="1"/>
  <c r="AL86" i="8" s="1"/>
  <c r="Z400" i="8"/>
  <c r="B400" i="8"/>
  <c r="R389" i="8"/>
  <c r="AU389" i="8"/>
  <c r="G335" i="8"/>
  <c r="AU335" i="8"/>
  <c r="Z235" i="8"/>
  <c r="AA235" i="8" s="1"/>
  <c r="G235" i="8"/>
  <c r="G171" i="8"/>
  <c r="Z171" i="8"/>
  <c r="AU145" i="8"/>
  <c r="G145" i="8"/>
  <c r="Z108" i="8"/>
  <c r="G108" i="8"/>
  <c r="I108" i="8" s="1"/>
  <c r="Z58" i="8"/>
  <c r="G58" i="8"/>
  <c r="Z399" i="8"/>
  <c r="G399" i="8"/>
  <c r="K399" i="8" s="1"/>
  <c r="AU394" i="8"/>
  <c r="Z394" i="8"/>
  <c r="AU388" i="8"/>
  <c r="Z388" i="8"/>
  <c r="R388" i="8"/>
  <c r="G304" i="8"/>
  <c r="AU304" i="8"/>
  <c r="Z304" i="8"/>
  <c r="G284" i="8"/>
  <c r="I284" i="8" s="1"/>
  <c r="AU284" i="8"/>
  <c r="Z284" i="8"/>
  <c r="G239" i="8"/>
  <c r="Z239" i="8"/>
  <c r="Z230" i="8"/>
  <c r="G230" i="8"/>
  <c r="G187" i="8"/>
  <c r="Z187" i="8"/>
  <c r="G176" i="8"/>
  <c r="Z176" i="8"/>
  <c r="AU176" i="8"/>
  <c r="G93" i="8"/>
  <c r="Z93" i="8"/>
  <c r="AA93" i="8" s="1"/>
  <c r="Z89" i="8"/>
  <c r="AU89" i="8"/>
  <c r="AS83" i="8"/>
  <c r="AR83" i="8" s="1"/>
  <c r="AQ83" i="8" s="1"/>
  <c r="AP83" i="8" s="1"/>
  <c r="AO83" i="8" s="1"/>
  <c r="AN83" i="8" s="1"/>
  <c r="AM83" i="8" s="1"/>
  <c r="AL83" i="8" s="1"/>
  <c r="G408" i="8"/>
  <c r="Z408" i="8"/>
  <c r="AU387" i="8"/>
  <c r="Z387" i="8"/>
  <c r="G377" i="8"/>
  <c r="AU377" i="8"/>
  <c r="Z347" i="8"/>
  <c r="G347" i="8"/>
  <c r="AU347" i="8"/>
  <c r="AU344" i="8"/>
  <c r="Z344" i="8"/>
  <c r="G344" i="8"/>
  <c r="I344" i="8" s="1"/>
  <c r="G316" i="8"/>
  <c r="Z316" i="8"/>
  <c r="G288" i="8"/>
  <c r="Z288" i="8"/>
  <c r="AT270" i="8"/>
  <c r="AS270" i="8"/>
  <c r="AR270" i="8" s="1"/>
  <c r="AQ270" i="8" s="1"/>
  <c r="AP270" i="8" s="1"/>
  <c r="AO270" i="8" s="1"/>
  <c r="AN270" i="8" s="1"/>
  <c r="AM270" i="8" s="1"/>
  <c r="AL270" i="8" s="1"/>
  <c r="AU224" i="8"/>
  <c r="R224" i="8"/>
  <c r="G224" i="8"/>
  <c r="G181" i="8"/>
  <c r="R181" i="8"/>
  <c r="AU181" i="8"/>
  <c r="Z160" i="8"/>
  <c r="AU160" i="8"/>
  <c r="Z150" i="8"/>
  <c r="R150" i="8"/>
  <c r="Z529" i="8"/>
  <c r="G529" i="8"/>
  <c r="B529" i="8"/>
  <c r="Z460" i="8"/>
  <c r="AA460" i="8" s="1"/>
  <c r="G460" i="8"/>
  <c r="AU24" i="8"/>
  <c r="Z24" i="8"/>
  <c r="R24" i="8"/>
  <c r="G393" i="8"/>
  <c r="AU393" i="8"/>
  <c r="Z393" i="8"/>
  <c r="Z368" i="8"/>
  <c r="G368" i="8"/>
  <c r="I368" i="8" s="1"/>
  <c r="G307" i="8"/>
  <c r="I307" i="8" s="1"/>
  <c r="Z307" i="8"/>
  <c r="AU307" i="8"/>
  <c r="G220" i="8"/>
  <c r="Z220" i="8"/>
  <c r="AU220" i="8"/>
  <c r="Z154" i="8"/>
  <c r="G154" i="8"/>
  <c r="I154" i="8" s="1"/>
  <c r="G98" i="8"/>
  <c r="AU98" i="8"/>
  <c r="Z98" i="8"/>
  <c r="Z50" i="8"/>
  <c r="G50" i="8"/>
  <c r="Z589" i="8"/>
  <c r="G589" i="8"/>
  <c r="Z580" i="8"/>
  <c r="G580" i="8"/>
  <c r="G120" i="8"/>
  <c r="I120" i="8" s="1"/>
  <c r="AU120" i="8"/>
  <c r="Z96" i="8"/>
  <c r="G96" i="8"/>
  <c r="G690" i="8"/>
  <c r="Z690" i="8"/>
  <c r="AU690" i="8"/>
  <c r="Z30" i="8"/>
  <c r="AA30" i="8" s="1"/>
  <c r="G30" i="8"/>
  <c r="I30" i="8" s="1"/>
  <c r="G554" i="8"/>
  <c r="K554" i="8" s="1"/>
  <c r="Z554" i="8"/>
  <c r="Z631" i="8"/>
  <c r="AU631" i="8"/>
  <c r="G631" i="8"/>
  <c r="Z301" i="8"/>
  <c r="AU289" i="8"/>
  <c r="Z222" i="8"/>
  <c r="Z191" i="8"/>
  <c r="AU162" i="8"/>
  <c r="G155" i="8"/>
  <c r="Z87" i="8"/>
  <c r="G68" i="8"/>
  <c r="Z576" i="8"/>
  <c r="G576" i="8"/>
  <c r="G174" i="8"/>
  <c r="Z174" i="8"/>
  <c r="AU174" i="8"/>
  <c r="G158" i="8"/>
  <c r="G77" i="8"/>
  <c r="I77" i="8" s="1"/>
  <c r="Z612" i="8"/>
  <c r="G612" i="8"/>
  <c r="Z120" i="8"/>
  <c r="Z81" i="8"/>
  <c r="G81" i="8"/>
  <c r="I81" i="8" s="1"/>
  <c r="G32" i="8"/>
  <c r="I32" i="8" s="1"/>
  <c r="Z32" i="8"/>
  <c r="G488" i="8"/>
  <c r="Z488" i="8"/>
  <c r="Z553" i="8"/>
  <c r="G553" i="8"/>
  <c r="K553" i="8" s="1"/>
  <c r="Z537" i="8"/>
  <c r="G537" i="8"/>
  <c r="Z498" i="8"/>
  <c r="G498" i="8"/>
  <c r="K498" i="8" s="1"/>
  <c r="Z703" i="8"/>
  <c r="Z682" i="8"/>
  <c r="G682" i="8"/>
  <c r="Z667" i="8"/>
  <c r="G667" i="8"/>
  <c r="AU662" i="8"/>
  <c r="G662" i="8"/>
  <c r="AU635" i="8"/>
  <c r="Z635" i="8"/>
  <c r="Z310" i="8"/>
  <c r="G238" i="8"/>
  <c r="I238" i="8" s="1"/>
  <c r="Z549" i="8"/>
  <c r="G549" i="8"/>
  <c r="Z456" i="8"/>
  <c r="G456" i="8"/>
  <c r="G432" i="8"/>
  <c r="Z432" i="8"/>
  <c r="AU698" i="8"/>
  <c r="Z698" i="8"/>
  <c r="Z641" i="8"/>
  <c r="AU639" i="8"/>
  <c r="Z639" i="8"/>
  <c r="Z706" i="8"/>
  <c r="G706" i="8"/>
  <c r="K706" i="8" s="1"/>
  <c r="AU706" i="8"/>
  <c r="AT706" i="8" s="1"/>
  <c r="AS706" i="8" s="1"/>
  <c r="AR706" i="8" s="1"/>
  <c r="AQ706" i="8" s="1"/>
  <c r="AP706" i="8" s="1"/>
  <c r="AO706" i="8" s="1"/>
  <c r="AN706" i="8" s="1"/>
  <c r="AM706" i="8" s="1"/>
  <c r="AL706" i="8" s="1"/>
  <c r="Z672" i="8"/>
  <c r="AU672" i="8"/>
  <c r="G672" i="8"/>
  <c r="Z715" i="8"/>
  <c r="G715" i="8"/>
  <c r="K715" i="8" s="1"/>
  <c r="AU715" i="8"/>
  <c r="AT715" i="8" s="1"/>
  <c r="AS715" i="8" s="1"/>
  <c r="AR715" i="8" s="1"/>
  <c r="AQ715" i="8" s="1"/>
  <c r="AP715" i="8" s="1"/>
  <c r="AO715" i="8" s="1"/>
  <c r="AN715" i="8" s="1"/>
  <c r="AM715" i="8" s="1"/>
  <c r="AL715" i="8" s="1"/>
  <c r="Z597" i="8"/>
  <c r="Z545" i="8"/>
  <c r="G545" i="8"/>
  <c r="Z681" i="8"/>
  <c r="AU681" i="8"/>
  <c r="Z670" i="8"/>
  <c r="AU670" i="8"/>
  <c r="G670" i="8"/>
  <c r="K670" i="8" s="1"/>
  <c r="AT668" i="8"/>
  <c r="AS668" i="8" s="1"/>
  <c r="AR668" i="8" s="1"/>
  <c r="AQ668" i="8" s="1"/>
  <c r="AP668" i="8" s="1"/>
  <c r="AO668" i="8" s="1"/>
  <c r="AN668" i="8" s="1"/>
  <c r="AM668" i="8" s="1"/>
  <c r="AL668" i="8" s="1"/>
  <c r="Z665" i="8"/>
  <c r="AU665" i="8"/>
  <c r="G665" i="8"/>
  <c r="AU645" i="8"/>
  <c r="G645" i="8"/>
  <c r="Z719" i="8"/>
  <c r="AU719" i="8"/>
  <c r="G719" i="8"/>
  <c r="K719" i="8" s="1"/>
  <c r="Z616" i="8"/>
  <c r="G616" i="8"/>
  <c r="Z558" i="8"/>
  <c r="AA558" i="8" s="1"/>
  <c r="AC558" i="8" s="1"/>
  <c r="G541" i="8"/>
  <c r="G502" i="8"/>
  <c r="G440" i="8"/>
  <c r="Z440" i="8"/>
  <c r="Z424" i="8"/>
  <c r="G416" i="8"/>
  <c r="K416" i="8" s="1"/>
  <c r="Z668" i="8"/>
  <c r="G668" i="8"/>
  <c r="K668" i="8" s="1"/>
  <c r="Z701" i="8"/>
  <c r="AU701" i="8"/>
  <c r="AT701" i="8" s="1"/>
  <c r="AS701" i="8" s="1"/>
  <c r="AR701" i="8" s="1"/>
  <c r="AQ701" i="8" s="1"/>
  <c r="AP701" i="8" s="1"/>
  <c r="AO701" i="8" s="1"/>
  <c r="AN701" i="8" s="1"/>
  <c r="AM701" i="8" s="1"/>
  <c r="AL701" i="8" s="1"/>
  <c r="G404" i="8"/>
  <c r="Z404" i="8"/>
  <c r="AU697" i="8"/>
  <c r="Z697" i="8"/>
  <c r="Z692" i="8"/>
  <c r="AU692" i="8"/>
  <c r="G627" i="8"/>
  <c r="Z627" i="8"/>
  <c r="AU627" i="8"/>
  <c r="Z709" i="8"/>
  <c r="AU709" i="8"/>
  <c r="AT709" i="8" s="1"/>
  <c r="AS709" i="8" s="1"/>
  <c r="AR709" i="8" s="1"/>
  <c r="AQ709" i="8" s="1"/>
  <c r="AP709" i="8" s="1"/>
  <c r="AO709" i="8" s="1"/>
  <c r="AN709" i="8" s="1"/>
  <c r="AM709" i="8" s="1"/>
  <c r="AL709" i="8" s="1"/>
  <c r="Z710" i="8"/>
  <c r="AU710" i="8"/>
  <c r="G710" i="8"/>
  <c r="K710" i="8" s="1"/>
  <c r="AU702" i="8"/>
  <c r="G702" i="8"/>
  <c r="K702" i="8" s="1"/>
  <c r="Z718" i="8"/>
  <c r="AU718" i="8"/>
  <c r="Z659" i="8"/>
  <c r="Z677" i="8"/>
  <c r="Z674" i="8"/>
  <c r="AS659" i="8"/>
  <c r="AR659" i="8" s="1"/>
  <c r="AQ659" i="8" s="1"/>
  <c r="AP659" i="8" s="1"/>
  <c r="AO659" i="8" s="1"/>
  <c r="AN659" i="8" s="1"/>
  <c r="AM659" i="8" s="1"/>
  <c r="AL659" i="8" s="1"/>
  <c r="AU713" i="8"/>
  <c r="AT713" i="8" s="1"/>
  <c r="AS713" i="8" s="1"/>
  <c r="AR713" i="8" s="1"/>
  <c r="AQ713" i="8" s="1"/>
  <c r="AP713" i="8" s="1"/>
  <c r="AO713" i="8" s="1"/>
  <c r="AN713" i="8" s="1"/>
  <c r="AM713" i="8" s="1"/>
  <c r="AL713" i="8" s="1"/>
  <c r="AU704" i="8"/>
  <c r="AT704" i="8" s="1"/>
  <c r="AS704" i="8" s="1"/>
  <c r="AR704" i="8" s="1"/>
  <c r="AQ704" i="8" s="1"/>
  <c r="AP704" i="8" s="1"/>
  <c r="AO704" i="8" s="1"/>
  <c r="AN704" i="8" s="1"/>
  <c r="AM704" i="8" s="1"/>
  <c r="AL704" i="8" s="1"/>
  <c r="G716" i="8"/>
  <c r="Z716" i="8"/>
  <c r="AU716" i="8"/>
  <c r="K713" i="8"/>
  <c r="K717" i="8"/>
  <c r="G711" i="8"/>
  <c r="Z711" i="8"/>
  <c r="AU711" i="8"/>
  <c r="AT719" i="8"/>
  <c r="AS719" i="8" s="1"/>
  <c r="AR719" i="8" s="1"/>
  <c r="AQ719" i="8" s="1"/>
  <c r="AP719" i="8" s="1"/>
  <c r="AO719" i="8" s="1"/>
  <c r="AN719" i="8" s="1"/>
  <c r="AM719" i="8" s="1"/>
  <c r="AL719" i="8" s="1"/>
  <c r="G718" i="8"/>
  <c r="G714" i="8"/>
  <c r="G709" i="8"/>
  <c r="G705" i="8"/>
  <c r="G701" i="8"/>
  <c r="AT718" i="8"/>
  <c r="AS718" i="8" s="1"/>
  <c r="AR718" i="8" s="1"/>
  <c r="AQ718" i="8" s="1"/>
  <c r="AP718" i="8" s="1"/>
  <c r="AO718" i="8" s="1"/>
  <c r="AN718" i="8" s="1"/>
  <c r="AM718" i="8" s="1"/>
  <c r="AL718" i="8" s="1"/>
  <c r="AT714" i="8"/>
  <c r="AS714" i="8" s="1"/>
  <c r="AR714" i="8" s="1"/>
  <c r="AQ714" i="8" s="1"/>
  <c r="AP714" i="8" s="1"/>
  <c r="AO714" i="8" s="1"/>
  <c r="AN714" i="8" s="1"/>
  <c r="AM714" i="8" s="1"/>
  <c r="AL714" i="8" s="1"/>
  <c r="AT705" i="8"/>
  <c r="AS705" i="8" s="1"/>
  <c r="AR705" i="8" s="1"/>
  <c r="AQ705" i="8" s="1"/>
  <c r="AP705" i="8" s="1"/>
  <c r="AO705" i="8" s="1"/>
  <c r="AN705" i="8" s="1"/>
  <c r="AM705" i="8" s="1"/>
  <c r="AL705" i="8" s="1"/>
  <c r="G299" i="1"/>
  <c r="I299" i="1" s="1"/>
  <c r="P299" i="1"/>
  <c r="R299" i="1" s="1"/>
  <c r="T299" i="1" s="1"/>
  <c r="R469" i="1"/>
  <c r="T469" i="1" s="1"/>
  <c r="K475" i="1"/>
  <c r="R548" i="1"/>
  <c r="T548" i="1" s="1"/>
  <c r="G224" i="1"/>
  <c r="U224" i="1"/>
  <c r="P224" i="1"/>
  <c r="U190" i="1"/>
  <c r="G190" i="1"/>
  <c r="P190" i="1"/>
  <c r="R489" i="1"/>
  <c r="T489" i="1" s="1"/>
  <c r="R443" i="1"/>
  <c r="T443" i="1" s="1"/>
  <c r="B248" i="1"/>
  <c r="U248" i="1"/>
  <c r="R620" i="1"/>
  <c r="T620" i="1" s="1"/>
  <c r="G420" i="1"/>
  <c r="K420" i="1" s="1"/>
  <c r="B420" i="1"/>
  <c r="P420" i="1"/>
  <c r="G287" i="1"/>
  <c r="I287" i="1" s="1"/>
  <c r="P287" i="1"/>
  <c r="R540" i="1"/>
  <c r="T540" i="1" s="1"/>
  <c r="P492" i="1"/>
  <c r="R492" i="1" s="1"/>
  <c r="T492" i="1" s="1"/>
  <c r="U492" i="1"/>
  <c r="G438" i="1"/>
  <c r="K438" i="1" s="1"/>
  <c r="P438" i="1"/>
  <c r="G429" i="1"/>
  <c r="K429" i="1" s="1"/>
  <c r="P429" i="1"/>
  <c r="R345" i="1"/>
  <c r="T345" i="1" s="1"/>
  <c r="G32" i="1"/>
  <c r="I32" i="1" s="1"/>
  <c r="P32" i="1"/>
  <c r="G554" i="1"/>
  <c r="K554" i="1" s="1"/>
  <c r="P554" i="1"/>
  <c r="P541" i="1"/>
  <c r="G541" i="1"/>
  <c r="K541" i="1" s="1"/>
  <c r="P535" i="1"/>
  <c r="G535" i="1"/>
  <c r="K535" i="1" s="1"/>
  <c r="P509" i="1"/>
  <c r="G509" i="1"/>
  <c r="K509" i="1" s="1"/>
  <c r="R288" i="1"/>
  <c r="T288" i="1" s="1"/>
  <c r="R416" i="1"/>
  <c r="T416" i="1" s="1"/>
  <c r="R456" i="1"/>
  <c r="T456" i="1" s="1"/>
  <c r="G31" i="1"/>
  <c r="I31" i="1" s="1"/>
  <c r="P31" i="1"/>
  <c r="U394" i="1"/>
  <c r="P394" i="1"/>
  <c r="R394" i="1" s="1"/>
  <c r="T394" i="1" s="1"/>
  <c r="P388" i="1"/>
  <c r="R388" i="1" s="1"/>
  <c r="T388" i="1" s="1"/>
  <c r="U388" i="1"/>
  <c r="G593" i="1"/>
  <c r="K593" i="1" s="1"/>
  <c r="P593" i="1"/>
  <c r="G588" i="1"/>
  <c r="K588" i="1" s="1"/>
  <c r="P588" i="1"/>
  <c r="R442" i="1"/>
  <c r="T442" i="1" s="1"/>
  <c r="P281" i="1"/>
  <c r="G281" i="1"/>
  <c r="I281" i="1" s="1"/>
  <c r="G185" i="1"/>
  <c r="I185" i="1" s="1"/>
  <c r="P185" i="1"/>
  <c r="G180" i="1"/>
  <c r="J180" i="1" s="1"/>
  <c r="R410" i="1"/>
  <c r="T410" i="1" s="1"/>
  <c r="R517" i="1"/>
  <c r="T517" i="1" s="1"/>
  <c r="G457" i="1"/>
  <c r="K457" i="1" s="1"/>
  <c r="P457" i="1"/>
  <c r="G378" i="1"/>
  <c r="J378" i="1" s="1"/>
  <c r="P378" i="1"/>
  <c r="U250" i="1"/>
  <c r="P250" i="1"/>
  <c r="R250" i="1" s="1"/>
  <c r="T250" i="1" s="1"/>
  <c r="R196" i="1"/>
  <c r="T196" i="1" s="1"/>
  <c r="R538" i="1"/>
  <c r="T538" i="1" s="1"/>
  <c r="P493" i="1"/>
  <c r="G493" i="1"/>
  <c r="K493" i="1" s="1"/>
  <c r="U260" i="1"/>
  <c r="P260" i="1"/>
  <c r="R260" i="1" s="1"/>
  <c r="T260" i="1" s="1"/>
  <c r="P482" i="1"/>
  <c r="R482" i="1" s="1"/>
  <c r="T482" i="1" s="1"/>
  <c r="G714" i="1"/>
  <c r="K714" i="1" s="1"/>
  <c r="P714" i="1"/>
  <c r="P705" i="1"/>
  <c r="R705" i="1" s="1"/>
  <c r="T705" i="1" s="1"/>
  <c r="G704" i="1"/>
  <c r="K704" i="1" s="1"/>
  <c r="P704" i="1"/>
  <c r="G703" i="1"/>
  <c r="K703" i="1" s="1"/>
  <c r="P703" i="1"/>
  <c r="G713" i="1"/>
  <c r="K713" i="1" s="1"/>
  <c r="P713" i="1"/>
  <c r="P715" i="1"/>
  <c r="G715" i="1"/>
  <c r="K715" i="1" s="1"/>
  <c r="G712" i="1"/>
  <c r="K712" i="1" s="1"/>
  <c r="P712" i="1"/>
  <c r="G710" i="1"/>
  <c r="K710" i="1" s="1"/>
  <c r="P710" i="1"/>
  <c r="R710" i="1" s="1"/>
  <c r="T710" i="1" s="1"/>
  <c r="D16" i="1"/>
  <c r="D15" i="1"/>
  <c r="G708" i="1"/>
  <c r="K708" i="1" s="1"/>
  <c r="G700" i="1"/>
  <c r="K700" i="1" s="1"/>
  <c r="AB638" i="8"/>
  <c r="AC139" i="8"/>
  <c r="AE139" i="8"/>
  <c r="AB139" i="8"/>
  <c r="AC638" i="8"/>
  <c r="V634" i="5"/>
  <c r="R634" i="5"/>
  <c r="T634" i="5" s="1"/>
  <c r="V620" i="3"/>
  <c r="R620" i="3"/>
  <c r="T620" i="3" s="1"/>
  <c r="V637" i="3"/>
  <c r="R637" i="3"/>
  <c r="T637" i="3" s="1"/>
  <c r="AE570" i="8"/>
  <c r="R688" i="5"/>
  <c r="T688" i="5" s="1"/>
  <c r="V688" i="5"/>
  <c r="V454" i="5"/>
  <c r="R454" i="5"/>
  <c r="T454" i="5" s="1"/>
  <c r="V586" i="5"/>
  <c r="R586" i="5"/>
  <c r="T586" i="5" s="1"/>
  <c r="R671" i="3"/>
  <c r="T671" i="3" s="1"/>
  <c r="AC104" i="8"/>
  <c r="AB104" i="8"/>
  <c r="AE104" i="8"/>
  <c r="AB500" i="8"/>
  <c r="AC500" i="8"/>
  <c r="R332" i="5"/>
  <c r="T332" i="5" s="1"/>
  <c r="V332" i="5"/>
  <c r="V277" i="5"/>
  <c r="R333" i="5"/>
  <c r="T333" i="5" s="1"/>
  <c r="V333" i="5"/>
  <c r="R461" i="5"/>
  <c r="T461" i="5" s="1"/>
  <c r="V461" i="5"/>
  <c r="V47" i="5"/>
  <c r="R557" i="3"/>
  <c r="T557" i="3" s="1"/>
  <c r="V557" i="3"/>
  <c r="AE578" i="8"/>
  <c r="AC578" i="8"/>
  <c r="AB578" i="8"/>
  <c r="AB44" i="8"/>
  <c r="AC44" i="8"/>
  <c r="AC255" i="8"/>
  <c r="AB255" i="8"/>
  <c r="R32" i="5"/>
  <c r="T32" i="5" s="1"/>
  <c r="V32" i="5"/>
  <c r="AB317" i="8"/>
  <c r="AC317" i="8"/>
  <c r="AE391" i="8"/>
  <c r="AB391" i="8"/>
  <c r="AC391" i="8"/>
  <c r="R591" i="5"/>
  <c r="T591" i="5" s="1"/>
  <c r="V591" i="5"/>
  <c r="V286" i="5"/>
  <c r="R286" i="5"/>
  <c r="T286" i="5" s="1"/>
  <c r="AB605" i="8"/>
  <c r="V599" i="5"/>
  <c r="R599" i="5"/>
  <c r="T599" i="5" s="1"/>
  <c r="V353" i="5"/>
  <c r="R529" i="5"/>
  <c r="T529" i="5" s="1"/>
  <c r="V529" i="5"/>
  <c r="R79" i="3"/>
  <c r="T79" i="3" s="1"/>
  <c r="V279" i="5"/>
  <c r="R279" i="5"/>
  <c r="T279" i="5" s="1"/>
  <c r="R238" i="5"/>
  <c r="T238" i="5" s="1"/>
  <c r="V238" i="5"/>
  <c r="AB49" i="8"/>
  <c r="AE49" i="8"/>
  <c r="R185" i="3"/>
  <c r="T185" i="3" s="1"/>
  <c r="V185" i="3"/>
  <c r="AC85" i="8"/>
  <c r="V466" i="5"/>
  <c r="R360" i="5"/>
  <c r="T360" i="5" s="1"/>
  <c r="AE85" i="8"/>
  <c r="AB497" i="8"/>
  <c r="V316" i="5"/>
  <c r="V122" i="5"/>
  <c r="R122" i="5"/>
  <c r="T122" i="5" s="1"/>
  <c r="R315" i="3"/>
  <c r="T315" i="3" s="1"/>
  <c r="AB29" i="8"/>
  <c r="AE29" i="8"/>
  <c r="R284" i="3"/>
  <c r="T284" i="3" s="1"/>
  <c r="V284" i="3"/>
  <c r="R251" i="3"/>
  <c r="T251" i="3" s="1"/>
  <c r="R377" i="5"/>
  <c r="T377" i="5" s="1"/>
  <c r="V377" i="5"/>
  <c r="R410" i="3"/>
  <c r="T410" i="3" s="1"/>
  <c r="R329" i="5"/>
  <c r="T329" i="5" s="1"/>
  <c r="V329" i="5"/>
  <c r="AH539" i="8"/>
  <c r="AA539" i="8" s="1"/>
  <c r="V76" i="3"/>
  <c r="R76" i="3"/>
  <c r="T76" i="3" s="1"/>
  <c r="V545" i="3"/>
  <c r="R545" i="3"/>
  <c r="T545" i="3" s="1"/>
  <c r="V370" i="3"/>
  <c r="V397" i="3"/>
  <c r="R68" i="3"/>
  <c r="T68" i="3" s="1"/>
  <c r="R496" i="3"/>
  <c r="T496" i="3" s="1"/>
  <c r="V314" i="3"/>
  <c r="V607" i="3"/>
  <c r="V408" i="3"/>
  <c r="R363" i="3"/>
  <c r="T363" i="3" s="1"/>
  <c r="V531" i="5"/>
  <c r="P687" i="3"/>
  <c r="V687" i="3" s="1"/>
  <c r="P674" i="3"/>
  <c r="P650" i="3"/>
  <c r="P649" i="3"/>
  <c r="P642" i="3"/>
  <c r="P622" i="3"/>
  <c r="P678" i="5"/>
  <c r="P674" i="5"/>
  <c r="P684" i="5"/>
  <c r="P629" i="5"/>
  <c r="P628" i="5"/>
  <c r="P672" i="9"/>
  <c r="P663" i="9"/>
  <c r="P684" i="3"/>
  <c r="P659" i="3"/>
  <c r="P633" i="3"/>
  <c r="P687" i="5"/>
  <c r="P669" i="5"/>
  <c r="P649" i="5"/>
  <c r="P708" i="9"/>
  <c r="P660" i="9"/>
  <c r="P633" i="9"/>
  <c r="P695" i="3"/>
  <c r="V695" i="3" s="1"/>
  <c r="P655" i="3"/>
  <c r="P653" i="3"/>
  <c r="P668" i="5"/>
  <c r="P625" i="5"/>
  <c r="P676" i="9"/>
  <c r="P668" i="9"/>
  <c r="P642" i="9"/>
  <c r="P626" i="3"/>
  <c r="P673" i="5"/>
  <c r="P670" i="5"/>
  <c r="P645" i="5"/>
  <c r="P644" i="5"/>
  <c r="P693" i="9"/>
  <c r="P681" i="9"/>
  <c r="P661" i="9"/>
  <c r="P703" i="3"/>
  <c r="V703" i="3" s="1"/>
  <c r="P693" i="3"/>
  <c r="V693" i="3" s="1"/>
  <c r="P691" i="3"/>
  <c r="V691" i="3" s="1"/>
  <c r="P646" i="3"/>
  <c r="P638" i="3"/>
  <c r="P666" i="5"/>
  <c r="P663" i="5"/>
  <c r="P662" i="5"/>
  <c r="P658" i="5"/>
  <c r="P657" i="5"/>
  <c r="P653" i="5"/>
  <c r="P652" i="5"/>
  <c r="P652" i="9"/>
  <c r="P637" i="9"/>
  <c r="P681" i="3"/>
  <c r="P678" i="3"/>
  <c r="P677" i="3"/>
  <c r="P676" i="3"/>
  <c r="P670" i="3"/>
  <c r="P668" i="3"/>
  <c r="P666" i="3"/>
  <c r="P630" i="3"/>
  <c r="P629" i="3"/>
  <c r="P682" i="5"/>
  <c r="P676" i="5"/>
  <c r="P664" i="5"/>
  <c r="P633" i="5"/>
  <c r="P657" i="9"/>
  <c r="P646" i="9"/>
  <c r="P636" i="9"/>
  <c r="P698" i="3"/>
  <c r="V698" i="3" s="1"/>
  <c r="P707" i="3"/>
  <c r="V707" i="3" s="1"/>
  <c r="P685" i="3"/>
  <c r="P679" i="3"/>
  <c r="P664" i="3"/>
  <c r="P677" i="5"/>
  <c r="P656" i="9"/>
  <c r="P655" i="9"/>
  <c r="P647" i="9"/>
  <c r="C11" i="5"/>
  <c r="C11" i="1"/>
  <c r="C12" i="1"/>
  <c r="C11" i="8"/>
  <c r="C12" i="5"/>
  <c r="C12" i="6"/>
  <c r="C11" i="3"/>
  <c r="C12" i="8"/>
  <c r="C11" i="9"/>
  <c r="C12" i="3"/>
  <c r="C12" i="9"/>
  <c r="BG416" i="9" l="1"/>
  <c r="BH416" i="9"/>
  <c r="BG309" i="9"/>
  <c r="P607" i="9"/>
  <c r="P564" i="9"/>
  <c r="P353" i="9"/>
  <c r="P263" i="9"/>
  <c r="W17" i="9"/>
  <c r="P618" i="9"/>
  <c r="AT660" i="9"/>
  <c r="AS660" i="9"/>
  <c r="AR660" i="9" s="1"/>
  <c r="AQ660" i="9" s="1"/>
  <c r="AP660" i="9" s="1"/>
  <c r="AO660" i="9" s="1"/>
  <c r="AN660" i="9" s="1"/>
  <c r="AM660" i="9" s="1"/>
  <c r="AL660" i="9" s="1"/>
  <c r="AK36" i="9"/>
  <c r="AJ36" i="9"/>
  <c r="AI36" i="9"/>
  <c r="AJ393" i="9"/>
  <c r="AK393" i="9"/>
  <c r="AI393" i="9"/>
  <c r="AT171" i="9"/>
  <c r="AS171" i="9" s="1"/>
  <c r="AR171" i="9"/>
  <c r="AQ171" i="9" s="1"/>
  <c r="AP171" i="9" s="1"/>
  <c r="AO171" i="9" s="1"/>
  <c r="AN171" i="9" s="1"/>
  <c r="AM171" i="9" s="1"/>
  <c r="AL171" i="9" s="1"/>
  <c r="BG437" i="9"/>
  <c r="BF393" i="9"/>
  <c r="AK694" i="9"/>
  <c r="BF649" i="9"/>
  <c r="BG649" i="9"/>
  <c r="BG647" i="9"/>
  <c r="BH647" i="9"/>
  <c r="AJ475" i="9"/>
  <c r="AI475" i="9"/>
  <c r="AK475" i="9"/>
  <c r="AT474" i="9"/>
  <c r="AS474" i="9"/>
  <c r="AR474" i="9" s="1"/>
  <c r="AQ474" i="9" s="1"/>
  <c r="AP474" i="9" s="1"/>
  <c r="AO474" i="9" s="1"/>
  <c r="AN474" i="9" s="1"/>
  <c r="AM474" i="9" s="1"/>
  <c r="AL474" i="9" s="1"/>
  <c r="BG393" i="9"/>
  <c r="AI694" i="9"/>
  <c r="BG109" i="9"/>
  <c r="BF109" i="9"/>
  <c r="BF172" i="9"/>
  <c r="BG172" i="9"/>
  <c r="BF137" i="9"/>
  <c r="BG137" i="9"/>
  <c r="BF475" i="9"/>
  <c r="BH475" i="9"/>
  <c r="BF418" i="9"/>
  <c r="BG418" i="9"/>
  <c r="BE418" i="9" s="1"/>
  <c r="AX418" i="9" s="1"/>
  <c r="BH418" i="9"/>
  <c r="BF354" i="9"/>
  <c r="BE354" i="9" s="1"/>
  <c r="AX354" i="9" s="1"/>
  <c r="BH354" i="9"/>
  <c r="BQ98" i="9"/>
  <c r="BP98" i="9" s="1"/>
  <c r="BO98" i="9" s="1"/>
  <c r="BN98" i="9" s="1"/>
  <c r="BM98" i="9" s="1"/>
  <c r="BL98" i="9" s="1"/>
  <c r="BK98" i="9" s="1"/>
  <c r="BJ98" i="9" s="1"/>
  <c r="BI98" i="9" s="1"/>
  <c r="BG455" i="9"/>
  <c r="BE455" i="9" s="1"/>
  <c r="AX455" i="9" s="1"/>
  <c r="BH455" i="9"/>
  <c r="BF358" i="9"/>
  <c r="BG358" i="9"/>
  <c r="AI680" i="9"/>
  <c r="AK680" i="9"/>
  <c r="P600" i="9"/>
  <c r="P686" i="9"/>
  <c r="P601" i="9"/>
  <c r="P266" i="9"/>
  <c r="P560" i="9"/>
  <c r="P542" i="9"/>
  <c r="P449" i="9"/>
  <c r="P621" i="9"/>
  <c r="P305" i="9"/>
  <c r="P605" i="9"/>
  <c r="P91" i="9"/>
  <c r="P583" i="9"/>
  <c r="P36" i="9"/>
  <c r="P556" i="9"/>
  <c r="P549" i="9"/>
  <c r="P421" i="9"/>
  <c r="P232" i="9"/>
  <c r="P92" i="9"/>
  <c r="P274" i="9"/>
  <c r="P59" i="9"/>
  <c r="P450" i="9"/>
  <c r="P150" i="9"/>
  <c r="P235" i="9"/>
  <c r="P46" i="9"/>
  <c r="P380" i="9"/>
  <c r="P230" i="9"/>
  <c r="P30" i="9"/>
  <c r="P391" i="9"/>
  <c r="P244" i="9"/>
  <c r="P575" i="9"/>
  <c r="P247" i="9"/>
  <c r="P374" i="9"/>
  <c r="P481" i="9"/>
  <c r="P619" i="9"/>
  <c r="P308" i="9"/>
  <c r="P579" i="9"/>
  <c r="W11" i="9"/>
  <c r="P561" i="9"/>
  <c r="W4" i="9"/>
  <c r="P408" i="9"/>
  <c r="P623" i="9"/>
  <c r="P226" i="9"/>
  <c r="P606" i="9"/>
  <c r="P717" i="9"/>
  <c r="P574" i="9"/>
  <c r="W16" i="9"/>
  <c r="P361" i="9"/>
  <c r="P172" i="9"/>
  <c r="P260" i="9"/>
  <c r="P366" i="9"/>
  <c r="P134" i="9"/>
  <c r="P187" i="9"/>
  <c r="P364" i="9"/>
  <c r="P198" i="9"/>
  <c r="P506" i="9"/>
  <c r="P345" i="9"/>
  <c r="P214" i="9"/>
  <c r="P385" i="9"/>
  <c r="P297" i="9"/>
  <c r="P474" i="9"/>
  <c r="P311" i="9"/>
  <c r="P522" i="9"/>
  <c r="P295" i="9"/>
  <c r="P499" i="9"/>
  <c r="P382" i="9"/>
  <c r="P200" i="9"/>
  <c r="P610" i="9"/>
  <c r="P567" i="9"/>
  <c r="P343" i="9"/>
  <c r="P534" i="9"/>
  <c r="P547" i="9"/>
  <c r="P340" i="9"/>
  <c r="P590" i="9"/>
  <c r="W13" i="9"/>
  <c r="P570" i="9"/>
  <c r="W15" i="9"/>
  <c r="P494" i="9"/>
  <c r="P553" i="9"/>
  <c r="P321" i="9"/>
  <c r="P615" i="9"/>
  <c r="P155" i="9"/>
  <c r="P584" i="9"/>
  <c r="W10" i="9"/>
  <c r="P348" i="9"/>
  <c r="P166" i="9"/>
  <c r="P241" i="9"/>
  <c r="P273" i="9"/>
  <c r="P102" i="9"/>
  <c r="P159" i="9"/>
  <c r="P330" i="9"/>
  <c r="P127" i="9"/>
  <c r="P492" i="9"/>
  <c r="P314" i="9"/>
  <c r="P203" i="9"/>
  <c r="P209" i="9"/>
  <c r="P577" i="9"/>
  <c r="P276" i="9"/>
  <c r="P559" i="9"/>
  <c r="P544" i="9"/>
  <c r="P401" i="9"/>
  <c r="P602" i="9"/>
  <c r="P111" i="9"/>
  <c r="P581" i="9"/>
  <c r="W9" i="9"/>
  <c r="P562" i="9"/>
  <c r="P554" i="9"/>
  <c r="P337" i="9"/>
  <c r="P624" i="9"/>
  <c r="P216" i="9"/>
  <c r="P596" i="9"/>
  <c r="P32" i="9"/>
  <c r="P290" i="9"/>
  <c r="P146" i="9"/>
  <c r="P451" i="9"/>
  <c r="P194" i="9"/>
  <c r="P210" i="9"/>
  <c r="P139" i="9"/>
  <c r="P539" i="9"/>
  <c r="P287" i="9"/>
  <c r="P95" i="9"/>
  <c r="P465" i="9"/>
  <c r="P298" i="9"/>
  <c r="P143" i="9"/>
  <c r="P199" i="9"/>
  <c r="P557" i="9"/>
  <c r="P191" i="9"/>
  <c r="P641" i="9"/>
  <c r="P589" i="9"/>
  <c r="P56" i="9"/>
  <c r="P529" i="9"/>
  <c r="P541" i="9"/>
  <c r="P413" i="9"/>
  <c r="P613" i="9"/>
  <c r="P249" i="9"/>
  <c r="P593" i="9"/>
  <c r="W5" i="9"/>
  <c r="P573" i="9"/>
  <c r="W6" i="9"/>
  <c r="P306" i="9"/>
  <c r="P625" i="9"/>
  <c r="P468" i="9"/>
  <c r="P242" i="9"/>
  <c r="P114" i="9"/>
  <c r="P289" i="9"/>
  <c r="P80" i="9"/>
  <c r="P462" i="9"/>
  <c r="P171" i="9"/>
  <c r="P282" i="9"/>
  <c r="P78" i="9"/>
  <c r="P386" i="9"/>
  <c r="P239" i="9"/>
  <c r="P35" i="9"/>
  <c r="P418" i="9"/>
  <c r="P257" i="9"/>
  <c r="P508" i="9"/>
  <c r="P422" i="9"/>
  <c r="P415" i="9"/>
  <c r="BQ705" i="9"/>
  <c r="BP705" i="9" s="1"/>
  <c r="BO705" i="9" s="1"/>
  <c r="BN705" i="9" s="1"/>
  <c r="BM705" i="9" s="1"/>
  <c r="BL705" i="9" s="1"/>
  <c r="BK705" i="9" s="1"/>
  <c r="BJ705" i="9" s="1"/>
  <c r="BI705" i="9" s="1"/>
  <c r="BH109" i="9"/>
  <c r="P475" i="9"/>
  <c r="AS521" i="9"/>
  <c r="AR521" i="9" s="1"/>
  <c r="AQ521" i="9" s="1"/>
  <c r="AP521" i="9" s="1"/>
  <c r="AO521" i="9" s="1"/>
  <c r="AN521" i="9" s="1"/>
  <c r="AM521" i="9" s="1"/>
  <c r="AL521" i="9" s="1"/>
  <c r="BE21" i="9"/>
  <c r="AX21" i="9" s="1"/>
  <c r="BQ509" i="9"/>
  <c r="BP509" i="9" s="1"/>
  <c r="BO509" i="9" s="1"/>
  <c r="BN509" i="9" s="1"/>
  <c r="BM509" i="9" s="1"/>
  <c r="BL509" i="9" s="1"/>
  <c r="BK509" i="9" s="1"/>
  <c r="BJ509" i="9" s="1"/>
  <c r="BI509" i="9" s="1"/>
  <c r="BQ494" i="9"/>
  <c r="BP494" i="9" s="1"/>
  <c r="BO494" i="9" s="1"/>
  <c r="BN494" i="9" s="1"/>
  <c r="BM494" i="9" s="1"/>
  <c r="BL494" i="9" s="1"/>
  <c r="BK494" i="9" s="1"/>
  <c r="BJ494" i="9" s="1"/>
  <c r="BI494" i="9" s="1"/>
  <c r="AI187" i="9"/>
  <c r="AJ167" i="9"/>
  <c r="AJ86" i="9"/>
  <c r="AK96" i="9"/>
  <c r="P70" i="9"/>
  <c r="AQ625" i="9"/>
  <c r="AP625" i="9" s="1"/>
  <c r="AO625" i="9" s="1"/>
  <c r="AN625" i="9" s="1"/>
  <c r="AM625" i="9" s="1"/>
  <c r="AL625" i="9" s="1"/>
  <c r="AK389" i="9"/>
  <c r="AJ532" i="9"/>
  <c r="AK267" i="9"/>
  <c r="AI267" i="9"/>
  <c r="AJ267" i="9"/>
  <c r="AJ321" i="9"/>
  <c r="AK321" i="9"/>
  <c r="AI321" i="9"/>
  <c r="AI617" i="9"/>
  <c r="AJ617" i="9"/>
  <c r="AK617" i="9"/>
  <c r="BY41" i="9"/>
  <c r="BX41" i="9"/>
  <c r="AI367" i="9"/>
  <c r="AJ367" i="9"/>
  <c r="AK367" i="9"/>
  <c r="BY62" i="9"/>
  <c r="BX62" i="9"/>
  <c r="CH82" i="9"/>
  <c r="CG82" i="9" s="1"/>
  <c r="CF82" i="9" s="1"/>
  <c r="CE82" i="9" s="1"/>
  <c r="CD82" i="9" s="1"/>
  <c r="CC82" i="9" s="1"/>
  <c r="CB82" i="9" s="1"/>
  <c r="CA82" i="9" s="1"/>
  <c r="BZ82" i="9" s="1"/>
  <c r="AJ58" i="9"/>
  <c r="AK58" i="9"/>
  <c r="AI58" i="9"/>
  <c r="AJ591" i="9"/>
  <c r="AH591" i="9" s="1"/>
  <c r="AI591" i="9"/>
  <c r="AK591" i="9"/>
  <c r="BY3" i="9"/>
  <c r="BX3" i="9"/>
  <c r="BX56" i="9"/>
  <c r="BY56" i="9"/>
  <c r="AJ291" i="9"/>
  <c r="AI291" i="9"/>
  <c r="AK291" i="9"/>
  <c r="AK548" i="9"/>
  <c r="AJ548" i="9"/>
  <c r="AI548" i="9"/>
  <c r="AK557" i="9"/>
  <c r="AI557" i="9"/>
  <c r="AJ557" i="9"/>
  <c r="AT73" i="9"/>
  <c r="AS73" i="9" s="1"/>
  <c r="AR73" i="9" s="1"/>
  <c r="AQ73" i="9" s="1"/>
  <c r="AP73" i="9" s="1"/>
  <c r="AO73" i="9" s="1"/>
  <c r="AN73" i="9" s="1"/>
  <c r="AM73" i="9" s="1"/>
  <c r="AL73" i="9" s="1"/>
  <c r="BX49" i="9"/>
  <c r="BY49" i="9"/>
  <c r="BX37" i="9"/>
  <c r="BY37" i="9"/>
  <c r="AK283" i="9"/>
  <c r="AI283" i="9"/>
  <c r="AJ283" i="9"/>
  <c r="AH283" i="9" s="1"/>
  <c r="AK523" i="9"/>
  <c r="AJ523" i="9"/>
  <c r="AI523" i="9"/>
  <c r="BY76" i="9"/>
  <c r="BX76" i="9"/>
  <c r="AK54" i="9"/>
  <c r="AI54" i="9"/>
  <c r="AJ54" i="9"/>
  <c r="AH54" i="9" s="1"/>
  <c r="AJ531" i="9"/>
  <c r="AI531" i="9"/>
  <c r="AK531" i="9"/>
  <c r="AI396" i="9"/>
  <c r="AJ396" i="9"/>
  <c r="AK396" i="9"/>
  <c r="AI74" i="9"/>
  <c r="AJ74" i="9"/>
  <c r="AK74" i="9"/>
  <c r="AK213" i="9"/>
  <c r="AI213" i="9"/>
  <c r="AJ213" i="9"/>
  <c r="AI383" i="9"/>
  <c r="AK383" i="9"/>
  <c r="AJ383" i="9"/>
  <c r="AT153" i="9"/>
  <c r="AS153" i="9" s="1"/>
  <c r="AR153" i="9" s="1"/>
  <c r="AQ153" i="9" s="1"/>
  <c r="AP153" i="9" s="1"/>
  <c r="AO153" i="9" s="1"/>
  <c r="AN153" i="9" s="1"/>
  <c r="AM153" i="9" s="1"/>
  <c r="AL153" i="9" s="1"/>
  <c r="AK45" i="9"/>
  <c r="AI45" i="9"/>
  <c r="AJ45" i="9"/>
  <c r="AI295" i="9"/>
  <c r="AK295" i="9"/>
  <c r="AJ295" i="9"/>
  <c r="AI588" i="9"/>
  <c r="AJ588" i="9"/>
  <c r="AK588" i="9"/>
  <c r="AK359" i="9"/>
  <c r="AI359" i="9"/>
  <c r="AJ359" i="9"/>
  <c r="AR67" i="9"/>
  <c r="AQ67" i="9" s="1"/>
  <c r="AP67" i="9" s="1"/>
  <c r="AO67" i="9" s="1"/>
  <c r="AN67" i="9" s="1"/>
  <c r="AM67" i="9" s="1"/>
  <c r="AL67" i="9" s="1"/>
  <c r="AI93" i="9"/>
  <c r="AI386" i="9"/>
  <c r="AI430" i="9"/>
  <c r="AJ430" i="9"/>
  <c r="AK430" i="9"/>
  <c r="BY48" i="9"/>
  <c r="BX48" i="9"/>
  <c r="AK451" i="9"/>
  <c r="AI451" i="9"/>
  <c r="AJ451" i="9"/>
  <c r="AI340" i="9"/>
  <c r="AJ340" i="9"/>
  <c r="AK340" i="9"/>
  <c r="BX12" i="9"/>
  <c r="BY12" i="9"/>
  <c r="AJ522" i="9"/>
  <c r="AK522" i="9"/>
  <c r="AJ159" i="9"/>
  <c r="AI159" i="9"/>
  <c r="AK159" i="9"/>
  <c r="AK524" i="9"/>
  <c r="AJ524" i="9"/>
  <c r="AI524" i="9"/>
  <c r="BX21" i="9"/>
  <c r="BY21" i="9"/>
  <c r="AT21" i="9"/>
  <c r="AS21" i="9" s="1"/>
  <c r="AR21" i="9" s="1"/>
  <c r="AQ21" i="9" s="1"/>
  <c r="AP21" i="9" s="1"/>
  <c r="AO21" i="9" s="1"/>
  <c r="AN21" i="9" s="1"/>
  <c r="AM21" i="9" s="1"/>
  <c r="AL21" i="9" s="1"/>
  <c r="AI65" i="9"/>
  <c r="AJ65" i="9"/>
  <c r="AK65" i="9"/>
  <c r="AJ205" i="9"/>
  <c r="AK205" i="9"/>
  <c r="AI205" i="9"/>
  <c r="AJ459" i="9"/>
  <c r="AH459" i="9" s="1"/>
  <c r="AA459" i="9" s="1"/>
  <c r="AE459" i="9" s="1"/>
  <c r="AK459" i="9"/>
  <c r="AI459" i="9"/>
  <c r="BX18" i="9"/>
  <c r="BY18" i="9"/>
  <c r="AJ260" i="9"/>
  <c r="AK260" i="9"/>
  <c r="AI260" i="9"/>
  <c r="AI84" i="9"/>
  <c r="AJ84" i="9"/>
  <c r="AK84" i="9"/>
  <c r="AT514" i="9"/>
  <c r="AS514" i="9" s="1"/>
  <c r="AR514" i="9" s="1"/>
  <c r="AQ514" i="9" s="1"/>
  <c r="AP514" i="9" s="1"/>
  <c r="AO514" i="9" s="1"/>
  <c r="AN514" i="9" s="1"/>
  <c r="AM514" i="9" s="1"/>
  <c r="AL514" i="9" s="1"/>
  <c r="AI68" i="9"/>
  <c r="AK68" i="9"/>
  <c r="AJ68" i="9"/>
  <c r="AT46" i="9"/>
  <c r="AS46" i="9" s="1"/>
  <c r="AR46" i="9" s="1"/>
  <c r="AQ46" i="9" s="1"/>
  <c r="AP46" i="9" s="1"/>
  <c r="AO46" i="9" s="1"/>
  <c r="AN46" i="9" s="1"/>
  <c r="AM46" i="9" s="1"/>
  <c r="AL46" i="9" s="1"/>
  <c r="AI203" i="9"/>
  <c r="AJ203" i="9"/>
  <c r="AK203" i="9"/>
  <c r="AK125" i="9"/>
  <c r="AI125" i="9"/>
  <c r="AJ125" i="9"/>
  <c r="AK297" i="9"/>
  <c r="AI297" i="9"/>
  <c r="AJ297" i="9"/>
  <c r="AI206" i="9"/>
  <c r="AK206" i="9"/>
  <c r="AJ206" i="9"/>
  <c r="AJ654" i="9"/>
  <c r="BQ548" i="9"/>
  <c r="BP548" i="9" s="1"/>
  <c r="BO548" i="9" s="1"/>
  <c r="BN548" i="9" s="1"/>
  <c r="BM548" i="9" s="1"/>
  <c r="BL548" i="9" s="1"/>
  <c r="BK548" i="9" s="1"/>
  <c r="BJ548" i="9" s="1"/>
  <c r="BI548" i="9" s="1"/>
  <c r="BQ557" i="9"/>
  <c r="BP557" i="9" s="1"/>
  <c r="BO557" i="9" s="1"/>
  <c r="BN557" i="9" s="1"/>
  <c r="BM557" i="9" s="1"/>
  <c r="BL557" i="9" s="1"/>
  <c r="BK557" i="9" s="1"/>
  <c r="BJ557" i="9" s="1"/>
  <c r="BI557" i="9" s="1"/>
  <c r="BQ521" i="9"/>
  <c r="BP521" i="9" s="1"/>
  <c r="BO521" i="9" s="1"/>
  <c r="BN521" i="9" s="1"/>
  <c r="BM521" i="9" s="1"/>
  <c r="BL521" i="9" s="1"/>
  <c r="BK521" i="9" s="1"/>
  <c r="BJ521" i="9" s="1"/>
  <c r="BI521" i="9" s="1"/>
  <c r="BQ396" i="9"/>
  <c r="BP396" i="9" s="1"/>
  <c r="BO396" i="9" s="1"/>
  <c r="BN396" i="9" s="1"/>
  <c r="BM396" i="9" s="1"/>
  <c r="BL396" i="9" s="1"/>
  <c r="BK396" i="9" s="1"/>
  <c r="BJ396" i="9" s="1"/>
  <c r="BI396" i="9" s="1"/>
  <c r="BQ610" i="9"/>
  <c r="BP610" i="9" s="1"/>
  <c r="BO610" i="9" s="1"/>
  <c r="BN610" i="9" s="1"/>
  <c r="BM610" i="9" s="1"/>
  <c r="BL610" i="9" s="1"/>
  <c r="BK610" i="9" s="1"/>
  <c r="BJ610" i="9" s="1"/>
  <c r="BI610" i="9" s="1"/>
  <c r="BQ527" i="9"/>
  <c r="BP527" i="9" s="1"/>
  <c r="BO527" i="9" s="1"/>
  <c r="BN527" i="9" s="1"/>
  <c r="BM527" i="9" s="1"/>
  <c r="BL527" i="9" s="1"/>
  <c r="BK527" i="9" s="1"/>
  <c r="BJ527" i="9" s="1"/>
  <c r="BI527" i="9" s="1"/>
  <c r="BQ146" i="9"/>
  <c r="BP146" i="9" s="1"/>
  <c r="BO146" i="9" s="1"/>
  <c r="BN146" i="9" s="1"/>
  <c r="BM146" i="9" s="1"/>
  <c r="BL146" i="9" s="1"/>
  <c r="BK146" i="9" s="1"/>
  <c r="BJ146" i="9" s="1"/>
  <c r="BI146" i="9" s="1"/>
  <c r="BQ311" i="9"/>
  <c r="BP311" i="9" s="1"/>
  <c r="BO311" i="9" s="1"/>
  <c r="BN311" i="9" s="1"/>
  <c r="BM311" i="9" s="1"/>
  <c r="BL311" i="9" s="1"/>
  <c r="BK311" i="9" s="1"/>
  <c r="BJ311" i="9" s="1"/>
  <c r="BI311" i="9" s="1"/>
  <c r="BQ470" i="9"/>
  <c r="BP470" i="9" s="1"/>
  <c r="BO470" i="9" s="1"/>
  <c r="BN470" i="9" s="1"/>
  <c r="BM470" i="9" s="1"/>
  <c r="BL470" i="9" s="1"/>
  <c r="BK470" i="9" s="1"/>
  <c r="BJ470" i="9" s="1"/>
  <c r="BI470" i="9" s="1"/>
  <c r="BF470" i="9" s="1"/>
  <c r="BQ86" i="9"/>
  <c r="BP86" i="9" s="1"/>
  <c r="BO86" i="9" s="1"/>
  <c r="BN86" i="9" s="1"/>
  <c r="BM86" i="9" s="1"/>
  <c r="BL86" i="9" s="1"/>
  <c r="BK86" i="9" s="1"/>
  <c r="BJ86" i="9" s="1"/>
  <c r="BI86" i="9" s="1"/>
  <c r="BY34" i="9"/>
  <c r="AK385" i="9"/>
  <c r="P723" i="9"/>
  <c r="AQ91" i="9"/>
  <c r="AP91" i="9" s="1"/>
  <c r="AO91" i="9" s="1"/>
  <c r="AN91" i="9" s="1"/>
  <c r="AM91" i="9" s="1"/>
  <c r="AL91" i="9" s="1"/>
  <c r="AJ186" i="9"/>
  <c r="AK397" i="9"/>
  <c r="AK119" i="9"/>
  <c r="AJ119" i="9"/>
  <c r="AI119" i="9"/>
  <c r="AK118" i="9"/>
  <c r="AI118" i="9"/>
  <c r="AJ118" i="9"/>
  <c r="AJ351" i="9"/>
  <c r="AI351" i="9"/>
  <c r="AK351" i="9"/>
  <c r="CH28" i="9"/>
  <c r="CG28" i="9" s="1"/>
  <c r="CF28" i="9" s="1"/>
  <c r="CE28" i="9" s="1"/>
  <c r="CD28" i="9" s="1"/>
  <c r="CC28" i="9" s="1"/>
  <c r="CB28" i="9" s="1"/>
  <c r="CA28" i="9" s="1"/>
  <c r="BZ28" i="9" s="1"/>
  <c r="AJ371" i="9"/>
  <c r="AK371" i="9"/>
  <c r="AI371" i="9"/>
  <c r="AK37" i="9"/>
  <c r="AI37" i="9"/>
  <c r="AJ37" i="9"/>
  <c r="AI364" i="9"/>
  <c r="AH364" i="9" s="1"/>
  <c r="AJ364" i="9"/>
  <c r="AK364" i="9"/>
  <c r="BX65" i="9"/>
  <c r="BY65" i="9"/>
  <c r="AJ183" i="9"/>
  <c r="AI183" i="9"/>
  <c r="AK183" i="9"/>
  <c r="AK158" i="9"/>
  <c r="AJ158" i="9"/>
  <c r="AI158" i="9"/>
  <c r="AK399" i="9"/>
  <c r="AJ399" i="9"/>
  <c r="AI399" i="9"/>
  <c r="AK121" i="9"/>
  <c r="AI121" i="9"/>
  <c r="AJ121" i="9"/>
  <c r="AJ293" i="9"/>
  <c r="AK293" i="9"/>
  <c r="AI293" i="9"/>
  <c r="BX60" i="9"/>
  <c r="BY60" i="9"/>
  <c r="AJ442" i="9"/>
  <c r="AI442" i="9"/>
  <c r="AK442" i="9"/>
  <c r="AJ326" i="9"/>
  <c r="AI326" i="9"/>
  <c r="AK326" i="9"/>
  <c r="AI654" i="9"/>
  <c r="BQ533" i="9"/>
  <c r="BP533" i="9" s="1"/>
  <c r="BO533" i="9" s="1"/>
  <c r="BN533" i="9" s="1"/>
  <c r="BM533" i="9" s="1"/>
  <c r="BL533" i="9" s="1"/>
  <c r="BK533" i="9" s="1"/>
  <c r="BJ533" i="9" s="1"/>
  <c r="BI533" i="9" s="1"/>
  <c r="BQ256" i="9"/>
  <c r="BP256" i="9" s="1"/>
  <c r="BO256" i="9" s="1"/>
  <c r="BN256" i="9" s="1"/>
  <c r="BM256" i="9" s="1"/>
  <c r="BL256" i="9" s="1"/>
  <c r="BK256" i="9" s="1"/>
  <c r="BJ256" i="9" s="1"/>
  <c r="BI256" i="9" s="1"/>
  <c r="BQ128" i="9"/>
  <c r="BP128" i="9" s="1"/>
  <c r="BO128" i="9" s="1"/>
  <c r="BN128" i="9" s="1"/>
  <c r="BM128" i="9" s="1"/>
  <c r="BL128" i="9" s="1"/>
  <c r="BK128" i="9" s="1"/>
  <c r="BJ128" i="9" s="1"/>
  <c r="BI128" i="9" s="1"/>
  <c r="BQ547" i="9"/>
  <c r="BP547" i="9" s="1"/>
  <c r="BO547" i="9" s="1"/>
  <c r="BN547" i="9" s="1"/>
  <c r="BM547" i="9" s="1"/>
  <c r="BL547" i="9" s="1"/>
  <c r="BK547" i="9" s="1"/>
  <c r="BJ547" i="9" s="1"/>
  <c r="BI547" i="9" s="1"/>
  <c r="BQ389" i="9"/>
  <c r="BP389" i="9" s="1"/>
  <c r="BO389" i="9" s="1"/>
  <c r="BN389" i="9" s="1"/>
  <c r="BM389" i="9" s="1"/>
  <c r="BL389" i="9" s="1"/>
  <c r="BK389" i="9" s="1"/>
  <c r="BJ389" i="9" s="1"/>
  <c r="BI389" i="9" s="1"/>
  <c r="BQ131" i="9"/>
  <c r="BP131" i="9" s="1"/>
  <c r="BO131" i="9" s="1"/>
  <c r="BN131" i="9" s="1"/>
  <c r="BM131" i="9" s="1"/>
  <c r="BL131" i="9" s="1"/>
  <c r="BK131" i="9" s="1"/>
  <c r="BJ131" i="9" s="1"/>
  <c r="BI131" i="9" s="1"/>
  <c r="BQ67" i="9"/>
  <c r="BP67" i="9" s="1"/>
  <c r="BO67" i="9" s="1"/>
  <c r="BN67" i="9" s="1"/>
  <c r="BM67" i="9" s="1"/>
  <c r="BL67" i="9" s="1"/>
  <c r="BK67" i="9" s="1"/>
  <c r="BJ67" i="9" s="1"/>
  <c r="BI67" i="9" s="1"/>
  <c r="BQ74" i="9"/>
  <c r="BP74" i="9" s="1"/>
  <c r="BO74" i="9" s="1"/>
  <c r="BN74" i="9" s="1"/>
  <c r="BM74" i="9" s="1"/>
  <c r="BL74" i="9" s="1"/>
  <c r="BK74" i="9" s="1"/>
  <c r="BJ74" i="9" s="1"/>
  <c r="BI74" i="9" s="1"/>
  <c r="BQ462" i="9"/>
  <c r="BP462" i="9" s="1"/>
  <c r="BO462" i="9" s="1"/>
  <c r="BN462" i="9" s="1"/>
  <c r="BM462" i="9" s="1"/>
  <c r="BL462" i="9" s="1"/>
  <c r="BK462" i="9" s="1"/>
  <c r="BJ462" i="9" s="1"/>
  <c r="BI462" i="9" s="1"/>
  <c r="BQ270" i="9"/>
  <c r="BP270" i="9" s="1"/>
  <c r="BO270" i="9" s="1"/>
  <c r="BN270" i="9" s="1"/>
  <c r="BM270" i="9" s="1"/>
  <c r="BL270" i="9" s="1"/>
  <c r="BK270" i="9" s="1"/>
  <c r="BJ270" i="9" s="1"/>
  <c r="BI270" i="9" s="1"/>
  <c r="BX58" i="9"/>
  <c r="AJ128" i="9"/>
  <c r="AH128" i="9" s="1"/>
  <c r="AI385" i="9"/>
  <c r="AK561" i="9"/>
  <c r="AI264" i="9"/>
  <c r="P721" i="9"/>
  <c r="AK186" i="9"/>
  <c r="AT428" i="9"/>
  <c r="AS428" i="9" s="1"/>
  <c r="AR428" i="9"/>
  <c r="AQ428" i="9" s="1"/>
  <c r="AP428" i="9" s="1"/>
  <c r="AO428" i="9" s="1"/>
  <c r="AN428" i="9" s="1"/>
  <c r="AM428" i="9" s="1"/>
  <c r="AL428" i="9" s="1"/>
  <c r="AJ439" i="9"/>
  <c r="AH439" i="9" s="1"/>
  <c r="AI439" i="9"/>
  <c r="CD79" i="9"/>
  <c r="CC79" i="9" s="1"/>
  <c r="CB79" i="9" s="1"/>
  <c r="CA79" i="9" s="1"/>
  <c r="BZ79" i="9" s="1"/>
  <c r="CH79" i="9"/>
  <c r="CG79" i="9" s="1"/>
  <c r="CF79" i="9" s="1"/>
  <c r="CE79" i="9" s="1"/>
  <c r="AI350" i="9"/>
  <c r="AJ350" i="9"/>
  <c r="AK350" i="9"/>
  <c r="BX67" i="9"/>
  <c r="BY67" i="9"/>
  <c r="BW67" i="9" s="1"/>
  <c r="BU67" i="9" s="1"/>
  <c r="AK515" i="9"/>
  <c r="AJ515" i="9"/>
  <c r="AI515" i="9"/>
  <c r="CH42" i="9"/>
  <c r="CG42" i="9"/>
  <c r="CF42" i="9" s="1"/>
  <c r="CE42" i="9" s="1"/>
  <c r="CD42" i="9" s="1"/>
  <c r="CC42" i="9" s="1"/>
  <c r="CB42" i="9" s="1"/>
  <c r="CA42" i="9" s="1"/>
  <c r="BZ42" i="9" s="1"/>
  <c r="AI320" i="9"/>
  <c r="AJ320" i="9"/>
  <c r="AK320" i="9"/>
  <c r="AJ554" i="9"/>
  <c r="AI554" i="9"/>
  <c r="AK554" i="9"/>
  <c r="CH55" i="9"/>
  <c r="CG55" i="9" s="1"/>
  <c r="CF55" i="9"/>
  <c r="CE55" i="9" s="1"/>
  <c r="CD55" i="9" s="1"/>
  <c r="CC55" i="9" s="1"/>
  <c r="CB55" i="9" s="1"/>
  <c r="CA55" i="9" s="1"/>
  <c r="BZ55" i="9" s="1"/>
  <c r="AI113" i="9"/>
  <c r="AJ113" i="9"/>
  <c r="AK113" i="9"/>
  <c r="BX31" i="9"/>
  <c r="BY31" i="9"/>
  <c r="AK328" i="9"/>
  <c r="AJ328" i="9"/>
  <c r="AI328" i="9"/>
  <c r="AH328" i="9" s="1"/>
  <c r="AK322" i="9"/>
  <c r="AI322" i="9"/>
  <c r="AJ322" i="9"/>
  <c r="BX66" i="9"/>
  <c r="BY66" i="9"/>
  <c r="AK454" i="9"/>
  <c r="AI454" i="9"/>
  <c r="AJ454" i="9"/>
  <c r="AH447" i="9"/>
  <c r="AA447" i="9" s="1"/>
  <c r="BE179" i="9"/>
  <c r="AX179" i="9" s="1"/>
  <c r="BQ73" i="9"/>
  <c r="BP73" i="9" s="1"/>
  <c r="BO73" i="9" s="1"/>
  <c r="BN73" i="9" s="1"/>
  <c r="BM73" i="9" s="1"/>
  <c r="BL73" i="9" s="1"/>
  <c r="BK73" i="9" s="1"/>
  <c r="BJ73" i="9" s="1"/>
  <c r="BI73" i="9" s="1"/>
  <c r="BQ577" i="9"/>
  <c r="BP577" i="9" s="1"/>
  <c r="BO577" i="9" s="1"/>
  <c r="BN577" i="9" s="1"/>
  <c r="BM577" i="9" s="1"/>
  <c r="BL577" i="9" s="1"/>
  <c r="BK577" i="9" s="1"/>
  <c r="BJ577" i="9" s="1"/>
  <c r="BI577" i="9" s="1"/>
  <c r="BQ373" i="9"/>
  <c r="BP373" i="9" s="1"/>
  <c r="BO373" i="9" s="1"/>
  <c r="BN373" i="9" s="1"/>
  <c r="BM373" i="9" s="1"/>
  <c r="BL373" i="9" s="1"/>
  <c r="BK373" i="9" s="1"/>
  <c r="BJ373" i="9" s="1"/>
  <c r="BI373" i="9" s="1"/>
  <c r="BQ315" i="9"/>
  <c r="BP315" i="9" s="1"/>
  <c r="BO315" i="9" s="1"/>
  <c r="BN315" i="9" s="1"/>
  <c r="BM315" i="9" s="1"/>
  <c r="BL315" i="9" s="1"/>
  <c r="BK315" i="9" s="1"/>
  <c r="BJ315" i="9" s="1"/>
  <c r="BI315" i="9" s="1"/>
  <c r="BQ187" i="9"/>
  <c r="BP187" i="9" s="1"/>
  <c r="BO187" i="9" s="1"/>
  <c r="BN187" i="9" s="1"/>
  <c r="BM187" i="9" s="1"/>
  <c r="BL187" i="9" s="1"/>
  <c r="BK187" i="9" s="1"/>
  <c r="BJ187" i="9" s="1"/>
  <c r="BI187" i="9" s="1"/>
  <c r="BQ386" i="9"/>
  <c r="BP386" i="9" s="1"/>
  <c r="BO386" i="9" s="1"/>
  <c r="BN386" i="9" s="1"/>
  <c r="BM386" i="9" s="1"/>
  <c r="BL386" i="9" s="1"/>
  <c r="BK386" i="9" s="1"/>
  <c r="BJ386" i="9" s="1"/>
  <c r="BI386" i="9" s="1"/>
  <c r="BQ359" i="9"/>
  <c r="BP359" i="9" s="1"/>
  <c r="BO359" i="9" s="1"/>
  <c r="BN359" i="9" s="1"/>
  <c r="BM359" i="9" s="1"/>
  <c r="BL359" i="9" s="1"/>
  <c r="BK359" i="9" s="1"/>
  <c r="BJ359" i="9" s="1"/>
  <c r="BI359" i="9" s="1"/>
  <c r="BQ295" i="9"/>
  <c r="BP295" i="9" s="1"/>
  <c r="BO295" i="9" s="1"/>
  <c r="BN295" i="9" s="1"/>
  <c r="BM295" i="9" s="1"/>
  <c r="BL295" i="9" s="1"/>
  <c r="BK295" i="9" s="1"/>
  <c r="BJ295" i="9" s="1"/>
  <c r="BI295" i="9" s="1"/>
  <c r="BQ167" i="9"/>
  <c r="BP167" i="9" s="1"/>
  <c r="BO167" i="9" s="1"/>
  <c r="BN167" i="9" s="1"/>
  <c r="BM167" i="9" s="1"/>
  <c r="BL167" i="9" s="1"/>
  <c r="BK167" i="9" s="1"/>
  <c r="BJ167" i="9" s="1"/>
  <c r="BI167" i="9" s="1"/>
  <c r="BQ39" i="9"/>
  <c r="BP39" i="9" s="1"/>
  <c r="BO39" i="9" s="1"/>
  <c r="BN39" i="9" s="1"/>
  <c r="BM39" i="9" s="1"/>
  <c r="BL39" i="9" s="1"/>
  <c r="BK39" i="9" s="1"/>
  <c r="BJ39" i="9" s="1"/>
  <c r="BI39" i="9" s="1"/>
  <c r="AI467" i="9"/>
  <c r="AJ215" i="9"/>
  <c r="AJ288" i="9"/>
  <c r="AI128" i="9"/>
  <c r="AJ333" i="9"/>
  <c r="BY61" i="9"/>
  <c r="AI527" i="9"/>
  <c r="AJ561" i="9"/>
  <c r="AJ264" i="9"/>
  <c r="AJ222" i="9"/>
  <c r="AK422" i="9"/>
  <c r="AI422" i="9"/>
  <c r="AJ422" i="9"/>
  <c r="AI251" i="9"/>
  <c r="AK251" i="9"/>
  <c r="AJ342" i="9"/>
  <c r="AK342" i="9"/>
  <c r="AI342" i="9"/>
  <c r="AK495" i="9"/>
  <c r="AJ495" i="9"/>
  <c r="AI495" i="9"/>
  <c r="CH64" i="9"/>
  <c r="CG64" i="9"/>
  <c r="CF64" i="9" s="1"/>
  <c r="CE64" i="9" s="1"/>
  <c r="CD64" i="9" s="1"/>
  <c r="CC64" i="9" s="1"/>
  <c r="CB64" i="9" s="1"/>
  <c r="CA64" i="9" s="1"/>
  <c r="BZ64" i="9" s="1"/>
  <c r="AJ334" i="9"/>
  <c r="AI334" i="9"/>
  <c r="AK334" i="9"/>
  <c r="AI366" i="9"/>
  <c r="AJ366" i="9"/>
  <c r="AK366" i="9"/>
  <c r="AK189" i="9"/>
  <c r="AI189" i="9"/>
  <c r="AH189" i="9" s="1"/>
  <c r="AA189" i="9" s="1"/>
  <c r="AE189" i="9" s="1"/>
  <c r="AJ189" i="9"/>
  <c r="AI338" i="9"/>
  <c r="AK338" i="9"/>
  <c r="AJ338" i="9"/>
  <c r="AT258" i="9"/>
  <c r="AS258" i="9" s="1"/>
  <c r="AR258" i="9" s="1"/>
  <c r="AQ258" i="9" s="1"/>
  <c r="AP258" i="9" s="1"/>
  <c r="AO258" i="9" s="1"/>
  <c r="AN258" i="9" s="1"/>
  <c r="AM258" i="9" s="1"/>
  <c r="AL258" i="9" s="1"/>
  <c r="AK436" i="9"/>
  <c r="AI436" i="9"/>
  <c r="AH436" i="9" s="1"/>
  <c r="AJ436" i="9"/>
  <c r="AI303" i="9"/>
  <c r="AK303" i="9"/>
  <c r="AJ303" i="9"/>
  <c r="AI542" i="9"/>
  <c r="AK542" i="9"/>
  <c r="AJ542" i="9"/>
  <c r="BY69" i="9"/>
  <c r="BX69" i="9"/>
  <c r="AS325" i="9"/>
  <c r="AR325" i="9" s="1"/>
  <c r="AQ325" i="9" s="1"/>
  <c r="AP325" i="9" s="1"/>
  <c r="AO325" i="9" s="1"/>
  <c r="AN325" i="9" s="1"/>
  <c r="AM325" i="9" s="1"/>
  <c r="AL325" i="9" s="1"/>
  <c r="AT325" i="9"/>
  <c r="AT318" i="9"/>
  <c r="AS318" i="9"/>
  <c r="AR318" i="9" s="1"/>
  <c r="AQ318" i="9" s="1"/>
  <c r="AP318" i="9" s="1"/>
  <c r="AO318" i="9" s="1"/>
  <c r="AN318" i="9" s="1"/>
  <c r="AM318" i="9" s="1"/>
  <c r="AL318" i="9" s="1"/>
  <c r="AK616" i="9"/>
  <c r="AI616" i="9"/>
  <c r="AJ616" i="9"/>
  <c r="AH616" i="9" s="1"/>
  <c r="BY68" i="9"/>
  <c r="BX68" i="9"/>
  <c r="AI142" i="9"/>
  <c r="AK142" i="9"/>
  <c r="AJ142" i="9"/>
  <c r="BY7" i="9"/>
  <c r="BX7" i="9"/>
  <c r="AT62" i="9"/>
  <c r="AS62" i="9" s="1"/>
  <c r="AR62" i="9" s="1"/>
  <c r="AQ62" i="9" s="1"/>
  <c r="AP62" i="9" s="1"/>
  <c r="AO62" i="9" s="1"/>
  <c r="AN62" i="9" s="1"/>
  <c r="AM62" i="9" s="1"/>
  <c r="AL62" i="9" s="1"/>
  <c r="AI427" i="9"/>
  <c r="AJ427" i="9"/>
  <c r="AK427" i="9"/>
  <c r="BQ625" i="9"/>
  <c r="BP625" i="9" s="1"/>
  <c r="BO625" i="9" s="1"/>
  <c r="BN625" i="9" s="1"/>
  <c r="BM625" i="9" s="1"/>
  <c r="BL625" i="9" s="1"/>
  <c r="BK625" i="9" s="1"/>
  <c r="BJ625" i="9" s="1"/>
  <c r="BI625" i="9" s="1"/>
  <c r="BQ500" i="9"/>
  <c r="BP500" i="9" s="1"/>
  <c r="BO500" i="9" s="1"/>
  <c r="BN500" i="9" s="1"/>
  <c r="BM500" i="9" s="1"/>
  <c r="BL500" i="9" s="1"/>
  <c r="BK500" i="9" s="1"/>
  <c r="BJ500" i="9" s="1"/>
  <c r="BI500" i="9" s="1"/>
  <c r="BQ480" i="9"/>
  <c r="BP480" i="9" s="1"/>
  <c r="BO480" i="9" s="1"/>
  <c r="BN480" i="9" s="1"/>
  <c r="BM480" i="9" s="1"/>
  <c r="BL480" i="9" s="1"/>
  <c r="BK480" i="9" s="1"/>
  <c r="BJ480" i="9" s="1"/>
  <c r="BI480" i="9" s="1"/>
  <c r="BQ96" i="9"/>
  <c r="BP96" i="9" s="1"/>
  <c r="BO96" i="9" s="1"/>
  <c r="BN96" i="9" s="1"/>
  <c r="BM96" i="9" s="1"/>
  <c r="BL96" i="9" s="1"/>
  <c r="BK96" i="9" s="1"/>
  <c r="BJ96" i="9" s="1"/>
  <c r="BI96" i="9" s="1"/>
  <c r="BF96" i="9" s="1"/>
  <c r="BQ586" i="9"/>
  <c r="BP586" i="9" s="1"/>
  <c r="BO586" i="9" s="1"/>
  <c r="BN586" i="9" s="1"/>
  <c r="BM586" i="9" s="1"/>
  <c r="BL586" i="9" s="1"/>
  <c r="BK586" i="9" s="1"/>
  <c r="BJ586" i="9" s="1"/>
  <c r="BI586" i="9" s="1"/>
  <c r="BQ264" i="9"/>
  <c r="BP264" i="9" s="1"/>
  <c r="BO264" i="9" s="1"/>
  <c r="BN264" i="9" s="1"/>
  <c r="BM264" i="9" s="1"/>
  <c r="BL264" i="9" s="1"/>
  <c r="BK264" i="9" s="1"/>
  <c r="BJ264" i="9" s="1"/>
  <c r="BI264" i="9" s="1"/>
  <c r="BQ115" i="9"/>
  <c r="BP115" i="9" s="1"/>
  <c r="BO115" i="9" s="1"/>
  <c r="BN115" i="9" s="1"/>
  <c r="BM115" i="9" s="1"/>
  <c r="BL115" i="9" s="1"/>
  <c r="BK115" i="9" s="1"/>
  <c r="BJ115" i="9" s="1"/>
  <c r="BI115" i="9" s="1"/>
  <c r="BQ186" i="9"/>
  <c r="BP186" i="9" s="1"/>
  <c r="BO186" i="9" s="1"/>
  <c r="BN186" i="9" s="1"/>
  <c r="BM186" i="9" s="1"/>
  <c r="BL186" i="9" s="1"/>
  <c r="BK186" i="9" s="1"/>
  <c r="BJ186" i="9" s="1"/>
  <c r="BI186" i="9" s="1"/>
  <c r="BQ122" i="9"/>
  <c r="BP122" i="9" s="1"/>
  <c r="BO122" i="9" s="1"/>
  <c r="BN122" i="9" s="1"/>
  <c r="BM122" i="9" s="1"/>
  <c r="BL122" i="9" s="1"/>
  <c r="BK122" i="9" s="1"/>
  <c r="BJ122" i="9" s="1"/>
  <c r="BI122" i="9" s="1"/>
  <c r="BQ95" i="9"/>
  <c r="BP95" i="9" s="1"/>
  <c r="BO95" i="9" s="1"/>
  <c r="BN95" i="9" s="1"/>
  <c r="BM95" i="9" s="1"/>
  <c r="BL95" i="9" s="1"/>
  <c r="BK95" i="9" s="1"/>
  <c r="BJ95" i="9" s="1"/>
  <c r="BI95" i="9" s="1"/>
  <c r="AJ467" i="9"/>
  <c r="AI215" i="9"/>
  <c r="AI288" i="9"/>
  <c r="AJ527" i="9"/>
  <c r="AI532" i="9"/>
  <c r="P722" i="9"/>
  <c r="AT193" i="9"/>
  <c r="AS193" i="9" s="1"/>
  <c r="AR193" i="9" s="1"/>
  <c r="AQ193" i="9" s="1"/>
  <c r="AP193" i="9" s="1"/>
  <c r="AO193" i="9" s="1"/>
  <c r="AN193" i="9" s="1"/>
  <c r="AM193" i="9" s="1"/>
  <c r="AL193" i="9" s="1"/>
  <c r="AK208" i="9"/>
  <c r="AI208" i="9"/>
  <c r="AJ208" i="9"/>
  <c r="AJ434" i="9"/>
  <c r="AI434" i="9"/>
  <c r="AK434" i="9"/>
  <c r="BX45" i="9"/>
  <c r="BY45" i="9"/>
  <c r="AJ259" i="9"/>
  <c r="AK259" i="9"/>
  <c r="AI259" i="9"/>
  <c r="AK85" i="9"/>
  <c r="AI85" i="9"/>
  <c r="AJ85" i="9"/>
  <c r="CH70" i="9"/>
  <c r="CG70" i="9" s="1"/>
  <c r="CF70" i="9" s="1"/>
  <c r="CE70" i="9" s="1"/>
  <c r="CD70" i="9" s="1"/>
  <c r="CC70" i="9" s="1"/>
  <c r="CB70" i="9" s="1"/>
  <c r="CA70" i="9" s="1"/>
  <c r="BZ70" i="9" s="1"/>
  <c r="AK589" i="9"/>
  <c r="AJ589" i="9"/>
  <c r="AH589" i="9" s="1"/>
  <c r="AI589" i="9"/>
  <c r="AK287" i="9"/>
  <c r="AJ287" i="9"/>
  <c r="AI287" i="9"/>
  <c r="AJ188" i="9"/>
  <c r="AK188" i="9"/>
  <c r="AI188" i="9"/>
  <c r="BY73" i="9"/>
  <c r="BW73" i="9" s="1"/>
  <c r="BU73" i="9" s="1"/>
  <c r="BX73" i="9"/>
  <c r="AI112" i="9"/>
  <c r="AJ112" i="9"/>
  <c r="AK112" i="9"/>
  <c r="AI608" i="9"/>
  <c r="AK608" i="9"/>
  <c r="AJ608" i="9"/>
  <c r="AH388" i="9"/>
  <c r="AA388" i="9" s="1"/>
  <c r="AE388" i="9" s="1"/>
  <c r="AH341" i="9"/>
  <c r="AH457" i="9"/>
  <c r="BQ699" i="9"/>
  <c r="BP699" i="9" s="1"/>
  <c r="BO699" i="9" s="1"/>
  <c r="BN699" i="9" s="1"/>
  <c r="BM699" i="9" s="1"/>
  <c r="BL699" i="9" s="1"/>
  <c r="BK699" i="9" s="1"/>
  <c r="BJ699" i="9" s="1"/>
  <c r="BI699" i="9" s="1"/>
  <c r="BQ100" i="9"/>
  <c r="BP100" i="9" s="1"/>
  <c r="BO100" i="9" s="1"/>
  <c r="BN100" i="9" s="1"/>
  <c r="BM100" i="9" s="1"/>
  <c r="BL100" i="9" s="1"/>
  <c r="BK100" i="9" s="1"/>
  <c r="BJ100" i="9" s="1"/>
  <c r="BI100" i="9" s="1"/>
  <c r="BQ36" i="9"/>
  <c r="BP36" i="9" s="1"/>
  <c r="BO36" i="9" s="1"/>
  <c r="BN36" i="9" s="1"/>
  <c r="BM36" i="9" s="1"/>
  <c r="BL36" i="9" s="1"/>
  <c r="BK36" i="9" s="1"/>
  <c r="BJ36" i="9" s="1"/>
  <c r="BI36" i="9" s="1"/>
  <c r="BQ600" i="9"/>
  <c r="BP600" i="9" s="1"/>
  <c r="BO600" i="9" s="1"/>
  <c r="BN600" i="9" s="1"/>
  <c r="BM600" i="9" s="1"/>
  <c r="BL600" i="9" s="1"/>
  <c r="BK600" i="9" s="1"/>
  <c r="BJ600" i="9" s="1"/>
  <c r="BI600" i="9" s="1"/>
  <c r="BQ523" i="9"/>
  <c r="BP523" i="9" s="1"/>
  <c r="BO523" i="9" s="1"/>
  <c r="BN523" i="9" s="1"/>
  <c r="BM523" i="9" s="1"/>
  <c r="BL523" i="9" s="1"/>
  <c r="BK523" i="9" s="1"/>
  <c r="BJ523" i="9" s="1"/>
  <c r="BI523" i="9" s="1"/>
  <c r="BQ561" i="9"/>
  <c r="BP561" i="9" s="1"/>
  <c r="BO561" i="9" s="1"/>
  <c r="BN561" i="9" s="1"/>
  <c r="BM561" i="9" s="1"/>
  <c r="BL561" i="9" s="1"/>
  <c r="BK561" i="9" s="1"/>
  <c r="BJ561" i="9" s="1"/>
  <c r="BI561" i="9" s="1"/>
  <c r="BG561" i="9" s="1"/>
  <c r="BQ213" i="9"/>
  <c r="BP213" i="9" s="1"/>
  <c r="BO213" i="9" s="1"/>
  <c r="BN213" i="9" s="1"/>
  <c r="BM213" i="9" s="1"/>
  <c r="BL213" i="9" s="1"/>
  <c r="BK213" i="9" s="1"/>
  <c r="BJ213" i="9" s="1"/>
  <c r="BI213" i="9" s="1"/>
  <c r="BQ299" i="9"/>
  <c r="BP299" i="9" s="1"/>
  <c r="BO299" i="9" s="1"/>
  <c r="BN299" i="9" s="1"/>
  <c r="BM299" i="9" s="1"/>
  <c r="BL299" i="9" s="1"/>
  <c r="BK299" i="9" s="1"/>
  <c r="BJ299" i="9" s="1"/>
  <c r="BI299" i="9" s="1"/>
  <c r="BQ171" i="9"/>
  <c r="BP171" i="9" s="1"/>
  <c r="BO171" i="9" s="1"/>
  <c r="BN171" i="9" s="1"/>
  <c r="BM171" i="9" s="1"/>
  <c r="BL171" i="9" s="1"/>
  <c r="BK171" i="9" s="1"/>
  <c r="BJ171" i="9" s="1"/>
  <c r="BI171" i="9" s="1"/>
  <c r="BQ343" i="9"/>
  <c r="BP343" i="9" s="1"/>
  <c r="BO343" i="9" s="1"/>
  <c r="BN343" i="9" s="1"/>
  <c r="BM343" i="9" s="1"/>
  <c r="BL343" i="9" s="1"/>
  <c r="BK343" i="9" s="1"/>
  <c r="BJ343" i="9" s="1"/>
  <c r="BI343" i="9" s="1"/>
  <c r="BQ215" i="9"/>
  <c r="BP215" i="9" s="1"/>
  <c r="BO215" i="9" s="1"/>
  <c r="BN215" i="9" s="1"/>
  <c r="BM215" i="9" s="1"/>
  <c r="BL215" i="9" s="1"/>
  <c r="BK215" i="9" s="1"/>
  <c r="BJ215" i="9" s="1"/>
  <c r="BI215" i="9" s="1"/>
  <c r="BQ54" i="9"/>
  <c r="BP54" i="9" s="1"/>
  <c r="BO54" i="9" s="1"/>
  <c r="BN54" i="9" s="1"/>
  <c r="BM54" i="9" s="1"/>
  <c r="BL54" i="9" s="1"/>
  <c r="BK54" i="9" s="1"/>
  <c r="BJ54" i="9" s="1"/>
  <c r="BI54" i="9" s="1"/>
  <c r="AK187" i="9"/>
  <c r="AI86" i="9"/>
  <c r="AJ96" i="9"/>
  <c r="AI222" i="9"/>
  <c r="AJ173" i="9"/>
  <c r="AK173" i="9"/>
  <c r="AI173" i="9"/>
  <c r="AJ231" i="9"/>
  <c r="AI231" i="9"/>
  <c r="AK231" i="9"/>
  <c r="BX50" i="9"/>
  <c r="BY50" i="9"/>
  <c r="AJ76" i="9"/>
  <c r="AI76" i="9"/>
  <c r="AK76" i="9"/>
  <c r="BY27" i="9"/>
  <c r="BX27" i="9"/>
  <c r="AI237" i="9"/>
  <c r="AH237" i="9" s="1"/>
  <c r="AJ237" i="9"/>
  <c r="AK237" i="9"/>
  <c r="AJ498" i="9"/>
  <c r="AI498" i="9"/>
  <c r="AK498" i="9"/>
  <c r="BX8" i="9"/>
  <c r="BY8" i="9"/>
  <c r="AJ166" i="9"/>
  <c r="AH166" i="9" s="1"/>
  <c r="AA166" i="9" s="1"/>
  <c r="AE166" i="9" s="1"/>
  <c r="AK166" i="9"/>
  <c r="AI166" i="9"/>
  <c r="AI310" i="9"/>
  <c r="AK310" i="9"/>
  <c r="AJ310" i="9"/>
  <c r="AI404" i="9"/>
  <c r="AK404" i="9"/>
  <c r="AJ404" i="9"/>
  <c r="AK499" i="9"/>
  <c r="AJ499" i="9"/>
  <c r="AI499" i="9"/>
  <c r="BY24" i="9"/>
  <c r="BX24" i="9"/>
  <c r="AJ47" i="9"/>
  <c r="AI47" i="9"/>
  <c r="AK47" i="9"/>
  <c r="AK204" i="9"/>
  <c r="AJ204" i="9"/>
  <c r="AI204" i="9"/>
  <c r="AJ592" i="9"/>
  <c r="AK592" i="9"/>
  <c r="CH10" i="9"/>
  <c r="CG10" i="9"/>
  <c r="CF10" i="9" s="1"/>
  <c r="CE10" i="9" s="1"/>
  <c r="CD10" i="9" s="1"/>
  <c r="CC10" i="9" s="1"/>
  <c r="CB10" i="9" s="1"/>
  <c r="CA10" i="9" s="1"/>
  <c r="BZ10" i="9" s="1"/>
  <c r="AI380" i="9"/>
  <c r="AJ380" i="9"/>
  <c r="AK380" i="9"/>
  <c r="AK235" i="9"/>
  <c r="AJ235" i="9"/>
  <c r="AI235" i="9"/>
  <c r="AI225" i="9"/>
  <c r="AK225" i="9"/>
  <c r="AJ225" i="9"/>
  <c r="AH225" i="9" s="1"/>
  <c r="AA225" i="9" s="1"/>
  <c r="AE225" i="9" s="1"/>
  <c r="BF180" i="9"/>
  <c r="BQ305" i="9"/>
  <c r="BP305" i="9" s="1"/>
  <c r="BO305" i="9" s="1"/>
  <c r="BN305" i="9" s="1"/>
  <c r="BM305" i="9" s="1"/>
  <c r="BL305" i="9" s="1"/>
  <c r="BK305" i="9" s="1"/>
  <c r="BJ305" i="9" s="1"/>
  <c r="BI305" i="9" s="1"/>
  <c r="BQ628" i="9"/>
  <c r="BP628" i="9" s="1"/>
  <c r="BO628" i="9" s="1"/>
  <c r="BN628" i="9" s="1"/>
  <c r="BM628" i="9" s="1"/>
  <c r="BL628" i="9" s="1"/>
  <c r="BK628" i="9" s="1"/>
  <c r="BJ628" i="9" s="1"/>
  <c r="BI628" i="9" s="1"/>
  <c r="BQ349" i="9"/>
  <c r="BP349" i="9" s="1"/>
  <c r="BO349" i="9" s="1"/>
  <c r="BN349" i="9" s="1"/>
  <c r="BM349" i="9" s="1"/>
  <c r="BL349" i="9" s="1"/>
  <c r="BK349" i="9" s="1"/>
  <c r="BJ349" i="9" s="1"/>
  <c r="BI349" i="9" s="1"/>
  <c r="BG349" i="9" s="1"/>
  <c r="BQ412" i="9"/>
  <c r="BP412" i="9" s="1"/>
  <c r="BO412" i="9" s="1"/>
  <c r="BN412" i="9" s="1"/>
  <c r="BM412" i="9" s="1"/>
  <c r="BL412" i="9" s="1"/>
  <c r="BK412" i="9" s="1"/>
  <c r="BJ412" i="9" s="1"/>
  <c r="BI412" i="9" s="1"/>
  <c r="BQ28" i="9"/>
  <c r="BP28" i="9" s="1"/>
  <c r="BO28" i="9" s="1"/>
  <c r="BN28" i="9" s="1"/>
  <c r="BM28" i="9" s="1"/>
  <c r="BL28" i="9" s="1"/>
  <c r="BK28" i="9" s="1"/>
  <c r="BJ28" i="9" s="1"/>
  <c r="BI28" i="9" s="1"/>
  <c r="AJ59" i="9"/>
  <c r="AK59" i="9"/>
  <c r="AI59" i="9"/>
  <c r="AK274" i="9"/>
  <c r="AI702" i="9"/>
  <c r="BQ582" i="9"/>
  <c r="BP582" i="9" s="1"/>
  <c r="BO582" i="9" s="1"/>
  <c r="BN582" i="9" s="1"/>
  <c r="BM582" i="9" s="1"/>
  <c r="BL582" i="9" s="1"/>
  <c r="BK582" i="9" s="1"/>
  <c r="BJ582" i="9" s="1"/>
  <c r="BI582" i="9" s="1"/>
  <c r="BG582" i="9" s="1"/>
  <c r="BQ580" i="9"/>
  <c r="BP580" i="9" s="1"/>
  <c r="BO580" i="9" s="1"/>
  <c r="BN580" i="9" s="1"/>
  <c r="BM580" i="9" s="1"/>
  <c r="BL580" i="9" s="1"/>
  <c r="BK580" i="9" s="1"/>
  <c r="BJ580" i="9" s="1"/>
  <c r="BI580" i="9" s="1"/>
  <c r="BQ424" i="9"/>
  <c r="BP424" i="9" s="1"/>
  <c r="BO424" i="9" s="1"/>
  <c r="BN424" i="9" s="1"/>
  <c r="BM424" i="9" s="1"/>
  <c r="BL424" i="9" s="1"/>
  <c r="BK424" i="9" s="1"/>
  <c r="BJ424" i="9" s="1"/>
  <c r="BI424" i="9" s="1"/>
  <c r="BQ330" i="9"/>
  <c r="BP330" i="9" s="1"/>
  <c r="BO330" i="9" s="1"/>
  <c r="BN330" i="9" s="1"/>
  <c r="BM330" i="9" s="1"/>
  <c r="BL330" i="9" s="1"/>
  <c r="BK330" i="9" s="1"/>
  <c r="BJ330" i="9" s="1"/>
  <c r="BI330" i="9" s="1"/>
  <c r="BQ138" i="9"/>
  <c r="BP138" i="9" s="1"/>
  <c r="BO138" i="9" s="1"/>
  <c r="BN138" i="9" s="1"/>
  <c r="BM138" i="9" s="1"/>
  <c r="BL138" i="9" s="1"/>
  <c r="BK138" i="9" s="1"/>
  <c r="BJ138" i="9" s="1"/>
  <c r="BI138" i="9" s="1"/>
  <c r="AK138" i="9"/>
  <c r="AI582" i="9"/>
  <c r="AI307" i="9"/>
  <c r="AI349" i="9"/>
  <c r="AH349" i="9" s="1"/>
  <c r="AK91" i="9"/>
  <c r="AJ510" i="9"/>
  <c r="BF567" i="9"/>
  <c r="BG228" i="9"/>
  <c r="BQ52" i="9"/>
  <c r="BP52" i="9" s="1"/>
  <c r="BO52" i="9" s="1"/>
  <c r="BN52" i="9" s="1"/>
  <c r="BM52" i="9" s="1"/>
  <c r="BL52" i="9" s="1"/>
  <c r="BK52" i="9" s="1"/>
  <c r="BJ52" i="9" s="1"/>
  <c r="BI52" i="9" s="1"/>
  <c r="BQ496" i="9"/>
  <c r="BP496" i="9" s="1"/>
  <c r="BO496" i="9" s="1"/>
  <c r="BN496" i="9" s="1"/>
  <c r="BM496" i="9" s="1"/>
  <c r="BL496" i="9" s="1"/>
  <c r="BK496" i="9" s="1"/>
  <c r="BJ496" i="9" s="1"/>
  <c r="BI496" i="9" s="1"/>
  <c r="BQ240" i="9"/>
  <c r="BP240" i="9" s="1"/>
  <c r="BO240" i="9" s="1"/>
  <c r="BN240" i="9" s="1"/>
  <c r="BM240" i="9" s="1"/>
  <c r="BL240" i="9" s="1"/>
  <c r="BK240" i="9" s="1"/>
  <c r="BJ240" i="9" s="1"/>
  <c r="BI240" i="9" s="1"/>
  <c r="BQ70" i="9"/>
  <c r="BP70" i="9" s="1"/>
  <c r="BO70" i="9" s="1"/>
  <c r="BN70" i="9" s="1"/>
  <c r="BM70" i="9" s="1"/>
  <c r="BL70" i="9" s="1"/>
  <c r="BK70" i="9" s="1"/>
  <c r="BJ70" i="9" s="1"/>
  <c r="BI70" i="9" s="1"/>
  <c r="BG70" i="9" s="1"/>
  <c r="AJ138" i="9"/>
  <c r="AS29" i="9"/>
  <c r="AR29" i="9" s="1"/>
  <c r="AQ29" i="9" s="1"/>
  <c r="AP29" i="9" s="1"/>
  <c r="AO29" i="9" s="1"/>
  <c r="AN29" i="9" s="1"/>
  <c r="AM29" i="9" s="1"/>
  <c r="AL29" i="9" s="1"/>
  <c r="AK567" i="9"/>
  <c r="AJ567" i="9"/>
  <c r="AI567" i="9"/>
  <c r="AI140" i="9"/>
  <c r="BQ157" i="9"/>
  <c r="BP157" i="9" s="1"/>
  <c r="BO157" i="9" s="1"/>
  <c r="BN157" i="9" s="1"/>
  <c r="BM157" i="9" s="1"/>
  <c r="BL157" i="9" s="1"/>
  <c r="BK157" i="9" s="1"/>
  <c r="BJ157" i="9" s="1"/>
  <c r="BI157" i="9" s="1"/>
  <c r="BQ29" i="9"/>
  <c r="BP29" i="9" s="1"/>
  <c r="BO29" i="9" s="1"/>
  <c r="BN29" i="9" s="1"/>
  <c r="BM29" i="9" s="1"/>
  <c r="BL29" i="9" s="1"/>
  <c r="BK29" i="9" s="1"/>
  <c r="BJ29" i="9" s="1"/>
  <c r="BI29" i="9" s="1"/>
  <c r="BH29" i="9" s="1"/>
  <c r="BQ307" i="9"/>
  <c r="BP307" i="9" s="1"/>
  <c r="BO307" i="9" s="1"/>
  <c r="BN307" i="9" s="1"/>
  <c r="BM307" i="9" s="1"/>
  <c r="BL307" i="9" s="1"/>
  <c r="BK307" i="9" s="1"/>
  <c r="BJ307" i="9" s="1"/>
  <c r="BI307" i="9" s="1"/>
  <c r="BQ51" i="9"/>
  <c r="BP51" i="9" s="1"/>
  <c r="BO51" i="9" s="1"/>
  <c r="BN51" i="9" s="1"/>
  <c r="BM51" i="9" s="1"/>
  <c r="BL51" i="9" s="1"/>
  <c r="BK51" i="9" s="1"/>
  <c r="BJ51" i="9" s="1"/>
  <c r="BI51" i="9" s="1"/>
  <c r="BQ378" i="9"/>
  <c r="BP378" i="9" s="1"/>
  <c r="BO378" i="9" s="1"/>
  <c r="BN378" i="9" s="1"/>
  <c r="BM378" i="9" s="1"/>
  <c r="BL378" i="9" s="1"/>
  <c r="BK378" i="9" s="1"/>
  <c r="BJ378" i="9" s="1"/>
  <c r="BI378" i="9" s="1"/>
  <c r="BQ415" i="9"/>
  <c r="BP415" i="9" s="1"/>
  <c r="BO415" i="9" s="1"/>
  <c r="BN415" i="9" s="1"/>
  <c r="BM415" i="9" s="1"/>
  <c r="BL415" i="9" s="1"/>
  <c r="BK415" i="9" s="1"/>
  <c r="BJ415" i="9" s="1"/>
  <c r="BI415" i="9" s="1"/>
  <c r="BG415" i="9" s="1"/>
  <c r="BQ510" i="9"/>
  <c r="BP510" i="9" s="1"/>
  <c r="BO510" i="9" s="1"/>
  <c r="BN510" i="9" s="1"/>
  <c r="BM510" i="9" s="1"/>
  <c r="BL510" i="9" s="1"/>
  <c r="BK510" i="9" s="1"/>
  <c r="BJ510" i="9" s="1"/>
  <c r="BI510" i="9" s="1"/>
  <c r="AI469" i="9"/>
  <c r="AK469" i="9"/>
  <c r="AJ469" i="9"/>
  <c r="AK280" i="9"/>
  <c r="AJ280" i="9"/>
  <c r="BF274" i="9"/>
  <c r="BH233" i="9"/>
  <c r="AJ140" i="9"/>
  <c r="AI630" i="9"/>
  <c r="BQ464" i="9"/>
  <c r="BP464" i="9" s="1"/>
  <c r="BO464" i="9" s="1"/>
  <c r="BN464" i="9" s="1"/>
  <c r="BM464" i="9" s="1"/>
  <c r="BL464" i="9" s="1"/>
  <c r="BK464" i="9" s="1"/>
  <c r="BJ464" i="9" s="1"/>
  <c r="BI464" i="9" s="1"/>
  <c r="BQ269" i="9"/>
  <c r="BP269" i="9" s="1"/>
  <c r="BO269" i="9" s="1"/>
  <c r="BN269" i="9" s="1"/>
  <c r="BM269" i="9" s="1"/>
  <c r="BL269" i="9" s="1"/>
  <c r="BK269" i="9" s="1"/>
  <c r="BJ269" i="9" s="1"/>
  <c r="BI269" i="9" s="1"/>
  <c r="BH269" i="9" s="1"/>
  <c r="BQ182" i="9"/>
  <c r="BP182" i="9" s="1"/>
  <c r="BO182" i="9" s="1"/>
  <c r="BN182" i="9" s="1"/>
  <c r="BM182" i="9" s="1"/>
  <c r="BL182" i="9" s="1"/>
  <c r="BK182" i="9" s="1"/>
  <c r="BJ182" i="9" s="1"/>
  <c r="BI182" i="9" s="1"/>
  <c r="AK549" i="9"/>
  <c r="AJ549" i="9"/>
  <c r="AI549" i="9"/>
  <c r="AH549" i="9" s="1"/>
  <c r="BQ595" i="9"/>
  <c r="BP595" i="9" s="1"/>
  <c r="BO595" i="9" s="1"/>
  <c r="BN595" i="9" s="1"/>
  <c r="BM595" i="9" s="1"/>
  <c r="BL595" i="9" s="1"/>
  <c r="BK595" i="9" s="1"/>
  <c r="BJ595" i="9" s="1"/>
  <c r="BI595" i="9" s="1"/>
  <c r="BQ106" i="9"/>
  <c r="BP106" i="9" s="1"/>
  <c r="BO106" i="9" s="1"/>
  <c r="BN106" i="9" s="1"/>
  <c r="BM106" i="9" s="1"/>
  <c r="BL106" i="9" s="1"/>
  <c r="BK106" i="9" s="1"/>
  <c r="BJ106" i="9" s="1"/>
  <c r="BI106" i="9" s="1"/>
  <c r="AR51" i="9"/>
  <c r="AQ51" i="9" s="1"/>
  <c r="AP51" i="9" s="1"/>
  <c r="AO51" i="9" s="1"/>
  <c r="AN51" i="9" s="1"/>
  <c r="AM51" i="9" s="1"/>
  <c r="AL51" i="9" s="1"/>
  <c r="AT405" i="9"/>
  <c r="AS405" i="9" s="1"/>
  <c r="AR405" i="9" s="1"/>
  <c r="AQ405" i="9" s="1"/>
  <c r="AP405" i="9" s="1"/>
  <c r="AO405" i="9" s="1"/>
  <c r="AN405" i="9" s="1"/>
  <c r="AM405" i="9" s="1"/>
  <c r="AL405" i="9" s="1"/>
  <c r="AJ170" i="9"/>
  <c r="AI170" i="9"/>
  <c r="AK170" i="9"/>
  <c r="AI162" i="9"/>
  <c r="AH162" i="9" s="1"/>
  <c r="AJ162" i="9"/>
  <c r="AK162" i="9"/>
  <c r="BH571" i="9"/>
  <c r="AK131" i="9"/>
  <c r="AJ131" i="9"/>
  <c r="AI131" i="9"/>
  <c r="AJ256" i="9"/>
  <c r="AI256" i="9"/>
  <c r="AH256" i="9" s="1"/>
  <c r="AK256" i="9"/>
  <c r="AJ146" i="9"/>
  <c r="AI146" i="9"/>
  <c r="AK146" i="9"/>
  <c r="O721" i="9"/>
  <c r="O723" i="9"/>
  <c r="O722" i="9"/>
  <c r="AS721" i="9"/>
  <c r="AR721" i="9" s="1"/>
  <c r="AQ721" i="9" s="1"/>
  <c r="AP721" i="9" s="1"/>
  <c r="AO721" i="9" s="1"/>
  <c r="AN721" i="9" s="1"/>
  <c r="AM721" i="9" s="1"/>
  <c r="AL721" i="9" s="1"/>
  <c r="AT721" i="9"/>
  <c r="K722" i="9"/>
  <c r="AT722" i="9"/>
  <c r="AS722" i="9" s="1"/>
  <c r="AR722" i="9" s="1"/>
  <c r="AQ722" i="9" s="1"/>
  <c r="AP722" i="9" s="1"/>
  <c r="AO722" i="9" s="1"/>
  <c r="AN722" i="9" s="1"/>
  <c r="AM722" i="9" s="1"/>
  <c r="AL722" i="9" s="1"/>
  <c r="AT723" i="9"/>
  <c r="AS723" i="9" s="1"/>
  <c r="AR723" i="9" s="1"/>
  <c r="AQ723" i="9" s="1"/>
  <c r="AP723" i="9" s="1"/>
  <c r="AO723" i="9" s="1"/>
  <c r="AN723" i="9" s="1"/>
  <c r="AM723" i="9" s="1"/>
  <c r="AL723" i="9" s="1"/>
  <c r="K721" i="9"/>
  <c r="R147" i="1"/>
  <c r="T147" i="1" s="1"/>
  <c r="R241" i="1"/>
  <c r="T241" i="1" s="1"/>
  <c r="R179" i="1"/>
  <c r="T179" i="1" s="1"/>
  <c r="R170" i="1"/>
  <c r="T170" i="1" s="1"/>
  <c r="R524" i="1"/>
  <c r="T524" i="1" s="1"/>
  <c r="R723" i="1"/>
  <c r="T723" i="1" s="1"/>
  <c r="R720" i="1"/>
  <c r="T720" i="1" s="1"/>
  <c r="R667" i="1"/>
  <c r="T667" i="1" s="1"/>
  <c r="R440" i="1"/>
  <c r="T440" i="1" s="1"/>
  <c r="R464" i="1"/>
  <c r="T464" i="1" s="1"/>
  <c r="R712" i="1"/>
  <c r="T712" i="1" s="1"/>
  <c r="R614" i="1"/>
  <c r="T614" i="1" s="1"/>
  <c r="R721" i="1"/>
  <c r="T721" i="1" s="1"/>
  <c r="O722" i="1"/>
  <c r="O720" i="1"/>
  <c r="O721" i="1"/>
  <c r="R722" i="1"/>
  <c r="T722" i="1" s="1"/>
  <c r="R715" i="5"/>
  <c r="T715" i="5" s="1"/>
  <c r="V518" i="5"/>
  <c r="R125" i="5"/>
  <c r="T125" i="5" s="1"/>
  <c r="V460" i="5"/>
  <c r="V489" i="5"/>
  <c r="V77" i="5"/>
  <c r="V251" i="5"/>
  <c r="V483" i="5"/>
  <c r="V446" i="5"/>
  <c r="V43" i="5"/>
  <c r="V497" i="5"/>
  <c r="V619" i="5"/>
  <c r="R338" i="5"/>
  <c r="T338" i="5" s="1"/>
  <c r="R202" i="5"/>
  <c r="T202" i="5" s="1"/>
  <c r="R516" i="5"/>
  <c r="T516" i="5" s="1"/>
  <c r="R148" i="5"/>
  <c r="T148" i="5" s="1"/>
  <c r="R404" i="5"/>
  <c r="T404" i="5" s="1"/>
  <c r="R484" i="5"/>
  <c r="T484" i="5" s="1"/>
  <c r="R618" i="5"/>
  <c r="T618" i="5" s="1"/>
  <c r="V579" i="5"/>
  <c r="R277" i="5"/>
  <c r="T277" i="5" s="1"/>
  <c r="R517" i="5"/>
  <c r="T517" i="5" s="1"/>
  <c r="R21" i="5"/>
  <c r="T21" i="5" s="1"/>
  <c r="V642" i="5"/>
  <c r="R695" i="5"/>
  <c r="T695" i="5" s="1"/>
  <c r="V438" i="5"/>
  <c r="V227" i="5"/>
  <c r="R54" i="5"/>
  <c r="T54" i="5" s="1"/>
  <c r="R233" i="5"/>
  <c r="T233" i="5" s="1"/>
  <c r="R519" i="5"/>
  <c r="T519" i="5" s="1"/>
  <c r="R47" i="5"/>
  <c r="T47" i="5" s="1"/>
  <c r="V158" i="5"/>
  <c r="R291" i="5"/>
  <c r="T291" i="5" s="1"/>
  <c r="R588" i="5"/>
  <c r="T588" i="5" s="1"/>
  <c r="R492" i="5"/>
  <c r="T492" i="5" s="1"/>
  <c r="R719" i="5"/>
  <c r="T719" i="5" s="1"/>
  <c r="V393" i="5"/>
  <c r="R335" i="5"/>
  <c r="T335" i="5" s="1"/>
  <c r="K148" i="5"/>
  <c r="V272" i="5"/>
  <c r="R594" i="5"/>
  <c r="T594" i="5" s="1"/>
  <c r="V230" i="5"/>
  <c r="R80" i="5"/>
  <c r="T80" i="5" s="1"/>
  <c r="V564" i="5"/>
  <c r="R697" i="5"/>
  <c r="T697" i="5" s="1"/>
  <c r="R174" i="5"/>
  <c r="T174" i="5" s="1"/>
  <c r="R451" i="5"/>
  <c r="T451" i="5" s="1"/>
  <c r="R698" i="5"/>
  <c r="T698" i="5" s="1"/>
  <c r="V689" i="5"/>
  <c r="V717" i="5"/>
  <c r="O718" i="5"/>
  <c r="O716" i="5"/>
  <c r="O717" i="5"/>
  <c r="V716" i="5"/>
  <c r="J716" i="5"/>
  <c r="J718" i="5"/>
  <c r="V718" i="5"/>
  <c r="R718" i="5"/>
  <c r="T718" i="5" s="1"/>
  <c r="R579" i="3"/>
  <c r="T579" i="3" s="1"/>
  <c r="V643" i="3"/>
  <c r="V166" i="3"/>
  <c r="R220" i="3"/>
  <c r="T220" i="3" s="1"/>
  <c r="V46" i="3"/>
  <c r="R616" i="3"/>
  <c r="T616" i="3" s="1"/>
  <c r="R207" i="3"/>
  <c r="T207" i="3" s="1"/>
  <c r="V657" i="3"/>
  <c r="V544" i="3"/>
  <c r="R391" i="3"/>
  <c r="T391" i="3" s="1"/>
  <c r="R166" i="3"/>
  <c r="T166" i="3" s="1"/>
  <c r="R619" i="3"/>
  <c r="T619" i="3" s="1"/>
  <c r="R339" i="3"/>
  <c r="T339" i="3" s="1"/>
  <c r="V577" i="3"/>
  <c r="R634" i="3"/>
  <c r="T634" i="3" s="1"/>
  <c r="V576" i="3"/>
  <c r="R379" i="3"/>
  <c r="T379" i="3" s="1"/>
  <c r="R23" i="3"/>
  <c r="T23" i="3" s="1"/>
  <c r="V628" i="3"/>
  <c r="R200" i="3"/>
  <c r="T200" i="3" s="1"/>
  <c r="V447" i="3"/>
  <c r="V501" i="3"/>
  <c r="V665" i="3"/>
  <c r="R167" i="3"/>
  <c r="T167" i="3" s="1"/>
  <c r="R89" i="3"/>
  <c r="T89" i="3" s="1"/>
  <c r="R296" i="3"/>
  <c r="T296" i="3" s="1"/>
  <c r="R532" i="3"/>
  <c r="T532" i="3" s="1"/>
  <c r="V591" i="3"/>
  <c r="V568" i="3"/>
  <c r="V459" i="3"/>
  <c r="V604" i="3"/>
  <c r="R533" i="3"/>
  <c r="T533" i="3" s="1"/>
  <c r="V81" i="3"/>
  <c r="V36" i="3"/>
  <c r="V625" i="3"/>
  <c r="R639" i="3"/>
  <c r="T639" i="3" s="1"/>
  <c r="R209" i="3"/>
  <c r="T209" i="3" s="1"/>
  <c r="V683" i="3"/>
  <c r="V202" i="3"/>
  <c r="R515" i="3"/>
  <c r="T515" i="3" s="1"/>
  <c r="V52" i="3"/>
  <c r="V339" i="3"/>
  <c r="R82" i="3"/>
  <c r="T82" i="3" s="1"/>
  <c r="R353" i="3"/>
  <c r="T353" i="3" s="1"/>
  <c r="R212" i="3"/>
  <c r="T212" i="3" s="1"/>
  <c r="V323" i="3"/>
  <c r="R694" i="3"/>
  <c r="T694" i="3" s="1"/>
  <c r="O718" i="3"/>
  <c r="O716" i="3"/>
  <c r="O717" i="3"/>
  <c r="V716" i="3"/>
  <c r="J716" i="3"/>
  <c r="V717" i="3"/>
  <c r="AE267" i="8"/>
  <c r="AB267" i="8"/>
  <c r="AC267" i="8"/>
  <c r="AC617" i="8"/>
  <c r="AB617" i="8"/>
  <c r="AE617" i="8"/>
  <c r="AA553" i="8"/>
  <c r="AB553" i="8" s="1"/>
  <c r="V111" i="5"/>
  <c r="V116" i="5"/>
  <c r="V71" i="5"/>
  <c r="V580" i="5"/>
  <c r="V594" i="3"/>
  <c r="AB172" i="8"/>
  <c r="V519" i="5"/>
  <c r="AC39" i="8"/>
  <c r="V146" i="5"/>
  <c r="R205" i="3"/>
  <c r="T205" i="3" s="1"/>
  <c r="R211" i="5"/>
  <c r="T211" i="5" s="1"/>
  <c r="R612" i="5"/>
  <c r="T612" i="5" s="1"/>
  <c r="R468" i="5"/>
  <c r="T468" i="5" s="1"/>
  <c r="AB103" i="8"/>
  <c r="AE39" i="8"/>
  <c r="V394" i="3"/>
  <c r="R473" i="5"/>
  <c r="T473" i="5" s="1"/>
  <c r="V695" i="5"/>
  <c r="V337" i="3"/>
  <c r="V406" i="5"/>
  <c r="R525" i="5"/>
  <c r="T525" i="5" s="1"/>
  <c r="R370" i="5"/>
  <c r="T370" i="5" s="1"/>
  <c r="R686" i="5"/>
  <c r="T686" i="5" s="1"/>
  <c r="R449" i="5"/>
  <c r="T449" i="5" s="1"/>
  <c r="AC229" i="8"/>
  <c r="R497" i="5"/>
  <c r="T497" i="5" s="1"/>
  <c r="V118" i="5"/>
  <c r="V697" i="5"/>
  <c r="R478" i="5"/>
  <c r="T478" i="5" s="1"/>
  <c r="V42" i="5"/>
  <c r="V405" i="5"/>
  <c r="V578" i="5"/>
  <c r="V545" i="5"/>
  <c r="R215" i="5"/>
  <c r="T215" i="5" s="1"/>
  <c r="AC524" i="8"/>
  <c r="AB269" i="8"/>
  <c r="R445" i="5"/>
  <c r="T445" i="5" s="1"/>
  <c r="V635" i="5"/>
  <c r="V326" i="3"/>
  <c r="V107" i="5"/>
  <c r="V189" i="5"/>
  <c r="R534" i="5"/>
  <c r="T534" i="5" s="1"/>
  <c r="V702" i="5"/>
  <c r="V549" i="3"/>
  <c r="AE524" i="8"/>
  <c r="R49" i="3"/>
  <c r="T49" i="3" s="1"/>
  <c r="V366" i="5"/>
  <c r="R97" i="3"/>
  <c r="T97" i="3" s="1"/>
  <c r="R295" i="5"/>
  <c r="T295" i="5" s="1"/>
  <c r="V224" i="5"/>
  <c r="V41" i="5"/>
  <c r="V648" i="5"/>
  <c r="AB357" i="8"/>
  <c r="R455" i="5"/>
  <c r="T455" i="5" s="1"/>
  <c r="AC467" i="8"/>
  <c r="V561" i="5"/>
  <c r="V413" i="5"/>
  <c r="V566" i="5"/>
  <c r="V219" i="5"/>
  <c r="R323" i="5"/>
  <c r="T323" i="5" s="1"/>
  <c r="R108" i="5"/>
  <c r="T108" i="5" s="1"/>
  <c r="V339" i="5"/>
  <c r="V417" i="5"/>
  <c r="AC439" i="8"/>
  <c r="R689" i="5"/>
  <c r="T689" i="5" s="1"/>
  <c r="V147" i="5"/>
  <c r="R86" i="5"/>
  <c r="T86" i="5" s="1"/>
  <c r="V533" i="5"/>
  <c r="R487" i="5"/>
  <c r="T487" i="5" s="1"/>
  <c r="V487" i="5"/>
  <c r="AB570" i="8"/>
  <c r="AE269" i="8"/>
  <c r="V338" i="5"/>
  <c r="V659" i="5"/>
  <c r="R275" i="5"/>
  <c r="T275" i="5" s="1"/>
  <c r="P720" i="9"/>
  <c r="P362" i="9"/>
  <c r="P390" i="9"/>
  <c r="P486" i="9"/>
  <c r="P60" i="9"/>
  <c r="P104" i="9"/>
  <c r="P558" i="9"/>
  <c r="P469" i="9"/>
  <c r="P394" i="9"/>
  <c r="P88" i="9"/>
  <c r="P566" i="9"/>
  <c r="P94" i="9"/>
  <c r="P312" i="9"/>
  <c r="R151" i="3"/>
  <c r="T151" i="3" s="1"/>
  <c r="R619" i="5"/>
  <c r="T619" i="5" s="1"/>
  <c r="R328" i="5"/>
  <c r="T328" i="5" s="1"/>
  <c r="R551" i="5"/>
  <c r="T551" i="5" s="1"/>
  <c r="V458" i="5"/>
  <c r="V285" i="3"/>
  <c r="R441" i="5"/>
  <c r="T441" i="5" s="1"/>
  <c r="V631" i="5"/>
  <c r="V172" i="5"/>
  <c r="AE439" i="8"/>
  <c r="R688" i="3"/>
  <c r="T688" i="3" s="1"/>
  <c r="R691" i="5"/>
  <c r="T691" i="5" s="1"/>
  <c r="P406" i="9"/>
  <c r="P498" i="9"/>
  <c r="P152" i="9"/>
  <c r="P464" i="9"/>
  <c r="P21" i="9"/>
  <c r="P38" i="9"/>
  <c r="P489" i="9"/>
  <c r="P360" i="9"/>
  <c r="P128" i="9"/>
  <c r="P248" i="9"/>
  <c r="P55" i="9"/>
  <c r="AA437" i="8"/>
  <c r="AC437" i="8" s="1"/>
  <c r="R669" i="3"/>
  <c r="T669" i="3" s="1"/>
  <c r="V409" i="3"/>
  <c r="R397" i="5"/>
  <c r="T397" i="5" s="1"/>
  <c r="V397" i="5"/>
  <c r="AB689" i="8"/>
  <c r="AC689" i="8"/>
  <c r="V119" i="5"/>
  <c r="R401" i="5"/>
  <c r="T401" i="5" s="1"/>
  <c r="R507" i="5"/>
  <c r="T507" i="5" s="1"/>
  <c r="V120" i="5"/>
  <c r="P511" i="9"/>
  <c r="P136" i="9"/>
  <c r="P162" i="9"/>
  <c r="P458" i="9"/>
  <c r="P588" i="9"/>
  <c r="P215" i="9"/>
  <c r="P224" i="9"/>
  <c r="P379" i="9"/>
  <c r="P444" i="9"/>
  <c r="P381" i="9"/>
  <c r="R63" i="5"/>
  <c r="T63" i="5" s="1"/>
  <c r="V681" i="5"/>
  <c r="V287" i="5"/>
  <c r="V514" i="3"/>
  <c r="AB380" i="8"/>
  <c r="AA390" i="8"/>
  <c r="V101" i="3"/>
  <c r="R92" i="5"/>
  <c r="T92" i="5" s="1"/>
  <c r="V336" i="5"/>
  <c r="V80" i="5"/>
  <c r="P576" i="9"/>
  <c r="P168" i="9"/>
  <c r="P322" i="9"/>
  <c r="P491" i="9"/>
  <c r="P399" i="9"/>
  <c r="P115" i="9"/>
  <c r="P170" i="9"/>
  <c r="P472" i="9"/>
  <c r="P145" i="9"/>
  <c r="P131" i="9"/>
  <c r="P429" i="9"/>
  <c r="R600" i="3"/>
  <c r="T600" i="3" s="1"/>
  <c r="V354" i="5"/>
  <c r="V553" i="5"/>
  <c r="R310" i="5"/>
  <c r="T310" i="5" s="1"/>
  <c r="V310" i="5"/>
  <c r="R52" i="5"/>
  <c r="T52" i="5" s="1"/>
  <c r="V52" i="5"/>
  <c r="V35" i="5"/>
  <c r="R35" i="5"/>
  <c r="T35" i="5" s="1"/>
  <c r="V506" i="5"/>
  <c r="V240" i="5"/>
  <c r="P184" i="9"/>
  <c r="P265" i="9"/>
  <c r="P585" i="9"/>
  <c r="P609" i="9"/>
  <c r="P546" i="9"/>
  <c r="P121" i="9"/>
  <c r="P164" i="9"/>
  <c r="P599" i="9"/>
  <c r="P389" i="9"/>
  <c r="R445" i="3"/>
  <c r="T445" i="3" s="1"/>
  <c r="P207" i="9"/>
  <c r="P156" i="9"/>
  <c r="P120" i="9"/>
  <c r="P98" i="9"/>
  <c r="P617" i="9"/>
  <c r="P597" i="9"/>
  <c r="P485" i="9"/>
  <c r="P608" i="9"/>
  <c r="P144" i="9"/>
  <c r="P463" i="9"/>
  <c r="P526" i="9"/>
  <c r="P368" i="9"/>
  <c r="P72" i="9"/>
  <c r="P346" i="9"/>
  <c r="P225" i="9"/>
  <c r="P33" i="9"/>
  <c r="R56" i="5"/>
  <c r="T56" i="5" s="1"/>
  <c r="R245" i="5"/>
  <c r="T245" i="5" s="1"/>
  <c r="O445" i="6"/>
  <c r="O561" i="6"/>
  <c r="O428" i="6"/>
  <c r="O496" i="6"/>
  <c r="O387" i="6"/>
  <c r="O564" i="6"/>
  <c r="O535" i="6"/>
  <c r="O414" i="6"/>
  <c r="O576" i="6"/>
  <c r="O544" i="6"/>
  <c r="O431" i="6"/>
  <c r="O573" i="6"/>
  <c r="O560" i="6"/>
  <c r="O456" i="6"/>
  <c r="O556" i="6"/>
  <c r="O534" i="6"/>
  <c r="O497" i="6"/>
  <c r="O452" i="6"/>
  <c r="O402" i="6"/>
  <c r="O545" i="6"/>
  <c r="O448" i="6"/>
  <c r="O492" i="6"/>
  <c r="O548" i="6"/>
  <c r="O400" i="6"/>
  <c r="O571" i="6"/>
  <c r="O570" i="6"/>
  <c r="O393" i="6"/>
  <c r="O427" i="6"/>
  <c r="O425" i="6"/>
  <c r="O394" i="6"/>
  <c r="O522" i="6"/>
  <c r="O547" i="6"/>
  <c r="O471" i="6"/>
  <c r="O495" i="6"/>
  <c r="O472" i="6"/>
  <c r="O568" i="6"/>
  <c r="O443" i="6"/>
  <c r="O551" i="6"/>
  <c r="O458" i="6"/>
  <c r="O493" i="6"/>
  <c r="O437" i="6"/>
  <c r="O477" i="6"/>
  <c r="O395" i="6"/>
  <c r="O392" i="6"/>
  <c r="O476" i="6"/>
  <c r="O479" i="6"/>
  <c r="O422" i="6"/>
  <c r="O501" i="6"/>
  <c r="O486" i="6"/>
  <c r="O430" i="6"/>
  <c r="O465" i="6"/>
  <c r="O404" i="6"/>
  <c r="O451" i="6"/>
  <c r="O546" i="6"/>
  <c r="O389" i="6"/>
  <c r="O525" i="6"/>
  <c r="O531" i="6"/>
  <c r="O484" i="6"/>
  <c r="O473" i="6"/>
  <c r="O507" i="6"/>
  <c r="O554" i="6"/>
  <c r="O540" i="6"/>
  <c r="O438" i="6"/>
  <c r="O504" i="6"/>
  <c r="O527" i="6"/>
  <c r="O483" i="6"/>
  <c r="O520" i="6"/>
  <c r="O455" i="6"/>
  <c r="O574" i="6"/>
  <c r="O409" i="6"/>
  <c r="O533" i="6"/>
  <c r="C15" i="6"/>
  <c r="C18" i="6" s="1"/>
  <c r="O572" i="6"/>
  <c r="O513" i="6"/>
  <c r="O526" i="6"/>
  <c r="O419" i="6"/>
  <c r="O549" i="6"/>
  <c r="O530" i="6"/>
  <c r="O552" i="6"/>
  <c r="O514" i="6"/>
  <c r="O459" i="6"/>
  <c r="O508" i="6"/>
  <c r="O517" i="6"/>
  <c r="O423" i="6"/>
  <c r="O498" i="6"/>
  <c r="O478" i="6"/>
  <c r="O410" i="6"/>
  <c r="O502" i="6"/>
  <c r="O433" i="6"/>
  <c r="O500" i="6"/>
  <c r="O555" i="6"/>
  <c r="O521" i="6"/>
  <c r="O413" i="6"/>
  <c r="O523" i="6"/>
  <c r="O565" i="6"/>
  <c r="O396" i="6"/>
  <c r="O412" i="6"/>
  <c r="O449" i="6"/>
  <c r="O518" i="6"/>
  <c r="O432" i="6"/>
  <c r="O509" i="6"/>
  <c r="O485" i="6"/>
  <c r="O575" i="6"/>
  <c r="O515" i="6"/>
  <c r="O505" i="6"/>
  <c r="O463" i="6"/>
  <c r="O416" i="6"/>
  <c r="O489" i="6"/>
  <c r="O386" i="6"/>
  <c r="O469" i="6"/>
  <c r="O511" i="6"/>
  <c r="O388" i="6"/>
  <c r="O543" i="6"/>
  <c r="O398" i="6"/>
  <c r="O474" i="6"/>
  <c r="O553" i="6"/>
  <c r="O506" i="6"/>
  <c r="O424" i="6"/>
  <c r="O490" i="6"/>
  <c r="O578" i="6"/>
  <c r="O537" i="6"/>
  <c r="O436" i="6"/>
  <c r="C16" i="6"/>
  <c r="D18" i="6" s="1"/>
  <c r="O488" i="6"/>
  <c r="O439" i="6"/>
  <c r="O446" i="6"/>
  <c r="O442" i="6"/>
  <c r="O528" i="6"/>
  <c r="O440" i="6"/>
  <c r="O454" i="6"/>
  <c r="O429" i="6"/>
  <c r="O435" i="6"/>
  <c r="O407" i="6"/>
  <c r="O461" i="6"/>
  <c r="O470" i="6"/>
  <c r="O464" i="6"/>
  <c r="O510" i="6"/>
  <c r="O516" i="6"/>
  <c r="O536" i="6"/>
  <c r="O481" i="6"/>
  <c r="O499" i="6"/>
  <c r="O538" i="6"/>
  <c r="O418" i="6"/>
  <c r="O567" i="6"/>
  <c r="O480" i="6"/>
  <c r="O408" i="6"/>
  <c r="O532" i="6"/>
  <c r="O468" i="6"/>
  <c r="O390" i="6"/>
  <c r="O411" i="6"/>
  <c r="O524" i="6"/>
  <c r="O426" i="6"/>
  <c r="O550" i="6"/>
  <c r="O417" i="6"/>
  <c r="O401" i="6"/>
  <c r="O475" i="6"/>
  <c r="O577" i="6"/>
  <c r="O403" i="6"/>
  <c r="O529" i="6"/>
  <c r="O405" i="6"/>
  <c r="O450" i="6"/>
  <c r="O482" i="6"/>
  <c r="O444" i="6"/>
  <c r="O460" i="6"/>
  <c r="O420" i="6"/>
  <c r="O441" i="6"/>
  <c r="O519" i="6"/>
  <c r="O541" i="6"/>
  <c r="O512" i="6"/>
  <c r="O447" i="6"/>
  <c r="O406" i="6"/>
  <c r="O503" i="6"/>
  <c r="O399" i="6"/>
  <c r="O569" i="6"/>
  <c r="O562" i="6"/>
  <c r="O434" i="6"/>
  <c r="O542" i="6"/>
  <c r="O539" i="6"/>
  <c r="O466" i="6"/>
  <c r="O457" i="6"/>
  <c r="O566" i="6"/>
  <c r="O421" i="6"/>
  <c r="O559" i="6"/>
  <c r="O563" i="6"/>
  <c r="O391" i="6"/>
  <c r="O453" i="6"/>
  <c r="O397" i="6"/>
  <c r="O491" i="6"/>
  <c r="O415" i="6"/>
  <c r="O558" i="6"/>
  <c r="O494" i="6"/>
  <c r="O487" i="6"/>
  <c r="O462" i="6"/>
  <c r="O467" i="6"/>
  <c r="O557" i="6"/>
  <c r="AC62" i="8"/>
  <c r="R667" i="3"/>
  <c r="T667" i="3" s="1"/>
  <c r="R175" i="3"/>
  <c r="T175" i="3" s="1"/>
  <c r="V486" i="3"/>
  <c r="V38" i="5"/>
  <c r="V156" i="5"/>
  <c r="R647" i="5"/>
  <c r="T647" i="5" s="1"/>
  <c r="V285" i="5"/>
  <c r="V371" i="5"/>
  <c r="V698" i="5"/>
  <c r="V21" i="5"/>
  <c r="V210" i="3"/>
  <c r="AB579" i="8"/>
  <c r="AA616" i="8"/>
  <c r="AB616" i="8" s="1"/>
  <c r="V595" i="3"/>
  <c r="AC579" i="8"/>
  <c r="AE62" i="8"/>
  <c r="R433" i="3"/>
  <c r="T433" i="3" s="1"/>
  <c r="V660" i="5"/>
  <c r="V610" i="5"/>
  <c r="V84" i="5"/>
  <c r="V218" i="3"/>
  <c r="V123" i="3"/>
  <c r="V680" i="5"/>
  <c r="R671" i="5"/>
  <c r="T671" i="5" s="1"/>
  <c r="AA305" i="8"/>
  <c r="R511" i="3"/>
  <c r="T511" i="3" s="1"/>
  <c r="V476" i="3"/>
  <c r="R283" i="3"/>
  <c r="T283" i="3" s="1"/>
  <c r="V234" i="5"/>
  <c r="AB558" i="8"/>
  <c r="R68" i="5"/>
  <c r="T68" i="5" s="1"/>
  <c r="AC172" i="8"/>
  <c r="V119" i="3"/>
  <c r="R427" i="5"/>
  <c r="T427" i="5" s="1"/>
  <c r="R485" i="5"/>
  <c r="T485" i="5" s="1"/>
  <c r="R140" i="5"/>
  <c r="T140" i="5" s="1"/>
  <c r="V530" i="5"/>
  <c r="V127" i="5"/>
  <c r="R307" i="3"/>
  <c r="T307" i="3" s="1"/>
  <c r="R264" i="5"/>
  <c r="T264" i="5" s="1"/>
  <c r="V534" i="3"/>
  <c r="V322" i="3"/>
  <c r="R100" i="5"/>
  <c r="T100" i="5" s="1"/>
  <c r="R627" i="5"/>
  <c r="T627" i="5" s="1"/>
  <c r="R33" i="5"/>
  <c r="T33" i="5" s="1"/>
  <c r="R303" i="5"/>
  <c r="T303" i="5" s="1"/>
  <c r="AC418" i="8"/>
  <c r="AC605" i="8"/>
  <c r="R72" i="3"/>
  <c r="T72" i="3" s="1"/>
  <c r="R626" i="5"/>
  <c r="T626" i="5" s="1"/>
  <c r="V490" i="3"/>
  <c r="R452" i="3"/>
  <c r="T452" i="3" s="1"/>
  <c r="V615" i="5"/>
  <c r="V320" i="5"/>
  <c r="R220" i="5"/>
  <c r="T220" i="5" s="1"/>
  <c r="R132" i="5"/>
  <c r="T132" i="5" s="1"/>
  <c r="V494" i="3"/>
  <c r="R524" i="5"/>
  <c r="T524" i="5" s="1"/>
  <c r="R117" i="3"/>
  <c r="T117" i="3" s="1"/>
  <c r="V261" i="5"/>
  <c r="V576" i="5"/>
  <c r="V99" i="3"/>
  <c r="V548" i="5"/>
  <c r="V327" i="5"/>
  <c r="R380" i="3"/>
  <c r="T380" i="3" s="1"/>
  <c r="V312" i="3"/>
  <c r="V539" i="5"/>
  <c r="R438" i="5"/>
  <c r="T438" i="5" s="1"/>
  <c r="V315" i="5"/>
  <c r="R675" i="3"/>
  <c r="T675" i="3" s="1"/>
  <c r="R271" i="3"/>
  <c r="T271" i="3" s="1"/>
  <c r="R639" i="5"/>
  <c r="T639" i="5" s="1"/>
  <c r="V453" i="5"/>
  <c r="V268" i="5"/>
  <c r="R51" i="5"/>
  <c r="T51" i="5" s="1"/>
  <c r="R133" i="5"/>
  <c r="T133" i="5" s="1"/>
  <c r="V503" i="5"/>
  <c r="P724" i="9"/>
  <c r="V147" i="3"/>
  <c r="R523" i="3"/>
  <c r="T523" i="3" s="1"/>
  <c r="V658" i="3"/>
  <c r="AA408" i="8"/>
  <c r="AE408" i="8" s="1"/>
  <c r="AE357" i="8"/>
  <c r="V336" i="3"/>
  <c r="R529" i="3"/>
  <c r="T529" i="3" s="1"/>
  <c r="R547" i="5"/>
  <c r="T547" i="5" s="1"/>
  <c r="V150" i="5"/>
  <c r="V160" i="5"/>
  <c r="V179" i="5"/>
  <c r="AC299" i="8"/>
  <c r="R283" i="5"/>
  <c r="T283" i="5" s="1"/>
  <c r="V494" i="5"/>
  <c r="O719" i="3"/>
  <c r="R719" i="3"/>
  <c r="T719" i="3" s="1"/>
  <c r="V719" i="3"/>
  <c r="J719" i="3"/>
  <c r="O719" i="5"/>
  <c r="V719" i="5"/>
  <c r="J719" i="5"/>
  <c r="O723" i="1"/>
  <c r="O724" i="9"/>
  <c r="AT724" i="9"/>
  <c r="AS724" i="9" s="1"/>
  <c r="AR724" i="9" s="1"/>
  <c r="AQ724" i="9" s="1"/>
  <c r="AP724" i="9" s="1"/>
  <c r="AO724" i="9" s="1"/>
  <c r="AN724" i="9" s="1"/>
  <c r="AM724" i="9" s="1"/>
  <c r="AL724" i="9" s="1"/>
  <c r="K724" i="9"/>
  <c r="O723" i="8"/>
  <c r="O724" i="8"/>
  <c r="O721" i="8"/>
  <c r="O722" i="8"/>
  <c r="AT724" i="8"/>
  <c r="AS724" i="8" s="1"/>
  <c r="AR724" i="8" s="1"/>
  <c r="AQ724" i="8" s="1"/>
  <c r="AP724" i="8" s="1"/>
  <c r="AO724" i="8" s="1"/>
  <c r="AN724" i="8" s="1"/>
  <c r="AM724" i="8" s="1"/>
  <c r="AL724" i="8" s="1"/>
  <c r="K722" i="8"/>
  <c r="AT722" i="8"/>
  <c r="AS722" i="8" s="1"/>
  <c r="AR722" i="8" s="1"/>
  <c r="AQ722" i="8" s="1"/>
  <c r="AP722" i="8" s="1"/>
  <c r="AO722" i="8" s="1"/>
  <c r="AN722" i="8" s="1"/>
  <c r="AM722" i="8" s="1"/>
  <c r="AL722" i="8" s="1"/>
  <c r="K721" i="8"/>
  <c r="AT721" i="8"/>
  <c r="AS721" i="8" s="1"/>
  <c r="AR721" i="8" s="1"/>
  <c r="AQ721" i="8" s="1"/>
  <c r="AP721" i="8" s="1"/>
  <c r="AO721" i="8" s="1"/>
  <c r="AN721" i="8" s="1"/>
  <c r="AM721" i="8" s="1"/>
  <c r="AL721" i="8" s="1"/>
  <c r="K723" i="8"/>
  <c r="AT723" i="8"/>
  <c r="AS723" i="8" s="1"/>
  <c r="AR723" i="8" s="1"/>
  <c r="AQ723" i="8" s="1"/>
  <c r="AP723" i="8" s="1"/>
  <c r="AO723" i="8" s="1"/>
  <c r="AN723" i="8" s="1"/>
  <c r="AM723" i="8" s="1"/>
  <c r="AL723" i="8" s="1"/>
  <c r="R105" i="5"/>
  <c r="T105" i="5" s="1"/>
  <c r="V105" i="5"/>
  <c r="R73" i="5"/>
  <c r="T73" i="5" s="1"/>
  <c r="V73" i="5"/>
  <c r="AA537" i="8"/>
  <c r="V288" i="3"/>
  <c r="V229" i="5"/>
  <c r="R41" i="3"/>
  <c r="T41" i="3" s="1"/>
  <c r="V697" i="3"/>
  <c r="R570" i="5"/>
  <c r="T570" i="5" s="1"/>
  <c r="AB533" i="8"/>
  <c r="AE123" i="8"/>
  <c r="R513" i="3"/>
  <c r="T513" i="3" s="1"/>
  <c r="V209" i="3"/>
  <c r="V390" i="5"/>
  <c r="V89" i="5"/>
  <c r="R89" i="5"/>
  <c r="T89" i="5" s="1"/>
  <c r="V204" i="5"/>
  <c r="R204" i="5"/>
  <c r="T204" i="5" s="1"/>
  <c r="R593" i="5"/>
  <c r="T593" i="5" s="1"/>
  <c r="V593" i="5"/>
  <c r="R28" i="3"/>
  <c r="T28" i="3" s="1"/>
  <c r="R313" i="5"/>
  <c r="T313" i="5" s="1"/>
  <c r="V443" i="3"/>
  <c r="AC533" i="8"/>
  <c r="V241" i="5"/>
  <c r="R432" i="5"/>
  <c r="T432" i="5" s="1"/>
  <c r="V508" i="5"/>
  <c r="R512" i="5"/>
  <c r="T512" i="5" s="1"/>
  <c r="V512" i="5"/>
  <c r="R262" i="5"/>
  <c r="T262" i="5" s="1"/>
  <c r="V262" i="5"/>
  <c r="R675" i="5"/>
  <c r="T675" i="5" s="1"/>
  <c r="V675" i="5"/>
  <c r="R205" i="5"/>
  <c r="T205" i="5" s="1"/>
  <c r="V205" i="5"/>
  <c r="R467" i="5"/>
  <c r="T467" i="5" s="1"/>
  <c r="V467" i="5"/>
  <c r="V157" i="5"/>
  <c r="R157" i="5"/>
  <c r="T157" i="5" s="1"/>
  <c r="AE434" i="8"/>
  <c r="AB434" i="8"/>
  <c r="AC434" i="8"/>
  <c r="V571" i="5"/>
  <c r="R571" i="5"/>
  <c r="T571" i="5" s="1"/>
  <c r="R647" i="3"/>
  <c r="T647" i="3" s="1"/>
  <c r="R558" i="5"/>
  <c r="T558" i="5" s="1"/>
  <c r="R382" i="5"/>
  <c r="T382" i="5" s="1"/>
  <c r="V29" i="3"/>
  <c r="V228" i="5"/>
  <c r="V152" i="3"/>
  <c r="V294" i="3"/>
  <c r="V21" i="3"/>
  <c r="V170" i="3"/>
  <c r="R682" i="3"/>
  <c r="T682" i="3" s="1"/>
  <c r="P699" i="9"/>
  <c r="V298" i="5"/>
  <c r="R298" i="5"/>
  <c r="T298" i="5" s="1"/>
  <c r="V243" i="5"/>
  <c r="R243" i="5"/>
  <c r="T243" i="5" s="1"/>
  <c r="R274" i="5"/>
  <c r="T274" i="5" s="1"/>
  <c r="V274" i="5"/>
  <c r="V638" i="5"/>
  <c r="V260" i="5"/>
  <c r="V31" i="3"/>
  <c r="AB65" i="8"/>
  <c r="V368" i="5"/>
  <c r="V600" i="5"/>
  <c r="R600" i="5"/>
  <c r="T600" i="5" s="1"/>
  <c r="V290" i="5"/>
  <c r="R290" i="5"/>
  <c r="T290" i="5" s="1"/>
  <c r="V486" i="5"/>
  <c r="R486" i="5"/>
  <c r="T486" i="5" s="1"/>
  <c r="R606" i="5"/>
  <c r="T606" i="5" s="1"/>
  <c r="V606" i="5"/>
  <c r="R407" i="3"/>
  <c r="T407" i="3" s="1"/>
  <c r="R85" i="3"/>
  <c r="T85" i="3" s="1"/>
  <c r="V300" i="3"/>
  <c r="V223" i="3"/>
  <c r="AC65" i="8"/>
  <c r="R469" i="3"/>
  <c r="T469" i="3" s="1"/>
  <c r="R559" i="5"/>
  <c r="T559" i="5" s="1"/>
  <c r="V537" i="5"/>
  <c r="R601" i="5"/>
  <c r="T601" i="5" s="1"/>
  <c r="V601" i="5"/>
  <c r="V605" i="5"/>
  <c r="R605" i="5"/>
  <c r="T605" i="5" s="1"/>
  <c r="V592" i="3"/>
  <c r="AC308" i="8"/>
  <c r="V236" i="3"/>
  <c r="R636" i="3"/>
  <c r="T636" i="3" s="1"/>
  <c r="V59" i="5"/>
  <c r="AA472" i="8"/>
  <c r="R280" i="3"/>
  <c r="T280" i="3" s="1"/>
  <c r="R226" i="5"/>
  <c r="T226" i="5" s="1"/>
  <c r="R46" i="5"/>
  <c r="T46" i="5" s="1"/>
  <c r="V589" i="5"/>
  <c r="V29" i="5"/>
  <c r="R23" i="5"/>
  <c r="T23" i="5" s="1"/>
  <c r="V23" i="5"/>
  <c r="V306" i="5"/>
  <c r="R306" i="5"/>
  <c r="T306" i="5" s="1"/>
  <c r="R49" i="5"/>
  <c r="T49" i="5" s="1"/>
  <c r="V49" i="5"/>
  <c r="R426" i="5"/>
  <c r="T426" i="5" s="1"/>
  <c r="V426" i="5"/>
  <c r="V293" i="3"/>
  <c r="R510" i="5"/>
  <c r="T510" i="5" s="1"/>
  <c r="V510" i="5"/>
  <c r="V27" i="5"/>
  <c r="R27" i="5"/>
  <c r="T27" i="5" s="1"/>
  <c r="R616" i="5"/>
  <c r="T616" i="5" s="1"/>
  <c r="V616" i="5"/>
  <c r="R527" i="5"/>
  <c r="T527" i="5" s="1"/>
  <c r="V527" i="5"/>
  <c r="R330" i="5"/>
  <c r="T330" i="5" s="1"/>
  <c r="V330" i="5"/>
  <c r="AB469" i="8"/>
  <c r="AC469" i="8"/>
  <c r="AE469" i="8"/>
  <c r="AE143" i="8"/>
  <c r="AC143" i="8"/>
  <c r="AB143" i="8"/>
  <c r="AI51" i="8"/>
  <c r="AJ51" i="8"/>
  <c r="AK51" i="8"/>
  <c r="AB190" i="8"/>
  <c r="AE190" i="8"/>
  <c r="AC190" i="8"/>
  <c r="AI468" i="8"/>
  <c r="AK468" i="8"/>
  <c r="AJ468" i="8"/>
  <c r="AH468" i="8" s="1"/>
  <c r="AA468" i="8" s="1"/>
  <c r="AH587" i="8"/>
  <c r="AA587" i="8" s="1"/>
  <c r="AB481" i="8"/>
  <c r="AA313" i="8"/>
  <c r="AB313" i="8" s="1"/>
  <c r="AK630" i="8"/>
  <c r="AJ650" i="8"/>
  <c r="AC302" i="8"/>
  <c r="AC99" i="8"/>
  <c r="AH452" i="8"/>
  <c r="AA452" i="8" s="1"/>
  <c r="AE452" i="8" s="1"/>
  <c r="AA622" i="8"/>
  <c r="AC622" i="8" s="1"/>
  <c r="AJ119" i="8"/>
  <c r="AJ166" i="8"/>
  <c r="AH166" i="8" s="1"/>
  <c r="AA166" i="8" s="1"/>
  <c r="AE260" i="8"/>
  <c r="AJ105" i="8"/>
  <c r="AK105" i="8"/>
  <c r="AI105" i="8"/>
  <c r="AI519" i="8"/>
  <c r="AH519" i="8" s="1"/>
  <c r="AA519" i="8" s="1"/>
  <c r="AJ519" i="8"/>
  <c r="AK519" i="8"/>
  <c r="AK158" i="8"/>
  <c r="AJ158" i="8"/>
  <c r="AI158" i="8"/>
  <c r="AH158" i="8" s="1"/>
  <c r="AA158" i="8" s="1"/>
  <c r="AJ546" i="8"/>
  <c r="AK546" i="8"/>
  <c r="AI546" i="8"/>
  <c r="AH546" i="8" s="1"/>
  <c r="AA546" i="8" s="1"/>
  <c r="AK146" i="8"/>
  <c r="AJ146" i="8"/>
  <c r="AI146" i="8"/>
  <c r="AH146" i="8" s="1"/>
  <c r="AA146" i="8" s="1"/>
  <c r="AB184" i="8"/>
  <c r="AA159" i="8"/>
  <c r="AC481" i="8"/>
  <c r="AH382" i="8"/>
  <c r="AA382" i="8" s="1"/>
  <c r="AB382" i="8" s="1"/>
  <c r="AK703" i="8"/>
  <c r="AI650" i="8"/>
  <c r="AE586" i="8"/>
  <c r="AB586" i="8"/>
  <c r="AE302" i="8"/>
  <c r="AK463" i="8"/>
  <c r="AK228" i="8"/>
  <c r="AE279" i="8"/>
  <c r="AC279" i="8"/>
  <c r="AB279" i="8"/>
  <c r="AB122" i="8"/>
  <c r="AC122" i="8"/>
  <c r="AE122" i="8"/>
  <c r="AI338" i="8"/>
  <c r="AJ338" i="8"/>
  <c r="AK338" i="8"/>
  <c r="AJ618" i="8"/>
  <c r="AK618" i="8"/>
  <c r="AI618" i="8"/>
  <c r="AC244" i="8"/>
  <c r="AE244" i="8"/>
  <c r="AB244" i="8"/>
  <c r="AI567" i="8"/>
  <c r="AJ567" i="8"/>
  <c r="AK567" i="8"/>
  <c r="AK449" i="8"/>
  <c r="AI449" i="8"/>
  <c r="AJ449" i="8"/>
  <c r="AK450" i="8"/>
  <c r="AI450" i="8"/>
  <c r="AH450" i="8" s="1"/>
  <c r="AA450" i="8" s="1"/>
  <c r="AJ450" i="8"/>
  <c r="AK551" i="8"/>
  <c r="AJ551" i="8"/>
  <c r="AI551" i="8"/>
  <c r="AH121" i="8"/>
  <c r="AA121" i="8" s="1"/>
  <c r="AE121" i="8" s="1"/>
  <c r="AE334" i="8"/>
  <c r="AJ703" i="8"/>
  <c r="AH703" i="8" s="1"/>
  <c r="AC117" i="8"/>
  <c r="AJ463" i="8"/>
  <c r="AH463" i="8" s="1"/>
  <c r="AA463" i="8" s="1"/>
  <c r="AE463" i="8" s="1"/>
  <c r="AI228" i="8"/>
  <c r="AB278" i="8"/>
  <c r="AC278" i="8"/>
  <c r="AI409" i="8"/>
  <c r="AH409" i="8" s="1"/>
  <c r="AA409" i="8" s="1"/>
  <c r="AB409" i="8" s="1"/>
  <c r="AI538" i="8"/>
  <c r="AJ538" i="8"/>
  <c r="AK538" i="8"/>
  <c r="AJ505" i="8"/>
  <c r="AI505" i="8"/>
  <c r="AH505" i="8" s="1"/>
  <c r="AA505" i="8" s="1"/>
  <c r="AB505" i="8" s="1"/>
  <c r="AK505" i="8"/>
  <c r="AC258" i="8"/>
  <c r="AE258" i="8"/>
  <c r="AB258" i="8"/>
  <c r="AC169" i="8"/>
  <c r="AE169" i="8"/>
  <c r="AT110" i="8"/>
  <c r="AS110" i="8"/>
  <c r="AR110" i="8" s="1"/>
  <c r="AQ110" i="8" s="1"/>
  <c r="AP110" i="8" s="1"/>
  <c r="AO110" i="8" s="1"/>
  <c r="AN110" i="8" s="1"/>
  <c r="AM110" i="8" s="1"/>
  <c r="AL110" i="8" s="1"/>
  <c r="AI111" i="8"/>
  <c r="AE44" i="8"/>
  <c r="AJ409" i="8"/>
  <c r="AH507" i="8"/>
  <c r="AA507" i="8" s="1"/>
  <c r="AC507" i="8" s="1"/>
  <c r="K542" i="8"/>
  <c r="AK246" i="8"/>
  <c r="AI246" i="8"/>
  <c r="AJ246" i="8"/>
  <c r="AH246" i="8" s="1"/>
  <c r="AA246" i="8" s="1"/>
  <c r="AJ135" i="8"/>
  <c r="AI135" i="8"/>
  <c r="AK135" i="8"/>
  <c r="AK333" i="8"/>
  <c r="AJ333" i="8"/>
  <c r="AI333" i="8"/>
  <c r="AH333" i="8" s="1"/>
  <c r="AA333" i="8" s="1"/>
  <c r="AE333" i="8" s="1"/>
  <c r="AA322" i="8"/>
  <c r="AC322" i="8" s="1"/>
  <c r="AH21" i="8"/>
  <c r="AA21" i="8" s="1"/>
  <c r="AJ111" i="8"/>
  <c r="AH111" i="8" s="1"/>
  <c r="AA111" i="8" s="1"/>
  <c r="AK687" i="8"/>
  <c r="AB169" i="8"/>
  <c r="AJ127" i="8"/>
  <c r="AK542" i="8"/>
  <c r="AI542" i="8"/>
  <c r="AJ542" i="8"/>
  <c r="AJ515" i="8"/>
  <c r="AK515" i="8"/>
  <c r="AI515" i="8"/>
  <c r="AI353" i="8"/>
  <c r="AH353" i="8" s="1"/>
  <c r="AA353" i="8" s="1"/>
  <c r="AC353" i="8" s="1"/>
  <c r="AJ353" i="8"/>
  <c r="AK353" i="8"/>
  <c r="AB477" i="8"/>
  <c r="AC477" i="8"/>
  <c r="AE477" i="8"/>
  <c r="AR52" i="8"/>
  <c r="AQ52" i="8" s="1"/>
  <c r="AP52" i="8" s="1"/>
  <c r="AO52" i="8" s="1"/>
  <c r="AN52" i="8" s="1"/>
  <c r="AM52" i="8" s="1"/>
  <c r="AL52" i="8" s="1"/>
  <c r="AT52" i="8"/>
  <c r="AS52" i="8" s="1"/>
  <c r="AH277" i="8"/>
  <c r="AA277" i="8" s="1"/>
  <c r="AE117" i="8"/>
  <c r="AH26" i="8"/>
  <c r="AA26" i="8" s="1"/>
  <c r="AH326" i="8"/>
  <c r="AA326" i="8" s="1"/>
  <c r="AE326" i="8" s="1"/>
  <c r="AJ203" i="8"/>
  <c r="AJ243" i="8"/>
  <c r="AI243" i="8"/>
  <c r="AH243" i="8" s="1"/>
  <c r="AA243" i="8" s="1"/>
  <c r="AK243" i="8"/>
  <c r="AJ526" i="8"/>
  <c r="AI526" i="8"/>
  <c r="AK526" i="8"/>
  <c r="AH119" i="8"/>
  <c r="AA119" i="8" s="1"/>
  <c r="AH610" i="8"/>
  <c r="AA610" i="8" s="1"/>
  <c r="AC610" i="8" s="1"/>
  <c r="AH295" i="8"/>
  <c r="AA295" i="8" s="1"/>
  <c r="AE295" i="8" s="1"/>
  <c r="AA606" i="8"/>
  <c r="AE606" i="8" s="1"/>
  <c r="AH303" i="8"/>
  <c r="AA303" i="8" s="1"/>
  <c r="AH516" i="8"/>
  <c r="AA516" i="8" s="1"/>
  <c r="AE516" i="8" s="1"/>
  <c r="AH47" i="8"/>
  <c r="AA47" i="8" s="1"/>
  <c r="AB47" i="8" s="1"/>
  <c r="AC260" i="8"/>
  <c r="AJ92" i="8"/>
  <c r="AK92" i="8"/>
  <c r="AI92" i="8"/>
  <c r="AH561" i="8"/>
  <c r="AA561" i="8" s="1"/>
  <c r="AJ257" i="8"/>
  <c r="AK257" i="8"/>
  <c r="AI257" i="8"/>
  <c r="AH257" i="8" s="1"/>
  <c r="AA257" i="8" s="1"/>
  <c r="AK584" i="8"/>
  <c r="AJ584" i="8"/>
  <c r="AI584" i="8"/>
  <c r="AH584" i="8" s="1"/>
  <c r="AA584" i="8" s="1"/>
  <c r="AH43" i="8"/>
  <c r="AA43" i="8" s="1"/>
  <c r="O699" i="8"/>
  <c r="K699" i="8"/>
  <c r="AT699" i="8"/>
  <c r="AS699" i="8"/>
  <c r="AR699" i="8" s="1"/>
  <c r="AQ699" i="8" s="1"/>
  <c r="AP699" i="8" s="1"/>
  <c r="AO699" i="8" s="1"/>
  <c r="AN699" i="8" s="1"/>
  <c r="AM699" i="8" s="1"/>
  <c r="AL699" i="8" s="1"/>
  <c r="V317" i="3"/>
  <c r="R92" i="3"/>
  <c r="T92" i="3" s="1"/>
  <c r="V582" i="3"/>
  <c r="R506" i="3"/>
  <c r="T506" i="3" s="1"/>
  <c r="V179" i="3"/>
  <c r="R440" i="3"/>
  <c r="T440" i="3" s="1"/>
  <c r="V430" i="3"/>
  <c r="V390" i="3"/>
  <c r="V78" i="3"/>
  <c r="V539" i="3"/>
  <c r="R249" i="3"/>
  <c r="T249" i="3" s="1"/>
  <c r="R660" i="3"/>
  <c r="T660" i="3" s="1"/>
  <c r="R610" i="3"/>
  <c r="T610" i="3" s="1"/>
  <c r="V387" i="3"/>
  <c r="M491" i="3"/>
  <c r="V535" i="3"/>
  <c r="R623" i="3"/>
  <c r="T623" i="3" s="1"/>
  <c r="R216" i="3"/>
  <c r="T216" i="3" s="1"/>
  <c r="R277" i="3"/>
  <c r="T277" i="3" s="1"/>
  <c r="R190" i="3"/>
  <c r="T190" i="3" s="1"/>
  <c r="V124" i="3"/>
  <c r="V500" i="3"/>
  <c r="R491" i="3"/>
  <c r="T491" i="3" s="1"/>
  <c r="V256" i="3"/>
  <c r="V662" i="3"/>
  <c r="R87" i="3"/>
  <c r="T87" i="3" s="1"/>
  <c r="R145" i="3"/>
  <c r="T145" i="3" s="1"/>
  <c r="V559" i="3"/>
  <c r="V624" i="3"/>
  <c r="R52" i="3"/>
  <c r="T52" i="3" s="1"/>
  <c r="R587" i="3"/>
  <c r="T587" i="3" s="1"/>
  <c r="R458" i="3"/>
  <c r="T458" i="3" s="1"/>
  <c r="V506" i="3"/>
  <c r="V289" i="3"/>
  <c r="R244" i="3"/>
  <c r="T244" i="3" s="1"/>
  <c r="R53" i="3"/>
  <c r="T53" i="3" s="1"/>
  <c r="O694" i="3"/>
  <c r="V694" i="3"/>
  <c r="J694" i="3"/>
  <c r="V60" i="5"/>
  <c r="V281" i="5"/>
  <c r="R387" i="5"/>
  <c r="T387" i="5" s="1"/>
  <c r="V30" i="5"/>
  <c r="R34" i="5"/>
  <c r="T34" i="5" s="1"/>
  <c r="R299" i="5"/>
  <c r="T299" i="5" s="1"/>
  <c r="R526" i="5"/>
  <c r="T526" i="5" s="1"/>
  <c r="R480" i="5"/>
  <c r="T480" i="5" s="1"/>
  <c r="R30" i="5"/>
  <c r="T30" i="5" s="1"/>
  <c r="R210" i="5"/>
  <c r="T210" i="5" s="1"/>
  <c r="R372" i="5"/>
  <c r="T372" i="5" s="1"/>
  <c r="R376" i="5"/>
  <c r="T376" i="5" s="1"/>
  <c r="V492" i="5"/>
  <c r="R124" i="5"/>
  <c r="T124" i="5" s="1"/>
  <c r="V411" i="5"/>
  <c r="R194" i="5"/>
  <c r="T194" i="5" s="1"/>
  <c r="V372" i="5"/>
  <c r="R654" i="5"/>
  <c r="T654" i="5" s="1"/>
  <c r="V210" i="5"/>
  <c r="R199" i="5"/>
  <c r="T199" i="5" s="1"/>
  <c r="R331" i="5"/>
  <c r="T331" i="5" s="1"/>
  <c r="V592" i="5"/>
  <c r="R562" i="5"/>
  <c r="T562" i="5" s="1"/>
  <c r="V501" i="5"/>
  <c r="R528" i="5"/>
  <c r="T528" i="5" s="1"/>
  <c r="R521" i="5"/>
  <c r="T521" i="5" s="1"/>
  <c r="R395" i="5"/>
  <c r="T395" i="5" s="1"/>
  <c r="V221" i="5"/>
  <c r="R555" i="5"/>
  <c r="T555" i="5" s="1"/>
  <c r="R384" i="5"/>
  <c r="T384" i="5" s="1"/>
  <c r="V340" i="5"/>
  <c r="R369" i="5"/>
  <c r="T369" i="5" s="1"/>
  <c r="R253" i="5"/>
  <c r="T253" i="5" s="1"/>
  <c r="R236" i="5"/>
  <c r="T236" i="5" s="1"/>
  <c r="R296" i="5"/>
  <c r="T296" i="5" s="1"/>
  <c r="R357" i="5"/>
  <c r="T357" i="5" s="1"/>
  <c r="R604" i="5"/>
  <c r="T604" i="5" s="1"/>
  <c r="R535" i="5"/>
  <c r="T535" i="5" s="1"/>
  <c r="V656" i="5"/>
  <c r="V665" i="5"/>
  <c r="R665" i="5"/>
  <c r="T665" i="5" s="1"/>
  <c r="V244" i="5"/>
  <c r="I222" i="5"/>
  <c r="V222" i="5"/>
  <c r="R26" i="5"/>
  <c r="T26" i="5" s="1"/>
  <c r="R201" i="5"/>
  <c r="T201" i="5" s="1"/>
  <c r="R77" i="5"/>
  <c r="T77" i="5" s="1"/>
  <c r="V549" i="5"/>
  <c r="V428" i="5"/>
  <c r="R428" i="5"/>
  <c r="T428" i="5" s="1"/>
  <c r="V138" i="5"/>
  <c r="R531" i="5"/>
  <c r="T531" i="5" s="1"/>
  <c r="V136" i="5"/>
  <c r="V667" i="5"/>
  <c r="R642" i="5"/>
  <c r="T642" i="5" s="1"/>
  <c r="R373" i="5"/>
  <c r="T373" i="5" s="1"/>
  <c r="R259" i="5"/>
  <c r="T259" i="5" s="1"/>
  <c r="R367" i="5"/>
  <c r="T367" i="5" s="1"/>
  <c r="V254" i="5"/>
  <c r="R301" i="5"/>
  <c r="T301" i="5" s="1"/>
  <c r="V50" i="5"/>
  <c r="R177" i="5"/>
  <c r="T177" i="5" s="1"/>
  <c r="V451" i="5"/>
  <c r="V609" i="5"/>
  <c r="V121" i="5"/>
  <c r="V602" i="5"/>
  <c r="R542" i="5"/>
  <c r="T542" i="5" s="1"/>
  <c r="R128" i="5"/>
  <c r="T128" i="5" s="1"/>
  <c r="V299" i="5"/>
  <c r="R434" i="5"/>
  <c r="T434" i="5" s="1"/>
  <c r="V106" i="5"/>
  <c r="R444" i="5"/>
  <c r="T444" i="5" s="1"/>
  <c r="V542" i="5"/>
  <c r="K542" i="5"/>
  <c r="R567" i="5"/>
  <c r="T567" i="5" s="1"/>
  <c r="R358" i="5"/>
  <c r="T358" i="5" s="1"/>
  <c r="R563" i="5"/>
  <c r="T563" i="5" s="1"/>
  <c r="V387" i="5"/>
  <c r="R500" i="5"/>
  <c r="T500" i="5" s="1"/>
  <c r="R667" i="5"/>
  <c r="T667" i="5" s="1"/>
  <c r="R365" i="5"/>
  <c r="T365" i="5" s="1"/>
  <c r="R197" i="5"/>
  <c r="T197" i="5" s="1"/>
  <c r="K567" i="5"/>
  <c r="V567" i="5"/>
  <c r="O694" i="5"/>
  <c r="R694" i="5"/>
  <c r="T694" i="5" s="1"/>
  <c r="V694" i="5"/>
  <c r="J694" i="5"/>
  <c r="R652" i="1"/>
  <c r="T652" i="1" s="1"/>
  <c r="R576" i="1"/>
  <c r="T576" i="1" s="1"/>
  <c r="O698" i="1"/>
  <c r="R698" i="1"/>
  <c r="T698" i="1" s="1"/>
  <c r="AJ377" i="9"/>
  <c r="AK377" i="9"/>
  <c r="AI377" i="9"/>
  <c r="AI35" i="9"/>
  <c r="AK35" i="9"/>
  <c r="AJ35" i="9"/>
  <c r="AI44" i="9"/>
  <c r="AJ44" i="9"/>
  <c r="AK44" i="9"/>
  <c r="AI296" i="9"/>
  <c r="AK296" i="9"/>
  <c r="AJ296" i="9"/>
  <c r="AH296" i="9" s="1"/>
  <c r="AI243" i="9"/>
  <c r="AJ243" i="9"/>
  <c r="AK243" i="9"/>
  <c r="BG567" i="9"/>
  <c r="BG402" i="9"/>
  <c r="BH274" i="9"/>
  <c r="BF228" i="9"/>
  <c r="BH361" i="9"/>
  <c r="BG233" i="9"/>
  <c r="AK630" i="9"/>
  <c r="BF647" i="9"/>
  <c r="AJ122" i="9"/>
  <c r="AK122" i="9"/>
  <c r="AI122" i="9"/>
  <c r="AK480" i="9"/>
  <c r="AJ480" i="9"/>
  <c r="AI480" i="9"/>
  <c r="AJ628" i="9"/>
  <c r="AI628" i="9"/>
  <c r="AK628" i="9"/>
  <c r="AK216" i="9"/>
  <c r="AI216" i="9"/>
  <c r="AJ216" i="9"/>
  <c r="AI90" i="9"/>
  <c r="AK90" i="9"/>
  <c r="AJ90" i="9"/>
  <c r="AI513" i="9"/>
  <c r="AK513" i="9"/>
  <c r="AJ513" i="9"/>
  <c r="AJ240" i="9"/>
  <c r="AK240" i="9"/>
  <c r="AI240" i="9"/>
  <c r="AK107" i="9"/>
  <c r="AJ107" i="9"/>
  <c r="AI107" i="9"/>
  <c r="BH180" i="9"/>
  <c r="BF571" i="9"/>
  <c r="BG244" i="9"/>
  <c r="BQ175" i="9"/>
  <c r="BP175" i="9" s="1"/>
  <c r="BO175" i="9" s="1"/>
  <c r="BN175" i="9" s="1"/>
  <c r="BM175" i="9" s="1"/>
  <c r="BL175" i="9" s="1"/>
  <c r="BK175" i="9" s="1"/>
  <c r="BJ175" i="9" s="1"/>
  <c r="BI175" i="9" s="1"/>
  <c r="BG175" i="9" s="1"/>
  <c r="AI372" i="9"/>
  <c r="AH372" i="9" s="1"/>
  <c r="AI601" i="9"/>
  <c r="AK601" i="9"/>
  <c r="AJ601" i="9"/>
  <c r="AK176" i="9"/>
  <c r="AJ176" i="9"/>
  <c r="AI176" i="9"/>
  <c r="AK75" i="9"/>
  <c r="AI75" i="9"/>
  <c r="AJ75" i="9"/>
  <c r="BG470" i="9"/>
  <c r="BQ262" i="9"/>
  <c r="BP262" i="9" s="1"/>
  <c r="BO262" i="9" s="1"/>
  <c r="BN262" i="9" s="1"/>
  <c r="BM262" i="9" s="1"/>
  <c r="BL262" i="9" s="1"/>
  <c r="BK262" i="9" s="1"/>
  <c r="BJ262" i="9" s="1"/>
  <c r="BI262" i="9" s="1"/>
  <c r="AK372" i="9"/>
  <c r="AK558" i="9"/>
  <c r="AI593" i="9"/>
  <c r="AK409" i="9"/>
  <c r="AJ409" i="9"/>
  <c r="AI409" i="9"/>
  <c r="AJ277" i="9"/>
  <c r="AI277" i="9"/>
  <c r="AK277" i="9"/>
  <c r="AJ52" i="9"/>
  <c r="AI52" i="9"/>
  <c r="AK52" i="9"/>
  <c r="BQ709" i="9"/>
  <c r="BP709" i="9" s="1"/>
  <c r="BO709" i="9" s="1"/>
  <c r="BN709" i="9" s="1"/>
  <c r="BM709" i="9" s="1"/>
  <c r="BL709" i="9" s="1"/>
  <c r="BK709" i="9" s="1"/>
  <c r="BJ709" i="9" s="1"/>
  <c r="BI709" i="9" s="1"/>
  <c r="BF405" i="9"/>
  <c r="BH470" i="9"/>
  <c r="AI558" i="9"/>
  <c r="AH558" i="9" s="1"/>
  <c r="AJ593" i="9"/>
  <c r="AJ262" i="9"/>
  <c r="AK83" i="9"/>
  <c r="AJ83" i="9"/>
  <c r="AI83" i="9"/>
  <c r="AK115" i="9"/>
  <c r="AJ115" i="9"/>
  <c r="AI115" i="9"/>
  <c r="BH405" i="9"/>
  <c r="BH272" i="9"/>
  <c r="AH670" i="9"/>
  <c r="AK262" i="9"/>
  <c r="AK520" i="9"/>
  <c r="AJ520" i="9"/>
  <c r="AI520" i="9"/>
  <c r="BG272" i="9"/>
  <c r="AI424" i="9"/>
  <c r="AJ424" i="9"/>
  <c r="AK424" i="9"/>
  <c r="AK22" i="9"/>
  <c r="AJ22" i="9"/>
  <c r="AH22" i="9" s="1"/>
  <c r="AI22" i="9"/>
  <c r="BF402" i="9"/>
  <c r="AH77" i="9"/>
  <c r="BQ294" i="9"/>
  <c r="BP294" i="9" s="1"/>
  <c r="BO294" i="9" s="1"/>
  <c r="BN294" i="9" s="1"/>
  <c r="BM294" i="9" s="1"/>
  <c r="BL294" i="9" s="1"/>
  <c r="BK294" i="9" s="1"/>
  <c r="BJ294" i="9" s="1"/>
  <c r="BI294" i="9" s="1"/>
  <c r="BF294" i="9" s="1"/>
  <c r="BQ230" i="9"/>
  <c r="BP230" i="9" s="1"/>
  <c r="BO230" i="9" s="1"/>
  <c r="BN230" i="9" s="1"/>
  <c r="BM230" i="9" s="1"/>
  <c r="BL230" i="9" s="1"/>
  <c r="BK230" i="9" s="1"/>
  <c r="BJ230" i="9" s="1"/>
  <c r="BI230" i="9" s="1"/>
  <c r="AJ620" i="9"/>
  <c r="AK620" i="9"/>
  <c r="AI620" i="9"/>
  <c r="AH620" i="9" s="1"/>
  <c r="AK301" i="9"/>
  <c r="AI301" i="9"/>
  <c r="AJ301" i="9"/>
  <c r="O699" i="9"/>
  <c r="AT699" i="9"/>
  <c r="AS699" i="9" s="1"/>
  <c r="AR699" i="9" s="1"/>
  <c r="AQ699" i="9" s="1"/>
  <c r="AP699" i="9" s="1"/>
  <c r="AO699" i="9" s="1"/>
  <c r="AN699" i="9" s="1"/>
  <c r="AM699" i="9" s="1"/>
  <c r="AL699" i="9" s="1"/>
  <c r="K699" i="9"/>
  <c r="AC411" i="8"/>
  <c r="AB411" i="8"/>
  <c r="AE411" i="8"/>
  <c r="AC509" i="8"/>
  <c r="AE509" i="8"/>
  <c r="AB509" i="8"/>
  <c r="V618" i="5"/>
  <c r="V656" i="3"/>
  <c r="V700" i="5"/>
  <c r="R158" i="5"/>
  <c r="T158" i="5" s="1"/>
  <c r="V502" i="5"/>
  <c r="R229" i="3"/>
  <c r="T229" i="3" s="1"/>
  <c r="V405" i="3"/>
  <c r="AB371" i="8"/>
  <c r="V704" i="5"/>
  <c r="V535" i="5"/>
  <c r="AE116" i="8"/>
  <c r="V305" i="3"/>
  <c r="R105" i="3"/>
  <c r="T105" i="3" s="1"/>
  <c r="V530" i="3"/>
  <c r="V247" i="3"/>
  <c r="V491" i="5"/>
  <c r="R231" i="3"/>
  <c r="T231" i="3" s="1"/>
  <c r="R156" i="3"/>
  <c r="T156" i="3" s="1"/>
  <c r="AE311" i="8"/>
  <c r="V267" i="5"/>
  <c r="AE373" i="8"/>
  <c r="AE470" i="8"/>
  <c r="R347" i="3"/>
  <c r="T347" i="3" s="1"/>
  <c r="R132" i="3"/>
  <c r="T132" i="3" s="1"/>
  <c r="V696" i="5"/>
  <c r="R693" i="5"/>
  <c r="T693" i="5" s="1"/>
  <c r="V442" i="3"/>
  <c r="V94" i="3"/>
  <c r="V225" i="3"/>
  <c r="V587" i="3"/>
  <c r="V611" i="3"/>
  <c r="V168" i="3"/>
  <c r="AB373" i="8"/>
  <c r="AB470" i="8"/>
  <c r="V304" i="3"/>
  <c r="R341" i="5"/>
  <c r="T341" i="5" s="1"/>
  <c r="V556" i="5"/>
  <c r="V142" i="5"/>
  <c r="R153" i="5"/>
  <c r="T153" i="5" s="1"/>
  <c r="AC116" i="8"/>
  <c r="V84" i="3"/>
  <c r="V605" i="3"/>
  <c r="V542" i="3"/>
  <c r="V116" i="3"/>
  <c r="V602" i="3"/>
  <c r="V181" i="5"/>
  <c r="R272" i="5"/>
  <c r="T272" i="5" s="1"/>
  <c r="V472" i="3"/>
  <c r="AA288" i="8"/>
  <c r="AB288" i="8" s="1"/>
  <c r="V233" i="3"/>
  <c r="V492" i="3"/>
  <c r="V120" i="3"/>
  <c r="AC250" i="8"/>
  <c r="R160" i="3"/>
  <c r="T160" i="3" s="1"/>
  <c r="V161" i="3"/>
  <c r="V231" i="5"/>
  <c r="V63" i="3"/>
  <c r="R131" i="3"/>
  <c r="T131" i="3" s="1"/>
  <c r="V221" i="3"/>
  <c r="V713" i="5"/>
  <c r="AC572" i="8"/>
  <c r="V248" i="3"/>
  <c r="V126" i="3"/>
  <c r="AC311" i="8"/>
  <c r="V417" i="3"/>
  <c r="R331" i="3"/>
  <c r="T331" i="3" s="1"/>
  <c r="V33" i="3"/>
  <c r="V421" i="3"/>
  <c r="R709" i="5"/>
  <c r="T709" i="5" s="1"/>
  <c r="V169" i="5"/>
  <c r="R491" i="5"/>
  <c r="T491" i="5" s="1"/>
  <c r="V404" i="5"/>
  <c r="V484" i="5"/>
  <c r="R149" i="5"/>
  <c r="T149" i="5" s="1"/>
  <c r="R414" i="5"/>
  <c r="T414" i="5" s="1"/>
  <c r="R543" i="5"/>
  <c r="T543" i="5" s="1"/>
  <c r="V359" i="5"/>
  <c r="R359" i="5"/>
  <c r="T359" i="5" s="1"/>
  <c r="R462" i="5"/>
  <c r="T462" i="5" s="1"/>
  <c r="V462" i="5"/>
  <c r="R155" i="5"/>
  <c r="T155" i="5" s="1"/>
  <c r="V334" i="5"/>
  <c r="J334" i="5"/>
  <c r="M385" i="5"/>
  <c r="V385" i="5"/>
  <c r="M395" i="5"/>
  <c r="V395" i="5"/>
  <c r="R43" i="5"/>
  <c r="T43" i="5" s="1"/>
  <c r="V291" i="5"/>
  <c r="V480" i="5"/>
  <c r="V95" i="5"/>
  <c r="V595" i="5"/>
  <c r="V544" i="5"/>
  <c r="V155" i="5"/>
  <c r="I155" i="5"/>
  <c r="M516" i="5"/>
  <c r="V516" i="5"/>
  <c r="R433" i="5"/>
  <c r="T433" i="5" s="1"/>
  <c r="R557" i="5"/>
  <c r="T557" i="5" s="1"/>
  <c r="V233" i="5"/>
  <c r="V707" i="5"/>
  <c r="V437" i="5"/>
  <c r="R81" i="5"/>
  <c r="T81" i="5" s="1"/>
  <c r="V714" i="5"/>
  <c r="R349" i="5"/>
  <c r="T349" i="5" s="1"/>
  <c r="R307" i="5"/>
  <c r="T307" i="5" s="1"/>
  <c r="R57" i="5"/>
  <c r="T57" i="5" s="1"/>
  <c r="R346" i="5"/>
  <c r="T346" i="5" s="1"/>
  <c r="R173" i="5"/>
  <c r="T173" i="5" s="1"/>
  <c r="V173" i="5"/>
  <c r="I46" i="5"/>
  <c r="V46" i="5"/>
  <c r="R106" i="5"/>
  <c r="T106" i="5" s="1"/>
  <c r="R424" i="5"/>
  <c r="T424" i="5" s="1"/>
  <c r="V81" i="5"/>
  <c r="I81" i="5"/>
  <c r="V513" i="5"/>
  <c r="R513" i="5"/>
  <c r="T513" i="5" s="1"/>
  <c r="I159" i="5"/>
  <c r="V159" i="5"/>
  <c r="V424" i="5"/>
  <c r="K424" i="5"/>
  <c r="R76" i="5"/>
  <c r="T76" i="5" s="1"/>
  <c r="R184" i="5"/>
  <c r="T184" i="5" s="1"/>
  <c r="V170" i="5"/>
  <c r="V429" i="5"/>
  <c r="V44" i="5"/>
  <c r="V292" i="5"/>
  <c r="R429" i="5"/>
  <c r="T429" i="5" s="1"/>
  <c r="R319" i="5"/>
  <c r="T319" i="5" s="1"/>
  <c r="R450" i="5"/>
  <c r="T450" i="5" s="1"/>
  <c r="R48" i="5"/>
  <c r="T48" i="5" s="1"/>
  <c r="R518" i="5"/>
  <c r="T518" i="5" s="1"/>
  <c r="R564" i="5"/>
  <c r="T564" i="5" s="1"/>
  <c r="V550" i="5"/>
  <c r="I70" i="5"/>
  <c r="V70" i="5"/>
  <c r="V166" i="5"/>
  <c r="J166" i="5"/>
  <c r="V191" i="5"/>
  <c r="V376" i="5"/>
  <c r="I376" i="5"/>
  <c r="R256" i="5"/>
  <c r="T256" i="5" s="1"/>
  <c r="K444" i="5"/>
  <c r="V444" i="5"/>
  <c r="R159" i="5"/>
  <c r="T159" i="5" s="1"/>
  <c r="I266" i="5"/>
  <c r="V266" i="5"/>
  <c r="V517" i="5"/>
  <c r="V125" i="5"/>
  <c r="I125" i="5"/>
  <c r="V363" i="5"/>
  <c r="V617" i="5"/>
  <c r="V256" i="5"/>
  <c r="J256" i="5"/>
  <c r="V112" i="5"/>
  <c r="V528" i="5"/>
  <c r="L528" i="5"/>
  <c r="K521" i="5"/>
  <c r="V521" i="5"/>
  <c r="I365" i="5"/>
  <c r="V365" i="5"/>
  <c r="N197" i="5"/>
  <c r="V197" i="5"/>
  <c r="M259" i="5"/>
  <c r="V259" i="5"/>
  <c r="I367" i="5"/>
  <c r="V367" i="5"/>
  <c r="V149" i="5"/>
  <c r="V459" i="5"/>
  <c r="R459" i="5"/>
  <c r="T459" i="5" s="1"/>
  <c r="V255" i="5"/>
  <c r="R255" i="5"/>
  <c r="T255" i="5" s="1"/>
  <c r="V414" i="5"/>
  <c r="M414" i="5"/>
  <c r="R378" i="5"/>
  <c r="T378" i="5" s="1"/>
  <c r="K543" i="5"/>
  <c r="V543" i="5"/>
  <c r="R435" i="5"/>
  <c r="T435" i="5" s="1"/>
  <c r="R575" i="5"/>
  <c r="T575" i="5" s="1"/>
  <c r="V373" i="5"/>
  <c r="V394" i="5"/>
  <c r="R167" i="5"/>
  <c r="T167" i="5" s="1"/>
  <c r="V632" i="5"/>
  <c r="R271" i="5"/>
  <c r="T271" i="5" s="1"/>
  <c r="R300" i="5"/>
  <c r="T300" i="5" s="1"/>
  <c r="R394" i="5"/>
  <c r="T394" i="5" s="1"/>
  <c r="R552" i="5"/>
  <c r="T552" i="5" s="1"/>
  <c r="R579" i="5"/>
  <c r="T579" i="5" s="1"/>
  <c r="R183" i="5"/>
  <c r="T183" i="5" s="1"/>
  <c r="I301" i="5"/>
  <c r="V301" i="5"/>
  <c r="V177" i="5"/>
  <c r="K177" i="5"/>
  <c r="V421" i="5"/>
  <c r="K378" i="5"/>
  <c r="V378" i="5"/>
  <c r="R568" i="5"/>
  <c r="T568" i="5" s="1"/>
  <c r="R217" i="5"/>
  <c r="T217" i="5" s="1"/>
  <c r="R402" i="5"/>
  <c r="T402" i="5" s="1"/>
  <c r="J575" i="5"/>
  <c r="V575" i="5"/>
  <c r="R67" i="5"/>
  <c r="T67" i="5" s="1"/>
  <c r="R72" i="5"/>
  <c r="T72" i="5" s="1"/>
  <c r="J271" i="5"/>
  <c r="V271" i="5"/>
  <c r="I300" i="5"/>
  <c r="V300" i="5"/>
  <c r="J552" i="5"/>
  <c r="V552" i="5"/>
  <c r="V282" i="5"/>
  <c r="R282" i="5"/>
  <c r="T282" i="5" s="1"/>
  <c r="J568" i="5"/>
  <c r="V568" i="5"/>
  <c r="I67" i="5"/>
  <c r="V67" i="5"/>
  <c r="J700" i="5"/>
  <c r="I34" i="5"/>
  <c r="V34" i="5"/>
  <c r="V464" i="5"/>
  <c r="R464" i="5"/>
  <c r="T464" i="5" s="1"/>
  <c r="J526" i="5"/>
  <c r="V526" i="5"/>
  <c r="I307" i="5"/>
  <c r="V307" i="5"/>
  <c r="V57" i="5"/>
  <c r="I346" i="5"/>
  <c r="V346" i="5"/>
  <c r="V202" i="5"/>
  <c r="R392" i="5"/>
  <c r="T392" i="5" s="1"/>
  <c r="M402" i="5"/>
  <c r="V402" i="5"/>
  <c r="V590" i="5"/>
  <c r="V185" i="5"/>
  <c r="V472" i="5"/>
  <c r="R292" i="5"/>
  <c r="T292" i="5" s="1"/>
  <c r="R611" i="5"/>
  <c r="T611" i="5" s="1"/>
  <c r="R227" i="5"/>
  <c r="T227" i="5" s="1"/>
  <c r="I319" i="5"/>
  <c r="V319" i="5"/>
  <c r="V450" i="5"/>
  <c r="K450" i="5"/>
  <c r="I48" i="5"/>
  <c r="V48" i="5"/>
  <c r="R289" i="5"/>
  <c r="T289" i="5" s="1"/>
  <c r="R350" i="5"/>
  <c r="T350" i="5" s="1"/>
  <c r="R592" i="5"/>
  <c r="T592" i="5" s="1"/>
  <c r="R91" i="5"/>
  <c r="T91" i="5" s="1"/>
  <c r="V384" i="5"/>
  <c r="K500" i="5"/>
  <c r="V500" i="5"/>
  <c r="R44" i="5"/>
  <c r="T44" i="5" s="1"/>
  <c r="R263" i="5"/>
  <c r="T263" i="5" s="1"/>
  <c r="M434" i="5"/>
  <c r="V434" i="5"/>
  <c r="V87" i="5"/>
  <c r="R87" i="5"/>
  <c r="T87" i="5" s="1"/>
  <c r="V392" i="5"/>
  <c r="V239" i="5"/>
  <c r="R239" i="5"/>
  <c r="T239" i="5" s="1"/>
  <c r="R416" i="5"/>
  <c r="T416" i="5" s="1"/>
  <c r="R251" i="5"/>
  <c r="T251" i="5" s="1"/>
  <c r="R712" i="5"/>
  <c r="T712" i="5" s="1"/>
  <c r="R246" i="5"/>
  <c r="T246" i="5" s="1"/>
  <c r="V217" i="5"/>
  <c r="V124" i="5"/>
  <c r="R343" i="5"/>
  <c r="T343" i="5" s="1"/>
  <c r="J199" i="5"/>
  <c r="V199" i="5"/>
  <c r="V331" i="5"/>
  <c r="J331" i="5"/>
  <c r="J611" i="5"/>
  <c r="V611" i="5"/>
  <c r="V362" i="5"/>
  <c r="V509" i="5"/>
  <c r="R509" i="5"/>
  <c r="T509" i="5" s="1"/>
  <c r="V109" i="5"/>
  <c r="R109" i="5"/>
  <c r="T109" i="5" s="1"/>
  <c r="R412" i="5"/>
  <c r="T412" i="5" s="1"/>
  <c r="R504" i="5"/>
  <c r="T504" i="5" s="1"/>
  <c r="R103" i="5"/>
  <c r="T103" i="5" s="1"/>
  <c r="I289" i="5"/>
  <c r="V289" i="5"/>
  <c r="I350" i="5"/>
  <c r="V350" i="5"/>
  <c r="I91" i="5"/>
  <c r="V91" i="5"/>
  <c r="I263" i="5"/>
  <c r="V263" i="5"/>
  <c r="R489" i="5"/>
  <c r="T489" i="5" s="1"/>
  <c r="R203" i="5"/>
  <c r="T203" i="5" s="1"/>
  <c r="R278" i="5"/>
  <c r="T278" i="5" s="1"/>
  <c r="V343" i="5"/>
  <c r="I343" i="5"/>
  <c r="K412" i="5"/>
  <c r="N412" i="5"/>
  <c r="K504" i="5"/>
  <c r="V504" i="5"/>
  <c r="V607" i="5"/>
  <c r="R607" i="5"/>
  <c r="T607" i="5" s="1"/>
  <c r="N278" i="5"/>
  <c r="V278" i="5"/>
  <c r="R699" i="5"/>
  <c r="T699" i="5" s="1"/>
  <c r="V498" i="5"/>
  <c r="R195" i="5"/>
  <c r="T195" i="5" s="1"/>
  <c r="K490" i="5"/>
  <c r="M491" i="5"/>
  <c r="V115" i="5"/>
  <c r="R115" i="5"/>
  <c r="T115" i="5" s="1"/>
  <c r="I253" i="5"/>
  <c r="V253" i="5"/>
  <c r="J236" i="5"/>
  <c r="V236" i="5"/>
  <c r="J296" i="5"/>
  <c r="V296" i="5"/>
  <c r="I357" i="5"/>
  <c r="V357" i="5"/>
  <c r="M245" i="5"/>
  <c r="V245" i="5"/>
  <c r="M562" i="5"/>
  <c r="V562" i="5"/>
  <c r="M435" i="5"/>
  <c r="V435" i="5"/>
  <c r="V324" i="5"/>
  <c r="V69" i="5"/>
  <c r="V488" i="5"/>
  <c r="R488" i="5"/>
  <c r="T488" i="5" s="1"/>
  <c r="V53" i="5"/>
  <c r="R700" i="5"/>
  <c r="T700" i="5" s="1"/>
  <c r="R597" i="5"/>
  <c r="T597" i="5" s="1"/>
  <c r="V436" i="5"/>
  <c r="V90" i="5"/>
  <c r="R171" i="5"/>
  <c r="T171" i="5" s="1"/>
  <c r="V143" i="5"/>
  <c r="V171" i="5"/>
  <c r="I126" i="5"/>
  <c r="V126" i="5"/>
  <c r="V85" i="5"/>
  <c r="V79" i="5"/>
  <c r="R79" i="5"/>
  <c r="T79" i="5" s="1"/>
  <c r="R139" i="5"/>
  <c r="T139" i="5" s="1"/>
  <c r="V710" i="5"/>
  <c r="V701" i="5"/>
  <c r="R477" i="5"/>
  <c r="T477" i="5" s="1"/>
  <c r="V540" i="5"/>
  <c r="V139" i="5"/>
  <c r="I139" i="5"/>
  <c r="R590" i="5"/>
  <c r="T590" i="5" s="1"/>
  <c r="V280" i="5"/>
  <c r="R164" i="5"/>
  <c r="T164" i="5" s="1"/>
  <c r="V515" i="5"/>
  <c r="R321" i="5"/>
  <c r="T321" i="5" s="1"/>
  <c r="V321" i="5"/>
  <c r="V165" i="5"/>
  <c r="R165" i="5"/>
  <c r="T165" i="5" s="1"/>
  <c r="V75" i="5"/>
  <c r="R97" i="5"/>
  <c r="T97" i="5" s="1"/>
  <c r="V223" i="5"/>
  <c r="R704" i="5"/>
  <c r="T704" i="5" s="1"/>
  <c r="R536" i="5"/>
  <c r="T536" i="5" s="1"/>
  <c r="I97" i="5"/>
  <c r="V97" i="5"/>
  <c r="V250" i="5"/>
  <c r="R598" i="5"/>
  <c r="T598" i="5" s="1"/>
  <c r="V514" i="5"/>
  <c r="V206" i="5"/>
  <c r="R621" i="3"/>
  <c r="T621" i="3" s="1"/>
  <c r="V208" i="3"/>
  <c r="V136" i="3"/>
  <c r="V598" i="3"/>
  <c r="R546" i="3"/>
  <c r="T546" i="3" s="1"/>
  <c r="R530" i="3"/>
  <c r="T530" i="3" s="1"/>
  <c r="R435" i="3"/>
  <c r="T435" i="3" s="1"/>
  <c r="V435" i="3"/>
  <c r="V527" i="3"/>
  <c r="V366" i="3"/>
  <c r="R366" i="3"/>
  <c r="T366" i="3" s="1"/>
  <c r="R547" i="3"/>
  <c r="T547" i="3" s="1"/>
  <c r="V547" i="3"/>
  <c r="R526" i="3"/>
  <c r="T526" i="3" s="1"/>
  <c r="R289" i="3"/>
  <c r="T289" i="3" s="1"/>
  <c r="R441" i="3"/>
  <c r="T441" i="3" s="1"/>
  <c r="V441" i="3"/>
  <c r="R551" i="3"/>
  <c r="T551" i="3" s="1"/>
  <c r="V551" i="3"/>
  <c r="V482" i="3"/>
  <c r="R482" i="3"/>
  <c r="T482" i="3" s="1"/>
  <c r="R181" i="3"/>
  <c r="T181" i="3" s="1"/>
  <c r="V181" i="3"/>
  <c r="R583" i="3"/>
  <c r="T583" i="3" s="1"/>
  <c r="V583" i="3"/>
  <c r="R393" i="3"/>
  <c r="T393" i="3" s="1"/>
  <c r="V393" i="3"/>
  <c r="R158" i="3"/>
  <c r="T158" i="3" s="1"/>
  <c r="V158" i="3"/>
  <c r="V700" i="3"/>
  <c r="R437" i="3"/>
  <c r="T437" i="3" s="1"/>
  <c r="R66" i="3"/>
  <c r="T66" i="3" s="1"/>
  <c r="V66" i="3"/>
  <c r="V193" i="3"/>
  <c r="R193" i="3"/>
  <c r="T193" i="3" s="1"/>
  <c r="V32" i="3"/>
  <c r="R32" i="3"/>
  <c r="T32" i="3" s="1"/>
  <c r="R644" i="3"/>
  <c r="T644" i="3" s="1"/>
  <c r="V644" i="3"/>
  <c r="R510" i="3"/>
  <c r="T510" i="3" s="1"/>
  <c r="V510" i="3"/>
  <c r="V425" i="3"/>
  <c r="R673" i="3"/>
  <c r="T673" i="3" s="1"/>
  <c r="V176" i="3"/>
  <c r="R450" i="3"/>
  <c r="T450" i="3" s="1"/>
  <c r="R39" i="3"/>
  <c r="T39" i="3" s="1"/>
  <c r="R26" i="3"/>
  <c r="T26" i="3" s="1"/>
  <c r="V26" i="3"/>
  <c r="R91" i="3"/>
  <c r="T91" i="3" s="1"/>
  <c r="V91" i="3"/>
  <c r="R88" i="3"/>
  <c r="T88" i="3" s="1"/>
  <c r="V88" i="3"/>
  <c r="R27" i="3"/>
  <c r="T27" i="3" s="1"/>
  <c r="V27" i="3"/>
  <c r="R25" i="3"/>
  <c r="T25" i="3" s="1"/>
  <c r="V25" i="3"/>
  <c r="R125" i="3"/>
  <c r="T125" i="3" s="1"/>
  <c r="V125" i="3"/>
  <c r="V103" i="3"/>
  <c r="R356" i="3"/>
  <c r="T356" i="3" s="1"/>
  <c r="R144" i="3"/>
  <c r="T144" i="3" s="1"/>
  <c r="V144" i="3"/>
  <c r="R48" i="3"/>
  <c r="T48" i="3" s="1"/>
  <c r="V48" i="3"/>
  <c r="V680" i="3"/>
  <c r="R680" i="3"/>
  <c r="T680" i="3" s="1"/>
  <c r="R372" i="3"/>
  <c r="T372" i="3" s="1"/>
  <c r="V372" i="3"/>
  <c r="V239" i="3"/>
  <c r="R239" i="3"/>
  <c r="T239" i="3" s="1"/>
  <c r="V56" i="3"/>
  <c r="R342" i="3"/>
  <c r="T342" i="3" s="1"/>
  <c r="V342" i="3"/>
  <c r="R108" i="3"/>
  <c r="T108" i="3" s="1"/>
  <c r="V108" i="3"/>
  <c r="R635" i="3"/>
  <c r="T635" i="3" s="1"/>
  <c r="V635" i="3"/>
  <c r="V608" i="3"/>
  <c r="R608" i="3"/>
  <c r="T608" i="3" s="1"/>
  <c r="V172" i="3"/>
  <c r="R172" i="3"/>
  <c r="T172" i="3" s="1"/>
  <c r="V318" i="3"/>
  <c r="R318" i="3"/>
  <c r="T318" i="3" s="1"/>
  <c r="V617" i="3"/>
  <c r="V498" i="3"/>
  <c r="V484" i="3"/>
  <c r="V274" i="3"/>
  <c r="R274" i="3"/>
  <c r="T274" i="3" s="1"/>
  <c r="R627" i="3"/>
  <c r="T627" i="3" s="1"/>
  <c r="V627" i="3"/>
  <c r="R497" i="3"/>
  <c r="T497" i="3" s="1"/>
  <c r="V497" i="3"/>
  <c r="V411" i="3"/>
  <c r="R385" i="3"/>
  <c r="T385" i="3" s="1"/>
  <c r="V385" i="3"/>
  <c r="V672" i="3"/>
  <c r="R672" i="3"/>
  <c r="T672" i="3" s="1"/>
  <c r="V310" i="3"/>
  <c r="R406" i="3"/>
  <c r="T406" i="3" s="1"/>
  <c r="V373" i="3"/>
  <c r="R401" i="3"/>
  <c r="T401" i="3" s="1"/>
  <c r="V356" i="3"/>
  <c r="I135" i="3"/>
  <c r="V135" i="3"/>
  <c r="V139" i="3"/>
  <c r="I139" i="3"/>
  <c r="V431" i="3"/>
  <c r="R566" i="3"/>
  <c r="T566" i="3" s="1"/>
  <c r="V61" i="3"/>
  <c r="K530" i="3"/>
  <c r="V475" i="3"/>
  <c r="R112" i="3"/>
  <c r="T112" i="3" s="1"/>
  <c r="V112" i="3"/>
  <c r="K458" i="3"/>
  <c r="V458" i="3"/>
  <c r="R431" i="3"/>
  <c r="T431" i="3" s="1"/>
  <c r="V180" i="3"/>
  <c r="V493" i="3"/>
  <c r="V515" i="3"/>
  <c r="V532" i="3"/>
  <c r="K532" i="3"/>
  <c r="R438" i="3"/>
  <c r="T438" i="3" s="1"/>
  <c r="R493" i="3"/>
  <c r="T493" i="3" s="1"/>
  <c r="R135" i="3"/>
  <c r="T135" i="3" s="1"/>
  <c r="V526" i="3"/>
  <c r="V195" i="3"/>
  <c r="M391" i="3"/>
  <c r="V391" i="3"/>
  <c r="V34" i="3"/>
  <c r="V464" i="3"/>
  <c r="R464" i="3"/>
  <c r="T464" i="3" s="1"/>
  <c r="J569" i="3"/>
  <c r="V569" i="3"/>
  <c r="M438" i="3"/>
  <c r="V438" i="3"/>
  <c r="V381" i="3"/>
  <c r="V634" i="3"/>
  <c r="R154" i="3"/>
  <c r="T154" i="3" s="1"/>
  <c r="R590" i="3"/>
  <c r="T590" i="3" s="1"/>
  <c r="V107" i="3"/>
  <c r="V686" i="3"/>
  <c r="V548" i="3"/>
  <c r="R323" i="3"/>
  <c r="T323" i="3" s="1"/>
  <c r="V264" i="3"/>
  <c r="V189" i="3"/>
  <c r="R189" i="3"/>
  <c r="T189" i="3" s="1"/>
  <c r="R569" i="3"/>
  <c r="T569" i="3" s="1"/>
  <c r="I53" i="3"/>
  <c r="V53" i="3"/>
  <c r="J296" i="3"/>
  <c r="V296" i="3"/>
  <c r="V710" i="3"/>
  <c r="V701" i="3"/>
  <c r="R61" i="3"/>
  <c r="T61" i="3" s="1"/>
  <c r="V689" i="3"/>
  <c r="R686" i="3"/>
  <c r="T686" i="3" s="1"/>
  <c r="I167" i="3"/>
  <c r="V167" i="3"/>
  <c r="R139" i="3"/>
  <c r="T139" i="3" s="1"/>
  <c r="V610" i="3"/>
  <c r="V89" i="3"/>
  <c r="I89" i="3"/>
  <c r="R548" i="3"/>
  <c r="T548" i="3" s="1"/>
  <c r="V252" i="3"/>
  <c r="V571" i="3"/>
  <c r="R58" i="3"/>
  <c r="T58" i="3" s="1"/>
  <c r="R55" i="3"/>
  <c r="T55" i="3" s="1"/>
  <c r="R330" i="3"/>
  <c r="T330" i="3" s="1"/>
  <c r="R83" i="3"/>
  <c r="T83" i="3" s="1"/>
  <c r="R45" i="3"/>
  <c r="T45" i="3" s="1"/>
  <c r="V45" i="3"/>
  <c r="R351" i="3"/>
  <c r="T351" i="3" s="1"/>
  <c r="V351" i="3"/>
  <c r="V713" i="3"/>
  <c r="V109" i="3"/>
  <c r="R275" i="3"/>
  <c r="T275" i="3" s="1"/>
  <c r="V275" i="3"/>
  <c r="V706" i="3"/>
  <c r="V714" i="3"/>
  <c r="R187" i="3"/>
  <c r="T187" i="3" s="1"/>
  <c r="V499" i="3"/>
  <c r="V23" i="3"/>
  <c r="V466" i="3"/>
  <c r="R65" i="3"/>
  <c r="T65" i="3" s="1"/>
  <c r="V65" i="3"/>
  <c r="R474" i="3"/>
  <c r="T474" i="3" s="1"/>
  <c r="V474" i="3"/>
  <c r="V47" i="3"/>
  <c r="R299" i="3"/>
  <c r="T299" i="3" s="1"/>
  <c r="V299" i="3"/>
  <c r="V73" i="3"/>
  <c r="R69" i="3"/>
  <c r="T69" i="3" s="1"/>
  <c r="V211" i="3"/>
  <c r="R57" i="3"/>
  <c r="T57" i="3" s="1"/>
  <c r="V153" i="3"/>
  <c r="V129" i="3"/>
  <c r="R399" i="3"/>
  <c r="T399" i="3" s="1"/>
  <c r="R343" i="3"/>
  <c r="T343" i="3" s="1"/>
  <c r="V343" i="3"/>
  <c r="V157" i="3"/>
  <c r="I157" i="3"/>
  <c r="R389" i="3"/>
  <c r="T389" i="3" s="1"/>
  <c r="V389" i="3"/>
  <c r="V711" i="3"/>
  <c r="R581" i="3"/>
  <c r="T581" i="3" s="1"/>
  <c r="V110" i="3"/>
  <c r="R560" i="3"/>
  <c r="T560" i="3" s="1"/>
  <c r="V382" i="3"/>
  <c r="V696" i="3"/>
  <c r="R199" i="3"/>
  <c r="T199" i="3" s="1"/>
  <c r="V287" i="3"/>
  <c r="R157" i="3"/>
  <c r="T157" i="3" s="1"/>
  <c r="M612" i="3"/>
  <c r="R612" i="3"/>
  <c r="T612" i="3" s="1"/>
  <c r="V612" i="3"/>
  <c r="R261" i="3"/>
  <c r="T261" i="3" s="1"/>
  <c r="V261" i="3"/>
  <c r="V562" i="3"/>
  <c r="R562" i="3"/>
  <c r="T562" i="3" s="1"/>
  <c r="R129" i="3"/>
  <c r="T129" i="3" s="1"/>
  <c r="R226" i="3"/>
  <c r="T226" i="3" s="1"/>
  <c r="V226" i="3"/>
  <c r="R462" i="3"/>
  <c r="T462" i="3" s="1"/>
  <c r="V462" i="3"/>
  <c r="V253" i="3"/>
  <c r="V286" i="3"/>
  <c r="R134" i="3"/>
  <c r="T134" i="3" s="1"/>
  <c r="V552" i="3"/>
  <c r="V704" i="3"/>
  <c r="V437" i="3"/>
  <c r="M437" i="3"/>
  <c r="R567" i="3"/>
  <c r="T567" i="3" s="1"/>
  <c r="V567" i="3"/>
  <c r="M616" i="3"/>
  <c r="V616" i="3"/>
  <c r="AK460" i="9"/>
  <c r="AI460" i="9"/>
  <c r="AJ460" i="9"/>
  <c r="AI623" i="9"/>
  <c r="AJ623" i="9"/>
  <c r="AK623" i="9"/>
  <c r="AK344" i="9"/>
  <c r="AI344" i="9"/>
  <c r="AH344" i="9" s="1"/>
  <c r="AJ344" i="9"/>
  <c r="AJ673" i="9"/>
  <c r="AH673" i="9" s="1"/>
  <c r="AK673" i="9"/>
  <c r="AI673" i="9"/>
  <c r="AI253" i="9"/>
  <c r="AK253" i="9"/>
  <c r="AJ253" i="9"/>
  <c r="AJ511" i="9"/>
  <c r="AK511" i="9"/>
  <c r="AI511" i="9"/>
  <c r="AT312" i="9"/>
  <c r="AS312" i="9" s="1"/>
  <c r="AR312" i="9" s="1"/>
  <c r="AQ312" i="9" s="1"/>
  <c r="AP312" i="9" s="1"/>
  <c r="AO312" i="9" s="1"/>
  <c r="AN312" i="9" s="1"/>
  <c r="AM312" i="9" s="1"/>
  <c r="AL312" i="9" s="1"/>
  <c r="AJ423" i="9"/>
  <c r="AI423" i="9"/>
  <c r="AK423" i="9"/>
  <c r="AJ493" i="9"/>
  <c r="AK493" i="9"/>
  <c r="AI493" i="9"/>
  <c r="AJ299" i="9"/>
  <c r="AI299" i="9"/>
  <c r="AK299" i="9"/>
  <c r="AJ185" i="9"/>
  <c r="AK185" i="9"/>
  <c r="AI185" i="9"/>
  <c r="AT217" i="9"/>
  <c r="AS217" i="9" s="1"/>
  <c r="AR217" i="9" s="1"/>
  <c r="AQ217" i="9" s="1"/>
  <c r="AP217" i="9" s="1"/>
  <c r="AO217" i="9" s="1"/>
  <c r="AN217" i="9" s="1"/>
  <c r="AM217" i="9" s="1"/>
  <c r="AL217" i="9" s="1"/>
  <c r="AJ481" i="9"/>
  <c r="AK481" i="9"/>
  <c r="AI481" i="9"/>
  <c r="AH481" i="9" s="1"/>
  <c r="AK458" i="9"/>
  <c r="AI458" i="9"/>
  <c r="AJ458" i="9"/>
  <c r="AI419" i="9"/>
  <c r="AK419" i="9"/>
  <c r="AJ419" i="9"/>
  <c r="AK103" i="9"/>
  <c r="AJ103" i="9"/>
  <c r="AH103" i="9" s="1"/>
  <c r="AI103" i="9"/>
  <c r="AI356" i="9"/>
  <c r="AJ356" i="9"/>
  <c r="AK356" i="9"/>
  <c r="BH282" i="9"/>
  <c r="BH478" i="9"/>
  <c r="P163" i="9"/>
  <c r="P109" i="9"/>
  <c r="P267" i="9"/>
  <c r="P103" i="9"/>
  <c r="P217" i="9"/>
  <c r="P548" i="9"/>
  <c r="P90" i="9"/>
  <c r="P291" i="9"/>
  <c r="P197" i="9"/>
  <c r="P515" i="9"/>
  <c r="P42" i="9"/>
  <c r="AJ214" i="9"/>
  <c r="AJ563" i="9"/>
  <c r="AH563" i="9" s="1"/>
  <c r="AI580" i="9"/>
  <c r="AK580" i="9"/>
  <c r="AJ580" i="9"/>
  <c r="AI157" i="9"/>
  <c r="AJ157" i="9"/>
  <c r="AK157" i="9"/>
  <c r="BX53" i="9"/>
  <c r="BY53" i="9"/>
  <c r="AJ595" i="9"/>
  <c r="AI595" i="9"/>
  <c r="AK595" i="9"/>
  <c r="AK415" i="9"/>
  <c r="AJ415" i="9"/>
  <c r="AH415" i="9" s="1"/>
  <c r="AI415" i="9"/>
  <c r="AJ330" i="9"/>
  <c r="AI330" i="9"/>
  <c r="AK330" i="9"/>
  <c r="AK412" i="9"/>
  <c r="AI412" i="9"/>
  <c r="AJ412" i="9"/>
  <c r="AH412" i="9" s="1"/>
  <c r="AK464" i="9"/>
  <c r="AJ464" i="9"/>
  <c r="AI464" i="9"/>
  <c r="AH464" i="9" s="1"/>
  <c r="AI378" i="9"/>
  <c r="AK378" i="9"/>
  <c r="AJ378" i="9"/>
  <c r="AJ305" i="9"/>
  <c r="AI305" i="9"/>
  <c r="AH305" i="9" s="1"/>
  <c r="AA305" i="9" s="1"/>
  <c r="AK305" i="9"/>
  <c r="AT232" i="9"/>
  <c r="AS232" i="9"/>
  <c r="AR232" i="9" s="1"/>
  <c r="AQ232" i="9" s="1"/>
  <c r="AP232" i="9" s="1"/>
  <c r="AO232" i="9" s="1"/>
  <c r="AN232" i="9" s="1"/>
  <c r="AM232" i="9" s="1"/>
  <c r="AL232" i="9" s="1"/>
  <c r="AJ449" i="9"/>
  <c r="AI449" i="9"/>
  <c r="AK449" i="9"/>
  <c r="AJ117" i="9"/>
  <c r="AI117" i="9"/>
  <c r="AH117" i="9" s="1"/>
  <c r="AK117" i="9"/>
  <c r="AJ155" i="9"/>
  <c r="AI155" i="9"/>
  <c r="AH155" i="9" s="1"/>
  <c r="AA155" i="9" s="1"/>
  <c r="AE155" i="9" s="1"/>
  <c r="AK155" i="9"/>
  <c r="BG456" i="9"/>
  <c r="BF478" i="9"/>
  <c r="BF447" i="9"/>
  <c r="P126" i="9"/>
  <c r="P250" i="9"/>
  <c r="AK465" i="9"/>
  <c r="AK432" i="9"/>
  <c r="AI432" i="9"/>
  <c r="AJ432" i="9"/>
  <c r="AK600" i="9"/>
  <c r="AJ600" i="9"/>
  <c r="AI600" i="9"/>
  <c r="AH600" i="9" s="1"/>
  <c r="AI403" i="9"/>
  <c r="AK403" i="9"/>
  <c r="AJ403" i="9"/>
  <c r="AJ509" i="9"/>
  <c r="AI509" i="9"/>
  <c r="AK509" i="9"/>
  <c r="AK586" i="9"/>
  <c r="AI586" i="9"/>
  <c r="AJ586" i="9"/>
  <c r="AT311" i="9"/>
  <c r="AS311" i="9" s="1"/>
  <c r="AR311" i="9"/>
  <c r="AQ311" i="9" s="1"/>
  <c r="AP311" i="9" s="1"/>
  <c r="AO311" i="9" s="1"/>
  <c r="AN311" i="9" s="1"/>
  <c r="AM311" i="9" s="1"/>
  <c r="AL311" i="9" s="1"/>
  <c r="AJ577" i="9"/>
  <c r="AK577" i="9"/>
  <c r="AI577" i="9"/>
  <c r="AT610" i="9"/>
  <c r="AS610" i="9"/>
  <c r="AR610" i="9" s="1"/>
  <c r="AQ610" i="9" s="1"/>
  <c r="AP610" i="9" s="1"/>
  <c r="AO610" i="9" s="1"/>
  <c r="AN610" i="9" s="1"/>
  <c r="AM610" i="9" s="1"/>
  <c r="AL610" i="9" s="1"/>
  <c r="AK327" i="9"/>
  <c r="AI327" i="9"/>
  <c r="AJ327" i="9"/>
  <c r="AH327" i="9" s="1"/>
  <c r="AK268" i="9"/>
  <c r="AI268" i="9"/>
  <c r="AJ268" i="9"/>
  <c r="AI28" i="9"/>
  <c r="AK28" i="9"/>
  <c r="AJ28" i="9"/>
  <c r="AH28" i="9" s="1"/>
  <c r="AJ106" i="9"/>
  <c r="AI106" i="9"/>
  <c r="AH106" i="9" s="1"/>
  <c r="AK106" i="9"/>
  <c r="AI269" i="9"/>
  <c r="AJ269" i="9"/>
  <c r="AK269" i="9"/>
  <c r="AT79" i="9"/>
  <c r="AS79" i="9" s="1"/>
  <c r="AR79" i="9" s="1"/>
  <c r="AQ79" i="9" s="1"/>
  <c r="AP79" i="9" s="1"/>
  <c r="AO79" i="9" s="1"/>
  <c r="AN79" i="9" s="1"/>
  <c r="AM79" i="9" s="1"/>
  <c r="AL79" i="9" s="1"/>
  <c r="AK111" i="9"/>
  <c r="AJ111" i="9"/>
  <c r="AI111" i="9"/>
  <c r="AH111" i="9" s="1"/>
  <c r="BF456" i="9"/>
  <c r="P299" i="9"/>
  <c r="P326" i="9"/>
  <c r="P243" i="9"/>
  <c r="AJ465" i="9"/>
  <c r="AH465" i="9" s="1"/>
  <c r="AJ609" i="9"/>
  <c r="AH609" i="9" s="1"/>
  <c r="AI609" i="9"/>
  <c r="AK609" i="9"/>
  <c r="AJ357" i="9"/>
  <c r="AI357" i="9"/>
  <c r="AK357" i="9"/>
  <c r="AK348" i="9"/>
  <c r="AJ348" i="9"/>
  <c r="AI348" i="9"/>
  <c r="AK462" i="9"/>
  <c r="AJ462" i="9"/>
  <c r="AH462" i="9" s="1"/>
  <c r="AI462" i="9"/>
  <c r="AJ507" i="9"/>
  <c r="AI507" i="9"/>
  <c r="AK507" i="9"/>
  <c r="AJ579" i="9"/>
  <c r="AI579" i="9"/>
  <c r="AK579" i="9"/>
  <c r="AJ488" i="9"/>
  <c r="AH488" i="9" s="1"/>
  <c r="AI488" i="9"/>
  <c r="AK488" i="9"/>
  <c r="AJ565" i="9"/>
  <c r="AI565" i="9"/>
  <c r="AK565" i="9"/>
  <c r="BF26" i="9"/>
  <c r="BH447" i="9"/>
  <c r="BE647" i="9"/>
  <c r="AX647" i="9" s="1"/>
  <c r="AY647" i="9" s="1"/>
  <c r="P527" i="9"/>
  <c r="AJ525" i="9"/>
  <c r="AI525" i="9"/>
  <c r="AI316" i="9"/>
  <c r="AK316" i="9"/>
  <c r="AJ316" i="9"/>
  <c r="AI200" i="9"/>
  <c r="AK200" i="9"/>
  <c r="AJ200" i="9"/>
  <c r="AJ581" i="9"/>
  <c r="AK581" i="9"/>
  <c r="AI581" i="9"/>
  <c r="AK395" i="9"/>
  <c r="AJ395" i="9"/>
  <c r="AI395" i="9"/>
  <c r="AI57" i="9"/>
  <c r="AK57" i="9"/>
  <c r="AJ57" i="9"/>
  <c r="AJ201" i="9"/>
  <c r="AI201" i="9"/>
  <c r="AK201" i="9"/>
  <c r="AI473" i="9"/>
  <c r="AH473" i="9" s="1"/>
  <c r="AJ473" i="9"/>
  <c r="AK473" i="9"/>
  <c r="AI245" i="9"/>
  <c r="AK245" i="9"/>
  <c r="AJ245" i="9"/>
  <c r="AK319" i="9"/>
  <c r="AI319" i="9"/>
  <c r="AJ319" i="9"/>
  <c r="BF221" i="9"/>
  <c r="BG26" i="9"/>
  <c r="BE471" i="9"/>
  <c r="AX471" i="9" s="1"/>
  <c r="BB471" i="9" s="1"/>
  <c r="BH484" i="9"/>
  <c r="BE388" i="9"/>
  <c r="AX388" i="9" s="1"/>
  <c r="BQ279" i="9"/>
  <c r="BP279" i="9" s="1"/>
  <c r="BO279" i="9" s="1"/>
  <c r="BN279" i="9" s="1"/>
  <c r="BM279" i="9" s="1"/>
  <c r="BL279" i="9" s="1"/>
  <c r="BK279" i="9" s="1"/>
  <c r="BJ279" i="9" s="1"/>
  <c r="BI279" i="9" s="1"/>
  <c r="P97" i="9"/>
  <c r="P488" i="9"/>
  <c r="P31" i="9"/>
  <c r="P416" i="9"/>
  <c r="P452" i="9"/>
  <c r="P285" i="9"/>
  <c r="P49" i="9"/>
  <c r="AI472" i="9"/>
  <c r="AJ472" i="9"/>
  <c r="AH472" i="9" s="1"/>
  <c r="AK472" i="9"/>
  <c r="AJ562" i="9"/>
  <c r="AI562" i="9"/>
  <c r="AH562" i="9" s="1"/>
  <c r="AK562" i="9"/>
  <c r="AK300" i="9"/>
  <c r="AJ300" i="9"/>
  <c r="AI300" i="9"/>
  <c r="AK332" i="9"/>
  <c r="AJ332" i="9"/>
  <c r="AH332" i="9" s="1"/>
  <c r="AI332" i="9"/>
  <c r="AK285" i="9"/>
  <c r="AI285" i="9"/>
  <c r="AJ285" i="9"/>
  <c r="AJ537" i="9"/>
  <c r="AI537" i="9"/>
  <c r="AK537" i="9"/>
  <c r="AJ487" i="9"/>
  <c r="AI487" i="9"/>
  <c r="AK487" i="9"/>
  <c r="AT298" i="9"/>
  <c r="AS298" i="9"/>
  <c r="AR298" i="9" s="1"/>
  <c r="AQ298" i="9" s="1"/>
  <c r="AP298" i="9" s="1"/>
  <c r="AO298" i="9" s="1"/>
  <c r="AN298" i="9" s="1"/>
  <c r="AM298" i="9" s="1"/>
  <c r="AL298" i="9" s="1"/>
  <c r="AT254" i="9"/>
  <c r="AS254" i="9" s="1"/>
  <c r="AR254" i="9" s="1"/>
  <c r="AQ254" i="9" s="1"/>
  <c r="AP254" i="9" s="1"/>
  <c r="AO254" i="9" s="1"/>
  <c r="AN254" i="9" s="1"/>
  <c r="AM254" i="9" s="1"/>
  <c r="AL254" i="9" s="1"/>
  <c r="AI365" i="9"/>
  <c r="AJ365" i="9"/>
  <c r="AH365" i="9" s="1"/>
  <c r="AA365" i="9" s="1"/>
  <c r="AE365" i="9" s="1"/>
  <c r="AK365" i="9"/>
  <c r="AK95" i="9"/>
  <c r="AI95" i="9"/>
  <c r="AJ95" i="9"/>
  <c r="AK373" i="9"/>
  <c r="AJ373" i="9"/>
  <c r="AI373" i="9"/>
  <c r="BG221" i="9"/>
  <c r="BF416" i="9"/>
  <c r="BE416" i="9" s="1"/>
  <c r="AX416" i="9" s="1"/>
  <c r="BF484" i="9"/>
  <c r="BH244" i="9"/>
  <c r="BQ583" i="9"/>
  <c r="BP583" i="9" s="1"/>
  <c r="BO583" i="9" s="1"/>
  <c r="BN583" i="9" s="1"/>
  <c r="BM583" i="9" s="1"/>
  <c r="BL583" i="9" s="1"/>
  <c r="BK583" i="9" s="1"/>
  <c r="BJ583" i="9" s="1"/>
  <c r="BI583" i="9" s="1"/>
  <c r="P339" i="9"/>
  <c r="P436" i="9"/>
  <c r="P551" i="9"/>
  <c r="P189" i="9"/>
  <c r="P470" i="9"/>
  <c r="P500" i="9"/>
  <c r="AT603" i="9"/>
  <c r="AS603" i="9" s="1"/>
  <c r="AR603" i="9" s="1"/>
  <c r="AQ603" i="9" s="1"/>
  <c r="AP603" i="9" s="1"/>
  <c r="AO603" i="9" s="1"/>
  <c r="AN603" i="9" s="1"/>
  <c r="AM603" i="9" s="1"/>
  <c r="AL603" i="9" s="1"/>
  <c r="AK446" i="9"/>
  <c r="AJ446" i="9"/>
  <c r="AI446" i="9"/>
  <c r="AJ425" i="9"/>
  <c r="AI425" i="9"/>
  <c r="AK425" i="9"/>
  <c r="AK468" i="9"/>
  <c r="AJ468" i="9"/>
  <c r="AI468" i="9"/>
  <c r="AI401" i="9"/>
  <c r="AK401" i="9"/>
  <c r="AJ401" i="9"/>
  <c r="AJ604" i="9"/>
  <c r="AI604" i="9"/>
  <c r="AH604" i="9" s="1"/>
  <c r="AK604" i="9"/>
  <c r="AT413" i="9"/>
  <c r="AS413" i="9" s="1"/>
  <c r="AR413" i="9" s="1"/>
  <c r="AQ413" i="9" s="1"/>
  <c r="AP413" i="9" s="1"/>
  <c r="AO413" i="9" s="1"/>
  <c r="AN413" i="9" s="1"/>
  <c r="AM413" i="9" s="1"/>
  <c r="AL413" i="9" s="1"/>
  <c r="AK196" i="9"/>
  <c r="AJ196" i="9"/>
  <c r="AI196" i="9"/>
  <c r="AI234" i="9"/>
  <c r="AJ234" i="9"/>
  <c r="AK445" i="9"/>
  <c r="AJ445" i="9"/>
  <c r="AI445" i="9"/>
  <c r="AJ281" i="9"/>
  <c r="AI281" i="9"/>
  <c r="AK281" i="9"/>
  <c r="AI64" i="9"/>
  <c r="AJ64" i="9"/>
  <c r="AK64" i="9"/>
  <c r="AJ441" i="9"/>
  <c r="AI441" i="9"/>
  <c r="AK441" i="9"/>
  <c r="AJ614" i="9"/>
  <c r="AI614" i="9"/>
  <c r="AK614" i="9"/>
  <c r="AK71" i="9"/>
  <c r="AI71" i="9"/>
  <c r="AJ71" i="9"/>
  <c r="BE114" i="9"/>
  <c r="AX114" i="9" s="1"/>
  <c r="AH124" i="9"/>
  <c r="P479" i="9"/>
  <c r="P44" i="9"/>
  <c r="P158" i="9"/>
  <c r="P262" i="9"/>
  <c r="P74" i="9"/>
  <c r="P520" i="9"/>
  <c r="P283" i="9"/>
  <c r="P318" i="9"/>
  <c r="P148" i="9"/>
  <c r="P27" i="9"/>
  <c r="BY39" i="9"/>
  <c r="AI597" i="9"/>
  <c r="AH597" i="9" s="1"/>
  <c r="AK504" i="9"/>
  <c r="AI504" i="9"/>
  <c r="AJ504" i="9"/>
  <c r="AI294" i="9"/>
  <c r="AK294" i="9"/>
  <c r="AJ294" i="9"/>
  <c r="AK417" i="9"/>
  <c r="AJ417" i="9"/>
  <c r="AI417" i="9"/>
  <c r="AJ497" i="9"/>
  <c r="AI497" i="9"/>
  <c r="AK497" i="9"/>
  <c r="AI599" i="9"/>
  <c r="AK599" i="9"/>
  <c r="AJ599" i="9"/>
  <c r="AI411" i="9"/>
  <c r="AK411" i="9"/>
  <c r="AJ411" i="9"/>
  <c r="AJ230" i="9"/>
  <c r="AI230" i="9"/>
  <c r="AK230" i="9"/>
  <c r="AK239" i="9"/>
  <c r="AI239" i="9"/>
  <c r="AJ239" i="9"/>
  <c r="AJ545" i="9"/>
  <c r="AI545" i="9"/>
  <c r="AK545" i="9"/>
  <c r="AC76" i="8"/>
  <c r="AE76" i="8"/>
  <c r="AB76" i="8"/>
  <c r="AE443" i="8"/>
  <c r="AB443" i="8"/>
  <c r="AC443" i="8"/>
  <c r="AE354" i="8"/>
  <c r="AB354" i="8"/>
  <c r="AC354" i="8"/>
  <c r="AE564" i="8"/>
  <c r="AC564" i="8"/>
  <c r="AB564" i="8"/>
  <c r="AI514" i="8"/>
  <c r="AJ514" i="8"/>
  <c r="AK514" i="8"/>
  <c r="AI316" i="8"/>
  <c r="AJ316" i="8"/>
  <c r="AK316" i="8"/>
  <c r="AC421" i="8"/>
  <c r="AB421" i="8"/>
  <c r="AE421" i="8"/>
  <c r="AC438" i="8"/>
  <c r="AE438" i="8"/>
  <c r="AB438" i="8"/>
  <c r="AI36" i="8"/>
  <c r="AH36" i="8" s="1"/>
  <c r="AA36" i="8" s="1"/>
  <c r="AK36" i="8"/>
  <c r="AJ36" i="8"/>
  <c r="AC577" i="8"/>
  <c r="AB577" i="8"/>
  <c r="AE577" i="8"/>
  <c r="AE652" i="8"/>
  <c r="AC652" i="8"/>
  <c r="AB652" i="8"/>
  <c r="AC427" i="8"/>
  <c r="AB427" i="8"/>
  <c r="AE427" i="8"/>
  <c r="AJ38" i="8"/>
  <c r="AI38" i="8"/>
  <c r="AK38" i="8"/>
  <c r="AJ525" i="8"/>
  <c r="AI525" i="8"/>
  <c r="AH525" i="8" s="1"/>
  <c r="AA525" i="8" s="1"/>
  <c r="AK525" i="8"/>
  <c r="AI348" i="8"/>
  <c r="AJ348" i="8"/>
  <c r="AK348" i="8"/>
  <c r="AE507" i="8"/>
  <c r="AB131" i="8"/>
  <c r="AE299" i="8"/>
  <c r="AA530" i="8"/>
  <c r="AC530" i="8" s="1"/>
  <c r="AH604" i="8"/>
  <c r="AA604" i="8" s="1"/>
  <c r="AE604" i="8" s="1"/>
  <c r="AZ17" i="8"/>
  <c r="AX17" i="8" s="1"/>
  <c r="AB188" i="8"/>
  <c r="AE188" i="8"/>
  <c r="AC188" i="8"/>
  <c r="AB353" i="8"/>
  <c r="AE353" i="8"/>
  <c r="AI573" i="8"/>
  <c r="AJ573" i="8"/>
  <c r="AK573" i="8"/>
  <c r="AJ552" i="8"/>
  <c r="AI552" i="8"/>
  <c r="AK552" i="8"/>
  <c r="AK310" i="8"/>
  <c r="AI310" i="8"/>
  <c r="AJ310" i="8"/>
  <c r="AH392" i="8"/>
  <c r="AA392" i="8" s="1"/>
  <c r="AC47" i="8"/>
  <c r="AH203" i="8"/>
  <c r="AA203" i="8" s="1"/>
  <c r="I94" i="8"/>
  <c r="AC591" i="8"/>
  <c r="AC103" i="8"/>
  <c r="AC30" i="8"/>
  <c r="AB235" i="8"/>
  <c r="AK548" i="8"/>
  <c r="AH112" i="8"/>
  <c r="AA112" i="8" s="1"/>
  <c r="AH75" i="8"/>
  <c r="AA75" i="8" s="1"/>
  <c r="AH370" i="8"/>
  <c r="AA370" i="8" s="1"/>
  <c r="AB591" i="8"/>
  <c r="AE198" i="8"/>
  <c r="AE380" i="8"/>
  <c r="AS248" i="8"/>
  <c r="AR248" i="8" s="1"/>
  <c r="AQ248" i="8" s="1"/>
  <c r="AP248" i="8" s="1"/>
  <c r="AO248" i="8" s="1"/>
  <c r="AN248" i="8" s="1"/>
  <c r="AM248" i="8" s="1"/>
  <c r="AL248" i="8" s="1"/>
  <c r="AJ248" i="8" s="1"/>
  <c r="AI548" i="8"/>
  <c r="AH548" i="8" s="1"/>
  <c r="AA548" i="8" s="1"/>
  <c r="AH249" i="8"/>
  <c r="AA249" i="8" s="1"/>
  <c r="AE249" i="8" s="1"/>
  <c r="AH41" i="8"/>
  <c r="AA41" i="8" s="1"/>
  <c r="AH340" i="8"/>
  <c r="AA340" i="8" s="1"/>
  <c r="AH660" i="8"/>
  <c r="AA660" i="8" s="1"/>
  <c r="AH31" i="8"/>
  <c r="AA31" i="8" s="1"/>
  <c r="AB31" i="8" s="1"/>
  <c r="AE376" i="8"/>
  <c r="AH637" i="8"/>
  <c r="AA637" i="8" s="1"/>
  <c r="AH648" i="8"/>
  <c r="AA648" i="8" s="1"/>
  <c r="AB57" i="8"/>
  <c r="AE57" i="8"/>
  <c r="AI429" i="8"/>
  <c r="AJ429" i="8"/>
  <c r="AK429" i="8"/>
  <c r="AI615" i="8"/>
  <c r="AJ615" i="8"/>
  <c r="AK615" i="8"/>
  <c r="AH493" i="8"/>
  <c r="AA493" i="8" s="1"/>
  <c r="AJ192" i="8"/>
  <c r="AI192" i="8"/>
  <c r="AH192" i="8" s="1"/>
  <c r="AA192" i="8" s="1"/>
  <c r="AK192" i="8"/>
  <c r="AZ7" i="8"/>
  <c r="AX7" i="8" s="1"/>
  <c r="AZ14" i="8"/>
  <c r="AX14" i="8" s="1"/>
  <c r="AK416" i="8"/>
  <c r="AI416" i="8"/>
  <c r="AJ416" i="8"/>
  <c r="AB30" i="8"/>
  <c r="AJ476" i="8"/>
  <c r="AK476" i="8"/>
  <c r="AI476" i="8"/>
  <c r="AH476" i="8" s="1"/>
  <c r="AA476" i="8" s="1"/>
  <c r="AT286" i="8"/>
  <c r="AS286" i="8" s="1"/>
  <c r="AR286" i="8" s="1"/>
  <c r="AQ286" i="8" s="1"/>
  <c r="AP286" i="8" s="1"/>
  <c r="AO286" i="8" s="1"/>
  <c r="AN286" i="8" s="1"/>
  <c r="AM286" i="8" s="1"/>
  <c r="AL286" i="8" s="1"/>
  <c r="AJ28" i="8"/>
  <c r="AK28" i="8"/>
  <c r="AI28" i="8"/>
  <c r="AE622" i="8"/>
  <c r="AP717" i="8"/>
  <c r="AO717" i="8" s="1"/>
  <c r="AN717" i="8" s="1"/>
  <c r="AM717" i="8" s="1"/>
  <c r="AL717" i="8" s="1"/>
  <c r="AK717" i="8" s="1"/>
  <c r="AA432" i="8"/>
  <c r="AC432" i="8" s="1"/>
  <c r="AC324" i="8"/>
  <c r="AH571" i="8"/>
  <c r="AA571" i="8" s="1"/>
  <c r="AH410" i="8"/>
  <c r="AA410" i="8" s="1"/>
  <c r="AC410" i="8" s="1"/>
  <c r="AB441" i="8"/>
  <c r="AH643" i="8"/>
  <c r="AA643" i="8" s="1"/>
  <c r="AC643" i="8" s="1"/>
  <c r="AH124" i="8"/>
  <c r="AA124" i="8" s="1"/>
  <c r="AE95" i="8"/>
  <c r="AE379" i="8"/>
  <c r="AZ19" i="8"/>
  <c r="AX19" i="8" s="1"/>
  <c r="AE496" i="8"/>
  <c r="AC496" i="8"/>
  <c r="AB496" i="8"/>
  <c r="AT445" i="8"/>
  <c r="AS445" i="8" s="1"/>
  <c r="AR445" i="8" s="1"/>
  <c r="AQ445" i="8" s="1"/>
  <c r="AP445" i="8" s="1"/>
  <c r="AO445" i="8" s="1"/>
  <c r="AN445" i="8" s="1"/>
  <c r="AM445" i="8" s="1"/>
  <c r="AL445" i="8" s="1"/>
  <c r="BA9" i="8"/>
  <c r="AZ9" i="8" s="1"/>
  <c r="AX9" i="8" s="1"/>
  <c r="BB9" i="8"/>
  <c r="AB507" i="8"/>
  <c r="K615" i="8"/>
  <c r="AI56" i="8"/>
  <c r="AH56" i="8" s="1"/>
  <c r="AA56" i="8" s="1"/>
  <c r="AC56" i="8" s="1"/>
  <c r="AJ56" i="8"/>
  <c r="AK56" i="8"/>
  <c r="AB324" i="8"/>
  <c r="AB250" i="8"/>
  <c r="AC121" i="8"/>
  <c r="AA597" i="8"/>
  <c r="AC597" i="8" s="1"/>
  <c r="AI199" i="8"/>
  <c r="AH199" i="8" s="1"/>
  <c r="AA199" i="8" s="1"/>
  <c r="AE199" i="8" s="1"/>
  <c r="AC441" i="8"/>
  <c r="AB334" i="8"/>
  <c r="AB379" i="8"/>
  <c r="AI331" i="8"/>
  <c r="AE441" i="8"/>
  <c r="AK319" i="8"/>
  <c r="AB359" i="8"/>
  <c r="AE359" i="8"/>
  <c r="AC359" i="8"/>
  <c r="AJ611" i="8"/>
  <c r="AK611" i="8"/>
  <c r="AI611" i="8"/>
  <c r="AH611" i="8" s="1"/>
  <c r="AA611" i="8" s="1"/>
  <c r="K562" i="8"/>
  <c r="AE562" i="8"/>
  <c r="AB562" i="8"/>
  <c r="AC562" i="8"/>
  <c r="AJ152" i="8"/>
  <c r="AK152" i="8"/>
  <c r="AI152" i="8"/>
  <c r="AJ528" i="8"/>
  <c r="AK528" i="8"/>
  <c r="AI528" i="8"/>
  <c r="AJ355" i="8"/>
  <c r="AI355" i="8"/>
  <c r="AK355" i="8"/>
  <c r="AC147" i="8"/>
  <c r="AT556" i="8"/>
  <c r="AS556" i="8" s="1"/>
  <c r="AR556" i="8" s="1"/>
  <c r="AQ556" i="8" s="1"/>
  <c r="AP556" i="8" s="1"/>
  <c r="AO556" i="8" s="1"/>
  <c r="AN556" i="8" s="1"/>
  <c r="AM556" i="8" s="1"/>
  <c r="AL556" i="8" s="1"/>
  <c r="AI287" i="8"/>
  <c r="AK287" i="8"/>
  <c r="AJ287" i="8"/>
  <c r="AZ61" i="8"/>
  <c r="AX61" i="8" s="1"/>
  <c r="AC422" i="8"/>
  <c r="AH651" i="8"/>
  <c r="AA651" i="8" s="1"/>
  <c r="AE651" i="8" s="1"/>
  <c r="AJ331" i="8"/>
  <c r="AJ319" i="8"/>
  <c r="AH319" i="8" s="1"/>
  <c r="AA319" i="8" s="1"/>
  <c r="AC319" i="8" s="1"/>
  <c r="AQ237" i="8"/>
  <c r="AP237" i="8" s="1"/>
  <c r="AO237" i="8" s="1"/>
  <c r="AN237" i="8" s="1"/>
  <c r="AM237" i="8" s="1"/>
  <c r="AL237" i="8" s="1"/>
  <c r="AI237" i="8" s="1"/>
  <c r="AI491" i="8"/>
  <c r="AJ491" i="8"/>
  <c r="AK491" i="8"/>
  <c r="AE485" i="8"/>
  <c r="AC485" i="8"/>
  <c r="AB485" i="8"/>
  <c r="AI339" i="8"/>
  <c r="AJ339" i="8"/>
  <c r="AK339" i="8"/>
  <c r="AI536" i="8"/>
  <c r="AJ536" i="8"/>
  <c r="AK536" i="8"/>
  <c r="AH576" i="8"/>
  <c r="AA576" i="8" s="1"/>
  <c r="AT109" i="8"/>
  <c r="AS109" i="8"/>
  <c r="AR109" i="8" s="1"/>
  <c r="AQ109" i="8" s="1"/>
  <c r="AP109" i="8" s="1"/>
  <c r="AO109" i="8" s="1"/>
  <c r="AN109" i="8" s="1"/>
  <c r="AM109" i="8" s="1"/>
  <c r="AL109" i="8" s="1"/>
  <c r="AK48" i="8"/>
  <c r="AI48" i="8"/>
  <c r="AJ48" i="8"/>
  <c r="AI455" i="8"/>
  <c r="AH455" i="8" s="1"/>
  <c r="AA455" i="8" s="1"/>
  <c r="AJ455" i="8"/>
  <c r="AK455" i="8"/>
  <c r="K560" i="8"/>
  <c r="AZ55" i="8"/>
  <c r="AX55" i="8" s="1"/>
  <c r="AZ6" i="8"/>
  <c r="AX6" i="8" s="1"/>
  <c r="AI329" i="8"/>
  <c r="AJ329" i="8"/>
  <c r="AK329" i="8"/>
  <c r="AB99" i="8"/>
  <c r="AC78" i="8"/>
  <c r="AH67" i="8"/>
  <c r="AA67" i="8" s="1"/>
  <c r="AB67" i="8" s="1"/>
  <c r="AE184" i="8"/>
  <c r="AB422" i="8"/>
  <c r="AE99" i="8"/>
  <c r="AB159" i="8"/>
  <c r="AE93" i="8"/>
  <c r="AA508" i="8"/>
  <c r="AC508" i="8" s="1"/>
  <c r="AA183" i="8"/>
  <c r="AA494" i="8"/>
  <c r="AH337" i="8"/>
  <c r="AA337" i="8" s="1"/>
  <c r="AB337" i="8" s="1"/>
  <c r="AH563" i="8"/>
  <c r="AA563" i="8" s="1"/>
  <c r="AZ16" i="8"/>
  <c r="AX16" i="8" s="1"/>
  <c r="AH127" i="8"/>
  <c r="AA127" i="8" s="1"/>
  <c r="AB486" i="8"/>
  <c r="AE486" i="8"/>
  <c r="AC486" i="8"/>
  <c r="AJ565" i="8"/>
  <c r="AK565" i="8"/>
  <c r="AI565" i="8"/>
  <c r="AJ588" i="8"/>
  <c r="AK588" i="8"/>
  <c r="AI588" i="8"/>
  <c r="AI94" i="8"/>
  <c r="AJ94" i="8"/>
  <c r="AK94" i="8"/>
  <c r="AI560" i="8"/>
  <c r="AH560" i="8" s="1"/>
  <c r="AA560" i="8" s="1"/>
  <c r="AK560" i="8"/>
  <c r="AJ560" i="8"/>
  <c r="AH42" i="8"/>
  <c r="AA42" i="8" s="1"/>
  <c r="AE42" i="8" s="1"/>
  <c r="AH480" i="8"/>
  <c r="AA480" i="8" s="1"/>
  <c r="AZ42" i="8"/>
  <c r="AX42" i="8" s="1"/>
  <c r="AH318" i="8"/>
  <c r="AA318" i="8" s="1"/>
  <c r="AZ3" i="8"/>
  <c r="AX3" i="8" s="1"/>
  <c r="R535" i="1"/>
  <c r="T535" i="1" s="1"/>
  <c r="R281" i="1"/>
  <c r="T281" i="1" s="1"/>
  <c r="R438" i="1"/>
  <c r="T438" i="1" s="1"/>
  <c r="R674" i="1"/>
  <c r="T674" i="1" s="1"/>
  <c r="R470" i="1"/>
  <c r="T470" i="1" s="1"/>
  <c r="R378" i="1"/>
  <c r="T378" i="1" s="1"/>
  <c r="R607" i="1"/>
  <c r="T607" i="1" s="1"/>
  <c r="R717" i="1"/>
  <c r="T717" i="1" s="1"/>
  <c r="R420" i="1"/>
  <c r="T420" i="1" s="1"/>
  <c r="R665" i="1"/>
  <c r="T665" i="1" s="1"/>
  <c r="R185" i="1"/>
  <c r="T185" i="1" s="1"/>
  <c r="R593" i="1"/>
  <c r="T593" i="1" s="1"/>
  <c r="R32" i="1"/>
  <c r="T32" i="1" s="1"/>
  <c r="R603" i="1"/>
  <c r="T603" i="1" s="1"/>
  <c r="R572" i="1"/>
  <c r="T572" i="1" s="1"/>
  <c r="R638" i="1"/>
  <c r="T638" i="1" s="1"/>
  <c r="R227" i="1"/>
  <c r="T227" i="1" s="1"/>
  <c r="R269" i="1"/>
  <c r="T269" i="1" s="1"/>
  <c r="R486" i="1"/>
  <c r="T486" i="1" s="1"/>
  <c r="R658" i="1"/>
  <c r="T658" i="1" s="1"/>
  <c r="R325" i="1"/>
  <c r="T325" i="1" s="1"/>
  <c r="R28" i="1"/>
  <c r="T28" i="1" s="1"/>
  <c r="R256" i="1"/>
  <c r="T256" i="1" s="1"/>
  <c r="R715" i="1"/>
  <c r="T715" i="1" s="1"/>
  <c r="R424" i="1"/>
  <c r="T424" i="1" s="1"/>
  <c r="AJ53" i="8"/>
  <c r="AK53" i="8"/>
  <c r="AI53" i="8"/>
  <c r="AH53" i="8" s="1"/>
  <c r="AA53" i="8" s="1"/>
  <c r="AJ461" i="8"/>
  <c r="AI461" i="8"/>
  <c r="AK461" i="8"/>
  <c r="AJ620" i="8"/>
  <c r="AI620" i="8"/>
  <c r="AK620" i="8"/>
  <c r="AK501" i="8"/>
  <c r="AJ501" i="8"/>
  <c r="AI501" i="8"/>
  <c r="AJ113" i="8"/>
  <c r="AI113" i="8"/>
  <c r="AK113" i="8"/>
  <c r="AI521" i="8"/>
  <c r="AJ521" i="8"/>
  <c r="AK521" i="8"/>
  <c r="AH210" i="8"/>
  <c r="AA210" i="8" s="1"/>
  <c r="AB210" i="8" s="1"/>
  <c r="AH252" i="8"/>
  <c r="AA252" i="8" s="1"/>
  <c r="AE252" i="8" s="1"/>
  <c r="AH228" i="8"/>
  <c r="AA228" i="8" s="1"/>
  <c r="AZ10" i="8"/>
  <c r="AX10" i="8" s="1"/>
  <c r="AK241" i="8"/>
  <c r="AJ241" i="8"/>
  <c r="AI241" i="8"/>
  <c r="K444" i="8"/>
  <c r="AT599" i="8"/>
  <c r="AS599" i="8" s="1"/>
  <c r="AR599" i="8" s="1"/>
  <c r="AQ599" i="8" s="1"/>
  <c r="AP599" i="8" s="1"/>
  <c r="AO599" i="8" s="1"/>
  <c r="AN599" i="8" s="1"/>
  <c r="AM599" i="8" s="1"/>
  <c r="AL599" i="8" s="1"/>
  <c r="AI415" i="8"/>
  <c r="AK415" i="8"/>
  <c r="AJ415" i="8"/>
  <c r="AJ601" i="8"/>
  <c r="AI601" i="8"/>
  <c r="AK601" i="8"/>
  <c r="AH193" i="8"/>
  <c r="AA193" i="8" s="1"/>
  <c r="AT499" i="8"/>
  <c r="AS499" i="8"/>
  <c r="AR499" i="8" s="1"/>
  <c r="AQ499" i="8" s="1"/>
  <c r="AP499" i="8" s="1"/>
  <c r="AO499" i="8" s="1"/>
  <c r="AN499" i="8" s="1"/>
  <c r="AM499" i="8" s="1"/>
  <c r="AL499" i="8" s="1"/>
  <c r="AJ431" i="8"/>
  <c r="AK431" i="8"/>
  <c r="AI431" i="8"/>
  <c r="AB532" i="8"/>
  <c r="AE532" i="8"/>
  <c r="AC532" i="8"/>
  <c r="AJ444" i="8"/>
  <c r="AI444" i="8"/>
  <c r="AH444" i="8" s="1"/>
  <c r="AA444" i="8" s="1"/>
  <c r="AB444" i="8" s="1"/>
  <c r="AK444" i="8"/>
  <c r="J433" i="8"/>
  <c r="AK474" i="8"/>
  <c r="AJ474" i="8"/>
  <c r="AI474" i="8"/>
  <c r="AT592" i="8"/>
  <c r="AS592" i="8" s="1"/>
  <c r="AR592" i="8" s="1"/>
  <c r="AQ592" i="8" s="1"/>
  <c r="AP592" i="8" s="1"/>
  <c r="AO592" i="8" s="1"/>
  <c r="AN592" i="8" s="1"/>
  <c r="AM592" i="8" s="1"/>
  <c r="AL592" i="8" s="1"/>
  <c r="AT345" i="8"/>
  <c r="AS345" i="8" s="1"/>
  <c r="AR345" i="8" s="1"/>
  <c r="AQ345" i="8" s="1"/>
  <c r="AP345" i="8" s="1"/>
  <c r="AO345" i="8" s="1"/>
  <c r="AN345" i="8" s="1"/>
  <c r="AM345" i="8" s="1"/>
  <c r="AL345" i="8" s="1"/>
  <c r="K415" i="8"/>
  <c r="AK352" i="8"/>
  <c r="AI352" i="8"/>
  <c r="AJ352" i="8"/>
  <c r="AJ506" i="8"/>
  <c r="AI506" i="8"/>
  <c r="AH506" i="8" s="1"/>
  <c r="AK506" i="8"/>
  <c r="AK276" i="8"/>
  <c r="AJ276" i="8"/>
  <c r="AI276" i="8"/>
  <c r="AJ157" i="8"/>
  <c r="AK157" i="8"/>
  <c r="AI157" i="8"/>
  <c r="AA498" i="8"/>
  <c r="AB498" i="8" s="1"/>
  <c r="AH100" i="8"/>
  <c r="AA100" i="8" s="1"/>
  <c r="AE100" i="8" s="1"/>
  <c r="AH150" i="8"/>
  <c r="AA150" i="8" s="1"/>
  <c r="AH693" i="8"/>
  <c r="AA693" i="8" s="1"/>
  <c r="AB693" i="8" s="1"/>
  <c r="AH642" i="8"/>
  <c r="AA642" i="8" s="1"/>
  <c r="AC642" i="8" s="1"/>
  <c r="AH331" i="8"/>
  <c r="AA331" i="8" s="1"/>
  <c r="AZ23" i="8"/>
  <c r="AX23" i="8" s="1"/>
  <c r="AJ133" i="8"/>
  <c r="AI133" i="8"/>
  <c r="AK133" i="8"/>
  <c r="AJ433" i="8"/>
  <c r="AI433" i="8"/>
  <c r="AH433" i="8" s="1"/>
  <c r="AA433" i="8" s="1"/>
  <c r="AB433" i="8" s="1"/>
  <c r="AK433" i="8"/>
  <c r="K474" i="8"/>
  <c r="K592" i="8"/>
  <c r="AK185" i="8"/>
  <c r="AJ185" i="8"/>
  <c r="AI185" i="8"/>
  <c r="AJ471" i="8"/>
  <c r="AK471" i="8"/>
  <c r="AI471" i="8"/>
  <c r="AJ151" i="8"/>
  <c r="AK151" i="8"/>
  <c r="AI151" i="8"/>
  <c r="I345" i="8"/>
  <c r="AJ623" i="8"/>
  <c r="AK623" i="8"/>
  <c r="AI623" i="8"/>
  <c r="AH623" i="8" s="1"/>
  <c r="AA623" i="8" s="1"/>
  <c r="I352" i="8"/>
  <c r="AH251" i="8"/>
  <c r="AA251" i="8" s="1"/>
  <c r="AZ49" i="8"/>
  <c r="AX49" i="8" s="1"/>
  <c r="AH82" i="8"/>
  <c r="AA82" i="8" s="1"/>
  <c r="AC452" i="8"/>
  <c r="K572" i="8"/>
  <c r="AE572" i="8"/>
  <c r="AB572" i="8"/>
  <c r="AT33" i="8"/>
  <c r="AS33" i="8" s="1"/>
  <c r="AR33" i="8" s="1"/>
  <c r="AQ33" i="8" s="1"/>
  <c r="AP33" i="8" s="1"/>
  <c r="AO33" i="8" s="1"/>
  <c r="AN33" i="8" s="1"/>
  <c r="AM33" i="8" s="1"/>
  <c r="AL33" i="8" s="1"/>
  <c r="AJ465" i="8"/>
  <c r="AK465" i="8"/>
  <c r="AI465" i="8"/>
  <c r="AB458" i="8"/>
  <c r="AC458" i="8"/>
  <c r="AE458" i="8"/>
  <c r="K413" i="8"/>
  <c r="AJ404" i="8"/>
  <c r="AI404" i="8"/>
  <c r="AK404" i="8"/>
  <c r="K471" i="8"/>
  <c r="K430" i="8"/>
  <c r="AJ483" i="8"/>
  <c r="AK483" i="8"/>
  <c r="AI483" i="8"/>
  <c r="AT454" i="8"/>
  <c r="AS454" i="8" s="1"/>
  <c r="AR454" i="8" s="1"/>
  <c r="AQ454" i="8" s="1"/>
  <c r="AP454" i="8" s="1"/>
  <c r="AO454" i="8" s="1"/>
  <c r="AN454" i="8" s="1"/>
  <c r="AM454" i="8" s="1"/>
  <c r="AL454" i="8" s="1"/>
  <c r="AK510" i="8"/>
  <c r="AJ510" i="8"/>
  <c r="AI510" i="8"/>
  <c r="I283" i="8"/>
  <c r="AH342" i="8"/>
  <c r="AA342" i="8" s="1"/>
  <c r="AH171" i="8"/>
  <c r="AA171" i="8" s="1"/>
  <c r="AH362" i="8"/>
  <c r="AA362" i="8" s="1"/>
  <c r="AB362" i="8" s="1"/>
  <c r="AH50" i="8"/>
  <c r="AA50" i="8" s="1"/>
  <c r="AH137" i="8"/>
  <c r="AA137" i="8" s="1"/>
  <c r="AZ39" i="8"/>
  <c r="AX39" i="8" s="1"/>
  <c r="AT126" i="8"/>
  <c r="AS126" i="8" s="1"/>
  <c r="AR126" i="8" s="1"/>
  <c r="AQ126" i="8" s="1"/>
  <c r="AP126" i="8" s="1"/>
  <c r="AO126" i="8" s="1"/>
  <c r="AN126" i="8" s="1"/>
  <c r="AM126" i="8" s="1"/>
  <c r="AL126" i="8" s="1"/>
  <c r="AB412" i="8"/>
  <c r="AC412" i="8"/>
  <c r="AE412" i="8"/>
  <c r="AA478" i="8"/>
  <c r="AC478" i="8" s="1"/>
  <c r="AT351" i="8"/>
  <c r="AS351" i="8" s="1"/>
  <c r="AR351" i="8" s="1"/>
  <c r="AQ351" i="8" s="1"/>
  <c r="AP351" i="8" s="1"/>
  <c r="AO351" i="8" s="1"/>
  <c r="AN351" i="8" s="1"/>
  <c r="AM351" i="8" s="1"/>
  <c r="AL351" i="8" s="1"/>
  <c r="AB455" i="8"/>
  <c r="AC455" i="8"/>
  <c r="AE455" i="8"/>
  <c r="AS168" i="8"/>
  <c r="AR168" i="8" s="1"/>
  <c r="AQ168" i="8" s="1"/>
  <c r="AP168" i="8" s="1"/>
  <c r="AO168" i="8" s="1"/>
  <c r="AN168" i="8" s="1"/>
  <c r="AM168" i="8" s="1"/>
  <c r="AL168" i="8" s="1"/>
  <c r="AT168" i="8"/>
  <c r="AJ283" i="8"/>
  <c r="AK283" i="8"/>
  <c r="AI283" i="8"/>
  <c r="AZ4" i="8"/>
  <c r="AX4" i="8" s="1"/>
  <c r="AH227" i="8"/>
  <c r="AA227" i="8" s="1"/>
  <c r="AH644" i="8"/>
  <c r="AA644" i="8" s="1"/>
  <c r="AA506" i="8"/>
  <c r="AE506" i="8" s="1"/>
  <c r="I42" i="8"/>
  <c r="AJ141" i="8"/>
  <c r="AK141" i="8"/>
  <c r="AI141" i="8"/>
  <c r="AK413" i="8"/>
  <c r="AJ413" i="8"/>
  <c r="AI413" i="8"/>
  <c r="AJ221" i="8"/>
  <c r="AK221" i="8"/>
  <c r="AI221" i="8"/>
  <c r="J478" i="8"/>
  <c r="AK165" i="8"/>
  <c r="AJ165" i="8"/>
  <c r="AI165" i="8"/>
  <c r="AT430" i="8"/>
  <c r="AS430" i="8" s="1"/>
  <c r="AR430" i="8" s="1"/>
  <c r="AQ430" i="8" s="1"/>
  <c r="AP430" i="8" s="1"/>
  <c r="AO430" i="8" s="1"/>
  <c r="AN430" i="8" s="1"/>
  <c r="AM430" i="8" s="1"/>
  <c r="AL430" i="8" s="1"/>
  <c r="AT513" i="8"/>
  <c r="AS513" i="8" s="1"/>
  <c r="AR513" i="8" s="1"/>
  <c r="AQ513" i="8" s="1"/>
  <c r="AP513" i="8" s="1"/>
  <c r="AO513" i="8" s="1"/>
  <c r="AN513" i="8" s="1"/>
  <c r="AM513" i="8" s="1"/>
  <c r="AL513" i="8" s="1"/>
  <c r="AJ464" i="8"/>
  <c r="AI464" i="8"/>
  <c r="AK464" i="8"/>
  <c r="AT296" i="8"/>
  <c r="AS296" i="8" s="1"/>
  <c r="AR296" i="8" s="1"/>
  <c r="AQ296" i="8" s="1"/>
  <c r="AP296" i="8" s="1"/>
  <c r="AO296" i="8" s="1"/>
  <c r="AN296" i="8"/>
  <c r="AM296" i="8" s="1"/>
  <c r="AL296" i="8" s="1"/>
  <c r="AZ26" i="8"/>
  <c r="AX26" i="8" s="1"/>
  <c r="AZ36" i="8"/>
  <c r="AX36" i="8" s="1"/>
  <c r="AJ61" i="8"/>
  <c r="AK61" i="8"/>
  <c r="AI61" i="8"/>
  <c r="AT369" i="8"/>
  <c r="AS369" i="8" s="1"/>
  <c r="AR369" i="8" s="1"/>
  <c r="AQ369" i="8" s="1"/>
  <c r="AP369" i="8" s="1"/>
  <c r="AO369" i="8" s="1"/>
  <c r="AN369" i="8" s="1"/>
  <c r="AM369" i="8" s="1"/>
  <c r="AL369" i="8" s="1"/>
  <c r="AH236" i="8"/>
  <c r="AA236" i="8" s="1"/>
  <c r="AH46" i="8"/>
  <c r="AA46" i="8" s="1"/>
  <c r="AT323" i="8"/>
  <c r="AS323" i="8" s="1"/>
  <c r="AR323" i="8" s="1"/>
  <c r="AQ323" i="8" s="1"/>
  <c r="AP323" i="8" s="1"/>
  <c r="AO323" i="8" s="1"/>
  <c r="AN323" i="8" s="1"/>
  <c r="AM323" i="8" s="1"/>
  <c r="AL323" i="8" s="1"/>
  <c r="I221" i="8"/>
  <c r="AE266" i="8"/>
  <c r="AB266" i="8"/>
  <c r="AC266" i="8"/>
  <c r="AT582" i="8"/>
  <c r="AS582" i="8" s="1"/>
  <c r="AR582" i="8" s="1"/>
  <c r="AQ582" i="8" s="1"/>
  <c r="AP582" i="8" s="1"/>
  <c r="AO582" i="8" s="1"/>
  <c r="AN582" i="8" s="1"/>
  <c r="AM582" i="8" s="1"/>
  <c r="AL582" i="8" s="1"/>
  <c r="AI90" i="8"/>
  <c r="AJ90" i="8"/>
  <c r="AK90" i="8"/>
  <c r="AT495" i="8"/>
  <c r="AS495" i="8" s="1"/>
  <c r="AR495" i="8" s="1"/>
  <c r="AQ495" i="8" s="1"/>
  <c r="AP495" i="8" s="1"/>
  <c r="AO495" i="8" s="1"/>
  <c r="AN495" i="8" s="1"/>
  <c r="AM495" i="8" s="1"/>
  <c r="AL495" i="8" s="1"/>
  <c r="I296" i="8"/>
  <c r="AH541" i="8"/>
  <c r="AA541" i="8" s="1"/>
  <c r="AE541" i="8" s="1"/>
  <c r="AZ68" i="8"/>
  <c r="AX68" i="8" s="1"/>
  <c r="AH71" i="8"/>
  <c r="AA71" i="8" s="1"/>
  <c r="AB71" i="8" s="1"/>
  <c r="AH673" i="8"/>
  <c r="AA673" i="8" s="1"/>
  <c r="AC673" i="8" s="1"/>
  <c r="AH566" i="8"/>
  <c r="AA566" i="8" s="1"/>
  <c r="AE566" i="8" s="1"/>
  <c r="AH142" i="8"/>
  <c r="AA142" i="8" s="1"/>
  <c r="K499" i="8"/>
  <c r="AJ69" i="8"/>
  <c r="AK69" i="8"/>
  <c r="AI69" i="8"/>
  <c r="I141" i="8"/>
  <c r="AJ479" i="8"/>
  <c r="AK479" i="8"/>
  <c r="AI479" i="8"/>
  <c r="AT595" i="8"/>
  <c r="AS595" i="8" s="1"/>
  <c r="AR595" i="8" s="1"/>
  <c r="AQ595" i="8" s="1"/>
  <c r="AP595" i="8" s="1"/>
  <c r="AO595" i="8" s="1"/>
  <c r="AN595" i="8" s="1"/>
  <c r="AM595" i="8" s="1"/>
  <c r="AL595" i="8" s="1"/>
  <c r="AI417" i="8"/>
  <c r="AK417" i="8"/>
  <c r="AJ417" i="8"/>
  <c r="K530" i="8"/>
  <c r="AB530" i="8"/>
  <c r="AT106" i="8"/>
  <c r="AS106" i="8" s="1"/>
  <c r="AR106" i="8" s="1"/>
  <c r="AQ106" i="8" s="1"/>
  <c r="AP106" i="8" s="1"/>
  <c r="AO106" i="8" s="1"/>
  <c r="AN106" i="8" s="1"/>
  <c r="AM106" i="8" s="1"/>
  <c r="AL106" i="8" s="1"/>
  <c r="AE149" i="8"/>
  <c r="AB149" i="8"/>
  <c r="AC149" i="8"/>
  <c r="AJ407" i="8"/>
  <c r="AI407" i="8"/>
  <c r="AK407" i="8"/>
  <c r="K495" i="8"/>
  <c r="AT225" i="8"/>
  <c r="AS225" i="8" s="1"/>
  <c r="AR225" i="8" s="1"/>
  <c r="AQ225" i="8" s="1"/>
  <c r="AP225" i="8" s="1"/>
  <c r="AO225" i="8" s="1"/>
  <c r="AN225" i="8" s="1"/>
  <c r="AM225" i="8" s="1"/>
  <c r="AL225" i="8" s="1"/>
  <c r="AH534" i="8"/>
  <c r="AA534" i="8" s="1"/>
  <c r="AK688" i="9"/>
  <c r="AI688" i="9"/>
  <c r="AJ688" i="9"/>
  <c r="AJ370" i="9"/>
  <c r="AI370" i="9"/>
  <c r="AK370" i="9"/>
  <c r="AJ339" i="9"/>
  <c r="AI339" i="9"/>
  <c r="AK339" i="9"/>
  <c r="AK116" i="9"/>
  <c r="AI116" i="9"/>
  <c r="AJ116" i="9"/>
  <c r="AJ51" i="9"/>
  <c r="AI51" i="9"/>
  <c r="AK51" i="9"/>
  <c r="AK486" i="9"/>
  <c r="AI486" i="9"/>
  <c r="AJ486" i="9"/>
  <c r="AK585" i="9"/>
  <c r="AJ541" i="9"/>
  <c r="AK541" i="9"/>
  <c r="AI541" i="9"/>
  <c r="BX72" i="9"/>
  <c r="BY72" i="9"/>
  <c r="BY57" i="9"/>
  <c r="BX57" i="9"/>
  <c r="AH559" i="9"/>
  <c r="AB559" i="9" s="1"/>
  <c r="AH36" i="9"/>
  <c r="BE282" i="9"/>
  <c r="AX282" i="9" s="1"/>
  <c r="BE517" i="9"/>
  <c r="AX517" i="9" s="1"/>
  <c r="BF624" i="9"/>
  <c r="AH613" i="9"/>
  <c r="AH566" i="9"/>
  <c r="BE382" i="9"/>
  <c r="AX382" i="9" s="1"/>
  <c r="AZ382" i="9" s="1"/>
  <c r="BH649" i="9"/>
  <c r="BQ63" i="9"/>
  <c r="BP63" i="9" s="1"/>
  <c r="BO63" i="9" s="1"/>
  <c r="BN63" i="9" s="1"/>
  <c r="BM63" i="9" s="1"/>
  <c r="BL63" i="9" s="1"/>
  <c r="BK63" i="9" s="1"/>
  <c r="BJ63" i="9" s="1"/>
  <c r="BI63" i="9" s="1"/>
  <c r="AI585" i="9"/>
  <c r="BY46" i="9"/>
  <c r="BX46" i="9"/>
  <c r="AJ324" i="9"/>
  <c r="AK324" i="9"/>
  <c r="AI324" i="9"/>
  <c r="BR678" i="9"/>
  <c r="BQ678" i="9" s="1"/>
  <c r="BP678" i="9" s="1"/>
  <c r="BO678" i="9" s="1"/>
  <c r="BN678" i="9" s="1"/>
  <c r="BM678" i="9" s="1"/>
  <c r="BL678" i="9" s="1"/>
  <c r="BK678" i="9" s="1"/>
  <c r="BJ678" i="9" s="1"/>
  <c r="BI678" i="9" s="1"/>
  <c r="BR675" i="9"/>
  <c r="BQ675" i="9" s="1"/>
  <c r="BP675" i="9" s="1"/>
  <c r="BO675" i="9" s="1"/>
  <c r="BN675" i="9" s="1"/>
  <c r="BM675" i="9" s="1"/>
  <c r="BL675" i="9" s="1"/>
  <c r="BK675" i="9" s="1"/>
  <c r="BJ675" i="9" s="1"/>
  <c r="BI675" i="9" s="1"/>
  <c r="BR682" i="9"/>
  <c r="BQ682" i="9" s="1"/>
  <c r="BP682" i="9" s="1"/>
  <c r="BO682" i="9" s="1"/>
  <c r="BN682" i="9" s="1"/>
  <c r="BM682" i="9" s="1"/>
  <c r="BL682" i="9" s="1"/>
  <c r="BK682" i="9" s="1"/>
  <c r="BJ682" i="9" s="1"/>
  <c r="BI682" i="9" s="1"/>
  <c r="BR683" i="9"/>
  <c r="BR673" i="9"/>
  <c r="BQ673" i="9" s="1"/>
  <c r="BP673" i="9" s="1"/>
  <c r="BO673" i="9" s="1"/>
  <c r="BN673" i="9" s="1"/>
  <c r="BM673" i="9" s="1"/>
  <c r="BL673" i="9" s="1"/>
  <c r="BK673" i="9" s="1"/>
  <c r="BJ673" i="9" s="1"/>
  <c r="BI673" i="9" s="1"/>
  <c r="BR706" i="9"/>
  <c r="BQ706" i="9" s="1"/>
  <c r="BP706" i="9" s="1"/>
  <c r="BO706" i="9" s="1"/>
  <c r="BN706" i="9" s="1"/>
  <c r="BM706" i="9" s="1"/>
  <c r="BL706" i="9" s="1"/>
  <c r="BK706" i="9" s="1"/>
  <c r="BJ706" i="9" s="1"/>
  <c r="BI706" i="9" s="1"/>
  <c r="BR654" i="9"/>
  <c r="BQ654" i="9" s="1"/>
  <c r="BP654" i="9" s="1"/>
  <c r="BO654" i="9" s="1"/>
  <c r="BN654" i="9" s="1"/>
  <c r="BM654" i="9" s="1"/>
  <c r="BL654" i="9" s="1"/>
  <c r="BK654" i="9" s="1"/>
  <c r="BJ654" i="9" s="1"/>
  <c r="BI654" i="9" s="1"/>
  <c r="BR630" i="9"/>
  <c r="BQ630" i="9" s="1"/>
  <c r="BP630" i="9" s="1"/>
  <c r="BO630" i="9" s="1"/>
  <c r="BN630" i="9" s="1"/>
  <c r="BM630" i="9" s="1"/>
  <c r="BL630" i="9" s="1"/>
  <c r="BK630" i="9" s="1"/>
  <c r="BJ630" i="9" s="1"/>
  <c r="BI630" i="9" s="1"/>
  <c r="BR643" i="9"/>
  <c r="BQ643" i="9" s="1"/>
  <c r="BP643" i="9" s="1"/>
  <c r="BO643" i="9" s="1"/>
  <c r="BN643" i="9" s="1"/>
  <c r="BM643" i="9" s="1"/>
  <c r="BL643" i="9" s="1"/>
  <c r="BK643" i="9" s="1"/>
  <c r="BJ643" i="9" s="1"/>
  <c r="BI643" i="9" s="1"/>
  <c r="BR638" i="9"/>
  <c r="BQ638" i="9" s="1"/>
  <c r="BP638" i="9" s="1"/>
  <c r="BO638" i="9" s="1"/>
  <c r="BN638" i="9" s="1"/>
  <c r="BM638" i="9" s="1"/>
  <c r="BL638" i="9" s="1"/>
  <c r="BK638" i="9" s="1"/>
  <c r="BJ638" i="9" s="1"/>
  <c r="BI638" i="9" s="1"/>
  <c r="BR658" i="9"/>
  <c r="BQ658" i="9" s="1"/>
  <c r="BP658" i="9" s="1"/>
  <c r="BO658" i="9" s="1"/>
  <c r="BN658" i="9" s="1"/>
  <c r="BM658" i="9" s="1"/>
  <c r="BL658" i="9" s="1"/>
  <c r="BK658" i="9" s="1"/>
  <c r="BJ658" i="9" s="1"/>
  <c r="BI658" i="9" s="1"/>
  <c r="BR679" i="9"/>
  <c r="BQ679" i="9" s="1"/>
  <c r="BP679" i="9" s="1"/>
  <c r="BO679" i="9" s="1"/>
  <c r="BN679" i="9" s="1"/>
  <c r="BM679" i="9" s="1"/>
  <c r="BL679" i="9" s="1"/>
  <c r="BK679" i="9" s="1"/>
  <c r="BJ679" i="9" s="1"/>
  <c r="BI679" i="9" s="1"/>
  <c r="BG679" i="9" s="1"/>
  <c r="BR665" i="9"/>
  <c r="BQ665" i="9" s="1"/>
  <c r="BP665" i="9" s="1"/>
  <c r="BO665" i="9" s="1"/>
  <c r="BN665" i="9" s="1"/>
  <c r="BM665" i="9" s="1"/>
  <c r="BL665" i="9" s="1"/>
  <c r="BK665" i="9" s="1"/>
  <c r="BJ665" i="9" s="1"/>
  <c r="BI665" i="9" s="1"/>
  <c r="BR634" i="9"/>
  <c r="BQ634" i="9" s="1"/>
  <c r="BP634" i="9" s="1"/>
  <c r="BO634" i="9" s="1"/>
  <c r="BN634" i="9" s="1"/>
  <c r="BM634" i="9" s="1"/>
  <c r="BL634" i="9" s="1"/>
  <c r="BK634" i="9" s="1"/>
  <c r="BJ634" i="9" s="1"/>
  <c r="BI634" i="9" s="1"/>
  <c r="BR695" i="9"/>
  <c r="BQ695" i="9" s="1"/>
  <c r="BP695" i="9" s="1"/>
  <c r="BO695" i="9" s="1"/>
  <c r="BN695" i="9" s="1"/>
  <c r="BM695" i="9" s="1"/>
  <c r="BL695" i="9" s="1"/>
  <c r="BK695" i="9" s="1"/>
  <c r="BJ695" i="9" s="1"/>
  <c r="BI695" i="9" s="1"/>
  <c r="BR650" i="9"/>
  <c r="BQ650" i="9" s="1"/>
  <c r="BP650" i="9" s="1"/>
  <c r="BO650" i="9" s="1"/>
  <c r="BN650" i="9" s="1"/>
  <c r="BM650" i="9" s="1"/>
  <c r="BL650" i="9" s="1"/>
  <c r="BK650" i="9" s="1"/>
  <c r="BJ650" i="9" s="1"/>
  <c r="BI650" i="9" s="1"/>
  <c r="BR659" i="9"/>
  <c r="BQ659" i="9" s="1"/>
  <c r="BP659" i="9" s="1"/>
  <c r="BO659" i="9" s="1"/>
  <c r="BN659" i="9" s="1"/>
  <c r="BM659" i="9" s="1"/>
  <c r="BL659" i="9" s="1"/>
  <c r="BK659" i="9" s="1"/>
  <c r="BJ659" i="9" s="1"/>
  <c r="BI659" i="9" s="1"/>
  <c r="BR667" i="9"/>
  <c r="BQ667" i="9" s="1"/>
  <c r="BP667" i="9" s="1"/>
  <c r="BO667" i="9" s="1"/>
  <c r="BN667" i="9" s="1"/>
  <c r="BM667" i="9" s="1"/>
  <c r="BL667" i="9" s="1"/>
  <c r="BK667" i="9" s="1"/>
  <c r="BJ667" i="9" s="1"/>
  <c r="BI667" i="9" s="1"/>
  <c r="BR690" i="9"/>
  <c r="BR677" i="9"/>
  <c r="BQ677" i="9" s="1"/>
  <c r="BP677" i="9" s="1"/>
  <c r="BO677" i="9" s="1"/>
  <c r="BN677" i="9" s="1"/>
  <c r="BM677" i="9" s="1"/>
  <c r="BL677" i="9" s="1"/>
  <c r="BK677" i="9" s="1"/>
  <c r="BJ677" i="9" s="1"/>
  <c r="BI677" i="9" s="1"/>
  <c r="BR632" i="9"/>
  <c r="BQ632" i="9" s="1"/>
  <c r="BP632" i="9" s="1"/>
  <c r="BO632" i="9" s="1"/>
  <c r="BN632" i="9" s="1"/>
  <c r="BM632" i="9" s="1"/>
  <c r="BL632" i="9" s="1"/>
  <c r="BK632" i="9" s="1"/>
  <c r="BJ632" i="9" s="1"/>
  <c r="BI632" i="9" s="1"/>
  <c r="BH632" i="9" s="1"/>
  <c r="BR702" i="9"/>
  <c r="BQ702" i="9" s="1"/>
  <c r="BP702" i="9" s="1"/>
  <c r="BO702" i="9" s="1"/>
  <c r="BN702" i="9" s="1"/>
  <c r="BM702" i="9" s="1"/>
  <c r="BL702" i="9" s="1"/>
  <c r="BK702" i="9" s="1"/>
  <c r="BJ702" i="9" s="1"/>
  <c r="BI702" i="9" s="1"/>
  <c r="BR688" i="9"/>
  <c r="BQ688" i="9" s="1"/>
  <c r="BP688" i="9" s="1"/>
  <c r="BO688" i="9" s="1"/>
  <c r="BN688" i="9" s="1"/>
  <c r="BM688" i="9" s="1"/>
  <c r="BL688" i="9" s="1"/>
  <c r="BK688" i="9" s="1"/>
  <c r="BJ688" i="9" s="1"/>
  <c r="BI688" i="9" s="1"/>
  <c r="BR645" i="9"/>
  <c r="BQ645" i="9" s="1"/>
  <c r="BP645" i="9" s="1"/>
  <c r="BO645" i="9" s="1"/>
  <c r="BN645" i="9" s="1"/>
  <c r="BM645" i="9" s="1"/>
  <c r="BL645" i="9" s="1"/>
  <c r="BK645" i="9" s="1"/>
  <c r="BJ645" i="9" s="1"/>
  <c r="BI645" i="9" s="1"/>
  <c r="BR707" i="9"/>
  <c r="BQ707" i="9" s="1"/>
  <c r="BP707" i="9" s="1"/>
  <c r="BO707" i="9" s="1"/>
  <c r="BN707" i="9" s="1"/>
  <c r="BM707" i="9" s="1"/>
  <c r="BL707" i="9" s="1"/>
  <c r="BK707" i="9" s="1"/>
  <c r="BJ707" i="9" s="1"/>
  <c r="BI707" i="9" s="1"/>
  <c r="BR644" i="9"/>
  <c r="BR629" i="9"/>
  <c r="BQ629" i="9" s="1"/>
  <c r="BP629" i="9" s="1"/>
  <c r="BO629" i="9" s="1"/>
  <c r="BN629" i="9" s="1"/>
  <c r="BM629" i="9" s="1"/>
  <c r="BL629" i="9" s="1"/>
  <c r="BK629" i="9" s="1"/>
  <c r="BJ629" i="9" s="1"/>
  <c r="BI629" i="9" s="1"/>
  <c r="BR674" i="9"/>
  <c r="BQ674" i="9" s="1"/>
  <c r="BP674" i="9" s="1"/>
  <c r="BO674" i="9" s="1"/>
  <c r="BN674" i="9" s="1"/>
  <c r="BM674" i="9" s="1"/>
  <c r="BL674" i="9" s="1"/>
  <c r="BK674" i="9" s="1"/>
  <c r="BJ674" i="9" s="1"/>
  <c r="BI674" i="9" s="1"/>
  <c r="BR680" i="9"/>
  <c r="BQ680" i="9" s="1"/>
  <c r="BP680" i="9" s="1"/>
  <c r="BO680" i="9" s="1"/>
  <c r="BN680" i="9" s="1"/>
  <c r="BM680" i="9" s="1"/>
  <c r="BL680" i="9" s="1"/>
  <c r="BK680" i="9" s="1"/>
  <c r="BJ680" i="9" s="1"/>
  <c r="BI680" i="9" s="1"/>
  <c r="BR666" i="9"/>
  <c r="BQ666" i="9" s="1"/>
  <c r="BP666" i="9" s="1"/>
  <c r="BO666" i="9" s="1"/>
  <c r="BN666" i="9" s="1"/>
  <c r="BM666" i="9" s="1"/>
  <c r="BL666" i="9" s="1"/>
  <c r="BK666" i="9" s="1"/>
  <c r="BJ666" i="9" s="1"/>
  <c r="BI666" i="9" s="1"/>
  <c r="BR671" i="9"/>
  <c r="BQ671" i="9" s="1"/>
  <c r="BP671" i="9" s="1"/>
  <c r="BO671" i="9" s="1"/>
  <c r="BN671" i="9" s="1"/>
  <c r="BM671" i="9" s="1"/>
  <c r="BL671" i="9" s="1"/>
  <c r="BK671" i="9" s="1"/>
  <c r="BJ671" i="9" s="1"/>
  <c r="BI671" i="9" s="1"/>
  <c r="BR669" i="9"/>
  <c r="BQ669" i="9" s="1"/>
  <c r="BP669" i="9" s="1"/>
  <c r="BO669" i="9" s="1"/>
  <c r="BN669" i="9" s="1"/>
  <c r="BM669" i="9" s="1"/>
  <c r="BL669" i="9" s="1"/>
  <c r="BK669" i="9" s="1"/>
  <c r="BJ669" i="9" s="1"/>
  <c r="BI669" i="9" s="1"/>
  <c r="BF669" i="9" s="1"/>
  <c r="BR662" i="9"/>
  <c r="BQ662" i="9" s="1"/>
  <c r="BP662" i="9" s="1"/>
  <c r="BO662" i="9" s="1"/>
  <c r="BN662" i="9" s="1"/>
  <c r="BM662" i="9" s="1"/>
  <c r="BL662" i="9" s="1"/>
  <c r="BK662" i="9" s="1"/>
  <c r="BJ662" i="9" s="1"/>
  <c r="BI662" i="9" s="1"/>
  <c r="BR696" i="9"/>
  <c r="BQ696" i="9" s="1"/>
  <c r="BP696" i="9" s="1"/>
  <c r="BO696" i="9" s="1"/>
  <c r="BN696" i="9" s="1"/>
  <c r="BM696" i="9" s="1"/>
  <c r="BL696" i="9" s="1"/>
  <c r="BK696" i="9" s="1"/>
  <c r="BJ696" i="9" s="1"/>
  <c r="BI696" i="9" s="1"/>
  <c r="BR691" i="9"/>
  <c r="BQ691" i="9" s="1"/>
  <c r="BP691" i="9" s="1"/>
  <c r="BO691" i="9" s="1"/>
  <c r="BN691" i="9" s="1"/>
  <c r="BM691" i="9" s="1"/>
  <c r="BL691" i="9" s="1"/>
  <c r="BK691" i="9" s="1"/>
  <c r="BJ691" i="9" s="1"/>
  <c r="BI691" i="9" s="1"/>
  <c r="BR668" i="9"/>
  <c r="BQ668" i="9" s="1"/>
  <c r="BP668" i="9" s="1"/>
  <c r="BO668" i="9" s="1"/>
  <c r="BN668" i="9" s="1"/>
  <c r="BM668" i="9" s="1"/>
  <c r="BL668" i="9" s="1"/>
  <c r="BK668" i="9" s="1"/>
  <c r="BJ668" i="9" s="1"/>
  <c r="BI668" i="9" s="1"/>
  <c r="BR653" i="9"/>
  <c r="BQ653" i="9" s="1"/>
  <c r="BP653" i="9" s="1"/>
  <c r="BO653" i="9" s="1"/>
  <c r="BN653" i="9" s="1"/>
  <c r="BM653" i="9" s="1"/>
  <c r="BL653" i="9" s="1"/>
  <c r="BK653" i="9" s="1"/>
  <c r="BJ653" i="9" s="1"/>
  <c r="BI653" i="9" s="1"/>
  <c r="BR698" i="9"/>
  <c r="BQ698" i="9" s="1"/>
  <c r="BP698" i="9" s="1"/>
  <c r="BO698" i="9" s="1"/>
  <c r="BN698" i="9" s="1"/>
  <c r="BM698" i="9" s="1"/>
  <c r="BL698" i="9" s="1"/>
  <c r="BK698" i="9" s="1"/>
  <c r="BJ698" i="9" s="1"/>
  <c r="BI698" i="9" s="1"/>
  <c r="BR664" i="9"/>
  <c r="BQ664" i="9" s="1"/>
  <c r="BP664" i="9" s="1"/>
  <c r="BO664" i="9" s="1"/>
  <c r="BN664" i="9" s="1"/>
  <c r="BM664" i="9" s="1"/>
  <c r="BL664" i="9" s="1"/>
  <c r="BK664" i="9" s="1"/>
  <c r="BJ664" i="9" s="1"/>
  <c r="BI664" i="9" s="1"/>
  <c r="BR701" i="9"/>
  <c r="BQ701" i="9" s="1"/>
  <c r="BP701" i="9" s="1"/>
  <c r="BO701" i="9" s="1"/>
  <c r="BN701" i="9" s="1"/>
  <c r="BM701" i="9" s="1"/>
  <c r="BL701" i="9" s="1"/>
  <c r="BK701" i="9" s="1"/>
  <c r="BJ701" i="9" s="1"/>
  <c r="BI701" i="9" s="1"/>
  <c r="BR687" i="9"/>
  <c r="BQ687" i="9" s="1"/>
  <c r="BP687" i="9" s="1"/>
  <c r="BO687" i="9" s="1"/>
  <c r="BN687" i="9" s="1"/>
  <c r="BM687" i="9" s="1"/>
  <c r="BL687" i="9" s="1"/>
  <c r="BK687" i="9" s="1"/>
  <c r="BJ687" i="9" s="1"/>
  <c r="BI687" i="9" s="1"/>
  <c r="BH687" i="9" s="1"/>
  <c r="BR685" i="9"/>
  <c r="BR670" i="9"/>
  <c r="BQ670" i="9" s="1"/>
  <c r="BP670" i="9" s="1"/>
  <c r="BO670" i="9" s="1"/>
  <c r="BN670" i="9" s="1"/>
  <c r="BM670" i="9" s="1"/>
  <c r="BL670" i="9" s="1"/>
  <c r="BK670" i="9" s="1"/>
  <c r="BJ670" i="9" s="1"/>
  <c r="BI670" i="9" s="1"/>
  <c r="BR689" i="9"/>
  <c r="BQ689" i="9" s="1"/>
  <c r="BP689" i="9" s="1"/>
  <c r="BO689" i="9" s="1"/>
  <c r="BN689" i="9" s="1"/>
  <c r="BM689" i="9" s="1"/>
  <c r="BL689" i="9" s="1"/>
  <c r="BK689" i="9" s="1"/>
  <c r="BJ689" i="9" s="1"/>
  <c r="BI689" i="9" s="1"/>
  <c r="BR639" i="9"/>
  <c r="BQ639" i="9" s="1"/>
  <c r="BP639" i="9" s="1"/>
  <c r="BO639" i="9" s="1"/>
  <c r="BN639" i="9" s="1"/>
  <c r="BM639" i="9" s="1"/>
  <c r="BL639" i="9" s="1"/>
  <c r="BK639" i="9" s="1"/>
  <c r="BJ639" i="9" s="1"/>
  <c r="BI639" i="9" s="1"/>
  <c r="BR635" i="9"/>
  <c r="BR711" i="9"/>
  <c r="BQ711" i="9" s="1"/>
  <c r="BP711" i="9" s="1"/>
  <c r="BO711" i="9" s="1"/>
  <c r="BN711" i="9" s="1"/>
  <c r="BM711" i="9" s="1"/>
  <c r="BL711" i="9" s="1"/>
  <c r="BK711" i="9" s="1"/>
  <c r="BJ711" i="9" s="1"/>
  <c r="BI711" i="9" s="1"/>
  <c r="BR692" i="9"/>
  <c r="BQ692" i="9" s="1"/>
  <c r="BP692" i="9" s="1"/>
  <c r="BO692" i="9" s="1"/>
  <c r="BN692" i="9" s="1"/>
  <c r="BM692" i="9" s="1"/>
  <c r="BL692" i="9" s="1"/>
  <c r="BK692" i="9" s="1"/>
  <c r="BJ692" i="9" s="1"/>
  <c r="BI692" i="9" s="1"/>
  <c r="BR684" i="9"/>
  <c r="BQ684" i="9" s="1"/>
  <c r="BP684" i="9" s="1"/>
  <c r="BO684" i="9" s="1"/>
  <c r="BN684" i="9" s="1"/>
  <c r="BM684" i="9" s="1"/>
  <c r="BL684" i="9" s="1"/>
  <c r="BK684" i="9" s="1"/>
  <c r="BJ684" i="9" s="1"/>
  <c r="BI684" i="9" s="1"/>
  <c r="BR631" i="9"/>
  <c r="BQ631" i="9" s="1"/>
  <c r="BP631" i="9" s="1"/>
  <c r="BO631" i="9" s="1"/>
  <c r="BN631" i="9" s="1"/>
  <c r="BM631" i="9" s="1"/>
  <c r="BL631" i="9" s="1"/>
  <c r="BK631" i="9" s="1"/>
  <c r="BJ631" i="9" s="1"/>
  <c r="BI631" i="9" s="1"/>
  <c r="AI181" i="9"/>
  <c r="AJ181" i="9"/>
  <c r="AK181" i="9"/>
  <c r="AI400" i="9"/>
  <c r="AK400" i="9"/>
  <c r="AJ400" i="9"/>
  <c r="BE91" i="9"/>
  <c r="AX91" i="9" s="1"/>
  <c r="AH243" i="9"/>
  <c r="BE180" i="9"/>
  <c r="AX180" i="9" s="1"/>
  <c r="AH39" i="9"/>
  <c r="AH438" i="9"/>
  <c r="AA438" i="9" s="1"/>
  <c r="BF652" i="9"/>
  <c r="P521" i="9"/>
  <c r="P504" i="9"/>
  <c r="P519" i="9"/>
  <c r="P533" i="9"/>
  <c r="P411" i="9"/>
  <c r="P439" i="9"/>
  <c r="P419" i="9"/>
  <c r="P446" i="9"/>
  <c r="P57" i="9"/>
  <c r="P137" i="9"/>
  <c r="P233" i="9"/>
  <c r="P37" i="9"/>
  <c r="P101" i="9"/>
  <c r="P173" i="9"/>
  <c r="P39" i="9"/>
  <c r="P176" i="9"/>
  <c r="P253" i="9"/>
  <c r="P325" i="9"/>
  <c r="P405" i="9"/>
  <c r="P138" i="9"/>
  <c r="P264" i="9"/>
  <c r="P336" i="9"/>
  <c r="P79" i="9"/>
  <c r="P180" i="9"/>
  <c r="P275" i="9"/>
  <c r="P371" i="9"/>
  <c r="P110" i="9"/>
  <c r="P254" i="9"/>
  <c r="P342" i="9"/>
  <c r="P545" i="9"/>
  <c r="W2" i="9"/>
  <c r="P28" i="9"/>
  <c r="P598" i="9"/>
  <c r="P536" i="9"/>
  <c r="P456" i="9"/>
  <c r="P528" i="9"/>
  <c r="P480" i="9"/>
  <c r="P507" i="9"/>
  <c r="P435" i="9"/>
  <c r="P438" i="9"/>
  <c r="P65" i="9"/>
  <c r="P153" i="9"/>
  <c r="P22" i="9"/>
  <c r="P45" i="9"/>
  <c r="P117" i="9"/>
  <c r="P181" i="9"/>
  <c r="P64" i="9"/>
  <c r="P179" i="9"/>
  <c r="P261" i="9"/>
  <c r="P333" i="9"/>
  <c r="P43" i="9"/>
  <c r="P154" i="9"/>
  <c r="P272" i="9"/>
  <c r="P344" i="9"/>
  <c r="P100" i="9"/>
  <c r="P183" i="9"/>
  <c r="P307" i="9"/>
  <c r="P387" i="9"/>
  <c r="P142" i="9"/>
  <c r="P270" i="9"/>
  <c r="P350" i="9"/>
  <c r="W3" i="9"/>
  <c r="P24" i="9"/>
  <c r="P572" i="9"/>
  <c r="P404" i="9"/>
  <c r="P505" i="9"/>
  <c r="P460" i="9"/>
  <c r="P503" i="9"/>
  <c r="P516" i="9"/>
  <c r="P414" i="9"/>
  <c r="P595" i="9"/>
  <c r="P73" i="9"/>
  <c r="P161" i="9"/>
  <c r="P25" i="9"/>
  <c r="P53" i="9"/>
  <c r="P125" i="9"/>
  <c r="P205" i="9"/>
  <c r="P71" i="9"/>
  <c r="P192" i="9"/>
  <c r="P269" i="9"/>
  <c r="P341" i="9"/>
  <c r="P54" i="9"/>
  <c r="P186" i="9"/>
  <c r="P280" i="9"/>
  <c r="P376" i="9"/>
  <c r="P116" i="9"/>
  <c r="P196" i="9"/>
  <c r="P315" i="9"/>
  <c r="P395" i="9"/>
  <c r="P174" i="9"/>
  <c r="P278" i="9"/>
  <c r="P628" i="9"/>
  <c r="W14" i="9"/>
  <c r="P627" i="9"/>
  <c r="P525" i="9"/>
  <c r="P493" i="9"/>
  <c r="P445" i="9"/>
  <c r="P518" i="9"/>
  <c r="P512" i="9"/>
  <c r="P437" i="9"/>
  <c r="P580" i="9"/>
  <c r="P483" i="9"/>
  <c r="P431" i="9"/>
  <c r="P430" i="9"/>
  <c r="P81" i="9"/>
  <c r="P169" i="9"/>
  <c r="P50" i="9"/>
  <c r="P61" i="9"/>
  <c r="P133" i="9"/>
  <c r="P213" i="9"/>
  <c r="P96" i="9"/>
  <c r="P195" i="9"/>
  <c r="P277" i="9"/>
  <c r="P349" i="9"/>
  <c r="P68" i="9"/>
  <c r="P202" i="9"/>
  <c r="P288" i="9"/>
  <c r="P384" i="9"/>
  <c r="P119" i="9"/>
  <c r="P212" i="9"/>
  <c r="P323" i="9"/>
  <c r="P403" i="9"/>
  <c r="P190" i="9"/>
  <c r="P286" i="9"/>
  <c r="P29" i="9"/>
  <c r="W18" i="9"/>
  <c r="P351" i="9"/>
  <c r="P473" i="9"/>
  <c r="P428" i="9"/>
  <c r="P484" i="9"/>
  <c r="P531" i="9"/>
  <c r="P427" i="9"/>
  <c r="P510" i="9"/>
  <c r="P591" i="9"/>
  <c r="P89" i="9"/>
  <c r="P177" i="9"/>
  <c r="P58" i="9"/>
  <c r="P69" i="9"/>
  <c r="P141" i="9"/>
  <c r="P221" i="9"/>
  <c r="P99" i="9"/>
  <c r="P208" i="9"/>
  <c r="P293" i="9"/>
  <c r="P357" i="9"/>
  <c r="P75" i="9"/>
  <c r="P218" i="9"/>
  <c r="P296" i="9"/>
  <c r="P392" i="9"/>
  <c r="P132" i="9"/>
  <c r="P228" i="9"/>
  <c r="P331" i="9"/>
  <c r="P51" i="9"/>
  <c r="P206" i="9"/>
  <c r="P294" i="9"/>
  <c r="P48" i="9"/>
  <c r="P457" i="9"/>
  <c r="P440" i="9"/>
  <c r="P535" i="9"/>
  <c r="P501" i="9"/>
  <c r="P432" i="9"/>
  <c r="P467" i="9"/>
  <c r="P502" i="9"/>
  <c r="P105" i="9"/>
  <c r="P185" i="9"/>
  <c r="P66" i="9"/>
  <c r="P77" i="9"/>
  <c r="P149" i="9"/>
  <c r="P229" i="9"/>
  <c r="P112" i="9"/>
  <c r="P211" i="9"/>
  <c r="P301" i="9"/>
  <c r="P365" i="9"/>
  <c r="P86" i="9"/>
  <c r="P234" i="9"/>
  <c r="P304" i="9"/>
  <c r="P400" i="9"/>
  <c r="P135" i="9"/>
  <c r="P231" i="9"/>
  <c r="P347" i="9"/>
  <c r="P62" i="9"/>
  <c r="P222" i="9"/>
  <c r="P302" i="9"/>
  <c r="P603" i="9"/>
  <c r="P537" i="9"/>
  <c r="P509" i="9"/>
  <c r="P477" i="9"/>
  <c r="P497" i="9"/>
  <c r="P523" i="9"/>
  <c r="P443" i="9"/>
  <c r="P423" i="9"/>
  <c r="P587" i="9"/>
  <c r="P113" i="9"/>
  <c r="P193" i="9"/>
  <c r="P82" i="9"/>
  <c r="P85" i="9"/>
  <c r="P157" i="9"/>
  <c r="P237" i="9"/>
  <c r="P147" i="9"/>
  <c r="P227" i="9"/>
  <c r="P309" i="9"/>
  <c r="P373" i="9"/>
  <c r="P106" i="9"/>
  <c r="P240" i="9"/>
  <c r="P320" i="9"/>
  <c r="P40" i="9"/>
  <c r="P151" i="9"/>
  <c r="P251" i="9"/>
  <c r="P355" i="9"/>
  <c r="P76" i="9"/>
  <c r="P238" i="9"/>
  <c r="P310" i="9"/>
  <c r="P41" i="9"/>
  <c r="P245" i="9"/>
  <c r="P259" i="9"/>
  <c r="P673" i="9"/>
  <c r="P707" i="9"/>
  <c r="P654" i="9"/>
  <c r="P630" i="9"/>
  <c r="P643" i="9"/>
  <c r="P638" i="9"/>
  <c r="P650" i="9"/>
  <c r="P417" i="9"/>
  <c r="P129" i="9"/>
  <c r="P317" i="9"/>
  <c r="P363" i="9"/>
  <c r="P680" i="9"/>
  <c r="P688" i="9"/>
  <c r="P677" i="9"/>
  <c r="P679" i="9"/>
  <c r="P683" i="9"/>
  <c r="P665" i="9"/>
  <c r="P651" i="9"/>
  <c r="P634" i="9"/>
  <c r="P659" i="9"/>
  <c r="P678" i="9"/>
  <c r="P690" i="9"/>
  <c r="P201" i="9"/>
  <c r="P397" i="9"/>
  <c r="P83" i="9"/>
  <c r="P697" i="9"/>
  <c r="P669" i="9"/>
  <c r="P424" i="9"/>
  <c r="P34" i="9"/>
  <c r="P122" i="9"/>
  <c r="P246" i="9"/>
  <c r="P703" i="9"/>
  <c r="P664" i="9"/>
  <c r="P700" i="9"/>
  <c r="P710" i="9"/>
  <c r="P692" i="9"/>
  <c r="P645" i="9"/>
  <c r="P671" i="9"/>
  <c r="P662" i="9"/>
  <c r="P425" i="9"/>
  <c r="P532" i="9"/>
  <c r="P93" i="9"/>
  <c r="P256" i="9"/>
  <c r="P334" i="9"/>
  <c r="P632" i="9"/>
  <c r="P629" i="9"/>
  <c r="P165" i="9"/>
  <c r="P328" i="9"/>
  <c r="P698" i="9"/>
  <c r="P687" i="9"/>
  <c r="P685" i="9"/>
  <c r="P670" i="9"/>
  <c r="P667" i="9"/>
  <c r="P689" i="9"/>
  <c r="P644" i="9"/>
  <c r="P649" i="9"/>
  <c r="P639" i="9"/>
  <c r="P635" i="9"/>
  <c r="P675" i="9"/>
  <c r="P702" i="9"/>
  <c r="P682" i="9"/>
  <c r="P178" i="9"/>
  <c r="P461" i="9"/>
  <c r="P23" i="9"/>
  <c r="P47" i="9"/>
  <c r="P712" i="9"/>
  <c r="P696" i="9"/>
  <c r="P666" i="9"/>
  <c r="P695" i="9"/>
  <c r="P691" i="9"/>
  <c r="P684" i="9"/>
  <c r="P658" i="9"/>
  <c r="P674" i="9"/>
  <c r="P653" i="9"/>
  <c r="P648" i="9"/>
  <c r="P631" i="9"/>
  <c r="P496" i="9"/>
  <c r="P160" i="9"/>
  <c r="P167" i="9"/>
  <c r="AJ331" i="9"/>
  <c r="AI331" i="9"/>
  <c r="AK331" i="9"/>
  <c r="AK626" i="9"/>
  <c r="AJ626" i="9"/>
  <c r="AI626" i="9"/>
  <c r="AH560" i="9"/>
  <c r="BF420" i="9"/>
  <c r="BE420" i="9" s="1"/>
  <c r="AX420" i="9" s="1"/>
  <c r="BB420" i="9" s="1"/>
  <c r="AH571" i="9"/>
  <c r="AB571" i="9" s="1"/>
  <c r="AH303" i="9"/>
  <c r="AH272" i="9"/>
  <c r="BG652" i="9"/>
  <c r="BR626" i="9"/>
  <c r="BQ626" i="9" s="1"/>
  <c r="BP626" i="9" s="1"/>
  <c r="BO626" i="9" s="1"/>
  <c r="BN626" i="9" s="1"/>
  <c r="BM626" i="9" s="1"/>
  <c r="BL626" i="9" s="1"/>
  <c r="BK626" i="9" s="1"/>
  <c r="BJ626" i="9" s="1"/>
  <c r="BI626" i="9" s="1"/>
  <c r="AJ286" i="9"/>
  <c r="AI286" i="9"/>
  <c r="AK286" i="9"/>
  <c r="AI494" i="9"/>
  <c r="AJ494" i="9"/>
  <c r="AK494" i="9"/>
  <c r="BX54" i="9"/>
  <c r="BY54" i="9"/>
  <c r="AH358" i="9"/>
  <c r="AA358" i="9" s="1"/>
  <c r="BE594" i="9"/>
  <c r="AX594" i="9" s="1"/>
  <c r="BB594" i="9" s="1"/>
  <c r="AH41" i="9"/>
  <c r="AH282" i="9"/>
  <c r="AH78" i="9"/>
  <c r="AB78" i="9" s="1"/>
  <c r="AH666" i="9"/>
  <c r="AH678" i="9"/>
  <c r="AH647" i="9"/>
  <c r="BQ390" i="9"/>
  <c r="BP390" i="9" s="1"/>
  <c r="BO390" i="9" s="1"/>
  <c r="BN390" i="9" s="1"/>
  <c r="BM390" i="9" s="1"/>
  <c r="BL390" i="9" s="1"/>
  <c r="BK390" i="9" s="1"/>
  <c r="BJ390" i="9" s="1"/>
  <c r="BI390" i="9" s="1"/>
  <c r="AJ160" i="9"/>
  <c r="AK160" i="9"/>
  <c r="AI160" i="9"/>
  <c r="AI533" i="9"/>
  <c r="AJ533" i="9"/>
  <c r="AK533" i="9"/>
  <c r="AI102" i="9"/>
  <c r="AJ102" i="9"/>
  <c r="AK102" i="9"/>
  <c r="BY35" i="9"/>
  <c r="BX35" i="9"/>
  <c r="AH133" i="9"/>
  <c r="AA133" i="9" s="1"/>
  <c r="BE445" i="9"/>
  <c r="AX445" i="9" s="1"/>
  <c r="BE109" i="9"/>
  <c r="AX109" i="9" s="1"/>
  <c r="AH547" i="9"/>
  <c r="AH569" i="9"/>
  <c r="AH221" i="9"/>
  <c r="AB221" i="9" s="1"/>
  <c r="BE528" i="9"/>
  <c r="AX528" i="9" s="1"/>
  <c r="AH471" i="9"/>
  <c r="AA471" i="9" s="1"/>
  <c r="BE41" i="9"/>
  <c r="AX41" i="9" s="1"/>
  <c r="BE611" i="9"/>
  <c r="AX611" i="9" s="1"/>
  <c r="BQ126" i="9"/>
  <c r="BP126" i="9" s="1"/>
  <c r="BO126" i="9" s="1"/>
  <c r="BN126" i="9" s="1"/>
  <c r="BM126" i="9" s="1"/>
  <c r="BL126" i="9" s="1"/>
  <c r="BK126" i="9" s="1"/>
  <c r="BJ126" i="9" s="1"/>
  <c r="BI126" i="9" s="1"/>
  <c r="BF126" i="9" s="1"/>
  <c r="AT695" i="9"/>
  <c r="AS695" i="9" s="1"/>
  <c r="AR695" i="9" s="1"/>
  <c r="AQ695" i="9" s="1"/>
  <c r="AP695" i="9" s="1"/>
  <c r="AO695" i="9" s="1"/>
  <c r="AN695" i="9" s="1"/>
  <c r="AM695" i="9" s="1"/>
  <c r="AL695" i="9" s="1"/>
  <c r="AI197" i="9"/>
  <c r="AH197" i="9" s="1"/>
  <c r="AJ197" i="9"/>
  <c r="AK197" i="9"/>
  <c r="AT518" i="9"/>
  <c r="AS518" i="9" s="1"/>
  <c r="AR518" i="9" s="1"/>
  <c r="AQ518" i="9" s="1"/>
  <c r="AP518" i="9" s="1"/>
  <c r="AO518" i="9" s="1"/>
  <c r="AN518" i="9" s="1"/>
  <c r="AM518" i="9" s="1"/>
  <c r="AL518" i="9" s="1"/>
  <c r="BY63" i="9"/>
  <c r="BX63" i="9"/>
  <c r="AI584" i="9"/>
  <c r="AH584" i="9" s="1"/>
  <c r="AJ584" i="9"/>
  <c r="AK584" i="9"/>
  <c r="AJ308" i="9"/>
  <c r="AK308" i="9"/>
  <c r="AI308" i="9"/>
  <c r="AH308" i="9" s="1"/>
  <c r="BY36" i="9"/>
  <c r="BX36" i="9"/>
  <c r="BX74" i="9"/>
  <c r="BW74" i="9" s="1"/>
  <c r="BU74" i="9" s="1"/>
  <c r="BY74" i="9"/>
  <c r="BY14" i="9"/>
  <c r="BW14" i="9" s="1"/>
  <c r="BU14" i="9" s="1"/>
  <c r="BX14" i="9"/>
  <c r="BF687" i="9"/>
  <c r="AK376" i="9"/>
  <c r="AJ376" i="9"/>
  <c r="AI376" i="9"/>
  <c r="AK672" i="9"/>
  <c r="AI672" i="9"/>
  <c r="AJ672" i="9"/>
  <c r="AJ689" i="9"/>
  <c r="AI689" i="9"/>
  <c r="AK689" i="9"/>
  <c r="AI34" i="9"/>
  <c r="AK34" i="9"/>
  <c r="AJ34" i="9"/>
  <c r="BY52" i="9"/>
  <c r="BX52" i="9"/>
  <c r="AI29" i="9"/>
  <c r="AK29" i="9"/>
  <c r="AJ29" i="9"/>
  <c r="AH29" i="9" s="1"/>
  <c r="AJ255" i="9"/>
  <c r="AI255" i="9"/>
  <c r="AK255" i="9"/>
  <c r="AI241" i="9"/>
  <c r="AK241" i="9"/>
  <c r="AJ241" i="9"/>
  <c r="BQ716" i="9"/>
  <c r="BP716" i="9" s="1"/>
  <c r="BO716" i="9" s="1"/>
  <c r="BN716" i="9" s="1"/>
  <c r="BM716" i="9" s="1"/>
  <c r="BL716" i="9" s="1"/>
  <c r="BK716" i="9" s="1"/>
  <c r="BJ716" i="9" s="1"/>
  <c r="BI716" i="9" s="1"/>
  <c r="AH309" i="9"/>
  <c r="AA309" i="9" s="1"/>
  <c r="BH452" i="9"/>
  <c r="AH135" i="9"/>
  <c r="BF257" i="9"/>
  <c r="BG292" i="9"/>
  <c r="BE361" i="9"/>
  <c r="AX361" i="9" s="1"/>
  <c r="AZ361" i="9" s="1"/>
  <c r="BG224" i="9"/>
  <c r="AK199" i="9"/>
  <c r="AJ199" i="9"/>
  <c r="AI199" i="9"/>
  <c r="AK67" i="9"/>
  <c r="AI67" i="9"/>
  <c r="AJ67" i="9"/>
  <c r="AK169" i="9"/>
  <c r="AJ169" i="9"/>
  <c r="AI169" i="9"/>
  <c r="AJ266" i="9"/>
  <c r="AI266" i="9"/>
  <c r="AK266" i="9"/>
  <c r="AT63" i="9"/>
  <c r="AS63" i="9" s="1"/>
  <c r="AR63" i="9" s="1"/>
  <c r="AQ63" i="9" s="1"/>
  <c r="AP63" i="9" s="1"/>
  <c r="AO63" i="9" s="1"/>
  <c r="AN63" i="9" s="1"/>
  <c r="AM63" i="9" s="1"/>
  <c r="AL63" i="9" s="1"/>
  <c r="AT70" i="9"/>
  <c r="AS70" i="9" s="1"/>
  <c r="AR70" i="9" s="1"/>
  <c r="AQ70" i="9" s="1"/>
  <c r="AP70" i="9" s="1"/>
  <c r="AO70" i="9" s="1"/>
  <c r="AN70" i="9" s="1"/>
  <c r="AM70" i="9" s="1"/>
  <c r="AL70" i="9" s="1"/>
  <c r="AT175" i="9"/>
  <c r="AS175" i="9" s="1"/>
  <c r="AR175" i="9" s="1"/>
  <c r="AQ175" i="9" s="1"/>
  <c r="AP175" i="9" s="1"/>
  <c r="AO175" i="9" s="1"/>
  <c r="AN175" i="9" s="1"/>
  <c r="AM175" i="9" s="1"/>
  <c r="AL175" i="9" s="1"/>
  <c r="BG257" i="9"/>
  <c r="BF224" i="9"/>
  <c r="AI147" i="9"/>
  <c r="AK147" i="9"/>
  <c r="AJ147" i="9"/>
  <c r="AK363" i="9"/>
  <c r="AJ363" i="9"/>
  <c r="AI363" i="9"/>
  <c r="AT576" i="9"/>
  <c r="AS576" i="9" s="1"/>
  <c r="AR576" i="9" s="1"/>
  <c r="AQ576" i="9" s="1"/>
  <c r="AP576" i="9" s="1"/>
  <c r="AO576" i="9" s="1"/>
  <c r="AN576" i="9" s="1"/>
  <c r="AM576" i="9" s="1"/>
  <c r="AL576" i="9" s="1"/>
  <c r="AT27" i="9"/>
  <c r="AS27" i="9" s="1"/>
  <c r="AR27" i="9" s="1"/>
  <c r="AQ27" i="9" s="1"/>
  <c r="AP27" i="9" s="1"/>
  <c r="AO27" i="9" s="1"/>
  <c r="AN27" i="9" s="1"/>
  <c r="AM27" i="9" s="1"/>
  <c r="AL27" i="9" s="1"/>
  <c r="AJ343" i="9"/>
  <c r="AK343" i="9"/>
  <c r="AI343" i="9"/>
  <c r="AT470" i="9"/>
  <c r="AS470" i="9" s="1"/>
  <c r="AR470" i="9" s="1"/>
  <c r="AQ470" i="9" s="1"/>
  <c r="AP470" i="9" s="1"/>
  <c r="AO470" i="9" s="1"/>
  <c r="AN470" i="9" s="1"/>
  <c r="AM470" i="9" s="1"/>
  <c r="AL470" i="9" s="1"/>
  <c r="AI539" i="9"/>
  <c r="AJ539" i="9"/>
  <c r="AK539" i="9"/>
  <c r="BE133" i="9"/>
  <c r="AX133" i="9" s="1"/>
  <c r="BG413" i="9"/>
  <c r="BE413" i="9" s="1"/>
  <c r="AX413" i="9" s="1"/>
  <c r="BH566" i="9"/>
  <c r="BE483" i="9"/>
  <c r="AX483" i="9" s="1"/>
  <c r="AY483" i="9" s="1"/>
  <c r="BE274" i="9"/>
  <c r="AX274" i="9" s="1"/>
  <c r="AH26" i="9"/>
  <c r="AA26" i="9" s="1"/>
  <c r="BQ56" i="9"/>
  <c r="BP56" i="9" s="1"/>
  <c r="BO56" i="9" s="1"/>
  <c r="BN56" i="9" s="1"/>
  <c r="BM56" i="9" s="1"/>
  <c r="BL56" i="9" s="1"/>
  <c r="BK56" i="9" s="1"/>
  <c r="BJ56" i="9" s="1"/>
  <c r="BI56" i="9" s="1"/>
  <c r="AJ141" i="9"/>
  <c r="AI141" i="9"/>
  <c r="AK141" i="9"/>
  <c r="AJ317" i="9"/>
  <c r="AI317" i="9"/>
  <c r="AK317" i="9"/>
  <c r="BX16" i="9"/>
  <c r="BY16" i="9"/>
  <c r="BY77" i="9"/>
  <c r="BX77" i="9"/>
  <c r="AJ89" i="9"/>
  <c r="AI89" i="9"/>
  <c r="AH89" i="9" s="1"/>
  <c r="AK89" i="9"/>
  <c r="AI165" i="9"/>
  <c r="AJ165" i="9"/>
  <c r="AK165" i="9"/>
  <c r="AT182" i="9"/>
  <c r="AS182" i="9" s="1"/>
  <c r="AR182" i="9" s="1"/>
  <c r="AQ182" i="9" s="1"/>
  <c r="AP182" i="9" s="1"/>
  <c r="AO182" i="9" s="1"/>
  <c r="AN182" i="9" s="1"/>
  <c r="AM182" i="9" s="1"/>
  <c r="AL182" i="9" s="1"/>
  <c r="AJ500" i="9"/>
  <c r="AK500" i="9"/>
  <c r="AI500" i="9"/>
  <c r="BF566" i="9"/>
  <c r="BE566" i="9" s="1"/>
  <c r="AX566" i="9" s="1"/>
  <c r="BG575" i="9"/>
  <c r="BE575" i="9" s="1"/>
  <c r="AX575" i="9" s="1"/>
  <c r="AH114" i="9"/>
  <c r="AB114" i="9" s="1"/>
  <c r="AI178" i="9"/>
  <c r="AJ178" i="9"/>
  <c r="AK178" i="9"/>
  <c r="AK516" i="9"/>
  <c r="AI516" i="9"/>
  <c r="AJ516" i="9"/>
  <c r="BX40" i="9"/>
  <c r="BY40" i="9"/>
  <c r="AK110" i="9"/>
  <c r="AJ110" i="9"/>
  <c r="AI110" i="9"/>
  <c r="BX20" i="9"/>
  <c r="BY20" i="9"/>
  <c r="BW20" i="9" s="1"/>
  <c r="BU20" i="9" s="1"/>
  <c r="BH575" i="9"/>
  <c r="AH455" i="9"/>
  <c r="AA455" i="9" s="1"/>
  <c r="AC455" i="9" s="1"/>
  <c r="AH702" i="9"/>
  <c r="AB702" i="9" s="1"/>
  <c r="AH680" i="9"/>
  <c r="BX26" i="9"/>
  <c r="BY26" i="9"/>
  <c r="AK154" i="9"/>
  <c r="AI154" i="9"/>
  <c r="AJ154" i="9"/>
  <c r="BY29" i="9"/>
  <c r="BX29" i="9"/>
  <c r="AK521" i="9"/>
  <c r="AJ521" i="9"/>
  <c r="AI521" i="9"/>
  <c r="AJ606" i="9"/>
  <c r="AK606" i="9"/>
  <c r="AI606" i="9"/>
  <c r="AK100" i="9"/>
  <c r="AJ100" i="9"/>
  <c r="AI100" i="9"/>
  <c r="AT568" i="9"/>
  <c r="AS568" i="9" s="1"/>
  <c r="AR568" i="9" s="1"/>
  <c r="AQ568" i="9" s="1"/>
  <c r="AP568" i="9" s="1"/>
  <c r="AO568" i="9" s="1"/>
  <c r="AN568" i="9" s="1"/>
  <c r="AM568" i="9" s="1"/>
  <c r="AL568" i="9" s="1"/>
  <c r="BQ568" i="9"/>
  <c r="BP568" i="9" s="1"/>
  <c r="BO568" i="9" s="1"/>
  <c r="BN568" i="9" s="1"/>
  <c r="BM568" i="9" s="1"/>
  <c r="BL568" i="9" s="1"/>
  <c r="BK568" i="9" s="1"/>
  <c r="BJ568" i="9" s="1"/>
  <c r="BI568" i="9" s="1"/>
  <c r="AH66" i="9"/>
  <c r="AB66" i="9" s="1"/>
  <c r="BY2" i="9"/>
  <c r="BW2" i="9" s="1"/>
  <c r="BU2" i="9" s="1"/>
  <c r="BX2" i="9"/>
  <c r="AK598" i="9"/>
  <c r="AJ598" i="9"/>
  <c r="AI598" i="9"/>
  <c r="AT42" i="9"/>
  <c r="AS42" i="9" s="1"/>
  <c r="AR42" i="9" s="1"/>
  <c r="AQ42" i="9" s="1"/>
  <c r="AP42" i="9" s="1"/>
  <c r="AO42" i="9" s="1"/>
  <c r="AN42" i="9" s="1"/>
  <c r="AM42" i="9" s="1"/>
  <c r="AL42" i="9" s="1"/>
  <c r="BY30" i="9"/>
  <c r="BX30" i="9"/>
  <c r="AJ551" i="9"/>
  <c r="AK551" i="9"/>
  <c r="AI551" i="9"/>
  <c r="AJ56" i="9"/>
  <c r="AK56" i="9"/>
  <c r="AI56" i="9"/>
  <c r="AH56" i="9" s="1"/>
  <c r="AK474" i="9"/>
  <c r="AJ474" i="9"/>
  <c r="AI474" i="9"/>
  <c r="AI368" i="9"/>
  <c r="AJ368" i="9"/>
  <c r="AK368" i="9"/>
  <c r="AJ583" i="9"/>
  <c r="AI583" i="9"/>
  <c r="AK583" i="9"/>
  <c r="AT126" i="9"/>
  <c r="AS126" i="9" s="1"/>
  <c r="AR126" i="9" s="1"/>
  <c r="AQ126" i="9" s="1"/>
  <c r="AP126" i="9" s="1"/>
  <c r="AO126" i="9" s="1"/>
  <c r="AN126" i="9" s="1"/>
  <c r="AM126" i="9" s="1"/>
  <c r="AL126" i="9" s="1"/>
  <c r="AJ279" i="9"/>
  <c r="AI279" i="9"/>
  <c r="AK279" i="9"/>
  <c r="AJ390" i="9"/>
  <c r="AI390" i="9"/>
  <c r="AK390" i="9"/>
  <c r="BQ693" i="9"/>
  <c r="BP693" i="9" s="1"/>
  <c r="BO693" i="9" s="1"/>
  <c r="BN693" i="9" s="1"/>
  <c r="BM693" i="9" s="1"/>
  <c r="BL693" i="9" s="1"/>
  <c r="BK693" i="9" s="1"/>
  <c r="BJ693" i="9" s="1"/>
  <c r="BI693" i="9" s="1"/>
  <c r="BH292" i="9"/>
  <c r="AK223" i="9"/>
  <c r="AJ223" i="9"/>
  <c r="AI223" i="9"/>
  <c r="AH223" i="9" s="1"/>
  <c r="BY4" i="9"/>
  <c r="BX4" i="9"/>
  <c r="AK151" i="9"/>
  <c r="AJ151" i="9"/>
  <c r="AI151" i="9"/>
  <c r="AI248" i="9"/>
  <c r="AJ248" i="9"/>
  <c r="AK248" i="9"/>
  <c r="AK261" i="9"/>
  <c r="AJ261" i="9"/>
  <c r="AI261" i="9"/>
  <c r="AH261" i="9" s="1"/>
  <c r="AA261" i="9" s="1"/>
  <c r="AE261" i="9" s="1"/>
  <c r="AK505" i="9"/>
  <c r="AJ505" i="9"/>
  <c r="AI505" i="9"/>
  <c r="AI171" i="9"/>
  <c r="AK171" i="9"/>
  <c r="AJ171" i="9"/>
  <c r="BX23" i="9"/>
  <c r="BY23" i="9"/>
  <c r="BW23" i="9" s="1"/>
  <c r="BU23" i="9" s="1"/>
  <c r="AJ492" i="9"/>
  <c r="AI492" i="9"/>
  <c r="AK492" i="9"/>
  <c r="BY43" i="9"/>
  <c r="BX43" i="9"/>
  <c r="BW43" i="9" s="1"/>
  <c r="BU43" i="9" s="1"/>
  <c r="BG452" i="9"/>
  <c r="BE452" i="9" s="1"/>
  <c r="AX452" i="9" s="1"/>
  <c r="BE227" i="9"/>
  <c r="AX227" i="9" s="1"/>
  <c r="BE69" i="9"/>
  <c r="AX69" i="9" s="1"/>
  <c r="AH656" i="9"/>
  <c r="AB656" i="9" s="1"/>
  <c r="AH677" i="9"/>
  <c r="AA677" i="9" s="1"/>
  <c r="BQ42" i="9"/>
  <c r="BP42" i="9" s="1"/>
  <c r="BO42" i="9" s="1"/>
  <c r="BN42" i="9" s="1"/>
  <c r="BM42" i="9" s="1"/>
  <c r="BL42" i="9" s="1"/>
  <c r="BK42" i="9" s="1"/>
  <c r="BJ42" i="9" s="1"/>
  <c r="BI42" i="9" s="1"/>
  <c r="AH275" i="9"/>
  <c r="AB275" i="9" s="1"/>
  <c r="AK32" i="9"/>
  <c r="AJ32" i="9"/>
  <c r="AI32" i="9"/>
  <c r="BY32" i="9"/>
  <c r="BX32" i="9"/>
  <c r="AI48" i="9"/>
  <c r="AJ48" i="9"/>
  <c r="AK48" i="9"/>
  <c r="BY22" i="9"/>
  <c r="BX22" i="9"/>
  <c r="AI150" i="9"/>
  <c r="AK150" i="9"/>
  <c r="AJ150" i="9"/>
  <c r="AK236" i="9"/>
  <c r="AI236" i="9"/>
  <c r="AJ236" i="9"/>
  <c r="AH236" i="9" s="1"/>
  <c r="AK508" i="9"/>
  <c r="AI508" i="9"/>
  <c r="AJ508" i="9"/>
  <c r="AH508" i="9" s="1"/>
  <c r="AA508" i="9" s="1"/>
  <c r="BX19" i="9"/>
  <c r="BY19" i="9"/>
  <c r="BG161" i="9"/>
  <c r="BF161" i="9"/>
  <c r="BH161" i="9"/>
  <c r="BF156" i="9"/>
  <c r="BH156" i="9"/>
  <c r="BG156" i="9"/>
  <c r="AI202" i="9"/>
  <c r="AJ202" i="9"/>
  <c r="AK202" i="9"/>
  <c r="AK682" i="9"/>
  <c r="AI682" i="9"/>
  <c r="AH682" i="9" s="1"/>
  <c r="AJ682" i="9"/>
  <c r="AI662" i="9"/>
  <c r="AJ662" i="9"/>
  <c r="AK662" i="9"/>
  <c r="BY33" i="9"/>
  <c r="BX33" i="9"/>
  <c r="BG82" i="9"/>
  <c r="BH82" i="9"/>
  <c r="BF82" i="9"/>
  <c r="AK49" i="9"/>
  <c r="AI49" i="9"/>
  <c r="AH49" i="9" s="1"/>
  <c r="AJ49" i="9"/>
  <c r="AK219" i="9"/>
  <c r="AJ219" i="9"/>
  <c r="AI219" i="9"/>
  <c r="AI698" i="9"/>
  <c r="AH698" i="9" s="1"/>
  <c r="AJ698" i="9"/>
  <c r="AK698" i="9"/>
  <c r="BX78" i="9"/>
  <c r="BW78" i="9" s="1"/>
  <c r="BU78" i="9" s="1"/>
  <c r="BY78" i="9"/>
  <c r="BG202" i="9"/>
  <c r="BF202" i="9"/>
  <c r="BH202" i="9"/>
  <c r="BG431" i="9"/>
  <c r="BH431" i="9"/>
  <c r="BF431" i="9"/>
  <c r="BG270" i="9"/>
  <c r="BH270" i="9"/>
  <c r="BF270" i="9"/>
  <c r="AI130" i="9"/>
  <c r="AJ130" i="9"/>
  <c r="AK130" i="9"/>
  <c r="AK156" i="9"/>
  <c r="AJ156" i="9"/>
  <c r="AI156" i="9"/>
  <c r="AJ691" i="9"/>
  <c r="AI691" i="9"/>
  <c r="AK691" i="9"/>
  <c r="BH672" i="9"/>
  <c r="BF672" i="9"/>
  <c r="BE672" i="9" s="1"/>
  <c r="AX672" i="9" s="1"/>
  <c r="BG672" i="9"/>
  <c r="BF148" i="9"/>
  <c r="BH148" i="9"/>
  <c r="BG148" i="9"/>
  <c r="BH496" i="9"/>
  <c r="BG496" i="9"/>
  <c r="BF496" i="9"/>
  <c r="BG329" i="9"/>
  <c r="BH329" i="9"/>
  <c r="BF329" i="9"/>
  <c r="BF152" i="9"/>
  <c r="BE152" i="9" s="1"/>
  <c r="AX152" i="9" s="1"/>
  <c r="BG152" i="9"/>
  <c r="BH152" i="9"/>
  <c r="BG24" i="9"/>
  <c r="BF24" i="9"/>
  <c r="BH24" i="9"/>
  <c r="BF59" i="9"/>
  <c r="BG59" i="9"/>
  <c r="BH59" i="9"/>
  <c r="BF130" i="9"/>
  <c r="BG130" i="9"/>
  <c r="BH130" i="9"/>
  <c r="BH134" i="9"/>
  <c r="BG134" i="9"/>
  <c r="BF134" i="9"/>
  <c r="AJ466" i="9"/>
  <c r="AI466" i="9"/>
  <c r="AH466" i="9" s="1"/>
  <c r="AK466" i="9"/>
  <c r="BH177" i="9"/>
  <c r="BG177" i="9"/>
  <c r="BF177" i="9"/>
  <c r="BF352" i="9"/>
  <c r="BH352" i="9"/>
  <c r="BG352" i="9"/>
  <c r="BG31" i="9"/>
  <c r="BF31" i="9"/>
  <c r="BH31" i="9"/>
  <c r="AJ587" i="9"/>
  <c r="AK587" i="9"/>
  <c r="AI587" i="9"/>
  <c r="AJ88" i="9"/>
  <c r="AK88" i="9"/>
  <c r="AI88" i="9"/>
  <c r="AK23" i="9"/>
  <c r="AJ23" i="9"/>
  <c r="AI23" i="9"/>
  <c r="BG691" i="9"/>
  <c r="BH691" i="9"/>
  <c r="BF691" i="9"/>
  <c r="BH369" i="9"/>
  <c r="BG369" i="9"/>
  <c r="BF369" i="9"/>
  <c r="BF504" i="9"/>
  <c r="BH504" i="9"/>
  <c r="BG504" i="9"/>
  <c r="BG43" i="9"/>
  <c r="BF43" i="9"/>
  <c r="BH43" i="9"/>
  <c r="BH23" i="9"/>
  <c r="BF23" i="9"/>
  <c r="BG23" i="9"/>
  <c r="AJ369" i="9"/>
  <c r="AI369" i="9"/>
  <c r="AK369" i="9"/>
  <c r="BH661" i="9"/>
  <c r="BF661" i="9"/>
  <c r="BG661" i="9"/>
  <c r="BH104" i="9"/>
  <c r="BF104" i="9"/>
  <c r="BG104" i="9"/>
  <c r="BF453" i="9"/>
  <c r="BG453" i="9"/>
  <c r="BH453" i="9"/>
  <c r="BF88" i="9"/>
  <c r="BH88" i="9"/>
  <c r="BG88" i="9"/>
  <c r="BF181" i="9"/>
  <c r="BG181" i="9"/>
  <c r="BH181" i="9"/>
  <c r="BF219" i="9"/>
  <c r="BH219" i="9"/>
  <c r="BG219" i="9"/>
  <c r="BG98" i="9"/>
  <c r="BH98" i="9"/>
  <c r="BF98" i="9"/>
  <c r="AI82" i="9"/>
  <c r="AK82" i="9"/>
  <c r="AJ82" i="9"/>
  <c r="AJ352" i="9"/>
  <c r="AI352" i="9"/>
  <c r="AK352" i="9"/>
  <c r="AK668" i="9"/>
  <c r="AI668" i="9"/>
  <c r="AJ668" i="9"/>
  <c r="BH698" i="9"/>
  <c r="BG698" i="9"/>
  <c r="BF698" i="9"/>
  <c r="BE437" i="9"/>
  <c r="AX437" i="9" s="1"/>
  <c r="AH292" i="9"/>
  <c r="AA292" i="9" s="1"/>
  <c r="AH192" i="9"/>
  <c r="BE402" i="9"/>
  <c r="AX402" i="9" s="1"/>
  <c r="BB402" i="9" s="1"/>
  <c r="AH227" i="9"/>
  <c r="AB227" i="9" s="1"/>
  <c r="AH450" i="9"/>
  <c r="BE475" i="9"/>
  <c r="AX475" i="9" s="1"/>
  <c r="AH528" i="9"/>
  <c r="BE116" i="9"/>
  <c r="AX116" i="9" s="1"/>
  <c r="BB116" i="9" s="1"/>
  <c r="AH60" i="9"/>
  <c r="AH140" i="9"/>
  <c r="AH190" i="9"/>
  <c r="AA190" i="9" s="1"/>
  <c r="AE190" i="9" s="1"/>
  <c r="AT650" i="9"/>
  <c r="AS650" i="9" s="1"/>
  <c r="AR650" i="9" s="1"/>
  <c r="AQ650" i="9" s="1"/>
  <c r="AP650" i="9" s="1"/>
  <c r="AO650" i="9" s="1"/>
  <c r="AN650" i="9" s="1"/>
  <c r="AM650" i="9" s="1"/>
  <c r="AL650" i="9" s="1"/>
  <c r="AT659" i="9"/>
  <c r="AS659" i="9" s="1"/>
  <c r="AR659" i="9" s="1"/>
  <c r="AQ659" i="9" s="1"/>
  <c r="AP659" i="9" s="1"/>
  <c r="AO659" i="9" s="1"/>
  <c r="AN659" i="9" s="1"/>
  <c r="AM659" i="9" s="1"/>
  <c r="AL659" i="9" s="1"/>
  <c r="I75" i="9"/>
  <c r="BW38" i="9"/>
  <c r="BU38" i="9" s="1"/>
  <c r="AH307" i="9"/>
  <c r="AA307" i="9" s="1"/>
  <c r="AC307" i="9" s="1"/>
  <c r="AH359" i="9"/>
  <c r="AB359" i="9" s="1"/>
  <c r="AH285" i="9"/>
  <c r="AH377" i="9"/>
  <c r="AA377" i="9" s="1"/>
  <c r="AC377" i="9" s="1"/>
  <c r="AH320" i="9"/>
  <c r="BW60" i="9"/>
  <c r="BU60" i="9" s="1"/>
  <c r="AH55" i="9"/>
  <c r="BW65" i="9"/>
  <c r="BU65" i="9" s="1"/>
  <c r="AH263" i="9"/>
  <c r="AH401" i="9"/>
  <c r="AH310" i="9"/>
  <c r="AH113" i="9"/>
  <c r="AH497" i="9"/>
  <c r="AH619" i="9"/>
  <c r="AH174" i="9"/>
  <c r="AA174" i="9" s="1"/>
  <c r="AE174" i="9" s="1"/>
  <c r="AH90" i="9"/>
  <c r="AH246" i="9"/>
  <c r="AA246" i="9" s="1"/>
  <c r="AE246" i="9" s="1"/>
  <c r="BW24" i="9"/>
  <c r="BU24" i="9" s="1"/>
  <c r="AH80" i="9"/>
  <c r="AA80" i="9" s="1"/>
  <c r="AE80" i="9" s="1"/>
  <c r="AH565" i="9"/>
  <c r="AH168" i="9"/>
  <c r="AH507" i="9"/>
  <c r="AH316" i="9"/>
  <c r="AA316" i="9" s="1"/>
  <c r="AE316" i="9" s="1"/>
  <c r="AH423" i="9"/>
  <c r="AH249" i="9"/>
  <c r="AA249" i="9" s="1"/>
  <c r="AE249" i="9" s="1"/>
  <c r="AH582" i="9"/>
  <c r="AH538" i="9"/>
  <c r="AA538" i="9" s="1"/>
  <c r="AH252" i="9"/>
  <c r="AA252" i="9" s="1"/>
  <c r="AE252" i="9" s="1"/>
  <c r="AH119" i="9"/>
  <c r="AH76" i="9"/>
  <c r="AA76" i="9" s="1"/>
  <c r="AE76" i="9" s="1"/>
  <c r="AH101" i="9"/>
  <c r="AH238" i="9"/>
  <c r="AH339" i="9"/>
  <c r="AH151" i="9"/>
  <c r="AA151" i="9" s="1"/>
  <c r="AE151" i="9" s="1"/>
  <c r="AH608" i="9"/>
  <c r="AH590" i="9"/>
  <c r="AH602" i="9"/>
  <c r="AH347" i="9"/>
  <c r="AB347" i="9" s="1"/>
  <c r="AH387" i="9"/>
  <c r="AA387" i="9" s="1"/>
  <c r="AE387" i="9" s="1"/>
  <c r="AH125" i="9"/>
  <c r="AH435" i="9"/>
  <c r="AH260" i="9"/>
  <c r="AA260" i="9" s="1"/>
  <c r="AE260" i="9" s="1"/>
  <c r="AH430" i="9"/>
  <c r="AH145" i="9"/>
  <c r="AB145" i="9" s="1"/>
  <c r="AH561" i="9"/>
  <c r="AA561" i="9" s="1"/>
  <c r="AE561" i="9" s="1"/>
  <c r="AH61" i="9"/>
  <c r="AH211" i="9"/>
  <c r="BW9" i="9"/>
  <c r="BU9" i="9" s="1"/>
  <c r="AH383" i="9"/>
  <c r="AA383" i="9" s="1"/>
  <c r="AH218" i="9"/>
  <c r="BW56" i="9"/>
  <c r="BU56" i="9" s="1"/>
  <c r="AH537" i="9"/>
  <c r="BW21" i="9"/>
  <c r="BU21" i="9" s="1"/>
  <c r="BW4" i="9"/>
  <c r="BU4" i="9" s="1"/>
  <c r="AH421" i="9"/>
  <c r="AH266" i="9"/>
  <c r="AA266" i="9" s="1"/>
  <c r="AE266" i="9" s="1"/>
  <c r="AH97" i="9"/>
  <c r="AH463" i="9"/>
  <c r="AB463" i="9" s="1"/>
  <c r="AH410" i="9"/>
  <c r="AH441" i="9"/>
  <c r="AH366" i="9"/>
  <c r="AA366" i="9" s="1"/>
  <c r="AE366" i="9" s="1"/>
  <c r="AH583" i="9"/>
  <c r="BW45" i="9"/>
  <c r="BU45" i="9" s="1"/>
  <c r="AH51" i="9"/>
  <c r="AH136" i="9"/>
  <c r="AH326" i="9"/>
  <c r="AH47" i="9"/>
  <c r="AB47" i="9" s="1"/>
  <c r="AH615" i="9"/>
  <c r="AH323" i="9"/>
  <c r="AH510" i="9"/>
  <c r="AH139" i="9"/>
  <c r="AH226" i="9"/>
  <c r="AA226" i="9" s="1"/>
  <c r="AE226" i="9" s="1"/>
  <c r="AH253" i="9"/>
  <c r="AH95" i="9"/>
  <c r="AH293" i="9"/>
  <c r="AH242" i="9"/>
  <c r="AB242" i="9" s="1"/>
  <c r="AH93" i="9"/>
  <c r="AA93" i="9" s="1"/>
  <c r="AC93" i="9" s="1"/>
  <c r="AH452" i="9"/>
  <c r="AH379" i="9"/>
  <c r="AB379" i="9" s="1"/>
  <c r="AH269" i="9"/>
  <c r="AA269" i="9" s="1"/>
  <c r="AE269" i="9" s="1"/>
  <c r="BW50" i="9"/>
  <c r="BU50" i="9" s="1"/>
  <c r="AH501" i="9"/>
  <c r="AH25" i="9"/>
  <c r="AH445" i="9"/>
  <c r="AH65" i="9"/>
  <c r="AH181" i="9"/>
  <c r="AA181" i="9" s="1"/>
  <c r="AE181" i="9" s="1"/>
  <c r="AH499" i="9"/>
  <c r="AA499" i="9" s="1"/>
  <c r="AE499" i="9" s="1"/>
  <c r="BW34" i="9"/>
  <c r="BU34" i="9" s="1"/>
  <c r="AH306" i="9"/>
  <c r="AH322" i="9"/>
  <c r="AH295" i="9"/>
  <c r="AH427" i="9"/>
  <c r="AH614" i="9"/>
  <c r="AH595" i="9"/>
  <c r="AH384" i="9"/>
  <c r="AA384" i="9" s="1"/>
  <c r="AE384" i="9" s="1"/>
  <c r="AH555" i="9"/>
  <c r="AH498" i="9"/>
  <c r="AH355" i="9"/>
  <c r="AH333" i="9"/>
  <c r="AH534" i="9"/>
  <c r="BW37" i="9"/>
  <c r="BU37" i="9" s="1"/>
  <c r="AH250" i="9"/>
  <c r="AA250" i="9" s="1"/>
  <c r="AE250" i="9" s="1"/>
  <c r="AH294" i="9"/>
  <c r="AB294" i="9" s="1"/>
  <c r="AH345" i="9"/>
  <c r="AH160" i="9"/>
  <c r="AA160" i="9" s="1"/>
  <c r="AE160" i="9" s="1"/>
  <c r="AH556" i="9"/>
  <c r="AH531" i="9"/>
  <c r="BW7" i="9"/>
  <c r="BU7" i="9" s="1"/>
  <c r="BW69" i="9"/>
  <c r="BU69" i="9" s="1"/>
  <c r="AH214" i="9"/>
  <c r="BW15" i="9"/>
  <c r="BU15" i="9" s="1"/>
  <c r="BW68" i="9"/>
  <c r="BU68" i="9" s="1"/>
  <c r="AH536" i="9"/>
  <c r="AH210" i="9"/>
  <c r="AB210" i="9" s="1"/>
  <c r="AH592" i="9"/>
  <c r="AH262" i="9"/>
  <c r="BW47" i="9"/>
  <c r="BU47" i="9" s="1"/>
  <c r="AH335" i="9"/>
  <c r="AH230" i="9"/>
  <c r="BW18" i="9"/>
  <c r="BU18" i="9" s="1"/>
  <c r="AH446" i="9"/>
  <c r="AH548" i="9"/>
  <c r="AB548" i="9" s="1"/>
  <c r="AH84" i="9"/>
  <c r="AH530" i="9"/>
  <c r="AB530" i="9" s="1"/>
  <c r="AH213" i="9"/>
  <c r="AH529" i="9"/>
  <c r="AB529" i="9" s="1"/>
  <c r="AH205" i="9"/>
  <c r="AH85" i="9"/>
  <c r="AH485" i="9"/>
  <c r="AA485" i="9" s="1"/>
  <c r="AE485" i="9" s="1"/>
  <c r="AH203" i="9"/>
  <c r="AB203" i="9" s="1"/>
  <c r="AH570" i="9"/>
  <c r="AH186" i="9"/>
  <c r="AA186" i="9" s="1"/>
  <c r="AH374" i="9"/>
  <c r="AA374" i="9" s="1"/>
  <c r="AE374" i="9" s="1"/>
  <c r="AH373" i="9"/>
  <c r="BW35" i="9"/>
  <c r="BU35" i="9" s="1"/>
  <c r="AH524" i="9"/>
  <c r="AH580" i="9"/>
  <c r="BW12" i="9"/>
  <c r="BU12" i="9" s="1"/>
  <c r="AH194" i="9"/>
  <c r="AA194" i="9" s="1"/>
  <c r="AH517" i="9"/>
  <c r="AH479" i="9"/>
  <c r="AH573" i="9"/>
  <c r="AH265" i="9"/>
  <c r="AH397" i="9"/>
  <c r="AA397" i="9" s="1"/>
  <c r="AE397" i="9" s="1"/>
  <c r="AH399" i="9"/>
  <c r="BW72" i="9"/>
  <c r="BU72" i="9" s="1"/>
  <c r="AH581" i="9"/>
  <c r="AH302" i="9"/>
  <c r="AH612" i="9"/>
  <c r="AH535" i="9"/>
  <c r="BW63" i="9"/>
  <c r="BU63" i="9" s="1"/>
  <c r="AH422" i="9"/>
  <c r="AA422" i="9" s="1"/>
  <c r="AC422" i="9" s="1"/>
  <c r="AH149" i="9"/>
  <c r="AA149" i="9" s="1"/>
  <c r="AE149" i="9" s="1"/>
  <c r="AH206" i="9"/>
  <c r="AB206" i="9" s="1"/>
  <c r="AH171" i="9"/>
  <c r="AH334" i="9"/>
  <c r="AH353" i="9"/>
  <c r="AA353" i="9" s="1"/>
  <c r="AC353" i="9" s="1"/>
  <c r="I242" i="9"/>
  <c r="I116" i="9"/>
  <c r="I210" i="9"/>
  <c r="BQ635" i="9"/>
  <c r="BP635" i="9" s="1"/>
  <c r="BO635" i="9" s="1"/>
  <c r="BN635" i="9" s="1"/>
  <c r="BM635" i="9" s="1"/>
  <c r="BL635" i="9" s="1"/>
  <c r="BK635" i="9" s="1"/>
  <c r="BJ635" i="9" s="1"/>
  <c r="BI635" i="9" s="1"/>
  <c r="AT635" i="9"/>
  <c r="AS635" i="9" s="1"/>
  <c r="AR635" i="9" s="1"/>
  <c r="AQ635" i="9" s="1"/>
  <c r="AP635" i="9" s="1"/>
  <c r="AO635" i="9" s="1"/>
  <c r="AN635" i="9" s="1"/>
  <c r="AM635" i="9" s="1"/>
  <c r="AL635" i="9" s="1"/>
  <c r="I266" i="9"/>
  <c r="I65" i="9"/>
  <c r="AB65" i="9"/>
  <c r="I199" i="9"/>
  <c r="AK544" i="9"/>
  <c r="AI544" i="9"/>
  <c r="AJ544" i="9"/>
  <c r="BG417" i="9"/>
  <c r="BF417" i="9"/>
  <c r="BH417" i="9"/>
  <c r="BF560" i="9"/>
  <c r="BG560" i="9"/>
  <c r="BH560" i="9"/>
  <c r="BG84" i="9"/>
  <c r="BH84" i="9"/>
  <c r="BF84" i="9"/>
  <c r="BH273" i="9"/>
  <c r="BG273" i="9"/>
  <c r="BF273" i="9"/>
  <c r="BH625" i="9"/>
  <c r="BG625" i="9"/>
  <c r="BF625" i="9"/>
  <c r="BG500" i="9"/>
  <c r="BH500" i="9"/>
  <c r="BF500" i="9"/>
  <c r="CY80" i="9"/>
  <c r="CX80" i="9" s="1"/>
  <c r="CW80" i="9" s="1"/>
  <c r="CV80" i="9" s="1"/>
  <c r="CU80" i="9" s="1"/>
  <c r="CT80" i="9" s="1"/>
  <c r="CS80" i="9" s="1"/>
  <c r="CR80" i="9" s="1"/>
  <c r="CQ80" i="9" s="1"/>
  <c r="BH480" i="9"/>
  <c r="BG480" i="9"/>
  <c r="BF480" i="9"/>
  <c r="BH597" i="9"/>
  <c r="BG597" i="9"/>
  <c r="BF597" i="9"/>
  <c r="BG531" i="9"/>
  <c r="BH531" i="9"/>
  <c r="BF531" i="9"/>
  <c r="BF285" i="9"/>
  <c r="BH285" i="9"/>
  <c r="BG285" i="9"/>
  <c r="BH157" i="9"/>
  <c r="BG157" i="9"/>
  <c r="BF157" i="9"/>
  <c r="BH564" i="9"/>
  <c r="BF564" i="9"/>
  <c r="BG564" i="9"/>
  <c r="BG348" i="9"/>
  <c r="BF348" i="9"/>
  <c r="BH348" i="9"/>
  <c r="BF220" i="9"/>
  <c r="BG220" i="9"/>
  <c r="BH220" i="9"/>
  <c r="BG545" i="9"/>
  <c r="BF545" i="9"/>
  <c r="BH545" i="9"/>
  <c r="BH441" i="9"/>
  <c r="BF441" i="9"/>
  <c r="BG441" i="9"/>
  <c r="BF313" i="9"/>
  <c r="BH313" i="9"/>
  <c r="BG313" i="9"/>
  <c r="BG185" i="9"/>
  <c r="BH185" i="9"/>
  <c r="BF185" i="9"/>
  <c r="BF57" i="9"/>
  <c r="BG57" i="9"/>
  <c r="BH57" i="9"/>
  <c r="BF586" i="9"/>
  <c r="BH586" i="9"/>
  <c r="BG586" i="9"/>
  <c r="BG519" i="9"/>
  <c r="BH519" i="9"/>
  <c r="BF519" i="9"/>
  <c r="BH392" i="9"/>
  <c r="BG392" i="9"/>
  <c r="BF392" i="9"/>
  <c r="BH264" i="9"/>
  <c r="BF264" i="9"/>
  <c r="BG264" i="9"/>
  <c r="BG136" i="9"/>
  <c r="BH136" i="9"/>
  <c r="BF136" i="9"/>
  <c r="CY31" i="9"/>
  <c r="CX31" i="9" s="1"/>
  <c r="CW31" i="9" s="1"/>
  <c r="CV31" i="9" s="1"/>
  <c r="CU31" i="9" s="1"/>
  <c r="CT31" i="9" s="1"/>
  <c r="CS31" i="9" s="1"/>
  <c r="CR31" i="9" s="1"/>
  <c r="CQ31" i="9" s="1"/>
  <c r="BG569" i="9"/>
  <c r="BF569" i="9"/>
  <c r="BH569" i="9"/>
  <c r="BH485" i="9"/>
  <c r="BG485" i="9"/>
  <c r="BF485" i="9"/>
  <c r="BH357" i="9"/>
  <c r="BF357" i="9"/>
  <c r="BG357" i="9"/>
  <c r="BH229" i="9"/>
  <c r="BG229" i="9"/>
  <c r="BF229" i="9"/>
  <c r="BG101" i="9"/>
  <c r="BF101" i="9"/>
  <c r="BH101" i="9"/>
  <c r="BH499" i="9"/>
  <c r="BG499" i="9"/>
  <c r="BF499" i="9"/>
  <c r="BG435" i="9"/>
  <c r="BH435" i="9"/>
  <c r="BF435" i="9"/>
  <c r="BG371" i="9"/>
  <c r="BH371" i="9"/>
  <c r="BF371" i="9"/>
  <c r="BG307" i="9"/>
  <c r="BF307" i="9"/>
  <c r="BH307" i="9"/>
  <c r="BF243" i="9"/>
  <c r="BG243" i="9"/>
  <c r="BH243" i="9"/>
  <c r="BF115" i="9"/>
  <c r="BG115" i="9"/>
  <c r="BH115" i="9"/>
  <c r="BF51" i="9"/>
  <c r="BG51" i="9"/>
  <c r="BH51" i="9"/>
  <c r="BF506" i="9"/>
  <c r="BG506" i="9"/>
  <c r="BH506" i="9"/>
  <c r="BF442" i="9"/>
  <c r="BH442" i="9"/>
  <c r="BG442" i="9"/>
  <c r="BF378" i="9"/>
  <c r="BG378" i="9"/>
  <c r="BH378" i="9"/>
  <c r="BF314" i="9"/>
  <c r="BH314" i="9"/>
  <c r="BG314" i="9"/>
  <c r="BH250" i="9"/>
  <c r="BG250" i="9"/>
  <c r="BF250" i="9"/>
  <c r="BH186" i="9"/>
  <c r="BF186" i="9"/>
  <c r="BG186" i="9"/>
  <c r="BG58" i="9"/>
  <c r="BF58" i="9"/>
  <c r="BH58" i="9"/>
  <c r="CX7" i="9"/>
  <c r="CW7" i="9" s="1"/>
  <c r="CV7" i="9" s="1"/>
  <c r="CU7" i="9" s="1"/>
  <c r="CT7" i="9" s="1"/>
  <c r="CS7" i="9" s="1"/>
  <c r="CR7" i="9" s="1"/>
  <c r="CQ7" i="9" s="1"/>
  <c r="CY7" i="9"/>
  <c r="BF351" i="9"/>
  <c r="BG351" i="9"/>
  <c r="BH351" i="9"/>
  <c r="BH287" i="9"/>
  <c r="BG287" i="9"/>
  <c r="BF287" i="9"/>
  <c r="BH223" i="9"/>
  <c r="BF223" i="9"/>
  <c r="BG223" i="9"/>
  <c r="BF159" i="9"/>
  <c r="BH159" i="9"/>
  <c r="BG159" i="9"/>
  <c r="BH95" i="9"/>
  <c r="BG95" i="9"/>
  <c r="BF95" i="9"/>
  <c r="BH510" i="9"/>
  <c r="BF510" i="9"/>
  <c r="BG510" i="9"/>
  <c r="BH446" i="9"/>
  <c r="BF446" i="9"/>
  <c r="BG446" i="9"/>
  <c r="BF254" i="9"/>
  <c r="BG254" i="9"/>
  <c r="BH254" i="9"/>
  <c r="BH190" i="9"/>
  <c r="BF190" i="9"/>
  <c r="BG190" i="9"/>
  <c r="BG126" i="9"/>
  <c r="BG62" i="9"/>
  <c r="BF62" i="9"/>
  <c r="BH62" i="9"/>
  <c r="CY81" i="9"/>
  <c r="CX81" i="9" s="1"/>
  <c r="CW81" i="9" s="1"/>
  <c r="CV81" i="9" s="1"/>
  <c r="CU81" i="9" s="1"/>
  <c r="CT81" i="9" s="1"/>
  <c r="CS81" i="9" s="1"/>
  <c r="CR81" i="9" s="1"/>
  <c r="CQ81" i="9" s="1"/>
  <c r="CY5" i="9"/>
  <c r="CX5" i="9" s="1"/>
  <c r="CW5" i="9" s="1"/>
  <c r="CV5" i="9" s="1"/>
  <c r="CU5" i="9" s="1"/>
  <c r="CT5" i="9" s="1"/>
  <c r="CS5" i="9" s="1"/>
  <c r="CR5" i="9" s="1"/>
  <c r="CQ5" i="9" s="1"/>
  <c r="CY30" i="9"/>
  <c r="CX30" i="9" s="1"/>
  <c r="CW30" i="9" s="1"/>
  <c r="CV30" i="9" s="1"/>
  <c r="CU30" i="9" s="1"/>
  <c r="CT30" i="9" s="1"/>
  <c r="CS30" i="9" s="1"/>
  <c r="CR30" i="9" s="1"/>
  <c r="CQ30" i="9" s="1"/>
  <c r="CY44" i="9"/>
  <c r="CX44" i="9" s="1"/>
  <c r="CW44" i="9" s="1"/>
  <c r="CV44" i="9" s="1"/>
  <c r="CU44" i="9" s="1"/>
  <c r="CT44" i="9" s="1"/>
  <c r="CS44" i="9" s="1"/>
  <c r="CR44" i="9" s="1"/>
  <c r="CQ44" i="9" s="1"/>
  <c r="CY61" i="9"/>
  <c r="CX61" i="9" s="1"/>
  <c r="CW61" i="9" s="1"/>
  <c r="CV61" i="9" s="1"/>
  <c r="CU61" i="9" s="1"/>
  <c r="CT61" i="9" s="1"/>
  <c r="CS61" i="9" s="1"/>
  <c r="CR61" i="9" s="1"/>
  <c r="CQ61" i="9" s="1"/>
  <c r="CY6" i="9"/>
  <c r="CX6" i="9" s="1"/>
  <c r="CW6" i="9" s="1"/>
  <c r="CV6" i="9" s="1"/>
  <c r="CU6" i="9" s="1"/>
  <c r="CT6" i="9" s="1"/>
  <c r="CS6" i="9" s="1"/>
  <c r="CR6" i="9" s="1"/>
  <c r="CQ6" i="9" s="1"/>
  <c r="CY8" i="9"/>
  <c r="CX8" i="9" s="1"/>
  <c r="CW8" i="9" s="1"/>
  <c r="CV8" i="9" s="1"/>
  <c r="CU8" i="9" s="1"/>
  <c r="CT8" i="9" s="1"/>
  <c r="CS8" i="9" s="1"/>
  <c r="CR8" i="9" s="1"/>
  <c r="CQ8" i="9" s="1"/>
  <c r="CY36" i="9"/>
  <c r="CX36" i="9" s="1"/>
  <c r="CW36" i="9" s="1"/>
  <c r="CV36" i="9" s="1"/>
  <c r="CU36" i="9" s="1"/>
  <c r="CT36" i="9" s="1"/>
  <c r="CS36" i="9" s="1"/>
  <c r="CR36" i="9" s="1"/>
  <c r="CQ36" i="9" s="1"/>
  <c r="BQ596" i="9"/>
  <c r="BP596" i="9" s="1"/>
  <c r="BO596" i="9" s="1"/>
  <c r="BN596" i="9" s="1"/>
  <c r="BM596" i="9" s="1"/>
  <c r="BL596" i="9" s="1"/>
  <c r="BK596" i="9" s="1"/>
  <c r="BJ596" i="9" s="1"/>
  <c r="BI596" i="9" s="1"/>
  <c r="AT596" i="9"/>
  <c r="AS596" i="9" s="1"/>
  <c r="AR596" i="9" s="1"/>
  <c r="AQ596" i="9" s="1"/>
  <c r="AP596" i="9" s="1"/>
  <c r="AO596" i="9" s="1"/>
  <c r="AN596" i="9" s="1"/>
  <c r="AM596" i="9" s="1"/>
  <c r="AL596" i="9" s="1"/>
  <c r="K621" i="9"/>
  <c r="K489" i="9"/>
  <c r="AK31" i="9"/>
  <c r="AI31" i="9"/>
  <c r="AJ31" i="9"/>
  <c r="AH443" i="9"/>
  <c r="AH618" i="9"/>
  <c r="AH395" i="9"/>
  <c r="AH72" i="9"/>
  <c r="AH53" i="9"/>
  <c r="BW17" i="9"/>
  <c r="BU17" i="9" s="1"/>
  <c r="AH477" i="9"/>
  <c r="AH393" i="9"/>
  <c r="AA393" i="9" s="1"/>
  <c r="AH300" i="9"/>
  <c r="AA300" i="9" s="1"/>
  <c r="AC300" i="9" s="1"/>
  <c r="AH167" i="9"/>
  <c r="AH375" i="9"/>
  <c r="AB375" i="9" s="1"/>
  <c r="AH424" i="9"/>
  <c r="AH605" i="9"/>
  <c r="AH81" i="9"/>
  <c r="AB81" i="9" s="1"/>
  <c r="AH122" i="9"/>
  <c r="AH574" i="9"/>
  <c r="AH434" i="9"/>
  <c r="AA434" i="9" s="1"/>
  <c r="AE434" i="9" s="1"/>
  <c r="BW49" i="9"/>
  <c r="BU49" i="9" s="1"/>
  <c r="BW6" i="9"/>
  <c r="BU6" i="9" s="1"/>
  <c r="BW8" i="9"/>
  <c r="BU8" i="9" s="1"/>
  <c r="AH107" i="9"/>
  <c r="AH173" i="9"/>
  <c r="AH461" i="9"/>
  <c r="AH52" i="9"/>
  <c r="AH593" i="9"/>
  <c r="AH696" i="9"/>
  <c r="AA145" i="9"/>
  <c r="AC145" i="9" s="1"/>
  <c r="AH624" i="9"/>
  <c r="AH361" i="9"/>
  <c r="BE341" i="9"/>
  <c r="AX341" i="9" s="1"/>
  <c r="BE137" i="9"/>
  <c r="AX137" i="9" s="1"/>
  <c r="AY137" i="9" s="1"/>
  <c r="I276" i="9"/>
  <c r="I47" i="9"/>
  <c r="I188" i="9"/>
  <c r="AA242" i="9"/>
  <c r="AE242" i="9" s="1"/>
  <c r="I141" i="9"/>
  <c r="I243" i="9"/>
  <c r="I135" i="9"/>
  <c r="AA65" i="9"/>
  <c r="AE65" i="9" s="1"/>
  <c r="BG36" i="9"/>
  <c r="BF36" i="9"/>
  <c r="BH36" i="9"/>
  <c r="BF600" i="9"/>
  <c r="BH600" i="9"/>
  <c r="BG600" i="9"/>
  <c r="BH353" i="9"/>
  <c r="BF353" i="9"/>
  <c r="BG353" i="9"/>
  <c r="BF209" i="9"/>
  <c r="BG209" i="9"/>
  <c r="BH209" i="9"/>
  <c r="BG615" i="9"/>
  <c r="BF615" i="9"/>
  <c r="BH615" i="9"/>
  <c r="BG193" i="9"/>
  <c r="BH193" i="9"/>
  <c r="BF193" i="9"/>
  <c r="BF436" i="9"/>
  <c r="BG436" i="9"/>
  <c r="BH436" i="9"/>
  <c r="BG623" i="9"/>
  <c r="BF623" i="9"/>
  <c r="BH623" i="9"/>
  <c r="BF558" i="9"/>
  <c r="BH558" i="9"/>
  <c r="BG558" i="9"/>
  <c r="BH464" i="9"/>
  <c r="BG464" i="9"/>
  <c r="BF464" i="9"/>
  <c r="BH336" i="9"/>
  <c r="BF336" i="9"/>
  <c r="BG336" i="9"/>
  <c r="BF208" i="9"/>
  <c r="BH208" i="9"/>
  <c r="BG208" i="9"/>
  <c r="BF80" i="9"/>
  <c r="BH80" i="9"/>
  <c r="BG80" i="9"/>
  <c r="BG589" i="9"/>
  <c r="BH589" i="9"/>
  <c r="BF589" i="9"/>
  <c r="BG523" i="9"/>
  <c r="BF523" i="9"/>
  <c r="BH523" i="9"/>
  <c r="BF397" i="9"/>
  <c r="BG397" i="9"/>
  <c r="BH397" i="9"/>
  <c r="BF141" i="9"/>
  <c r="BH141" i="9"/>
  <c r="BG141" i="9"/>
  <c r="BF620" i="9"/>
  <c r="BH620" i="9"/>
  <c r="BG620" i="9"/>
  <c r="BG556" i="9"/>
  <c r="BH556" i="9"/>
  <c r="BF556" i="9"/>
  <c r="BF460" i="9"/>
  <c r="BG460" i="9"/>
  <c r="BH460" i="9"/>
  <c r="BG332" i="9"/>
  <c r="BH332" i="9"/>
  <c r="BF332" i="9"/>
  <c r="BG204" i="9"/>
  <c r="BF204" i="9"/>
  <c r="BH204" i="9"/>
  <c r="BG76" i="9"/>
  <c r="BF76" i="9"/>
  <c r="BH76" i="9"/>
  <c r="BG603" i="9"/>
  <c r="BF603" i="9"/>
  <c r="BH603" i="9"/>
  <c r="BF537" i="9"/>
  <c r="BH537" i="9"/>
  <c r="BG537" i="9"/>
  <c r="BF425" i="9"/>
  <c r="BG425" i="9"/>
  <c r="BH425" i="9"/>
  <c r="BF297" i="9"/>
  <c r="BG297" i="9"/>
  <c r="BH297" i="9"/>
  <c r="BG169" i="9"/>
  <c r="BF169" i="9"/>
  <c r="BH169" i="9"/>
  <c r="BH578" i="9"/>
  <c r="BG578" i="9"/>
  <c r="BF578" i="9"/>
  <c r="BF376" i="9"/>
  <c r="BH376" i="9"/>
  <c r="BG376" i="9"/>
  <c r="BF248" i="9"/>
  <c r="BG248" i="9"/>
  <c r="BH248" i="9"/>
  <c r="BF120" i="9"/>
  <c r="BH120" i="9"/>
  <c r="BG120" i="9"/>
  <c r="BH561" i="9"/>
  <c r="BG469" i="9"/>
  <c r="BH469" i="9"/>
  <c r="BF469" i="9"/>
  <c r="BF213" i="9"/>
  <c r="BG213" i="9"/>
  <c r="BH213" i="9"/>
  <c r="BF85" i="9"/>
  <c r="BH85" i="9"/>
  <c r="BG85" i="9"/>
  <c r="BF427" i="9"/>
  <c r="BG427" i="9"/>
  <c r="BH427" i="9"/>
  <c r="BG363" i="9"/>
  <c r="BH363" i="9"/>
  <c r="BF363" i="9"/>
  <c r="BF299" i="9"/>
  <c r="BH299" i="9"/>
  <c r="BG299" i="9"/>
  <c r="BH235" i="9"/>
  <c r="BG235" i="9"/>
  <c r="BF235" i="9"/>
  <c r="BG171" i="9"/>
  <c r="BH171" i="9"/>
  <c r="BF171" i="9"/>
  <c r="BF107" i="9"/>
  <c r="BG107" i="9"/>
  <c r="BH107" i="9"/>
  <c r="BG498" i="9"/>
  <c r="BF498" i="9"/>
  <c r="BH498" i="9"/>
  <c r="BF434" i="9"/>
  <c r="BH434" i="9"/>
  <c r="BG434" i="9"/>
  <c r="BG370" i="9"/>
  <c r="BF370" i="9"/>
  <c r="BH370" i="9"/>
  <c r="BF306" i="9"/>
  <c r="BH306" i="9"/>
  <c r="BG306" i="9"/>
  <c r="BG242" i="9"/>
  <c r="BH242" i="9"/>
  <c r="BF242" i="9"/>
  <c r="BF178" i="9"/>
  <c r="BG178" i="9"/>
  <c r="BH178" i="9"/>
  <c r="BG50" i="9"/>
  <c r="BF50" i="9"/>
  <c r="BH50" i="9"/>
  <c r="CY3" i="9"/>
  <c r="CX3" i="9" s="1"/>
  <c r="CW3" i="9" s="1"/>
  <c r="CV3" i="9" s="1"/>
  <c r="CU3" i="9" s="1"/>
  <c r="CT3" i="9" s="1"/>
  <c r="CS3" i="9" s="1"/>
  <c r="CR3" i="9" s="1"/>
  <c r="CQ3" i="9" s="1"/>
  <c r="BF407" i="9"/>
  <c r="BH407" i="9"/>
  <c r="BG407" i="9"/>
  <c r="BF343" i="9"/>
  <c r="BH343" i="9"/>
  <c r="BG343" i="9"/>
  <c r="BG279" i="9"/>
  <c r="BF279" i="9"/>
  <c r="BH279" i="9"/>
  <c r="BF151" i="9"/>
  <c r="BH151" i="9"/>
  <c r="BG151" i="9"/>
  <c r="BG502" i="9"/>
  <c r="BH502" i="9"/>
  <c r="BF502" i="9"/>
  <c r="BF374" i="9"/>
  <c r="BH374" i="9"/>
  <c r="BG374" i="9"/>
  <c r="BF310" i="9"/>
  <c r="BH310" i="9"/>
  <c r="BG310" i="9"/>
  <c r="BG246" i="9"/>
  <c r="BF246" i="9"/>
  <c r="BH246" i="9"/>
  <c r="BH118" i="9"/>
  <c r="BG118" i="9"/>
  <c r="BF118" i="9"/>
  <c r="BG54" i="9"/>
  <c r="BF54" i="9"/>
  <c r="BH54" i="9"/>
  <c r="CY67" i="9"/>
  <c r="CX67" i="9" s="1"/>
  <c r="CW67" i="9" s="1"/>
  <c r="CV67" i="9" s="1"/>
  <c r="CU67" i="9" s="1"/>
  <c r="CT67" i="9" s="1"/>
  <c r="CS67" i="9" s="1"/>
  <c r="CR67" i="9" s="1"/>
  <c r="CQ67" i="9" s="1"/>
  <c r="CY14" i="9"/>
  <c r="CX14" i="9" s="1"/>
  <c r="CW14" i="9" s="1"/>
  <c r="CV14" i="9" s="1"/>
  <c r="CU14" i="9" s="1"/>
  <c r="CT14" i="9" s="1"/>
  <c r="CS14" i="9" s="1"/>
  <c r="CR14" i="9" s="1"/>
  <c r="CQ14" i="9" s="1"/>
  <c r="CY24" i="9"/>
  <c r="CX24" i="9" s="1"/>
  <c r="CW24" i="9" s="1"/>
  <c r="CV24" i="9" s="1"/>
  <c r="CU24" i="9" s="1"/>
  <c r="CT24" i="9" s="1"/>
  <c r="CS24" i="9" s="1"/>
  <c r="CR24" i="9" s="1"/>
  <c r="CQ24" i="9" s="1"/>
  <c r="CY47" i="9"/>
  <c r="CX47" i="9" s="1"/>
  <c r="CW47" i="9" s="1"/>
  <c r="CV47" i="9" s="1"/>
  <c r="CU47" i="9" s="1"/>
  <c r="CT47" i="9" s="1"/>
  <c r="CS47" i="9" s="1"/>
  <c r="CR47" i="9" s="1"/>
  <c r="CQ47" i="9" s="1"/>
  <c r="CY82" i="9"/>
  <c r="CX82" i="9" s="1"/>
  <c r="CW82" i="9" s="1"/>
  <c r="CV82" i="9" s="1"/>
  <c r="CU82" i="9" s="1"/>
  <c r="CT82" i="9" s="1"/>
  <c r="CS82" i="9" s="1"/>
  <c r="CR82" i="9" s="1"/>
  <c r="CQ82" i="9" s="1"/>
  <c r="CY78" i="9"/>
  <c r="CX78" i="9" s="1"/>
  <c r="CW78" i="9" s="1"/>
  <c r="CV78" i="9" s="1"/>
  <c r="CU78" i="9" s="1"/>
  <c r="CT78" i="9" s="1"/>
  <c r="CS78" i="9" s="1"/>
  <c r="CR78" i="9" s="1"/>
  <c r="CQ78" i="9" s="1"/>
  <c r="CY32" i="9"/>
  <c r="CX32" i="9" s="1"/>
  <c r="CW32" i="9" s="1"/>
  <c r="CV32" i="9" s="1"/>
  <c r="CU32" i="9" s="1"/>
  <c r="CT32" i="9" s="1"/>
  <c r="CS32" i="9" s="1"/>
  <c r="CR32" i="9" s="1"/>
  <c r="CQ32" i="9" s="1"/>
  <c r="AT87" i="9"/>
  <c r="AS87" i="9" s="1"/>
  <c r="AR87" i="9" s="1"/>
  <c r="AQ87" i="9" s="1"/>
  <c r="AP87" i="9" s="1"/>
  <c r="AO87" i="9" s="1"/>
  <c r="AN87" i="9" s="1"/>
  <c r="AM87" i="9" s="1"/>
  <c r="AL87" i="9" s="1"/>
  <c r="BQ87" i="9"/>
  <c r="BP87" i="9" s="1"/>
  <c r="BO87" i="9" s="1"/>
  <c r="BN87" i="9" s="1"/>
  <c r="BM87" i="9" s="1"/>
  <c r="BL87" i="9" s="1"/>
  <c r="BK87" i="9" s="1"/>
  <c r="BJ87" i="9" s="1"/>
  <c r="BI87" i="9" s="1"/>
  <c r="I94" i="9"/>
  <c r="K546" i="9"/>
  <c r="AK177" i="9"/>
  <c r="AI177" i="9"/>
  <c r="AJ177" i="9"/>
  <c r="AH180" i="9"/>
  <c r="AH129" i="9"/>
  <c r="AH278" i="9"/>
  <c r="AA278" i="9" s="1"/>
  <c r="AC278" i="9" s="1"/>
  <c r="AH350" i="9"/>
  <c r="AH224" i="9"/>
  <c r="AA224" i="9" s="1"/>
  <c r="AE224" i="9" s="1"/>
  <c r="AH290" i="9"/>
  <c r="AH264" i="9"/>
  <c r="AH204" i="9"/>
  <c r="AH426" i="9"/>
  <c r="AA426" i="9" s="1"/>
  <c r="AH521" i="9"/>
  <c r="AH617" i="9"/>
  <c r="AH340" i="9"/>
  <c r="AH251" i="9"/>
  <c r="AA251" i="9" s="1"/>
  <c r="AE251" i="9" s="1"/>
  <c r="AH147" i="9"/>
  <c r="AA147" i="9" s="1"/>
  <c r="AE147" i="9" s="1"/>
  <c r="BW27" i="9"/>
  <c r="BU27" i="9" s="1"/>
  <c r="BW44" i="9"/>
  <c r="BU44" i="9" s="1"/>
  <c r="AH32" i="9"/>
  <c r="AH121" i="9"/>
  <c r="AA121" i="9" s="1"/>
  <c r="AA548" i="9"/>
  <c r="I96" i="9"/>
  <c r="I194" i="9"/>
  <c r="I76" i="9"/>
  <c r="AB76" i="9"/>
  <c r="I60" i="9"/>
  <c r="I127" i="9"/>
  <c r="I203" i="9"/>
  <c r="I104" i="9"/>
  <c r="I159" i="9"/>
  <c r="I88" i="9"/>
  <c r="I31" i="9"/>
  <c r="I305" i="9"/>
  <c r="I206" i="9"/>
  <c r="BG356" i="9"/>
  <c r="BH356" i="9"/>
  <c r="BF356" i="9"/>
  <c r="BF113" i="9"/>
  <c r="BG113" i="9"/>
  <c r="BH113" i="9"/>
  <c r="BH497" i="9"/>
  <c r="BG497" i="9"/>
  <c r="BF497" i="9"/>
  <c r="BF289" i="9"/>
  <c r="BG289" i="9"/>
  <c r="BH289" i="9"/>
  <c r="BF468" i="9"/>
  <c r="BH468" i="9"/>
  <c r="BG468" i="9"/>
  <c r="BH591" i="9"/>
  <c r="BG591" i="9"/>
  <c r="BF591" i="9"/>
  <c r="BF145" i="9"/>
  <c r="BG145" i="9"/>
  <c r="BH145" i="9"/>
  <c r="BF324" i="9"/>
  <c r="BH324" i="9"/>
  <c r="BG324" i="9"/>
  <c r="BG583" i="9"/>
  <c r="BH583" i="9"/>
  <c r="BF583" i="9"/>
  <c r="BG129" i="9"/>
  <c r="BF129" i="9"/>
  <c r="BH129" i="9"/>
  <c r="BH372" i="9"/>
  <c r="BG372" i="9"/>
  <c r="BF372" i="9"/>
  <c r="BG614" i="9"/>
  <c r="BF614" i="9"/>
  <c r="BH614" i="9"/>
  <c r="BF549" i="9"/>
  <c r="BG549" i="9"/>
  <c r="BH549" i="9"/>
  <c r="BG448" i="9"/>
  <c r="BH448" i="9"/>
  <c r="BF448" i="9"/>
  <c r="BF320" i="9"/>
  <c r="BG320" i="9"/>
  <c r="BH320" i="9"/>
  <c r="BF64" i="9"/>
  <c r="BH64" i="9"/>
  <c r="BG64" i="9"/>
  <c r="BH581" i="9"/>
  <c r="BG581" i="9"/>
  <c r="BF581" i="9"/>
  <c r="BG509" i="9"/>
  <c r="BH509" i="9"/>
  <c r="BF509" i="9"/>
  <c r="BG381" i="9"/>
  <c r="BF381" i="9"/>
  <c r="BH381" i="9"/>
  <c r="BF253" i="9"/>
  <c r="BG253" i="9"/>
  <c r="BH253" i="9"/>
  <c r="BF125" i="9"/>
  <c r="BG125" i="9"/>
  <c r="BH125" i="9"/>
  <c r="BH612" i="9"/>
  <c r="BF612" i="9"/>
  <c r="BG612" i="9"/>
  <c r="BG546" i="9"/>
  <c r="BF546" i="9"/>
  <c r="BH546" i="9"/>
  <c r="BH316" i="9"/>
  <c r="BG316" i="9"/>
  <c r="BF316" i="9"/>
  <c r="BH188" i="9"/>
  <c r="BF188" i="9"/>
  <c r="BG188" i="9"/>
  <c r="BG60" i="9"/>
  <c r="BH60" i="9"/>
  <c r="BF60" i="9"/>
  <c r="BG529" i="9"/>
  <c r="BH529" i="9"/>
  <c r="BF529" i="9"/>
  <c r="BF409" i="9"/>
  <c r="BH409" i="9"/>
  <c r="BG409" i="9"/>
  <c r="BF281" i="9"/>
  <c r="BG281" i="9"/>
  <c r="BH281" i="9"/>
  <c r="BH153" i="9"/>
  <c r="BF153" i="9"/>
  <c r="BG153" i="9"/>
  <c r="BH25" i="9"/>
  <c r="BG25" i="9"/>
  <c r="BF25" i="9"/>
  <c r="BH570" i="9"/>
  <c r="BF570" i="9"/>
  <c r="BG570" i="9"/>
  <c r="BF488" i="9"/>
  <c r="BH488" i="9"/>
  <c r="BG488" i="9"/>
  <c r="BF360" i="9"/>
  <c r="BG360" i="9"/>
  <c r="BH360" i="9"/>
  <c r="BF232" i="9"/>
  <c r="BH232" i="9"/>
  <c r="BG232" i="9"/>
  <c r="BF617" i="9"/>
  <c r="BH617" i="9"/>
  <c r="BG617" i="9"/>
  <c r="BH552" i="9"/>
  <c r="BG552" i="9"/>
  <c r="BF552" i="9"/>
  <c r="BH325" i="9"/>
  <c r="BG325" i="9"/>
  <c r="BF325" i="9"/>
  <c r="BG197" i="9"/>
  <c r="BF197" i="9"/>
  <c r="BH197" i="9"/>
  <c r="BG419" i="9"/>
  <c r="BH419" i="9"/>
  <c r="BF419" i="9"/>
  <c r="BH291" i="9"/>
  <c r="BG291" i="9"/>
  <c r="BF291" i="9"/>
  <c r="BH163" i="9"/>
  <c r="BG163" i="9"/>
  <c r="BF163" i="9"/>
  <c r="BF99" i="9"/>
  <c r="BH99" i="9"/>
  <c r="BG99" i="9"/>
  <c r="BH35" i="9"/>
  <c r="BF35" i="9"/>
  <c r="BG35" i="9"/>
  <c r="BH490" i="9"/>
  <c r="BG490" i="9"/>
  <c r="BF490" i="9"/>
  <c r="BG426" i="9"/>
  <c r="BH426" i="9"/>
  <c r="BF426" i="9"/>
  <c r="BG362" i="9"/>
  <c r="BF362" i="9"/>
  <c r="BH362" i="9"/>
  <c r="BH234" i="9"/>
  <c r="BG234" i="9"/>
  <c r="BF234" i="9"/>
  <c r="BG170" i="9"/>
  <c r="BH170" i="9"/>
  <c r="BF170" i="9"/>
  <c r="BF106" i="9"/>
  <c r="BG106" i="9"/>
  <c r="BH106" i="9"/>
  <c r="BF42" i="9"/>
  <c r="BG42" i="9"/>
  <c r="BH42" i="9"/>
  <c r="CY52" i="9"/>
  <c r="CX52" i="9" s="1"/>
  <c r="CW52" i="9" s="1"/>
  <c r="CV52" i="9" s="1"/>
  <c r="CU52" i="9" s="1"/>
  <c r="CT52" i="9" s="1"/>
  <c r="CS52" i="9" s="1"/>
  <c r="CR52" i="9" s="1"/>
  <c r="CQ52" i="9" s="1"/>
  <c r="BG463" i="9"/>
  <c r="BF463" i="9"/>
  <c r="BH463" i="9"/>
  <c r="BH399" i="9"/>
  <c r="BG399" i="9"/>
  <c r="BF399" i="9"/>
  <c r="BF335" i="9"/>
  <c r="BH335" i="9"/>
  <c r="BG335" i="9"/>
  <c r="BG271" i="9"/>
  <c r="BH271" i="9"/>
  <c r="BF271" i="9"/>
  <c r="BG207" i="9"/>
  <c r="BH207" i="9"/>
  <c r="BF207" i="9"/>
  <c r="BH79" i="9"/>
  <c r="BF79" i="9"/>
  <c r="BG79" i="9"/>
  <c r="CY77" i="9"/>
  <c r="CX77" i="9" s="1"/>
  <c r="CW77" i="9" s="1"/>
  <c r="CV77" i="9" s="1"/>
  <c r="CU77" i="9" s="1"/>
  <c r="CT77" i="9" s="1"/>
  <c r="CS77" i="9" s="1"/>
  <c r="CR77" i="9" s="1"/>
  <c r="CQ77" i="9" s="1"/>
  <c r="BF494" i="9"/>
  <c r="BH494" i="9"/>
  <c r="BG494" i="9"/>
  <c r="BF430" i="9"/>
  <c r="BG430" i="9"/>
  <c r="BH430" i="9"/>
  <c r="BG366" i="9"/>
  <c r="BF366" i="9"/>
  <c r="BH366" i="9"/>
  <c r="BF302" i="9"/>
  <c r="BG302" i="9"/>
  <c r="BH302" i="9"/>
  <c r="BG238" i="9"/>
  <c r="BH238" i="9"/>
  <c r="BF238" i="9"/>
  <c r="BH174" i="9"/>
  <c r="BG174" i="9"/>
  <c r="BF174" i="9"/>
  <c r="BH110" i="9"/>
  <c r="BG110" i="9"/>
  <c r="BF110" i="9"/>
  <c r="BF46" i="9"/>
  <c r="BH46" i="9"/>
  <c r="BG46" i="9"/>
  <c r="CY49" i="9"/>
  <c r="CX49" i="9" s="1"/>
  <c r="CW49" i="9" s="1"/>
  <c r="CV49" i="9" s="1"/>
  <c r="CU49" i="9" s="1"/>
  <c r="CT49" i="9" s="1"/>
  <c r="CS49" i="9" s="1"/>
  <c r="CR49" i="9" s="1"/>
  <c r="CQ49" i="9" s="1"/>
  <c r="CY69" i="9"/>
  <c r="CX69" i="9" s="1"/>
  <c r="CW69" i="9" s="1"/>
  <c r="CV69" i="9" s="1"/>
  <c r="CU69" i="9" s="1"/>
  <c r="CT69" i="9" s="1"/>
  <c r="CS69" i="9" s="1"/>
  <c r="CR69" i="9" s="1"/>
  <c r="CQ69" i="9" s="1"/>
  <c r="CY11" i="9"/>
  <c r="CX11" i="9" s="1"/>
  <c r="CW11" i="9" s="1"/>
  <c r="CV11" i="9" s="1"/>
  <c r="CU11" i="9" s="1"/>
  <c r="CT11" i="9" s="1"/>
  <c r="CS11" i="9" s="1"/>
  <c r="CR11" i="9" s="1"/>
  <c r="CQ11" i="9" s="1"/>
  <c r="CY20" i="9"/>
  <c r="CX20" i="9" s="1"/>
  <c r="CW20" i="9" s="1"/>
  <c r="CV20" i="9" s="1"/>
  <c r="CU20" i="9" s="1"/>
  <c r="CT20" i="9" s="1"/>
  <c r="CS20" i="9" s="1"/>
  <c r="CR20" i="9" s="1"/>
  <c r="CQ20" i="9" s="1"/>
  <c r="CY40" i="9"/>
  <c r="CX40" i="9" s="1"/>
  <c r="CW40" i="9" s="1"/>
  <c r="CV40" i="9" s="1"/>
  <c r="CU40" i="9" s="1"/>
  <c r="CT40" i="9" s="1"/>
  <c r="CS40" i="9" s="1"/>
  <c r="CR40" i="9" s="1"/>
  <c r="CQ40" i="9" s="1"/>
  <c r="CY73" i="9"/>
  <c r="CX73" i="9" s="1"/>
  <c r="CW73" i="9" s="1"/>
  <c r="CV73" i="9" s="1"/>
  <c r="CU73" i="9" s="1"/>
  <c r="CT73" i="9" s="1"/>
  <c r="CS73" i="9" s="1"/>
  <c r="CR73" i="9" s="1"/>
  <c r="CQ73" i="9" s="1"/>
  <c r="CY75" i="9"/>
  <c r="CX75" i="9" s="1"/>
  <c r="CW75" i="9" s="1"/>
  <c r="CV75" i="9" s="1"/>
  <c r="CU75" i="9" s="1"/>
  <c r="CT75" i="9" s="1"/>
  <c r="CS75" i="9" s="1"/>
  <c r="CR75" i="9" s="1"/>
  <c r="CQ75" i="9" s="1"/>
  <c r="CY28" i="9"/>
  <c r="CX28" i="9" s="1"/>
  <c r="CW28" i="9" s="1"/>
  <c r="CV28" i="9" s="1"/>
  <c r="CU28" i="9" s="1"/>
  <c r="CT28" i="9" s="1"/>
  <c r="CS28" i="9" s="1"/>
  <c r="CR28" i="9" s="1"/>
  <c r="CQ28" i="9" s="1"/>
  <c r="AT144" i="9"/>
  <c r="AS144" i="9" s="1"/>
  <c r="AR144" i="9" s="1"/>
  <c r="AQ144" i="9" s="1"/>
  <c r="AP144" i="9" s="1"/>
  <c r="AO144" i="9" s="1"/>
  <c r="AN144" i="9" s="1"/>
  <c r="AM144" i="9" s="1"/>
  <c r="AL144" i="9" s="1"/>
  <c r="BQ144" i="9"/>
  <c r="BP144" i="9" s="1"/>
  <c r="BO144" i="9" s="1"/>
  <c r="BN144" i="9" s="1"/>
  <c r="BM144" i="9" s="1"/>
  <c r="BL144" i="9" s="1"/>
  <c r="BK144" i="9" s="1"/>
  <c r="BJ144" i="9" s="1"/>
  <c r="BI144" i="9" s="1"/>
  <c r="K476" i="9"/>
  <c r="AI104" i="9"/>
  <c r="AJ104" i="9"/>
  <c r="AK104" i="9"/>
  <c r="AJ30" i="9"/>
  <c r="AK30" i="9"/>
  <c r="AI30" i="9"/>
  <c r="AI43" i="9"/>
  <c r="AJ43" i="9"/>
  <c r="AK43" i="9"/>
  <c r="AJ152" i="9"/>
  <c r="AK152" i="9"/>
  <c r="AI152" i="9"/>
  <c r="AJ329" i="9"/>
  <c r="AK329" i="9"/>
  <c r="AI329" i="9"/>
  <c r="AH188" i="9"/>
  <c r="AB188" i="9" s="1"/>
  <c r="AH159" i="9"/>
  <c r="AH314" i="9"/>
  <c r="AH503" i="9"/>
  <c r="AH437" i="9"/>
  <c r="AH222" i="9"/>
  <c r="BW66" i="9"/>
  <c r="BU66" i="9" s="1"/>
  <c r="AH215" i="9"/>
  <c r="BW5" i="9"/>
  <c r="BU5" i="9" s="1"/>
  <c r="AH357" i="9"/>
  <c r="AH229" i="9"/>
  <c r="AH209" i="9"/>
  <c r="AB209" i="9" s="1"/>
  <c r="AH281" i="9"/>
  <c r="AH75" i="9"/>
  <c r="AA75" i="9" s="1"/>
  <c r="AH86" i="9"/>
  <c r="AA86" i="9" s="1"/>
  <c r="AH199" i="9"/>
  <c r="AB199" i="9" s="1"/>
  <c r="AH45" i="9"/>
  <c r="AH37" i="9"/>
  <c r="AH245" i="9"/>
  <c r="AH164" i="9"/>
  <c r="AA164" i="9" s="1"/>
  <c r="AE164" i="9" s="1"/>
  <c r="AH241" i="9"/>
  <c r="BW22" i="9"/>
  <c r="BU22" i="9" s="1"/>
  <c r="BW76" i="9"/>
  <c r="BU76" i="9" s="1"/>
  <c r="AH337" i="9"/>
  <c r="AH710" i="9"/>
  <c r="AA710" i="9" s="1"/>
  <c r="AA295" i="9"/>
  <c r="AA285" i="9"/>
  <c r="AE285" i="9" s="1"/>
  <c r="AA359" i="9"/>
  <c r="AE359" i="9" s="1"/>
  <c r="AH414" i="9"/>
  <c r="AH198" i="9"/>
  <c r="BE358" i="9"/>
  <c r="AX358" i="9" s="1"/>
  <c r="BB358" i="9" s="1"/>
  <c r="AH664" i="9"/>
  <c r="AA664" i="9" s="1"/>
  <c r="BQ683" i="9"/>
  <c r="BP683" i="9" s="1"/>
  <c r="BO683" i="9" s="1"/>
  <c r="BN683" i="9" s="1"/>
  <c r="BM683" i="9" s="1"/>
  <c r="BL683" i="9" s="1"/>
  <c r="BK683" i="9" s="1"/>
  <c r="BJ683" i="9" s="1"/>
  <c r="BI683" i="9" s="1"/>
  <c r="AT683" i="9"/>
  <c r="AS683" i="9" s="1"/>
  <c r="AR683" i="9" s="1"/>
  <c r="AQ683" i="9" s="1"/>
  <c r="AP683" i="9" s="1"/>
  <c r="AO683" i="9" s="1"/>
  <c r="AN683" i="9" s="1"/>
  <c r="AM683" i="9" s="1"/>
  <c r="AL683" i="9" s="1"/>
  <c r="I126" i="9"/>
  <c r="I294" i="9"/>
  <c r="I93" i="9"/>
  <c r="I312" i="9"/>
  <c r="I232" i="9"/>
  <c r="I81" i="9"/>
  <c r="AI38" i="9"/>
  <c r="AK38" i="9"/>
  <c r="AJ38" i="9"/>
  <c r="BH541" i="9"/>
  <c r="BG541" i="9"/>
  <c r="BF541" i="9"/>
  <c r="BF241" i="9"/>
  <c r="BG241" i="9"/>
  <c r="BH241" i="9"/>
  <c r="BH164" i="9"/>
  <c r="BG164" i="9"/>
  <c r="BF164" i="9"/>
  <c r="BH225" i="9"/>
  <c r="BG225" i="9"/>
  <c r="BF225" i="9"/>
  <c r="BH404" i="9"/>
  <c r="BF404" i="9"/>
  <c r="BG404" i="9"/>
  <c r="BH559" i="9"/>
  <c r="BG559" i="9"/>
  <c r="BF559" i="9"/>
  <c r="BG81" i="9"/>
  <c r="BF81" i="9"/>
  <c r="BH81" i="9"/>
  <c r="BH260" i="9"/>
  <c r="BG260" i="9"/>
  <c r="BF260" i="9"/>
  <c r="BG550" i="9"/>
  <c r="BH550" i="9"/>
  <c r="BF550" i="9"/>
  <c r="BG65" i="9"/>
  <c r="BH65" i="9"/>
  <c r="BF65" i="9"/>
  <c r="BH308" i="9"/>
  <c r="BF308" i="9"/>
  <c r="BG308" i="9"/>
  <c r="BH606" i="9"/>
  <c r="BG606" i="9"/>
  <c r="BF606" i="9"/>
  <c r="BF540" i="9"/>
  <c r="BE540" i="9" s="1"/>
  <c r="AX540" i="9" s="1"/>
  <c r="BH540" i="9"/>
  <c r="BG540" i="9"/>
  <c r="BH432" i="9"/>
  <c r="BF432" i="9"/>
  <c r="BG432" i="9"/>
  <c r="BH304" i="9"/>
  <c r="BF304" i="9"/>
  <c r="BG304" i="9"/>
  <c r="BH176" i="9"/>
  <c r="BF176" i="9"/>
  <c r="BG176" i="9"/>
  <c r="BF48" i="9"/>
  <c r="BH48" i="9"/>
  <c r="BG48" i="9"/>
  <c r="BG573" i="9"/>
  <c r="BF573" i="9"/>
  <c r="BH573" i="9"/>
  <c r="BG493" i="9"/>
  <c r="BH493" i="9"/>
  <c r="BF493" i="9"/>
  <c r="BF365" i="9"/>
  <c r="BH365" i="9"/>
  <c r="BG365" i="9"/>
  <c r="BH237" i="9"/>
  <c r="BG237" i="9"/>
  <c r="BF237" i="9"/>
  <c r="BH604" i="9"/>
  <c r="BF604" i="9"/>
  <c r="BG604" i="9"/>
  <c r="BH538" i="9"/>
  <c r="BG538" i="9"/>
  <c r="BF538" i="9"/>
  <c r="BG428" i="9"/>
  <c r="BH428" i="9"/>
  <c r="BF428" i="9"/>
  <c r="BH300" i="9"/>
  <c r="BG300" i="9"/>
  <c r="BF300" i="9"/>
  <c r="BH44" i="9"/>
  <c r="BF44" i="9"/>
  <c r="BG44" i="9"/>
  <c r="BH587" i="9"/>
  <c r="BG587" i="9"/>
  <c r="BF587" i="9"/>
  <c r="BG520" i="9"/>
  <c r="BH520" i="9"/>
  <c r="BF520" i="9"/>
  <c r="BH265" i="9"/>
  <c r="BG265" i="9"/>
  <c r="BF265" i="9"/>
  <c r="CX25" i="9"/>
  <c r="CW25" i="9" s="1"/>
  <c r="CV25" i="9" s="1"/>
  <c r="CU25" i="9" s="1"/>
  <c r="CT25" i="9" s="1"/>
  <c r="CS25" i="9" s="1"/>
  <c r="CR25" i="9" s="1"/>
  <c r="CQ25" i="9" s="1"/>
  <c r="CY25" i="9"/>
  <c r="BH562" i="9"/>
  <c r="BF562" i="9"/>
  <c r="BG562" i="9"/>
  <c r="BF472" i="9"/>
  <c r="BH472" i="9"/>
  <c r="BG472" i="9"/>
  <c r="BF344" i="9"/>
  <c r="BH344" i="9"/>
  <c r="BG344" i="9"/>
  <c r="BG216" i="9"/>
  <c r="BF216" i="9"/>
  <c r="BH216" i="9"/>
  <c r="BG609" i="9"/>
  <c r="BH609" i="9"/>
  <c r="BF609" i="9"/>
  <c r="BH543" i="9"/>
  <c r="BF543" i="9"/>
  <c r="BG543" i="9"/>
  <c r="BF53" i="9"/>
  <c r="BH53" i="9"/>
  <c r="BG53" i="9"/>
  <c r="BH411" i="9"/>
  <c r="BG411" i="9"/>
  <c r="BF411" i="9"/>
  <c r="BG347" i="9"/>
  <c r="BH347" i="9"/>
  <c r="BF347" i="9"/>
  <c r="BG283" i="9"/>
  <c r="BH283" i="9"/>
  <c r="BF283" i="9"/>
  <c r="BF155" i="9"/>
  <c r="BH155" i="9"/>
  <c r="BG155" i="9"/>
  <c r="BF27" i="9"/>
  <c r="BH27" i="9"/>
  <c r="BG27" i="9"/>
  <c r="BH290" i="9"/>
  <c r="BG290" i="9"/>
  <c r="BF290" i="9"/>
  <c r="BF226" i="9"/>
  <c r="BG226" i="9"/>
  <c r="BH226" i="9"/>
  <c r="BF162" i="9"/>
  <c r="BG162" i="9"/>
  <c r="BH162" i="9"/>
  <c r="BF34" i="9"/>
  <c r="BH34" i="9"/>
  <c r="BG34" i="9"/>
  <c r="CY57" i="9"/>
  <c r="CX57" i="9" s="1"/>
  <c r="CW57" i="9" s="1"/>
  <c r="CV57" i="9" s="1"/>
  <c r="CU57" i="9" s="1"/>
  <c r="CT57" i="9" s="1"/>
  <c r="CS57" i="9" s="1"/>
  <c r="CR57" i="9" s="1"/>
  <c r="CQ57" i="9" s="1"/>
  <c r="BF391" i="9"/>
  <c r="BG391" i="9"/>
  <c r="BH391" i="9"/>
  <c r="BF327" i="9"/>
  <c r="BG327" i="9"/>
  <c r="BH327" i="9"/>
  <c r="BG263" i="9"/>
  <c r="BF263" i="9"/>
  <c r="BH263" i="9"/>
  <c r="BG199" i="9"/>
  <c r="BF199" i="9"/>
  <c r="BH199" i="9"/>
  <c r="BG135" i="9"/>
  <c r="BH135" i="9"/>
  <c r="BF135" i="9"/>
  <c r="BF71" i="9"/>
  <c r="BG71" i="9"/>
  <c r="BH71" i="9"/>
  <c r="CY72" i="9"/>
  <c r="CX72" i="9" s="1"/>
  <c r="CW72" i="9" s="1"/>
  <c r="CV72" i="9" s="1"/>
  <c r="CU72" i="9" s="1"/>
  <c r="CT72" i="9" s="1"/>
  <c r="CS72" i="9" s="1"/>
  <c r="CR72" i="9" s="1"/>
  <c r="CQ72" i="9" s="1"/>
  <c r="BG486" i="9"/>
  <c r="BH486" i="9"/>
  <c r="BF486" i="9"/>
  <c r="BH422" i="9"/>
  <c r="BG422" i="9"/>
  <c r="BF422" i="9"/>
  <c r="BG294" i="9"/>
  <c r="BE294" i="9" s="1"/>
  <c r="AX294" i="9" s="1"/>
  <c r="BH294" i="9"/>
  <c r="BF230" i="9"/>
  <c r="BH230" i="9"/>
  <c r="BG230" i="9"/>
  <c r="BG166" i="9"/>
  <c r="BF166" i="9"/>
  <c r="BH166" i="9"/>
  <c r="BH102" i="9"/>
  <c r="BG102" i="9"/>
  <c r="BF102" i="9"/>
  <c r="CY39" i="9"/>
  <c r="CX39" i="9" s="1"/>
  <c r="CW39" i="9" s="1"/>
  <c r="CV39" i="9" s="1"/>
  <c r="CU39" i="9" s="1"/>
  <c r="CT39" i="9" s="1"/>
  <c r="CS39" i="9" s="1"/>
  <c r="CR39" i="9" s="1"/>
  <c r="CQ39" i="9" s="1"/>
  <c r="CY62" i="9"/>
  <c r="CX62" i="9" s="1"/>
  <c r="CW62" i="9" s="1"/>
  <c r="CV62" i="9" s="1"/>
  <c r="CU62" i="9" s="1"/>
  <c r="CT62" i="9" s="1"/>
  <c r="CS62" i="9" s="1"/>
  <c r="CR62" i="9" s="1"/>
  <c r="CQ62" i="9" s="1"/>
  <c r="CY2" i="9"/>
  <c r="CX2" i="9" s="1"/>
  <c r="CW2" i="9" s="1"/>
  <c r="CV2" i="9" s="1"/>
  <c r="CU2" i="9" s="1"/>
  <c r="CT2" i="9" s="1"/>
  <c r="CS2" i="9" s="1"/>
  <c r="CR2" i="9" s="1"/>
  <c r="CQ2" i="9" s="1"/>
  <c r="CY16" i="9"/>
  <c r="CX16" i="9" s="1"/>
  <c r="CW16" i="9" s="1"/>
  <c r="CV16" i="9" s="1"/>
  <c r="CU16" i="9" s="1"/>
  <c r="CT16" i="9" s="1"/>
  <c r="CS16" i="9" s="1"/>
  <c r="CR16" i="9" s="1"/>
  <c r="CQ16" i="9" s="1"/>
  <c r="CY37" i="9"/>
  <c r="CX37" i="9" s="1"/>
  <c r="CW37" i="9" s="1"/>
  <c r="CV37" i="9" s="1"/>
  <c r="CU37" i="9" s="1"/>
  <c r="CT37" i="9" s="1"/>
  <c r="CS37" i="9" s="1"/>
  <c r="CR37" i="9" s="1"/>
  <c r="CQ37" i="9" s="1"/>
  <c r="CY64" i="9"/>
  <c r="CX64" i="9" s="1"/>
  <c r="CW64" i="9" s="1"/>
  <c r="CV64" i="9" s="1"/>
  <c r="CU64" i="9" s="1"/>
  <c r="CT64" i="9" s="1"/>
  <c r="CS64" i="9" s="1"/>
  <c r="CR64" i="9" s="1"/>
  <c r="CQ64" i="9" s="1"/>
  <c r="CY70" i="9"/>
  <c r="CX70" i="9" s="1"/>
  <c r="CW70" i="9" s="1"/>
  <c r="CV70" i="9" s="1"/>
  <c r="CU70" i="9" s="1"/>
  <c r="CT70" i="9" s="1"/>
  <c r="CS70" i="9" s="1"/>
  <c r="CR70" i="9" s="1"/>
  <c r="CQ70" i="9" s="1"/>
  <c r="CY12" i="9"/>
  <c r="CX12" i="9" s="1"/>
  <c r="CW12" i="9" s="1"/>
  <c r="CV12" i="9" s="1"/>
  <c r="CU12" i="9" s="1"/>
  <c r="CT12" i="9" s="1"/>
  <c r="CS12" i="9" s="1"/>
  <c r="CR12" i="9" s="1"/>
  <c r="CQ12" i="9" s="1"/>
  <c r="K596" i="9"/>
  <c r="AT482" i="9"/>
  <c r="AS482" i="9" s="1"/>
  <c r="AR482" i="9" s="1"/>
  <c r="AQ482" i="9" s="1"/>
  <c r="AP482" i="9" s="1"/>
  <c r="AO482" i="9" s="1"/>
  <c r="AN482" i="9" s="1"/>
  <c r="AM482" i="9" s="1"/>
  <c r="AL482" i="9" s="1"/>
  <c r="BQ482" i="9"/>
  <c r="BP482" i="9" s="1"/>
  <c r="BO482" i="9" s="1"/>
  <c r="BN482" i="9" s="1"/>
  <c r="BM482" i="9" s="1"/>
  <c r="BL482" i="9" s="1"/>
  <c r="BK482" i="9" s="1"/>
  <c r="BJ482" i="9" s="1"/>
  <c r="BI482" i="9" s="1"/>
  <c r="AK148" i="9"/>
  <c r="AI148" i="9"/>
  <c r="AJ148" i="9"/>
  <c r="AK496" i="9"/>
  <c r="AI496" i="9"/>
  <c r="AJ496" i="9"/>
  <c r="AH74" i="9"/>
  <c r="AA74" i="9" s="1"/>
  <c r="AE74" i="9" s="1"/>
  <c r="AH467" i="9"/>
  <c r="AH543" i="9"/>
  <c r="AH184" i="9"/>
  <c r="AA184" i="9" s="1"/>
  <c r="AE184" i="9" s="1"/>
  <c r="AH484" i="9"/>
  <c r="AH367" i="9"/>
  <c r="AA367" i="9" s="1"/>
  <c r="AC367" i="9" s="1"/>
  <c r="AH442" i="9"/>
  <c r="AA442" i="9" s="1"/>
  <c r="BW13" i="9"/>
  <c r="BU13" i="9" s="1"/>
  <c r="AH96" i="9"/>
  <c r="AB96" i="9" s="1"/>
  <c r="AH231" i="9"/>
  <c r="AH142" i="9"/>
  <c r="AH132" i="9"/>
  <c r="AH235" i="9"/>
  <c r="AH287" i="9"/>
  <c r="AH183" i="9"/>
  <c r="AA183" i="9" s="1"/>
  <c r="AE183" i="9" s="1"/>
  <c r="AH33" i="9"/>
  <c r="BW25" i="9"/>
  <c r="BU25" i="9" s="1"/>
  <c r="AH396" i="9"/>
  <c r="AA396" i="9" s="1"/>
  <c r="AE396" i="9" s="1"/>
  <c r="AH346" i="9"/>
  <c r="BW62" i="9"/>
  <c r="BU62" i="9" s="1"/>
  <c r="AH392" i="9"/>
  <c r="AH40" i="9"/>
  <c r="AA40" i="9" s="1"/>
  <c r="AH118" i="9"/>
  <c r="AH200" i="9"/>
  <c r="AB200" i="9" s="1"/>
  <c r="AH176" i="9"/>
  <c r="AH553" i="9"/>
  <c r="AH542" i="9"/>
  <c r="AH207" i="9"/>
  <c r="BW36" i="9"/>
  <c r="BU36" i="9" s="1"/>
  <c r="AH409" i="9"/>
  <c r="AA409" i="9" s="1"/>
  <c r="AC409" i="9" s="1"/>
  <c r="AA441" i="9"/>
  <c r="AC441" i="9" s="1"/>
  <c r="BE393" i="9"/>
  <c r="AX393" i="9" s="1"/>
  <c r="BB393" i="9" s="1"/>
  <c r="AH623" i="9"/>
  <c r="AH92" i="9"/>
  <c r="AH179" i="9"/>
  <c r="AA179" i="9" s="1"/>
  <c r="AE179" i="9" s="1"/>
  <c r="BE478" i="9"/>
  <c r="AX478" i="9" s="1"/>
  <c r="BE429" i="9"/>
  <c r="AX429" i="9" s="1"/>
  <c r="BB429" i="9" s="1"/>
  <c r="AH707" i="9"/>
  <c r="AB707" i="9" s="1"/>
  <c r="I208" i="9"/>
  <c r="AA294" i="9"/>
  <c r="AC294" i="9" s="1"/>
  <c r="I209" i="9"/>
  <c r="I42" i="9"/>
  <c r="I158" i="9"/>
  <c r="I38" i="9"/>
  <c r="BH38" i="9"/>
  <c r="BF38" i="9"/>
  <c r="BG38" i="9"/>
  <c r="BF305" i="9"/>
  <c r="BG305" i="9"/>
  <c r="BH305" i="9"/>
  <c r="BH599" i="9"/>
  <c r="BG599" i="9"/>
  <c r="BF599" i="9"/>
  <c r="BG340" i="9"/>
  <c r="BF340" i="9"/>
  <c r="BH340" i="9"/>
  <c r="BG525" i="9"/>
  <c r="BF525" i="9"/>
  <c r="BH525" i="9"/>
  <c r="BG616" i="9"/>
  <c r="BF616" i="9"/>
  <c r="BH616" i="9"/>
  <c r="BH196" i="9"/>
  <c r="BF196" i="9"/>
  <c r="BG196" i="9"/>
  <c r="BH513" i="9"/>
  <c r="BG513" i="9"/>
  <c r="BF513" i="9"/>
  <c r="BH628" i="9"/>
  <c r="BF628" i="9"/>
  <c r="BG628" i="9"/>
  <c r="BG598" i="9"/>
  <c r="BH598" i="9"/>
  <c r="BF598" i="9"/>
  <c r="BF532" i="9"/>
  <c r="BG532" i="9"/>
  <c r="BH532" i="9"/>
  <c r="BF288" i="9"/>
  <c r="BG288" i="9"/>
  <c r="BH288" i="9"/>
  <c r="BF160" i="9"/>
  <c r="BH160" i="9"/>
  <c r="BG160" i="9"/>
  <c r="BG32" i="9"/>
  <c r="BF32" i="9"/>
  <c r="BH32" i="9"/>
  <c r="BH565" i="9"/>
  <c r="BF565" i="9"/>
  <c r="BG565" i="9"/>
  <c r="BH477" i="9"/>
  <c r="BG477" i="9"/>
  <c r="BF477" i="9"/>
  <c r="BH93" i="9"/>
  <c r="BF93" i="9"/>
  <c r="BG93" i="9"/>
  <c r="BH530" i="9"/>
  <c r="BF530" i="9"/>
  <c r="BG530" i="9"/>
  <c r="BG412" i="9"/>
  <c r="BH412" i="9"/>
  <c r="BF412" i="9"/>
  <c r="BF284" i="9"/>
  <c r="BH284" i="9"/>
  <c r="BG284" i="9"/>
  <c r="BH28" i="9"/>
  <c r="BF28" i="9"/>
  <c r="BG28" i="9"/>
  <c r="BG579" i="9"/>
  <c r="BH579" i="9"/>
  <c r="BF579" i="9"/>
  <c r="BG505" i="9"/>
  <c r="BF505" i="9"/>
  <c r="BH505" i="9"/>
  <c r="BH377" i="9"/>
  <c r="BF377" i="9"/>
  <c r="BG377" i="9"/>
  <c r="BH249" i="9"/>
  <c r="BF249" i="9"/>
  <c r="BG249" i="9"/>
  <c r="BG121" i="9"/>
  <c r="BF121" i="9"/>
  <c r="BH121" i="9"/>
  <c r="BF618" i="9"/>
  <c r="BH618" i="9"/>
  <c r="BG618" i="9"/>
  <c r="BH554" i="9"/>
  <c r="BF554" i="9"/>
  <c r="BG554" i="9"/>
  <c r="BF328" i="9"/>
  <c r="BH328" i="9"/>
  <c r="BG328" i="9"/>
  <c r="BG200" i="9"/>
  <c r="BF200" i="9"/>
  <c r="BH200" i="9"/>
  <c r="BH72" i="9"/>
  <c r="BF72" i="9"/>
  <c r="BG72" i="9"/>
  <c r="BH601" i="9"/>
  <c r="BG601" i="9"/>
  <c r="BF601" i="9"/>
  <c r="BG535" i="9"/>
  <c r="BH535" i="9"/>
  <c r="BF535" i="9"/>
  <c r="BF421" i="9"/>
  <c r="BH421" i="9"/>
  <c r="BG421" i="9"/>
  <c r="BG293" i="9"/>
  <c r="BH293" i="9"/>
  <c r="BF293" i="9"/>
  <c r="BH165" i="9"/>
  <c r="BF165" i="9"/>
  <c r="BG165" i="9"/>
  <c r="BG37" i="9"/>
  <c r="BF37" i="9"/>
  <c r="BH37" i="9"/>
  <c r="BG467" i="9"/>
  <c r="BF467" i="9"/>
  <c r="BH467" i="9"/>
  <c r="BH403" i="9"/>
  <c r="BG403" i="9"/>
  <c r="BF403" i="9"/>
  <c r="BG339" i="9"/>
  <c r="BF339" i="9"/>
  <c r="BH339" i="9"/>
  <c r="BG275" i="9"/>
  <c r="BF275" i="9"/>
  <c r="BH275" i="9"/>
  <c r="BF211" i="9"/>
  <c r="BG211" i="9"/>
  <c r="BH211" i="9"/>
  <c r="BH147" i="9"/>
  <c r="BF147" i="9"/>
  <c r="BG147" i="9"/>
  <c r="BH83" i="9"/>
  <c r="BF83" i="9"/>
  <c r="BG83" i="9"/>
  <c r="CY74" i="9"/>
  <c r="CX74" i="9" s="1"/>
  <c r="CW74" i="9" s="1"/>
  <c r="CV74" i="9" s="1"/>
  <c r="CU74" i="9" s="1"/>
  <c r="CT74" i="9" s="1"/>
  <c r="CS74" i="9" s="1"/>
  <c r="CR74" i="9" s="1"/>
  <c r="CQ74" i="9" s="1"/>
  <c r="BG474" i="9"/>
  <c r="BH474" i="9"/>
  <c r="BF474" i="9"/>
  <c r="BH410" i="9"/>
  <c r="BF410" i="9"/>
  <c r="BG410" i="9"/>
  <c r="BG346" i="9"/>
  <c r="BH346" i="9"/>
  <c r="BF346" i="9"/>
  <c r="BF218" i="9"/>
  <c r="BG218" i="9"/>
  <c r="BH218" i="9"/>
  <c r="BG154" i="9"/>
  <c r="BF154" i="9"/>
  <c r="BH154" i="9"/>
  <c r="BG90" i="9"/>
  <c r="BF90" i="9"/>
  <c r="BH90" i="9"/>
  <c r="BF511" i="9"/>
  <c r="BH511" i="9"/>
  <c r="BG511" i="9"/>
  <c r="BG383" i="9"/>
  <c r="BF383" i="9"/>
  <c r="BH383" i="9"/>
  <c r="BF319" i="9"/>
  <c r="BG319" i="9"/>
  <c r="BH319" i="9"/>
  <c r="BG255" i="9"/>
  <c r="BF255" i="9"/>
  <c r="BH255" i="9"/>
  <c r="BH191" i="9"/>
  <c r="BF191" i="9"/>
  <c r="BG191" i="9"/>
  <c r="BG127" i="9"/>
  <c r="BF127" i="9"/>
  <c r="BH127" i="9"/>
  <c r="CY45" i="9"/>
  <c r="CX45" i="9" s="1"/>
  <c r="CW45" i="9" s="1"/>
  <c r="CV45" i="9" s="1"/>
  <c r="CU45" i="9" s="1"/>
  <c r="CT45" i="9" s="1"/>
  <c r="CS45" i="9" s="1"/>
  <c r="CR45" i="9" s="1"/>
  <c r="CQ45" i="9" s="1"/>
  <c r="BH414" i="9"/>
  <c r="BG414" i="9"/>
  <c r="BF414" i="9"/>
  <c r="BG350" i="9"/>
  <c r="BF350" i="9"/>
  <c r="BH350" i="9"/>
  <c r="BF286" i="9"/>
  <c r="BG286" i="9"/>
  <c r="BH286" i="9"/>
  <c r="BG222" i="9"/>
  <c r="BF222" i="9"/>
  <c r="BH222" i="9"/>
  <c r="BH158" i="9"/>
  <c r="BF158" i="9"/>
  <c r="BG158" i="9"/>
  <c r="BH30" i="9"/>
  <c r="BG30" i="9"/>
  <c r="BF30" i="9"/>
  <c r="CY26" i="9"/>
  <c r="CX26" i="9" s="1"/>
  <c r="CW26" i="9" s="1"/>
  <c r="CV26" i="9" s="1"/>
  <c r="CU26" i="9" s="1"/>
  <c r="CT26" i="9" s="1"/>
  <c r="CS26" i="9" s="1"/>
  <c r="CR26" i="9" s="1"/>
  <c r="CQ26" i="9" s="1"/>
  <c r="CY54" i="9"/>
  <c r="CX54" i="9" s="1"/>
  <c r="CW54" i="9" s="1"/>
  <c r="CV54" i="9" s="1"/>
  <c r="CU54" i="9" s="1"/>
  <c r="CT54" i="9" s="1"/>
  <c r="CS54" i="9" s="1"/>
  <c r="CR54" i="9" s="1"/>
  <c r="CQ54" i="9" s="1"/>
  <c r="CY76" i="9"/>
  <c r="CX76" i="9" s="1"/>
  <c r="CW76" i="9" s="1"/>
  <c r="CV76" i="9" s="1"/>
  <c r="CU76" i="9" s="1"/>
  <c r="CT76" i="9" s="1"/>
  <c r="CS76" i="9" s="1"/>
  <c r="CR76" i="9" s="1"/>
  <c r="CQ76" i="9" s="1"/>
  <c r="CY9" i="9"/>
  <c r="CX9" i="9" s="1"/>
  <c r="CW9" i="9" s="1"/>
  <c r="CV9" i="9" s="1"/>
  <c r="CU9" i="9" s="1"/>
  <c r="CT9" i="9" s="1"/>
  <c r="CS9" i="9" s="1"/>
  <c r="CR9" i="9" s="1"/>
  <c r="CQ9" i="9" s="1"/>
  <c r="CY33" i="9"/>
  <c r="CX33" i="9" s="1"/>
  <c r="CW33" i="9" s="1"/>
  <c r="CV33" i="9" s="1"/>
  <c r="CU33" i="9" s="1"/>
  <c r="CT33" i="9" s="1"/>
  <c r="CS33" i="9" s="1"/>
  <c r="CR33" i="9" s="1"/>
  <c r="CQ33" i="9" s="1"/>
  <c r="CY56" i="9"/>
  <c r="CX56" i="9" s="1"/>
  <c r="CW56" i="9" s="1"/>
  <c r="CV56" i="9" s="1"/>
  <c r="CU56" i="9" s="1"/>
  <c r="CT56" i="9" s="1"/>
  <c r="CS56" i="9" s="1"/>
  <c r="CR56" i="9" s="1"/>
  <c r="CQ56" i="9" s="1"/>
  <c r="CY60" i="9"/>
  <c r="CX60" i="9" s="1"/>
  <c r="CW60" i="9" s="1"/>
  <c r="CV60" i="9" s="1"/>
  <c r="CU60" i="9" s="1"/>
  <c r="CT60" i="9" s="1"/>
  <c r="CS60" i="9" s="1"/>
  <c r="CR60" i="9" s="1"/>
  <c r="CQ60" i="9" s="1"/>
  <c r="K622" i="9"/>
  <c r="BQ621" i="9"/>
  <c r="BP621" i="9" s="1"/>
  <c r="BO621" i="9" s="1"/>
  <c r="BN621" i="9" s="1"/>
  <c r="BM621" i="9" s="1"/>
  <c r="BL621" i="9" s="1"/>
  <c r="BK621" i="9" s="1"/>
  <c r="BJ621" i="9" s="1"/>
  <c r="BI621" i="9" s="1"/>
  <c r="AT621" i="9"/>
  <c r="AS621" i="9" s="1"/>
  <c r="AR621" i="9" s="1"/>
  <c r="AQ621" i="9" s="1"/>
  <c r="AP621" i="9" s="1"/>
  <c r="AO621" i="9" s="1"/>
  <c r="AN621" i="9" s="1"/>
  <c r="AM621" i="9" s="1"/>
  <c r="AL621" i="9" s="1"/>
  <c r="I87" i="9"/>
  <c r="K552" i="9"/>
  <c r="AJ161" i="9"/>
  <c r="AI161" i="9"/>
  <c r="AK161" i="9"/>
  <c r="AK24" i="9"/>
  <c r="AI24" i="9"/>
  <c r="AJ24" i="9"/>
  <c r="AH280" i="9"/>
  <c r="AH523" i="9"/>
  <c r="AH386" i="9"/>
  <c r="AH138" i="9"/>
  <c r="AH381" i="9"/>
  <c r="BW71" i="9"/>
  <c r="BU71" i="9" s="1"/>
  <c r="AH120" i="9"/>
  <c r="BW58" i="9"/>
  <c r="BU58" i="9" s="1"/>
  <c r="AH554" i="9"/>
  <c r="AH233" i="9"/>
  <c r="AH468" i="9"/>
  <c r="BW51" i="9"/>
  <c r="BU51" i="9" s="1"/>
  <c r="AH127" i="9"/>
  <c r="AB127" i="9" s="1"/>
  <c r="AH578" i="9"/>
  <c r="AH504" i="9"/>
  <c r="AH400" i="9"/>
  <c r="BW59" i="9"/>
  <c r="BU59" i="9" s="1"/>
  <c r="BW48" i="9"/>
  <c r="BU48" i="9" s="1"/>
  <c r="AH68" i="9"/>
  <c r="AH588" i="9"/>
  <c r="AH336" i="9"/>
  <c r="BW11" i="9"/>
  <c r="BU11" i="9" s="1"/>
  <c r="AH480" i="9"/>
  <c r="BW40" i="9"/>
  <c r="BU40" i="9" s="1"/>
  <c r="AH451" i="9"/>
  <c r="AA451" i="9" s="1"/>
  <c r="AE451" i="9" s="1"/>
  <c r="AH321" i="9"/>
  <c r="AH398" i="9"/>
  <c r="AA398" i="9" s="1"/>
  <c r="AE398" i="9" s="1"/>
  <c r="AH667" i="9"/>
  <c r="AH594" i="9"/>
  <c r="AH546" i="9"/>
  <c r="BE355" i="9"/>
  <c r="AX355" i="9" s="1"/>
  <c r="AZ355" i="9" s="1"/>
  <c r="BE447" i="9"/>
  <c r="AX447" i="9" s="1"/>
  <c r="BB447" i="9" s="1"/>
  <c r="AH692" i="9"/>
  <c r="AH694" i="9"/>
  <c r="AA694" i="9" s="1"/>
  <c r="I162" i="9"/>
  <c r="AA132" i="9"/>
  <c r="AC132" i="9" s="1"/>
  <c r="I110" i="9"/>
  <c r="I175" i="9"/>
  <c r="AT708" i="9"/>
  <c r="AS708" i="9" s="1"/>
  <c r="AR708" i="9" s="1"/>
  <c r="AQ708" i="9" s="1"/>
  <c r="AP708" i="9" s="1"/>
  <c r="AO708" i="9" s="1"/>
  <c r="AN708" i="9" s="1"/>
  <c r="AM708" i="9" s="1"/>
  <c r="AL708" i="9" s="1"/>
  <c r="I236" i="9"/>
  <c r="I56" i="9"/>
  <c r="K558" i="9"/>
  <c r="BF49" i="9"/>
  <c r="BH49" i="9"/>
  <c r="BG49" i="9"/>
  <c r="BF97" i="9"/>
  <c r="BH97" i="9"/>
  <c r="BG97" i="9"/>
  <c r="BG276" i="9"/>
  <c r="BF276" i="9"/>
  <c r="BH276" i="9"/>
  <c r="BG465" i="9"/>
  <c r="BH465" i="9"/>
  <c r="BF465" i="9"/>
  <c r="BF584" i="9"/>
  <c r="BH584" i="9"/>
  <c r="BG584" i="9"/>
  <c r="BH132" i="9"/>
  <c r="BG132" i="9"/>
  <c r="BF132" i="9"/>
  <c r="BH449" i="9"/>
  <c r="BF449" i="9"/>
  <c r="BG449" i="9"/>
  <c r="BG608" i="9"/>
  <c r="BH608" i="9"/>
  <c r="BF608" i="9"/>
  <c r="BF590" i="9"/>
  <c r="BH590" i="9"/>
  <c r="BG590" i="9"/>
  <c r="BG524" i="9"/>
  <c r="BH524" i="9"/>
  <c r="BF524" i="9"/>
  <c r="BG400" i="9"/>
  <c r="BF400" i="9"/>
  <c r="BH400" i="9"/>
  <c r="BH557" i="9"/>
  <c r="BG557" i="9"/>
  <c r="BF557" i="9"/>
  <c r="BH461" i="9"/>
  <c r="BF461" i="9"/>
  <c r="BG461" i="9"/>
  <c r="BG333" i="9"/>
  <c r="BF333" i="9"/>
  <c r="BH333" i="9"/>
  <c r="BG205" i="9"/>
  <c r="BF205" i="9"/>
  <c r="BH205" i="9"/>
  <c r="BH77" i="9"/>
  <c r="BG77" i="9"/>
  <c r="BF77" i="9"/>
  <c r="BH588" i="9"/>
  <c r="BG588" i="9"/>
  <c r="BF588" i="9"/>
  <c r="BG521" i="9"/>
  <c r="BH521" i="9"/>
  <c r="BF521" i="9"/>
  <c r="BG396" i="9"/>
  <c r="BF396" i="9"/>
  <c r="BH396" i="9"/>
  <c r="BG268" i="9"/>
  <c r="BF268" i="9"/>
  <c r="BH268" i="9"/>
  <c r="BF140" i="9"/>
  <c r="BH140" i="9"/>
  <c r="BG140" i="9"/>
  <c r="CY55" i="9"/>
  <c r="CX55" i="9" s="1"/>
  <c r="CW55" i="9" s="1"/>
  <c r="CV55" i="9" s="1"/>
  <c r="CU55" i="9" s="1"/>
  <c r="CT55" i="9" s="1"/>
  <c r="CS55" i="9" s="1"/>
  <c r="CR55" i="9" s="1"/>
  <c r="CQ55" i="9" s="1"/>
  <c r="BF105" i="9"/>
  <c r="BH105" i="9"/>
  <c r="BG105" i="9"/>
  <c r="BH610" i="9"/>
  <c r="BF610" i="9"/>
  <c r="BG610" i="9"/>
  <c r="BG440" i="9"/>
  <c r="BF440" i="9"/>
  <c r="BH440" i="9"/>
  <c r="BG312" i="9"/>
  <c r="BF312" i="9"/>
  <c r="BE312" i="9" s="1"/>
  <c r="AX312" i="9" s="1"/>
  <c r="BB312" i="9" s="1"/>
  <c r="BH312" i="9"/>
  <c r="BG184" i="9"/>
  <c r="BH184" i="9"/>
  <c r="BF184" i="9"/>
  <c r="BG56" i="9"/>
  <c r="BH56" i="9"/>
  <c r="BF56" i="9"/>
  <c r="BG593" i="9"/>
  <c r="BF593" i="9"/>
  <c r="BH593" i="9"/>
  <c r="BF527" i="9"/>
  <c r="BG527" i="9"/>
  <c r="BH527" i="9"/>
  <c r="BF277" i="9"/>
  <c r="BH277" i="9"/>
  <c r="BG277" i="9"/>
  <c r="BH149" i="9"/>
  <c r="BF149" i="9"/>
  <c r="BG149" i="9"/>
  <c r="CY59" i="9"/>
  <c r="CX59" i="9" s="1"/>
  <c r="CW59" i="9" s="1"/>
  <c r="CV59" i="9" s="1"/>
  <c r="CU59" i="9" s="1"/>
  <c r="CT59" i="9" s="1"/>
  <c r="CS59" i="9" s="1"/>
  <c r="CR59" i="9" s="1"/>
  <c r="CQ59" i="9" s="1"/>
  <c r="BF459" i="9"/>
  <c r="BH459" i="9"/>
  <c r="BG459" i="9"/>
  <c r="BG395" i="9"/>
  <c r="BH395" i="9"/>
  <c r="BF395" i="9"/>
  <c r="BF331" i="9"/>
  <c r="BH331" i="9"/>
  <c r="BG331" i="9"/>
  <c r="BH267" i="9"/>
  <c r="BG267" i="9"/>
  <c r="BF267" i="9"/>
  <c r="BG203" i="9"/>
  <c r="BF203" i="9"/>
  <c r="BH203" i="9"/>
  <c r="BH139" i="9"/>
  <c r="BG139" i="9"/>
  <c r="BF139" i="9"/>
  <c r="BF75" i="9"/>
  <c r="BG75" i="9"/>
  <c r="BH75" i="9"/>
  <c r="CY42" i="9"/>
  <c r="CX42" i="9" s="1"/>
  <c r="CW42" i="9" s="1"/>
  <c r="CV42" i="9" s="1"/>
  <c r="CU42" i="9" s="1"/>
  <c r="CT42" i="9" s="1"/>
  <c r="CS42" i="9" s="1"/>
  <c r="CR42" i="9" s="1"/>
  <c r="CQ42" i="9" s="1"/>
  <c r="BF466" i="9"/>
  <c r="BH466" i="9"/>
  <c r="BG466" i="9"/>
  <c r="BH338" i="9"/>
  <c r="BG338" i="9"/>
  <c r="BF338" i="9"/>
  <c r="BH210" i="9"/>
  <c r="BF210" i="9"/>
  <c r="BG210" i="9"/>
  <c r="BG146" i="9"/>
  <c r="BH146" i="9"/>
  <c r="BF146" i="9"/>
  <c r="CY63" i="9"/>
  <c r="CX63" i="9"/>
  <c r="CW63" i="9" s="1"/>
  <c r="CV63" i="9" s="1"/>
  <c r="CU63" i="9" s="1"/>
  <c r="CT63" i="9" s="1"/>
  <c r="CS63" i="9" s="1"/>
  <c r="CR63" i="9" s="1"/>
  <c r="CQ63" i="9" s="1"/>
  <c r="BH503" i="9"/>
  <c r="BF503" i="9"/>
  <c r="BG503" i="9"/>
  <c r="BG439" i="9"/>
  <c r="BH439" i="9"/>
  <c r="BF439" i="9"/>
  <c r="BF375" i="9"/>
  <c r="BG375" i="9"/>
  <c r="BE375" i="9" s="1"/>
  <c r="AX375" i="9" s="1"/>
  <c r="BH375" i="9"/>
  <c r="BG311" i="9"/>
  <c r="BH311" i="9"/>
  <c r="BF311" i="9"/>
  <c r="BH247" i="9"/>
  <c r="BF247" i="9"/>
  <c r="BG247" i="9"/>
  <c r="BF183" i="9"/>
  <c r="BH183" i="9"/>
  <c r="BG183" i="9"/>
  <c r="BH119" i="9"/>
  <c r="BF119" i="9"/>
  <c r="BG119" i="9"/>
  <c r="BH55" i="9"/>
  <c r="BF55" i="9"/>
  <c r="BG55" i="9"/>
  <c r="BE55" i="9" s="1"/>
  <c r="AX55" i="9" s="1"/>
  <c r="CY21" i="9"/>
  <c r="CX21" i="9" s="1"/>
  <c r="CW21" i="9" s="1"/>
  <c r="CV21" i="9" s="1"/>
  <c r="CU21" i="9" s="1"/>
  <c r="CT21" i="9" s="1"/>
  <c r="CS21" i="9" s="1"/>
  <c r="CR21" i="9" s="1"/>
  <c r="CQ21" i="9" s="1"/>
  <c r="BH406" i="9"/>
  <c r="BF406" i="9"/>
  <c r="BG406" i="9"/>
  <c r="BF342" i="9"/>
  <c r="BH342" i="9"/>
  <c r="BG342" i="9"/>
  <c r="BH278" i="9"/>
  <c r="BG278" i="9"/>
  <c r="BF278" i="9"/>
  <c r="BG214" i="9"/>
  <c r="BH214" i="9"/>
  <c r="BF214" i="9"/>
  <c r="BG150" i="9"/>
  <c r="BH150" i="9"/>
  <c r="BF150" i="9"/>
  <c r="BG86" i="9"/>
  <c r="BF86" i="9"/>
  <c r="BH86" i="9"/>
  <c r="BH22" i="9"/>
  <c r="BG22" i="9"/>
  <c r="BF22" i="9"/>
  <c r="CY22" i="9"/>
  <c r="CX22" i="9" s="1"/>
  <c r="CW22" i="9" s="1"/>
  <c r="CV22" i="9" s="1"/>
  <c r="CU22" i="9" s="1"/>
  <c r="CT22" i="9" s="1"/>
  <c r="CS22" i="9" s="1"/>
  <c r="CR22" i="9" s="1"/>
  <c r="CQ22" i="9" s="1"/>
  <c r="CY41" i="9"/>
  <c r="CX41" i="9" s="1"/>
  <c r="CW41" i="9" s="1"/>
  <c r="CV41" i="9" s="1"/>
  <c r="CU41" i="9" s="1"/>
  <c r="CT41" i="9" s="1"/>
  <c r="CS41" i="9" s="1"/>
  <c r="CR41" i="9" s="1"/>
  <c r="CQ41" i="9" s="1"/>
  <c r="CY65" i="9"/>
  <c r="CX65" i="9" s="1"/>
  <c r="CW65" i="9" s="1"/>
  <c r="CV65" i="9" s="1"/>
  <c r="CU65" i="9" s="1"/>
  <c r="CT65" i="9" s="1"/>
  <c r="CS65" i="9" s="1"/>
  <c r="CR65" i="9" s="1"/>
  <c r="CQ65" i="9" s="1"/>
  <c r="CY79" i="9"/>
  <c r="CX79" i="9" s="1"/>
  <c r="CW79" i="9" s="1"/>
  <c r="CV79" i="9" s="1"/>
  <c r="CU79" i="9" s="1"/>
  <c r="CT79" i="9" s="1"/>
  <c r="CS79" i="9" s="1"/>
  <c r="CR79" i="9" s="1"/>
  <c r="CQ79" i="9" s="1"/>
  <c r="CY29" i="9"/>
  <c r="CX29" i="9" s="1"/>
  <c r="CW29" i="9" s="1"/>
  <c r="CV29" i="9" s="1"/>
  <c r="CU29" i="9" s="1"/>
  <c r="CT29" i="9" s="1"/>
  <c r="CS29" i="9" s="1"/>
  <c r="CR29" i="9" s="1"/>
  <c r="CQ29" i="9" s="1"/>
  <c r="CY50" i="9"/>
  <c r="CX50" i="9" s="1"/>
  <c r="CW50" i="9" s="1"/>
  <c r="CV50" i="9" s="1"/>
  <c r="CU50" i="9" s="1"/>
  <c r="CT50" i="9" s="1"/>
  <c r="CS50" i="9" s="1"/>
  <c r="CR50" i="9" s="1"/>
  <c r="CQ50" i="9" s="1"/>
  <c r="CY53" i="9"/>
  <c r="CX53" i="9" s="1"/>
  <c r="CW53" i="9" s="1"/>
  <c r="CV53" i="9" s="1"/>
  <c r="CU53" i="9" s="1"/>
  <c r="CT53" i="9" s="1"/>
  <c r="CS53" i="9" s="1"/>
  <c r="CR53" i="9" s="1"/>
  <c r="CQ53" i="9" s="1"/>
  <c r="AT622" i="9"/>
  <c r="AS622" i="9" s="1"/>
  <c r="AR622" i="9" s="1"/>
  <c r="AQ622" i="9" s="1"/>
  <c r="AP622" i="9" s="1"/>
  <c r="AO622" i="9" s="1"/>
  <c r="AN622" i="9" s="1"/>
  <c r="AM622" i="9" s="1"/>
  <c r="AL622" i="9" s="1"/>
  <c r="BQ622" i="9"/>
  <c r="BP622" i="9" s="1"/>
  <c r="BO622" i="9" s="1"/>
  <c r="BN622" i="9" s="1"/>
  <c r="BM622" i="9" s="1"/>
  <c r="BL622" i="9" s="1"/>
  <c r="BK622" i="9" s="1"/>
  <c r="BJ622" i="9" s="1"/>
  <c r="BI622" i="9" s="1"/>
  <c r="BQ94" i="9"/>
  <c r="BP94" i="9" s="1"/>
  <c r="BO94" i="9" s="1"/>
  <c r="BN94" i="9" s="1"/>
  <c r="BM94" i="9" s="1"/>
  <c r="BL94" i="9" s="1"/>
  <c r="BK94" i="9" s="1"/>
  <c r="BJ94" i="9" s="1"/>
  <c r="BI94" i="9" s="1"/>
  <c r="AT94" i="9"/>
  <c r="AS94" i="9" s="1"/>
  <c r="AR94" i="9" s="1"/>
  <c r="AQ94" i="9" s="1"/>
  <c r="AP94" i="9" s="1"/>
  <c r="AO94" i="9" s="1"/>
  <c r="AN94" i="9" s="1"/>
  <c r="AM94" i="9" s="1"/>
  <c r="AL94" i="9" s="1"/>
  <c r="AT526" i="9"/>
  <c r="AS526" i="9" s="1"/>
  <c r="AR526" i="9" s="1"/>
  <c r="AQ526" i="9" s="1"/>
  <c r="AP526" i="9" s="1"/>
  <c r="AO526" i="9" s="1"/>
  <c r="AN526" i="9" s="1"/>
  <c r="AM526" i="9" s="1"/>
  <c r="AL526" i="9" s="1"/>
  <c r="BQ526" i="9"/>
  <c r="BP526" i="9" s="1"/>
  <c r="BO526" i="9" s="1"/>
  <c r="BN526" i="9" s="1"/>
  <c r="BM526" i="9" s="1"/>
  <c r="BL526" i="9" s="1"/>
  <c r="BK526" i="9" s="1"/>
  <c r="BJ526" i="9" s="1"/>
  <c r="BI526" i="9" s="1"/>
  <c r="AK431" i="9"/>
  <c r="AI431" i="9"/>
  <c r="AJ431" i="9"/>
  <c r="AI270" i="9"/>
  <c r="AJ270" i="9"/>
  <c r="AK270" i="9"/>
  <c r="AH585" i="9"/>
  <c r="AH404" i="9"/>
  <c r="AH579" i="9"/>
  <c r="AH525" i="9"/>
  <c r="AH627" i="9"/>
  <c r="AH448" i="9"/>
  <c r="AA448" i="9" s="1"/>
  <c r="AE448" i="9" s="1"/>
  <c r="AH289" i="9"/>
  <c r="AH475" i="9"/>
  <c r="AB475" i="9" s="1"/>
  <c r="AH500" i="9"/>
  <c r="AH394" i="9"/>
  <c r="AA394" i="9" s="1"/>
  <c r="AE394" i="9" s="1"/>
  <c r="AH607" i="9"/>
  <c r="AH178" i="9"/>
  <c r="AH454" i="9"/>
  <c r="AH419" i="9"/>
  <c r="AH557" i="9"/>
  <c r="BW31" i="9"/>
  <c r="BU31" i="9" s="1"/>
  <c r="AH490" i="9"/>
  <c r="AA490" i="9" s="1"/>
  <c r="AH567" i="9"/>
  <c r="BW16" i="9"/>
  <c r="BU16" i="9" s="1"/>
  <c r="AH268" i="9"/>
  <c r="AA268" i="9" s="1"/>
  <c r="AE268" i="9" s="1"/>
  <c r="BW39" i="9"/>
  <c r="BU39" i="9" s="1"/>
  <c r="AH110" i="9"/>
  <c r="AB110" i="9" s="1"/>
  <c r="AH247" i="9"/>
  <c r="AA247" i="9" s="1"/>
  <c r="AE247" i="9" s="1"/>
  <c r="AH522" i="9"/>
  <c r="AA522" i="9" s="1"/>
  <c r="AC522" i="9" s="1"/>
  <c r="AH362" i="9"/>
  <c r="AA362" i="9" s="1"/>
  <c r="AE362" i="9" s="1"/>
  <c r="BW26" i="9"/>
  <c r="BU26" i="9" s="1"/>
  <c r="AH330" i="9"/>
  <c r="BW54" i="9"/>
  <c r="BU54" i="9" s="1"/>
  <c r="AH487" i="9"/>
  <c r="BG548" i="9"/>
  <c r="BH548" i="9"/>
  <c r="BF548" i="9"/>
  <c r="I40" i="9"/>
  <c r="I132" i="9"/>
  <c r="AB132" i="9"/>
  <c r="I48" i="9"/>
  <c r="AT663" i="9"/>
  <c r="AS663" i="9" s="1"/>
  <c r="AR663" i="9" s="1"/>
  <c r="AQ663" i="9" s="1"/>
  <c r="AP663" i="9" s="1"/>
  <c r="AO663" i="9" s="1"/>
  <c r="AN663" i="9" s="1"/>
  <c r="AM663" i="9" s="1"/>
  <c r="AL663" i="9" s="1"/>
  <c r="I237" i="9"/>
  <c r="I360" i="9"/>
  <c r="BF100" i="9"/>
  <c r="BG100" i="9"/>
  <c r="BH100" i="9"/>
  <c r="BG607" i="9"/>
  <c r="BF607" i="9"/>
  <c r="BH607" i="9"/>
  <c r="BH533" i="9"/>
  <c r="BG533" i="9"/>
  <c r="BF533" i="9"/>
  <c r="BG33" i="9"/>
  <c r="BF33" i="9"/>
  <c r="BH33" i="9"/>
  <c r="BG212" i="9"/>
  <c r="BF212" i="9"/>
  <c r="BH212" i="9"/>
  <c r="BF401" i="9"/>
  <c r="BH401" i="9"/>
  <c r="BG401" i="9"/>
  <c r="BG551" i="9"/>
  <c r="BF551" i="9"/>
  <c r="BH551" i="9"/>
  <c r="BH68" i="9"/>
  <c r="BF68" i="9"/>
  <c r="BG68" i="9"/>
  <c r="BH385" i="9"/>
  <c r="BG385" i="9"/>
  <c r="BF385" i="9"/>
  <c r="BG576" i="9"/>
  <c r="BH576" i="9"/>
  <c r="BF576" i="9"/>
  <c r="BH512" i="9"/>
  <c r="BF512" i="9"/>
  <c r="BG512" i="9"/>
  <c r="BH384" i="9"/>
  <c r="BF384" i="9"/>
  <c r="BG384" i="9"/>
  <c r="BF256" i="9"/>
  <c r="BG256" i="9"/>
  <c r="BH256" i="9"/>
  <c r="BF128" i="9"/>
  <c r="BH128" i="9"/>
  <c r="BG128" i="9"/>
  <c r="BF613" i="9"/>
  <c r="BG613" i="9"/>
  <c r="BH613" i="9"/>
  <c r="BF317" i="9"/>
  <c r="BG317" i="9"/>
  <c r="BH317" i="9"/>
  <c r="BF189" i="9"/>
  <c r="BG189" i="9"/>
  <c r="BH189" i="9"/>
  <c r="BG61" i="9"/>
  <c r="BH61" i="9"/>
  <c r="BF61" i="9"/>
  <c r="BG580" i="9"/>
  <c r="BH580" i="9"/>
  <c r="BF580" i="9"/>
  <c r="BH508" i="9"/>
  <c r="BF508" i="9"/>
  <c r="BG508" i="9"/>
  <c r="BF380" i="9"/>
  <c r="BG380" i="9"/>
  <c r="BH380" i="9"/>
  <c r="BG252" i="9"/>
  <c r="BF252" i="9"/>
  <c r="BH252" i="9"/>
  <c r="CY48" i="9"/>
  <c r="CX48" i="9" s="1"/>
  <c r="CW48" i="9" s="1"/>
  <c r="CV48" i="9" s="1"/>
  <c r="CU48" i="9" s="1"/>
  <c r="CT48" i="9" s="1"/>
  <c r="CS48" i="9" s="1"/>
  <c r="CR48" i="9" s="1"/>
  <c r="CQ48" i="9" s="1"/>
  <c r="BG563" i="9"/>
  <c r="BH563" i="9"/>
  <c r="BF563" i="9"/>
  <c r="BH473" i="9"/>
  <c r="BG473" i="9"/>
  <c r="BF473" i="9"/>
  <c r="BH345" i="9"/>
  <c r="BG345" i="9"/>
  <c r="BF345" i="9"/>
  <c r="BG217" i="9"/>
  <c r="BF217" i="9"/>
  <c r="BH217" i="9"/>
  <c r="BF89" i="9"/>
  <c r="BG89" i="9"/>
  <c r="BH89" i="9"/>
  <c r="BH602" i="9"/>
  <c r="BG602" i="9"/>
  <c r="BF602" i="9"/>
  <c r="BH536" i="9"/>
  <c r="BG536" i="9"/>
  <c r="BF536" i="9"/>
  <c r="BG424" i="9"/>
  <c r="BH424" i="9"/>
  <c r="BF424" i="9"/>
  <c r="BH296" i="9"/>
  <c r="BF296" i="9"/>
  <c r="BG296" i="9"/>
  <c r="BG168" i="9"/>
  <c r="BF168" i="9"/>
  <c r="BH40" i="9"/>
  <c r="BG40" i="9"/>
  <c r="BF40" i="9"/>
  <c r="BH585" i="9"/>
  <c r="BF585" i="9"/>
  <c r="BG585" i="9"/>
  <c r="BF389" i="9"/>
  <c r="BH389" i="9"/>
  <c r="BG389" i="9"/>
  <c r="BF261" i="9"/>
  <c r="BH261" i="9"/>
  <c r="BG261" i="9"/>
  <c r="BF515" i="9"/>
  <c r="BH515" i="9"/>
  <c r="BG515" i="9"/>
  <c r="BG451" i="9"/>
  <c r="BH451" i="9"/>
  <c r="BF451" i="9"/>
  <c r="BF387" i="9"/>
  <c r="BG387" i="9"/>
  <c r="BH387" i="9"/>
  <c r="BF323" i="9"/>
  <c r="BG323" i="9"/>
  <c r="BH323" i="9"/>
  <c r="BG259" i="9"/>
  <c r="BH259" i="9"/>
  <c r="BF259" i="9"/>
  <c r="BF195" i="9"/>
  <c r="BH195" i="9"/>
  <c r="BG195" i="9"/>
  <c r="BF131" i="9"/>
  <c r="BH131" i="9"/>
  <c r="BG131" i="9"/>
  <c r="BF67" i="9"/>
  <c r="BG67" i="9"/>
  <c r="BH67" i="9"/>
  <c r="BH522" i="9"/>
  <c r="BG522" i="9"/>
  <c r="BF522" i="9"/>
  <c r="BH458" i="9"/>
  <c r="BG458" i="9"/>
  <c r="BF458" i="9"/>
  <c r="BG266" i="9"/>
  <c r="BH266" i="9"/>
  <c r="BF266" i="9"/>
  <c r="BG138" i="9"/>
  <c r="BF138" i="9"/>
  <c r="BH138" i="9"/>
  <c r="BH74" i="9"/>
  <c r="BG74" i="9"/>
  <c r="BF74" i="9"/>
  <c r="CY35" i="9"/>
  <c r="CX35" i="9" s="1"/>
  <c r="CW35" i="9" s="1"/>
  <c r="CV35" i="9" s="1"/>
  <c r="CU35" i="9" s="1"/>
  <c r="CT35" i="9" s="1"/>
  <c r="CS35" i="9" s="1"/>
  <c r="CR35" i="9" s="1"/>
  <c r="CQ35" i="9" s="1"/>
  <c r="BH495" i="9"/>
  <c r="BG495" i="9"/>
  <c r="BF495" i="9"/>
  <c r="BG367" i="9"/>
  <c r="BF367" i="9"/>
  <c r="BH367" i="9"/>
  <c r="BH303" i="9"/>
  <c r="BG303" i="9"/>
  <c r="BF303" i="9"/>
  <c r="BH239" i="9"/>
  <c r="BG239" i="9"/>
  <c r="BF239" i="9"/>
  <c r="BH175" i="9"/>
  <c r="BF111" i="9"/>
  <c r="BG111" i="9"/>
  <c r="BH111" i="9"/>
  <c r="BF47" i="9"/>
  <c r="BH47" i="9"/>
  <c r="BG47" i="9"/>
  <c r="CY10" i="9"/>
  <c r="CX10" i="9" s="1"/>
  <c r="CW10" i="9" s="1"/>
  <c r="CV10" i="9" s="1"/>
  <c r="CU10" i="9" s="1"/>
  <c r="CT10" i="9" s="1"/>
  <c r="CS10" i="9" s="1"/>
  <c r="CR10" i="9" s="1"/>
  <c r="CQ10" i="9" s="1"/>
  <c r="BG462" i="9"/>
  <c r="BH462" i="9"/>
  <c r="BF462" i="9"/>
  <c r="BG398" i="9"/>
  <c r="BH398" i="9"/>
  <c r="BF398" i="9"/>
  <c r="BH334" i="9"/>
  <c r="BF334" i="9"/>
  <c r="BG334" i="9"/>
  <c r="BG206" i="9"/>
  <c r="BF206" i="9"/>
  <c r="BE206" i="9" s="1"/>
  <c r="AX206" i="9" s="1"/>
  <c r="AY206" i="9" s="1"/>
  <c r="BH206" i="9"/>
  <c r="BH142" i="9"/>
  <c r="BF142" i="9"/>
  <c r="BG142" i="9"/>
  <c r="CY66" i="9"/>
  <c r="CX66" i="9" s="1"/>
  <c r="CW66" i="9" s="1"/>
  <c r="CV66" i="9" s="1"/>
  <c r="CU66" i="9" s="1"/>
  <c r="CT66" i="9" s="1"/>
  <c r="CS66" i="9" s="1"/>
  <c r="CR66" i="9" s="1"/>
  <c r="CQ66" i="9" s="1"/>
  <c r="CY18" i="9"/>
  <c r="CX18" i="9" s="1"/>
  <c r="CW18" i="9" s="1"/>
  <c r="CV18" i="9" s="1"/>
  <c r="CU18" i="9" s="1"/>
  <c r="CT18" i="9" s="1"/>
  <c r="CS18" i="9" s="1"/>
  <c r="CR18" i="9" s="1"/>
  <c r="CQ18" i="9" s="1"/>
  <c r="CY38" i="9"/>
  <c r="CX38" i="9"/>
  <c r="CW38" i="9" s="1"/>
  <c r="CV38" i="9" s="1"/>
  <c r="CU38" i="9" s="1"/>
  <c r="CT38" i="9" s="1"/>
  <c r="CS38" i="9" s="1"/>
  <c r="CR38" i="9" s="1"/>
  <c r="CQ38" i="9" s="1"/>
  <c r="CY58" i="9"/>
  <c r="CX58" i="9" s="1"/>
  <c r="CW58" i="9" s="1"/>
  <c r="CV58" i="9" s="1"/>
  <c r="CU58" i="9" s="1"/>
  <c r="CT58" i="9" s="1"/>
  <c r="CS58" i="9" s="1"/>
  <c r="CR58" i="9" s="1"/>
  <c r="CQ58" i="9" s="1"/>
  <c r="CY71" i="9"/>
  <c r="CX71" i="9" s="1"/>
  <c r="CW71" i="9" s="1"/>
  <c r="CV71" i="9" s="1"/>
  <c r="CU71" i="9" s="1"/>
  <c r="CT71" i="9" s="1"/>
  <c r="CS71" i="9" s="1"/>
  <c r="CR71" i="9" s="1"/>
  <c r="CQ71" i="9" s="1"/>
  <c r="CY27" i="9"/>
  <c r="CX27" i="9" s="1"/>
  <c r="CW27" i="9" s="1"/>
  <c r="CV27" i="9" s="1"/>
  <c r="CU27" i="9" s="1"/>
  <c r="CT27" i="9" s="1"/>
  <c r="CS27" i="9" s="1"/>
  <c r="CR27" i="9" s="1"/>
  <c r="CQ27" i="9" s="1"/>
  <c r="CY23" i="9"/>
  <c r="CX23" i="9" s="1"/>
  <c r="CW23" i="9" s="1"/>
  <c r="CV23" i="9" s="1"/>
  <c r="CU23" i="9" s="1"/>
  <c r="CT23" i="9" s="1"/>
  <c r="CS23" i="9" s="1"/>
  <c r="CR23" i="9" s="1"/>
  <c r="CQ23" i="9" s="1"/>
  <c r="CY46" i="9"/>
  <c r="CX46" i="9" s="1"/>
  <c r="CW46" i="9" s="1"/>
  <c r="CV46" i="9" s="1"/>
  <c r="CU46" i="9" s="1"/>
  <c r="CT46" i="9" s="1"/>
  <c r="CS46" i="9" s="1"/>
  <c r="CR46" i="9" s="1"/>
  <c r="CQ46" i="9" s="1"/>
  <c r="I144" i="9"/>
  <c r="K463" i="9"/>
  <c r="AT489" i="9"/>
  <c r="AS489" i="9" s="1"/>
  <c r="AR489" i="9" s="1"/>
  <c r="AQ489" i="9" s="1"/>
  <c r="AP489" i="9" s="1"/>
  <c r="AO489" i="9" s="1"/>
  <c r="AN489" i="9" s="1"/>
  <c r="AM489" i="9" s="1"/>
  <c r="AL489" i="9" s="1"/>
  <c r="BQ489" i="9"/>
  <c r="BP489" i="9" s="1"/>
  <c r="BO489" i="9" s="1"/>
  <c r="BN489" i="9" s="1"/>
  <c r="BM489" i="9" s="1"/>
  <c r="BL489" i="9" s="1"/>
  <c r="BK489" i="9" s="1"/>
  <c r="BJ489" i="9" s="1"/>
  <c r="BI489" i="9" s="1"/>
  <c r="AK98" i="9"/>
  <c r="AI98" i="9"/>
  <c r="AJ98" i="9"/>
  <c r="AJ134" i="9"/>
  <c r="AI134" i="9"/>
  <c r="AK134" i="9"/>
  <c r="AH284" i="9"/>
  <c r="AH288" i="9"/>
  <c r="AH552" i="9"/>
  <c r="AA552" i="9" s="1"/>
  <c r="AE552" i="9" s="1"/>
  <c r="AH195" i="9"/>
  <c r="AH291" i="9"/>
  <c r="AA291" i="9" s="1"/>
  <c r="AH351" i="9"/>
  <c r="AH297" i="9"/>
  <c r="AA297" i="9" s="1"/>
  <c r="AE297" i="9" s="1"/>
  <c r="BW57" i="9"/>
  <c r="BU57" i="9" s="1"/>
  <c r="AH406" i="9"/>
  <c r="AH212" i="9"/>
  <c r="AH304" i="9"/>
  <c r="AH35" i="9"/>
  <c r="BW80" i="9"/>
  <c r="BU80" i="9" s="1"/>
  <c r="AH360" i="9"/>
  <c r="AA360" i="9" s="1"/>
  <c r="AH201" i="9"/>
  <c r="AH389" i="9"/>
  <c r="AA389" i="9" s="1"/>
  <c r="AE389" i="9" s="1"/>
  <c r="AH527" i="9"/>
  <c r="AH601" i="9"/>
  <c r="BW81" i="9"/>
  <c r="BU81" i="9" s="1"/>
  <c r="AH50" i="9"/>
  <c r="AH495" i="9"/>
  <c r="AA495" i="9" s="1"/>
  <c r="AE495" i="9" s="1"/>
  <c r="AH273" i="9"/>
  <c r="AH520" i="9"/>
  <c r="AH512" i="9"/>
  <c r="BW61" i="9"/>
  <c r="BU61" i="9" s="1"/>
  <c r="AH112" i="9"/>
  <c r="AA293" i="9"/>
  <c r="AE293" i="9" s="1"/>
  <c r="AA323" i="9"/>
  <c r="AH611" i="9"/>
  <c r="AA611" i="9" s="1"/>
  <c r="BE233" i="9"/>
  <c r="AX233" i="9" s="1"/>
  <c r="AT641" i="9"/>
  <c r="AS641" i="9" s="1"/>
  <c r="AR641" i="9" s="1"/>
  <c r="AQ641" i="9" s="1"/>
  <c r="AP641" i="9" s="1"/>
  <c r="AO641" i="9" s="1"/>
  <c r="AN641" i="9" s="1"/>
  <c r="AM641" i="9" s="1"/>
  <c r="AL641" i="9" s="1"/>
  <c r="I186" i="9"/>
  <c r="AB186" i="9"/>
  <c r="I278" i="9"/>
  <c r="I234" i="9"/>
  <c r="I121" i="9"/>
  <c r="I163" i="9"/>
  <c r="I216" i="9"/>
  <c r="AA210" i="9"/>
  <c r="AT693" i="9"/>
  <c r="AS693" i="9" s="1"/>
  <c r="AR693" i="9" s="1"/>
  <c r="AQ693" i="9" s="1"/>
  <c r="AP693" i="9" s="1"/>
  <c r="AO693" i="9" s="1"/>
  <c r="AN693" i="9" s="1"/>
  <c r="AM693" i="9" s="1"/>
  <c r="AL693" i="9" s="1"/>
  <c r="I99" i="9"/>
  <c r="AT679" i="9"/>
  <c r="AS679" i="9" s="1"/>
  <c r="AR679" i="9" s="1"/>
  <c r="AQ679" i="9" s="1"/>
  <c r="AP679" i="9" s="1"/>
  <c r="AO679" i="9" s="1"/>
  <c r="AN679" i="9" s="1"/>
  <c r="AM679" i="9" s="1"/>
  <c r="AL679" i="9" s="1"/>
  <c r="BF544" i="9"/>
  <c r="BH544" i="9"/>
  <c r="BG544" i="9"/>
  <c r="BH534" i="9"/>
  <c r="BG534" i="9"/>
  <c r="BF534" i="9"/>
  <c r="BG481" i="9"/>
  <c r="BH481" i="9"/>
  <c r="BF481" i="9"/>
  <c r="BF592" i="9"/>
  <c r="BH592" i="9"/>
  <c r="BG592" i="9"/>
  <c r="BH337" i="9"/>
  <c r="BF337" i="9"/>
  <c r="BG337" i="9"/>
  <c r="BF516" i="9"/>
  <c r="BG516" i="9"/>
  <c r="BH516" i="9"/>
  <c r="BG627" i="9"/>
  <c r="BF627" i="9"/>
  <c r="BH627" i="9"/>
  <c r="BH321" i="9"/>
  <c r="BF321" i="9"/>
  <c r="BG321" i="9"/>
  <c r="BF542" i="9"/>
  <c r="BH542" i="9"/>
  <c r="BG542" i="9"/>
  <c r="BG52" i="9"/>
  <c r="BF52" i="9"/>
  <c r="BH52" i="9"/>
  <c r="BH574" i="9"/>
  <c r="BG574" i="9"/>
  <c r="BF574" i="9"/>
  <c r="BF368" i="9"/>
  <c r="BG368" i="9"/>
  <c r="BH368" i="9"/>
  <c r="BH240" i="9"/>
  <c r="BF240" i="9"/>
  <c r="BG240" i="9"/>
  <c r="BG112" i="9"/>
  <c r="BH112" i="9"/>
  <c r="BF112" i="9"/>
  <c r="BH605" i="9"/>
  <c r="BG605" i="9"/>
  <c r="BF605" i="9"/>
  <c r="BF539" i="9"/>
  <c r="BH539" i="9"/>
  <c r="BG539" i="9"/>
  <c r="BF301" i="9"/>
  <c r="BG301" i="9"/>
  <c r="BH301" i="9"/>
  <c r="BF173" i="9"/>
  <c r="BH173" i="9"/>
  <c r="BG173" i="9"/>
  <c r="BG45" i="9"/>
  <c r="BH45" i="9"/>
  <c r="BF45" i="9"/>
  <c r="BH572" i="9"/>
  <c r="BF572" i="9"/>
  <c r="BE572" i="9" s="1"/>
  <c r="AX572" i="9" s="1"/>
  <c r="BB572" i="9" s="1"/>
  <c r="BH492" i="9"/>
  <c r="BF492" i="9"/>
  <c r="BG492" i="9"/>
  <c r="BF364" i="9"/>
  <c r="BG364" i="9"/>
  <c r="BH364" i="9"/>
  <c r="BG236" i="9"/>
  <c r="BH236" i="9"/>
  <c r="BF236" i="9"/>
  <c r="BG108" i="9"/>
  <c r="BF108" i="9"/>
  <c r="BH108" i="9"/>
  <c r="BH555" i="9"/>
  <c r="BG555" i="9"/>
  <c r="BF555" i="9"/>
  <c r="BF201" i="9"/>
  <c r="BH201" i="9"/>
  <c r="BG201" i="9"/>
  <c r="BF73" i="9"/>
  <c r="BH73" i="9"/>
  <c r="BG73" i="9"/>
  <c r="BF408" i="9"/>
  <c r="BH408" i="9"/>
  <c r="BG408" i="9"/>
  <c r="BF280" i="9"/>
  <c r="BG280" i="9"/>
  <c r="BH280" i="9"/>
  <c r="BH577" i="9"/>
  <c r="BG577" i="9"/>
  <c r="BF577" i="9"/>
  <c r="BG501" i="9"/>
  <c r="BH501" i="9"/>
  <c r="BF501" i="9"/>
  <c r="BF373" i="9"/>
  <c r="BG373" i="9"/>
  <c r="BH373" i="9"/>
  <c r="BG245" i="9"/>
  <c r="BF245" i="9"/>
  <c r="BH245" i="9"/>
  <c r="BG117" i="9"/>
  <c r="BF117" i="9"/>
  <c r="BH117" i="9"/>
  <c r="BH507" i="9"/>
  <c r="BF507" i="9"/>
  <c r="BG507" i="9"/>
  <c r="BG443" i="9"/>
  <c r="BH443" i="9"/>
  <c r="BF443" i="9"/>
  <c r="BH379" i="9"/>
  <c r="BG379" i="9"/>
  <c r="BF379" i="9"/>
  <c r="BH251" i="9"/>
  <c r="BG251" i="9"/>
  <c r="BF251" i="9"/>
  <c r="BG123" i="9"/>
  <c r="BF123" i="9"/>
  <c r="BH123" i="9"/>
  <c r="BF514" i="9"/>
  <c r="BG514" i="9"/>
  <c r="BH514" i="9"/>
  <c r="BF450" i="9"/>
  <c r="BG450" i="9"/>
  <c r="BH450" i="9"/>
  <c r="BH386" i="9"/>
  <c r="BG386" i="9"/>
  <c r="BF386" i="9"/>
  <c r="BF322" i="9"/>
  <c r="BH322" i="9"/>
  <c r="BG322" i="9"/>
  <c r="BH258" i="9"/>
  <c r="BG258" i="9"/>
  <c r="BF258" i="9"/>
  <c r="BH194" i="9"/>
  <c r="BF194" i="9"/>
  <c r="BG194" i="9"/>
  <c r="BG66" i="9"/>
  <c r="BH66" i="9"/>
  <c r="BF66" i="9"/>
  <c r="CY17" i="9"/>
  <c r="CX17" i="9" s="1"/>
  <c r="CW17" i="9" s="1"/>
  <c r="CV17" i="9" s="1"/>
  <c r="CU17" i="9" s="1"/>
  <c r="CT17" i="9" s="1"/>
  <c r="CS17" i="9" s="1"/>
  <c r="CR17" i="9" s="1"/>
  <c r="CQ17" i="9" s="1"/>
  <c r="BH487" i="9"/>
  <c r="BG487" i="9"/>
  <c r="BF487" i="9"/>
  <c r="BH423" i="9"/>
  <c r="BF423" i="9"/>
  <c r="BG423" i="9"/>
  <c r="BF359" i="9"/>
  <c r="BG359" i="9"/>
  <c r="BH359" i="9"/>
  <c r="BH295" i="9"/>
  <c r="BG295" i="9"/>
  <c r="BF295" i="9"/>
  <c r="BH231" i="9"/>
  <c r="BF231" i="9"/>
  <c r="BG231" i="9"/>
  <c r="BH167" i="9"/>
  <c r="BG167" i="9"/>
  <c r="BF167" i="9"/>
  <c r="BH103" i="9"/>
  <c r="BG103" i="9"/>
  <c r="BF103" i="9"/>
  <c r="BF518" i="9"/>
  <c r="BH518" i="9"/>
  <c r="BG518" i="9"/>
  <c r="BF454" i="9"/>
  <c r="BG454" i="9"/>
  <c r="BH454" i="9"/>
  <c r="BF326" i="9"/>
  <c r="BG326" i="9"/>
  <c r="BH326" i="9"/>
  <c r="BG262" i="9"/>
  <c r="BH262" i="9"/>
  <c r="BF262" i="9"/>
  <c r="CY4" i="9"/>
  <c r="CX4" i="9" s="1"/>
  <c r="CW4" i="9" s="1"/>
  <c r="CV4" i="9" s="1"/>
  <c r="CU4" i="9" s="1"/>
  <c r="CT4" i="9" s="1"/>
  <c r="CS4" i="9" s="1"/>
  <c r="CR4" i="9" s="1"/>
  <c r="CQ4" i="9" s="1"/>
  <c r="CY15" i="9"/>
  <c r="CX15" i="9" s="1"/>
  <c r="CW15" i="9" s="1"/>
  <c r="CV15" i="9" s="1"/>
  <c r="CU15" i="9" s="1"/>
  <c r="CT15" i="9" s="1"/>
  <c r="CS15" i="9" s="1"/>
  <c r="CR15" i="9" s="1"/>
  <c r="CQ15" i="9" s="1"/>
  <c r="CX34" i="9"/>
  <c r="CW34" i="9" s="1"/>
  <c r="CV34" i="9" s="1"/>
  <c r="CU34" i="9" s="1"/>
  <c r="CT34" i="9" s="1"/>
  <c r="CS34" i="9" s="1"/>
  <c r="CR34" i="9" s="1"/>
  <c r="CQ34" i="9" s="1"/>
  <c r="CY34" i="9"/>
  <c r="CY51" i="9"/>
  <c r="CX51" i="9" s="1"/>
  <c r="CW51" i="9" s="1"/>
  <c r="CV51" i="9" s="1"/>
  <c r="CU51" i="9" s="1"/>
  <c r="CT51" i="9" s="1"/>
  <c r="CS51" i="9" s="1"/>
  <c r="CR51" i="9" s="1"/>
  <c r="CQ51" i="9" s="1"/>
  <c r="CY68" i="9"/>
  <c r="CX68" i="9" s="1"/>
  <c r="CW68" i="9" s="1"/>
  <c r="CV68" i="9" s="1"/>
  <c r="CU68" i="9" s="1"/>
  <c r="CT68" i="9" s="1"/>
  <c r="CS68" i="9" s="1"/>
  <c r="CR68" i="9" s="1"/>
  <c r="CQ68" i="9" s="1"/>
  <c r="CY13" i="9"/>
  <c r="CX13" i="9" s="1"/>
  <c r="CW13" i="9" s="1"/>
  <c r="CV13" i="9" s="1"/>
  <c r="CU13" i="9" s="1"/>
  <c r="CT13" i="9" s="1"/>
  <c r="CS13" i="9" s="1"/>
  <c r="CR13" i="9" s="1"/>
  <c r="CQ13" i="9" s="1"/>
  <c r="CY19" i="9"/>
  <c r="CX19" i="9" s="1"/>
  <c r="CW19" i="9" s="1"/>
  <c r="CV19" i="9" s="1"/>
  <c r="CU19" i="9" s="1"/>
  <c r="CT19" i="9" s="1"/>
  <c r="CS19" i="9" s="1"/>
  <c r="CR19" i="9" s="1"/>
  <c r="CQ19" i="9" s="1"/>
  <c r="CY43" i="9"/>
  <c r="CX43" i="9" s="1"/>
  <c r="CW43" i="9" s="1"/>
  <c r="CV43" i="9" s="1"/>
  <c r="CU43" i="9" s="1"/>
  <c r="CT43" i="9" s="1"/>
  <c r="CS43" i="9" s="1"/>
  <c r="CR43" i="9" s="1"/>
  <c r="CQ43" i="9" s="1"/>
  <c r="AT433" i="9"/>
  <c r="AS433" i="9" s="1"/>
  <c r="AR433" i="9" s="1"/>
  <c r="AQ433" i="9" s="1"/>
  <c r="AP433" i="9" s="1"/>
  <c r="AO433" i="9" s="1"/>
  <c r="AN433" i="9" s="1"/>
  <c r="AM433" i="9" s="1"/>
  <c r="AL433" i="9" s="1"/>
  <c r="BQ433" i="9"/>
  <c r="BP433" i="9" s="1"/>
  <c r="BO433" i="9" s="1"/>
  <c r="BN433" i="9" s="1"/>
  <c r="BM433" i="9" s="1"/>
  <c r="BL433" i="9" s="1"/>
  <c r="BK433" i="9" s="1"/>
  <c r="BJ433" i="9" s="1"/>
  <c r="BI433" i="9" s="1"/>
  <c r="AT476" i="9"/>
  <c r="AS476" i="9" s="1"/>
  <c r="AR476" i="9" s="1"/>
  <c r="AQ476" i="9" s="1"/>
  <c r="AP476" i="9" s="1"/>
  <c r="AO476" i="9" s="1"/>
  <c r="AN476" i="9" s="1"/>
  <c r="AM476" i="9" s="1"/>
  <c r="AL476" i="9" s="1"/>
  <c r="BQ476" i="9"/>
  <c r="BP476" i="9" s="1"/>
  <c r="BO476" i="9" s="1"/>
  <c r="BN476" i="9" s="1"/>
  <c r="BM476" i="9" s="1"/>
  <c r="BL476" i="9" s="1"/>
  <c r="BK476" i="9" s="1"/>
  <c r="BJ476" i="9" s="1"/>
  <c r="BI476" i="9" s="1"/>
  <c r="AK453" i="9"/>
  <c r="AI453" i="9"/>
  <c r="AJ453" i="9"/>
  <c r="AH158" i="9"/>
  <c r="AA158" i="9" s="1"/>
  <c r="AH187" i="9"/>
  <c r="AA187" i="9" s="1"/>
  <c r="AE187" i="9" s="1"/>
  <c r="AH519" i="9"/>
  <c r="AH123" i="9"/>
  <c r="BW75" i="9"/>
  <c r="BU75" i="9" s="1"/>
  <c r="AH58" i="9"/>
  <c r="AH342" i="9"/>
  <c r="AH240" i="9"/>
  <c r="AH259" i="9"/>
  <c r="AA259" i="9" s="1"/>
  <c r="AE259" i="9" s="1"/>
  <c r="AH267" i="9"/>
  <c r="AH515" i="9"/>
  <c r="AH165" i="9"/>
  <c r="AH105" i="9"/>
  <c r="AH276" i="9"/>
  <c r="AA276" i="9" s="1"/>
  <c r="AE276" i="9" s="1"/>
  <c r="BW3" i="9"/>
  <c r="BU3" i="9" s="1"/>
  <c r="AH407" i="9"/>
  <c r="AA407" i="9" s="1"/>
  <c r="AE407" i="9" s="1"/>
  <c r="AH494" i="9"/>
  <c r="AH532" i="9"/>
  <c r="AH586" i="9"/>
  <c r="AH506" i="9"/>
  <c r="AH108" i="9"/>
  <c r="AA108" i="9" s="1"/>
  <c r="AE108" i="9" s="1"/>
  <c r="AH208" i="9"/>
  <c r="AA208" i="9" s="1"/>
  <c r="AC208" i="9" s="1"/>
  <c r="AH271" i="9"/>
  <c r="AH380" i="9"/>
  <c r="AA380" i="9" s="1"/>
  <c r="AE380" i="9" s="1"/>
  <c r="AH385" i="9"/>
  <c r="AB385" i="9" s="1"/>
  <c r="AH502" i="9"/>
  <c r="AH59" i="9"/>
  <c r="AA59" i="9" s="1"/>
  <c r="AE59" i="9" s="1"/>
  <c r="AH338" i="9"/>
  <c r="AB338" i="9" s="1"/>
  <c r="AH343" i="9"/>
  <c r="BW41" i="9"/>
  <c r="BU41" i="9" s="1"/>
  <c r="AH170" i="9"/>
  <c r="AA170" i="9" s="1"/>
  <c r="AE170" i="9" s="1"/>
  <c r="AH196" i="9"/>
  <c r="O718" i="1"/>
  <c r="O716" i="1"/>
  <c r="O717" i="1"/>
  <c r="O719" i="1"/>
  <c r="R716" i="1"/>
  <c r="T716" i="1" s="1"/>
  <c r="R718" i="1"/>
  <c r="T718" i="1" s="1"/>
  <c r="AI666" i="8"/>
  <c r="AJ666" i="8"/>
  <c r="AK666" i="8"/>
  <c r="BA60" i="8"/>
  <c r="BB60" i="8"/>
  <c r="BB31" i="8"/>
  <c r="BA31" i="8"/>
  <c r="AC472" i="8"/>
  <c r="AB472" i="8"/>
  <c r="AE472" i="8"/>
  <c r="AB448" i="8"/>
  <c r="AE448" i="8"/>
  <c r="AC448" i="8"/>
  <c r="AB506" i="8"/>
  <c r="BB53" i="8"/>
  <c r="BA53" i="8"/>
  <c r="AC298" i="8"/>
  <c r="AB298" i="8"/>
  <c r="AE298" i="8"/>
  <c r="AJ527" i="8"/>
  <c r="AI527" i="8"/>
  <c r="AK527" i="8"/>
  <c r="AC366" i="8"/>
  <c r="AE366" i="8"/>
  <c r="AB366" i="8"/>
  <c r="AC568" i="8"/>
  <c r="AB568" i="8"/>
  <c r="AE568" i="8"/>
  <c r="BA15" i="8"/>
  <c r="BB15" i="8"/>
  <c r="AE558" i="8"/>
  <c r="AA81" i="8"/>
  <c r="AC81" i="8" s="1"/>
  <c r="AH64" i="8"/>
  <c r="AA64" i="8" s="1"/>
  <c r="AB64" i="8" s="1"/>
  <c r="AH372" i="8"/>
  <c r="AA372" i="8" s="1"/>
  <c r="AH197" i="8"/>
  <c r="AA197" i="8" s="1"/>
  <c r="AC197" i="8" s="1"/>
  <c r="AH179" i="8"/>
  <c r="AA179" i="8" s="1"/>
  <c r="AB179" i="8" s="1"/>
  <c r="AH602" i="8"/>
  <c r="AA602" i="8" s="1"/>
  <c r="AC602" i="8" s="1"/>
  <c r="AH629" i="8"/>
  <c r="AA629" i="8" s="1"/>
  <c r="AC629" i="8" s="1"/>
  <c r="AH128" i="8"/>
  <c r="AA128" i="8" s="1"/>
  <c r="AC128" i="8" s="1"/>
  <c r="AH108" i="8"/>
  <c r="AH27" i="8"/>
  <c r="AA27" i="8" s="1"/>
  <c r="AB27" i="8" s="1"/>
  <c r="AH678" i="8"/>
  <c r="AA678" i="8" s="1"/>
  <c r="AB678" i="8" s="1"/>
  <c r="AH364" i="8"/>
  <c r="AA364" i="8" s="1"/>
  <c r="AC364" i="8" s="1"/>
  <c r="AH708" i="8"/>
  <c r="AA708" i="8" s="1"/>
  <c r="AC708" i="8" s="1"/>
  <c r="AH640" i="8"/>
  <c r="AA640" i="8" s="1"/>
  <c r="AH663" i="8"/>
  <c r="AA663" i="8" s="1"/>
  <c r="AT641" i="8"/>
  <c r="AS641" i="8" s="1"/>
  <c r="AR641" i="8" s="1"/>
  <c r="AQ641" i="8" s="1"/>
  <c r="AP641" i="8" s="1"/>
  <c r="AO641" i="8" s="1"/>
  <c r="AN641" i="8" s="1"/>
  <c r="AM641" i="8" s="1"/>
  <c r="AL641" i="8" s="1"/>
  <c r="AT547" i="8"/>
  <c r="AS547" i="8" s="1"/>
  <c r="AR547" i="8" s="1"/>
  <c r="AQ547" i="8" s="1"/>
  <c r="AP547" i="8" s="1"/>
  <c r="AO547" i="8" s="1"/>
  <c r="AN547" i="8" s="1"/>
  <c r="AM547" i="8" s="1"/>
  <c r="AL547" i="8" s="1"/>
  <c r="AT646" i="8"/>
  <c r="AS646" i="8" s="1"/>
  <c r="AR646" i="8" s="1"/>
  <c r="AQ646" i="8" s="1"/>
  <c r="AP646" i="8" s="1"/>
  <c r="AO646" i="8" s="1"/>
  <c r="AN646" i="8" s="1"/>
  <c r="AM646" i="8" s="1"/>
  <c r="AL646" i="8" s="1"/>
  <c r="K608" i="8"/>
  <c r="AE608" i="8"/>
  <c r="AB608" i="8"/>
  <c r="AC608" i="8"/>
  <c r="K584" i="8"/>
  <c r="AT682" i="8"/>
  <c r="AS682" i="8" s="1"/>
  <c r="AR682" i="8" s="1"/>
  <c r="AQ682" i="8" s="1"/>
  <c r="AP682" i="8" s="1"/>
  <c r="AO682" i="8" s="1"/>
  <c r="AN682" i="8" s="1"/>
  <c r="AM682" i="8" s="1"/>
  <c r="AL682" i="8" s="1"/>
  <c r="AT365" i="8"/>
  <c r="AS365" i="8" s="1"/>
  <c r="AR365" i="8" s="1"/>
  <c r="AQ365" i="8" s="1"/>
  <c r="AP365" i="8" s="1"/>
  <c r="AO365" i="8" s="1"/>
  <c r="AN365" i="8" s="1"/>
  <c r="AM365" i="8" s="1"/>
  <c r="AL365" i="8" s="1"/>
  <c r="AT22" i="8"/>
  <c r="AS22" i="8" s="1"/>
  <c r="AR22" i="8" s="1"/>
  <c r="AQ22" i="8" s="1"/>
  <c r="AP22" i="8" s="1"/>
  <c r="AO22" i="8" s="1"/>
  <c r="AN22" i="8" s="1"/>
  <c r="AM22" i="8" s="1"/>
  <c r="AL22" i="8" s="1"/>
  <c r="BK59" i="8"/>
  <c r="BJ59" i="8"/>
  <c r="BI59" i="8" s="1"/>
  <c r="BH59" i="8" s="1"/>
  <c r="BG59" i="8" s="1"/>
  <c r="BF59" i="8" s="1"/>
  <c r="BE59" i="8" s="1"/>
  <c r="BD59" i="8" s="1"/>
  <c r="BC59" i="8" s="1"/>
  <c r="BK78" i="8"/>
  <c r="BJ78" i="8" s="1"/>
  <c r="BI78" i="8" s="1"/>
  <c r="BH78" i="8" s="1"/>
  <c r="BG78" i="8" s="1"/>
  <c r="BF78" i="8" s="1"/>
  <c r="BE78" i="8" s="1"/>
  <c r="BD78" i="8" s="1"/>
  <c r="BC78" i="8" s="1"/>
  <c r="AB161" i="8"/>
  <c r="AC161" i="8"/>
  <c r="AE161" i="8"/>
  <c r="AB320" i="8"/>
  <c r="AE320" i="8"/>
  <c r="BA54" i="8"/>
  <c r="BB54" i="8"/>
  <c r="AZ18" i="8"/>
  <c r="AX18" i="8" s="1"/>
  <c r="AZ72" i="8"/>
  <c r="AX72" i="8" s="1"/>
  <c r="AT35" i="8"/>
  <c r="AS35" i="8" s="1"/>
  <c r="AR35" i="8" s="1"/>
  <c r="AQ35" i="8" s="1"/>
  <c r="AP35" i="8" s="1"/>
  <c r="AO35" i="8" s="1"/>
  <c r="AN35" i="8" s="1"/>
  <c r="AM35" i="8" s="1"/>
  <c r="AL35" i="8" s="1"/>
  <c r="AT462" i="8"/>
  <c r="AS462" i="8" s="1"/>
  <c r="AR462" i="8" s="1"/>
  <c r="AQ462" i="8" s="1"/>
  <c r="AP462" i="8" s="1"/>
  <c r="AO462" i="8" s="1"/>
  <c r="AN462" i="8" s="1"/>
  <c r="AM462" i="8" s="1"/>
  <c r="AL462" i="8" s="1"/>
  <c r="AT695" i="8"/>
  <c r="AS695" i="8" s="1"/>
  <c r="AR695" i="8" s="1"/>
  <c r="AQ695" i="8" s="1"/>
  <c r="AP695" i="8" s="1"/>
  <c r="AO695" i="8" s="1"/>
  <c r="AN695" i="8" s="1"/>
  <c r="AM695" i="8" s="1"/>
  <c r="AL695" i="8" s="1"/>
  <c r="AT356" i="8"/>
  <c r="AS356" i="8" s="1"/>
  <c r="AR356" i="8" s="1"/>
  <c r="AQ356" i="8" s="1"/>
  <c r="AP356" i="8" s="1"/>
  <c r="AO356" i="8" s="1"/>
  <c r="AN356" i="8" s="1"/>
  <c r="AM356" i="8" s="1"/>
  <c r="AL356" i="8" s="1"/>
  <c r="BK69" i="8"/>
  <c r="BJ69" i="8" s="1"/>
  <c r="BI69" i="8" s="1"/>
  <c r="BH69" i="8" s="1"/>
  <c r="BG69" i="8" s="1"/>
  <c r="BF69" i="8" s="1"/>
  <c r="BE69" i="8" s="1"/>
  <c r="BD69" i="8" s="1"/>
  <c r="BC69" i="8" s="1"/>
  <c r="AB609" i="8"/>
  <c r="AE609" i="8"/>
  <c r="AC609" i="8"/>
  <c r="AB596" i="8"/>
  <c r="AC596" i="8"/>
  <c r="AE596" i="8"/>
  <c r="AE600" i="8"/>
  <c r="AB600" i="8"/>
  <c r="AC600" i="8"/>
  <c r="BA81" i="8"/>
  <c r="BB81" i="8"/>
  <c r="AJ535" i="8"/>
  <c r="AI535" i="8"/>
  <c r="AK535" i="8"/>
  <c r="AE409" i="8"/>
  <c r="AC409" i="8"/>
  <c r="AI649" i="8"/>
  <c r="AK649" i="8"/>
  <c r="AJ649" i="8"/>
  <c r="AB70" i="8"/>
  <c r="AH426" i="8"/>
  <c r="AA426" i="8" s="1"/>
  <c r="AC426" i="8" s="1"/>
  <c r="AH555" i="8"/>
  <c r="AA555" i="8" s="1"/>
  <c r="AH136" i="8"/>
  <c r="AA136" i="8" s="1"/>
  <c r="AC136" i="8" s="1"/>
  <c r="AH51" i="8"/>
  <c r="AA51" i="8" s="1"/>
  <c r="AC51" i="8" s="1"/>
  <c r="AH399" i="8"/>
  <c r="AH531" i="8"/>
  <c r="AA531" i="8" s="1"/>
  <c r="AE531" i="8" s="1"/>
  <c r="AH675" i="8"/>
  <c r="AA675" i="8" s="1"/>
  <c r="AT66" i="8"/>
  <c r="AS66" i="8" s="1"/>
  <c r="AR66" i="8" s="1"/>
  <c r="AQ66" i="8" s="1"/>
  <c r="AP66" i="8" s="1"/>
  <c r="AO66" i="8" s="1"/>
  <c r="AN66" i="8" s="1"/>
  <c r="AM66" i="8" s="1"/>
  <c r="AL66" i="8" s="1"/>
  <c r="AT132" i="8"/>
  <c r="AS132" i="8" s="1"/>
  <c r="AR132" i="8" s="1"/>
  <c r="AQ132" i="8" s="1"/>
  <c r="AP132" i="8" s="1"/>
  <c r="AO132" i="8" s="1"/>
  <c r="AN132" i="8" s="1"/>
  <c r="AM132" i="8" s="1"/>
  <c r="AL132" i="8" s="1"/>
  <c r="AT674" i="8"/>
  <c r="AS674" i="8" s="1"/>
  <c r="AR674" i="8" s="1"/>
  <c r="AQ674" i="8" s="1"/>
  <c r="AP674" i="8" s="1"/>
  <c r="AO674" i="8" s="1"/>
  <c r="AN674" i="8" s="1"/>
  <c r="AM674" i="8" s="1"/>
  <c r="AL674" i="8" s="1"/>
  <c r="AT677" i="8"/>
  <c r="AS677" i="8" s="1"/>
  <c r="AR677" i="8" s="1"/>
  <c r="AQ677" i="8" s="1"/>
  <c r="AP677" i="8" s="1"/>
  <c r="AO677" i="8" s="1"/>
  <c r="AN677" i="8" s="1"/>
  <c r="AM677" i="8" s="1"/>
  <c r="AL677" i="8" s="1"/>
  <c r="K464" i="8"/>
  <c r="AC520" i="8"/>
  <c r="AE520" i="8"/>
  <c r="AB520" i="8"/>
  <c r="AB118" i="8"/>
  <c r="AC118" i="8"/>
  <c r="AE118" i="8"/>
  <c r="AC566" i="8"/>
  <c r="BA12" i="8"/>
  <c r="BB12" i="8"/>
  <c r="AZ24" i="8"/>
  <c r="AX24" i="8" s="1"/>
  <c r="AH400" i="8"/>
  <c r="AT234" i="8"/>
  <c r="AS234" i="8" s="1"/>
  <c r="AR234" i="8" s="1"/>
  <c r="AQ234" i="8" s="1"/>
  <c r="AP234" i="8" s="1"/>
  <c r="AO234" i="8" s="1"/>
  <c r="AN234" i="8" s="1"/>
  <c r="AM234" i="8" s="1"/>
  <c r="AL234" i="8" s="1"/>
  <c r="AT80" i="8"/>
  <c r="AS80" i="8" s="1"/>
  <c r="AR80" i="8" s="1"/>
  <c r="AQ80" i="8" s="1"/>
  <c r="AP80" i="8" s="1"/>
  <c r="AO80" i="8" s="1"/>
  <c r="AN80" i="8" s="1"/>
  <c r="AM80" i="8" s="1"/>
  <c r="AL80" i="8" s="1"/>
  <c r="AT653" i="8"/>
  <c r="AS653" i="8" s="1"/>
  <c r="AR653" i="8" s="1"/>
  <c r="AQ653" i="8" s="1"/>
  <c r="AP653" i="8" s="1"/>
  <c r="AO653" i="8" s="1"/>
  <c r="AN653" i="8" s="1"/>
  <c r="AM653" i="8" s="1"/>
  <c r="AL653" i="8" s="1"/>
  <c r="J452" i="8"/>
  <c r="K525" i="8"/>
  <c r="BK2" i="8"/>
  <c r="BJ2" i="8"/>
  <c r="BI2" i="8" s="1"/>
  <c r="BH2" i="8" s="1"/>
  <c r="BG2" i="8" s="1"/>
  <c r="BF2" i="8" s="1"/>
  <c r="BE2" i="8" s="1"/>
  <c r="BD2" i="8" s="1"/>
  <c r="BC2" i="8" s="1"/>
  <c r="AE331" i="8"/>
  <c r="AC331" i="8"/>
  <c r="AB331" i="8"/>
  <c r="AE473" i="8"/>
  <c r="AB473" i="8"/>
  <c r="AC473" i="8"/>
  <c r="BA40" i="8"/>
  <c r="BB40" i="8"/>
  <c r="AH368" i="8"/>
  <c r="AA368" i="8" s="1"/>
  <c r="BA41" i="8"/>
  <c r="BB41" i="8"/>
  <c r="AJ654" i="8"/>
  <c r="AI654" i="8"/>
  <c r="AK654" i="8"/>
  <c r="AZ73" i="8"/>
  <c r="AX73" i="8" s="1"/>
  <c r="AZ21" i="8"/>
  <c r="AX21" i="8" s="1"/>
  <c r="AZ64" i="8"/>
  <c r="AX64" i="8" s="1"/>
  <c r="AZ47" i="8"/>
  <c r="AX47" i="8" s="1"/>
  <c r="AE235" i="8"/>
  <c r="AH475" i="8"/>
  <c r="AA475" i="8" s="1"/>
  <c r="AE475" i="8" s="1"/>
  <c r="AH223" i="8"/>
  <c r="AA223" i="8" s="1"/>
  <c r="AC223" i="8" s="1"/>
  <c r="AH574" i="8"/>
  <c r="AA574" i="8" s="1"/>
  <c r="AH230" i="8"/>
  <c r="AA230" i="8" s="1"/>
  <c r="AH683" i="8"/>
  <c r="AA683" i="8" s="1"/>
  <c r="AE683" i="8" s="1"/>
  <c r="AH667" i="8"/>
  <c r="AA667" i="8" s="1"/>
  <c r="AH691" i="8"/>
  <c r="AA691" i="8" s="1"/>
  <c r="AH688" i="8"/>
  <c r="AA688" i="8" s="1"/>
  <c r="AB688" i="8" s="1"/>
  <c r="AH647" i="8"/>
  <c r="AA647" i="8" s="1"/>
  <c r="AE647" i="8" s="1"/>
  <c r="AT170" i="8"/>
  <c r="AS170" i="8" s="1"/>
  <c r="AR170" i="8" s="1"/>
  <c r="AQ170" i="8" s="1"/>
  <c r="AP170" i="8" s="1"/>
  <c r="AO170" i="8" s="1"/>
  <c r="AN170" i="8" s="1"/>
  <c r="AM170" i="8" s="1"/>
  <c r="AL170" i="8" s="1"/>
  <c r="AT107" i="8"/>
  <c r="AS107" i="8" s="1"/>
  <c r="AR107" i="8" s="1"/>
  <c r="AQ107" i="8" s="1"/>
  <c r="AP107" i="8" s="1"/>
  <c r="AO107" i="8" s="1"/>
  <c r="AN107" i="8" s="1"/>
  <c r="AM107" i="8" s="1"/>
  <c r="AL107" i="8" s="1"/>
  <c r="I305" i="8"/>
  <c r="AE305" i="8"/>
  <c r="AB305" i="8"/>
  <c r="AC305" i="8"/>
  <c r="AT361" i="8"/>
  <c r="AS361" i="8"/>
  <c r="AR361" i="8" s="1"/>
  <c r="AQ361" i="8" s="1"/>
  <c r="AP361" i="8" s="1"/>
  <c r="AO361" i="8" s="1"/>
  <c r="AN361" i="8" s="1"/>
  <c r="AM361" i="8" s="1"/>
  <c r="AL361" i="8" s="1"/>
  <c r="BK25" i="8"/>
  <c r="BJ25" i="8" s="1"/>
  <c r="BI25" i="8" s="1"/>
  <c r="BH25" i="8" s="1"/>
  <c r="BG25" i="8" s="1"/>
  <c r="BF25" i="8" s="1"/>
  <c r="BE25" i="8" s="1"/>
  <c r="BD25" i="8" s="1"/>
  <c r="BC25" i="8" s="1"/>
  <c r="AT240" i="8"/>
  <c r="AS240" i="8" s="1"/>
  <c r="AR240" i="8" s="1"/>
  <c r="AQ240" i="8" s="1"/>
  <c r="AP240" i="8" s="1"/>
  <c r="AO240" i="8" s="1"/>
  <c r="AN240" i="8" s="1"/>
  <c r="AM240" i="8" s="1"/>
  <c r="AL240" i="8" s="1"/>
  <c r="AB583" i="8"/>
  <c r="AE583" i="8"/>
  <c r="AC583" i="8"/>
  <c r="BA33" i="8"/>
  <c r="BB33" i="8"/>
  <c r="AZ29" i="8"/>
  <c r="AX29" i="8" s="1"/>
  <c r="AZ63" i="8"/>
  <c r="AX63" i="8" s="1"/>
  <c r="AH656" i="8"/>
  <c r="AA656" i="8" s="1"/>
  <c r="AZ5" i="8"/>
  <c r="AX5" i="8" s="1"/>
  <c r="AT191" i="8"/>
  <c r="AS191" i="8" s="1"/>
  <c r="AR191" i="8" s="1"/>
  <c r="AQ191" i="8" s="1"/>
  <c r="AP191" i="8" s="1"/>
  <c r="AO191" i="8" s="1"/>
  <c r="AN191" i="8" s="1"/>
  <c r="AM191" i="8" s="1"/>
  <c r="AL191" i="8" s="1"/>
  <c r="AT264" i="8"/>
  <c r="AS264" i="8" s="1"/>
  <c r="AR264" i="8" s="1"/>
  <c r="AQ264" i="8" s="1"/>
  <c r="AP264" i="8" s="1"/>
  <c r="AO264" i="8" s="1"/>
  <c r="AN264" i="8" s="1"/>
  <c r="AM264" i="8" s="1"/>
  <c r="AL264" i="8" s="1"/>
  <c r="AT328" i="8"/>
  <c r="AS328" i="8" s="1"/>
  <c r="AR328" i="8" s="1"/>
  <c r="AQ328" i="8" s="1"/>
  <c r="AP328" i="8" s="1"/>
  <c r="AO328" i="8" s="1"/>
  <c r="AN328" i="8" s="1"/>
  <c r="AM328" i="8" s="1"/>
  <c r="AL328" i="8" s="1"/>
  <c r="BK34" i="8"/>
  <c r="BJ34" i="8" s="1"/>
  <c r="BI34" i="8" s="1"/>
  <c r="BH34" i="8" s="1"/>
  <c r="BG34" i="8" s="1"/>
  <c r="BF34" i="8" s="1"/>
  <c r="BE34" i="8" s="1"/>
  <c r="BD34" i="8" s="1"/>
  <c r="BC34" i="8" s="1"/>
  <c r="AT102" i="8"/>
  <c r="AS102" i="8" s="1"/>
  <c r="AR102" i="8" s="1"/>
  <c r="AQ102" i="8" s="1"/>
  <c r="AP102" i="8" s="1"/>
  <c r="AO102" i="8" s="1"/>
  <c r="AN102" i="8" s="1"/>
  <c r="AM102" i="8" s="1"/>
  <c r="AL102" i="8" s="1"/>
  <c r="BK93" i="8"/>
  <c r="BJ93" i="8" s="1"/>
  <c r="BI93" i="8" s="1"/>
  <c r="BH93" i="8" s="1"/>
  <c r="BG93" i="8" s="1"/>
  <c r="BF93" i="8" s="1"/>
  <c r="BE93" i="8" s="1"/>
  <c r="BD93" i="8" s="1"/>
  <c r="BC93" i="8" s="1"/>
  <c r="AT233" i="8"/>
  <c r="AS233" i="8"/>
  <c r="AR233" i="8" s="1"/>
  <c r="AQ233" i="8" s="1"/>
  <c r="AP233" i="8" s="1"/>
  <c r="AO233" i="8" s="1"/>
  <c r="AN233" i="8" s="1"/>
  <c r="AM233" i="8" s="1"/>
  <c r="AL233" i="8" s="1"/>
  <c r="AB177" i="8"/>
  <c r="AC177" i="8"/>
  <c r="AE177" i="8"/>
  <c r="AJ451" i="8"/>
  <c r="AK451" i="8"/>
  <c r="AI451" i="8"/>
  <c r="AH156" i="8"/>
  <c r="AA156" i="8" s="1"/>
  <c r="AH285" i="8"/>
  <c r="AA285" i="8" s="1"/>
  <c r="AB285" i="8" s="1"/>
  <c r="K420" i="8"/>
  <c r="AB420" i="8"/>
  <c r="AC420" i="8"/>
  <c r="AE420" i="8"/>
  <c r="AS349" i="8"/>
  <c r="AR349" i="8" s="1"/>
  <c r="AQ349" i="8" s="1"/>
  <c r="AP349" i="8" s="1"/>
  <c r="AO349" i="8" s="1"/>
  <c r="AN349" i="8" s="1"/>
  <c r="AM349" i="8" s="1"/>
  <c r="AL349" i="8" s="1"/>
  <c r="AT349" i="8"/>
  <c r="AT395" i="8"/>
  <c r="AS395" i="8" s="1"/>
  <c r="AR395" i="8" s="1"/>
  <c r="AQ395" i="8" s="1"/>
  <c r="AP395" i="8" s="1"/>
  <c r="AO395" i="8" s="1"/>
  <c r="AN395" i="8" s="1"/>
  <c r="AM395" i="8" s="1"/>
  <c r="AL395" i="8" s="1"/>
  <c r="BK57" i="8"/>
  <c r="BJ57" i="8" s="1"/>
  <c r="BI57" i="8" s="1"/>
  <c r="BH57" i="8" s="1"/>
  <c r="BG57" i="8" s="1"/>
  <c r="BF57" i="8" s="1"/>
  <c r="BE57" i="8" s="1"/>
  <c r="BD57" i="8" s="1"/>
  <c r="BC57" i="8" s="1"/>
  <c r="BK76" i="8"/>
  <c r="BJ76" i="8"/>
  <c r="BI76" i="8" s="1"/>
  <c r="BH76" i="8" s="1"/>
  <c r="BG76" i="8" s="1"/>
  <c r="BF76" i="8" s="1"/>
  <c r="BE76" i="8" s="1"/>
  <c r="BD76" i="8" s="1"/>
  <c r="BC76" i="8" s="1"/>
  <c r="BK44" i="8"/>
  <c r="BJ44" i="8" s="1"/>
  <c r="BI44" i="8" s="1"/>
  <c r="BH44" i="8" s="1"/>
  <c r="BG44" i="8" s="1"/>
  <c r="BF44" i="8" s="1"/>
  <c r="BE44" i="8" s="1"/>
  <c r="BD44" i="8" s="1"/>
  <c r="BC44" i="8" s="1"/>
  <c r="BK27" i="8"/>
  <c r="BJ27" i="8" s="1"/>
  <c r="BI27" i="8" s="1"/>
  <c r="BH27" i="8" s="1"/>
  <c r="BG27" i="8" s="1"/>
  <c r="BF27" i="8" s="1"/>
  <c r="BE27" i="8" s="1"/>
  <c r="BD27" i="8" s="1"/>
  <c r="BC27" i="8" s="1"/>
  <c r="AT466" i="8"/>
  <c r="AS466" i="8" s="1"/>
  <c r="AR466" i="8" s="1"/>
  <c r="AQ466" i="8" s="1"/>
  <c r="AP466" i="8" s="1"/>
  <c r="AO466" i="8" s="1"/>
  <c r="AN466" i="8" s="1"/>
  <c r="AM466" i="8" s="1"/>
  <c r="AL466" i="8" s="1"/>
  <c r="AC74" i="8"/>
  <c r="AE74" i="8"/>
  <c r="AB74" i="8"/>
  <c r="AC593" i="8"/>
  <c r="AE593" i="8"/>
  <c r="AB593" i="8"/>
  <c r="BA51" i="8"/>
  <c r="BB51" i="8"/>
  <c r="AH424" i="8"/>
  <c r="AA424" i="8" s="1"/>
  <c r="AH153" i="8"/>
  <c r="AA153" i="8" s="1"/>
  <c r="AH101" i="8"/>
  <c r="AA101" i="8" s="1"/>
  <c r="AH490" i="8"/>
  <c r="AA490" i="8" s="1"/>
  <c r="AH195" i="8"/>
  <c r="AA195" i="8" s="1"/>
  <c r="AB195" i="8" s="1"/>
  <c r="AH321" i="8"/>
  <c r="AA321" i="8" s="1"/>
  <c r="AE321" i="8" s="1"/>
  <c r="AA703" i="8"/>
  <c r="AB703" i="8" s="1"/>
  <c r="AH215" i="8"/>
  <c r="AA215" i="8" s="1"/>
  <c r="AH680" i="8"/>
  <c r="AA680" i="8" s="1"/>
  <c r="AC680" i="8" s="1"/>
  <c r="AH633" i="8"/>
  <c r="AA633" i="8" s="1"/>
  <c r="AC633" i="8" s="1"/>
  <c r="AT625" i="8"/>
  <c r="AS625" i="8" s="1"/>
  <c r="AR625" i="8" s="1"/>
  <c r="AQ625" i="8" s="1"/>
  <c r="AP625" i="8" s="1"/>
  <c r="AO625" i="8" s="1"/>
  <c r="AN625" i="8" s="1"/>
  <c r="AM625" i="8" s="1"/>
  <c r="AL625" i="8" s="1"/>
  <c r="K436" i="8"/>
  <c r="AB436" i="8"/>
  <c r="AC436" i="8"/>
  <c r="AE436" i="8"/>
  <c r="BK66" i="8"/>
  <c r="BJ66" i="8" s="1"/>
  <c r="BI66" i="8" s="1"/>
  <c r="BH66" i="8" s="1"/>
  <c r="BG66" i="8" s="1"/>
  <c r="BF66" i="8" s="1"/>
  <c r="BE66" i="8" s="1"/>
  <c r="BD66" i="8" s="1"/>
  <c r="BC66" i="8" s="1"/>
  <c r="BK82" i="8"/>
  <c r="BJ82" i="8" s="1"/>
  <c r="BI82" i="8" s="1"/>
  <c r="BH82" i="8" s="1"/>
  <c r="BG82" i="8" s="1"/>
  <c r="BF82" i="8" s="1"/>
  <c r="BE82" i="8" s="1"/>
  <c r="BD82" i="8" s="1"/>
  <c r="BC82" i="8" s="1"/>
  <c r="BJ48" i="8"/>
  <c r="BI48" i="8" s="1"/>
  <c r="BH48" i="8" s="1"/>
  <c r="BG48" i="8" s="1"/>
  <c r="BF48" i="8" s="1"/>
  <c r="BE48" i="8" s="1"/>
  <c r="BD48" i="8" s="1"/>
  <c r="BC48" i="8" s="1"/>
  <c r="BK48" i="8"/>
  <c r="AT363" i="8"/>
  <c r="AS363" i="8" s="1"/>
  <c r="AR363" i="8" s="1"/>
  <c r="AQ363" i="8" s="1"/>
  <c r="AP363" i="8" s="1"/>
  <c r="AO363" i="8" s="1"/>
  <c r="AN363" i="8" s="1"/>
  <c r="AM363" i="8" s="1"/>
  <c r="AL363" i="8" s="1"/>
  <c r="BK37" i="8"/>
  <c r="BJ37" i="8"/>
  <c r="BI37" i="8" s="1"/>
  <c r="BH37" i="8" s="1"/>
  <c r="BG37" i="8" s="1"/>
  <c r="BF37" i="8" s="1"/>
  <c r="BE37" i="8" s="1"/>
  <c r="BD37" i="8" s="1"/>
  <c r="BC37" i="8" s="1"/>
  <c r="AE497" i="8"/>
  <c r="AC497" i="8"/>
  <c r="AE56" i="8"/>
  <c r="AB56" i="8"/>
  <c r="BA38" i="8"/>
  <c r="BB38" i="8"/>
  <c r="AH204" i="8"/>
  <c r="AA204" i="8" s="1"/>
  <c r="AH447" i="8"/>
  <c r="AA447" i="8" s="1"/>
  <c r="AI206" i="8"/>
  <c r="AK206" i="8"/>
  <c r="AJ206" i="8"/>
  <c r="AA350" i="8"/>
  <c r="O720" i="8"/>
  <c r="K720" i="8"/>
  <c r="AT720" i="8"/>
  <c r="AS720" i="8" s="1"/>
  <c r="AR720" i="8" s="1"/>
  <c r="AQ720" i="8" s="1"/>
  <c r="AP720" i="8" s="1"/>
  <c r="AO720" i="8" s="1"/>
  <c r="AN720" i="8" s="1"/>
  <c r="AM720" i="8" s="1"/>
  <c r="AL720" i="8" s="1"/>
  <c r="O720" i="9"/>
  <c r="AT720" i="9"/>
  <c r="AS720" i="9" s="1"/>
  <c r="AR720" i="9" s="1"/>
  <c r="AQ720" i="9" s="1"/>
  <c r="AP720" i="9" s="1"/>
  <c r="AO720" i="9" s="1"/>
  <c r="AN720" i="9" s="1"/>
  <c r="AM720" i="9" s="1"/>
  <c r="AL720" i="9" s="1"/>
  <c r="K720" i="9"/>
  <c r="O715" i="3"/>
  <c r="R715" i="3"/>
  <c r="T715" i="3" s="1"/>
  <c r="V715" i="3"/>
  <c r="J715" i="3"/>
  <c r="O715" i="5"/>
  <c r="V715" i="5"/>
  <c r="J715" i="5"/>
  <c r="AE229" i="8"/>
  <c r="R74" i="5"/>
  <c r="T74" i="5" s="1"/>
  <c r="R127" i="3"/>
  <c r="T127" i="3" s="1"/>
  <c r="R661" i="3"/>
  <c r="T661" i="3" s="1"/>
  <c r="V661" i="3"/>
  <c r="R596" i="3"/>
  <c r="T596" i="3" s="1"/>
  <c r="V596" i="3"/>
  <c r="R456" i="3"/>
  <c r="T456" i="3" s="1"/>
  <c r="V456" i="3"/>
  <c r="R278" i="3"/>
  <c r="T278" i="3" s="1"/>
  <c r="V278" i="3"/>
  <c r="R367" i="3"/>
  <c r="T367" i="3" s="1"/>
  <c r="V367" i="3"/>
  <c r="R354" i="3"/>
  <c r="T354" i="3" s="1"/>
  <c r="V354" i="3"/>
  <c r="R255" i="3"/>
  <c r="T255" i="3" s="1"/>
  <c r="V255" i="3"/>
  <c r="R258" i="3"/>
  <c r="T258" i="3" s="1"/>
  <c r="V258" i="3"/>
  <c r="R473" i="3"/>
  <c r="T473" i="3" s="1"/>
  <c r="V473" i="3"/>
  <c r="R436" i="3"/>
  <c r="T436" i="3" s="1"/>
  <c r="V436" i="3"/>
  <c r="R386" i="3"/>
  <c r="T386" i="3" s="1"/>
  <c r="V386" i="3"/>
  <c r="R392" i="3"/>
  <c r="T392" i="3" s="1"/>
  <c r="V392" i="3"/>
  <c r="R503" i="3"/>
  <c r="T503" i="3" s="1"/>
  <c r="V503" i="3"/>
  <c r="R332" i="3"/>
  <c r="T332" i="3" s="1"/>
  <c r="V332" i="3"/>
  <c r="R203" i="3"/>
  <c r="T203" i="3" s="1"/>
  <c r="V203" i="3"/>
  <c r="R487" i="3"/>
  <c r="T487" i="3" s="1"/>
  <c r="V487" i="3"/>
  <c r="R269" i="3"/>
  <c r="T269" i="3" s="1"/>
  <c r="V269" i="3"/>
  <c r="R419" i="3"/>
  <c r="T419" i="3" s="1"/>
  <c r="V419" i="3"/>
  <c r="R516" i="3"/>
  <c r="T516" i="3" s="1"/>
  <c r="V516" i="3"/>
  <c r="R43" i="3"/>
  <c r="T43" i="3" s="1"/>
  <c r="V43" i="3"/>
  <c r="R453" i="3"/>
  <c r="T453" i="3" s="1"/>
  <c r="V453" i="3"/>
  <c r="R238" i="3"/>
  <c r="T238" i="3" s="1"/>
  <c r="V238" i="3"/>
  <c r="R40" i="3"/>
  <c r="T40" i="3" s="1"/>
  <c r="V40" i="3"/>
  <c r="R402" i="3"/>
  <c r="T402" i="3" s="1"/>
  <c r="V402" i="3"/>
  <c r="R298" i="3"/>
  <c r="T298" i="3" s="1"/>
  <c r="V298" i="3"/>
  <c r="R95" i="3"/>
  <c r="T95" i="3" s="1"/>
  <c r="V95" i="3"/>
  <c r="R444" i="3"/>
  <c r="T444" i="3" s="1"/>
  <c r="V444" i="3"/>
  <c r="R214" i="3"/>
  <c r="T214" i="3" s="1"/>
  <c r="V214" i="3"/>
  <c r="V381" i="5"/>
  <c r="R381" i="5"/>
  <c r="T381" i="5" s="1"/>
  <c r="R356" i="5"/>
  <c r="T356" i="5" s="1"/>
  <c r="V356" i="5"/>
  <c r="V308" i="5"/>
  <c r="R308" i="5"/>
  <c r="T308" i="5" s="1"/>
  <c r="R443" i="5"/>
  <c r="T443" i="5" s="1"/>
  <c r="V443" i="5"/>
  <c r="V361" i="5"/>
  <c r="R361" i="5"/>
  <c r="T361" i="5" s="1"/>
  <c r="V380" i="5"/>
  <c r="R380" i="5"/>
  <c r="T380" i="5" s="1"/>
  <c r="V447" i="5"/>
  <c r="R447" i="5"/>
  <c r="T447" i="5" s="1"/>
  <c r="R218" i="5"/>
  <c r="T218" i="5" s="1"/>
  <c r="V218" i="5"/>
  <c r="R317" i="5"/>
  <c r="T317" i="5" s="1"/>
  <c r="V317" i="5"/>
  <c r="R565" i="3"/>
  <c r="T565" i="3" s="1"/>
  <c r="V565" i="3"/>
  <c r="V589" i="3"/>
  <c r="R589" i="3"/>
  <c r="T589" i="3" s="1"/>
  <c r="R518" i="3"/>
  <c r="T518" i="3" s="1"/>
  <c r="V518" i="3"/>
  <c r="R580" i="3"/>
  <c r="T580" i="3" s="1"/>
  <c r="V580" i="3"/>
  <c r="R439" i="3"/>
  <c r="T439" i="3" s="1"/>
  <c r="V439" i="3"/>
  <c r="R227" i="3"/>
  <c r="T227" i="3" s="1"/>
  <c r="V227" i="3"/>
  <c r="R349" i="3"/>
  <c r="T349" i="3" s="1"/>
  <c r="V349" i="3"/>
  <c r="R133" i="3"/>
  <c r="T133" i="3" s="1"/>
  <c r="V133" i="3"/>
  <c r="R246" i="3"/>
  <c r="T246" i="3" s="1"/>
  <c r="V246" i="3"/>
  <c r="R507" i="3"/>
  <c r="T507" i="3" s="1"/>
  <c r="V507" i="3"/>
  <c r="R338" i="3"/>
  <c r="T338" i="3" s="1"/>
  <c r="V338" i="3"/>
  <c r="R206" i="3"/>
  <c r="T206" i="3" s="1"/>
  <c r="V206" i="3"/>
  <c r="R428" i="3"/>
  <c r="T428" i="3" s="1"/>
  <c r="V428" i="3"/>
  <c r="R272" i="3"/>
  <c r="T272" i="3" s="1"/>
  <c r="V272" i="3"/>
  <c r="R250" i="3"/>
  <c r="T250" i="3" s="1"/>
  <c r="V250" i="3"/>
  <c r="V361" i="3"/>
  <c r="R361" i="3"/>
  <c r="T361" i="3" s="1"/>
  <c r="R24" i="3"/>
  <c r="T24" i="3" s="1"/>
  <c r="V24" i="3"/>
  <c r="R467" i="3"/>
  <c r="T467" i="3" s="1"/>
  <c r="V467" i="3"/>
  <c r="R159" i="3"/>
  <c r="T159" i="3" s="1"/>
  <c r="V159" i="3"/>
  <c r="V455" i="3"/>
  <c r="R455" i="3"/>
  <c r="T455" i="3" s="1"/>
  <c r="R240" i="3"/>
  <c r="T240" i="3" s="1"/>
  <c r="V240" i="3"/>
  <c r="V245" i="3"/>
  <c r="R245" i="3"/>
  <c r="T245" i="3" s="1"/>
  <c r="R564" i="3"/>
  <c r="T564" i="3" s="1"/>
  <c r="V564" i="3"/>
  <c r="R488" i="3"/>
  <c r="T488" i="3" s="1"/>
  <c r="V488" i="3"/>
  <c r="R449" i="3"/>
  <c r="T449" i="3" s="1"/>
  <c r="V449" i="3"/>
  <c r="R614" i="3"/>
  <c r="T614" i="3" s="1"/>
  <c r="V614" i="3"/>
  <c r="R460" i="3"/>
  <c r="T460" i="3" s="1"/>
  <c r="V460" i="3"/>
  <c r="R282" i="3"/>
  <c r="T282" i="3" s="1"/>
  <c r="V282" i="3"/>
  <c r="R35" i="3"/>
  <c r="T35" i="3" s="1"/>
  <c r="V35" i="3"/>
  <c r="V491" i="3"/>
  <c r="R208" i="5"/>
  <c r="T208" i="5" s="1"/>
  <c r="V208" i="5"/>
  <c r="R152" i="5"/>
  <c r="T152" i="5" s="1"/>
  <c r="V152" i="5"/>
  <c r="R425" i="5"/>
  <c r="T425" i="5" s="1"/>
  <c r="V425" i="5"/>
  <c r="V452" i="5"/>
  <c r="R452" i="5"/>
  <c r="T452" i="5" s="1"/>
  <c r="R98" i="5"/>
  <c r="T98" i="5" s="1"/>
  <c r="V98" i="5"/>
  <c r="R573" i="5"/>
  <c r="T573" i="5" s="1"/>
  <c r="V573" i="5"/>
  <c r="R342" i="5"/>
  <c r="T342" i="5" s="1"/>
  <c r="V342" i="5"/>
  <c r="R408" i="5"/>
  <c r="T408" i="5" s="1"/>
  <c r="V408" i="5"/>
  <c r="R476" i="5"/>
  <c r="T476" i="5" s="1"/>
  <c r="V476" i="5"/>
  <c r="R431" i="5"/>
  <c r="T431" i="5" s="1"/>
  <c r="V431" i="5"/>
  <c r="R499" i="5"/>
  <c r="T499" i="5" s="1"/>
  <c r="V499" i="5"/>
  <c r="R574" i="5"/>
  <c r="T574" i="5" s="1"/>
  <c r="V574" i="5"/>
  <c r="R273" i="5"/>
  <c r="T273" i="5" s="1"/>
  <c r="V273" i="5"/>
  <c r="V418" i="3"/>
  <c r="V699" i="5"/>
  <c r="V434" i="3"/>
  <c r="R434" i="3"/>
  <c r="T434" i="3" s="1"/>
  <c r="R74" i="3"/>
  <c r="T74" i="3" s="1"/>
  <c r="V74" i="3"/>
  <c r="R415" i="3"/>
  <c r="T415" i="3" s="1"/>
  <c r="V415" i="3"/>
  <c r="R575" i="3"/>
  <c r="T575" i="3" s="1"/>
  <c r="V575" i="3"/>
  <c r="R325" i="3"/>
  <c r="T325" i="3" s="1"/>
  <c r="V325" i="3"/>
  <c r="R477" i="3"/>
  <c r="T477" i="3" s="1"/>
  <c r="V477" i="3"/>
  <c r="R320" i="3"/>
  <c r="T320" i="3" s="1"/>
  <c r="V320" i="3"/>
  <c r="R75" i="3"/>
  <c r="T75" i="3" s="1"/>
  <c r="V75" i="3"/>
  <c r="R396" i="3"/>
  <c r="T396" i="3" s="1"/>
  <c r="V396" i="3"/>
  <c r="V22" i="3"/>
  <c r="R22" i="3"/>
  <c r="T22" i="3" s="1"/>
  <c r="R254" i="3"/>
  <c r="T254" i="3" s="1"/>
  <c r="V254" i="3"/>
  <c r="R606" i="3"/>
  <c r="T606" i="3" s="1"/>
  <c r="V606" i="3"/>
  <c r="R341" i="3"/>
  <c r="T341" i="3" s="1"/>
  <c r="V341" i="3"/>
  <c r="R603" i="3"/>
  <c r="T603" i="3" s="1"/>
  <c r="V603" i="3"/>
  <c r="R448" i="3"/>
  <c r="T448" i="3" s="1"/>
  <c r="V448" i="3"/>
  <c r="R302" i="3"/>
  <c r="T302" i="3" s="1"/>
  <c r="V302" i="3"/>
  <c r="R426" i="3"/>
  <c r="T426" i="3" s="1"/>
  <c r="V426" i="3"/>
  <c r="R222" i="3"/>
  <c r="T222" i="3" s="1"/>
  <c r="V222" i="3"/>
  <c r="V465" i="3"/>
  <c r="R465" i="3"/>
  <c r="T465" i="3" s="1"/>
  <c r="V395" i="3"/>
  <c r="R395" i="3"/>
  <c r="T395" i="3" s="1"/>
  <c r="V377" i="3"/>
  <c r="R377" i="3"/>
  <c r="T377" i="3" s="1"/>
  <c r="R601" i="3"/>
  <c r="T601" i="3" s="1"/>
  <c r="V601" i="3"/>
  <c r="R266" i="3"/>
  <c r="T266" i="3" s="1"/>
  <c r="V266" i="3"/>
  <c r="V558" i="3"/>
  <c r="R558" i="3"/>
  <c r="T558" i="3" s="1"/>
  <c r="R375" i="3"/>
  <c r="T375" i="3" s="1"/>
  <c r="V375" i="3"/>
  <c r="R149" i="3"/>
  <c r="T149" i="3" s="1"/>
  <c r="R176" i="5"/>
  <c r="T176" i="5" s="1"/>
  <c r="V176" i="5"/>
  <c r="R347" i="5"/>
  <c r="T347" i="5" s="1"/>
  <c r="V347" i="5"/>
  <c r="R82" i="5"/>
  <c r="T82" i="5" s="1"/>
  <c r="V82" i="5"/>
  <c r="V326" i="5"/>
  <c r="R326" i="5"/>
  <c r="T326" i="5" s="1"/>
  <c r="R104" i="5"/>
  <c r="T104" i="5" s="1"/>
  <c r="V104" i="5"/>
  <c r="R374" i="5"/>
  <c r="T374" i="5" s="1"/>
  <c r="V374" i="5"/>
  <c r="R440" i="5"/>
  <c r="T440" i="5" s="1"/>
  <c r="V440" i="5"/>
  <c r="R475" i="5"/>
  <c r="T475" i="5" s="1"/>
  <c r="V475" i="5"/>
  <c r="R213" i="5"/>
  <c r="T213" i="5" s="1"/>
  <c r="V213" i="5"/>
  <c r="AC100" i="8"/>
  <c r="V197" i="3"/>
  <c r="V709" i="5"/>
  <c r="V478" i="3"/>
  <c r="V111" i="3"/>
  <c r="R111" i="3"/>
  <c r="T111" i="3" s="1"/>
  <c r="R42" i="3"/>
  <c r="T42" i="3" s="1"/>
  <c r="V42" i="3"/>
  <c r="R191" i="3"/>
  <c r="T191" i="3" s="1"/>
  <c r="V191" i="3"/>
  <c r="V520" i="3"/>
  <c r="R520" i="3"/>
  <c r="T520" i="3" s="1"/>
  <c r="R309" i="3"/>
  <c r="T309" i="3" s="1"/>
  <c r="V309" i="3"/>
  <c r="R454" i="3"/>
  <c r="T454" i="3" s="1"/>
  <c r="V454" i="3"/>
  <c r="R306" i="3"/>
  <c r="T306" i="3" s="1"/>
  <c r="V306" i="3"/>
  <c r="R403" i="3"/>
  <c r="T403" i="3" s="1"/>
  <c r="V403" i="3"/>
  <c r="R365" i="3"/>
  <c r="T365" i="3" s="1"/>
  <c r="V365" i="3"/>
  <c r="V556" i="3"/>
  <c r="R556" i="3"/>
  <c r="T556" i="3" s="1"/>
  <c r="R237" i="3"/>
  <c r="T237" i="3" s="1"/>
  <c r="V237" i="3"/>
  <c r="R561" i="3"/>
  <c r="T561" i="3" s="1"/>
  <c r="V561" i="3"/>
  <c r="R319" i="3"/>
  <c r="T319" i="3" s="1"/>
  <c r="V319" i="3"/>
  <c r="R182" i="3"/>
  <c r="T182" i="3" s="1"/>
  <c r="V182" i="3"/>
  <c r="R588" i="3"/>
  <c r="T588" i="3" s="1"/>
  <c r="V588" i="3"/>
  <c r="R51" i="3"/>
  <c r="T51" i="3" s="1"/>
  <c r="V51" i="3"/>
  <c r="R384" i="3"/>
  <c r="T384" i="3" s="1"/>
  <c r="V384" i="3"/>
  <c r="R164" i="3"/>
  <c r="T164" i="3" s="1"/>
  <c r="V164" i="3"/>
  <c r="R178" i="3"/>
  <c r="T178" i="3" s="1"/>
  <c r="V178" i="3"/>
  <c r="R618" i="3"/>
  <c r="T618" i="3" s="1"/>
  <c r="V618" i="3"/>
  <c r="R446" i="3"/>
  <c r="T446" i="3" s="1"/>
  <c r="V446" i="3"/>
  <c r="R268" i="3"/>
  <c r="T268" i="3" s="1"/>
  <c r="V268" i="3"/>
  <c r="R196" i="3"/>
  <c r="T196" i="3" s="1"/>
  <c r="V196" i="3"/>
  <c r="R174" i="3"/>
  <c r="T174" i="3" s="1"/>
  <c r="V174" i="3"/>
  <c r="R584" i="3"/>
  <c r="T584" i="3" s="1"/>
  <c r="V584" i="3"/>
  <c r="R420" i="3"/>
  <c r="T420" i="3" s="1"/>
  <c r="V420" i="3"/>
  <c r="R243" i="3"/>
  <c r="T243" i="3" s="1"/>
  <c r="V243" i="3"/>
  <c r="R416" i="3"/>
  <c r="T416" i="3" s="1"/>
  <c r="V416" i="3"/>
  <c r="R355" i="3"/>
  <c r="T355" i="3" s="1"/>
  <c r="V355" i="3"/>
  <c r="V214" i="5"/>
  <c r="R214" i="5"/>
  <c r="T214" i="5" s="1"/>
  <c r="R114" i="5"/>
  <c r="T114" i="5" s="1"/>
  <c r="V114" i="5"/>
  <c r="V420" i="5"/>
  <c r="R420" i="5"/>
  <c r="T420" i="5" s="1"/>
  <c r="R554" i="5"/>
  <c r="T554" i="5" s="1"/>
  <c r="V554" i="5"/>
  <c r="R252" i="5"/>
  <c r="T252" i="5" s="1"/>
  <c r="V252" i="5"/>
  <c r="R337" i="5"/>
  <c r="T337" i="5" s="1"/>
  <c r="V337" i="5"/>
  <c r="R398" i="5"/>
  <c r="T398" i="5" s="1"/>
  <c r="V398" i="5"/>
  <c r="R430" i="5"/>
  <c r="T430" i="5" s="1"/>
  <c r="V430" i="5"/>
  <c r="R496" i="5"/>
  <c r="T496" i="5" s="1"/>
  <c r="V496" i="5"/>
  <c r="AB100" i="8"/>
  <c r="V171" i="3"/>
  <c r="V413" i="3"/>
  <c r="R427" i="3"/>
  <c r="T427" i="3" s="1"/>
  <c r="V427" i="3"/>
  <c r="R531" i="3"/>
  <c r="T531" i="3" s="1"/>
  <c r="V531" i="3"/>
  <c r="R340" i="3"/>
  <c r="T340" i="3" s="1"/>
  <c r="V340" i="3"/>
  <c r="R281" i="3"/>
  <c r="T281" i="3" s="1"/>
  <c r="V281" i="3"/>
  <c r="R122" i="3"/>
  <c r="T122" i="3" s="1"/>
  <c r="V122" i="3"/>
  <c r="R432" i="3"/>
  <c r="T432" i="3" s="1"/>
  <c r="V432" i="3"/>
  <c r="R290" i="3"/>
  <c r="T290" i="3" s="1"/>
  <c r="V290" i="3"/>
  <c r="R383" i="3"/>
  <c r="T383" i="3" s="1"/>
  <c r="V383" i="3"/>
  <c r="V345" i="3"/>
  <c r="R345" i="3"/>
  <c r="T345" i="3" s="1"/>
  <c r="R186" i="3"/>
  <c r="T186" i="3" s="1"/>
  <c r="V186" i="3"/>
  <c r="R541" i="3"/>
  <c r="T541" i="3" s="1"/>
  <c r="V541" i="3"/>
  <c r="R364" i="3"/>
  <c r="T364" i="3" s="1"/>
  <c r="V364" i="3"/>
  <c r="R508" i="3"/>
  <c r="T508" i="3" s="1"/>
  <c r="V508" i="3"/>
  <c r="V297" i="3"/>
  <c r="R297" i="3"/>
  <c r="T297" i="3" s="1"/>
  <c r="R146" i="3"/>
  <c r="T146" i="3" s="1"/>
  <c r="V146" i="3"/>
  <c r="R574" i="3"/>
  <c r="T574" i="3" s="1"/>
  <c r="V574" i="3"/>
  <c r="R270" i="3"/>
  <c r="T270" i="3" s="1"/>
  <c r="V270" i="3"/>
  <c r="R471" i="3"/>
  <c r="T471" i="3" s="1"/>
  <c r="V471" i="3"/>
  <c r="R359" i="3"/>
  <c r="T359" i="3" s="1"/>
  <c r="V359" i="3"/>
  <c r="R142" i="3"/>
  <c r="T142" i="3" s="1"/>
  <c r="V142" i="3"/>
  <c r="R586" i="3"/>
  <c r="T586" i="3" s="1"/>
  <c r="V586" i="3"/>
  <c r="R422" i="3"/>
  <c r="T422" i="3" s="1"/>
  <c r="V422" i="3"/>
  <c r="R597" i="3"/>
  <c r="T597" i="3" s="1"/>
  <c r="V597" i="3"/>
  <c r="R333" i="3"/>
  <c r="T333" i="3" s="1"/>
  <c r="V333" i="3"/>
  <c r="V138" i="3"/>
  <c r="R138" i="3"/>
  <c r="T138" i="3" s="1"/>
  <c r="R572" i="3"/>
  <c r="T572" i="3" s="1"/>
  <c r="V572" i="3"/>
  <c r="R374" i="3"/>
  <c r="T374" i="3" s="1"/>
  <c r="V374" i="3"/>
  <c r="R329" i="3"/>
  <c r="T329" i="3" s="1"/>
  <c r="V329" i="3"/>
  <c r="R216" i="5"/>
  <c r="T216" i="5" s="1"/>
  <c r="V216" i="5"/>
  <c r="V178" i="5"/>
  <c r="R178" i="5"/>
  <c r="T178" i="5" s="1"/>
  <c r="V65" i="5"/>
  <c r="R65" i="5"/>
  <c r="T65" i="5" s="1"/>
  <c r="V522" i="5"/>
  <c r="R522" i="5"/>
  <c r="T522" i="5" s="1"/>
  <c r="R207" i="5"/>
  <c r="T207" i="5" s="1"/>
  <c r="V207" i="5"/>
  <c r="R304" i="5"/>
  <c r="T304" i="5" s="1"/>
  <c r="V304" i="5"/>
  <c r="R325" i="5"/>
  <c r="T325" i="5" s="1"/>
  <c r="V325" i="5"/>
  <c r="R470" i="5"/>
  <c r="T470" i="5" s="1"/>
  <c r="V470" i="5"/>
  <c r="R180" i="5"/>
  <c r="T180" i="5" s="1"/>
  <c r="R509" i="3"/>
  <c r="T509" i="3" s="1"/>
  <c r="V509" i="3"/>
  <c r="R324" i="3"/>
  <c r="T324" i="3" s="1"/>
  <c r="V324" i="3"/>
  <c r="R468" i="3"/>
  <c r="T468" i="3" s="1"/>
  <c r="V468" i="3"/>
  <c r="R257" i="3"/>
  <c r="T257" i="3" s="1"/>
  <c r="V257" i="3"/>
  <c r="R98" i="3"/>
  <c r="T98" i="3" s="1"/>
  <c r="V98" i="3"/>
  <c r="V578" i="3"/>
  <c r="R578" i="3"/>
  <c r="T578" i="3" s="1"/>
  <c r="R412" i="3"/>
  <c r="T412" i="3" s="1"/>
  <c r="V412" i="3"/>
  <c r="R276" i="3"/>
  <c r="T276" i="3" s="1"/>
  <c r="V276" i="3"/>
  <c r="R321" i="3"/>
  <c r="T321" i="3" s="1"/>
  <c r="V321" i="3"/>
  <c r="R150" i="3"/>
  <c r="T150" i="3" s="1"/>
  <c r="V150" i="3"/>
  <c r="R525" i="3"/>
  <c r="T525" i="3" s="1"/>
  <c r="V525" i="3"/>
  <c r="V350" i="3"/>
  <c r="R350" i="3"/>
  <c r="T350" i="3" s="1"/>
  <c r="R489" i="3"/>
  <c r="T489" i="3" s="1"/>
  <c r="V489" i="3"/>
  <c r="R273" i="3"/>
  <c r="T273" i="3" s="1"/>
  <c r="V273" i="3"/>
  <c r="R90" i="3"/>
  <c r="T90" i="3" s="1"/>
  <c r="V90" i="3"/>
  <c r="R554" i="3"/>
  <c r="T554" i="3" s="1"/>
  <c r="V554" i="3"/>
  <c r="R376" i="3"/>
  <c r="T376" i="3" s="1"/>
  <c r="V376" i="3"/>
  <c r="R259" i="3"/>
  <c r="T259" i="3" s="1"/>
  <c r="V259" i="3"/>
  <c r="R335" i="3"/>
  <c r="T335" i="3" s="1"/>
  <c r="V335" i="3"/>
  <c r="R96" i="3"/>
  <c r="T96" i="3" s="1"/>
  <c r="V96" i="3"/>
  <c r="R217" i="3"/>
  <c r="T217" i="3" s="1"/>
  <c r="V217" i="3"/>
  <c r="V528" i="3"/>
  <c r="R528" i="3"/>
  <c r="T528" i="3" s="1"/>
  <c r="R313" i="3"/>
  <c r="T313" i="3" s="1"/>
  <c r="V313" i="3"/>
  <c r="V128" i="3"/>
  <c r="R128" i="3"/>
  <c r="T128" i="3" s="1"/>
  <c r="R106" i="3"/>
  <c r="T106" i="3" s="1"/>
  <c r="V106" i="3"/>
  <c r="R358" i="3"/>
  <c r="T358" i="3" s="1"/>
  <c r="V358" i="3"/>
  <c r="R215" i="3"/>
  <c r="T215" i="3" s="1"/>
  <c r="V215" i="3"/>
  <c r="R593" i="3"/>
  <c r="T593" i="3" s="1"/>
  <c r="V593" i="3"/>
  <c r="R88" i="5"/>
  <c r="T88" i="5" s="1"/>
  <c r="V88" i="5"/>
  <c r="V186" i="5"/>
  <c r="R186" i="5"/>
  <c r="T186" i="5" s="1"/>
  <c r="R379" i="5"/>
  <c r="T379" i="5" s="1"/>
  <c r="V379" i="5"/>
  <c r="R144" i="5"/>
  <c r="T144" i="5" s="1"/>
  <c r="V144" i="5"/>
  <c r="R456" i="5"/>
  <c r="T456" i="5" s="1"/>
  <c r="V456" i="5"/>
  <c r="R479" i="5"/>
  <c r="T479" i="5" s="1"/>
  <c r="V479" i="5"/>
  <c r="R636" i="5"/>
  <c r="T636" i="5" s="1"/>
  <c r="V636" i="5"/>
  <c r="R249" i="5"/>
  <c r="T249" i="5" s="1"/>
  <c r="V249" i="5"/>
  <c r="V284" i="5"/>
  <c r="R284" i="5"/>
  <c r="T284" i="5" s="1"/>
  <c r="R352" i="5"/>
  <c r="T352" i="5" s="1"/>
  <c r="V352" i="5"/>
  <c r="V423" i="5"/>
  <c r="R423" i="5"/>
  <c r="T423" i="5" s="1"/>
  <c r="AE581" i="8"/>
  <c r="AB581" i="8"/>
  <c r="AC581" i="8"/>
  <c r="R689" i="3"/>
  <c r="T689" i="3" s="1"/>
  <c r="R168" i="5"/>
  <c r="T168" i="5" s="1"/>
  <c r="R463" i="3"/>
  <c r="T463" i="3" s="1"/>
  <c r="V463" i="3"/>
  <c r="R495" i="3"/>
  <c r="T495" i="3" s="1"/>
  <c r="V495" i="3"/>
  <c r="R308" i="3"/>
  <c r="T308" i="3" s="1"/>
  <c r="V308" i="3"/>
  <c r="R230" i="3"/>
  <c r="T230" i="3" s="1"/>
  <c r="V230" i="3"/>
  <c r="R70" i="3"/>
  <c r="T70" i="3" s="1"/>
  <c r="V70" i="3"/>
  <c r="R563" i="3"/>
  <c r="T563" i="3" s="1"/>
  <c r="V563" i="3"/>
  <c r="R388" i="3"/>
  <c r="T388" i="3" s="1"/>
  <c r="V388" i="3"/>
  <c r="R260" i="3"/>
  <c r="T260" i="3" s="1"/>
  <c r="V260" i="3"/>
  <c r="R517" i="3"/>
  <c r="T517" i="3" s="1"/>
  <c r="V517" i="3"/>
  <c r="R303" i="3"/>
  <c r="T303" i="3" s="1"/>
  <c r="V303" i="3"/>
  <c r="R114" i="3"/>
  <c r="T114" i="3" s="1"/>
  <c r="V114" i="3"/>
  <c r="V505" i="3"/>
  <c r="R505" i="3"/>
  <c r="T505" i="3" s="1"/>
  <c r="R334" i="3"/>
  <c r="T334" i="3" s="1"/>
  <c r="V334" i="3"/>
  <c r="V457" i="3"/>
  <c r="R457" i="3"/>
  <c r="T457" i="3" s="1"/>
  <c r="V242" i="3"/>
  <c r="R242" i="3"/>
  <c r="T242" i="3" s="1"/>
  <c r="V30" i="3"/>
  <c r="R30" i="3"/>
  <c r="T30" i="3" s="1"/>
  <c r="R362" i="3"/>
  <c r="T362" i="3" s="1"/>
  <c r="V362" i="3"/>
  <c r="R235" i="3"/>
  <c r="T235" i="3" s="1"/>
  <c r="V235" i="3"/>
  <c r="R536" i="3"/>
  <c r="T536" i="3" s="1"/>
  <c r="V536" i="3"/>
  <c r="R86" i="3"/>
  <c r="T86" i="3" s="1"/>
  <c r="V86" i="3"/>
  <c r="R537" i="3"/>
  <c r="T537" i="3" s="1"/>
  <c r="V537" i="3"/>
  <c r="R360" i="3"/>
  <c r="T360" i="3" s="1"/>
  <c r="V360" i="3"/>
  <c r="R155" i="3"/>
  <c r="T155" i="3" s="1"/>
  <c r="V155" i="3"/>
  <c r="R502" i="3"/>
  <c r="T502" i="3" s="1"/>
  <c r="V502" i="3"/>
  <c r="R291" i="3"/>
  <c r="T291" i="3" s="1"/>
  <c r="V291" i="3"/>
  <c r="R344" i="3"/>
  <c r="T344" i="3" s="1"/>
  <c r="V344" i="3"/>
  <c r="R201" i="3"/>
  <c r="T201" i="3" s="1"/>
  <c r="V201" i="3"/>
  <c r="R263" i="3"/>
  <c r="T263" i="3" s="1"/>
  <c r="V263" i="3"/>
  <c r="R409" i="5"/>
  <c r="T409" i="5" s="1"/>
  <c r="V409" i="5"/>
  <c r="R196" i="5"/>
  <c r="T196" i="5" s="1"/>
  <c r="V196" i="5"/>
  <c r="V225" i="5"/>
  <c r="R225" i="5"/>
  <c r="T225" i="5" s="1"/>
  <c r="V209" i="5"/>
  <c r="R209" i="5"/>
  <c r="T209" i="5" s="1"/>
  <c r="R312" i="5"/>
  <c r="T312" i="5" s="1"/>
  <c r="V312" i="5"/>
  <c r="V386" i="5"/>
  <c r="R386" i="5"/>
  <c r="T386" i="5" s="1"/>
  <c r="V297" i="5"/>
  <c r="R609" i="3"/>
  <c r="T609" i="3" s="1"/>
  <c r="V609" i="3"/>
  <c r="R480" i="3"/>
  <c r="T480" i="3" s="1"/>
  <c r="V480" i="3"/>
  <c r="R292" i="3"/>
  <c r="T292" i="3" s="1"/>
  <c r="V292" i="3"/>
  <c r="R398" i="3"/>
  <c r="T398" i="3" s="1"/>
  <c r="V398" i="3"/>
  <c r="R38" i="3"/>
  <c r="T38" i="3" s="1"/>
  <c r="V38" i="3"/>
  <c r="R543" i="3"/>
  <c r="T543" i="3" s="1"/>
  <c r="V543" i="3"/>
  <c r="R368" i="3"/>
  <c r="T368" i="3" s="1"/>
  <c r="V368" i="3"/>
  <c r="R241" i="3"/>
  <c r="T241" i="3" s="1"/>
  <c r="V241" i="3"/>
  <c r="R279" i="3"/>
  <c r="T279" i="3" s="1"/>
  <c r="V279" i="3"/>
  <c r="R62" i="3"/>
  <c r="T62" i="3" s="1"/>
  <c r="V62" i="3"/>
  <c r="R316" i="3"/>
  <c r="T316" i="3" s="1"/>
  <c r="V316" i="3"/>
  <c r="V429" i="3"/>
  <c r="R429" i="3"/>
  <c r="T429" i="3" s="1"/>
  <c r="V224" i="3"/>
  <c r="R224" i="3"/>
  <c r="T224" i="3" s="1"/>
  <c r="R550" i="3"/>
  <c r="T550" i="3" s="1"/>
  <c r="V550" i="3"/>
  <c r="R348" i="3"/>
  <c r="T348" i="3" s="1"/>
  <c r="V348" i="3"/>
  <c r="R219" i="3"/>
  <c r="T219" i="3" s="1"/>
  <c r="V219" i="3"/>
  <c r="R504" i="3"/>
  <c r="T504" i="3" s="1"/>
  <c r="V504" i="3"/>
  <c r="R295" i="3"/>
  <c r="T295" i="3" s="1"/>
  <c r="V295" i="3"/>
  <c r="R44" i="3"/>
  <c r="T44" i="3" s="1"/>
  <c r="V44" i="3"/>
  <c r="R54" i="3"/>
  <c r="T54" i="3" s="1"/>
  <c r="V54" i="3"/>
  <c r="R521" i="3"/>
  <c r="T521" i="3" s="1"/>
  <c r="V521" i="3"/>
  <c r="R346" i="3"/>
  <c r="T346" i="3" s="1"/>
  <c r="V346" i="3"/>
  <c r="R481" i="3"/>
  <c r="T481" i="3" s="1"/>
  <c r="V481" i="3"/>
  <c r="R265" i="3"/>
  <c r="T265" i="3" s="1"/>
  <c r="V265" i="3"/>
  <c r="V64" i="3"/>
  <c r="R64" i="3"/>
  <c r="T64" i="3" s="1"/>
  <c r="R50" i="3"/>
  <c r="T50" i="3" s="1"/>
  <c r="V50" i="3"/>
  <c r="R519" i="3"/>
  <c r="T519" i="3" s="1"/>
  <c r="V519" i="3"/>
  <c r="R328" i="3"/>
  <c r="T328" i="3" s="1"/>
  <c r="V328" i="3"/>
  <c r="R479" i="3"/>
  <c r="T479" i="3" s="1"/>
  <c r="V479" i="3"/>
  <c r="R234" i="3"/>
  <c r="T234" i="3" s="1"/>
  <c r="V234" i="3"/>
  <c r="R265" i="5"/>
  <c r="T265" i="5" s="1"/>
  <c r="V265" i="5"/>
  <c r="V418" i="5"/>
  <c r="R418" i="5"/>
  <c r="T418" i="5" s="1"/>
  <c r="V546" i="5"/>
  <c r="R546" i="5"/>
  <c r="T546" i="5" s="1"/>
  <c r="R581" i="5"/>
  <c r="T581" i="5" s="1"/>
  <c r="V581" i="5"/>
  <c r="R348" i="5"/>
  <c r="T348" i="5" s="1"/>
  <c r="V348" i="5"/>
  <c r="R702" i="3"/>
  <c r="T702" i="3" s="1"/>
  <c r="R714" i="1"/>
  <c r="T714" i="1" s="1"/>
  <c r="R537" i="1"/>
  <c r="T537" i="1" s="1"/>
  <c r="K459" i="1"/>
  <c r="R459" i="1"/>
  <c r="T459" i="1" s="1"/>
  <c r="R24" i="1"/>
  <c r="T24" i="1" s="1"/>
  <c r="R478" i="1"/>
  <c r="T478" i="1" s="1"/>
  <c r="R493" i="1"/>
  <c r="T493" i="1" s="1"/>
  <c r="R201" i="1"/>
  <c r="T201" i="1" s="1"/>
  <c r="I201" i="1"/>
  <c r="R618" i="1"/>
  <c r="T618" i="1" s="1"/>
  <c r="R704" i="1"/>
  <c r="T704" i="1" s="1"/>
  <c r="R672" i="1"/>
  <c r="T672" i="1" s="1"/>
  <c r="R653" i="1"/>
  <c r="T653" i="1" s="1"/>
  <c r="R569" i="1"/>
  <c r="T569" i="1" s="1"/>
  <c r="R585" i="1"/>
  <c r="T585" i="1" s="1"/>
  <c r="R217" i="1"/>
  <c r="T217" i="1" s="1"/>
  <c r="R699" i="3"/>
  <c r="T699" i="3" s="1"/>
  <c r="V699" i="3"/>
  <c r="AE30" i="8"/>
  <c r="AC343" i="8"/>
  <c r="AB629" i="8"/>
  <c r="V115" i="3"/>
  <c r="V24" i="5"/>
  <c r="AE343" i="8"/>
  <c r="R708" i="3"/>
  <c r="T708" i="3" s="1"/>
  <c r="V708" i="3"/>
  <c r="AB309" i="8"/>
  <c r="AC210" i="8"/>
  <c r="AC309" i="8"/>
  <c r="AE210" i="8"/>
  <c r="R709" i="3"/>
  <c r="T709" i="3" s="1"/>
  <c r="V709" i="3"/>
  <c r="R641" i="5"/>
  <c r="T641" i="5" s="1"/>
  <c r="V641" i="5"/>
  <c r="R712" i="3"/>
  <c r="T712" i="3" s="1"/>
  <c r="V712" i="3"/>
  <c r="AB128" i="8"/>
  <c r="AA272" i="8"/>
  <c r="AE272" i="8" s="1"/>
  <c r="R200" i="5"/>
  <c r="T200" i="5" s="1"/>
  <c r="V200" i="5"/>
  <c r="AE128" i="8"/>
  <c r="AB633" i="8"/>
  <c r="AE75" i="8"/>
  <c r="R622" i="5"/>
  <c r="T622" i="5" s="1"/>
  <c r="AB198" i="8"/>
  <c r="J701" i="5"/>
  <c r="V708" i="5"/>
  <c r="R706" i="5"/>
  <c r="T706" i="5" s="1"/>
  <c r="V712" i="5"/>
  <c r="R498" i="5"/>
  <c r="T498" i="5" s="1"/>
  <c r="V246" i="5"/>
  <c r="R193" i="5"/>
  <c r="T193" i="5" s="1"/>
  <c r="V193" i="5"/>
  <c r="R163" i="5"/>
  <c r="T163" i="5" s="1"/>
  <c r="R123" i="5"/>
  <c r="T123" i="5" s="1"/>
  <c r="V598" i="5"/>
  <c r="K598" i="5"/>
  <c r="R621" i="5"/>
  <c r="T621" i="5" s="1"/>
  <c r="V621" i="5"/>
  <c r="V637" i="5"/>
  <c r="R637" i="5"/>
  <c r="T637" i="5" s="1"/>
  <c r="M403" i="5"/>
  <c r="V403" i="5"/>
  <c r="R403" i="5"/>
  <c r="T403" i="5" s="1"/>
  <c r="R614" i="5"/>
  <c r="T614" i="5" s="1"/>
  <c r="I154" i="5"/>
  <c r="V154" i="5"/>
  <c r="J163" i="5"/>
  <c r="V163" i="5"/>
  <c r="I123" i="5"/>
  <c r="V123" i="5"/>
  <c r="J603" i="5"/>
  <c r="V603" i="5"/>
  <c r="M614" i="5"/>
  <c r="V614" i="5"/>
  <c r="K555" i="5"/>
  <c r="V555" i="5"/>
  <c r="K536" i="5"/>
  <c r="V536" i="5"/>
  <c r="R154" i="5"/>
  <c r="T154" i="5" s="1"/>
  <c r="I141" i="5"/>
  <c r="V141" i="5"/>
  <c r="V563" i="5"/>
  <c r="M563" i="5"/>
  <c r="R603" i="5"/>
  <c r="T603" i="5" s="1"/>
  <c r="M565" i="5"/>
  <c r="R565" i="5"/>
  <c r="T565" i="5" s="1"/>
  <c r="V565" i="5"/>
  <c r="M445" i="5"/>
  <c r="V445" i="5"/>
  <c r="M427" i="5"/>
  <c r="V427" i="5"/>
  <c r="K560" i="5"/>
  <c r="V560" i="5"/>
  <c r="N195" i="5"/>
  <c r="V195" i="5"/>
  <c r="I198" i="5"/>
  <c r="V198" i="5"/>
  <c r="K477" i="5"/>
  <c r="V477" i="5"/>
  <c r="R141" i="5"/>
  <c r="T141" i="5" s="1"/>
  <c r="I62" i="5"/>
  <c r="V62" i="5"/>
  <c r="R582" i="5"/>
  <c r="T582" i="5" s="1"/>
  <c r="V582" i="5"/>
  <c r="K582" i="5"/>
  <c r="M407" i="5"/>
  <c r="V407" i="5"/>
  <c r="R560" i="5"/>
  <c r="T560" i="5" s="1"/>
  <c r="I72" i="5"/>
  <c r="V72" i="5"/>
  <c r="V490" i="5"/>
  <c r="K587" i="5"/>
  <c r="V587" i="5"/>
  <c r="R62" i="5"/>
  <c r="T62" i="5" s="1"/>
  <c r="V110" i="5"/>
  <c r="M613" i="5"/>
  <c r="R613" i="5"/>
  <c r="T613" i="5" s="1"/>
  <c r="V613" i="5"/>
  <c r="M471" i="5"/>
  <c r="V471" i="5"/>
  <c r="R471" i="5"/>
  <c r="T471" i="5" s="1"/>
  <c r="M463" i="5"/>
  <c r="R463" i="5"/>
  <c r="T463" i="5" s="1"/>
  <c r="V463" i="5"/>
  <c r="R710" i="5"/>
  <c r="T710" i="5" s="1"/>
  <c r="R714" i="5"/>
  <c r="T714" i="5" s="1"/>
  <c r="V22" i="5"/>
  <c r="R22" i="5"/>
  <c r="T22" i="5" s="1"/>
  <c r="R701" i="5"/>
  <c r="T701" i="5" s="1"/>
  <c r="V597" i="5"/>
  <c r="K597" i="5"/>
  <c r="V192" i="5"/>
  <c r="I192" i="5"/>
  <c r="V45" i="5"/>
  <c r="R45" i="5"/>
  <c r="T45" i="5" s="1"/>
  <c r="K594" i="5"/>
  <c r="V594" i="5"/>
  <c r="R192" i="5"/>
  <c r="T192" i="5" s="1"/>
  <c r="R198" i="5"/>
  <c r="T198" i="5" s="1"/>
  <c r="R25" i="5"/>
  <c r="T25" i="5" s="1"/>
  <c r="V25" i="5"/>
  <c r="I358" i="5"/>
  <c r="V358" i="5"/>
  <c r="R24" i="5"/>
  <c r="T24" i="5" s="1"/>
  <c r="I37" i="5"/>
  <c r="V37" i="5"/>
  <c r="M410" i="5"/>
  <c r="V410" i="5"/>
  <c r="O701" i="5"/>
  <c r="O710" i="5"/>
  <c r="O714" i="5"/>
  <c r="O706" i="5"/>
  <c r="O711" i="5"/>
  <c r="O696" i="5"/>
  <c r="O699" i="5"/>
  <c r="O708" i="5"/>
  <c r="O712" i="5"/>
  <c r="O704" i="5"/>
  <c r="O700" i="5"/>
  <c r="O709" i="5"/>
  <c r="O713" i="5"/>
  <c r="O690" i="5"/>
  <c r="O531" i="5"/>
  <c r="O459" i="5"/>
  <c r="O551" i="5"/>
  <c r="O520" i="5"/>
  <c r="O683" i="5"/>
  <c r="O403" i="5"/>
  <c r="O606" i="5"/>
  <c r="O583" i="5"/>
  <c r="O586" i="5"/>
  <c r="O653" i="5"/>
  <c r="O534" i="5"/>
  <c r="O451" i="5"/>
  <c r="O388" i="5"/>
  <c r="O658" i="5"/>
  <c r="O537" i="5"/>
  <c r="O453" i="5"/>
  <c r="O527" i="5"/>
  <c r="O678" i="5"/>
  <c r="O394" i="5"/>
  <c r="O600" i="5"/>
  <c r="O588" i="5"/>
  <c r="O679" i="5"/>
  <c r="O602" i="5"/>
  <c r="O248" i="5"/>
  <c r="O418" i="5"/>
  <c r="O692" i="5"/>
  <c r="O385" i="5"/>
  <c r="O250" i="5"/>
  <c r="O444" i="5"/>
  <c r="O686" i="5"/>
  <c r="O420" i="5"/>
  <c r="O489" i="5"/>
  <c r="O555" i="5"/>
  <c r="O604" i="5"/>
  <c r="O664" i="5"/>
  <c r="O623" i="5"/>
  <c r="O660" i="5"/>
  <c r="O665" i="5"/>
  <c r="O644" i="5"/>
  <c r="O648" i="5"/>
  <c r="O622" i="5"/>
  <c r="O668" i="5"/>
  <c r="O617" i="5"/>
  <c r="O521" i="5"/>
  <c r="O593" i="5"/>
  <c r="O608" i="5"/>
  <c r="O693" i="5"/>
  <c r="O435" i="5"/>
  <c r="O251" i="5"/>
  <c r="O514" i="5"/>
  <c r="O581" i="5"/>
  <c r="O681" i="5"/>
  <c r="O433" i="5"/>
  <c r="O475" i="5"/>
  <c r="O535" i="5"/>
  <c r="O685" i="5"/>
  <c r="O482" i="5"/>
  <c r="O439" i="5"/>
  <c r="O259" i="5"/>
  <c r="O698" i="5"/>
  <c r="O441" i="5"/>
  <c r="O468" i="5"/>
  <c r="O590" i="5"/>
  <c r="O670" i="5"/>
  <c r="O484" i="5"/>
  <c r="O446" i="5"/>
  <c r="O528" i="5"/>
  <c r="O684" i="5"/>
  <c r="O517" i="5"/>
  <c r="O499" i="5"/>
  <c r="O387" i="5"/>
  <c r="O702" i="5"/>
  <c r="O493" i="5"/>
  <c r="O23" i="5"/>
  <c r="C15" i="5"/>
  <c r="C18" i="5" s="1"/>
  <c r="O649" i="5"/>
  <c r="O705" i="5"/>
  <c r="O663" i="5"/>
  <c r="O687" i="5"/>
  <c r="O667" i="5"/>
  <c r="O654" i="5"/>
  <c r="O674" i="5"/>
  <c r="O655" i="5"/>
  <c r="O671" i="5"/>
  <c r="O249" i="5"/>
  <c r="O547" i="5"/>
  <c r="O432" i="5"/>
  <c r="O626" i="5"/>
  <c r="O676" i="5"/>
  <c r="O532" i="5"/>
  <c r="O409" i="5"/>
  <c r="O601" i="5"/>
  <c r="O258" i="5"/>
  <c r="O677" i="5"/>
  <c r="O383" i="5"/>
  <c r="O523" i="5"/>
  <c r="O463" i="5"/>
  <c r="O675" i="5"/>
  <c r="O525" i="5"/>
  <c r="O425" i="5"/>
  <c r="O526" i="5"/>
  <c r="O688" i="5"/>
  <c r="O541" i="5"/>
  <c r="O476" i="5"/>
  <c r="O491" i="5"/>
  <c r="O691" i="5"/>
  <c r="O558" i="5"/>
  <c r="O539" i="5"/>
  <c r="O498" i="5"/>
  <c r="O707" i="5"/>
  <c r="O503" i="5"/>
  <c r="O392" i="5"/>
  <c r="O536" i="5"/>
  <c r="O407" i="5"/>
  <c r="O465" i="5"/>
  <c r="O565" i="5"/>
  <c r="O645" i="5"/>
  <c r="O609" i="5"/>
  <c r="O417" i="5"/>
  <c r="O429" i="5"/>
  <c r="O445" i="5"/>
  <c r="O415" i="5"/>
  <c r="O584" i="5"/>
  <c r="O442" i="5"/>
  <c r="O643" i="5"/>
  <c r="O703" i="5"/>
  <c r="O519" i="5"/>
  <c r="O596" i="5"/>
  <c r="O508" i="5"/>
  <c r="O659" i="5"/>
  <c r="O672" i="5"/>
  <c r="O410" i="5"/>
  <c r="O416" i="5"/>
  <c r="O481" i="5"/>
  <c r="O396" i="5"/>
  <c r="O661" i="5"/>
  <c r="O438" i="5"/>
  <c r="O485" i="5"/>
  <c r="O479" i="5"/>
  <c r="O673" i="5"/>
  <c r="O412" i="5"/>
  <c r="O518" i="5"/>
  <c r="O413" i="5"/>
  <c r="O689" i="5"/>
  <c r="O506" i="5"/>
  <c r="O556" i="5"/>
  <c r="O530" i="5"/>
  <c r="O695" i="5"/>
  <c r="O561" i="5"/>
  <c r="O572" i="5"/>
  <c r="O571" i="5"/>
  <c r="O393" i="5"/>
  <c r="O414" i="5"/>
  <c r="O580" i="5"/>
  <c r="O650" i="5"/>
  <c r="O473" i="5"/>
  <c r="O423" i="5"/>
  <c r="O401" i="5"/>
  <c r="O469" i="5"/>
  <c r="O497" i="5"/>
  <c r="O582" i="5"/>
  <c r="O405" i="5"/>
  <c r="O509" i="5"/>
  <c r="O619" i="5"/>
  <c r="O533" i="5"/>
  <c r="O538" i="5"/>
  <c r="O620" i="5"/>
  <c r="O490" i="5"/>
  <c r="O449" i="5"/>
  <c r="O456" i="5"/>
  <c r="O587" i="5"/>
  <c r="O647" i="5"/>
  <c r="O382" i="5"/>
  <c r="O501" i="5"/>
  <c r="O487" i="5"/>
  <c r="O618" i="5"/>
  <c r="O630" i="5"/>
  <c r="O611" i="5"/>
  <c r="O569" i="5"/>
  <c r="O384" i="5"/>
  <c r="O634" i="5"/>
  <c r="O22" i="5"/>
  <c r="O577" i="5"/>
  <c r="O381" i="5"/>
  <c r="O638" i="5"/>
  <c r="O613" i="5"/>
  <c r="O589" i="5"/>
  <c r="O25" i="5"/>
  <c r="O642" i="5"/>
  <c r="O421" i="5"/>
  <c r="O448" i="5"/>
  <c r="O404" i="5"/>
  <c r="O646" i="5"/>
  <c r="O397" i="5"/>
  <c r="O395" i="5"/>
  <c r="O510" i="5"/>
  <c r="O656" i="5"/>
  <c r="O443" i="5"/>
  <c r="O505" i="5"/>
  <c r="O524" i="5"/>
  <c r="O494" i="5"/>
  <c r="O399" i="5"/>
  <c r="O389" i="5"/>
  <c r="O427" i="5"/>
  <c r="O560" i="5"/>
  <c r="O406" i="5"/>
  <c r="O574" i="5"/>
  <c r="O559" i="5"/>
  <c r="O652" i="5"/>
  <c r="O471" i="5"/>
  <c r="O607" i="5"/>
  <c r="O400" i="5"/>
  <c r="O591" i="5"/>
  <c r="O624" i="5"/>
  <c r="O247" i="5"/>
  <c r="O426" i="5"/>
  <c r="O458" i="5"/>
  <c r="O246" i="5"/>
  <c r="O627" i="5"/>
  <c r="O461" i="5"/>
  <c r="O592" i="5"/>
  <c r="O447" i="5"/>
  <c r="O631" i="5"/>
  <c r="O424" i="5"/>
  <c r="O434" i="5"/>
  <c r="O500" i="5"/>
  <c r="O635" i="5"/>
  <c r="O422" i="5"/>
  <c r="O462" i="5"/>
  <c r="O516" i="5"/>
  <c r="O639" i="5"/>
  <c r="O488" i="5"/>
  <c r="O486" i="5"/>
  <c r="O557" i="5"/>
  <c r="O651" i="5"/>
  <c r="O511" i="5"/>
  <c r="O478" i="5"/>
  <c r="O554" i="5"/>
  <c r="O640" i="5"/>
  <c r="O603" i="5"/>
  <c r="O408" i="5"/>
  <c r="O502" i="5"/>
  <c r="O576" i="5"/>
  <c r="O614" i="5"/>
  <c r="O398" i="5"/>
  <c r="O477" i="5"/>
  <c r="O616" i="5"/>
  <c r="O550" i="5"/>
  <c r="O391" i="5"/>
  <c r="O411" i="5"/>
  <c r="O637" i="5"/>
  <c r="O612" i="5"/>
  <c r="O552" i="5"/>
  <c r="O553" i="5"/>
  <c r="O548" i="5"/>
  <c r="O657" i="5"/>
  <c r="O563" i="5"/>
  <c r="O390" i="5"/>
  <c r="O430" i="5"/>
  <c r="O566" i="5"/>
  <c r="O669" i="5"/>
  <c r="O472" i="5"/>
  <c r="O594" i="5"/>
  <c r="O540" i="5"/>
  <c r="O682" i="5"/>
  <c r="O575" i="5"/>
  <c r="O529" i="5"/>
  <c r="O515" i="5"/>
  <c r="O628" i="5"/>
  <c r="O466" i="5"/>
  <c r="O464" i="5"/>
  <c r="O21" i="5"/>
  <c r="O632" i="5"/>
  <c r="O579" i="5"/>
  <c r="O567" i="5"/>
  <c r="O386" i="5"/>
  <c r="O636" i="5"/>
  <c r="O610" i="5"/>
  <c r="O545" i="5"/>
  <c r="O437" i="5"/>
  <c r="O633" i="5"/>
  <c r="O492" i="5"/>
  <c r="O595" i="5"/>
  <c r="O455" i="5"/>
  <c r="O578" i="5"/>
  <c r="O585" i="5"/>
  <c r="O440" i="5"/>
  <c r="O483" i="5"/>
  <c r="O436" i="5"/>
  <c r="O513" i="5"/>
  <c r="O245" i="5"/>
  <c r="O542" i="5"/>
  <c r="O680" i="5"/>
  <c r="O495" i="5"/>
  <c r="O549" i="5"/>
  <c r="O467" i="5"/>
  <c r="O480" i="5"/>
  <c r="O641" i="5"/>
  <c r="O512" i="5"/>
  <c r="O564" i="5"/>
  <c r="O507" i="5"/>
  <c r="O605" i="5"/>
  <c r="O662" i="5"/>
  <c r="O597" i="5"/>
  <c r="O570" i="5"/>
  <c r="O598" i="5"/>
  <c r="O666" i="5"/>
  <c r="O450" i="5"/>
  <c r="O599" i="5"/>
  <c r="O431" i="5"/>
  <c r="O621" i="5"/>
  <c r="O470" i="5"/>
  <c r="O496" i="5"/>
  <c r="O452" i="5"/>
  <c r="O625" i="5"/>
  <c r="O522" i="5"/>
  <c r="O562" i="5"/>
  <c r="O454" i="5"/>
  <c r="O629" i="5"/>
  <c r="O546" i="5"/>
  <c r="O419" i="5"/>
  <c r="O457" i="5"/>
  <c r="O697" i="5"/>
  <c r="O568" i="5"/>
  <c r="O24" i="5"/>
  <c r="O615" i="5"/>
  <c r="O573" i="5"/>
  <c r="O402" i="5"/>
  <c r="O474" i="5"/>
  <c r="O504" i="5"/>
  <c r="O544" i="5"/>
  <c r="O543" i="5"/>
  <c r="O428" i="5"/>
  <c r="O460" i="5"/>
  <c r="C16" i="5"/>
  <c r="D18" i="5" s="1"/>
  <c r="J706" i="5"/>
  <c r="V706" i="5"/>
  <c r="R711" i="5"/>
  <c r="T711" i="5" s="1"/>
  <c r="J711" i="5"/>
  <c r="V711" i="5"/>
  <c r="J689" i="3"/>
  <c r="V581" i="3"/>
  <c r="K581" i="3"/>
  <c r="I69" i="3"/>
  <c r="V69" i="3"/>
  <c r="R59" i="3"/>
  <c r="T59" i="3" s="1"/>
  <c r="R118" i="3"/>
  <c r="T118" i="3" s="1"/>
  <c r="R663" i="3"/>
  <c r="T663" i="3" s="1"/>
  <c r="V663" i="3"/>
  <c r="V59" i="3"/>
  <c r="I59" i="3"/>
  <c r="I118" i="3"/>
  <c r="V118" i="3"/>
  <c r="M615" i="3"/>
  <c r="V615" i="3"/>
  <c r="V573" i="3"/>
  <c r="J573" i="3"/>
  <c r="K560" i="3"/>
  <c r="V560" i="3"/>
  <c r="I93" i="3"/>
  <c r="V93" i="3"/>
  <c r="V184" i="3"/>
  <c r="R184" i="3"/>
  <c r="T184" i="3" s="1"/>
  <c r="V621" i="3"/>
  <c r="J621" i="3"/>
  <c r="R573" i="3"/>
  <c r="T573" i="3" s="1"/>
  <c r="I154" i="3"/>
  <c r="V154" i="3"/>
  <c r="R93" i="3"/>
  <c r="T93" i="3" s="1"/>
  <c r="V188" i="3"/>
  <c r="R641" i="3"/>
  <c r="T641" i="3" s="1"/>
  <c r="R37" i="3"/>
  <c r="T37" i="3" s="1"/>
  <c r="V37" i="3"/>
  <c r="I82" i="3"/>
  <c r="V82" i="3"/>
  <c r="I134" i="3"/>
  <c r="V134" i="3"/>
  <c r="R113" i="3"/>
  <c r="T113" i="3" s="1"/>
  <c r="V641" i="3"/>
  <c r="J641" i="3"/>
  <c r="V553" i="3"/>
  <c r="R553" i="3"/>
  <c r="T553" i="3" s="1"/>
  <c r="V137" i="3"/>
  <c r="R137" i="3"/>
  <c r="T137" i="3" s="1"/>
  <c r="V113" i="3"/>
  <c r="I113" i="3"/>
  <c r="R615" i="3"/>
  <c r="T615" i="3" s="1"/>
  <c r="J654" i="3"/>
  <c r="V654" i="3"/>
  <c r="V470" i="3"/>
  <c r="M470" i="3"/>
  <c r="V173" i="3"/>
  <c r="I173" i="3"/>
  <c r="R173" i="3"/>
  <c r="T173" i="3" s="1"/>
  <c r="R690" i="3"/>
  <c r="T690" i="3" s="1"/>
  <c r="R654" i="3"/>
  <c r="T654" i="3" s="1"/>
  <c r="R177" i="3"/>
  <c r="T177" i="3" s="1"/>
  <c r="V177" i="3"/>
  <c r="I58" i="3"/>
  <c r="V58" i="3"/>
  <c r="I55" i="3"/>
  <c r="V55" i="3"/>
  <c r="R470" i="3"/>
  <c r="T470" i="3" s="1"/>
  <c r="O712" i="3"/>
  <c r="O696" i="3"/>
  <c r="O704" i="3"/>
  <c r="O713" i="3"/>
  <c r="O714" i="3"/>
  <c r="O706" i="3"/>
  <c r="O699" i="3"/>
  <c r="O708" i="3"/>
  <c r="O700" i="3"/>
  <c r="O709" i="3"/>
  <c r="O701" i="3"/>
  <c r="O711" i="3"/>
  <c r="O710" i="3"/>
  <c r="O655" i="3"/>
  <c r="O637" i="3"/>
  <c r="O461" i="3"/>
  <c r="O613" i="3"/>
  <c r="O529" i="3"/>
  <c r="O446" i="3"/>
  <c r="O684" i="3"/>
  <c r="O588" i="3"/>
  <c r="O454" i="3"/>
  <c r="O429" i="3"/>
  <c r="O419" i="3"/>
  <c r="O636" i="3"/>
  <c r="O543" i="3"/>
  <c r="O563" i="3"/>
  <c r="O680" i="3"/>
  <c r="O439" i="3"/>
  <c r="O409" i="3"/>
  <c r="O476" i="3"/>
  <c r="O483" i="3"/>
  <c r="O697" i="3"/>
  <c r="O437" i="3"/>
  <c r="O24" i="3"/>
  <c r="O513" i="3"/>
  <c r="O516" i="3"/>
  <c r="O703" i="3"/>
  <c r="O542" i="3"/>
  <c r="O399" i="3"/>
  <c r="O259" i="3"/>
  <c r="O393" i="3"/>
  <c r="O504" i="3"/>
  <c r="O679" i="3"/>
  <c r="O490" i="3"/>
  <c r="O428" i="3"/>
  <c r="O394" i="3"/>
  <c r="O523" i="3"/>
  <c r="O693" i="3"/>
  <c r="O425" i="3"/>
  <c r="O417" i="3"/>
  <c r="O634" i="3"/>
  <c r="O535" i="3"/>
  <c r="O382" i="3"/>
  <c r="O497" i="3"/>
  <c r="O627" i="3"/>
  <c r="O629" i="3"/>
  <c r="O526" i="3"/>
  <c r="O567" i="3"/>
  <c r="O384" i="3"/>
  <c r="O570" i="3"/>
  <c r="O675" i="3"/>
  <c r="O488" i="3"/>
  <c r="O487" i="3"/>
  <c r="O519" i="3"/>
  <c r="O527" i="3"/>
  <c r="O674" i="3"/>
  <c r="O553" i="3"/>
  <c r="O509" i="3"/>
  <c r="O678" i="3"/>
  <c r="O486" i="3"/>
  <c r="O537" i="3"/>
  <c r="O503" i="3"/>
  <c r="O432" i="3"/>
  <c r="O685" i="3"/>
  <c r="O581" i="3"/>
  <c r="O578" i="3"/>
  <c r="O550" i="3"/>
  <c r="O422" i="3"/>
  <c r="O705" i="3"/>
  <c r="O410" i="3"/>
  <c r="O250" i="3"/>
  <c r="O556" i="3"/>
  <c r="O448" i="3"/>
  <c r="O606" i="3"/>
  <c r="O673" i="3"/>
  <c r="O592" i="3"/>
  <c r="O564" i="3"/>
  <c r="O518" i="3"/>
  <c r="O408" i="3"/>
  <c r="O414" i="3"/>
  <c r="O573" i="3"/>
  <c r="O413" i="3"/>
  <c r="O672" i="3"/>
  <c r="O601" i="3"/>
  <c r="O596" i="3"/>
  <c r="O416" i="3"/>
  <c r="O660" i="3"/>
  <c r="O665" i="3"/>
  <c r="O474" i="3"/>
  <c r="O426" i="3"/>
  <c r="O558" i="3"/>
  <c r="O575" i="3"/>
  <c r="O682" i="3"/>
  <c r="O549" i="3"/>
  <c r="O586" i="3"/>
  <c r="O599" i="3"/>
  <c r="O496" i="3"/>
  <c r="O661" i="3"/>
  <c r="O507" i="3"/>
  <c r="O664" i="3"/>
  <c r="O702" i="3"/>
  <c r="O477" i="3"/>
  <c r="O400" i="3"/>
  <c r="O559" i="3"/>
  <c r="O626" i="3"/>
  <c r="O686" i="3"/>
  <c r="O498" i="3"/>
  <c r="O442" i="3"/>
  <c r="O511" i="3"/>
  <c r="O480" i="3"/>
  <c r="O690" i="3"/>
  <c r="O512" i="3"/>
  <c r="O463" i="3"/>
  <c r="O522" i="3"/>
  <c r="O459" i="3"/>
  <c r="O552" i="3"/>
  <c r="O389" i="3"/>
  <c r="O540" i="3"/>
  <c r="O576" i="3"/>
  <c r="O624" i="3"/>
  <c r="O534" i="3"/>
  <c r="O597" i="3"/>
  <c r="O574" i="3"/>
  <c r="O538" i="3"/>
  <c r="O667" i="3"/>
  <c r="O502" i="3"/>
  <c r="O618" i="3"/>
  <c r="O650" i="3"/>
  <c r="O648" i="3"/>
  <c r="O633" i="3"/>
  <c r="O392" i="3"/>
  <c r="O604" i="3"/>
  <c r="O521" i="3"/>
  <c r="O589" i="3"/>
  <c r="O676" i="3"/>
  <c r="O484" i="3"/>
  <c r="O402" i="3"/>
  <c r="O485" i="3"/>
  <c r="O456" i="3"/>
  <c r="O683" i="3"/>
  <c r="O555" i="3"/>
  <c r="O643" i="3"/>
  <c r="O407" i="3"/>
  <c r="O23" i="3"/>
  <c r="O579" i="3"/>
  <c r="O505" i="3"/>
  <c r="O668" i="3"/>
  <c r="O468" i="3"/>
  <c r="O453" i="3"/>
  <c r="O467" i="3"/>
  <c r="O444" i="3"/>
  <c r="O630" i="3"/>
  <c r="O645" i="3"/>
  <c r="O494" i="3"/>
  <c r="O495" i="3"/>
  <c r="O460" i="3"/>
  <c r="O671" i="3"/>
  <c r="O584" i="3"/>
  <c r="O517" i="3"/>
  <c r="O245" i="3"/>
  <c r="O583" i="3"/>
  <c r="O649" i="3"/>
  <c r="O551" i="3"/>
  <c r="O615" i="3"/>
  <c r="O532" i="3"/>
  <c r="O458" i="3"/>
  <c r="O420" i="3"/>
  <c r="O539" i="3"/>
  <c r="O434" i="3"/>
  <c r="O623" i="3"/>
  <c r="O642" i="3"/>
  <c r="O688" i="3"/>
  <c r="O251" i="3"/>
  <c r="O617" i="3"/>
  <c r="O451" i="3"/>
  <c r="O616" i="3"/>
  <c r="O663" i="3"/>
  <c r="O571" i="3"/>
  <c r="O390" i="3"/>
  <c r="O554" i="3"/>
  <c r="O489" i="3"/>
  <c r="O621" i="3"/>
  <c r="O506" i="3"/>
  <c r="O640" i="3"/>
  <c r="O536" i="3"/>
  <c r="O525" i="3"/>
  <c r="O404" i="3"/>
  <c r="O424" i="3"/>
  <c r="O647" i="3"/>
  <c r="O423" i="3"/>
  <c r="O510" i="3"/>
  <c r="O547" i="3"/>
  <c r="O478" i="3"/>
  <c r="O677" i="3"/>
  <c r="O608" i="3"/>
  <c r="O430" i="3"/>
  <c r="O247" i="3"/>
  <c r="O562" i="3"/>
  <c r="O653" i="3"/>
  <c r="O473" i="3"/>
  <c r="O572" i="3"/>
  <c r="O396" i="3"/>
  <c r="O22" i="3"/>
  <c r="O472" i="3"/>
  <c r="O515" i="3"/>
  <c r="O520" i="3"/>
  <c r="O666" i="3"/>
  <c r="O491" i="3"/>
  <c r="O440" i="3"/>
  <c r="O591" i="3"/>
  <c r="O436" i="3"/>
  <c r="O656" i="3"/>
  <c r="O631" i="3"/>
  <c r="O415" i="3"/>
  <c r="O580" i="3"/>
  <c r="O568" i="3"/>
  <c r="O585" i="3"/>
  <c r="O646" i="3"/>
  <c r="O691" i="3"/>
  <c r="O395" i="3"/>
  <c r="O450" i="3"/>
  <c r="O557" i="3"/>
  <c r="O471" i="3"/>
  <c r="O669" i="3"/>
  <c r="O619" i="3"/>
  <c r="O681" i="3"/>
  <c r="O560" i="3"/>
  <c r="O607" i="3"/>
  <c r="O469" i="3"/>
  <c r="O609" i="3"/>
  <c r="O652" i="3"/>
  <c r="O383" i="3"/>
  <c r="O443" i="3"/>
  <c r="O401" i="3"/>
  <c r="O412" i="3"/>
  <c r="O651" i="3"/>
  <c r="O433" i="3"/>
  <c r="O21" i="3"/>
  <c r="O455" i="3"/>
  <c r="O561" i="3"/>
  <c r="O449" i="3"/>
  <c r="O246" i="3"/>
  <c r="O544" i="3"/>
  <c r="O620" i="3"/>
  <c r="O545" i="3"/>
  <c r="O466" i="3"/>
  <c r="O421" i="3"/>
  <c r="O566" i="3"/>
  <c r="O698" i="3"/>
  <c r="O481" i="3"/>
  <c r="O427" i="3"/>
  <c r="O638" i="3"/>
  <c r="O452" i="3"/>
  <c r="O644" i="3"/>
  <c r="O628" i="3"/>
  <c r="O595" i="3"/>
  <c r="O587" i="3"/>
  <c r="O508" i="3"/>
  <c r="O447" i="3"/>
  <c r="O635" i="3"/>
  <c r="O397" i="3"/>
  <c r="O605" i="3"/>
  <c r="O25" i="3"/>
  <c r="O569" i="3"/>
  <c r="O659" i="3"/>
  <c r="O707" i="3"/>
  <c r="O482" i="3"/>
  <c r="O689" i="3"/>
  <c r="O391" i="3"/>
  <c r="O565" i="3"/>
  <c r="O387" i="3"/>
  <c r="O582" i="3"/>
  <c r="O625" i="3"/>
  <c r="O385" i="3"/>
  <c r="C15" i="3"/>
  <c r="C18" i="3" s="1"/>
  <c r="O479" i="3"/>
  <c r="O614" i="3"/>
  <c r="O657" i="3"/>
  <c r="O462" i="3"/>
  <c r="O530" i="3"/>
  <c r="O602" i="3"/>
  <c r="O593" i="3"/>
  <c r="O531" i="3"/>
  <c r="O524" i="3"/>
  <c r="O258" i="3"/>
  <c r="O641" i="3"/>
  <c r="O546" i="3"/>
  <c r="O470" i="3"/>
  <c r="O598" i="3"/>
  <c r="O435" i="3"/>
  <c r="O533" i="3"/>
  <c r="O610" i="3"/>
  <c r="O386" i="3"/>
  <c r="O654" i="3"/>
  <c r="O406" i="3"/>
  <c r="O622" i="3"/>
  <c r="O670" i="3"/>
  <c r="O249" i="3"/>
  <c r="O403" i="3"/>
  <c r="O418" i="3"/>
  <c r="O381" i="3"/>
  <c r="O632" i="3"/>
  <c r="O500" i="3"/>
  <c r="O600" i="3"/>
  <c r="O475" i="3"/>
  <c r="O611" i="3"/>
  <c r="O639" i="3"/>
  <c r="O445" i="3"/>
  <c r="O464" i="3"/>
  <c r="O692" i="3"/>
  <c r="O548" i="3"/>
  <c r="O405" i="3"/>
  <c r="O441" i="3"/>
  <c r="O431" i="3"/>
  <c r="O695" i="3"/>
  <c r="O493" i="3"/>
  <c r="O492" i="3"/>
  <c r="O577" i="3"/>
  <c r="O590" i="3"/>
  <c r="O658" i="3"/>
  <c r="O248" i="3"/>
  <c r="O388" i="3"/>
  <c r="O514" i="3"/>
  <c r="O438" i="3"/>
  <c r="O541" i="3"/>
  <c r="O457" i="3"/>
  <c r="O398" i="3"/>
  <c r="O465" i="3"/>
  <c r="O411" i="3"/>
  <c r="O594" i="3"/>
  <c r="O662" i="3"/>
  <c r="O499" i="3"/>
  <c r="O501" i="3"/>
  <c r="O603" i="3"/>
  <c r="O612" i="3"/>
  <c r="O687" i="3"/>
  <c r="O528" i="3"/>
  <c r="C16" i="3"/>
  <c r="D18" i="3" s="1"/>
  <c r="R710" i="3"/>
  <c r="T710" i="3" s="1"/>
  <c r="R714" i="3"/>
  <c r="T714" i="3" s="1"/>
  <c r="R711" i="3"/>
  <c r="T711" i="3" s="1"/>
  <c r="R701" i="3"/>
  <c r="T701" i="3" s="1"/>
  <c r="R713" i="3"/>
  <c r="T713" i="3" s="1"/>
  <c r="R704" i="3"/>
  <c r="T704" i="3" s="1"/>
  <c r="R696" i="3"/>
  <c r="T696" i="3" s="1"/>
  <c r="R706" i="3"/>
  <c r="T706" i="3" s="1"/>
  <c r="R700" i="3"/>
  <c r="T700" i="3" s="1"/>
  <c r="AK669" i="9"/>
  <c r="AJ669" i="9"/>
  <c r="AI669" i="9"/>
  <c r="BG632" i="9"/>
  <c r="BF658" i="9"/>
  <c r="BG658" i="9"/>
  <c r="BH658" i="9"/>
  <c r="AA243" i="9"/>
  <c r="AB243" i="9"/>
  <c r="AA244" i="9"/>
  <c r="AB244" i="9"/>
  <c r="BH629" i="9"/>
  <c r="BG629" i="9"/>
  <c r="BF629" i="9"/>
  <c r="AJ632" i="9"/>
  <c r="AI632" i="9"/>
  <c r="AK632" i="9"/>
  <c r="AI658" i="9"/>
  <c r="AJ658" i="9"/>
  <c r="AK658" i="9"/>
  <c r="BH646" i="9"/>
  <c r="BF646" i="9"/>
  <c r="BG646" i="9"/>
  <c r="BF641" i="9"/>
  <c r="BG641" i="9"/>
  <c r="BH641" i="9"/>
  <c r="AB272" i="9"/>
  <c r="AA272" i="9"/>
  <c r="BG638" i="9"/>
  <c r="BH638" i="9"/>
  <c r="BF638" i="9"/>
  <c r="AK646" i="9"/>
  <c r="AI646" i="9"/>
  <c r="AJ646" i="9"/>
  <c r="BH636" i="9"/>
  <c r="BF636" i="9"/>
  <c r="BG636" i="9"/>
  <c r="BG643" i="9"/>
  <c r="BF643" i="9"/>
  <c r="BH643" i="9"/>
  <c r="BH711" i="9"/>
  <c r="BG711" i="9"/>
  <c r="BF711" i="9"/>
  <c r="BF660" i="9"/>
  <c r="BH660" i="9"/>
  <c r="BG660" i="9"/>
  <c r="AI631" i="9"/>
  <c r="AJ631" i="9"/>
  <c r="AK631" i="9"/>
  <c r="AI642" i="9"/>
  <c r="AJ642" i="9"/>
  <c r="AK642" i="9"/>
  <c r="AK712" i="9"/>
  <c r="AJ712" i="9"/>
  <c r="AI712" i="9"/>
  <c r="BG642" i="9"/>
  <c r="BH642" i="9"/>
  <c r="BF642" i="9"/>
  <c r="AJ638" i="9"/>
  <c r="AK638" i="9"/>
  <c r="AI638" i="9"/>
  <c r="BF631" i="9"/>
  <c r="BG631" i="9"/>
  <c r="BH631" i="9"/>
  <c r="AK660" i="9"/>
  <c r="AI660" i="9"/>
  <c r="AJ660" i="9"/>
  <c r="BF640" i="9"/>
  <c r="BG640" i="9"/>
  <c r="BH640" i="9"/>
  <c r="AI634" i="9"/>
  <c r="AJ634" i="9"/>
  <c r="AK634" i="9"/>
  <c r="AT648" i="9"/>
  <c r="AS648" i="9" s="1"/>
  <c r="AR648" i="9" s="1"/>
  <c r="AQ648" i="9" s="1"/>
  <c r="AP648" i="9" s="1"/>
  <c r="AO648" i="9" s="1"/>
  <c r="AN648" i="9" s="1"/>
  <c r="AM648" i="9" s="1"/>
  <c r="AL648" i="9" s="1"/>
  <c r="BQ648" i="9"/>
  <c r="BP648" i="9" s="1"/>
  <c r="BO648" i="9" s="1"/>
  <c r="BN648" i="9" s="1"/>
  <c r="BM648" i="9" s="1"/>
  <c r="BL648" i="9" s="1"/>
  <c r="BK648" i="9" s="1"/>
  <c r="BJ648" i="9" s="1"/>
  <c r="BI648" i="9" s="1"/>
  <c r="K686" i="9"/>
  <c r="I86" i="9"/>
  <c r="AB86" i="9"/>
  <c r="AC86" i="9"/>
  <c r="AE86" i="9"/>
  <c r="K657" i="9"/>
  <c r="AT653" i="9"/>
  <c r="AS653" i="9" s="1"/>
  <c r="AR653" i="9" s="1"/>
  <c r="AQ653" i="9" s="1"/>
  <c r="AP653" i="9" s="1"/>
  <c r="AO653" i="9" s="1"/>
  <c r="AN653" i="9" s="1"/>
  <c r="AM653" i="9" s="1"/>
  <c r="AL653" i="9" s="1"/>
  <c r="I59" i="9"/>
  <c r="I299" i="9"/>
  <c r="J393" i="9"/>
  <c r="AY393" i="9"/>
  <c r="AZ393" i="9"/>
  <c r="J422" i="9"/>
  <c r="I291" i="9"/>
  <c r="AA303" i="9"/>
  <c r="AE303" i="9" s="1"/>
  <c r="K490" i="9"/>
  <c r="I319" i="9"/>
  <c r="K409" i="9"/>
  <c r="AA328" i="9"/>
  <c r="AB328" i="9"/>
  <c r="AB569" i="9"/>
  <c r="AA569" i="9"/>
  <c r="AH354" i="9"/>
  <c r="AA354" i="9" s="1"/>
  <c r="AE354" i="9" s="1"/>
  <c r="AH456" i="9"/>
  <c r="BE444" i="9"/>
  <c r="AX444" i="9" s="1"/>
  <c r="AH540" i="9"/>
  <c r="AH382" i="9"/>
  <c r="BE405" i="9"/>
  <c r="AX405" i="9" s="1"/>
  <c r="BE198" i="9"/>
  <c r="AX198" i="9" s="1"/>
  <c r="AH420" i="9"/>
  <c r="AA420" i="9" s="1"/>
  <c r="AE420" i="9" s="1"/>
  <c r="BE484" i="9"/>
  <c r="AX484" i="9" s="1"/>
  <c r="AH429" i="9"/>
  <c r="BE192" i="9"/>
  <c r="AX192" i="9" s="1"/>
  <c r="AH575" i="9"/>
  <c r="AH418" i="9"/>
  <c r="AH402" i="9"/>
  <c r="AA402" i="9" s="1"/>
  <c r="BE470" i="9"/>
  <c r="AX470" i="9" s="1"/>
  <c r="AB566" i="9"/>
  <c r="AA566" i="9"/>
  <c r="BE172" i="9"/>
  <c r="AX172" i="9" s="1"/>
  <c r="BE298" i="9"/>
  <c r="AX298" i="9" s="1"/>
  <c r="AH645" i="9"/>
  <c r="AH675" i="9"/>
  <c r="AH661" i="9"/>
  <c r="K639" i="9"/>
  <c r="K648" i="9"/>
  <c r="K633" i="9"/>
  <c r="K653" i="9"/>
  <c r="BH709" i="9"/>
  <c r="BG709" i="9"/>
  <c r="BF709" i="9"/>
  <c r="K685" i="9"/>
  <c r="K455" i="9"/>
  <c r="I301" i="9"/>
  <c r="I317" i="9"/>
  <c r="J412" i="9"/>
  <c r="K538" i="9"/>
  <c r="AE538" i="9"/>
  <c r="AC538" i="9"/>
  <c r="I303" i="9"/>
  <c r="AB303" i="9"/>
  <c r="I323" i="9"/>
  <c r="AB323" i="9"/>
  <c r="AC323" i="9"/>
  <c r="AE323" i="9"/>
  <c r="BF553" i="9"/>
  <c r="BH553" i="9"/>
  <c r="BG553" i="9"/>
  <c r="AA559" i="9"/>
  <c r="AB36" i="9"/>
  <c r="AA36" i="9"/>
  <c r="BB114" i="9"/>
  <c r="AZ114" i="9"/>
  <c r="AY114" i="9"/>
  <c r="AB124" i="9"/>
  <c r="AA124" i="9"/>
  <c r="BB528" i="9"/>
  <c r="AY528" i="9"/>
  <c r="AZ528" i="9"/>
  <c r="AB444" i="9"/>
  <c r="AA444" i="9"/>
  <c r="AY227" i="9"/>
  <c r="AZ227" i="9"/>
  <c r="BB227" i="9"/>
  <c r="AA282" i="9"/>
  <c r="AB282" i="9"/>
  <c r="AA39" i="9"/>
  <c r="AB39" i="9"/>
  <c r="AB594" i="9"/>
  <c r="AA594" i="9"/>
  <c r="AA92" i="9"/>
  <c r="AB92" i="9"/>
  <c r="AB438" i="9"/>
  <c r="AZ475" i="9"/>
  <c r="BB475" i="9"/>
  <c r="AY475" i="9"/>
  <c r="AA528" i="9"/>
  <c r="AB528" i="9"/>
  <c r="AY116" i="9"/>
  <c r="AB60" i="9"/>
  <c r="AA60" i="9"/>
  <c r="AB140" i="9"/>
  <c r="AA140" i="9"/>
  <c r="AA678" i="9"/>
  <c r="AB678" i="9"/>
  <c r="AA647" i="9"/>
  <c r="AB647" i="9"/>
  <c r="AH691" i="9"/>
  <c r="K710" i="9"/>
  <c r="AE710" i="9"/>
  <c r="AB710" i="9"/>
  <c r="AC710" i="9"/>
  <c r="I329" i="9"/>
  <c r="I293" i="9"/>
  <c r="AB293" i="9"/>
  <c r="K415" i="9"/>
  <c r="I309" i="9"/>
  <c r="I316" i="9"/>
  <c r="J433" i="9"/>
  <c r="I332" i="9"/>
  <c r="I353" i="9"/>
  <c r="AB353" i="9"/>
  <c r="K495" i="9"/>
  <c r="I307" i="9"/>
  <c r="AE307" i="9"/>
  <c r="K442" i="9"/>
  <c r="AY91" i="9"/>
  <c r="AZ91" i="9"/>
  <c r="BB91" i="9"/>
  <c r="AB99" i="9"/>
  <c r="AA99" i="9"/>
  <c r="BB452" i="9"/>
  <c r="AZ452" i="9"/>
  <c r="AY452" i="9"/>
  <c r="AY180" i="9"/>
  <c r="AZ180" i="9"/>
  <c r="BB180" i="9"/>
  <c r="AZ143" i="9"/>
  <c r="BB143" i="9"/>
  <c r="AY143" i="9"/>
  <c r="AB135" i="9"/>
  <c r="AA135" i="9"/>
  <c r="AB613" i="9"/>
  <c r="AA613" i="9"/>
  <c r="BB479" i="9"/>
  <c r="AY479" i="9"/>
  <c r="AZ479" i="9"/>
  <c r="BE224" i="9"/>
  <c r="AX224" i="9" s="1"/>
  <c r="BB478" i="9"/>
  <c r="AY478" i="9"/>
  <c r="AZ478" i="9"/>
  <c r="AB624" i="9"/>
  <c r="AA624" i="9"/>
  <c r="AB361" i="9"/>
  <c r="AA361" i="9"/>
  <c r="BB341" i="9"/>
  <c r="AZ341" i="9"/>
  <c r="AY341" i="9"/>
  <c r="AB666" i="9"/>
  <c r="AA666" i="9"/>
  <c r="BQ712" i="9"/>
  <c r="BP712" i="9" s="1"/>
  <c r="BO712" i="9" s="1"/>
  <c r="BN712" i="9" s="1"/>
  <c r="BM712" i="9" s="1"/>
  <c r="BL712" i="9" s="1"/>
  <c r="BK712" i="9" s="1"/>
  <c r="BJ712" i="9" s="1"/>
  <c r="BI712" i="9" s="1"/>
  <c r="K676" i="9"/>
  <c r="AT639" i="9"/>
  <c r="AS639" i="9" s="1"/>
  <c r="AR639" i="9" s="1"/>
  <c r="AQ639" i="9" s="1"/>
  <c r="AP639" i="9" s="1"/>
  <c r="AO639" i="9" s="1"/>
  <c r="AN639" i="9" s="1"/>
  <c r="AM639" i="9" s="1"/>
  <c r="AL639" i="9" s="1"/>
  <c r="BQ686" i="9"/>
  <c r="BP686" i="9" s="1"/>
  <c r="BO686" i="9" s="1"/>
  <c r="BN686" i="9" s="1"/>
  <c r="BM686" i="9" s="1"/>
  <c r="BL686" i="9" s="1"/>
  <c r="BK686" i="9" s="1"/>
  <c r="BJ686" i="9" s="1"/>
  <c r="BI686" i="9" s="1"/>
  <c r="AT686" i="9"/>
  <c r="AS686" i="9" s="1"/>
  <c r="AR686" i="9" s="1"/>
  <c r="AQ686" i="9" s="1"/>
  <c r="AP686" i="9" s="1"/>
  <c r="AO686" i="9" s="1"/>
  <c r="AN686" i="9" s="1"/>
  <c r="AM686" i="9" s="1"/>
  <c r="AL686" i="9" s="1"/>
  <c r="BQ633" i="9"/>
  <c r="BP633" i="9" s="1"/>
  <c r="BO633" i="9" s="1"/>
  <c r="BN633" i="9" s="1"/>
  <c r="BM633" i="9" s="1"/>
  <c r="BL633" i="9" s="1"/>
  <c r="BK633" i="9" s="1"/>
  <c r="BJ633" i="9" s="1"/>
  <c r="BI633" i="9" s="1"/>
  <c r="AT633" i="9"/>
  <c r="AS633" i="9" s="1"/>
  <c r="AR633" i="9" s="1"/>
  <c r="AQ633" i="9" s="1"/>
  <c r="AP633" i="9" s="1"/>
  <c r="AO633" i="9" s="1"/>
  <c r="AN633" i="9" s="1"/>
  <c r="AM633" i="9" s="1"/>
  <c r="AL633" i="9" s="1"/>
  <c r="I74" i="9"/>
  <c r="BQ685" i="9"/>
  <c r="BP685" i="9" s="1"/>
  <c r="BO685" i="9" s="1"/>
  <c r="BN685" i="9" s="1"/>
  <c r="BM685" i="9" s="1"/>
  <c r="BL685" i="9" s="1"/>
  <c r="BK685" i="9" s="1"/>
  <c r="BJ685" i="9" s="1"/>
  <c r="BI685" i="9" s="1"/>
  <c r="AT685" i="9"/>
  <c r="AS685" i="9" s="1"/>
  <c r="AR685" i="9" s="1"/>
  <c r="AQ685" i="9" s="1"/>
  <c r="AP685" i="9" s="1"/>
  <c r="AO685" i="9" s="1"/>
  <c r="AN685" i="9" s="1"/>
  <c r="AM685" i="9" s="1"/>
  <c r="AL685" i="9" s="1"/>
  <c r="I315" i="9"/>
  <c r="K434" i="9"/>
  <c r="AC434" i="9"/>
  <c r="K513" i="9"/>
  <c r="K508" i="9"/>
  <c r="AZ294" i="9"/>
  <c r="AZ437" i="9"/>
  <c r="BB437" i="9"/>
  <c r="AY437" i="9"/>
  <c r="AB560" i="9"/>
  <c r="AA560" i="9"/>
  <c r="AB192" i="9"/>
  <c r="AA192" i="9"/>
  <c r="AB41" i="9"/>
  <c r="AA41" i="9"/>
  <c r="AZ274" i="9"/>
  <c r="BB274" i="9"/>
  <c r="AY274" i="9"/>
  <c r="BE456" i="9"/>
  <c r="AX456" i="9" s="1"/>
  <c r="AZ418" i="9"/>
  <c r="BB418" i="9"/>
  <c r="AY418" i="9"/>
  <c r="AH109" i="9"/>
  <c r="AH143" i="9"/>
  <c r="AB546" i="9"/>
  <c r="AA546" i="9"/>
  <c r="AA77" i="9"/>
  <c r="AB77" i="9"/>
  <c r="AH408" i="9"/>
  <c r="AH440" i="9"/>
  <c r="AH69" i="9"/>
  <c r="AY382" i="9"/>
  <c r="AK640" i="9"/>
  <c r="AI640" i="9"/>
  <c r="AJ640" i="9"/>
  <c r="AJ636" i="9"/>
  <c r="AK636" i="9"/>
  <c r="AI636" i="9"/>
  <c r="AA670" i="9"/>
  <c r="AB670" i="9"/>
  <c r="AA692" i="9"/>
  <c r="AB692" i="9"/>
  <c r="AB694" i="9"/>
  <c r="AH654" i="9"/>
  <c r="K628" i="9"/>
  <c r="K635" i="9"/>
  <c r="BF693" i="9"/>
  <c r="BH693" i="9"/>
  <c r="BG693" i="9"/>
  <c r="AT644" i="9"/>
  <c r="AS644" i="9" s="1"/>
  <c r="AR644" i="9" s="1"/>
  <c r="AQ644" i="9" s="1"/>
  <c r="AP644" i="9" s="1"/>
  <c r="AO644" i="9" s="1"/>
  <c r="AN644" i="9" s="1"/>
  <c r="AM644" i="9" s="1"/>
  <c r="AL644" i="9" s="1"/>
  <c r="BQ644" i="9"/>
  <c r="BP644" i="9" s="1"/>
  <c r="BO644" i="9" s="1"/>
  <c r="BN644" i="9" s="1"/>
  <c r="BM644" i="9" s="1"/>
  <c r="BL644" i="9" s="1"/>
  <c r="BK644" i="9" s="1"/>
  <c r="BJ644" i="9" s="1"/>
  <c r="BI644" i="9" s="1"/>
  <c r="BQ655" i="9"/>
  <c r="BP655" i="9" s="1"/>
  <c r="BO655" i="9" s="1"/>
  <c r="BN655" i="9" s="1"/>
  <c r="BM655" i="9" s="1"/>
  <c r="BL655" i="9" s="1"/>
  <c r="BK655" i="9" s="1"/>
  <c r="BJ655" i="9" s="1"/>
  <c r="BI655" i="9" s="1"/>
  <c r="AT655" i="9"/>
  <c r="AS655" i="9" s="1"/>
  <c r="AR655" i="9" s="1"/>
  <c r="AQ655" i="9" s="1"/>
  <c r="AP655" i="9" s="1"/>
  <c r="AO655" i="9" s="1"/>
  <c r="AN655" i="9" s="1"/>
  <c r="AM655" i="9" s="1"/>
  <c r="AL655" i="9" s="1"/>
  <c r="K471" i="9"/>
  <c r="AB471" i="9"/>
  <c r="AE471" i="9"/>
  <c r="AY471" i="9"/>
  <c r="AZ471" i="9"/>
  <c r="AC471" i="9"/>
  <c r="I377" i="9"/>
  <c r="AE377" i="9"/>
  <c r="K482" i="9"/>
  <c r="AE548" i="9"/>
  <c r="AC548" i="9"/>
  <c r="I383" i="9"/>
  <c r="AE383" i="9"/>
  <c r="AC383" i="9"/>
  <c r="AB383" i="9"/>
  <c r="I327" i="9"/>
  <c r="K402" i="9"/>
  <c r="K459" i="9"/>
  <c r="AA163" i="9"/>
  <c r="AB163" i="9"/>
  <c r="BE92" i="9"/>
  <c r="AX92" i="9" s="1"/>
  <c r="AH137" i="9"/>
  <c r="BE571" i="9"/>
  <c r="AX571" i="9" s="1"/>
  <c r="AH478" i="9"/>
  <c r="BE272" i="9"/>
  <c r="AX272" i="9" s="1"/>
  <c r="AA483" i="9"/>
  <c r="AB483" i="9"/>
  <c r="AH550" i="9"/>
  <c r="BB41" i="9"/>
  <c r="AZ41" i="9"/>
  <c r="AY41" i="9"/>
  <c r="AH315" i="9"/>
  <c r="AA315" i="9" s="1"/>
  <c r="BE457" i="9"/>
  <c r="AX457" i="9" s="1"/>
  <c r="AH572" i="9"/>
  <c r="AH220" i="9"/>
  <c r="AH671" i="9"/>
  <c r="BE652" i="9"/>
  <c r="AX652" i="9" s="1"/>
  <c r="AH630" i="9"/>
  <c r="AH662" i="9"/>
  <c r="AH703" i="9"/>
  <c r="AT676" i="9"/>
  <c r="AS676" i="9" s="1"/>
  <c r="AR676" i="9" s="1"/>
  <c r="AQ676" i="9" s="1"/>
  <c r="AP676" i="9" s="1"/>
  <c r="AO676" i="9" s="1"/>
  <c r="AN676" i="9" s="1"/>
  <c r="AM676" i="9" s="1"/>
  <c r="AL676" i="9" s="1"/>
  <c r="BQ676" i="9"/>
  <c r="BP676" i="9" s="1"/>
  <c r="BO676" i="9" s="1"/>
  <c r="BN676" i="9" s="1"/>
  <c r="BM676" i="9" s="1"/>
  <c r="BL676" i="9" s="1"/>
  <c r="BK676" i="9" s="1"/>
  <c r="BJ676" i="9" s="1"/>
  <c r="BI676" i="9" s="1"/>
  <c r="K651" i="9"/>
  <c r="K655" i="9"/>
  <c r="I108" i="9"/>
  <c r="AB108" i="9"/>
  <c r="BF663" i="9"/>
  <c r="BG663" i="9"/>
  <c r="BH663" i="9"/>
  <c r="K697" i="9"/>
  <c r="K420" i="9"/>
  <c r="AZ420" i="9"/>
  <c r="AY420" i="9"/>
  <c r="K499" i="9"/>
  <c r="I325" i="9"/>
  <c r="K447" i="9"/>
  <c r="AZ447" i="9"/>
  <c r="AC447" i="9"/>
  <c r="AB447" i="9"/>
  <c r="AE447" i="9"/>
  <c r="I358" i="9"/>
  <c r="AY358" i="9"/>
  <c r="AB358" i="9"/>
  <c r="AC358" i="9"/>
  <c r="AE358" i="9"/>
  <c r="I313" i="9"/>
  <c r="I354" i="9"/>
  <c r="K514" i="9"/>
  <c r="AB133" i="9"/>
  <c r="AY445" i="9"/>
  <c r="AZ445" i="9"/>
  <c r="BB445" i="9"/>
  <c r="AY109" i="9"/>
  <c r="BB109" i="9"/>
  <c r="AZ109" i="9"/>
  <c r="AA547" i="9"/>
  <c r="AB547" i="9"/>
  <c r="BB133" i="9"/>
  <c r="AZ133" i="9"/>
  <c r="AY133" i="9"/>
  <c r="BB413" i="9"/>
  <c r="AZ413" i="9"/>
  <c r="AY413" i="9"/>
  <c r="AZ282" i="9"/>
  <c r="BB282" i="9"/>
  <c r="AY282" i="9"/>
  <c r="AY594" i="9"/>
  <c r="AZ179" i="9"/>
  <c r="BB179" i="9"/>
  <c r="AY179" i="9"/>
  <c r="AH172" i="9"/>
  <c r="AH257" i="9"/>
  <c r="AZ69" i="9"/>
  <c r="AY69" i="9"/>
  <c r="BB69" i="9"/>
  <c r="BE292" i="9"/>
  <c r="AX292" i="9" s="1"/>
  <c r="AB341" i="9"/>
  <c r="AA341" i="9"/>
  <c r="AB457" i="9"/>
  <c r="AA457" i="9"/>
  <c r="BB233" i="9"/>
  <c r="AY233" i="9"/>
  <c r="AZ233" i="9"/>
  <c r="AA564" i="9"/>
  <c r="AB564" i="9"/>
  <c r="AI674" i="9"/>
  <c r="AJ674" i="9"/>
  <c r="AK674" i="9"/>
  <c r="BE244" i="9"/>
  <c r="AX244" i="9" s="1"/>
  <c r="AH649" i="9"/>
  <c r="AH700" i="9"/>
  <c r="AH684" i="9"/>
  <c r="BF694" i="9"/>
  <c r="BG694" i="9"/>
  <c r="BH694" i="9"/>
  <c r="BF656" i="9"/>
  <c r="BG656" i="9"/>
  <c r="BH656" i="9"/>
  <c r="I80" i="9"/>
  <c r="AC80" i="9"/>
  <c r="AB80" i="9"/>
  <c r="AT637" i="9"/>
  <c r="AS637" i="9"/>
  <c r="AR637" i="9" s="1"/>
  <c r="AQ637" i="9" s="1"/>
  <c r="AP637" i="9" s="1"/>
  <c r="AO637" i="9" s="1"/>
  <c r="AN637" i="9" s="1"/>
  <c r="AM637" i="9" s="1"/>
  <c r="AL637" i="9" s="1"/>
  <c r="BQ637" i="9"/>
  <c r="BP637" i="9" s="1"/>
  <c r="BO637" i="9" s="1"/>
  <c r="BN637" i="9" s="1"/>
  <c r="BM637" i="9" s="1"/>
  <c r="BL637" i="9" s="1"/>
  <c r="BK637" i="9" s="1"/>
  <c r="BJ637" i="9" s="1"/>
  <c r="BI637" i="9" s="1"/>
  <c r="K693" i="9"/>
  <c r="AT681" i="9"/>
  <c r="AS681" i="9" s="1"/>
  <c r="AR681" i="9" s="1"/>
  <c r="AQ681" i="9" s="1"/>
  <c r="AP681" i="9" s="1"/>
  <c r="AO681" i="9" s="1"/>
  <c r="AN681" i="9" s="1"/>
  <c r="AM681" i="9" s="1"/>
  <c r="AL681" i="9" s="1"/>
  <c r="BQ681" i="9"/>
  <c r="BP681" i="9" s="1"/>
  <c r="BO681" i="9" s="1"/>
  <c r="BN681" i="9" s="1"/>
  <c r="BM681" i="9" s="1"/>
  <c r="BL681" i="9" s="1"/>
  <c r="BK681" i="9" s="1"/>
  <c r="BJ681" i="9" s="1"/>
  <c r="BI681" i="9" s="1"/>
  <c r="BQ690" i="9"/>
  <c r="BP690" i="9" s="1"/>
  <c r="BO690" i="9" s="1"/>
  <c r="BN690" i="9" s="1"/>
  <c r="BM690" i="9" s="1"/>
  <c r="BL690" i="9" s="1"/>
  <c r="BK690" i="9" s="1"/>
  <c r="BJ690" i="9" s="1"/>
  <c r="BI690" i="9" s="1"/>
  <c r="AT690" i="9"/>
  <c r="AS690" i="9" s="1"/>
  <c r="AR690" i="9" s="1"/>
  <c r="AQ690" i="9" s="1"/>
  <c r="AP690" i="9" s="1"/>
  <c r="AO690" i="9" s="1"/>
  <c r="AN690" i="9" s="1"/>
  <c r="AM690" i="9" s="1"/>
  <c r="AL690" i="9" s="1"/>
  <c r="I372" i="9"/>
  <c r="I367" i="9"/>
  <c r="AE367" i="9"/>
  <c r="K407" i="9"/>
  <c r="I297" i="9"/>
  <c r="AA414" i="9"/>
  <c r="AB414" i="9"/>
  <c r="AZ124" i="9"/>
  <c r="BB124" i="9"/>
  <c r="AY124" i="9"/>
  <c r="AY21" i="9"/>
  <c r="BB21" i="9"/>
  <c r="AH491" i="9"/>
  <c r="AA491" i="9" s="1"/>
  <c r="AE491" i="9" s="1"/>
  <c r="AA198" i="9"/>
  <c r="AB198" i="9"/>
  <c r="BE567" i="9"/>
  <c r="AX567" i="9" s="1"/>
  <c r="BE318" i="9"/>
  <c r="AX318" i="9" s="1"/>
  <c r="BB361" i="9"/>
  <c r="AY361" i="9"/>
  <c r="AZ388" i="9"/>
  <c r="AY388" i="9"/>
  <c r="BB388" i="9"/>
  <c r="AB450" i="9"/>
  <c r="AA450" i="9"/>
  <c r="AZ611" i="9"/>
  <c r="BB611" i="9"/>
  <c r="AY611" i="9"/>
  <c r="AZ575" i="9"/>
  <c r="BB575" i="9"/>
  <c r="AY575" i="9"/>
  <c r="BG674" i="9"/>
  <c r="BH674" i="9"/>
  <c r="BF674" i="9"/>
  <c r="AB680" i="9"/>
  <c r="AA680" i="9"/>
  <c r="K637" i="9"/>
  <c r="AT657" i="9"/>
  <c r="AS657" i="9" s="1"/>
  <c r="AR657" i="9" s="1"/>
  <c r="AQ657" i="9" s="1"/>
  <c r="AP657" i="9" s="1"/>
  <c r="AO657" i="9" s="1"/>
  <c r="AN657" i="9" s="1"/>
  <c r="AM657" i="9" s="1"/>
  <c r="AL657" i="9" s="1"/>
  <c r="BQ657" i="9"/>
  <c r="BP657" i="9" s="1"/>
  <c r="BO657" i="9" s="1"/>
  <c r="BN657" i="9" s="1"/>
  <c r="BM657" i="9" s="1"/>
  <c r="BL657" i="9" s="1"/>
  <c r="BK657" i="9" s="1"/>
  <c r="BJ657" i="9" s="1"/>
  <c r="BI657" i="9" s="1"/>
  <c r="AT651" i="9"/>
  <c r="AS651" i="9" s="1"/>
  <c r="AR651" i="9" s="1"/>
  <c r="AQ651" i="9" s="1"/>
  <c r="AP651" i="9" s="1"/>
  <c r="AO651" i="9" s="1"/>
  <c r="AN651" i="9" s="1"/>
  <c r="AM651" i="9" s="1"/>
  <c r="AL651" i="9" s="1"/>
  <c r="BQ651" i="9"/>
  <c r="BP651" i="9" s="1"/>
  <c r="BO651" i="9" s="1"/>
  <c r="BN651" i="9" s="1"/>
  <c r="BM651" i="9" s="1"/>
  <c r="BL651" i="9" s="1"/>
  <c r="BK651" i="9" s="1"/>
  <c r="BJ651" i="9" s="1"/>
  <c r="BI651" i="9" s="1"/>
  <c r="K681" i="9"/>
  <c r="K626" i="9"/>
  <c r="BQ697" i="9"/>
  <c r="BP697" i="9" s="1"/>
  <c r="BO697" i="9" s="1"/>
  <c r="BN697" i="9" s="1"/>
  <c r="BM697" i="9" s="1"/>
  <c r="BL697" i="9" s="1"/>
  <c r="BK697" i="9" s="1"/>
  <c r="BJ697" i="9" s="1"/>
  <c r="BI697" i="9" s="1"/>
  <c r="AT697" i="9"/>
  <c r="AS697" i="9" s="1"/>
  <c r="AR697" i="9" s="1"/>
  <c r="AQ697" i="9" s="1"/>
  <c r="AP697" i="9" s="1"/>
  <c r="AO697" i="9" s="1"/>
  <c r="AN697" i="9" s="1"/>
  <c r="AM697" i="9" s="1"/>
  <c r="AL697" i="9" s="1"/>
  <c r="I300" i="9"/>
  <c r="AE300" i="9"/>
  <c r="K426" i="9"/>
  <c r="AC426" i="9"/>
  <c r="AB426" i="9"/>
  <c r="AE426" i="9"/>
  <c r="K441" i="9"/>
  <c r="AB441" i="9"/>
  <c r="AE441" i="9"/>
  <c r="I295" i="9"/>
  <c r="AB295" i="9"/>
  <c r="AC295" i="9"/>
  <c r="AE295" i="9"/>
  <c r="K522" i="9"/>
  <c r="I311" i="9"/>
  <c r="K474" i="9"/>
  <c r="I285" i="9"/>
  <c r="AB285" i="9"/>
  <c r="I369" i="9"/>
  <c r="J453" i="9"/>
  <c r="BE309" i="9"/>
  <c r="AX309" i="9" s="1"/>
  <c r="BB309" i="9" s="1"/>
  <c r="AA623" i="9"/>
  <c r="AB623" i="9"/>
  <c r="AH313" i="9"/>
  <c r="AB313" i="9" s="1"/>
  <c r="AH416" i="9"/>
  <c r="BE78" i="9"/>
  <c r="AX78" i="9" s="1"/>
  <c r="AZ517" i="9"/>
  <c r="AY517" i="9"/>
  <c r="BB517" i="9"/>
  <c r="BE624" i="9"/>
  <c r="AX624" i="9" s="1"/>
  <c r="BE491" i="9"/>
  <c r="AX491" i="9" s="1"/>
  <c r="AH228" i="9"/>
  <c r="BG634" i="9"/>
  <c r="BH634" i="9"/>
  <c r="BF634" i="9"/>
  <c r="BE619" i="9"/>
  <c r="AX619" i="9" s="1"/>
  <c r="BE394" i="9"/>
  <c r="AX394" i="9" s="1"/>
  <c r="AH274" i="9"/>
  <c r="BE438" i="9"/>
  <c r="AX438" i="9" s="1"/>
  <c r="AJ643" i="9"/>
  <c r="AI643" i="9"/>
  <c r="AK643" i="9"/>
  <c r="AK629" i="9"/>
  <c r="AI629" i="9"/>
  <c r="AJ629" i="9"/>
  <c r="AH652" i="9"/>
  <c r="BE649" i="9"/>
  <c r="AX649" i="9" s="1"/>
  <c r="AH687" i="9"/>
  <c r="AH665" i="9"/>
  <c r="C16" i="9"/>
  <c r="D18" i="9" s="1"/>
  <c r="O706" i="9"/>
  <c r="O701" i="9"/>
  <c r="O705" i="9"/>
  <c r="O709" i="9"/>
  <c r="O716" i="9"/>
  <c r="O711" i="9"/>
  <c r="O715" i="9"/>
  <c r="O719" i="9"/>
  <c r="O704" i="9"/>
  <c r="O714" i="9"/>
  <c r="O718" i="9"/>
  <c r="O717" i="9"/>
  <c r="O713" i="9"/>
  <c r="O653" i="9"/>
  <c r="O562" i="9"/>
  <c r="O557" i="9"/>
  <c r="O416" i="9"/>
  <c r="O647" i="9"/>
  <c r="O544" i="9"/>
  <c r="O407" i="9"/>
  <c r="O476" i="9"/>
  <c r="O634" i="9"/>
  <c r="O703" i="9"/>
  <c r="O413" i="9"/>
  <c r="O509" i="9"/>
  <c r="O629" i="9"/>
  <c r="O510" i="9"/>
  <c r="O546" i="9"/>
  <c r="O681" i="9"/>
  <c r="O461" i="9"/>
  <c r="O456" i="9"/>
  <c r="O487" i="9"/>
  <c r="O425" i="9"/>
  <c r="O675" i="9"/>
  <c r="O580" i="9"/>
  <c r="O622" i="9"/>
  <c r="O553" i="9"/>
  <c r="O446" i="9"/>
  <c r="O665" i="9"/>
  <c r="O623" i="9"/>
  <c r="O499" i="9"/>
  <c r="O445" i="9"/>
  <c r="O482" i="9"/>
  <c r="O563" i="9"/>
  <c r="O540" i="9"/>
  <c r="O707" i="9"/>
  <c r="O661" i="9"/>
  <c r="O560" i="9"/>
  <c r="O625" i="9"/>
  <c r="O559" i="9"/>
  <c r="O657" i="9"/>
  <c r="O602" i="9"/>
  <c r="O551" i="9"/>
  <c r="O495" i="9"/>
  <c r="O646" i="9"/>
  <c r="O615" i="9"/>
  <c r="O490" i="9"/>
  <c r="O418" i="9"/>
  <c r="O640" i="9"/>
  <c r="O458" i="9"/>
  <c r="O403" i="9"/>
  <c r="O666" i="9"/>
  <c r="O491" i="9"/>
  <c r="O463" i="9"/>
  <c r="O613" i="9"/>
  <c r="O600" i="9"/>
  <c r="O668" i="9"/>
  <c r="O481" i="9"/>
  <c r="O590" i="9"/>
  <c r="O564" i="9"/>
  <c r="O493" i="9"/>
  <c r="O676" i="9"/>
  <c r="O512" i="9"/>
  <c r="O515" i="9"/>
  <c r="O447" i="9"/>
  <c r="O663" i="9"/>
  <c r="O429" i="9"/>
  <c r="O597" i="9"/>
  <c r="O594" i="9"/>
  <c r="O673" i="9"/>
  <c r="O570" i="9"/>
  <c r="O451" i="9"/>
  <c r="O609" i="9"/>
  <c r="O656" i="9"/>
  <c r="O611" i="9"/>
  <c r="O514" i="9"/>
  <c r="O571" i="9"/>
  <c r="O652" i="9"/>
  <c r="O601" i="9"/>
  <c r="O566" i="9"/>
  <c r="O626" i="9"/>
  <c r="O660" i="9"/>
  <c r="O430" i="9"/>
  <c r="O483" i="9"/>
  <c r="O698" i="9"/>
  <c r="O484" i="9"/>
  <c r="O630" i="9"/>
  <c r="O411" i="9"/>
  <c r="O485" i="9"/>
  <c r="O686" i="9"/>
  <c r="O616" i="9"/>
  <c r="O648" i="9"/>
  <c r="O507" i="9"/>
  <c r="O511" i="9"/>
  <c r="O693" i="9"/>
  <c r="O402" i="9"/>
  <c r="O658" i="9"/>
  <c r="O475" i="9"/>
  <c r="O537" i="9"/>
  <c r="O513" i="9"/>
  <c r="O644" i="9"/>
  <c r="O584" i="9"/>
  <c r="O679" i="9"/>
  <c r="O521" i="9"/>
  <c r="O545" i="9"/>
  <c r="C15" i="9"/>
  <c r="C18" i="9" s="1"/>
  <c r="O649" i="9"/>
  <c r="O606" i="9"/>
  <c r="O508" i="9"/>
  <c r="O585" i="9"/>
  <c r="O670" i="9"/>
  <c r="O574" i="9"/>
  <c r="O582" i="9"/>
  <c r="O628" i="9"/>
  <c r="O669" i="9"/>
  <c r="O489" i="9"/>
  <c r="O578" i="9"/>
  <c r="O520" i="9"/>
  <c r="O448" i="9"/>
  <c r="O650" i="9"/>
  <c r="O603" i="9"/>
  <c r="O435" i="9"/>
  <c r="O708" i="9"/>
  <c r="O525" i="9"/>
  <c r="O662" i="9"/>
  <c r="O470" i="9"/>
  <c r="O517" i="9"/>
  <c r="O684" i="9"/>
  <c r="O548" i="9"/>
  <c r="O710" i="9"/>
  <c r="O465" i="9"/>
  <c r="O467" i="9"/>
  <c r="O596" i="9"/>
  <c r="O694" i="9"/>
  <c r="O552" i="9"/>
  <c r="O659" i="9"/>
  <c r="O528" i="9"/>
  <c r="O492" i="9"/>
  <c r="O472" i="9"/>
  <c r="O683" i="9"/>
  <c r="O468" i="9"/>
  <c r="O408" i="9"/>
  <c r="O502" i="9"/>
  <c r="O680" i="9"/>
  <c r="O503" i="9"/>
  <c r="O444" i="9"/>
  <c r="O518" i="9"/>
  <c r="O692" i="9"/>
  <c r="O591" i="9"/>
  <c r="O598" i="9"/>
  <c r="O498" i="9"/>
  <c r="O426" i="9"/>
  <c r="O671" i="9"/>
  <c r="O587" i="9"/>
  <c r="O506" i="9"/>
  <c r="O599" i="9"/>
  <c r="O531" i="9"/>
  <c r="O674" i="9"/>
  <c r="O496" i="9"/>
  <c r="O614" i="9"/>
  <c r="O438" i="9"/>
  <c r="O436" i="9"/>
  <c r="O550" i="9"/>
  <c r="O655" i="9"/>
  <c r="O414" i="9"/>
  <c r="O635" i="9"/>
  <c r="O535" i="9"/>
  <c r="O688" i="9"/>
  <c r="O462" i="9"/>
  <c r="O404" i="9"/>
  <c r="O539" i="9"/>
  <c r="O690" i="9"/>
  <c r="O532" i="9"/>
  <c r="O588" i="9"/>
  <c r="O538" i="9"/>
  <c r="O685" i="9"/>
  <c r="O567" i="9"/>
  <c r="O554" i="9"/>
  <c r="O406" i="9"/>
  <c r="O696" i="9"/>
  <c r="O480" i="9"/>
  <c r="O633" i="9"/>
  <c r="O627" i="9"/>
  <c r="O443" i="9"/>
  <c r="O689" i="9"/>
  <c r="O565" i="9"/>
  <c r="O542" i="9"/>
  <c r="O439" i="9"/>
  <c r="O454" i="9"/>
  <c r="O682" i="9"/>
  <c r="O558" i="9"/>
  <c r="O624" i="9"/>
  <c r="O500" i="9"/>
  <c r="O474" i="9"/>
  <c r="O549" i="9"/>
  <c r="O581" i="9"/>
  <c r="O501" i="9"/>
  <c r="O687" i="9"/>
  <c r="O536" i="9"/>
  <c r="O637" i="9"/>
  <c r="O702" i="9"/>
  <c r="O561" i="9"/>
  <c r="O595" i="9"/>
  <c r="O575" i="9"/>
  <c r="O700" i="9"/>
  <c r="O605" i="9"/>
  <c r="O459" i="9"/>
  <c r="O455" i="9"/>
  <c r="O672" i="9"/>
  <c r="O543" i="9"/>
  <c r="O586" i="9"/>
  <c r="O556" i="9"/>
  <c r="O579" i="9"/>
  <c r="O610" i="9"/>
  <c r="O642" i="9"/>
  <c r="O612" i="9"/>
  <c r="O522" i="9"/>
  <c r="O667" i="9"/>
  <c r="O589" i="9"/>
  <c r="O632" i="9"/>
  <c r="O547" i="9"/>
  <c r="O494" i="9"/>
  <c r="O678" i="9"/>
  <c r="O449" i="9"/>
  <c r="O643" i="9"/>
  <c r="O608" i="9"/>
  <c r="O533" i="9"/>
  <c r="O583" i="9"/>
  <c r="O519" i="9"/>
  <c r="O631" i="9"/>
  <c r="O577" i="9"/>
  <c r="O471" i="9"/>
  <c r="O636" i="9"/>
  <c r="O593" i="9"/>
  <c r="O457" i="9"/>
  <c r="O604" i="9"/>
  <c r="O641" i="9"/>
  <c r="O677" i="9"/>
  <c r="O555" i="9"/>
  <c r="O432" i="9"/>
  <c r="O639" i="9"/>
  <c r="O695" i="9"/>
  <c r="O473" i="9"/>
  <c r="O526" i="9"/>
  <c r="O576" i="9"/>
  <c r="O437" i="9"/>
  <c r="O527" i="9"/>
  <c r="O664" i="9"/>
  <c r="O488" i="9"/>
  <c r="O415" i="9"/>
  <c r="O697" i="9"/>
  <c r="O442" i="9"/>
  <c r="O651" i="9"/>
  <c r="O541" i="9"/>
  <c r="O523" i="9"/>
  <c r="O712" i="9"/>
  <c r="O469" i="9"/>
  <c r="O645" i="9"/>
  <c r="O516" i="9"/>
  <c r="O592" i="9"/>
  <c r="O654" i="9"/>
  <c r="O534" i="9"/>
  <c r="O691" i="9"/>
  <c r="O504" i="9"/>
  <c r="O638" i="9"/>
  <c r="AI713" i="9"/>
  <c r="AJ713" i="9"/>
  <c r="AK713" i="9"/>
  <c r="BF716" i="9"/>
  <c r="BG716" i="9"/>
  <c r="BH716" i="9"/>
  <c r="BF705" i="9"/>
  <c r="BG705" i="9"/>
  <c r="BH705" i="9"/>
  <c r="AI717" i="9"/>
  <c r="AJ717" i="9"/>
  <c r="AK717" i="9"/>
  <c r="AI706" i="9"/>
  <c r="AJ706" i="9"/>
  <c r="AK706" i="9"/>
  <c r="K711" i="9"/>
  <c r="BQ703" i="9"/>
  <c r="BP703" i="9" s="1"/>
  <c r="BO703" i="9" s="1"/>
  <c r="BN703" i="9" s="1"/>
  <c r="BM703" i="9" s="1"/>
  <c r="BL703" i="9" s="1"/>
  <c r="BK703" i="9" s="1"/>
  <c r="BJ703" i="9" s="1"/>
  <c r="BI703" i="9" s="1"/>
  <c r="AT704" i="9"/>
  <c r="AS704" i="9" s="1"/>
  <c r="AR704" i="9" s="1"/>
  <c r="AQ704" i="9" s="1"/>
  <c r="AP704" i="9" s="1"/>
  <c r="AO704" i="9" s="1"/>
  <c r="AN704" i="9" s="1"/>
  <c r="AM704" i="9" s="1"/>
  <c r="AL704" i="9" s="1"/>
  <c r="BQ710" i="9"/>
  <c r="BP710" i="9" s="1"/>
  <c r="BO710" i="9" s="1"/>
  <c r="BN710" i="9" s="1"/>
  <c r="BM710" i="9" s="1"/>
  <c r="BL710" i="9" s="1"/>
  <c r="BK710" i="9" s="1"/>
  <c r="BJ710" i="9" s="1"/>
  <c r="BI710" i="9" s="1"/>
  <c r="AT711" i="9"/>
  <c r="AS711" i="9" s="1"/>
  <c r="AR711" i="9" s="1"/>
  <c r="AQ711" i="9" s="1"/>
  <c r="AP711" i="9" s="1"/>
  <c r="AO711" i="9" s="1"/>
  <c r="AN711" i="9" s="1"/>
  <c r="AM711" i="9" s="1"/>
  <c r="AL711" i="9" s="1"/>
  <c r="K713" i="9"/>
  <c r="K714" i="9"/>
  <c r="K704" i="9"/>
  <c r="K706" i="9"/>
  <c r="AT714" i="9"/>
  <c r="AS714" i="9" s="1"/>
  <c r="AR714" i="9" s="1"/>
  <c r="AQ714" i="9" s="1"/>
  <c r="AP714" i="9" s="1"/>
  <c r="AO714" i="9" s="1"/>
  <c r="AN714" i="9" s="1"/>
  <c r="AM714" i="9" s="1"/>
  <c r="AL714" i="9" s="1"/>
  <c r="BQ713" i="9"/>
  <c r="BP713" i="9" s="1"/>
  <c r="BO713" i="9" s="1"/>
  <c r="BN713" i="9" s="1"/>
  <c r="BM713" i="9" s="1"/>
  <c r="BL713" i="9" s="1"/>
  <c r="BK713" i="9" s="1"/>
  <c r="BJ713" i="9" s="1"/>
  <c r="BI713" i="9" s="1"/>
  <c r="K709" i="9"/>
  <c r="BQ714" i="9"/>
  <c r="BP714" i="9" s="1"/>
  <c r="BO714" i="9" s="1"/>
  <c r="BN714" i="9" s="1"/>
  <c r="BM714" i="9" s="1"/>
  <c r="BL714" i="9" s="1"/>
  <c r="BK714" i="9" s="1"/>
  <c r="BJ714" i="9" s="1"/>
  <c r="BI714" i="9" s="1"/>
  <c r="AT715" i="9"/>
  <c r="AS715" i="9" s="1"/>
  <c r="AR715" i="9" s="1"/>
  <c r="AQ715" i="9" s="1"/>
  <c r="AP715" i="9" s="1"/>
  <c r="AO715" i="9" s="1"/>
  <c r="AN715" i="9" s="1"/>
  <c r="AM715" i="9" s="1"/>
  <c r="AL715" i="9" s="1"/>
  <c r="BQ700" i="9"/>
  <c r="BP700" i="9" s="1"/>
  <c r="BO700" i="9" s="1"/>
  <c r="BN700" i="9" s="1"/>
  <c r="BM700" i="9" s="1"/>
  <c r="BL700" i="9" s="1"/>
  <c r="BK700" i="9" s="1"/>
  <c r="BJ700" i="9" s="1"/>
  <c r="BI700" i="9" s="1"/>
  <c r="AT701" i="9"/>
  <c r="AS701" i="9" s="1"/>
  <c r="AR701" i="9" s="1"/>
  <c r="AQ701" i="9" s="1"/>
  <c r="AP701" i="9" s="1"/>
  <c r="AO701" i="9" s="1"/>
  <c r="AN701" i="9" s="1"/>
  <c r="AM701" i="9" s="1"/>
  <c r="AL701" i="9" s="1"/>
  <c r="BQ704" i="9"/>
  <c r="BP704" i="9" s="1"/>
  <c r="BO704" i="9" s="1"/>
  <c r="BN704" i="9" s="1"/>
  <c r="BM704" i="9" s="1"/>
  <c r="BL704" i="9" s="1"/>
  <c r="BK704" i="9" s="1"/>
  <c r="BJ704" i="9" s="1"/>
  <c r="BI704" i="9" s="1"/>
  <c r="AT705" i="9"/>
  <c r="AS705" i="9" s="1"/>
  <c r="AR705" i="9" s="1"/>
  <c r="AQ705" i="9" s="1"/>
  <c r="AP705" i="9" s="1"/>
  <c r="AO705" i="9" s="1"/>
  <c r="AN705" i="9" s="1"/>
  <c r="AM705" i="9" s="1"/>
  <c r="AL705" i="9" s="1"/>
  <c r="K701" i="9"/>
  <c r="K705" i="9"/>
  <c r="BQ718" i="9"/>
  <c r="BP718" i="9" s="1"/>
  <c r="BO718" i="9" s="1"/>
  <c r="BN718" i="9" s="1"/>
  <c r="BM718" i="9" s="1"/>
  <c r="BL718" i="9" s="1"/>
  <c r="BK718" i="9" s="1"/>
  <c r="BJ718" i="9" s="1"/>
  <c r="BI718" i="9" s="1"/>
  <c r="AT719" i="9"/>
  <c r="AS719" i="9" s="1"/>
  <c r="AR719" i="9" s="1"/>
  <c r="AQ719" i="9" s="1"/>
  <c r="AP719" i="9" s="1"/>
  <c r="AO719" i="9" s="1"/>
  <c r="AN719" i="9" s="1"/>
  <c r="AM719" i="9" s="1"/>
  <c r="AL719" i="9" s="1"/>
  <c r="K718" i="9"/>
  <c r="AT718" i="9"/>
  <c r="AS718" i="9" s="1"/>
  <c r="AR718" i="9" s="1"/>
  <c r="AQ718" i="9" s="1"/>
  <c r="AP718" i="9" s="1"/>
  <c r="AO718" i="9" s="1"/>
  <c r="AN718" i="9" s="1"/>
  <c r="AM718" i="9" s="1"/>
  <c r="AL718" i="9" s="1"/>
  <c r="BQ717" i="9"/>
  <c r="BP717" i="9" s="1"/>
  <c r="BO717" i="9" s="1"/>
  <c r="BN717" i="9" s="1"/>
  <c r="BM717" i="9" s="1"/>
  <c r="BL717" i="9" s="1"/>
  <c r="BK717" i="9" s="1"/>
  <c r="BJ717" i="9" s="1"/>
  <c r="BI717" i="9" s="1"/>
  <c r="BQ715" i="9"/>
  <c r="BP715" i="9" s="1"/>
  <c r="BO715" i="9" s="1"/>
  <c r="BN715" i="9" s="1"/>
  <c r="BM715" i="9" s="1"/>
  <c r="BL715" i="9" s="1"/>
  <c r="BK715" i="9" s="1"/>
  <c r="BJ715" i="9" s="1"/>
  <c r="BI715" i="9" s="1"/>
  <c r="AT716" i="9"/>
  <c r="AS716" i="9" s="1"/>
  <c r="AR716" i="9" s="1"/>
  <c r="AQ716" i="9" s="1"/>
  <c r="AP716" i="9" s="1"/>
  <c r="AO716" i="9" s="1"/>
  <c r="AN716" i="9" s="1"/>
  <c r="AM716" i="9" s="1"/>
  <c r="AL716" i="9" s="1"/>
  <c r="K716" i="9"/>
  <c r="BQ708" i="9"/>
  <c r="BP708" i="9" s="1"/>
  <c r="BO708" i="9" s="1"/>
  <c r="BN708" i="9" s="1"/>
  <c r="BM708" i="9" s="1"/>
  <c r="BL708" i="9" s="1"/>
  <c r="BK708" i="9" s="1"/>
  <c r="BJ708" i="9" s="1"/>
  <c r="BI708" i="9" s="1"/>
  <c r="AT709" i="9"/>
  <c r="AS709" i="9" s="1"/>
  <c r="AR709" i="9" s="1"/>
  <c r="AQ709" i="9" s="1"/>
  <c r="AP709" i="9" s="1"/>
  <c r="AO709" i="9" s="1"/>
  <c r="AN709" i="9" s="1"/>
  <c r="AM709" i="9" s="1"/>
  <c r="AL709" i="9" s="1"/>
  <c r="BA97" i="8"/>
  <c r="BB97" i="8"/>
  <c r="BA96" i="8"/>
  <c r="BB96" i="8"/>
  <c r="BA95" i="8"/>
  <c r="BB95" i="8"/>
  <c r="BA94" i="8"/>
  <c r="BB94" i="8"/>
  <c r="BA92" i="8"/>
  <c r="BB92" i="8"/>
  <c r="BA91" i="8"/>
  <c r="BB91" i="8"/>
  <c r="BA90" i="8"/>
  <c r="BB90" i="8"/>
  <c r="BA89" i="8"/>
  <c r="BB89" i="8"/>
  <c r="BA88" i="8"/>
  <c r="BB88" i="8"/>
  <c r="BA87" i="8"/>
  <c r="BB87" i="8"/>
  <c r="BA86" i="8"/>
  <c r="BB86" i="8"/>
  <c r="BA85" i="8"/>
  <c r="BB85" i="8"/>
  <c r="BA84" i="8"/>
  <c r="BB84" i="8"/>
  <c r="BA83" i="8"/>
  <c r="BB83" i="8"/>
  <c r="AK659" i="8"/>
  <c r="AI659" i="8"/>
  <c r="AJ659" i="8"/>
  <c r="AE498" i="8"/>
  <c r="AJ423" i="8"/>
  <c r="AK423" i="8"/>
  <c r="AI423" i="8"/>
  <c r="AI580" i="8"/>
  <c r="AK580" i="8"/>
  <c r="AJ580" i="8"/>
  <c r="AJ457" i="8"/>
  <c r="AK457" i="8"/>
  <c r="AI457" i="8"/>
  <c r="AK282" i="8"/>
  <c r="AI282" i="8"/>
  <c r="AJ282" i="8"/>
  <c r="AI381" i="8"/>
  <c r="AJ381" i="8"/>
  <c r="AK381" i="8"/>
  <c r="AJ86" i="8"/>
  <c r="AI86" i="8"/>
  <c r="AK86" i="8"/>
  <c r="AI456" i="8"/>
  <c r="AJ456" i="8"/>
  <c r="AK456" i="8"/>
  <c r="AK488" i="8"/>
  <c r="AJ488" i="8"/>
  <c r="AI488" i="8"/>
  <c r="AC37" i="8"/>
  <c r="AB37" i="8"/>
  <c r="AE37" i="8"/>
  <c r="AJ522" i="8"/>
  <c r="AI522" i="8"/>
  <c r="AK522" i="8"/>
  <c r="AK58" i="8"/>
  <c r="AJ58" i="8"/>
  <c r="AI58" i="8"/>
  <c r="AJ72" i="8"/>
  <c r="AK72" i="8"/>
  <c r="AI72" i="8"/>
  <c r="AE676" i="8"/>
  <c r="AC676" i="8"/>
  <c r="AB676" i="8"/>
  <c r="AI511" i="8"/>
  <c r="AJ511" i="8"/>
  <c r="AK511" i="8"/>
  <c r="AK487" i="8"/>
  <c r="AI487" i="8"/>
  <c r="AJ487" i="8"/>
  <c r="AK554" i="8"/>
  <c r="AJ554" i="8"/>
  <c r="AI554" i="8"/>
  <c r="AK40" i="8"/>
  <c r="AJ40" i="8"/>
  <c r="AI40" i="8"/>
  <c r="AK222" i="8"/>
  <c r="AJ222" i="8"/>
  <c r="AI222" i="8"/>
  <c r="AI45" i="8"/>
  <c r="AJ45" i="8"/>
  <c r="AK45" i="8"/>
  <c r="AI77" i="8"/>
  <c r="AK77" i="8"/>
  <c r="AJ77" i="8"/>
  <c r="AJ621" i="8"/>
  <c r="AI621" i="8"/>
  <c r="AK621" i="8"/>
  <c r="AI575" i="8"/>
  <c r="AH575" i="8" s="1"/>
  <c r="AA575" i="8" s="1"/>
  <c r="AJ575" i="8"/>
  <c r="AK575" i="8"/>
  <c r="AE115" i="8"/>
  <c r="AB115" i="8"/>
  <c r="AC115" i="8"/>
  <c r="AJ83" i="8"/>
  <c r="AI83" i="8"/>
  <c r="AK83" i="8"/>
  <c r="AI517" i="8"/>
  <c r="AK517" i="8"/>
  <c r="AJ517" i="8"/>
  <c r="AE205" i="8"/>
  <c r="AB205" i="8"/>
  <c r="AC205" i="8"/>
  <c r="AJ671" i="8"/>
  <c r="AI671" i="8"/>
  <c r="AK671" i="8"/>
  <c r="AI668" i="8"/>
  <c r="AK668" i="8"/>
  <c r="AJ668" i="8"/>
  <c r="AK346" i="8"/>
  <c r="AI346" i="8"/>
  <c r="AJ346" i="8"/>
  <c r="AJ589" i="8"/>
  <c r="AK589" i="8"/>
  <c r="AI589" i="8"/>
  <c r="AJ549" i="8"/>
  <c r="AI549" i="8"/>
  <c r="AK549" i="8"/>
  <c r="AJ428" i="8"/>
  <c r="AI428" i="8"/>
  <c r="AK428" i="8"/>
  <c r="AJ218" i="8"/>
  <c r="AI218" i="8"/>
  <c r="AK218" i="8"/>
  <c r="AE390" i="8"/>
  <c r="AB390" i="8"/>
  <c r="AC390" i="8"/>
  <c r="AK658" i="8"/>
  <c r="AI658" i="8"/>
  <c r="AJ658" i="8"/>
  <c r="AA440" i="8"/>
  <c r="AC440" i="8" s="1"/>
  <c r="K545" i="8"/>
  <c r="K432" i="8"/>
  <c r="AB432" i="8"/>
  <c r="I68" i="8"/>
  <c r="K631" i="8"/>
  <c r="AT690" i="8"/>
  <c r="AS690" i="8"/>
  <c r="AR690" i="8" s="1"/>
  <c r="AQ690" i="8" s="1"/>
  <c r="AP690" i="8" s="1"/>
  <c r="AO690" i="8" s="1"/>
  <c r="AN690" i="8" s="1"/>
  <c r="AM690" i="8" s="1"/>
  <c r="AL690" i="8" s="1"/>
  <c r="K460" i="8"/>
  <c r="AB460" i="8"/>
  <c r="AE460" i="8"/>
  <c r="AC460" i="8"/>
  <c r="AT347" i="8"/>
  <c r="AS347" i="8" s="1"/>
  <c r="AR347" i="8" s="1"/>
  <c r="AQ347" i="8" s="1"/>
  <c r="AP347" i="8" s="1"/>
  <c r="AO347" i="8" s="1"/>
  <c r="AN347" i="8" s="1"/>
  <c r="AM347" i="8" s="1"/>
  <c r="AL347" i="8" s="1"/>
  <c r="AT145" i="8"/>
  <c r="AS145" i="8" s="1"/>
  <c r="AR145" i="8" s="1"/>
  <c r="AQ145" i="8" s="1"/>
  <c r="AP145" i="8" s="1"/>
  <c r="AO145" i="8" s="1"/>
  <c r="AN145" i="8" s="1"/>
  <c r="AM145" i="8" s="1"/>
  <c r="AL145" i="8" s="1"/>
  <c r="I254" i="8"/>
  <c r="K402" i="8"/>
  <c r="AT164" i="8"/>
  <c r="AS164" i="8"/>
  <c r="AR164" i="8" s="1"/>
  <c r="AQ164" i="8" s="1"/>
  <c r="AP164" i="8" s="1"/>
  <c r="AO164" i="8" s="1"/>
  <c r="AN164" i="8" s="1"/>
  <c r="AM164" i="8" s="1"/>
  <c r="AL164" i="8" s="1"/>
  <c r="I208" i="8"/>
  <c r="AT275" i="8"/>
  <c r="AS275" i="8" s="1"/>
  <c r="AR275" i="8" s="1"/>
  <c r="AQ275" i="8" s="1"/>
  <c r="AP275" i="8" s="1"/>
  <c r="AO275" i="8" s="1"/>
  <c r="AN275" i="8" s="1"/>
  <c r="AM275" i="8" s="1"/>
  <c r="AL275" i="8" s="1"/>
  <c r="AT292" i="8"/>
  <c r="AS292" i="8" s="1"/>
  <c r="AR292" i="8" s="1"/>
  <c r="AQ292" i="8" s="1"/>
  <c r="AP292" i="8" s="1"/>
  <c r="AO292" i="8" s="1"/>
  <c r="AN292" i="8" s="1"/>
  <c r="AM292" i="8" s="1"/>
  <c r="AL292" i="8" s="1"/>
  <c r="AT263" i="8"/>
  <c r="AS263" i="8" s="1"/>
  <c r="AR263" i="8" s="1"/>
  <c r="AQ263" i="8" s="1"/>
  <c r="AP263" i="8" s="1"/>
  <c r="AO263" i="8" s="1"/>
  <c r="AN263" i="8" s="1"/>
  <c r="AM263" i="8" s="1"/>
  <c r="AL263" i="8" s="1"/>
  <c r="I375" i="8"/>
  <c r="I60" i="8"/>
  <c r="AH603" i="8"/>
  <c r="AA603" i="8" s="1"/>
  <c r="AC360" i="8"/>
  <c r="AE360" i="8"/>
  <c r="AB360" i="8"/>
  <c r="AH386" i="8"/>
  <c r="AA386" i="8" s="1"/>
  <c r="AH518" i="8"/>
  <c r="AA518" i="8" s="1"/>
  <c r="AB333" i="8"/>
  <c r="AE214" i="8"/>
  <c r="AB214" i="8"/>
  <c r="AC214" i="8"/>
  <c r="AH140" i="8"/>
  <c r="AA140" i="8" s="1"/>
  <c r="AH154" i="8"/>
  <c r="AA154" i="8" s="1"/>
  <c r="AH425" i="8"/>
  <c r="AA425" i="8" s="1"/>
  <c r="AH281" i="8"/>
  <c r="AA281" i="8" s="1"/>
  <c r="AH259" i="8"/>
  <c r="AA259" i="8" s="1"/>
  <c r="AH226" i="8"/>
  <c r="AA226" i="8" s="1"/>
  <c r="AH294" i="8"/>
  <c r="AA294" i="8" s="1"/>
  <c r="AH306" i="8"/>
  <c r="AA306" i="8" s="1"/>
  <c r="AH694" i="8"/>
  <c r="AA694" i="8" s="1"/>
  <c r="AH700" i="8"/>
  <c r="AA700" i="8" s="1"/>
  <c r="AH655" i="8"/>
  <c r="AA655" i="8" s="1"/>
  <c r="AH661" i="8"/>
  <c r="AA661" i="8" s="1"/>
  <c r="AT627" i="8"/>
  <c r="AS627" i="8" s="1"/>
  <c r="AR627" i="8" s="1"/>
  <c r="AQ627" i="8" s="1"/>
  <c r="AP627" i="8" s="1"/>
  <c r="AO627" i="8" s="1"/>
  <c r="AN627" i="8" s="1"/>
  <c r="AM627" i="8" s="1"/>
  <c r="AL627" i="8" s="1"/>
  <c r="K404" i="8"/>
  <c r="K440" i="8"/>
  <c r="K672" i="8"/>
  <c r="K456" i="8"/>
  <c r="K488" i="8"/>
  <c r="AT631" i="8"/>
  <c r="AS631" i="8" s="1"/>
  <c r="AR631" i="8" s="1"/>
  <c r="AQ631" i="8" s="1"/>
  <c r="AP631" i="8" s="1"/>
  <c r="AO631" i="8" s="1"/>
  <c r="AN631" i="8" s="1"/>
  <c r="AM631" i="8" s="1"/>
  <c r="AL631" i="8" s="1"/>
  <c r="K589" i="8"/>
  <c r="AT181" i="8"/>
  <c r="AS181" i="8" s="1"/>
  <c r="AR181" i="8" s="1"/>
  <c r="AQ181" i="8" s="1"/>
  <c r="AP181" i="8" s="1"/>
  <c r="AO181" i="8" s="1"/>
  <c r="AN181" i="8" s="1"/>
  <c r="AM181" i="8" s="1"/>
  <c r="AL181" i="8" s="1"/>
  <c r="I347" i="8"/>
  <c r="I176" i="8"/>
  <c r="AT304" i="8"/>
  <c r="AS304" i="8" s="1"/>
  <c r="AR304" i="8" s="1"/>
  <c r="AQ304" i="8" s="1"/>
  <c r="AP304" i="8" s="1"/>
  <c r="AO304" i="8" s="1"/>
  <c r="AN304" i="8" s="1"/>
  <c r="AM304" i="8" s="1"/>
  <c r="AL304" i="8" s="1"/>
  <c r="AT217" i="8"/>
  <c r="AS217" i="8" s="1"/>
  <c r="AR217" i="8" s="1"/>
  <c r="AQ217" i="8" s="1"/>
  <c r="AP217" i="8" s="1"/>
  <c r="AO217" i="8" s="1"/>
  <c r="AN217" i="8" s="1"/>
  <c r="AM217" i="8" s="1"/>
  <c r="AL217" i="8" s="1"/>
  <c r="K550" i="8"/>
  <c r="AB550" i="8"/>
  <c r="AC550" i="8"/>
  <c r="AE550" i="8"/>
  <c r="AT54" i="8"/>
  <c r="AS54" i="8" s="1"/>
  <c r="AR54" i="8" s="1"/>
  <c r="AQ54" i="8" s="1"/>
  <c r="AP54" i="8" s="1"/>
  <c r="AO54" i="8" s="1"/>
  <c r="AN54" i="8" s="1"/>
  <c r="AM54" i="8" s="1"/>
  <c r="AL54" i="8" s="1"/>
  <c r="AT208" i="8"/>
  <c r="AS208" i="8" s="1"/>
  <c r="AR208" i="8" s="1"/>
  <c r="AQ208" i="8" s="1"/>
  <c r="AP208" i="8" s="1"/>
  <c r="AO208" i="8" s="1"/>
  <c r="AN208" i="8" s="1"/>
  <c r="AM208" i="8" s="1"/>
  <c r="AL208" i="8" s="1"/>
  <c r="I275" i="8"/>
  <c r="I292" i="8"/>
  <c r="AT300" i="8"/>
  <c r="AS300" i="8" s="1"/>
  <c r="AR300" i="8" s="1"/>
  <c r="AQ300" i="8" s="1"/>
  <c r="AP300" i="8" s="1"/>
  <c r="AO300" i="8" s="1"/>
  <c r="AN300" i="8" s="1"/>
  <c r="AM300" i="8" s="1"/>
  <c r="AL300" i="8" s="1"/>
  <c r="AT23" i="8"/>
  <c r="AS23" i="8" s="1"/>
  <c r="AR23" i="8" s="1"/>
  <c r="AQ23" i="8" s="1"/>
  <c r="AP23" i="8" s="1"/>
  <c r="AO23" i="8" s="1"/>
  <c r="AN23" i="8" s="1"/>
  <c r="AM23" i="8" s="1"/>
  <c r="AL23" i="8" s="1"/>
  <c r="AK213" i="8"/>
  <c r="AJ213" i="8"/>
  <c r="AI213" i="8"/>
  <c r="AC489" i="8"/>
  <c r="AE489" i="8"/>
  <c r="AB489" i="8"/>
  <c r="AH271" i="8"/>
  <c r="AA271" i="8" s="1"/>
  <c r="AC587" i="8"/>
  <c r="AE587" i="8"/>
  <c r="AB587" i="8"/>
  <c r="AB571" i="8"/>
  <c r="AC571" i="8"/>
  <c r="AE571" i="8"/>
  <c r="AH492" i="8"/>
  <c r="AA492" i="8" s="1"/>
  <c r="AH202" i="8"/>
  <c r="AA202" i="8" s="1"/>
  <c r="AH96" i="8"/>
  <c r="AA96" i="8" s="1"/>
  <c r="AB96" i="8" s="1"/>
  <c r="AB51" i="8"/>
  <c r="AH614" i="8"/>
  <c r="AA614" i="8" s="1"/>
  <c r="AC71" i="8"/>
  <c r="AE71" i="8"/>
  <c r="AA399" i="8"/>
  <c r="AH239" i="8"/>
  <c r="AA239" i="8" s="1"/>
  <c r="AC239" i="8" s="1"/>
  <c r="AE660" i="8"/>
  <c r="AC660" i="8"/>
  <c r="AB660" i="8"/>
  <c r="AE31" i="8"/>
  <c r="AC31" i="8"/>
  <c r="AH543" i="8"/>
  <c r="AA543" i="8" s="1"/>
  <c r="AC215" i="8"/>
  <c r="AE215" i="8"/>
  <c r="AB215" i="8"/>
  <c r="K502" i="8"/>
  <c r="AC502" i="8"/>
  <c r="AB502" i="8"/>
  <c r="AE502" i="8"/>
  <c r="K645" i="8"/>
  <c r="AT672" i="8"/>
  <c r="AS672" i="8"/>
  <c r="AR672" i="8" s="1"/>
  <c r="AQ672" i="8" s="1"/>
  <c r="AP672" i="8" s="1"/>
  <c r="AO672" i="8" s="1"/>
  <c r="AN672" i="8" s="1"/>
  <c r="AM672" i="8" s="1"/>
  <c r="AL672" i="8" s="1"/>
  <c r="AT635" i="8"/>
  <c r="AS635" i="8" s="1"/>
  <c r="AR635" i="8" s="1"/>
  <c r="AQ635" i="8" s="1"/>
  <c r="AP635" i="8" s="1"/>
  <c r="AO635" i="8" s="1"/>
  <c r="AN635" i="8" s="1"/>
  <c r="AM635" i="8" s="1"/>
  <c r="AL635" i="8" s="1"/>
  <c r="I158" i="8"/>
  <c r="AC158" i="8"/>
  <c r="AB158" i="8"/>
  <c r="AC155" i="8"/>
  <c r="AE155" i="8"/>
  <c r="AB155" i="8"/>
  <c r="K690" i="8"/>
  <c r="AT220" i="8"/>
  <c r="AS220" i="8" s="1"/>
  <c r="AR220" i="8" s="1"/>
  <c r="AQ220" i="8" s="1"/>
  <c r="AP220" i="8" s="1"/>
  <c r="AO220" i="8" s="1"/>
  <c r="AN220" i="8" s="1"/>
  <c r="AM220" i="8" s="1"/>
  <c r="AL220" i="8" s="1"/>
  <c r="I288" i="8"/>
  <c r="AC288" i="8"/>
  <c r="I304" i="8"/>
  <c r="I171" i="8"/>
  <c r="I217" i="8"/>
  <c r="I272" i="8"/>
  <c r="I54" i="8"/>
  <c r="AT402" i="8"/>
  <c r="AS402" i="8" s="1"/>
  <c r="AR402" i="8" s="1"/>
  <c r="AQ402" i="8" s="1"/>
  <c r="AP402" i="8" s="1"/>
  <c r="AO402" i="8" s="1"/>
  <c r="AN402" i="8" s="1"/>
  <c r="AM402" i="8" s="1"/>
  <c r="AL402" i="8" s="1"/>
  <c r="I332" i="8"/>
  <c r="AJ607" i="8"/>
  <c r="AK607" i="8"/>
  <c r="AI607" i="8"/>
  <c r="AT173" i="8"/>
  <c r="AS173" i="8" s="1"/>
  <c r="AR173" i="8" s="1"/>
  <c r="AQ173" i="8" s="1"/>
  <c r="AP173" i="8" s="1"/>
  <c r="AO173" i="8" s="1"/>
  <c r="AN173" i="8" s="1"/>
  <c r="AM173" i="8" s="1"/>
  <c r="AL173" i="8" s="1"/>
  <c r="AA32" i="8"/>
  <c r="AB403" i="8"/>
  <c r="AC403" i="8"/>
  <c r="AE403" i="8"/>
  <c r="AB156" i="8"/>
  <c r="AC156" i="8"/>
  <c r="AE156" i="8"/>
  <c r="AB523" i="8"/>
  <c r="AC523" i="8"/>
  <c r="AE523" i="8"/>
  <c r="AC175" i="8"/>
  <c r="AB175" i="8"/>
  <c r="AE175" i="8"/>
  <c r="AE183" i="8"/>
  <c r="AC183" i="8"/>
  <c r="AB183" i="8"/>
  <c r="AB186" i="8"/>
  <c r="AC186" i="8"/>
  <c r="AE186" i="8"/>
  <c r="AE124" i="8"/>
  <c r="AB124" i="8"/>
  <c r="AC124" i="8"/>
  <c r="AH628" i="8"/>
  <c r="AA628" i="8" s="1"/>
  <c r="AB691" i="8"/>
  <c r="AE691" i="8"/>
  <c r="AC691" i="8"/>
  <c r="AE643" i="8"/>
  <c r="AT702" i="8"/>
  <c r="AS702" i="8" s="1"/>
  <c r="AR702" i="8" s="1"/>
  <c r="AQ702" i="8" s="1"/>
  <c r="AP702" i="8" s="1"/>
  <c r="AO702" i="8" s="1"/>
  <c r="AN702" i="8" s="1"/>
  <c r="AM702" i="8" s="1"/>
  <c r="AL702" i="8" s="1"/>
  <c r="K627" i="8"/>
  <c r="K541" i="8"/>
  <c r="AT645" i="8"/>
  <c r="AS645" i="8" s="1"/>
  <c r="AR645" i="8" s="1"/>
  <c r="AQ645" i="8" s="1"/>
  <c r="AP645" i="8" s="1"/>
  <c r="AO645" i="8" s="1"/>
  <c r="AN645" i="8" s="1"/>
  <c r="AM645" i="8" s="1"/>
  <c r="AL645" i="8" s="1"/>
  <c r="AT639" i="8"/>
  <c r="AS639" i="8" s="1"/>
  <c r="AR639" i="8" s="1"/>
  <c r="AQ639" i="8" s="1"/>
  <c r="AP639" i="8" s="1"/>
  <c r="AO639" i="8" s="1"/>
  <c r="AN639" i="8" s="1"/>
  <c r="AM639" i="8" s="1"/>
  <c r="AL639" i="8" s="1"/>
  <c r="K549" i="8"/>
  <c r="K662" i="8"/>
  <c r="AT174" i="8"/>
  <c r="AS174" i="8" s="1"/>
  <c r="AR174" i="8" s="1"/>
  <c r="AQ174" i="8" s="1"/>
  <c r="AP174" i="8" s="1"/>
  <c r="AO174" i="8" s="1"/>
  <c r="AN174" i="8" s="1"/>
  <c r="AM174" i="8" s="1"/>
  <c r="AL174" i="8" s="1"/>
  <c r="AT162" i="8"/>
  <c r="AS162" i="8" s="1"/>
  <c r="AR162" i="8" s="1"/>
  <c r="AQ162" i="8" s="1"/>
  <c r="AP162" i="8" s="1"/>
  <c r="AO162" i="8" s="1"/>
  <c r="AN162" i="8" s="1"/>
  <c r="AM162" i="8" s="1"/>
  <c r="AL162" i="8" s="1"/>
  <c r="I96" i="8"/>
  <c r="I50" i="8"/>
  <c r="AT393" i="8"/>
  <c r="AS393" i="8" s="1"/>
  <c r="AR393" i="8" s="1"/>
  <c r="AQ393" i="8" s="1"/>
  <c r="AP393" i="8" s="1"/>
  <c r="AO393" i="8" s="1"/>
  <c r="AN393" i="8" s="1"/>
  <c r="AM393" i="8" s="1"/>
  <c r="AL393" i="8" s="1"/>
  <c r="K529" i="8"/>
  <c r="AT377" i="8"/>
  <c r="AS377" i="8" s="1"/>
  <c r="AR377" i="8" s="1"/>
  <c r="AQ377" i="8" s="1"/>
  <c r="AP377" i="8" s="1"/>
  <c r="AO377" i="8" s="1"/>
  <c r="AN377" i="8" s="1"/>
  <c r="AM377" i="8" s="1"/>
  <c r="AL377" i="8" s="1"/>
  <c r="AT387" i="8"/>
  <c r="AS387" i="8" s="1"/>
  <c r="AR387" i="8" s="1"/>
  <c r="AQ387" i="8" s="1"/>
  <c r="AP387" i="8" s="1"/>
  <c r="AO387" i="8" s="1"/>
  <c r="AN387" i="8" s="1"/>
  <c r="AM387" i="8" s="1"/>
  <c r="AL387" i="8" s="1"/>
  <c r="AT89" i="8"/>
  <c r="AS89" i="8" s="1"/>
  <c r="AR89" i="8" s="1"/>
  <c r="AQ89" i="8" s="1"/>
  <c r="AP89" i="8" s="1"/>
  <c r="AO89" i="8" s="1"/>
  <c r="AN89" i="8" s="1"/>
  <c r="AM89" i="8" s="1"/>
  <c r="AL89" i="8" s="1"/>
  <c r="I58" i="8"/>
  <c r="I235" i="8"/>
  <c r="AC235" i="8"/>
  <c r="I245" i="8"/>
  <c r="AT280" i="8"/>
  <c r="AS280" i="8" s="1"/>
  <c r="AR280" i="8" s="1"/>
  <c r="AQ280" i="8" s="1"/>
  <c r="AP280" i="8" s="1"/>
  <c r="AO280" i="8" s="1"/>
  <c r="AN280" i="8" s="1"/>
  <c r="AM280" i="8" s="1"/>
  <c r="AL280" i="8" s="1"/>
  <c r="I130" i="8"/>
  <c r="AT189" i="8"/>
  <c r="AS189" i="8" s="1"/>
  <c r="AR189" i="8" s="1"/>
  <c r="AQ189" i="8" s="1"/>
  <c r="AP189" i="8" s="1"/>
  <c r="AO189" i="8" s="1"/>
  <c r="AN189" i="8" s="1"/>
  <c r="AM189" i="8" s="1"/>
  <c r="AL189" i="8" s="1"/>
  <c r="AT129" i="8"/>
  <c r="AS129" i="8" s="1"/>
  <c r="AR129" i="8" s="1"/>
  <c r="AQ129" i="8" s="1"/>
  <c r="AP129" i="8" s="1"/>
  <c r="AO129" i="8" s="1"/>
  <c r="AN129" i="8" s="1"/>
  <c r="AM129" i="8" s="1"/>
  <c r="AL129" i="8" s="1"/>
  <c r="AT97" i="8"/>
  <c r="AS97" i="8" s="1"/>
  <c r="AR97" i="8" s="1"/>
  <c r="AQ97" i="8" s="1"/>
  <c r="AP97" i="8" s="1"/>
  <c r="AO97" i="8" s="1"/>
  <c r="AN97" i="8" s="1"/>
  <c r="AM97" i="8" s="1"/>
  <c r="AL97" i="8" s="1"/>
  <c r="AT247" i="8"/>
  <c r="AS247" i="8"/>
  <c r="AR247" i="8" s="1"/>
  <c r="AQ247" i="8" s="1"/>
  <c r="AP247" i="8" s="1"/>
  <c r="AO247" i="8" s="1"/>
  <c r="AN247" i="8" s="1"/>
  <c r="AM247" i="8" s="1"/>
  <c r="AL247" i="8" s="1"/>
  <c r="I232" i="8"/>
  <c r="I300" i="8"/>
  <c r="AT384" i="8"/>
  <c r="AS384" i="8" s="1"/>
  <c r="AR384" i="8" s="1"/>
  <c r="AQ384" i="8" s="1"/>
  <c r="AP384" i="8" s="1"/>
  <c r="AO384" i="8" s="1"/>
  <c r="AN384" i="8" s="1"/>
  <c r="AM384" i="8" s="1"/>
  <c r="AL384" i="8" s="1"/>
  <c r="AE312" i="8"/>
  <c r="AC312" i="8"/>
  <c r="AB312" i="8"/>
  <c r="AH453" i="8"/>
  <c r="AA453" i="8" s="1"/>
  <c r="AC453" i="8" s="1"/>
  <c r="AH435" i="8"/>
  <c r="AA435" i="8" s="1"/>
  <c r="AC216" i="8"/>
  <c r="AB216" i="8"/>
  <c r="AE216" i="8"/>
  <c r="AE88" i="8"/>
  <c r="AB88" i="8"/>
  <c r="AC88" i="8"/>
  <c r="AB314" i="8"/>
  <c r="AC314" i="8"/>
  <c r="AE314" i="8"/>
  <c r="AH187" i="8"/>
  <c r="AA187" i="8" s="1"/>
  <c r="AB144" i="8"/>
  <c r="AE144" i="8"/>
  <c r="AC144" i="8"/>
  <c r="AH207" i="8"/>
  <c r="AA207" i="8" s="1"/>
  <c r="AH55" i="8"/>
  <c r="AA55" i="8" s="1"/>
  <c r="AH59" i="8"/>
  <c r="AA59" i="8" s="1"/>
  <c r="AH374" i="8"/>
  <c r="AA374" i="8" s="1"/>
  <c r="AH297" i="8"/>
  <c r="AA297" i="8" s="1"/>
  <c r="AH598" i="8"/>
  <c r="AA598" i="8" s="1"/>
  <c r="AH87" i="8"/>
  <c r="AA87" i="8" s="1"/>
  <c r="AH696" i="8"/>
  <c r="AA696" i="8" s="1"/>
  <c r="AH632" i="8"/>
  <c r="AA632" i="8" s="1"/>
  <c r="AH657" i="8"/>
  <c r="AA657" i="8" s="1"/>
  <c r="AH679" i="8"/>
  <c r="AA679" i="8" s="1"/>
  <c r="AH707" i="8"/>
  <c r="AA707" i="8" s="1"/>
  <c r="AT692" i="8"/>
  <c r="AS692" i="8" s="1"/>
  <c r="AR692" i="8" s="1"/>
  <c r="AQ692" i="8" s="1"/>
  <c r="AP692" i="8" s="1"/>
  <c r="AO692" i="8" s="1"/>
  <c r="AN692" i="8" s="1"/>
  <c r="AM692" i="8" s="1"/>
  <c r="AL692" i="8" s="1"/>
  <c r="K665" i="8"/>
  <c r="AT670" i="8"/>
  <c r="AS670" i="8" s="1"/>
  <c r="AR670" i="8" s="1"/>
  <c r="AQ670" i="8" s="1"/>
  <c r="AP670" i="8" s="1"/>
  <c r="AO670" i="8" s="1"/>
  <c r="AN670" i="8" s="1"/>
  <c r="AM670" i="8" s="1"/>
  <c r="AL670" i="8" s="1"/>
  <c r="AT662" i="8"/>
  <c r="AS662" i="8" s="1"/>
  <c r="AR662" i="8" s="1"/>
  <c r="AQ662" i="8" s="1"/>
  <c r="AP662" i="8" s="1"/>
  <c r="AO662" i="8" s="1"/>
  <c r="AN662" i="8" s="1"/>
  <c r="AM662" i="8" s="1"/>
  <c r="AL662" i="8" s="1"/>
  <c r="K537" i="8"/>
  <c r="AC537" i="8"/>
  <c r="AE537" i="8"/>
  <c r="AB537" i="8"/>
  <c r="I220" i="8"/>
  <c r="J393" i="8"/>
  <c r="I316" i="8"/>
  <c r="I377" i="8"/>
  <c r="I230" i="8"/>
  <c r="I70" i="8"/>
  <c r="AC70" i="8"/>
  <c r="AE70" i="8"/>
  <c r="I129" i="8"/>
  <c r="I79" i="8"/>
  <c r="AC79" i="8"/>
  <c r="AE79" i="8"/>
  <c r="AB79" i="8"/>
  <c r="I196" i="8"/>
  <c r="AT332" i="8"/>
  <c r="AS332" i="8" s="1"/>
  <c r="AR332" i="8" s="1"/>
  <c r="AQ332" i="8" s="1"/>
  <c r="AP332" i="8" s="1"/>
  <c r="AO332" i="8" s="1"/>
  <c r="AN332" i="8" s="1"/>
  <c r="AM332" i="8" s="1"/>
  <c r="AL332" i="8" s="1"/>
  <c r="AT232" i="8"/>
  <c r="AS232" i="8" s="1"/>
  <c r="AR232" i="8" s="1"/>
  <c r="AQ232" i="8" s="1"/>
  <c r="AP232" i="8" s="1"/>
  <c r="AO232" i="8" s="1"/>
  <c r="AN232" i="8" s="1"/>
  <c r="AM232" i="8" s="1"/>
  <c r="AL232" i="8" s="1"/>
  <c r="AT341" i="8"/>
  <c r="AS341" i="8" s="1"/>
  <c r="AR341" i="8" s="1"/>
  <c r="AQ341" i="8" s="1"/>
  <c r="AP341" i="8" s="1"/>
  <c r="AO341" i="8" s="1"/>
  <c r="AN341" i="8" s="1"/>
  <c r="AM341" i="8" s="1"/>
  <c r="AL341" i="8" s="1"/>
  <c r="AJ414" i="8"/>
  <c r="AI414" i="8"/>
  <c r="AK414" i="8"/>
  <c r="AH529" i="8"/>
  <c r="AA529" i="8" s="1"/>
  <c r="AC529" i="8" s="1"/>
  <c r="AH442" i="8"/>
  <c r="AA442" i="8" s="1"/>
  <c r="AH84" i="8"/>
  <c r="AA84" i="8" s="1"/>
  <c r="AH624" i="8"/>
  <c r="AA624" i="8" s="1"/>
  <c r="AH540" i="8"/>
  <c r="AA540" i="8" s="1"/>
  <c r="AE194" i="8"/>
  <c r="AB194" i="8"/>
  <c r="AC194" i="8"/>
  <c r="AH405" i="8"/>
  <c r="AA405" i="8" s="1"/>
  <c r="AH378" i="8"/>
  <c r="AA378" i="8" s="1"/>
  <c r="AH482" i="8"/>
  <c r="AA482" i="8" s="1"/>
  <c r="AH385" i="8"/>
  <c r="AA385" i="8" s="1"/>
  <c r="AH396" i="8"/>
  <c r="AA396" i="8" s="1"/>
  <c r="AH686" i="8"/>
  <c r="AA686" i="8" s="1"/>
  <c r="AH167" i="8"/>
  <c r="AA167" i="8" s="1"/>
  <c r="AE167" i="8" s="1"/>
  <c r="AH242" i="8"/>
  <c r="AA242" i="8" s="1"/>
  <c r="AH330" i="8"/>
  <c r="AA330" i="8" s="1"/>
  <c r="AH594" i="8"/>
  <c r="AA594" i="8" s="1"/>
  <c r="AH325" i="8"/>
  <c r="AA325" i="8" s="1"/>
  <c r="AH25" i="8"/>
  <c r="AA25" i="8" s="1"/>
  <c r="AH630" i="8"/>
  <c r="AA630" i="8" s="1"/>
  <c r="AH634" i="8"/>
  <c r="AA634" i="8" s="1"/>
  <c r="AH636" i="8"/>
  <c r="AA636" i="8" s="1"/>
  <c r="AH687" i="8"/>
  <c r="AA687" i="8" s="1"/>
  <c r="AH669" i="8"/>
  <c r="AA669" i="8" s="1"/>
  <c r="AH712" i="8"/>
  <c r="AA712" i="8" s="1"/>
  <c r="AT710" i="8"/>
  <c r="AS710" i="8" s="1"/>
  <c r="AR710" i="8" s="1"/>
  <c r="AQ710" i="8" s="1"/>
  <c r="AP710" i="8" s="1"/>
  <c r="AO710" i="8" s="1"/>
  <c r="AN710" i="8" s="1"/>
  <c r="AM710" i="8" s="1"/>
  <c r="AL710" i="8" s="1"/>
  <c r="K616" i="8"/>
  <c r="AC616" i="8"/>
  <c r="AT665" i="8"/>
  <c r="AS665" i="8" s="1"/>
  <c r="AR665" i="8" s="1"/>
  <c r="AQ665" i="8" s="1"/>
  <c r="AP665" i="8" s="1"/>
  <c r="AO665" i="8" s="1"/>
  <c r="AN665" i="8" s="1"/>
  <c r="AM665" i="8" s="1"/>
  <c r="AL665" i="8" s="1"/>
  <c r="K667" i="8"/>
  <c r="AT120" i="8"/>
  <c r="AS120" i="8" s="1"/>
  <c r="AR120" i="8" s="1"/>
  <c r="AQ120" i="8" s="1"/>
  <c r="AP120" i="8" s="1"/>
  <c r="AO120" i="8" s="1"/>
  <c r="AN120" i="8" s="1"/>
  <c r="AM120" i="8" s="1"/>
  <c r="AL120" i="8" s="1"/>
  <c r="AT307" i="8"/>
  <c r="AS307" i="8" s="1"/>
  <c r="AR307" i="8" s="1"/>
  <c r="AQ307" i="8" s="1"/>
  <c r="AP307" i="8" s="1"/>
  <c r="AO307" i="8" s="1"/>
  <c r="AN307" i="8" s="1"/>
  <c r="AM307" i="8" s="1"/>
  <c r="AL307" i="8" s="1"/>
  <c r="K408" i="8"/>
  <c r="AT388" i="8"/>
  <c r="AS388" i="8" s="1"/>
  <c r="AR388" i="8" s="1"/>
  <c r="AQ388" i="8" s="1"/>
  <c r="AP388" i="8" s="1"/>
  <c r="AO388" i="8" s="1"/>
  <c r="AN388" i="8" s="1"/>
  <c r="AM388" i="8" s="1"/>
  <c r="AL388" i="8" s="1"/>
  <c r="AT335" i="8"/>
  <c r="AS335" i="8" s="1"/>
  <c r="AR335" i="8" s="1"/>
  <c r="AQ335" i="8" s="1"/>
  <c r="AP335" i="8" s="1"/>
  <c r="AO335" i="8" s="1"/>
  <c r="AN335" i="8" s="1"/>
  <c r="AM335" i="8" s="1"/>
  <c r="AL335" i="8" s="1"/>
  <c r="AT245" i="8"/>
  <c r="AS245" i="8" s="1"/>
  <c r="AR245" i="8" s="1"/>
  <c r="AQ245" i="8" s="1"/>
  <c r="AP245" i="8" s="1"/>
  <c r="AO245" i="8" s="1"/>
  <c r="AN245" i="8" s="1"/>
  <c r="AM245" i="8" s="1"/>
  <c r="AL245" i="8" s="1"/>
  <c r="AT336" i="8"/>
  <c r="AS336" i="8"/>
  <c r="AR336" i="8" s="1"/>
  <c r="AQ336" i="8" s="1"/>
  <c r="AP336" i="8" s="1"/>
  <c r="AO336" i="8" s="1"/>
  <c r="AN336" i="8" s="1"/>
  <c r="AM336" i="8" s="1"/>
  <c r="AL336" i="8" s="1"/>
  <c r="AT130" i="8"/>
  <c r="AS130" i="8" s="1"/>
  <c r="AR130" i="8" s="1"/>
  <c r="AQ130" i="8" s="1"/>
  <c r="AP130" i="8" s="1"/>
  <c r="AO130" i="8" s="1"/>
  <c r="AN130" i="8" s="1"/>
  <c r="AM130" i="8" s="1"/>
  <c r="AL130" i="8" s="1"/>
  <c r="AT268" i="8"/>
  <c r="AS268" i="8" s="1"/>
  <c r="AR268" i="8" s="1"/>
  <c r="AQ268" i="8" s="1"/>
  <c r="AP268" i="8" s="1"/>
  <c r="AO268" i="8" s="1"/>
  <c r="AN268" i="8" s="1"/>
  <c r="AM268" i="8" s="1"/>
  <c r="AL268" i="8" s="1"/>
  <c r="AT401" i="8"/>
  <c r="AS401" i="8" s="1"/>
  <c r="AR401" i="8" s="1"/>
  <c r="AQ401" i="8" s="1"/>
  <c r="AP401" i="8" s="1"/>
  <c r="AO401" i="8" s="1"/>
  <c r="AN401" i="8" s="1"/>
  <c r="AM401" i="8" s="1"/>
  <c r="AL401" i="8" s="1"/>
  <c r="I97" i="8"/>
  <c r="AT196" i="8"/>
  <c r="AS196" i="8" s="1"/>
  <c r="AR196" i="8" s="1"/>
  <c r="AQ196" i="8" s="1"/>
  <c r="AP196" i="8" s="1"/>
  <c r="AO196" i="8" s="1"/>
  <c r="AN196" i="8" s="1"/>
  <c r="AM196" i="8" s="1"/>
  <c r="AL196" i="8" s="1"/>
  <c r="AT397" i="8"/>
  <c r="AS397" i="8" s="1"/>
  <c r="AR397" i="8" s="1"/>
  <c r="AQ397" i="8" s="1"/>
  <c r="AP397" i="8" s="1"/>
  <c r="AO397" i="8" s="1"/>
  <c r="AN397" i="8" s="1"/>
  <c r="AM397" i="8" s="1"/>
  <c r="AL397" i="8" s="1"/>
  <c r="I213" i="8"/>
  <c r="AJ446" i="8"/>
  <c r="AI446" i="8"/>
  <c r="AH446" i="8" s="1"/>
  <c r="AA446" i="8" s="1"/>
  <c r="AK446" i="8"/>
  <c r="AB569" i="8"/>
  <c r="AE569" i="8"/>
  <c r="AC569" i="8"/>
  <c r="AC419" i="8"/>
  <c r="AE419" i="8"/>
  <c r="AB419" i="8"/>
  <c r="AH212" i="8"/>
  <c r="AA212" i="8" s="1"/>
  <c r="AH138" i="8"/>
  <c r="AA138" i="8" s="1"/>
  <c r="AE340" i="8"/>
  <c r="AC340" i="8"/>
  <c r="AB340" i="8"/>
  <c r="AH273" i="8"/>
  <c r="AA273" i="8" s="1"/>
  <c r="AC590" i="8"/>
  <c r="AE590" i="8"/>
  <c r="AB590" i="8"/>
  <c r="AB82" i="8"/>
  <c r="AC82" i="8"/>
  <c r="AE82" i="8"/>
  <c r="AH301" i="8"/>
  <c r="AA301" i="8" s="1"/>
  <c r="AH684" i="8"/>
  <c r="AA684" i="8" s="1"/>
  <c r="AE370" i="8"/>
  <c r="AB370" i="8"/>
  <c r="AC370" i="8"/>
  <c r="AA400" i="8"/>
  <c r="AA108" i="8"/>
  <c r="AC678" i="8"/>
  <c r="AB364" i="8"/>
  <c r="AE680" i="8"/>
  <c r="AB680" i="8"/>
  <c r="AT681" i="8"/>
  <c r="AS681" i="8" s="1"/>
  <c r="AR681" i="8" s="1"/>
  <c r="AQ681" i="8" s="1"/>
  <c r="AP681" i="8" s="1"/>
  <c r="AO681" i="8" s="1"/>
  <c r="AN681" i="8" s="1"/>
  <c r="AM681" i="8" s="1"/>
  <c r="AL681" i="8" s="1"/>
  <c r="AT698" i="8"/>
  <c r="AS698" i="8" s="1"/>
  <c r="AR698" i="8" s="1"/>
  <c r="AQ698" i="8" s="1"/>
  <c r="AP698" i="8" s="1"/>
  <c r="AO698" i="8" s="1"/>
  <c r="AN698" i="8" s="1"/>
  <c r="AM698" i="8" s="1"/>
  <c r="AL698" i="8" s="1"/>
  <c r="K576" i="8"/>
  <c r="AT289" i="8"/>
  <c r="AS289" i="8" s="1"/>
  <c r="AR289" i="8" s="1"/>
  <c r="AQ289" i="8" s="1"/>
  <c r="AP289" i="8" s="1"/>
  <c r="AO289" i="8" s="1"/>
  <c r="AN289" i="8" s="1"/>
  <c r="AM289" i="8" s="1"/>
  <c r="AL289" i="8" s="1"/>
  <c r="AT98" i="8"/>
  <c r="AS98" i="8" s="1"/>
  <c r="AR98" i="8" s="1"/>
  <c r="AQ98" i="8" s="1"/>
  <c r="AP98" i="8" s="1"/>
  <c r="AO98" i="8" s="1"/>
  <c r="AN98" i="8" s="1"/>
  <c r="AM98" i="8" s="1"/>
  <c r="AL98" i="8" s="1"/>
  <c r="AT224" i="8"/>
  <c r="AS224" i="8" s="1"/>
  <c r="AR224" i="8" s="1"/>
  <c r="AQ224" i="8" s="1"/>
  <c r="AP224" i="8" s="1"/>
  <c r="AO224" i="8" s="1"/>
  <c r="AN224" i="8" s="1"/>
  <c r="AM224" i="8" s="1"/>
  <c r="AL224" i="8" s="1"/>
  <c r="I93" i="8"/>
  <c r="AB93" i="8"/>
  <c r="AC93" i="8"/>
  <c r="AT284" i="8"/>
  <c r="AS284" i="8" s="1"/>
  <c r="AR284" i="8" s="1"/>
  <c r="AQ284" i="8" s="1"/>
  <c r="AP284" i="8" s="1"/>
  <c r="AO284" i="8" s="1"/>
  <c r="AN284" i="8" s="1"/>
  <c r="AM284" i="8" s="1"/>
  <c r="AL284" i="8" s="1"/>
  <c r="I335" i="8"/>
  <c r="I336" i="8"/>
  <c r="J453" i="8"/>
  <c r="AT367" i="8"/>
  <c r="AS367" i="8" s="1"/>
  <c r="AR367" i="8" s="1"/>
  <c r="AQ367" i="8" s="1"/>
  <c r="AP367" i="8" s="1"/>
  <c r="AO367" i="8" s="1"/>
  <c r="AN367" i="8" s="1"/>
  <c r="AM367" i="8" s="1"/>
  <c r="AL367" i="8" s="1"/>
  <c r="J401" i="8"/>
  <c r="AI612" i="8"/>
  <c r="AJ612" i="8"/>
  <c r="AK612" i="8"/>
  <c r="AT200" i="8"/>
  <c r="AS200" i="8" s="1"/>
  <c r="AR200" i="8" s="1"/>
  <c r="AQ200" i="8" s="1"/>
  <c r="AP200" i="8" s="1"/>
  <c r="AO200" i="8" s="1"/>
  <c r="AN200" i="8" s="1"/>
  <c r="AM200" i="8" s="1"/>
  <c r="AL200" i="8" s="1"/>
  <c r="AT375" i="8"/>
  <c r="AS375" i="8" s="1"/>
  <c r="AR375" i="8" s="1"/>
  <c r="AQ375" i="8" s="1"/>
  <c r="AP375" i="8" s="1"/>
  <c r="AO375" i="8" s="1"/>
  <c r="AN375" i="8" s="1"/>
  <c r="AM375" i="8" s="1"/>
  <c r="AL375" i="8" s="1"/>
  <c r="AJ512" i="8"/>
  <c r="AK512" i="8"/>
  <c r="AI512" i="8"/>
  <c r="AE197" i="8"/>
  <c r="AB197" i="8"/>
  <c r="AE459" i="8"/>
  <c r="AB459" i="8"/>
  <c r="AC459" i="8"/>
  <c r="AC277" i="8"/>
  <c r="AE277" i="8"/>
  <c r="AB277" i="8"/>
  <c r="AC112" i="8"/>
  <c r="AE112" i="8"/>
  <c r="AB112" i="8"/>
  <c r="AE158" i="8"/>
  <c r="AE67" i="8"/>
  <c r="AH261" i="8"/>
  <c r="AA261" i="8" s="1"/>
  <c r="AB651" i="8"/>
  <c r="AH650" i="8"/>
  <c r="AA650" i="8" s="1"/>
  <c r="AE688" i="8"/>
  <c r="AT697" i="8"/>
  <c r="AS697" i="8" s="1"/>
  <c r="AR697" i="8" s="1"/>
  <c r="AQ697" i="8" s="1"/>
  <c r="AP697" i="8" s="1"/>
  <c r="AO697" i="8" s="1"/>
  <c r="AN697" i="8" s="1"/>
  <c r="AM697" i="8" s="1"/>
  <c r="AL697" i="8" s="1"/>
  <c r="K682" i="8"/>
  <c r="K612" i="8"/>
  <c r="K580" i="8"/>
  <c r="I98" i="8"/>
  <c r="AT24" i="8"/>
  <c r="AS24" i="8" s="1"/>
  <c r="AR24" i="8" s="1"/>
  <c r="AQ24" i="8" s="1"/>
  <c r="AP24" i="8" s="1"/>
  <c r="AO24" i="8" s="1"/>
  <c r="AN24" i="8" s="1"/>
  <c r="AM24" i="8" s="1"/>
  <c r="AL24" i="8" s="1"/>
  <c r="AT160" i="8"/>
  <c r="AS160" i="8" s="1"/>
  <c r="AR160" i="8" s="1"/>
  <c r="AQ160" i="8" s="1"/>
  <c r="AP160" i="8" s="1"/>
  <c r="AO160" i="8" s="1"/>
  <c r="AN160" i="8" s="1"/>
  <c r="AM160" i="8" s="1"/>
  <c r="AL160" i="8" s="1"/>
  <c r="AK270" i="8"/>
  <c r="AI270" i="8"/>
  <c r="AJ270" i="8"/>
  <c r="AT344" i="8"/>
  <c r="AS344" i="8" s="1"/>
  <c r="AR344" i="8" s="1"/>
  <c r="AQ344" i="8" s="1"/>
  <c r="AP344" i="8" s="1"/>
  <c r="AO344" i="8" s="1"/>
  <c r="AN344" i="8" s="1"/>
  <c r="AM344" i="8" s="1"/>
  <c r="AL344" i="8" s="1"/>
  <c r="AT176" i="8"/>
  <c r="AS176" i="8" s="1"/>
  <c r="AR176" i="8" s="1"/>
  <c r="AQ176" i="8" s="1"/>
  <c r="AP176" i="8" s="1"/>
  <c r="AO176" i="8" s="1"/>
  <c r="AN176" i="8" s="1"/>
  <c r="AM176" i="8" s="1"/>
  <c r="AL176" i="8" s="1"/>
  <c r="I239" i="8"/>
  <c r="AT394" i="8"/>
  <c r="AS394" i="8" s="1"/>
  <c r="AR394" i="8" s="1"/>
  <c r="AQ394" i="8" s="1"/>
  <c r="AP394" i="8" s="1"/>
  <c r="AO394" i="8" s="1"/>
  <c r="AN394" i="8" s="1"/>
  <c r="AM394" i="8" s="1"/>
  <c r="AL394" i="8" s="1"/>
  <c r="I145" i="8"/>
  <c r="AT389" i="8"/>
  <c r="AS389" i="8"/>
  <c r="AR389" i="8" s="1"/>
  <c r="AQ389" i="8" s="1"/>
  <c r="AP389" i="8" s="1"/>
  <c r="AO389" i="8" s="1"/>
  <c r="AN389" i="8" s="1"/>
  <c r="AM389" i="8" s="1"/>
  <c r="AL389" i="8" s="1"/>
  <c r="I167" i="8"/>
  <c r="AT254" i="8"/>
  <c r="AS254" i="8" s="1"/>
  <c r="AR254" i="8" s="1"/>
  <c r="AQ254" i="8" s="1"/>
  <c r="AP254" i="8" s="1"/>
  <c r="AO254" i="8" s="1"/>
  <c r="AN254" i="8" s="1"/>
  <c r="AM254" i="8" s="1"/>
  <c r="AL254" i="8" s="1"/>
  <c r="AT383" i="8"/>
  <c r="AS383" i="8" s="1"/>
  <c r="AR383" i="8" s="1"/>
  <c r="AQ383" i="8" s="1"/>
  <c r="AP383" i="8" s="1"/>
  <c r="AO383" i="8" s="1"/>
  <c r="AN383" i="8" s="1"/>
  <c r="AM383" i="8" s="1"/>
  <c r="AL383" i="8" s="1"/>
  <c r="K475" i="8"/>
  <c r="I163" i="8"/>
  <c r="I91" i="8"/>
  <c r="AE91" i="8"/>
  <c r="AB91" i="8"/>
  <c r="AC91" i="8"/>
  <c r="I200" i="8"/>
  <c r="I263" i="8"/>
  <c r="AJ125" i="8"/>
  <c r="AK125" i="8"/>
  <c r="AI125" i="8"/>
  <c r="AT60" i="8"/>
  <c r="AS60" i="8" s="1"/>
  <c r="AR60" i="8" s="1"/>
  <c r="AQ60" i="8" s="1"/>
  <c r="AP60" i="8" s="1"/>
  <c r="AO60" i="8" s="1"/>
  <c r="AN60" i="8" s="1"/>
  <c r="AM60" i="8" s="1"/>
  <c r="AL60" i="8" s="1"/>
  <c r="AJ544" i="8"/>
  <c r="AI544" i="8"/>
  <c r="AK544" i="8"/>
  <c r="AE619" i="8"/>
  <c r="AB619" i="8"/>
  <c r="AC619" i="8"/>
  <c r="AH253" i="8"/>
  <c r="AA253" i="8" s="1"/>
  <c r="AB201" i="8"/>
  <c r="AE201" i="8"/>
  <c r="AC201" i="8"/>
  <c r="AH68" i="8"/>
  <c r="AA68" i="8" s="1"/>
  <c r="AC68" i="8" s="1"/>
  <c r="AE46" i="8"/>
  <c r="AB46" i="8"/>
  <c r="AC46" i="8"/>
  <c r="AE315" i="8"/>
  <c r="AC315" i="8"/>
  <c r="AB315" i="8"/>
  <c r="AH545" i="8"/>
  <c r="AA545" i="8" s="1"/>
  <c r="AB545" i="8" s="1"/>
  <c r="AE484" i="8"/>
  <c r="AB484" i="8"/>
  <c r="AC484" i="8"/>
  <c r="AH398" i="8"/>
  <c r="AA398" i="8" s="1"/>
  <c r="AC313" i="8"/>
  <c r="AH265" i="8"/>
  <c r="AA265" i="8" s="1"/>
  <c r="AH290" i="8"/>
  <c r="AA290" i="8" s="1"/>
  <c r="AH293" i="8"/>
  <c r="AA293" i="8" s="1"/>
  <c r="AH559" i="8"/>
  <c r="AA559" i="8" s="1"/>
  <c r="AH63" i="8"/>
  <c r="AA63" i="8" s="1"/>
  <c r="AH219" i="8"/>
  <c r="AA219" i="8" s="1"/>
  <c r="AH148" i="8"/>
  <c r="AA148" i="8" s="1"/>
  <c r="AH163" i="8"/>
  <c r="AA163" i="8" s="1"/>
  <c r="AC163" i="8" s="1"/>
  <c r="AH503" i="8"/>
  <c r="AA503" i="8" s="1"/>
  <c r="AH178" i="8"/>
  <c r="AA178" i="8" s="1"/>
  <c r="AH626" i="8"/>
  <c r="AA626" i="8" s="1"/>
  <c r="AH685" i="8"/>
  <c r="AA685" i="8" s="1"/>
  <c r="AH664" i="8"/>
  <c r="AA664" i="8" s="1"/>
  <c r="O706" i="8"/>
  <c r="O715" i="8"/>
  <c r="O719" i="8"/>
  <c r="O718" i="8"/>
  <c r="O711" i="8"/>
  <c r="O716" i="8"/>
  <c r="O701" i="8"/>
  <c r="O714" i="8"/>
  <c r="O704" i="8"/>
  <c r="O713" i="8"/>
  <c r="O717" i="8"/>
  <c r="O705" i="8"/>
  <c r="O709" i="8"/>
  <c r="O631" i="8"/>
  <c r="O694" i="8"/>
  <c r="O502" i="8"/>
  <c r="O472" i="8"/>
  <c r="O414" i="8"/>
  <c r="O688" i="8"/>
  <c r="O591" i="8"/>
  <c r="O403" i="8"/>
  <c r="O513" i="8"/>
  <c r="O630" i="8"/>
  <c r="O611" i="8"/>
  <c r="O575" i="8"/>
  <c r="O408" i="8"/>
  <c r="O628" i="8"/>
  <c r="O457" i="8"/>
  <c r="O563" i="8"/>
  <c r="O570" i="8"/>
  <c r="O692" i="8"/>
  <c r="O571" i="8"/>
  <c r="O678" i="8"/>
  <c r="O516" i="8"/>
  <c r="O689" i="8"/>
  <c r="O443" i="8"/>
  <c r="O651" i="8"/>
  <c r="O499" i="8"/>
  <c r="O667" i="8"/>
  <c r="O590" i="8"/>
  <c r="O668" i="8"/>
  <c r="O458" i="8"/>
  <c r="O652" i="8"/>
  <c r="O560" i="8"/>
  <c r="O676" i="8"/>
  <c r="O549" i="8"/>
  <c r="O637" i="8"/>
  <c r="O710" i="8"/>
  <c r="O456" i="8"/>
  <c r="O426" i="8"/>
  <c r="O635" i="8"/>
  <c r="O700" i="8"/>
  <c r="O430" i="8"/>
  <c r="O511" i="8"/>
  <c r="O532" i="8"/>
  <c r="O677" i="8"/>
  <c r="O608" i="8"/>
  <c r="O402" i="8"/>
  <c r="O515" i="8"/>
  <c r="O662" i="8"/>
  <c r="O526" i="8"/>
  <c r="O462" i="8"/>
  <c r="O455" i="8"/>
  <c r="O679" i="8"/>
  <c r="O583" i="8"/>
  <c r="O684" i="8"/>
  <c r="O506" i="8"/>
  <c r="O708" i="8"/>
  <c r="O562" i="8"/>
  <c r="O671" i="8"/>
  <c r="O468" i="8"/>
  <c r="O687" i="8"/>
  <c r="O585" i="8"/>
  <c r="O690" i="8"/>
  <c r="O567" i="8"/>
  <c r="O695" i="8"/>
  <c r="O552" i="8"/>
  <c r="O696" i="8"/>
  <c r="O594" i="8"/>
  <c r="O656" i="8"/>
  <c r="O550" i="8"/>
  <c r="O491" i="8"/>
  <c r="O565" i="8"/>
  <c r="O641" i="8"/>
  <c r="O693" i="8"/>
  <c r="O528" i="8"/>
  <c r="O485" i="8"/>
  <c r="O643" i="8"/>
  <c r="O664" i="8"/>
  <c r="O599" i="8"/>
  <c r="O584" i="8"/>
  <c r="O449" i="8"/>
  <c r="O685" i="8"/>
  <c r="O612" i="8"/>
  <c r="O525" i="8"/>
  <c r="O432" i="8"/>
  <c r="O698" i="8"/>
  <c r="O438" i="8"/>
  <c r="O703" i="8"/>
  <c r="O439" i="8"/>
  <c r="O616" i="8"/>
  <c r="O605" i="8"/>
  <c r="O595" i="8"/>
  <c r="O533" i="8"/>
  <c r="O697" i="8"/>
  <c r="O538" i="8"/>
  <c r="O702" i="8"/>
  <c r="O600" i="8"/>
  <c r="O665" i="8"/>
  <c r="O418" i="8"/>
  <c r="O673" i="8"/>
  <c r="O551" i="8"/>
  <c r="O644" i="8"/>
  <c r="O465" i="8"/>
  <c r="O580" i="8"/>
  <c r="O576" i="8"/>
  <c r="O640" i="8"/>
  <c r="O609" i="8"/>
  <c r="O437" i="8"/>
  <c r="O546" i="8"/>
  <c r="O649" i="8"/>
  <c r="O712" i="8"/>
  <c r="O482" i="8"/>
  <c r="O494" i="8"/>
  <c r="O492" i="8"/>
  <c r="O682" i="8"/>
  <c r="O447" i="8"/>
  <c r="O488" i="8"/>
  <c r="O444" i="8"/>
  <c r="O498" i="8"/>
  <c r="O564" i="8"/>
  <c r="O512" i="8"/>
  <c r="O559" i="8"/>
  <c r="O489" i="8"/>
  <c r="O416" i="8"/>
  <c r="O463" i="8"/>
  <c r="O597" i="8"/>
  <c r="O614" i="8"/>
  <c r="O425" i="8"/>
  <c r="O604" i="8"/>
  <c r="O586" i="8"/>
  <c r="O556" i="8"/>
  <c r="O501" i="8"/>
  <c r="O574" i="8"/>
  <c r="O543" i="8"/>
  <c r="O663" i="8"/>
  <c r="O406" i="8"/>
  <c r="O566" i="8"/>
  <c r="O544" i="8"/>
  <c r="O672" i="8"/>
  <c r="O535" i="8"/>
  <c r="O588" i="8"/>
  <c r="O534" i="8"/>
  <c r="O647" i="8"/>
  <c r="O666" i="8"/>
  <c r="O593" i="8"/>
  <c r="O558" i="8"/>
  <c r="O554" i="8"/>
  <c r="O707" i="8"/>
  <c r="O493" i="8"/>
  <c r="O598" i="8"/>
  <c r="O471" i="8"/>
  <c r="O415" i="8"/>
  <c r="O483" i="8"/>
  <c r="O480" i="8"/>
  <c r="O404" i="8"/>
  <c r="O537" i="8"/>
  <c r="O411" i="8"/>
  <c r="O623" i="8"/>
  <c r="O448" i="8"/>
  <c r="O487" i="8"/>
  <c r="O622" i="8"/>
  <c r="O435" i="8"/>
  <c r="O518" i="8"/>
  <c r="O527" i="8"/>
  <c r="O407" i="8"/>
  <c r="O521" i="8"/>
  <c r="O461" i="8"/>
  <c r="O670" i="8"/>
  <c r="O542" i="8"/>
  <c r="O473" i="8"/>
  <c r="O522" i="8"/>
  <c r="O661" i="8"/>
  <c r="O577" i="8"/>
  <c r="O523" i="8"/>
  <c r="O500" i="8"/>
  <c r="O653" i="8"/>
  <c r="O691" i="8"/>
  <c r="O561" i="8"/>
  <c r="O592" i="8"/>
  <c r="O625" i="8"/>
  <c r="O686" i="8"/>
  <c r="O413" i="8"/>
  <c r="O517" i="8"/>
  <c r="O504" i="8"/>
  <c r="O476" i="8"/>
  <c r="O536" i="8"/>
  <c r="O548" i="8"/>
  <c r="O459" i="8"/>
  <c r="O601" i="8"/>
  <c r="O627" i="8"/>
  <c r="O503" i="8"/>
  <c r="O508" i="8"/>
  <c r="O451" i="8"/>
  <c r="O510" i="8"/>
  <c r="O519" i="8"/>
  <c r="O541" i="8"/>
  <c r="O596" i="8"/>
  <c r="O602" i="8"/>
  <c r="O436" i="8"/>
  <c r="O475" i="8"/>
  <c r="O657" i="8"/>
  <c r="O540" i="8"/>
  <c r="O578" i="8"/>
  <c r="O615" i="8"/>
  <c r="O674" i="8"/>
  <c r="O520" i="8"/>
  <c r="O557" i="8"/>
  <c r="O547" i="8"/>
  <c r="O626" i="8"/>
  <c r="O624" i="8"/>
  <c r="O539" i="8"/>
  <c r="O454" i="8"/>
  <c r="O638" i="8"/>
  <c r="O659" i="8"/>
  <c r="O469" i="8"/>
  <c r="O610" i="8"/>
  <c r="O636" i="8"/>
  <c r="O429" i="8"/>
  <c r="O642" i="8"/>
  <c r="O445" i="8"/>
  <c r="O646" i="8"/>
  <c r="O589" i="8"/>
  <c r="O648" i="8"/>
  <c r="O531" i="8"/>
  <c r="O639" i="8"/>
  <c r="O509" i="8"/>
  <c r="O629" i="8"/>
  <c r="O587" i="8"/>
  <c r="O633" i="8"/>
  <c r="O606" i="8"/>
  <c r="O645" i="8"/>
  <c r="O579" i="8"/>
  <c r="O675" i="8"/>
  <c r="O545" i="8"/>
  <c r="O467" i="8"/>
  <c r="O495" i="8"/>
  <c r="O669" i="8"/>
  <c r="O446" i="8"/>
  <c r="O613" i="8"/>
  <c r="C15" i="8"/>
  <c r="O683" i="8"/>
  <c r="O442" i="8"/>
  <c r="O490" i="8"/>
  <c r="O507" i="8"/>
  <c r="O634" i="8"/>
  <c r="O481" i="8"/>
  <c r="O484" i="8"/>
  <c r="O553" i="8"/>
  <c r="O655" i="8"/>
  <c r="O582" i="8"/>
  <c r="O660" i="8"/>
  <c r="O474" i="8"/>
  <c r="O632" i="8"/>
  <c r="O555" i="8"/>
  <c r="O650" i="8"/>
  <c r="O603" i="8"/>
  <c r="O654" i="8"/>
  <c r="O514" i="8"/>
  <c r="O658" i="8"/>
  <c r="O581" i="8"/>
  <c r="O681" i="8"/>
  <c r="O496" i="8"/>
  <c r="O680" i="8"/>
  <c r="O470" i="8"/>
  <c r="C16" i="8"/>
  <c r="D18" i="8" s="1"/>
  <c r="AJ718" i="8"/>
  <c r="AK718" i="8"/>
  <c r="AI718" i="8"/>
  <c r="AJ717" i="8"/>
  <c r="AI717" i="8"/>
  <c r="AJ705" i="8"/>
  <c r="AK705" i="8"/>
  <c r="AI705" i="8"/>
  <c r="AI706" i="8"/>
  <c r="AJ706" i="8"/>
  <c r="AK706" i="8"/>
  <c r="AJ714" i="8"/>
  <c r="AK714" i="8"/>
  <c r="AI714" i="8"/>
  <c r="AI719" i="8"/>
  <c r="AJ719" i="8"/>
  <c r="AK719" i="8"/>
  <c r="AJ709" i="8"/>
  <c r="AK709" i="8"/>
  <c r="AI709" i="8"/>
  <c r="AJ701" i="8"/>
  <c r="AK701" i="8"/>
  <c r="AI701" i="8"/>
  <c r="AI715" i="8"/>
  <c r="AJ715" i="8"/>
  <c r="AK715" i="8"/>
  <c r="K705" i="8"/>
  <c r="AJ713" i="8"/>
  <c r="AI713" i="8"/>
  <c r="AK713" i="8"/>
  <c r="AT716" i="8"/>
  <c r="AS716" i="8" s="1"/>
  <c r="AR716" i="8" s="1"/>
  <c r="AQ716" i="8" s="1"/>
  <c r="AP716" i="8" s="1"/>
  <c r="AO716" i="8" s="1"/>
  <c r="AN716" i="8" s="1"/>
  <c r="AM716" i="8" s="1"/>
  <c r="AL716" i="8" s="1"/>
  <c r="K714" i="8"/>
  <c r="AT711" i="8"/>
  <c r="AS711" i="8" s="1"/>
  <c r="AR711" i="8" s="1"/>
  <c r="AQ711" i="8" s="1"/>
  <c r="AP711" i="8" s="1"/>
  <c r="AO711" i="8" s="1"/>
  <c r="AN711" i="8" s="1"/>
  <c r="AM711" i="8" s="1"/>
  <c r="AL711" i="8" s="1"/>
  <c r="AJ704" i="8"/>
  <c r="AI704" i="8"/>
  <c r="AK704" i="8"/>
  <c r="K701" i="8"/>
  <c r="K716" i="8"/>
  <c r="K711" i="8"/>
  <c r="K709" i="8"/>
  <c r="K718" i="8"/>
  <c r="R703" i="1"/>
  <c r="T703" i="1" s="1"/>
  <c r="R541" i="1"/>
  <c r="T541" i="1" s="1"/>
  <c r="R429" i="1"/>
  <c r="T429" i="1" s="1"/>
  <c r="R287" i="1"/>
  <c r="T287" i="1" s="1"/>
  <c r="R224" i="1"/>
  <c r="T224" i="1" s="1"/>
  <c r="R588" i="1"/>
  <c r="T588" i="1" s="1"/>
  <c r="R31" i="1"/>
  <c r="T31" i="1" s="1"/>
  <c r="R554" i="1"/>
  <c r="T554" i="1" s="1"/>
  <c r="R457" i="1"/>
  <c r="T457" i="1" s="1"/>
  <c r="R509" i="1"/>
  <c r="T509" i="1" s="1"/>
  <c r="R190" i="1"/>
  <c r="T190" i="1" s="1"/>
  <c r="R180" i="1"/>
  <c r="T180" i="1" s="1"/>
  <c r="C16" i="1"/>
  <c r="D18" i="1" s="1"/>
  <c r="O700" i="1"/>
  <c r="O708" i="1"/>
  <c r="O705" i="1"/>
  <c r="O710" i="1"/>
  <c r="O714" i="1"/>
  <c r="O703" i="1"/>
  <c r="O712" i="1"/>
  <c r="O704" i="1"/>
  <c r="O713" i="1"/>
  <c r="O715" i="1"/>
  <c r="O595" i="1"/>
  <c r="O584" i="1"/>
  <c r="O629" i="1"/>
  <c r="O539" i="1"/>
  <c r="O684" i="1"/>
  <c r="O571" i="1"/>
  <c r="O640" i="1"/>
  <c r="O661" i="1"/>
  <c r="O607" i="1"/>
  <c r="O680" i="1"/>
  <c r="O645" i="1"/>
  <c r="O618" i="1"/>
  <c r="O677" i="1"/>
  <c r="O578" i="1"/>
  <c r="O573" i="1"/>
  <c r="O557" i="1"/>
  <c r="O641" i="1"/>
  <c r="O632" i="1"/>
  <c r="O605" i="1"/>
  <c r="O528" i="1"/>
  <c r="O526" i="1"/>
  <c r="O647" i="1"/>
  <c r="O530" i="1"/>
  <c r="O652" i="1"/>
  <c r="O553" i="1"/>
  <c r="O695" i="1"/>
  <c r="O650" i="1"/>
  <c r="O600" i="1"/>
  <c r="O613" i="1"/>
  <c r="O675" i="1"/>
  <c r="O559" i="1"/>
  <c r="O554" i="1"/>
  <c r="O552" i="1"/>
  <c r="O670" i="1"/>
  <c r="O566" i="1"/>
  <c r="O630" i="1"/>
  <c r="O590" i="1"/>
  <c r="O546" i="1"/>
  <c r="O685" i="1"/>
  <c r="O581" i="1"/>
  <c r="O621" i="1"/>
  <c r="O577" i="1"/>
  <c r="O628" i="1"/>
  <c r="O706" i="1"/>
  <c r="O681" i="1"/>
  <c r="O676" i="1"/>
  <c r="O545" i="1"/>
  <c r="O626" i="1"/>
  <c r="O537" i="1"/>
  <c r="O673" i="1"/>
  <c r="O565" i="1"/>
  <c r="O568" i="1"/>
  <c r="O606" i="1"/>
  <c r="O690" i="1"/>
  <c r="O671" i="1"/>
  <c r="O524" i="1"/>
  <c r="O548" i="1"/>
  <c r="O517" i="1"/>
  <c r="O653" i="1"/>
  <c r="O525" i="1"/>
  <c r="O580" i="1"/>
  <c r="O610" i="1"/>
  <c r="O620" i="1"/>
  <c r="O579" i="1"/>
  <c r="O612" i="1"/>
  <c r="O696" i="1"/>
  <c r="O520" i="1"/>
  <c r="O604" i="1"/>
  <c r="O693" i="1"/>
  <c r="O544" i="1"/>
  <c r="O614" i="1"/>
  <c r="O625" i="1"/>
  <c r="O636" i="1"/>
  <c r="O631" i="1"/>
  <c r="O672" i="1"/>
  <c r="O633" i="1"/>
  <c r="O522" i="1"/>
  <c r="O521" i="1"/>
  <c r="O588" i="1"/>
  <c r="O666" i="1"/>
  <c r="O532" i="1"/>
  <c r="O542" i="1"/>
  <c r="O665" i="1"/>
  <c r="O562" i="1"/>
  <c r="O634" i="1"/>
  <c r="O534" i="1"/>
  <c r="O691" i="1"/>
  <c r="O687" i="1"/>
  <c r="O582" i="1"/>
  <c r="O682" i="1"/>
  <c r="O551" i="1"/>
  <c r="O617" i="1"/>
  <c r="O660" i="1"/>
  <c r="O667" i="1"/>
  <c r="O572" i="1"/>
  <c r="O697" i="1"/>
  <c r="O519" i="1"/>
  <c r="O615" i="1"/>
  <c r="O678" i="1"/>
  <c r="O608" i="1"/>
  <c r="O651" i="1"/>
  <c r="O644" i="1"/>
  <c r="O549" i="1"/>
  <c r="O567" i="1"/>
  <c r="O643" i="1"/>
  <c r="O589" i="1"/>
  <c r="O593" i="1"/>
  <c r="O702" i="1"/>
  <c r="O531" i="1"/>
  <c r="O707" i="1"/>
  <c r="O609" i="1"/>
  <c r="O635" i="1"/>
  <c r="O535" i="1"/>
  <c r="O601" i="1"/>
  <c r="O599" i="1"/>
  <c r="O560" i="1"/>
  <c r="O616" i="1"/>
  <c r="C15" i="1"/>
  <c r="C18" i="1" s="1"/>
  <c r="O569" i="1"/>
  <c r="O556" i="1"/>
  <c r="O664" i="1"/>
  <c r="O574" i="1"/>
  <c r="O583" i="1"/>
  <c r="O543" i="1"/>
  <c r="O683" i="1"/>
  <c r="O648" i="1"/>
  <c r="O555" i="1"/>
  <c r="O563" i="1"/>
  <c r="O536" i="1"/>
  <c r="O570" i="1"/>
  <c r="O627" i="1"/>
  <c r="O624" i="1"/>
  <c r="O611" i="1"/>
  <c r="O585" i="1"/>
  <c r="O655" i="1"/>
  <c r="O603" i="1"/>
  <c r="O663" i="1"/>
  <c r="O576" i="1"/>
  <c r="O638" i="1"/>
  <c r="O649" i="1"/>
  <c r="O586" i="1"/>
  <c r="O575" i="1"/>
  <c r="O658" i="1"/>
  <c r="O598" i="1"/>
  <c r="O533" i="1"/>
  <c r="O596" i="1"/>
  <c r="O622" i="1"/>
  <c r="O538" i="1"/>
  <c r="O637" i="1"/>
  <c r="O550" i="1"/>
  <c r="O659" i="1"/>
  <c r="O692" i="1"/>
  <c r="O547" i="1"/>
  <c r="O558" i="1"/>
  <c r="O527" i="1"/>
  <c r="O540" i="1"/>
  <c r="O529" i="1"/>
  <c r="O541" i="1"/>
  <c r="O602" i="1"/>
  <c r="O594" i="1"/>
  <c r="O592" i="1"/>
  <c r="O668" i="1"/>
  <c r="O597" i="1"/>
  <c r="O656" i="1"/>
  <c r="O674" i="1"/>
  <c r="O523" i="1"/>
  <c r="O686" i="1"/>
  <c r="O639" i="1"/>
  <c r="O711" i="1"/>
  <c r="O662" i="1"/>
  <c r="O654" i="1"/>
  <c r="O669" i="1"/>
  <c r="O694" i="1"/>
  <c r="O646" i="1"/>
  <c r="O561" i="1"/>
  <c r="O699" i="1"/>
  <c r="O591" i="1"/>
  <c r="O623" i="1"/>
  <c r="O642" i="1"/>
  <c r="O518" i="1"/>
  <c r="O689" i="1"/>
  <c r="O688" i="1"/>
  <c r="O709" i="1"/>
  <c r="O587" i="1"/>
  <c r="O701" i="1"/>
  <c r="O657" i="1"/>
  <c r="O564" i="1"/>
  <c r="O619" i="1"/>
  <c r="O679" i="1"/>
  <c r="R708" i="1"/>
  <c r="T708" i="1" s="1"/>
  <c r="R713" i="1"/>
  <c r="T713" i="1" s="1"/>
  <c r="R700" i="1"/>
  <c r="T700" i="1" s="1"/>
  <c r="R666" i="3"/>
  <c r="T666" i="3" s="1"/>
  <c r="V666" i="3"/>
  <c r="V638" i="3"/>
  <c r="R638" i="3"/>
  <c r="T638" i="3" s="1"/>
  <c r="R644" i="5"/>
  <c r="T644" i="5" s="1"/>
  <c r="V644" i="5"/>
  <c r="V625" i="5"/>
  <c r="R625" i="5"/>
  <c r="T625" i="5" s="1"/>
  <c r="R649" i="5"/>
  <c r="T649" i="5" s="1"/>
  <c r="V649" i="5"/>
  <c r="R628" i="5"/>
  <c r="T628" i="5" s="1"/>
  <c r="V628" i="5"/>
  <c r="R650" i="3"/>
  <c r="T650" i="3" s="1"/>
  <c r="V650" i="3"/>
  <c r="V677" i="5"/>
  <c r="R677" i="5"/>
  <c r="T677" i="5" s="1"/>
  <c r="V668" i="3"/>
  <c r="R668" i="3"/>
  <c r="T668" i="3" s="1"/>
  <c r="R652" i="5"/>
  <c r="T652" i="5" s="1"/>
  <c r="V652" i="5"/>
  <c r="V646" i="3"/>
  <c r="R646" i="3"/>
  <c r="T646" i="3" s="1"/>
  <c r="R645" i="5"/>
  <c r="T645" i="5" s="1"/>
  <c r="V645" i="5"/>
  <c r="R668" i="5"/>
  <c r="T668" i="5" s="1"/>
  <c r="V668" i="5"/>
  <c r="V669" i="5"/>
  <c r="R669" i="5"/>
  <c r="T669" i="5" s="1"/>
  <c r="R629" i="5"/>
  <c r="T629" i="5" s="1"/>
  <c r="V629" i="5"/>
  <c r="R674" i="3"/>
  <c r="T674" i="3" s="1"/>
  <c r="V674" i="3"/>
  <c r="R664" i="3"/>
  <c r="T664" i="3" s="1"/>
  <c r="V664" i="3"/>
  <c r="R633" i="5"/>
  <c r="T633" i="5" s="1"/>
  <c r="V633" i="5"/>
  <c r="R670" i="3"/>
  <c r="T670" i="3" s="1"/>
  <c r="V670" i="3"/>
  <c r="R653" i="5"/>
  <c r="T653" i="5" s="1"/>
  <c r="V653" i="5"/>
  <c r="R691" i="3"/>
  <c r="T691" i="3" s="1"/>
  <c r="R670" i="5"/>
  <c r="T670" i="5" s="1"/>
  <c r="V670" i="5"/>
  <c r="R653" i="3"/>
  <c r="T653" i="3" s="1"/>
  <c r="V653" i="3"/>
  <c r="V687" i="5"/>
  <c r="R687" i="5"/>
  <c r="T687" i="5" s="1"/>
  <c r="R684" i="5"/>
  <c r="T684" i="5" s="1"/>
  <c r="V684" i="5"/>
  <c r="R687" i="3"/>
  <c r="T687" i="3" s="1"/>
  <c r="AE610" i="8"/>
  <c r="AB610" i="8"/>
  <c r="V679" i="3"/>
  <c r="R679" i="3"/>
  <c r="T679" i="3" s="1"/>
  <c r="V664" i="5"/>
  <c r="R664" i="5"/>
  <c r="T664" i="5" s="1"/>
  <c r="R676" i="3"/>
  <c r="T676" i="3" s="1"/>
  <c r="V676" i="3"/>
  <c r="R657" i="5"/>
  <c r="T657" i="5" s="1"/>
  <c r="V657" i="5"/>
  <c r="R693" i="3"/>
  <c r="T693" i="3" s="1"/>
  <c r="V673" i="5"/>
  <c r="R673" i="5"/>
  <c r="T673" i="5" s="1"/>
  <c r="V655" i="3"/>
  <c r="R655" i="3"/>
  <c r="T655" i="3" s="1"/>
  <c r="R633" i="3"/>
  <c r="T633" i="3" s="1"/>
  <c r="V633" i="3"/>
  <c r="R674" i="5"/>
  <c r="T674" i="5" s="1"/>
  <c r="V674" i="5"/>
  <c r="V685" i="3"/>
  <c r="R685" i="3"/>
  <c r="T685" i="3" s="1"/>
  <c r="R676" i="5"/>
  <c r="T676" i="5" s="1"/>
  <c r="V676" i="5"/>
  <c r="R677" i="3"/>
  <c r="T677" i="3" s="1"/>
  <c r="V677" i="3"/>
  <c r="R658" i="5"/>
  <c r="T658" i="5" s="1"/>
  <c r="V658" i="5"/>
  <c r="R703" i="3"/>
  <c r="T703" i="3" s="1"/>
  <c r="V626" i="3"/>
  <c r="R626" i="3"/>
  <c r="T626" i="3" s="1"/>
  <c r="R695" i="3"/>
  <c r="T695" i="3" s="1"/>
  <c r="V659" i="3"/>
  <c r="R659" i="3"/>
  <c r="T659" i="3" s="1"/>
  <c r="R678" i="5"/>
  <c r="T678" i="5" s="1"/>
  <c r="V678" i="5"/>
  <c r="R707" i="3"/>
  <c r="T707" i="3" s="1"/>
  <c r="R682" i="5"/>
  <c r="T682" i="5" s="1"/>
  <c r="V682" i="5"/>
  <c r="R678" i="3"/>
  <c r="T678" i="3" s="1"/>
  <c r="V678" i="3"/>
  <c r="V662" i="5"/>
  <c r="R662" i="5"/>
  <c r="T662" i="5" s="1"/>
  <c r="V684" i="3"/>
  <c r="R684" i="3"/>
  <c r="T684" i="3" s="1"/>
  <c r="R622" i="3"/>
  <c r="T622" i="3" s="1"/>
  <c r="V622" i="3"/>
  <c r="AE238" i="8"/>
  <c r="AB238" i="8"/>
  <c r="AC238" i="8"/>
  <c r="AC539" i="8"/>
  <c r="AE539" i="8"/>
  <c r="AB539" i="8"/>
  <c r="R698" i="3"/>
  <c r="T698" i="3" s="1"/>
  <c r="R629" i="3"/>
  <c r="T629" i="3" s="1"/>
  <c r="V629" i="3"/>
  <c r="R681" i="3"/>
  <c r="T681" i="3" s="1"/>
  <c r="V681" i="3"/>
  <c r="R663" i="5"/>
  <c r="T663" i="5" s="1"/>
  <c r="V663" i="5"/>
  <c r="R642" i="3"/>
  <c r="T642" i="3" s="1"/>
  <c r="V642" i="3"/>
  <c r="V630" i="3"/>
  <c r="R630" i="3"/>
  <c r="T630" i="3" s="1"/>
  <c r="R666" i="5"/>
  <c r="T666" i="5" s="1"/>
  <c r="V666" i="5"/>
  <c r="R649" i="3"/>
  <c r="T649" i="3" s="1"/>
  <c r="V649" i="3"/>
  <c r="AI62" i="9" l="1"/>
  <c r="AJ62" i="9"/>
  <c r="AK62" i="9"/>
  <c r="AK514" i="9"/>
  <c r="AJ514" i="9"/>
  <c r="AI514" i="9"/>
  <c r="AI73" i="9"/>
  <c r="AH73" i="9" s="1"/>
  <c r="AB73" i="9" s="1"/>
  <c r="AK73" i="9"/>
  <c r="AJ73" i="9"/>
  <c r="AI258" i="9"/>
  <c r="AK258" i="9"/>
  <c r="AJ258" i="9"/>
  <c r="AI153" i="9"/>
  <c r="AH153" i="9" s="1"/>
  <c r="AA153" i="9" s="1"/>
  <c r="AE153" i="9" s="1"/>
  <c r="AJ153" i="9"/>
  <c r="AK153" i="9"/>
  <c r="BB354" i="9"/>
  <c r="AZ354" i="9"/>
  <c r="AY354" i="9"/>
  <c r="AZ416" i="9"/>
  <c r="AY416" i="9"/>
  <c r="BB416" i="9"/>
  <c r="AA332" i="9"/>
  <c r="AB332" i="9"/>
  <c r="AA415" i="9"/>
  <c r="AB415" i="9"/>
  <c r="AA372" i="9"/>
  <c r="AB372" i="9"/>
  <c r="AB162" i="9"/>
  <c r="AA162" i="9"/>
  <c r="AC162" i="9" s="1"/>
  <c r="AB237" i="9"/>
  <c r="AA237" i="9"/>
  <c r="AE237" i="9" s="1"/>
  <c r="AJ21" i="9"/>
  <c r="AI21" i="9"/>
  <c r="AK21" i="9"/>
  <c r="AB56" i="9"/>
  <c r="AA56" i="9"/>
  <c r="AC56" i="9" s="1"/>
  <c r="AK193" i="9"/>
  <c r="AJ193" i="9"/>
  <c r="AI193" i="9"/>
  <c r="AH193" i="9" s="1"/>
  <c r="AA193" i="9" s="1"/>
  <c r="BX70" i="9"/>
  <c r="BW70" i="9" s="1"/>
  <c r="BU70" i="9" s="1"/>
  <c r="BY70" i="9"/>
  <c r="AI46" i="9"/>
  <c r="AH46" i="9" s="1"/>
  <c r="AJ46" i="9"/>
  <c r="AK46" i="9"/>
  <c r="BX82" i="9"/>
  <c r="BW82" i="9" s="1"/>
  <c r="BU82" i="9" s="1"/>
  <c r="BY82" i="9"/>
  <c r="BB455" i="9"/>
  <c r="AZ455" i="9"/>
  <c r="AY455" i="9"/>
  <c r="BX28" i="9"/>
  <c r="BW28" i="9" s="1"/>
  <c r="BU28" i="9" s="1"/>
  <c r="BY28" i="9"/>
  <c r="BX64" i="9"/>
  <c r="BY64" i="9"/>
  <c r="BH547" i="9"/>
  <c r="BG547" i="9"/>
  <c r="BF547" i="9"/>
  <c r="AJ625" i="9"/>
  <c r="AI625" i="9"/>
  <c r="AH625" i="9" s="1"/>
  <c r="AK625" i="9"/>
  <c r="BE406" i="9"/>
  <c r="AX406" i="9" s="1"/>
  <c r="BE503" i="9"/>
  <c r="AX503" i="9" s="1"/>
  <c r="BW19" i="9"/>
  <c r="BU19" i="9" s="1"/>
  <c r="BW32" i="9"/>
  <c r="BU32" i="9" s="1"/>
  <c r="AH492" i="9"/>
  <c r="AA492" i="9" s="1"/>
  <c r="AE492" i="9" s="1"/>
  <c r="BW30" i="9"/>
  <c r="BU30" i="9" s="1"/>
  <c r="AH606" i="9"/>
  <c r="AH319" i="9"/>
  <c r="AH348" i="9"/>
  <c r="AH157" i="9"/>
  <c r="AH299" i="9"/>
  <c r="AH460" i="9"/>
  <c r="AB460" i="9" s="1"/>
  <c r="AH83" i="9"/>
  <c r="AH216" i="9"/>
  <c r="BE228" i="9"/>
  <c r="AX228" i="9" s="1"/>
  <c r="BX10" i="9"/>
  <c r="BY10" i="9"/>
  <c r="AI428" i="9"/>
  <c r="AK428" i="9"/>
  <c r="AJ428" i="9"/>
  <c r="AB194" i="9"/>
  <c r="BH96" i="9"/>
  <c r="AH324" i="9"/>
  <c r="AH688" i="9"/>
  <c r="AA688" i="9" s="1"/>
  <c r="AH599" i="9"/>
  <c r="AH425" i="9"/>
  <c r="AH131" i="9"/>
  <c r="AC359" i="9"/>
  <c r="BG215" i="9"/>
  <c r="BH215" i="9"/>
  <c r="BF215" i="9"/>
  <c r="BH122" i="9"/>
  <c r="BG122" i="9"/>
  <c r="BF122" i="9"/>
  <c r="BE122" i="9" s="1"/>
  <c r="AX122" i="9" s="1"/>
  <c r="AK318" i="9"/>
  <c r="AJ318" i="9"/>
  <c r="AI318" i="9"/>
  <c r="BX55" i="9"/>
  <c r="BY55" i="9"/>
  <c r="BX42" i="9"/>
  <c r="BY42" i="9"/>
  <c r="AE353" i="9"/>
  <c r="AE132" i="9"/>
  <c r="BF561" i="9"/>
  <c r="BE561" i="9" s="1"/>
  <c r="AX561" i="9" s="1"/>
  <c r="BH415" i="9"/>
  <c r="BG96" i="9"/>
  <c r="BE96" i="9" s="1"/>
  <c r="AX96" i="9" s="1"/>
  <c r="AH486" i="9"/>
  <c r="AH469" i="9"/>
  <c r="BG187" i="9"/>
  <c r="BF187" i="9"/>
  <c r="BE187" i="9" s="1"/>
  <c r="AX187" i="9" s="1"/>
  <c r="AY187" i="9" s="1"/>
  <c r="BH187" i="9"/>
  <c r="AH371" i="9"/>
  <c r="AA371" i="9" s="1"/>
  <c r="AE371" i="9" s="1"/>
  <c r="AJ91" i="9"/>
  <c r="AI91" i="9"/>
  <c r="AC354" i="9"/>
  <c r="AB434" i="9"/>
  <c r="BF415" i="9"/>
  <c r="BW46" i="9"/>
  <c r="BU46" i="9" s="1"/>
  <c r="BW53" i="9"/>
  <c r="BU53" i="9" s="1"/>
  <c r="AH146" i="9"/>
  <c r="AA146" i="9" s="1"/>
  <c r="BG699" i="9"/>
  <c r="BF699" i="9"/>
  <c r="BH699" i="9"/>
  <c r="BG315" i="9"/>
  <c r="BH315" i="9"/>
  <c r="BF315" i="9"/>
  <c r="BE315" i="9" s="1"/>
  <c r="AX315" i="9" s="1"/>
  <c r="BE580" i="9"/>
  <c r="AX580" i="9" s="1"/>
  <c r="AA375" i="9"/>
  <c r="AC375" i="9" s="1"/>
  <c r="BH126" i="9"/>
  <c r="BE26" i="9"/>
  <c r="AX26" i="9" s="1"/>
  <c r="AH403" i="9"/>
  <c r="AK325" i="9"/>
  <c r="AI325" i="9"/>
  <c r="AJ325" i="9"/>
  <c r="BX79" i="9"/>
  <c r="BY79" i="9"/>
  <c r="AB420" i="9"/>
  <c r="AC108" i="9"/>
  <c r="AB442" i="9"/>
  <c r="AA203" i="9"/>
  <c r="AE203" i="9" s="1"/>
  <c r="BG39" i="9"/>
  <c r="BF39" i="9"/>
  <c r="BE39" i="9" s="1"/>
  <c r="AX39" i="9" s="1"/>
  <c r="AY39" i="9" s="1"/>
  <c r="BH39" i="9"/>
  <c r="AI405" i="9"/>
  <c r="AH405" i="9" s="1"/>
  <c r="AA405" i="9" s="1"/>
  <c r="AJ405" i="9"/>
  <c r="AK405" i="9"/>
  <c r="AB469" i="9"/>
  <c r="AA469" i="9"/>
  <c r="AA319" i="9"/>
  <c r="AB319" i="9"/>
  <c r="AA412" i="9"/>
  <c r="AB412" i="9"/>
  <c r="AB299" i="9"/>
  <c r="AA299" i="9"/>
  <c r="AE299" i="9" s="1"/>
  <c r="AA216" i="9"/>
  <c r="AB216" i="9"/>
  <c r="BB228" i="9"/>
  <c r="AY228" i="9"/>
  <c r="AZ228" i="9"/>
  <c r="AA227" i="9"/>
  <c r="AC227" i="9" s="1"/>
  <c r="AC499" i="9"/>
  <c r="AB664" i="9"/>
  <c r="BH70" i="9"/>
  <c r="BF582" i="9"/>
  <c r="BE339" i="9"/>
  <c r="AX339" i="9" s="1"/>
  <c r="BF349" i="9"/>
  <c r="AH255" i="9"/>
  <c r="AH376" i="9"/>
  <c r="AA376" i="9" s="1"/>
  <c r="AE376" i="9" s="1"/>
  <c r="AH533" i="9"/>
  <c r="AH541" i="9"/>
  <c r="AH116" i="9"/>
  <c r="AH370" i="9"/>
  <c r="AA370" i="9" s="1"/>
  <c r="AE370" i="9" s="1"/>
  <c r="AH239" i="9"/>
  <c r="AH411" i="9"/>
  <c r="AA411" i="9" s="1"/>
  <c r="AH64" i="9"/>
  <c r="AH234" i="9"/>
  <c r="AB234" i="9" s="1"/>
  <c r="BG182" i="9"/>
  <c r="BH182" i="9"/>
  <c r="BF182" i="9"/>
  <c r="BH349" i="9"/>
  <c r="AY447" i="9"/>
  <c r="AC459" i="9"/>
  <c r="BB382" i="9"/>
  <c r="AB316" i="9"/>
  <c r="BF175" i="9"/>
  <c r="BE191" i="9"/>
  <c r="AX191" i="9" s="1"/>
  <c r="AY191" i="9" s="1"/>
  <c r="AB93" i="9"/>
  <c r="BE171" i="9"/>
  <c r="AX171" i="9" s="1"/>
  <c r="BE537" i="9"/>
  <c r="AX537" i="9" s="1"/>
  <c r="BB187" i="9"/>
  <c r="AB377" i="9"/>
  <c r="AC316" i="9"/>
  <c r="AH98" i="9"/>
  <c r="AH48" i="9"/>
  <c r="AA48" i="9" s="1"/>
  <c r="AH154" i="9"/>
  <c r="AH516" i="9"/>
  <c r="AH317" i="9"/>
  <c r="AA317" i="9" s="1"/>
  <c r="AE317" i="9" s="1"/>
  <c r="AH511" i="9"/>
  <c r="AB511" i="9" s="1"/>
  <c r="AB459" i="9"/>
  <c r="AB26" i="9"/>
  <c r="AE455" i="9"/>
  <c r="AE162" i="9"/>
  <c r="BG595" i="9"/>
  <c r="BF595" i="9"/>
  <c r="BE595" i="9" s="1"/>
  <c r="AX595" i="9" s="1"/>
  <c r="BH595" i="9"/>
  <c r="AB309" i="9"/>
  <c r="AZ39" i="9"/>
  <c r="BH669" i="9"/>
  <c r="AE278" i="9"/>
  <c r="BE495" i="9"/>
  <c r="AX495" i="9" s="1"/>
  <c r="BB495" i="9" s="1"/>
  <c r="BE511" i="9"/>
  <c r="AX511" i="9" s="1"/>
  <c r="AH177" i="9"/>
  <c r="AA177" i="9" s="1"/>
  <c r="BG269" i="9"/>
  <c r="AH301" i="9"/>
  <c r="AB301" i="9" s="1"/>
  <c r="AH115" i="9"/>
  <c r="AH277" i="9"/>
  <c r="AH513" i="9"/>
  <c r="AH628" i="9"/>
  <c r="AB628" i="9" s="1"/>
  <c r="AH44" i="9"/>
  <c r="BG29" i="9"/>
  <c r="BF29" i="9"/>
  <c r="AA78" i="9"/>
  <c r="AC78" i="9" s="1"/>
  <c r="AA114" i="9"/>
  <c r="BG669" i="9"/>
  <c r="BF70" i="9"/>
  <c r="AB278" i="9"/>
  <c r="BH582" i="9"/>
  <c r="AA463" i="9"/>
  <c r="AE463" i="9" s="1"/>
  <c r="BF269" i="9"/>
  <c r="AH57" i="9"/>
  <c r="AB57" i="9" s="1"/>
  <c r="BH330" i="9"/>
  <c r="BF330" i="9"/>
  <c r="BG330" i="9"/>
  <c r="AB499" i="9"/>
  <c r="AB455" i="9"/>
  <c r="AA275" i="9"/>
  <c r="AC275" i="9" s="1"/>
  <c r="AH545" i="9"/>
  <c r="AH71" i="9"/>
  <c r="AA71" i="9" s="1"/>
  <c r="BE221" i="9"/>
  <c r="AX221" i="9" s="1"/>
  <c r="AZ221" i="9" s="1"/>
  <c r="AI722" i="9"/>
  <c r="AJ722" i="9"/>
  <c r="AK722" i="9"/>
  <c r="AK721" i="9"/>
  <c r="AJ721" i="9"/>
  <c r="AI721" i="9"/>
  <c r="AI723" i="9"/>
  <c r="AH723" i="9" s="1"/>
  <c r="AJ723" i="9"/>
  <c r="AK723" i="9"/>
  <c r="AC67" i="8"/>
  <c r="AC382" i="8"/>
  <c r="AB252" i="8"/>
  <c r="AC272" i="8"/>
  <c r="AE288" i="8"/>
  <c r="AE322" i="8"/>
  <c r="AB642" i="8"/>
  <c r="AE382" i="8"/>
  <c r="AC252" i="8"/>
  <c r="AB272" i="8"/>
  <c r="AB321" i="8"/>
  <c r="AB223" i="8"/>
  <c r="AE553" i="8"/>
  <c r="AB322" i="8"/>
  <c r="AE642" i="8"/>
  <c r="AC505" i="8"/>
  <c r="AB463" i="8"/>
  <c r="AC321" i="8"/>
  <c r="AE223" i="8"/>
  <c r="AE602" i="8"/>
  <c r="AC553" i="8"/>
  <c r="AC463" i="8"/>
  <c r="AC604" i="8"/>
  <c r="AB437" i="8"/>
  <c r="AB295" i="8"/>
  <c r="AE673" i="8"/>
  <c r="AB602" i="8"/>
  <c r="AB604" i="8"/>
  <c r="AE530" i="8"/>
  <c r="AE437" i="8"/>
  <c r="AE616" i="8"/>
  <c r="AE450" i="8"/>
  <c r="AC450" i="8"/>
  <c r="AB566" i="8"/>
  <c r="AB42" i="8"/>
  <c r="AC42" i="8"/>
  <c r="AB606" i="8"/>
  <c r="AB622" i="8"/>
  <c r="AB326" i="8"/>
  <c r="AC606" i="8"/>
  <c r="E16" i="6"/>
  <c r="E17" i="6" s="1"/>
  <c r="AE26" i="8"/>
  <c r="AC26" i="8"/>
  <c r="AB26" i="8"/>
  <c r="AB673" i="8"/>
  <c r="AE136" i="8"/>
  <c r="AC64" i="8"/>
  <c r="AC516" i="8"/>
  <c r="AC408" i="8"/>
  <c r="AE508" i="8"/>
  <c r="AB136" i="8"/>
  <c r="AE64" i="8"/>
  <c r="AB516" i="8"/>
  <c r="AC703" i="8"/>
  <c r="AC27" i="8"/>
  <c r="AE703" i="8"/>
  <c r="AC199" i="8"/>
  <c r="AB408" i="8"/>
  <c r="AK724" i="9"/>
  <c r="AI724" i="9"/>
  <c r="AJ724" i="9"/>
  <c r="AJ722" i="8"/>
  <c r="AK722" i="8"/>
  <c r="AI722" i="8"/>
  <c r="AH722" i="8" s="1"/>
  <c r="AA722" i="8" s="1"/>
  <c r="AI724" i="8"/>
  <c r="AJ724" i="8"/>
  <c r="AK724" i="8"/>
  <c r="AI723" i="8"/>
  <c r="AJ723" i="8"/>
  <c r="AK723" i="8"/>
  <c r="AI721" i="8"/>
  <c r="AK721" i="8"/>
  <c r="AJ721" i="8"/>
  <c r="AC166" i="8"/>
  <c r="AB166" i="8"/>
  <c r="AE166" i="8"/>
  <c r="AC150" i="8"/>
  <c r="AE150" i="8"/>
  <c r="AE525" i="8"/>
  <c r="AB525" i="8"/>
  <c r="AC525" i="8"/>
  <c r="AE111" i="8"/>
  <c r="AB111" i="8"/>
  <c r="AC111" i="8"/>
  <c r="AC468" i="8"/>
  <c r="AB468" i="8"/>
  <c r="AE468" i="8"/>
  <c r="AC584" i="8"/>
  <c r="AE584" i="8"/>
  <c r="AE243" i="8"/>
  <c r="AC243" i="8"/>
  <c r="AI52" i="8"/>
  <c r="AH52" i="8" s="1"/>
  <c r="AA52" i="8" s="1"/>
  <c r="AB52" i="8" s="1"/>
  <c r="AJ52" i="8"/>
  <c r="AK52" i="8"/>
  <c r="AB146" i="8"/>
  <c r="AE146" i="8"/>
  <c r="AC146" i="8"/>
  <c r="AC651" i="8"/>
  <c r="AE27" i="8"/>
  <c r="AB508" i="8"/>
  <c r="AB643" i="8"/>
  <c r="AE597" i="8"/>
  <c r="AC498" i="8"/>
  <c r="AB450" i="8"/>
  <c r="AB452" i="8"/>
  <c r="AC506" i="8"/>
  <c r="AB243" i="8"/>
  <c r="AH339" i="8"/>
  <c r="AA339" i="8" s="1"/>
  <c r="AC339" i="8" s="1"/>
  <c r="AC246" i="8"/>
  <c r="AE246" i="8"/>
  <c r="AB246" i="8"/>
  <c r="AH449" i="8"/>
  <c r="AA449" i="8" s="1"/>
  <c r="AH618" i="8"/>
  <c r="AA618" i="8" s="1"/>
  <c r="AB475" i="8"/>
  <c r="AC647" i="8"/>
  <c r="AC333" i="8"/>
  <c r="AB597" i="8"/>
  <c r="AI248" i="8"/>
  <c r="AK237" i="8"/>
  <c r="AH94" i="8"/>
  <c r="AA94" i="8" s="1"/>
  <c r="AB94" i="8" s="1"/>
  <c r="AH429" i="8"/>
  <c r="AA429" i="8" s="1"/>
  <c r="AE429" i="8" s="1"/>
  <c r="AE47" i="8"/>
  <c r="AH552" i="8"/>
  <c r="AA552" i="8" s="1"/>
  <c r="AC552" i="8" s="1"/>
  <c r="AH542" i="8"/>
  <c r="AA542" i="8" s="1"/>
  <c r="AH551" i="8"/>
  <c r="AA551" i="8" s="1"/>
  <c r="AC475" i="8"/>
  <c r="AB647" i="8"/>
  <c r="AJ237" i="8"/>
  <c r="AE546" i="8"/>
  <c r="AC546" i="8"/>
  <c r="AB546" i="8"/>
  <c r="AH38" i="8"/>
  <c r="AA38" i="8" s="1"/>
  <c r="AE38" i="8" s="1"/>
  <c r="AH105" i="8"/>
  <c r="AA105" i="8" s="1"/>
  <c r="AC688" i="8"/>
  <c r="AC362" i="8"/>
  <c r="AB426" i="8"/>
  <c r="AE195" i="8"/>
  <c r="AH206" i="8"/>
  <c r="AA206" i="8" s="1"/>
  <c r="AE505" i="8"/>
  <c r="AB584" i="8"/>
  <c r="AB121" i="8"/>
  <c r="AC326" i="8"/>
  <c r="AH573" i="8"/>
  <c r="AA573" i="8" s="1"/>
  <c r="AC573" i="8" s="1"/>
  <c r="AE303" i="8"/>
  <c r="AB303" i="8"/>
  <c r="AC303" i="8"/>
  <c r="AH526" i="8"/>
  <c r="AA526" i="8" s="1"/>
  <c r="AH567" i="8"/>
  <c r="AA567" i="8" s="1"/>
  <c r="AH338" i="8"/>
  <c r="AA338" i="8" s="1"/>
  <c r="AE708" i="8"/>
  <c r="AC519" i="8"/>
  <c r="AB519" i="8"/>
  <c r="AE519" i="8"/>
  <c r="AE362" i="8"/>
  <c r="AB708" i="8"/>
  <c r="AE364" i="8"/>
  <c r="AC693" i="8"/>
  <c r="AC295" i="8"/>
  <c r="AE426" i="8"/>
  <c r="AE51" i="8"/>
  <c r="AC195" i="8"/>
  <c r="AB561" i="8"/>
  <c r="AE561" i="8"/>
  <c r="AC561" i="8"/>
  <c r="AC159" i="8"/>
  <c r="AE159" i="8"/>
  <c r="AK248" i="8"/>
  <c r="AB257" i="8"/>
  <c r="AE257" i="8"/>
  <c r="AC257" i="8"/>
  <c r="AE119" i="8"/>
  <c r="AB119" i="8"/>
  <c r="AC119" i="8"/>
  <c r="AI110" i="8"/>
  <c r="AK110" i="8"/>
  <c r="AJ110" i="8"/>
  <c r="AE313" i="8"/>
  <c r="AE693" i="8"/>
  <c r="AH221" i="8"/>
  <c r="AA221" i="8" s="1"/>
  <c r="AB221" i="8" s="1"/>
  <c r="AH283" i="8"/>
  <c r="AA283" i="8" s="1"/>
  <c r="AC283" i="8" s="1"/>
  <c r="AH276" i="8"/>
  <c r="AA276" i="8" s="1"/>
  <c r="AH474" i="8"/>
  <c r="AA474" i="8" s="1"/>
  <c r="AC474" i="8" s="1"/>
  <c r="AH48" i="8"/>
  <c r="AA48" i="8" s="1"/>
  <c r="AH491" i="8"/>
  <c r="AA491" i="8" s="1"/>
  <c r="AB491" i="8" s="1"/>
  <c r="AH615" i="8"/>
  <c r="AA615" i="8" s="1"/>
  <c r="AB615" i="8" s="1"/>
  <c r="AE43" i="8"/>
  <c r="AB43" i="8"/>
  <c r="AC43" i="8"/>
  <c r="AH92" i="8"/>
  <c r="AA92" i="8" s="1"/>
  <c r="AH515" i="8"/>
  <c r="AA515" i="8" s="1"/>
  <c r="AH135" i="8"/>
  <c r="AA135" i="8" s="1"/>
  <c r="AH538" i="8"/>
  <c r="AA538" i="8" s="1"/>
  <c r="AJ699" i="8"/>
  <c r="AI699" i="8"/>
  <c r="AK699" i="8"/>
  <c r="AA327" i="9"/>
  <c r="AB327" i="9"/>
  <c r="AB464" i="9"/>
  <c r="AA464" i="9"/>
  <c r="AA116" i="9"/>
  <c r="AE116" i="9" s="1"/>
  <c r="AB116" i="9"/>
  <c r="AB513" i="9"/>
  <c r="AA513" i="9"/>
  <c r="BE300" i="9"/>
  <c r="AX300" i="9" s="1"/>
  <c r="BB300" i="9" s="1"/>
  <c r="BE541" i="9"/>
  <c r="AX541" i="9" s="1"/>
  <c r="BB541" i="9" s="1"/>
  <c r="BE446" i="9"/>
  <c r="AX446" i="9" s="1"/>
  <c r="BE51" i="9"/>
  <c r="AX51" i="9" s="1"/>
  <c r="BB51" i="9" s="1"/>
  <c r="AH363" i="9"/>
  <c r="AA363" i="9" s="1"/>
  <c r="AH626" i="9"/>
  <c r="AB626" i="9" s="1"/>
  <c r="AH577" i="9"/>
  <c r="AH509" i="9"/>
  <c r="AH432" i="9"/>
  <c r="AB432" i="9" s="1"/>
  <c r="AH449" i="9"/>
  <c r="AA449" i="9" s="1"/>
  <c r="AE449" i="9" s="1"/>
  <c r="AH378" i="9"/>
  <c r="AH356" i="9"/>
  <c r="AA356" i="9" s="1"/>
  <c r="AH458" i="9"/>
  <c r="AB458" i="9" s="1"/>
  <c r="AH185" i="9"/>
  <c r="AH493" i="9"/>
  <c r="AB307" i="9"/>
  <c r="BE301" i="9"/>
  <c r="AX301" i="9" s="1"/>
  <c r="BB301" i="9" s="1"/>
  <c r="BE135" i="9"/>
  <c r="AX135" i="9" s="1"/>
  <c r="AZ135" i="9" s="1"/>
  <c r="BE493" i="9"/>
  <c r="AX493" i="9" s="1"/>
  <c r="AY493" i="9" s="1"/>
  <c r="BE271" i="9"/>
  <c r="AX271" i="9" s="1"/>
  <c r="BG687" i="9"/>
  <c r="BE687" i="9" s="1"/>
  <c r="AX687" i="9" s="1"/>
  <c r="AH417" i="9"/>
  <c r="AA707" i="9"/>
  <c r="AB292" i="9"/>
  <c r="AC293" i="9"/>
  <c r="AB59" i="9"/>
  <c r="AH67" i="9"/>
  <c r="AA67" i="9" s="1"/>
  <c r="AZ358" i="9"/>
  <c r="AC495" i="9"/>
  <c r="BE70" i="9"/>
  <c r="AX70" i="9" s="1"/>
  <c r="BE295" i="9"/>
  <c r="AX295" i="9" s="1"/>
  <c r="BE239" i="9"/>
  <c r="AX239" i="9" s="1"/>
  <c r="AY239" i="9" s="1"/>
  <c r="BE327" i="9"/>
  <c r="AX327" i="9" s="1"/>
  <c r="BE661" i="9"/>
  <c r="AX661" i="9" s="1"/>
  <c r="AH331" i="9"/>
  <c r="AA331" i="9" s="1"/>
  <c r="AZ572" i="9"/>
  <c r="AC299" i="9"/>
  <c r="BE299" i="9"/>
  <c r="AX299" i="9" s="1"/>
  <c r="AH102" i="9"/>
  <c r="AH286" i="9"/>
  <c r="AB286" i="9" s="1"/>
  <c r="BE349" i="9"/>
  <c r="AX349" i="9" s="1"/>
  <c r="AZ349" i="9" s="1"/>
  <c r="BE288" i="9"/>
  <c r="AX288" i="9" s="1"/>
  <c r="BE628" i="9"/>
  <c r="AX628" i="9" s="1"/>
  <c r="BE340" i="9"/>
  <c r="AX340" i="9" s="1"/>
  <c r="BE38" i="9"/>
  <c r="AX38" i="9" s="1"/>
  <c r="BB38" i="9" s="1"/>
  <c r="AK699" i="9"/>
  <c r="AJ699" i="9"/>
  <c r="AI699" i="9"/>
  <c r="AE478" i="8"/>
  <c r="AE319" i="8"/>
  <c r="AK413" i="9"/>
  <c r="AI413" i="9"/>
  <c r="AJ413" i="9"/>
  <c r="AE216" i="9"/>
  <c r="AC216" i="9"/>
  <c r="AB64" i="9"/>
  <c r="AA64" i="9"/>
  <c r="AK79" i="9"/>
  <c r="AJ79" i="9"/>
  <c r="AI79" i="9"/>
  <c r="AJ312" i="9"/>
  <c r="AI312" i="9"/>
  <c r="AK312" i="9"/>
  <c r="AB363" i="9"/>
  <c r="AC309" i="9"/>
  <c r="AE309" i="9"/>
  <c r="AA199" i="9"/>
  <c r="AE199" i="9" s="1"/>
  <c r="BE248" i="9"/>
  <c r="AX248" i="9" s="1"/>
  <c r="AY248" i="9" s="1"/>
  <c r="BE397" i="9"/>
  <c r="AX397" i="9" s="1"/>
  <c r="AY397" i="9" s="1"/>
  <c r="AH474" i="9"/>
  <c r="AJ311" i="9"/>
  <c r="AI311" i="9"/>
  <c r="AK311" i="9"/>
  <c r="AK232" i="9"/>
  <c r="AI232" i="9"/>
  <c r="AJ232" i="9"/>
  <c r="AZ594" i="9"/>
  <c r="AC285" i="9"/>
  <c r="AZ483" i="9"/>
  <c r="AZ647" i="9"/>
  <c r="BB137" i="9"/>
  <c r="AZ116" i="9"/>
  <c r="BE103" i="9"/>
  <c r="AX103" i="9" s="1"/>
  <c r="AY103" i="9" s="1"/>
  <c r="BE423" i="9"/>
  <c r="AX423" i="9" s="1"/>
  <c r="AZ423" i="9" s="1"/>
  <c r="BE146" i="9"/>
  <c r="AX146" i="9" s="1"/>
  <c r="BB146" i="9" s="1"/>
  <c r="BE139" i="9"/>
  <c r="AX139" i="9" s="1"/>
  <c r="BE158" i="9"/>
  <c r="AX158" i="9" s="1"/>
  <c r="BB158" i="9" s="1"/>
  <c r="BE604" i="9"/>
  <c r="AX604" i="9" s="1"/>
  <c r="BE468" i="9"/>
  <c r="AX468" i="9" s="1"/>
  <c r="BE434" i="9"/>
  <c r="AX434" i="9" s="1"/>
  <c r="BB434" i="9" s="1"/>
  <c r="BE85" i="9"/>
  <c r="AX85" i="9" s="1"/>
  <c r="AZ85" i="9" s="1"/>
  <c r="BE80" i="9"/>
  <c r="AX80" i="9" s="1"/>
  <c r="AY80" i="9" s="1"/>
  <c r="AB266" i="9"/>
  <c r="AH689" i="9"/>
  <c r="BB483" i="9"/>
  <c r="AC407" i="9"/>
  <c r="BB647" i="9"/>
  <c r="AC74" i="9"/>
  <c r="AZ137" i="9"/>
  <c r="AA209" i="9"/>
  <c r="AE209" i="9" s="1"/>
  <c r="BE618" i="9"/>
  <c r="AX618" i="9" s="1"/>
  <c r="BE155" i="9"/>
  <c r="AX155" i="9" s="1"/>
  <c r="BE609" i="9"/>
  <c r="AX609" i="9" s="1"/>
  <c r="BE344" i="9"/>
  <c r="AX344" i="9" s="1"/>
  <c r="AE93" i="9"/>
  <c r="BE219" i="9"/>
  <c r="AX219" i="9" s="1"/>
  <c r="AH150" i="9"/>
  <c r="AA150" i="9" s="1"/>
  <c r="AE150" i="9" s="1"/>
  <c r="AB611" i="9"/>
  <c r="AA221" i="9"/>
  <c r="AB409" i="9"/>
  <c r="AB121" i="9"/>
  <c r="AA338" i="9"/>
  <c r="AC338" i="9" s="1"/>
  <c r="BE119" i="9"/>
  <c r="AX119" i="9" s="1"/>
  <c r="AA530" i="9"/>
  <c r="AC530" i="9" s="1"/>
  <c r="BE346" i="9"/>
  <c r="AX346" i="9" s="1"/>
  <c r="AZ346" i="9" s="1"/>
  <c r="BE79" i="9"/>
  <c r="AX79" i="9" s="1"/>
  <c r="BE463" i="9"/>
  <c r="AX463" i="9" s="1"/>
  <c r="BE581" i="9"/>
  <c r="AX581" i="9" s="1"/>
  <c r="BE614" i="9"/>
  <c r="AX614" i="9" s="1"/>
  <c r="BE343" i="9"/>
  <c r="AX343" i="9" s="1"/>
  <c r="BE101" i="9"/>
  <c r="AX101" i="9" s="1"/>
  <c r="BE485" i="9"/>
  <c r="AX485" i="9" s="1"/>
  <c r="AY485" i="9" s="1"/>
  <c r="BW52" i="9"/>
  <c r="BU52" i="9" s="1"/>
  <c r="AH672" i="9"/>
  <c r="AJ254" i="9"/>
  <c r="AK254" i="9"/>
  <c r="AI254" i="9"/>
  <c r="AK610" i="9"/>
  <c r="AJ610" i="9"/>
  <c r="AI610" i="9"/>
  <c r="AB407" i="9"/>
  <c r="AH640" i="9"/>
  <c r="AB74" i="9"/>
  <c r="AE409" i="9"/>
  <c r="AE422" i="9"/>
  <c r="BE331" i="9"/>
  <c r="AX331" i="9" s="1"/>
  <c r="AA81" i="9"/>
  <c r="AE81" i="9" s="1"/>
  <c r="AB677" i="9"/>
  <c r="AA571" i="9"/>
  <c r="AC571" i="9" s="1"/>
  <c r="BF632" i="9"/>
  <c r="BE262" i="9"/>
  <c r="AX262" i="9" s="1"/>
  <c r="BE67" i="9"/>
  <c r="AX67" i="9" s="1"/>
  <c r="AH148" i="9"/>
  <c r="BE44" i="9"/>
  <c r="AX44" i="9" s="1"/>
  <c r="AY44" i="9" s="1"/>
  <c r="BE232" i="9"/>
  <c r="AX232" i="9" s="1"/>
  <c r="AZ232" i="9" s="1"/>
  <c r="BE153" i="9"/>
  <c r="AX153" i="9" s="1"/>
  <c r="BE612" i="9"/>
  <c r="AX612" i="9" s="1"/>
  <c r="AY612" i="9" s="1"/>
  <c r="BE178" i="9"/>
  <c r="AX178" i="9" s="1"/>
  <c r="BE370" i="9"/>
  <c r="AX370" i="9" s="1"/>
  <c r="BE469" i="9"/>
  <c r="AX469" i="9" s="1"/>
  <c r="AJ603" i="9"/>
  <c r="AI603" i="9"/>
  <c r="AH603" i="9" s="1"/>
  <c r="AA603" i="9" s="1"/>
  <c r="AK603" i="9"/>
  <c r="AK298" i="9"/>
  <c r="AJ298" i="9"/>
  <c r="AI298" i="9"/>
  <c r="AK217" i="9"/>
  <c r="AJ217" i="9"/>
  <c r="AI217" i="9"/>
  <c r="AB300" i="9"/>
  <c r="AB422" i="9"/>
  <c r="AB40" i="9"/>
  <c r="BE83" i="9"/>
  <c r="AX83" i="9" s="1"/>
  <c r="BB83" i="9" s="1"/>
  <c r="BE165" i="9"/>
  <c r="AX165" i="9" s="1"/>
  <c r="BE535" i="9"/>
  <c r="AX535" i="9" s="1"/>
  <c r="BE554" i="9"/>
  <c r="AX554" i="9" s="1"/>
  <c r="BE598" i="9"/>
  <c r="AX598" i="9" s="1"/>
  <c r="BE407" i="9"/>
  <c r="AX407" i="9" s="1"/>
  <c r="AA66" i="9"/>
  <c r="AC66" i="9" s="1"/>
  <c r="AE576" i="8"/>
  <c r="AB576" i="8"/>
  <c r="AC576" i="8"/>
  <c r="AJ445" i="8"/>
  <c r="AI445" i="8"/>
  <c r="AH445" i="8" s="1"/>
  <c r="AA445" i="8" s="1"/>
  <c r="AK445" i="8"/>
  <c r="AI286" i="8"/>
  <c r="AK286" i="8"/>
  <c r="AJ286" i="8"/>
  <c r="AC368" i="8"/>
  <c r="AE368" i="8"/>
  <c r="AB368" i="8"/>
  <c r="AC531" i="8"/>
  <c r="AC48" i="8"/>
  <c r="AB150" i="8"/>
  <c r="AE432" i="8"/>
  <c r="AZ38" i="8"/>
  <c r="AX38" i="8" s="1"/>
  <c r="AZ51" i="8"/>
  <c r="AX51" i="8" s="1"/>
  <c r="AH61" i="8"/>
  <c r="AA61" i="8" s="1"/>
  <c r="AE61" i="8" s="1"/>
  <c r="AB478" i="8"/>
  <c r="AH510" i="8"/>
  <c r="AA510" i="8" s="1"/>
  <c r="AH431" i="8"/>
  <c r="AA431" i="8" s="1"/>
  <c r="AE431" i="8" s="1"/>
  <c r="AC444" i="8"/>
  <c r="AH565" i="8"/>
  <c r="AA565" i="8" s="1"/>
  <c r="AB563" i="8"/>
  <c r="AE563" i="8"/>
  <c r="AC563" i="8"/>
  <c r="AH329" i="8"/>
  <c r="AA329" i="8" s="1"/>
  <c r="AH536" i="8"/>
  <c r="AA536" i="8" s="1"/>
  <c r="AH355" i="8"/>
  <c r="AA355" i="8" s="1"/>
  <c r="AH416" i="8"/>
  <c r="AA416" i="8" s="1"/>
  <c r="AE648" i="8"/>
  <c r="AC648" i="8"/>
  <c r="AB648" i="8"/>
  <c r="AC41" i="8"/>
  <c r="AE41" i="8"/>
  <c r="AB41" i="8"/>
  <c r="AB203" i="8"/>
  <c r="AC203" i="8"/>
  <c r="AE203" i="8"/>
  <c r="AH316" i="8"/>
  <c r="AA316" i="8" s="1"/>
  <c r="AB552" i="8"/>
  <c r="AE52" i="8"/>
  <c r="AE678" i="8"/>
  <c r="AB199" i="8"/>
  <c r="AB249" i="8"/>
  <c r="AC337" i="8"/>
  <c r="AC494" i="8"/>
  <c r="AB494" i="8"/>
  <c r="AE494" i="8"/>
  <c r="AB476" i="8"/>
  <c r="AE476" i="8"/>
  <c r="AC476" i="8"/>
  <c r="AB548" i="8"/>
  <c r="AC548" i="8"/>
  <c r="AE548" i="8"/>
  <c r="AB75" i="8"/>
  <c r="AC75" i="8"/>
  <c r="AH514" i="8"/>
  <c r="AA514" i="8" s="1"/>
  <c r="AC249" i="8"/>
  <c r="AE337" i="8"/>
  <c r="AC318" i="8"/>
  <c r="AB318" i="8"/>
  <c r="AE318" i="8"/>
  <c r="AK109" i="8"/>
  <c r="AI109" i="8"/>
  <c r="AJ109" i="8"/>
  <c r="AE339" i="8"/>
  <c r="AH287" i="8"/>
  <c r="AA287" i="8" s="1"/>
  <c r="AB38" i="8"/>
  <c r="AB560" i="8"/>
  <c r="AE560" i="8"/>
  <c r="AC637" i="8"/>
  <c r="AE637" i="8"/>
  <c r="AB637" i="8"/>
  <c r="AC541" i="8"/>
  <c r="AC560" i="8"/>
  <c r="AI556" i="8"/>
  <c r="AJ556" i="8"/>
  <c r="AK556" i="8"/>
  <c r="AH528" i="8"/>
  <c r="AA528" i="8" s="1"/>
  <c r="AE611" i="8"/>
  <c r="AC611" i="8"/>
  <c r="AB611" i="8"/>
  <c r="AE392" i="8"/>
  <c r="AB392" i="8"/>
  <c r="AC392" i="8"/>
  <c r="AH348" i="8"/>
  <c r="AA348" i="8" s="1"/>
  <c r="AB531" i="8"/>
  <c r="AB541" i="8"/>
  <c r="AB319" i="8"/>
  <c r="AC480" i="8"/>
  <c r="AE480" i="8"/>
  <c r="AB480" i="8"/>
  <c r="AH588" i="8"/>
  <c r="AA588" i="8" s="1"/>
  <c r="AH152" i="8"/>
  <c r="AA152" i="8" s="1"/>
  <c r="AH28" i="8"/>
  <c r="AA28" i="8" s="1"/>
  <c r="AE192" i="8"/>
  <c r="AC192" i="8"/>
  <c r="AB192" i="8"/>
  <c r="AH512" i="8"/>
  <c r="AA512" i="8" s="1"/>
  <c r="AC512" i="8" s="1"/>
  <c r="AH483" i="8"/>
  <c r="AA483" i="8" s="1"/>
  <c r="AE483" i="8" s="1"/>
  <c r="AE433" i="8"/>
  <c r="AH113" i="8"/>
  <c r="AA113" i="8" s="1"/>
  <c r="AE113" i="8" s="1"/>
  <c r="AH461" i="8"/>
  <c r="AA461" i="8" s="1"/>
  <c r="AC127" i="8"/>
  <c r="AB127" i="8"/>
  <c r="AE127" i="8"/>
  <c r="AB410" i="8"/>
  <c r="AE410" i="8"/>
  <c r="AH310" i="8"/>
  <c r="AA310" i="8" s="1"/>
  <c r="AB493" i="8"/>
  <c r="AC493" i="8"/>
  <c r="AE493" i="8"/>
  <c r="AE230" i="8"/>
  <c r="AC230" i="8"/>
  <c r="AB230" i="8"/>
  <c r="AJ106" i="8"/>
  <c r="AK106" i="8"/>
  <c r="AI106" i="8"/>
  <c r="AK513" i="8"/>
  <c r="AI513" i="8"/>
  <c r="AJ513" i="8"/>
  <c r="AJ595" i="8"/>
  <c r="AK595" i="8"/>
  <c r="AI595" i="8"/>
  <c r="AK495" i="8"/>
  <c r="AJ495" i="8"/>
  <c r="AI495" i="8"/>
  <c r="AH495" i="8" s="1"/>
  <c r="AA495" i="8" s="1"/>
  <c r="AJ351" i="8"/>
  <c r="AK351" i="8"/>
  <c r="AI351" i="8"/>
  <c r="AC50" i="8"/>
  <c r="AB50" i="8"/>
  <c r="AE50" i="8"/>
  <c r="AJ454" i="8"/>
  <c r="AK454" i="8"/>
  <c r="AI454" i="8"/>
  <c r="AH454" i="8" s="1"/>
  <c r="AA454" i="8" s="1"/>
  <c r="AK33" i="8"/>
  <c r="AJ33" i="8"/>
  <c r="AI33" i="8"/>
  <c r="AK323" i="8"/>
  <c r="AJ323" i="8"/>
  <c r="AI323" i="8"/>
  <c r="AE171" i="8"/>
  <c r="AB171" i="8"/>
  <c r="AC171" i="8"/>
  <c r="AJ345" i="8"/>
  <c r="AK345" i="8"/>
  <c r="AI345" i="8"/>
  <c r="AC424" i="8"/>
  <c r="AE424" i="8"/>
  <c r="AB424" i="8"/>
  <c r="BA93" i="8"/>
  <c r="BB93" i="8"/>
  <c r="AZ93" i="8" s="1"/>
  <c r="AX93" i="8" s="1"/>
  <c r="AK582" i="8"/>
  <c r="AJ582" i="8"/>
  <c r="AI582" i="8"/>
  <c r="AJ369" i="8"/>
  <c r="AK369" i="8"/>
  <c r="AI369" i="8"/>
  <c r="AH369" i="8" s="1"/>
  <c r="AA369" i="8" s="1"/>
  <c r="AI126" i="8"/>
  <c r="AJ126" i="8"/>
  <c r="AK126" i="8"/>
  <c r="AB440" i="8"/>
  <c r="AH522" i="8"/>
  <c r="AA522" i="8" s="1"/>
  <c r="AB522" i="8" s="1"/>
  <c r="AH451" i="8"/>
  <c r="AA451" i="8" s="1"/>
  <c r="AH535" i="8"/>
  <c r="AA535" i="8" s="1"/>
  <c r="AB535" i="8" s="1"/>
  <c r="AZ31" i="8"/>
  <c r="AX31" i="8" s="1"/>
  <c r="AH90" i="8"/>
  <c r="AA90" i="8" s="1"/>
  <c r="AC61" i="8"/>
  <c r="AH464" i="8"/>
  <c r="AA464" i="8" s="1"/>
  <c r="AH413" i="8"/>
  <c r="AA413" i="8" s="1"/>
  <c r="AH151" i="8"/>
  <c r="AA151" i="8" s="1"/>
  <c r="AH352" i="8"/>
  <c r="AA352" i="8" s="1"/>
  <c r="AC433" i="8"/>
  <c r="AH241" i="8"/>
  <c r="AA241" i="8" s="1"/>
  <c r="AJ168" i="8"/>
  <c r="AI168" i="8"/>
  <c r="AK168" i="8"/>
  <c r="AC623" i="8"/>
  <c r="AB623" i="8"/>
  <c r="AE623" i="8"/>
  <c r="AC276" i="8"/>
  <c r="AB276" i="8"/>
  <c r="AE276" i="8"/>
  <c r="AZ53" i="8"/>
  <c r="AX53" i="8" s="1"/>
  <c r="AC142" i="8"/>
  <c r="AE142" i="8"/>
  <c r="AB142" i="8"/>
  <c r="AE644" i="8"/>
  <c r="AC644" i="8"/>
  <c r="AB644" i="8"/>
  <c r="AE342" i="8"/>
  <c r="AB342" i="8"/>
  <c r="AC342" i="8"/>
  <c r="AH133" i="8"/>
  <c r="AA133" i="8" s="1"/>
  <c r="AH237" i="8"/>
  <c r="AA237" i="8" s="1"/>
  <c r="AE193" i="8"/>
  <c r="AC193" i="8"/>
  <c r="AB193" i="8"/>
  <c r="AH521" i="8"/>
  <c r="AA521" i="8" s="1"/>
  <c r="AH620" i="8"/>
  <c r="AA620" i="8" s="1"/>
  <c r="AC53" i="8"/>
  <c r="AB53" i="8"/>
  <c r="AE53" i="8"/>
  <c r="AH649" i="8"/>
  <c r="AA649" i="8" s="1"/>
  <c r="AH417" i="8"/>
  <c r="AA417" i="8" s="1"/>
  <c r="AH69" i="8"/>
  <c r="AA69" i="8" s="1"/>
  <c r="AH141" i="8"/>
  <c r="AA141" i="8" s="1"/>
  <c r="AB227" i="8"/>
  <c r="AE227" i="8"/>
  <c r="AC227" i="8"/>
  <c r="AH465" i="8"/>
  <c r="AA465" i="8" s="1"/>
  <c r="AH471" i="8"/>
  <c r="AA471" i="8" s="1"/>
  <c r="AE474" i="8"/>
  <c r="AJ592" i="8"/>
  <c r="AI592" i="8"/>
  <c r="AK592" i="8"/>
  <c r="AJ599" i="8"/>
  <c r="AK599" i="8"/>
  <c r="AI599" i="8"/>
  <c r="AH599" i="8" s="1"/>
  <c r="AA599" i="8" s="1"/>
  <c r="AH717" i="8"/>
  <c r="AA717" i="8" s="1"/>
  <c r="AH612" i="8"/>
  <c r="AA612" i="8" s="1"/>
  <c r="AB612" i="8" s="1"/>
  <c r="AH607" i="8"/>
  <c r="AA607" i="8" s="1"/>
  <c r="AE607" i="8" s="1"/>
  <c r="AH83" i="8"/>
  <c r="AA83" i="8" s="1"/>
  <c r="AB83" i="8" s="1"/>
  <c r="AH554" i="8"/>
  <c r="AA554" i="8" s="1"/>
  <c r="AH58" i="8"/>
  <c r="AA58" i="8" s="1"/>
  <c r="AH407" i="8"/>
  <c r="AA407" i="8" s="1"/>
  <c r="AH404" i="8"/>
  <c r="AA404" i="8" s="1"/>
  <c r="AB474" i="8"/>
  <c r="AH601" i="8"/>
  <c r="AA601" i="8" s="1"/>
  <c r="AB228" i="8"/>
  <c r="AC228" i="8"/>
  <c r="AE228" i="8"/>
  <c r="AB534" i="8"/>
  <c r="AE534" i="8"/>
  <c r="AC534" i="8"/>
  <c r="AB236" i="8"/>
  <c r="AE236" i="8"/>
  <c r="AC236" i="8"/>
  <c r="AI296" i="8"/>
  <c r="AK296" i="8"/>
  <c r="AJ296" i="8"/>
  <c r="AJ430" i="8"/>
  <c r="AI430" i="8"/>
  <c r="AK430" i="8"/>
  <c r="AE510" i="8"/>
  <c r="AB510" i="8"/>
  <c r="AC510" i="8"/>
  <c r="AC113" i="8"/>
  <c r="AZ54" i="8"/>
  <c r="AX54" i="8" s="1"/>
  <c r="AZ60" i="8"/>
  <c r="AX60" i="8" s="1"/>
  <c r="AH479" i="8"/>
  <c r="AA479" i="8" s="1"/>
  <c r="AH165" i="8"/>
  <c r="AA165" i="8" s="1"/>
  <c r="AE137" i="8"/>
  <c r="AC137" i="8"/>
  <c r="AB137" i="8"/>
  <c r="AE251" i="8"/>
  <c r="AB251" i="8"/>
  <c r="AC251" i="8"/>
  <c r="AH185" i="8"/>
  <c r="AA185" i="8" s="1"/>
  <c r="AH157" i="8"/>
  <c r="AA157" i="8" s="1"/>
  <c r="AH415" i="8"/>
  <c r="AA415" i="8" s="1"/>
  <c r="AE444" i="8"/>
  <c r="AH501" i="8"/>
  <c r="AA501" i="8" s="1"/>
  <c r="AH706" i="8"/>
  <c r="AA706" i="8" s="1"/>
  <c r="AC706" i="8" s="1"/>
  <c r="AH346" i="8"/>
  <c r="AA346" i="8" s="1"/>
  <c r="AB346" i="8" s="1"/>
  <c r="AH45" i="8"/>
  <c r="AA45" i="8" s="1"/>
  <c r="AC45" i="8" s="1"/>
  <c r="AH580" i="8"/>
  <c r="AA580" i="8" s="1"/>
  <c r="AH659" i="8"/>
  <c r="AA659" i="8" s="1"/>
  <c r="AJ225" i="8"/>
  <c r="AK225" i="8"/>
  <c r="AI225" i="8"/>
  <c r="AK499" i="8"/>
  <c r="AJ499" i="8"/>
  <c r="AI499" i="8"/>
  <c r="AH499" i="8" s="1"/>
  <c r="AA499" i="8" s="1"/>
  <c r="AC317" i="9"/>
  <c r="AA474" i="9"/>
  <c r="AB474" i="9"/>
  <c r="AA626" i="9"/>
  <c r="AI695" i="9"/>
  <c r="AJ695" i="9"/>
  <c r="AK695" i="9"/>
  <c r="AC59" i="9"/>
  <c r="BE194" i="9"/>
  <c r="AX194" i="9" s="1"/>
  <c r="BB194" i="9" s="1"/>
  <c r="BE514" i="9"/>
  <c r="AX514" i="9" s="1"/>
  <c r="BE373" i="9"/>
  <c r="AX373" i="9" s="1"/>
  <c r="BE492" i="9"/>
  <c r="AX492" i="9" s="1"/>
  <c r="BE605" i="9"/>
  <c r="AX605" i="9" s="1"/>
  <c r="BB605" i="9" s="1"/>
  <c r="BE268" i="9"/>
  <c r="AX268" i="9" s="1"/>
  <c r="BB268" i="9" s="1"/>
  <c r="BE48" i="9"/>
  <c r="AX48" i="9" s="1"/>
  <c r="AZ48" i="9" s="1"/>
  <c r="BE432" i="9"/>
  <c r="AX432" i="9" s="1"/>
  <c r="BE559" i="9"/>
  <c r="AX559" i="9" s="1"/>
  <c r="BE430" i="9"/>
  <c r="AX430" i="9" s="1"/>
  <c r="BE488" i="9"/>
  <c r="AX488" i="9" s="1"/>
  <c r="AY488" i="9" s="1"/>
  <c r="BE625" i="9"/>
  <c r="AX625" i="9" s="1"/>
  <c r="AY625" i="9" s="1"/>
  <c r="BH670" i="9"/>
  <c r="BG670" i="9"/>
  <c r="BF670" i="9"/>
  <c r="BE670" i="9" s="1"/>
  <c r="AX670" i="9" s="1"/>
  <c r="BB670" i="9" s="1"/>
  <c r="BG682" i="9"/>
  <c r="BF682" i="9"/>
  <c r="BH682" i="9"/>
  <c r="AK518" i="9"/>
  <c r="AJ518" i="9"/>
  <c r="AI518" i="9"/>
  <c r="BF626" i="9"/>
  <c r="BH626" i="9"/>
  <c r="BG626" i="9"/>
  <c r="BF696" i="9"/>
  <c r="BG696" i="9"/>
  <c r="BH696" i="9"/>
  <c r="BF667" i="9"/>
  <c r="BG667" i="9"/>
  <c r="BH667" i="9"/>
  <c r="BG675" i="9"/>
  <c r="BH675" i="9"/>
  <c r="BF675" i="9"/>
  <c r="BG63" i="9"/>
  <c r="BH63" i="9"/>
  <c r="BF63" i="9"/>
  <c r="BE56" i="9"/>
  <c r="AX56" i="9" s="1"/>
  <c r="BB56" i="9" s="1"/>
  <c r="BE211" i="9"/>
  <c r="AX211" i="9" s="1"/>
  <c r="BE421" i="9"/>
  <c r="AX421" i="9" s="1"/>
  <c r="AZ421" i="9" s="1"/>
  <c r="BE72" i="9"/>
  <c r="AX72" i="9" s="1"/>
  <c r="BE532" i="9"/>
  <c r="AX532" i="9" s="1"/>
  <c r="BE102" i="9"/>
  <c r="AX102" i="9" s="1"/>
  <c r="AH152" i="9"/>
  <c r="AA152" i="9" s="1"/>
  <c r="AE152" i="9" s="1"/>
  <c r="BE332" i="9"/>
  <c r="AX332" i="9" s="1"/>
  <c r="BE589" i="9"/>
  <c r="AX589" i="9" s="1"/>
  <c r="BB589" i="9" s="1"/>
  <c r="BE208" i="9"/>
  <c r="AX208" i="9" s="1"/>
  <c r="BE193" i="9"/>
  <c r="AX193" i="9" s="1"/>
  <c r="BH684" i="9"/>
  <c r="BF684" i="9"/>
  <c r="BG684" i="9"/>
  <c r="BF662" i="9"/>
  <c r="BH662" i="9"/>
  <c r="BG662" i="9"/>
  <c r="BH678" i="9"/>
  <c r="BF678" i="9"/>
  <c r="BG678" i="9"/>
  <c r="BB191" i="9"/>
  <c r="BE323" i="9"/>
  <c r="AX323" i="9" s="1"/>
  <c r="BE217" i="9"/>
  <c r="AX217" i="9" s="1"/>
  <c r="AY217" i="9" s="1"/>
  <c r="AA110" i="9"/>
  <c r="AE110" i="9" s="1"/>
  <c r="BE93" i="9"/>
  <c r="AX93" i="9" s="1"/>
  <c r="BB93" i="9" s="1"/>
  <c r="BE525" i="9"/>
  <c r="AX525" i="9" s="1"/>
  <c r="BE558" i="9"/>
  <c r="AX558" i="9" s="1"/>
  <c r="BE307" i="9"/>
  <c r="AX307" i="9" s="1"/>
  <c r="BB307" i="9" s="1"/>
  <c r="BE499" i="9"/>
  <c r="AX499" i="9" s="1"/>
  <c r="BE569" i="9"/>
  <c r="AX569" i="9" s="1"/>
  <c r="BH692" i="9"/>
  <c r="BG692" i="9"/>
  <c r="BF692" i="9"/>
  <c r="BG701" i="9"/>
  <c r="BF701" i="9"/>
  <c r="BE701" i="9" s="1"/>
  <c r="AX701" i="9" s="1"/>
  <c r="BH701" i="9"/>
  <c r="BH645" i="9"/>
  <c r="BG645" i="9"/>
  <c r="BF645" i="9"/>
  <c r="BG630" i="9"/>
  <c r="BH630" i="9"/>
  <c r="BF630" i="9"/>
  <c r="AZ191" i="9"/>
  <c r="BE410" i="9"/>
  <c r="AX410" i="9" s="1"/>
  <c r="BE281" i="9"/>
  <c r="AX281" i="9" s="1"/>
  <c r="BE125" i="9"/>
  <c r="AX125" i="9" s="1"/>
  <c r="AY125" i="9" s="1"/>
  <c r="BE549" i="9"/>
  <c r="AX549" i="9" s="1"/>
  <c r="BB549" i="9" s="1"/>
  <c r="AH31" i="9"/>
  <c r="AB31" i="9" s="1"/>
  <c r="AH390" i="9"/>
  <c r="AA390" i="9" s="1"/>
  <c r="AE390" i="9" s="1"/>
  <c r="BH664" i="9"/>
  <c r="BF664" i="9"/>
  <c r="BG664" i="9"/>
  <c r="BH671" i="9"/>
  <c r="BF671" i="9"/>
  <c r="BG671" i="9"/>
  <c r="BH688" i="9"/>
  <c r="BG688" i="9"/>
  <c r="BF688" i="9"/>
  <c r="BH695" i="9"/>
  <c r="BF695" i="9"/>
  <c r="BG695" i="9"/>
  <c r="BF654" i="9"/>
  <c r="BH654" i="9"/>
  <c r="BG654" i="9"/>
  <c r="AB402" i="9"/>
  <c r="AZ429" i="9"/>
  <c r="BE380" i="9"/>
  <c r="AX380" i="9" s="1"/>
  <c r="AZ380" i="9" s="1"/>
  <c r="BE256" i="9"/>
  <c r="AX256" i="9" s="1"/>
  <c r="BE401" i="9"/>
  <c r="AX401" i="9" s="1"/>
  <c r="BE86" i="9"/>
  <c r="AX86" i="9" s="1"/>
  <c r="BB86" i="9" s="1"/>
  <c r="BE278" i="9"/>
  <c r="AX278" i="9" s="1"/>
  <c r="AZ278" i="9" s="1"/>
  <c r="BE203" i="9"/>
  <c r="AX203" i="9" s="1"/>
  <c r="BB203" i="9" s="1"/>
  <c r="BE149" i="9"/>
  <c r="AX149" i="9" s="1"/>
  <c r="AY149" i="9" s="1"/>
  <c r="BE610" i="9"/>
  <c r="AX610" i="9" s="1"/>
  <c r="BB610" i="9" s="1"/>
  <c r="BE255" i="9"/>
  <c r="AX255" i="9" s="1"/>
  <c r="BB255" i="9" s="1"/>
  <c r="BE162" i="9"/>
  <c r="AX162" i="9" s="1"/>
  <c r="AZ162" i="9" s="1"/>
  <c r="BE53" i="9"/>
  <c r="AX53" i="9" s="1"/>
  <c r="BE374" i="9"/>
  <c r="AX374" i="9" s="1"/>
  <c r="BE510" i="9"/>
  <c r="AX510" i="9" s="1"/>
  <c r="AZ510" i="9" s="1"/>
  <c r="BE351" i="9"/>
  <c r="AX351" i="9" s="1"/>
  <c r="BE220" i="9"/>
  <c r="AX220" i="9" s="1"/>
  <c r="BB220" i="9" s="1"/>
  <c r="BE157" i="9"/>
  <c r="AX157" i="9" s="1"/>
  <c r="BE31" i="9"/>
  <c r="AX31" i="9" s="1"/>
  <c r="BF679" i="9"/>
  <c r="BE24" i="9"/>
  <c r="AX24" i="9" s="1"/>
  <c r="BE496" i="9"/>
  <c r="AX496" i="9" s="1"/>
  <c r="BE161" i="9"/>
  <c r="AX161" i="9" s="1"/>
  <c r="BB161" i="9" s="1"/>
  <c r="AH539" i="9"/>
  <c r="AB539" i="9" s="1"/>
  <c r="BG666" i="9"/>
  <c r="BH666" i="9"/>
  <c r="BF666" i="9"/>
  <c r="BH702" i="9"/>
  <c r="BF702" i="9"/>
  <c r="BG702" i="9"/>
  <c r="BH706" i="9"/>
  <c r="BG706" i="9"/>
  <c r="BF706" i="9"/>
  <c r="AB297" i="9"/>
  <c r="AY429" i="9"/>
  <c r="AB490" i="9"/>
  <c r="BE462" i="9"/>
  <c r="AX462" i="9" s="1"/>
  <c r="BH679" i="9"/>
  <c r="AH505" i="9"/>
  <c r="AA505" i="9" s="1"/>
  <c r="AH248" i="9"/>
  <c r="AA248" i="9" s="1"/>
  <c r="AE248" i="9" s="1"/>
  <c r="AH279" i="9"/>
  <c r="AB279" i="9" s="1"/>
  <c r="AH368" i="9"/>
  <c r="AH551" i="9"/>
  <c r="AB551" i="9" s="1"/>
  <c r="AH598" i="9"/>
  <c r="AH100" i="9"/>
  <c r="BW29" i="9"/>
  <c r="BU29" i="9" s="1"/>
  <c r="BW77" i="9"/>
  <c r="BU77" i="9" s="1"/>
  <c r="AH141" i="9"/>
  <c r="AA141" i="9" s="1"/>
  <c r="BG680" i="9"/>
  <c r="BH680" i="9"/>
  <c r="BF680" i="9"/>
  <c r="BH665" i="9"/>
  <c r="BF665" i="9"/>
  <c r="BG665" i="9"/>
  <c r="BH673" i="9"/>
  <c r="BF673" i="9"/>
  <c r="BG673" i="9"/>
  <c r="AC297" i="9"/>
  <c r="BE71" i="9"/>
  <c r="AX71" i="9" s="1"/>
  <c r="AZ71" i="9" s="1"/>
  <c r="BE363" i="9"/>
  <c r="AX363" i="9" s="1"/>
  <c r="BE460" i="9"/>
  <c r="AX460" i="9" s="1"/>
  <c r="BE223" i="9"/>
  <c r="AX223" i="9" s="1"/>
  <c r="BH390" i="9"/>
  <c r="BG390" i="9"/>
  <c r="BF390" i="9"/>
  <c r="BH689" i="9"/>
  <c r="BF689" i="9"/>
  <c r="BG689" i="9"/>
  <c r="BF668" i="9"/>
  <c r="BG668" i="9"/>
  <c r="BH668" i="9"/>
  <c r="BF677" i="9"/>
  <c r="BH677" i="9"/>
  <c r="BG677" i="9"/>
  <c r="AC393" i="9"/>
  <c r="AE393" i="9"/>
  <c r="AC194" i="9"/>
  <c r="AE194" i="9"/>
  <c r="AK27" i="9"/>
  <c r="AI27" i="9"/>
  <c r="AJ27" i="9"/>
  <c r="AC40" i="9"/>
  <c r="AE40" i="9"/>
  <c r="AK576" i="9"/>
  <c r="AI576" i="9"/>
  <c r="AJ576" i="9"/>
  <c r="AE508" i="9"/>
  <c r="AC508" i="9"/>
  <c r="AC442" i="9"/>
  <c r="AE442" i="9"/>
  <c r="AJ175" i="9"/>
  <c r="AK175" i="9"/>
  <c r="AI175" i="9"/>
  <c r="AE402" i="9"/>
  <c r="AC402" i="9"/>
  <c r="AK470" i="9"/>
  <c r="AI470" i="9"/>
  <c r="AJ470" i="9"/>
  <c r="BB96" i="9"/>
  <c r="AZ96" i="9"/>
  <c r="AY96" i="9"/>
  <c r="BE210" i="9"/>
  <c r="AX210" i="9" s="1"/>
  <c r="BB210" i="9" s="1"/>
  <c r="AK182" i="9"/>
  <c r="AI182" i="9"/>
  <c r="AJ182" i="9"/>
  <c r="AJ63" i="9"/>
  <c r="AI63" i="9"/>
  <c r="AK63" i="9"/>
  <c r="BE189" i="9"/>
  <c r="AX189" i="9" s="1"/>
  <c r="AZ189" i="9" s="1"/>
  <c r="AH717" i="9"/>
  <c r="AB717" i="9" s="1"/>
  <c r="AE522" i="9"/>
  <c r="AB688" i="9"/>
  <c r="AY355" i="9"/>
  <c r="AE145" i="9"/>
  <c r="AB538" i="9"/>
  <c r="AB393" i="9"/>
  <c r="BE636" i="9"/>
  <c r="AX636" i="9" s="1"/>
  <c r="AY636" i="9" s="1"/>
  <c r="BE669" i="9"/>
  <c r="AX669" i="9" s="1"/>
  <c r="BB669" i="9" s="1"/>
  <c r="BE322" i="9"/>
  <c r="AX322" i="9" s="1"/>
  <c r="BE73" i="9"/>
  <c r="AX73" i="9" s="1"/>
  <c r="BE539" i="9"/>
  <c r="AX539" i="9" s="1"/>
  <c r="BB539" i="9" s="1"/>
  <c r="BE240" i="9"/>
  <c r="AX240" i="9" s="1"/>
  <c r="BE337" i="9"/>
  <c r="AX337" i="9" s="1"/>
  <c r="AY337" i="9" s="1"/>
  <c r="BE131" i="9"/>
  <c r="AX131" i="9" s="1"/>
  <c r="BE389" i="9"/>
  <c r="AX389" i="9" s="1"/>
  <c r="AZ389" i="9" s="1"/>
  <c r="BE512" i="9"/>
  <c r="AX512" i="9" s="1"/>
  <c r="BB512" i="9" s="1"/>
  <c r="BE385" i="9"/>
  <c r="AX385" i="9" s="1"/>
  <c r="BE400" i="9"/>
  <c r="AX400" i="9" s="1"/>
  <c r="BB400" i="9" s="1"/>
  <c r="BE275" i="9"/>
  <c r="AX275" i="9" s="1"/>
  <c r="BE565" i="9"/>
  <c r="AX565" i="9" s="1"/>
  <c r="AZ565" i="9" s="1"/>
  <c r="BE196" i="9"/>
  <c r="AX196" i="9" s="1"/>
  <c r="BE543" i="9"/>
  <c r="AX543" i="9" s="1"/>
  <c r="AZ543" i="9" s="1"/>
  <c r="BE562" i="9"/>
  <c r="AX562" i="9" s="1"/>
  <c r="AY562" i="9" s="1"/>
  <c r="BE520" i="9"/>
  <c r="AX520" i="9" s="1"/>
  <c r="BE304" i="9"/>
  <c r="AX304" i="9" s="1"/>
  <c r="BB304" i="9" s="1"/>
  <c r="BE606" i="9"/>
  <c r="AX606" i="9" s="1"/>
  <c r="BB606" i="9" s="1"/>
  <c r="BE81" i="9"/>
  <c r="AX81" i="9" s="1"/>
  <c r="BE225" i="9"/>
  <c r="AX225" i="9" s="1"/>
  <c r="BB225" i="9" s="1"/>
  <c r="BE241" i="9"/>
  <c r="AX241" i="9" s="1"/>
  <c r="AH329" i="9"/>
  <c r="AH43" i="9"/>
  <c r="AB43" i="9" s="1"/>
  <c r="BE238" i="9"/>
  <c r="AX238" i="9" s="1"/>
  <c r="BB238" i="9" s="1"/>
  <c r="BE366" i="9"/>
  <c r="AX366" i="9" s="1"/>
  <c r="BB366" i="9" s="1"/>
  <c r="BE362" i="9"/>
  <c r="AX362" i="9" s="1"/>
  <c r="BE197" i="9"/>
  <c r="AX197" i="9" s="1"/>
  <c r="AZ197" i="9" s="1"/>
  <c r="BE360" i="9"/>
  <c r="AX360" i="9" s="1"/>
  <c r="BE546" i="9"/>
  <c r="AX546" i="9" s="1"/>
  <c r="BB546" i="9" s="1"/>
  <c r="BE113" i="9"/>
  <c r="AX113" i="9" s="1"/>
  <c r="AY113" i="9" s="1"/>
  <c r="BE118" i="9"/>
  <c r="AX118" i="9" s="1"/>
  <c r="AY118" i="9" s="1"/>
  <c r="BE204" i="9"/>
  <c r="AX204" i="9" s="1"/>
  <c r="AY204" i="9" s="1"/>
  <c r="BE586" i="9"/>
  <c r="AX586" i="9" s="1"/>
  <c r="BB586" i="9" s="1"/>
  <c r="AH668" i="9"/>
  <c r="BE98" i="9"/>
  <c r="AX98" i="9" s="1"/>
  <c r="BB98" i="9" s="1"/>
  <c r="BE181" i="9"/>
  <c r="AX181" i="9" s="1"/>
  <c r="BE453" i="9"/>
  <c r="AX453" i="9" s="1"/>
  <c r="BE130" i="9"/>
  <c r="AX130" i="9" s="1"/>
  <c r="BB130" i="9" s="1"/>
  <c r="AE375" i="9"/>
  <c r="AB522" i="9"/>
  <c r="BB355" i="9"/>
  <c r="AB354" i="9"/>
  <c r="AB508" i="9"/>
  <c r="AE338" i="9"/>
  <c r="BE563" i="9"/>
  <c r="AX563" i="9" s="1"/>
  <c r="AA347" i="9"/>
  <c r="BE183" i="9"/>
  <c r="AX183" i="9" s="1"/>
  <c r="BB183" i="9" s="1"/>
  <c r="BE395" i="9"/>
  <c r="AX395" i="9" s="1"/>
  <c r="BE521" i="9"/>
  <c r="AX521" i="9" s="1"/>
  <c r="BE524" i="9"/>
  <c r="AX524" i="9" s="1"/>
  <c r="AZ524" i="9" s="1"/>
  <c r="BE486" i="9"/>
  <c r="AX486" i="9" s="1"/>
  <c r="AY486" i="9" s="1"/>
  <c r="AA200" i="9"/>
  <c r="AC76" i="9"/>
  <c r="BE313" i="9"/>
  <c r="AX313" i="9" s="1"/>
  <c r="AH587" i="9"/>
  <c r="AA587" i="9" s="1"/>
  <c r="AJ126" i="9"/>
  <c r="AI126" i="9"/>
  <c r="AK126" i="9"/>
  <c r="BE257" i="9"/>
  <c r="AX257" i="9" s="1"/>
  <c r="AH34" i="9"/>
  <c r="AY572" i="9"/>
  <c r="AC420" i="9"/>
  <c r="AZ434" i="9"/>
  <c r="AZ495" i="9"/>
  <c r="BE454" i="9"/>
  <c r="AX454" i="9" s="1"/>
  <c r="BB454" i="9" s="1"/>
  <c r="BE167" i="9"/>
  <c r="AX167" i="9" s="1"/>
  <c r="BB167" i="9" s="1"/>
  <c r="BE117" i="9"/>
  <c r="AX117" i="9" s="1"/>
  <c r="BE627" i="9"/>
  <c r="AX627" i="9" s="1"/>
  <c r="AH134" i="9"/>
  <c r="AB134" i="9" s="1"/>
  <c r="BE111" i="9"/>
  <c r="AX111" i="9" s="1"/>
  <c r="BB111" i="9" s="1"/>
  <c r="BE602" i="9"/>
  <c r="AX602" i="9" s="1"/>
  <c r="AY602" i="9" s="1"/>
  <c r="AB48" i="9"/>
  <c r="AH431" i="9"/>
  <c r="AA431" i="9" s="1"/>
  <c r="BE22" i="9"/>
  <c r="AX22" i="9" s="1"/>
  <c r="BB22" i="9" s="1"/>
  <c r="BE75" i="9"/>
  <c r="AX75" i="9" s="1"/>
  <c r="BB75" i="9" s="1"/>
  <c r="BE593" i="9"/>
  <c r="AX593" i="9" s="1"/>
  <c r="AH24" i="9"/>
  <c r="AA24" i="9" s="1"/>
  <c r="AE24" i="9" s="1"/>
  <c r="BE319" i="9"/>
  <c r="AX319" i="9" s="1"/>
  <c r="BE147" i="9"/>
  <c r="AX147" i="9" s="1"/>
  <c r="AZ147" i="9" s="1"/>
  <c r="BE213" i="9"/>
  <c r="AX213" i="9" s="1"/>
  <c r="BE578" i="9"/>
  <c r="AX578" i="9" s="1"/>
  <c r="BB578" i="9" s="1"/>
  <c r="BE297" i="9"/>
  <c r="AX297" i="9" s="1"/>
  <c r="BE269" i="9"/>
  <c r="AX269" i="9" s="1"/>
  <c r="BE115" i="9"/>
  <c r="AX115" i="9" s="1"/>
  <c r="BE441" i="9"/>
  <c r="AX441" i="9" s="1"/>
  <c r="BE597" i="9"/>
  <c r="AX597" i="9" s="1"/>
  <c r="AZ597" i="9" s="1"/>
  <c r="BE273" i="9"/>
  <c r="AX273" i="9" s="1"/>
  <c r="BB273" i="9" s="1"/>
  <c r="BE560" i="9"/>
  <c r="AX560" i="9" s="1"/>
  <c r="BE177" i="9"/>
  <c r="AX177" i="9" s="1"/>
  <c r="AY177" i="9" s="1"/>
  <c r="BE314" i="9"/>
  <c r="AX314" i="9" s="1"/>
  <c r="AY434" i="9"/>
  <c r="AY402" i="9"/>
  <c r="AZ125" i="9"/>
  <c r="AZ307" i="9"/>
  <c r="AY495" i="9"/>
  <c r="AZ525" i="9"/>
  <c r="BE123" i="9"/>
  <c r="AX123" i="9" s="1"/>
  <c r="BE501" i="9"/>
  <c r="AX501" i="9" s="1"/>
  <c r="AY501" i="9" s="1"/>
  <c r="BE112" i="9"/>
  <c r="AX112" i="9" s="1"/>
  <c r="AY112" i="9" s="1"/>
  <c r="BE592" i="9"/>
  <c r="AX592" i="9" s="1"/>
  <c r="BE334" i="9"/>
  <c r="AX334" i="9" s="1"/>
  <c r="AZ334" i="9" s="1"/>
  <c r="BE259" i="9"/>
  <c r="AX259" i="9" s="1"/>
  <c r="AZ259" i="9" s="1"/>
  <c r="BE424" i="9"/>
  <c r="AX424" i="9" s="1"/>
  <c r="BB424" i="9" s="1"/>
  <c r="BE61" i="9"/>
  <c r="AX61" i="9" s="1"/>
  <c r="BE582" i="9"/>
  <c r="AX582" i="9" s="1"/>
  <c r="BE68" i="9"/>
  <c r="AX68" i="9" s="1"/>
  <c r="BB68" i="9" s="1"/>
  <c r="AA529" i="9"/>
  <c r="BE466" i="9"/>
  <c r="AX466" i="9" s="1"/>
  <c r="AZ466" i="9" s="1"/>
  <c r="BE205" i="9"/>
  <c r="AX205" i="9" s="1"/>
  <c r="AY205" i="9" s="1"/>
  <c r="BE557" i="9"/>
  <c r="AX557" i="9" s="1"/>
  <c r="AZ557" i="9" s="1"/>
  <c r="BE32" i="9"/>
  <c r="AX32" i="9" s="1"/>
  <c r="BB32" i="9" s="1"/>
  <c r="BE616" i="9"/>
  <c r="AX616" i="9" s="1"/>
  <c r="BE34" i="9"/>
  <c r="AX34" i="9" s="1"/>
  <c r="BE290" i="9"/>
  <c r="AX290" i="9" s="1"/>
  <c r="AY290" i="9" s="1"/>
  <c r="BE283" i="9"/>
  <c r="AX283" i="9" s="1"/>
  <c r="BE428" i="9"/>
  <c r="AX428" i="9" s="1"/>
  <c r="AY428" i="9" s="1"/>
  <c r="BE308" i="9"/>
  <c r="AX308" i="9" s="1"/>
  <c r="AY308" i="9" s="1"/>
  <c r="BE260" i="9"/>
  <c r="AX260" i="9" s="1"/>
  <c r="BB260" i="9" s="1"/>
  <c r="BE234" i="9"/>
  <c r="AX234" i="9" s="1"/>
  <c r="AY234" i="9" s="1"/>
  <c r="BE419" i="9"/>
  <c r="AX419" i="9" s="1"/>
  <c r="BE316" i="9"/>
  <c r="AX316" i="9" s="1"/>
  <c r="BE381" i="9"/>
  <c r="AX381" i="9" s="1"/>
  <c r="AY381" i="9" s="1"/>
  <c r="BE246" i="9"/>
  <c r="AX246" i="9" s="1"/>
  <c r="BE107" i="9"/>
  <c r="AX107" i="9" s="1"/>
  <c r="AZ107" i="9" s="1"/>
  <c r="BE95" i="9"/>
  <c r="AX95" i="9" s="1"/>
  <c r="AZ95" i="9" s="1"/>
  <c r="BE415" i="9"/>
  <c r="AX415" i="9" s="1"/>
  <c r="BE136" i="9"/>
  <c r="AX136" i="9" s="1"/>
  <c r="AY136" i="9" s="1"/>
  <c r="BE185" i="9"/>
  <c r="AX185" i="9" s="1"/>
  <c r="BE369" i="9"/>
  <c r="AX369" i="9" s="1"/>
  <c r="AA656" i="9"/>
  <c r="BG568" i="9"/>
  <c r="BH568" i="9"/>
  <c r="BF568" i="9"/>
  <c r="AA702" i="9"/>
  <c r="AH169" i="9"/>
  <c r="BE634" i="9"/>
  <c r="AX634" i="9" s="1"/>
  <c r="BE674" i="9"/>
  <c r="AX674" i="9" s="1"/>
  <c r="AB367" i="9"/>
  <c r="AZ499" i="9"/>
  <c r="AZ402" i="9"/>
  <c r="AY307" i="9"/>
  <c r="AB495" i="9"/>
  <c r="AB291" i="9"/>
  <c r="BE66" i="9"/>
  <c r="AX66" i="9" s="1"/>
  <c r="BE450" i="9"/>
  <c r="AX450" i="9" s="1"/>
  <c r="BE251" i="9"/>
  <c r="AX251" i="9" s="1"/>
  <c r="AZ251" i="9" s="1"/>
  <c r="BE245" i="9"/>
  <c r="AX245" i="9" s="1"/>
  <c r="BB245" i="9" s="1"/>
  <c r="BE577" i="9"/>
  <c r="AX577" i="9" s="1"/>
  <c r="BE408" i="9"/>
  <c r="AX408" i="9" s="1"/>
  <c r="AY408" i="9" s="1"/>
  <c r="BE45" i="9"/>
  <c r="AX45" i="9" s="1"/>
  <c r="AZ45" i="9" s="1"/>
  <c r="BE542" i="9"/>
  <c r="AX542" i="9" s="1"/>
  <c r="AZ542" i="9" s="1"/>
  <c r="BE481" i="9"/>
  <c r="AX481" i="9" s="1"/>
  <c r="BE544" i="9"/>
  <c r="AX544" i="9" s="1"/>
  <c r="BE458" i="9"/>
  <c r="AX458" i="9" s="1"/>
  <c r="BB458" i="9" s="1"/>
  <c r="BE451" i="9"/>
  <c r="AX451" i="9" s="1"/>
  <c r="AY451" i="9" s="1"/>
  <c r="BE261" i="9"/>
  <c r="AX261" i="9" s="1"/>
  <c r="BB261" i="9" s="1"/>
  <c r="BE212" i="9"/>
  <c r="AX212" i="9" s="1"/>
  <c r="AY212" i="9" s="1"/>
  <c r="BE311" i="9"/>
  <c r="AX311" i="9" s="1"/>
  <c r="BE277" i="9"/>
  <c r="AX277" i="9" s="1"/>
  <c r="BB277" i="9" s="1"/>
  <c r="BE105" i="9"/>
  <c r="AX105" i="9" s="1"/>
  <c r="BE132" i="9"/>
  <c r="AX132" i="9" s="1"/>
  <c r="BE237" i="9"/>
  <c r="AX237" i="9" s="1"/>
  <c r="BE490" i="9"/>
  <c r="AX490" i="9" s="1"/>
  <c r="BE552" i="9"/>
  <c r="AX552" i="9" s="1"/>
  <c r="BE84" i="9"/>
  <c r="AX84" i="9" s="1"/>
  <c r="AY84" i="9" s="1"/>
  <c r="BE679" i="9"/>
  <c r="AX679" i="9" s="1"/>
  <c r="AK42" i="9"/>
  <c r="AJ42" i="9"/>
  <c r="AI42" i="9"/>
  <c r="AJ568" i="9"/>
  <c r="AK568" i="9"/>
  <c r="AI568" i="9"/>
  <c r="AJ70" i="9"/>
  <c r="AK70" i="9"/>
  <c r="AI70" i="9"/>
  <c r="BE440" i="9"/>
  <c r="AX440" i="9" s="1"/>
  <c r="BE333" i="9"/>
  <c r="AX333" i="9" s="1"/>
  <c r="BE199" i="9"/>
  <c r="AX199" i="9" s="1"/>
  <c r="BB199" i="9" s="1"/>
  <c r="BE545" i="9"/>
  <c r="AX545" i="9" s="1"/>
  <c r="BB545" i="9" s="1"/>
  <c r="BE43" i="9"/>
  <c r="AX43" i="9" s="1"/>
  <c r="BE202" i="9"/>
  <c r="AX202" i="9" s="1"/>
  <c r="BB202" i="9" s="1"/>
  <c r="BW33" i="9"/>
  <c r="BU33" i="9" s="1"/>
  <c r="BG433" i="9"/>
  <c r="BH433" i="9"/>
  <c r="BF433" i="9"/>
  <c r="CP68" i="9"/>
  <c r="CO68" i="9"/>
  <c r="CP58" i="9"/>
  <c r="CO58" i="9"/>
  <c r="CO41" i="9"/>
  <c r="CP41" i="9"/>
  <c r="CP21" i="9"/>
  <c r="CO21" i="9"/>
  <c r="CP56" i="9"/>
  <c r="CO56" i="9"/>
  <c r="AE75" i="9"/>
  <c r="AC75" i="9"/>
  <c r="CO77" i="9"/>
  <c r="CP77" i="9"/>
  <c r="CP47" i="9"/>
  <c r="CO47" i="9"/>
  <c r="CO7" i="9"/>
  <c r="CP7" i="9"/>
  <c r="AC305" i="9"/>
  <c r="AE305" i="9"/>
  <c r="AC158" i="9"/>
  <c r="AE158" i="9"/>
  <c r="AI433" i="9"/>
  <c r="AK433" i="9"/>
  <c r="AJ433" i="9"/>
  <c r="CO51" i="9"/>
  <c r="CP51" i="9"/>
  <c r="AK489" i="9"/>
  <c r="AI489" i="9"/>
  <c r="AJ489" i="9"/>
  <c r="CO23" i="9"/>
  <c r="CP23" i="9"/>
  <c r="CP38" i="9"/>
  <c r="CO38" i="9"/>
  <c r="CP50" i="9"/>
  <c r="CO50" i="9"/>
  <c r="CP22" i="9"/>
  <c r="CO22" i="9"/>
  <c r="CP63" i="9"/>
  <c r="CO63" i="9"/>
  <c r="CP33" i="9"/>
  <c r="CO33" i="9"/>
  <c r="CP62" i="9"/>
  <c r="CO62" i="9"/>
  <c r="BF144" i="9"/>
  <c r="BH144" i="9"/>
  <c r="BG144" i="9"/>
  <c r="CO24" i="9"/>
  <c r="CP24" i="9"/>
  <c r="AE186" i="9"/>
  <c r="AC186" i="9"/>
  <c r="CP43" i="9"/>
  <c r="CO43" i="9"/>
  <c r="AI693" i="9"/>
  <c r="AK693" i="9"/>
  <c r="AJ693" i="9"/>
  <c r="CO35" i="9"/>
  <c r="CP35" i="9"/>
  <c r="CO29" i="9"/>
  <c r="CP29" i="9"/>
  <c r="CP9" i="9"/>
  <c r="CO9" i="9"/>
  <c r="CP26" i="9"/>
  <c r="CO26" i="9"/>
  <c r="CO12" i="9"/>
  <c r="CP12" i="9"/>
  <c r="CP37" i="9"/>
  <c r="CO37" i="9"/>
  <c r="CO57" i="9"/>
  <c r="CP57" i="9"/>
  <c r="AJ144" i="9"/>
  <c r="AK144" i="9"/>
  <c r="AI144" i="9"/>
  <c r="CO20" i="9"/>
  <c r="CP20" i="9"/>
  <c r="CP14" i="9"/>
  <c r="CO14" i="9"/>
  <c r="CO61" i="9"/>
  <c r="CP61" i="9"/>
  <c r="CO81" i="9"/>
  <c r="CP81" i="9"/>
  <c r="CO31" i="9"/>
  <c r="CP31" i="9"/>
  <c r="CO80" i="9"/>
  <c r="CP80" i="9"/>
  <c r="AH629" i="9"/>
  <c r="AB629" i="9" s="1"/>
  <c r="CO19" i="9"/>
  <c r="CN19" i="9" s="1"/>
  <c r="CL19" i="9" s="1"/>
  <c r="CP19" i="9"/>
  <c r="CO34" i="9"/>
  <c r="CP34" i="9"/>
  <c r="AC291" i="9"/>
  <c r="AE291" i="9"/>
  <c r="CO18" i="9"/>
  <c r="CP18" i="9"/>
  <c r="CO79" i="9"/>
  <c r="CN79" i="9" s="1"/>
  <c r="CL79" i="9" s="1"/>
  <c r="CP79" i="9"/>
  <c r="CO70" i="9"/>
  <c r="CP70" i="9"/>
  <c r="CO16" i="9"/>
  <c r="CP16" i="9"/>
  <c r="CP39" i="9"/>
  <c r="CO39" i="9"/>
  <c r="CO28" i="9"/>
  <c r="CN28" i="9" s="1"/>
  <c r="CL28" i="9" s="1"/>
  <c r="CP28" i="9"/>
  <c r="CP11" i="9"/>
  <c r="CO11" i="9"/>
  <c r="CN11" i="9" s="1"/>
  <c r="CL11" i="9" s="1"/>
  <c r="CP52" i="9"/>
  <c r="CO52" i="9"/>
  <c r="CO32" i="9"/>
  <c r="CP32" i="9"/>
  <c r="CO44" i="9"/>
  <c r="CN44" i="9" s="1"/>
  <c r="CL44" i="9" s="1"/>
  <c r="CP44" i="9"/>
  <c r="CO15" i="9"/>
  <c r="CP15" i="9"/>
  <c r="CP17" i="9"/>
  <c r="CO17" i="9"/>
  <c r="CO27" i="9"/>
  <c r="CP27" i="9"/>
  <c r="CO66" i="9"/>
  <c r="CN66" i="9" s="1"/>
  <c r="CL66" i="9" s="1"/>
  <c r="CP66" i="9"/>
  <c r="CP10" i="9"/>
  <c r="CO10" i="9"/>
  <c r="CN10" i="9" s="1"/>
  <c r="CL10" i="9" s="1"/>
  <c r="AK621" i="9"/>
  <c r="AJ621" i="9"/>
  <c r="AI621" i="9"/>
  <c r="CO76" i="9"/>
  <c r="CP76" i="9"/>
  <c r="CO74" i="9"/>
  <c r="CP74" i="9"/>
  <c r="CP75" i="9"/>
  <c r="CO75" i="9"/>
  <c r="CP78" i="9"/>
  <c r="CO78" i="9"/>
  <c r="CP67" i="9"/>
  <c r="CO67" i="9"/>
  <c r="CO3" i="9"/>
  <c r="CP3" i="9"/>
  <c r="CP30" i="9"/>
  <c r="CO30" i="9"/>
  <c r="CP13" i="9"/>
  <c r="CO13" i="9"/>
  <c r="AE319" i="9"/>
  <c r="AC319" i="9"/>
  <c r="CO48" i="9"/>
  <c r="CP48" i="9"/>
  <c r="AC490" i="9"/>
  <c r="AE490" i="9"/>
  <c r="CO72" i="9"/>
  <c r="CP72" i="9"/>
  <c r="CP25" i="9"/>
  <c r="CO25" i="9"/>
  <c r="CP69" i="9"/>
  <c r="CO69" i="9"/>
  <c r="CO36" i="9"/>
  <c r="CP36" i="9"/>
  <c r="BG659" i="9"/>
  <c r="BF659" i="9"/>
  <c r="BH659" i="9"/>
  <c r="CP4" i="9"/>
  <c r="CO4" i="9"/>
  <c r="AJ641" i="9"/>
  <c r="AK641" i="9"/>
  <c r="AI641" i="9"/>
  <c r="AC360" i="9"/>
  <c r="AE360" i="9"/>
  <c r="CP71" i="9"/>
  <c r="CO71" i="9"/>
  <c r="BF650" i="9"/>
  <c r="BG650" i="9"/>
  <c r="BH650" i="9"/>
  <c r="CP59" i="9"/>
  <c r="CO59" i="9"/>
  <c r="CP55" i="9"/>
  <c r="CO55" i="9"/>
  <c r="CP45" i="9"/>
  <c r="CO45" i="9"/>
  <c r="CO2" i="9"/>
  <c r="CP2" i="9"/>
  <c r="AY294" i="9"/>
  <c r="BB294" i="9"/>
  <c r="AK683" i="9"/>
  <c r="AJ683" i="9"/>
  <c r="AI683" i="9"/>
  <c r="CP73" i="9"/>
  <c r="CO73" i="9"/>
  <c r="CP82" i="9"/>
  <c r="CO82" i="9"/>
  <c r="CP8" i="9"/>
  <c r="CO8" i="9"/>
  <c r="CP5" i="9"/>
  <c r="CO5" i="9"/>
  <c r="AI650" i="9"/>
  <c r="AJ650" i="9"/>
  <c r="AK650" i="9"/>
  <c r="BE656" i="9"/>
  <c r="AX656" i="9" s="1"/>
  <c r="AZ656" i="9" s="1"/>
  <c r="AJ679" i="9"/>
  <c r="AI679" i="9"/>
  <c r="AK679" i="9"/>
  <c r="CP46" i="9"/>
  <c r="CO46" i="9"/>
  <c r="CO53" i="9"/>
  <c r="CP53" i="9"/>
  <c r="CO65" i="9"/>
  <c r="CP65" i="9"/>
  <c r="CP42" i="9"/>
  <c r="CO42" i="9"/>
  <c r="AE48" i="9"/>
  <c r="AC48" i="9"/>
  <c r="CP60" i="9"/>
  <c r="CO60" i="9"/>
  <c r="CN60" i="9" s="1"/>
  <c r="CL60" i="9" s="1"/>
  <c r="CP54" i="9"/>
  <c r="CO54" i="9"/>
  <c r="BH482" i="9"/>
  <c r="BG482" i="9"/>
  <c r="BF482" i="9"/>
  <c r="CO64" i="9"/>
  <c r="CP64" i="9"/>
  <c r="CO40" i="9"/>
  <c r="CP40" i="9"/>
  <c r="CP49" i="9"/>
  <c r="CO49" i="9"/>
  <c r="AC121" i="9"/>
  <c r="AE121" i="9"/>
  <c r="BH87" i="9"/>
  <c r="BG87" i="9"/>
  <c r="BF87" i="9"/>
  <c r="BE87" i="9" s="1"/>
  <c r="AX87" i="9" s="1"/>
  <c r="CP6" i="9"/>
  <c r="CO6" i="9"/>
  <c r="BE693" i="9"/>
  <c r="AX693" i="9" s="1"/>
  <c r="BB693" i="9" s="1"/>
  <c r="BE642" i="9"/>
  <c r="AX642" i="9" s="1"/>
  <c r="AY642" i="9" s="1"/>
  <c r="AH642" i="9"/>
  <c r="AH658" i="9"/>
  <c r="BE658" i="9"/>
  <c r="AX658" i="9" s="1"/>
  <c r="AA532" i="9"/>
  <c r="AB532" i="9"/>
  <c r="AB515" i="9"/>
  <c r="AA515" i="9"/>
  <c r="AB519" i="9"/>
  <c r="AA519" i="9"/>
  <c r="BE231" i="9"/>
  <c r="AX231" i="9" s="1"/>
  <c r="BE359" i="9"/>
  <c r="AX359" i="9" s="1"/>
  <c r="BE507" i="9"/>
  <c r="AX507" i="9" s="1"/>
  <c r="BE364" i="9"/>
  <c r="AX364" i="9" s="1"/>
  <c r="BE321" i="9"/>
  <c r="AX321" i="9" s="1"/>
  <c r="AA112" i="9"/>
  <c r="AB112" i="9"/>
  <c r="AA50" i="9"/>
  <c r="AB50" i="9"/>
  <c r="AB378" i="9"/>
  <c r="AA378" i="9"/>
  <c r="AB406" i="9"/>
  <c r="AA406" i="9"/>
  <c r="AB344" i="9"/>
  <c r="AA344" i="9"/>
  <c r="BE142" i="9"/>
  <c r="AX142" i="9" s="1"/>
  <c r="BE398" i="9"/>
  <c r="AX398" i="9" s="1"/>
  <c r="BE195" i="9"/>
  <c r="AX195" i="9" s="1"/>
  <c r="BE387" i="9"/>
  <c r="AX387" i="9" s="1"/>
  <c r="BE345" i="9"/>
  <c r="AX345" i="9" s="1"/>
  <c r="BE128" i="9"/>
  <c r="AX128" i="9" s="1"/>
  <c r="BE607" i="9"/>
  <c r="AX607" i="9" s="1"/>
  <c r="AB360" i="9"/>
  <c r="BE548" i="9"/>
  <c r="AX548" i="9" s="1"/>
  <c r="AB567" i="9"/>
  <c r="AA567" i="9"/>
  <c r="AA223" i="9"/>
  <c r="AB223" i="9"/>
  <c r="BE338" i="9"/>
  <c r="AX338" i="9" s="1"/>
  <c r="BE459" i="9"/>
  <c r="AX459" i="9" s="1"/>
  <c r="BE527" i="9"/>
  <c r="AX527" i="9" s="1"/>
  <c r="BE449" i="9"/>
  <c r="AX449" i="9" s="1"/>
  <c r="BE465" i="9"/>
  <c r="AX465" i="9" s="1"/>
  <c r="BE97" i="9"/>
  <c r="AX97" i="9" s="1"/>
  <c r="AE56" i="9"/>
  <c r="AA385" i="9"/>
  <c r="AB120" i="9"/>
  <c r="AA120" i="9"/>
  <c r="AC552" i="9"/>
  <c r="BE222" i="9"/>
  <c r="AX222" i="9" s="1"/>
  <c r="BE414" i="9"/>
  <c r="AX414" i="9" s="1"/>
  <c r="BE383" i="9"/>
  <c r="AX383" i="9" s="1"/>
  <c r="BE154" i="9"/>
  <c r="AX154" i="9" s="1"/>
  <c r="BE467" i="9"/>
  <c r="AX467" i="9" s="1"/>
  <c r="BE293" i="9"/>
  <c r="AX293" i="9" s="1"/>
  <c r="BE200" i="9"/>
  <c r="AX200" i="9" s="1"/>
  <c r="BE412" i="9"/>
  <c r="AX412" i="9" s="1"/>
  <c r="BE305" i="9"/>
  <c r="AX305" i="9" s="1"/>
  <c r="AB158" i="9"/>
  <c r="AE208" i="9"/>
  <c r="AB207" i="9"/>
  <c r="AA207" i="9"/>
  <c r="AB235" i="9"/>
  <c r="AA235" i="9"/>
  <c r="AB308" i="9"/>
  <c r="AA308" i="9"/>
  <c r="BE166" i="9"/>
  <c r="AX166" i="9" s="1"/>
  <c r="BE27" i="9"/>
  <c r="AX27" i="9" s="1"/>
  <c r="BE472" i="9"/>
  <c r="AX472" i="9" s="1"/>
  <c r="BE365" i="9"/>
  <c r="AX365" i="9" s="1"/>
  <c r="AB245" i="9"/>
  <c r="AA245" i="9"/>
  <c r="AA620" i="9"/>
  <c r="AB620" i="9"/>
  <c r="AB215" i="9"/>
  <c r="AA215" i="9"/>
  <c r="AH104" i="9"/>
  <c r="BE110" i="9"/>
  <c r="AX110" i="9" s="1"/>
  <c r="BE399" i="9"/>
  <c r="AX399" i="9" s="1"/>
  <c r="BE163" i="9"/>
  <c r="AX163" i="9" s="1"/>
  <c r="BE60" i="9"/>
  <c r="AX60" i="9" s="1"/>
  <c r="BE509" i="9"/>
  <c r="AX509" i="9" s="1"/>
  <c r="BE64" i="9"/>
  <c r="AX64" i="9" s="1"/>
  <c r="BE324" i="9"/>
  <c r="AX324" i="9" s="1"/>
  <c r="AA617" i="9"/>
  <c r="AB617" i="9"/>
  <c r="AB473" i="9"/>
  <c r="AA473" i="9"/>
  <c r="AA106" i="9"/>
  <c r="AB106" i="9"/>
  <c r="BE306" i="9"/>
  <c r="AX306" i="9" s="1"/>
  <c r="BE498" i="9"/>
  <c r="AX498" i="9" s="1"/>
  <c r="BE235" i="9"/>
  <c r="AX235" i="9" s="1"/>
  <c r="BE120" i="9"/>
  <c r="AX120" i="9" s="1"/>
  <c r="BE376" i="9"/>
  <c r="AX376" i="9" s="1"/>
  <c r="BE523" i="9"/>
  <c r="AX523" i="9" s="1"/>
  <c r="BE436" i="9"/>
  <c r="AX436" i="9" s="1"/>
  <c r="BE209" i="9"/>
  <c r="AX209" i="9" s="1"/>
  <c r="AA173" i="9"/>
  <c r="AB173" i="9"/>
  <c r="AB417" i="9"/>
  <c r="AA417" i="9"/>
  <c r="AA618" i="9"/>
  <c r="AB618" i="9"/>
  <c r="BE378" i="9"/>
  <c r="AX378" i="9" s="1"/>
  <c r="BE243" i="9"/>
  <c r="AX243" i="9" s="1"/>
  <c r="BE229" i="9"/>
  <c r="AX229" i="9" s="1"/>
  <c r="BE564" i="9"/>
  <c r="AX564" i="9" s="1"/>
  <c r="BE531" i="9"/>
  <c r="AX531" i="9" s="1"/>
  <c r="BE500" i="9"/>
  <c r="AX500" i="9" s="1"/>
  <c r="BE417" i="9"/>
  <c r="AX417" i="9" s="1"/>
  <c r="BF635" i="9"/>
  <c r="BH635" i="9"/>
  <c r="BG635" i="9"/>
  <c r="AA47" i="9"/>
  <c r="AA581" i="9"/>
  <c r="AB581" i="9"/>
  <c r="AB373" i="9"/>
  <c r="AA373" i="9"/>
  <c r="AA335" i="9"/>
  <c r="AB335" i="9"/>
  <c r="AA558" i="9"/>
  <c r="AB558" i="9"/>
  <c r="AA345" i="9"/>
  <c r="AB345" i="9"/>
  <c r="AA306" i="9"/>
  <c r="AB306" i="9"/>
  <c r="AA445" i="9"/>
  <c r="AB445" i="9"/>
  <c r="AA253" i="9"/>
  <c r="AB253" i="9"/>
  <c r="AB157" i="9"/>
  <c r="AA157" i="9"/>
  <c r="AA591" i="9"/>
  <c r="AB591" i="9"/>
  <c r="AB356" i="9"/>
  <c r="AB211" i="9"/>
  <c r="AA211" i="9"/>
  <c r="AA497" i="9"/>
  <c r="AB497" i="9"/>
  <c r="AB401" i="9"/>
  <c r="AA401" i="9"/>
  <c r="AB55" i="9"/>
  <c r="AA55" i="9"/>
  <c r="AB75" i="9"/>
  <c r="AH82" i="9"/>
  <c r="BE352" i="9"/>
  <c r="AX352" i="9" s="1"/>
  <c r="BE270" i="9"/>
  <c r="AX270" i="9" s="1"/>
  <c r="AH202" i="9"/>
  <c r="AB494" i="9"/>
  <c r="AA494" i="9"/>
  <c r="AA267" i="9"/>
  <c r="AB267" i="9"/>
  <c r="AY322" i="9"/>
  <c r="BB322" i="9"/>
  <c r="AZ322" i="9"/>
  <c r="BE379" i="9"/>
  <c r="AX379" i="9" s="1"/>
  <c r="BE108" i="9"/>
  <c r="AX108" i="9" s="1"/>
  <c r="AY240" i="9"/>
  <c r="AZ240" i="9"/>
  <c r="BB240" i="9"/>
  <c r="BE534" i="9"/>
  <c r="AX534" i="9" s="1"/>
  <c r="AA201" i="9"/>
  <c r="AB201" i="9"/>
  <c r="AB195" i="9"/>
  <c r="AA195" i="9"/>
  <c r="AB98" i="9"/>
  <c r="AA98" i="9"/>
  <c r="BE303" i="9"/>
  <c r="AX303" i="9" s="1"/>
  <c r="BE74" i="9"/>
  <c r="AX74" i="9" s="1"/>
  <c r="AY259" i="9"/>
  <c r="BE40" i="9"/>
  <c r="AX40" i="9" s="1"/>
  <c r="BE252" i="9"/>
  <c r="AX252" i="9" s="1"/>
  <c r="BB580" i="9"/>
  <c r="AZ580" i="9"/>
  <c r="AY580" i="9"/>
  <c r="BE551" i="9"/>
  <c r="AX551" i="9" s="1"/>
  <c r="AA584" i="9"/>
  <c r="AB584" i="9"/>
  <c r="AA454" i="9"/>
  <c r="AB454" i="9"/>
  <c r="AA289" i="9"/>
  <c r="AB289" i="9"/>
  <c r="AB585" i="9"/>
  <c r="AA585" i="9"/>
  <c r="AK526" i="9"/>
  <c r="AJ526" i="9"/>
  <c r="AI526" i="9"/>
  <c r="BB406" i="9"/>
  <c r="AY406" i="9"/>
  <c r="AZ406" i="9"/>
  <c r="AY610" i="9"/>
  <c r="AZ610" i="9"/>
  <c r="BE588" i="9"/>
  <c r="AX588" i="9" s="1"/>
  <c r="AY557" i="9"/>
  <c r="AB468" i="9"/>
  <c r="AA468" i="9"/>
  <c r="AB24" i="9"/>
  <c r="BE30" i="9"/>
  <c r="AX30" i="9" s="1"/>
  <c r="BB511" i="9"/>
  <c r="AZ511" i="9"/>
  <c r="AY511" i="9"/>
  <c r="AY410" i="9"/>
  <c r="BB410" i="9"/>
  <c r="AZ410" i="9"/>
  <c r="BE601" i="9"/>
  <c r="AX601" i="9" s="1"/>
  <c r="BE377" i="9"/>
  <c r="AX377" i="9" s="1"/>
  <c r="AY38" i="9"/>
  <c r="AA542" i="9"/>
  <c r="AB542" i="9"/>
  <c r="AB597" i="9"/>
  <c r="AA597" i="9"/>
  <c r="AZ486" i="9"/>
  <c r="AY162" i="9"/>
  <c r="BB162" i="9"/>
  <c r="AY53" i="9"/>
  <c r="AZ53" i="9"/>
  <c r="BB53" i="9"/>
  <c r="BE216" i="9"/>
  <c r="AX216" i="9" s="1"/>
  <c r="BE587" i="9"/>
  <c r="AX587" i="9" s="1"/>
  <c r="BB604" i="9"/>
  <c r="AZ604" i="9"/>
  <c r="AY604" i="9"/>
  <c r="BB493" i="9"/>
  <c r="BB432" i="9"/>
  <c r="AZ432" i="9"/>
  <c r="AY432" i="9"/>
  <c r="AY559" i="9"/>
  <c r="BB559" i="9"/>
  <c r="AZ559" i="9"/>
  <c r="BE164" i="9"/>
  <c r="AX164" i="9" s="1"/>
  <c r="AB37" i="9"/>
  <c r="AA37" i="9"/>
  <c r="AB549" i="9"/>
  <c r="AA549" i="9"/>
  <c r="AY430" i="9"/>
  <c r="AZ430" i="9"/>
  <c r="BB430" i="9"/>
  <c r="BE106" i="9"/>
  <c r="AX106" i="9" s="1"/>
  <c r="BE25" i="9"/>
  <c r="AX25" i="9" s="1"/>
  <c r="AZ281" i="9"/>
  <c r="BB281" i="9"/>
  <c r="AY281" i="9"/>
  <c r="BE129" i="9"/>
  <c r="AX129" i="9" s="1"/>
  <c r="BB468" i="9"/>
  <c r="AZ468" i="9"/>
  <c r="AY468" i="9"/>
  <c r="AB32" i="9"/>
  <c r="AA32" i="9"/>
  <c r="AA589" i="9"/>
  <c r="AB589" i="9"/>
  <c r="AA521" i="9"/>
  <c r="AB521" i="9"/>
  <c r="AA180" i="9"/>
  <c r="AB180" i="9"/>
  <c r="BE54" i="9"/>
  <c r="AX54" i="9" s="1"/>
  <c r="AY213" i="9"/>
  <c r="AZ213" i="9"/>
  <c r="BB213" i="9"/>
  <c r="BE603" i="9"/>
  <c r="AX603" i="9" s="1"/>
  <c r="AY269" i="9"/>
  <c r="BB269" i="9"/>
  <c r="AZ269" i="9"/>
  <c r="BE36" i="9"/>
  <c r="AX36" i="9" s="1"/>
  <c r="AB577" i="9"/>
  <c r="AA577" i="9"/>
  <c r="AA605" i="9"/>
  <c r="AB605" i="9"/>
  <c r="BE62" i="9"/>
  <c r="AX62" i="9" s="1"/>
  <c r="AY223" i="9"/>
  <c r="BB223" i="9"/>
  <c r="AZ223" i="9"/>
  <c r="BE250" i="9"/>
  <c r="AX250" i="9" s="1"/>
  <c r="BE392" i="9"/>
  <c r="AX392" i="9" s="1"/>
  <c r="AY586" i="9"/>
  <c r="AC266" i="9"/>
  <c r="AC242" i="9"/>
  <c r="AA462" i="9"/>
  <c r="AB462" i="9"/>
  <c r="AA535" i="9"/>
  <c r="AB535" i="9"/>
  <c r="AB283" i="9"/>
  <c r="AA283" i="9"/>
  <c r="AA446" i="9"/>
  <c r="AB446" i="9"/>
  <c r="AB536" i="9"/>
  <c r="AA536" i="9"/>
  <c r="AA439" i="9"/>
  <c r="AB439" i="9"/>
  <c r="AA534" i="9"/>
  <c r="AB534" i="9"/>
  <c r="AA595" i="9"/>
  <c r="AB595" i="9"/>
  <c r="AA465" i="9"/>
  <c r="AB465" i="9"/>
  <c r="AB61" i="9"/>
  <c r="AA61" i="9"/>
  <c r="AA339" i="9"/>
  <c r="AB339" i="9"/>
  <c r="AA507" i="9"/>
  <c r="AB507" i="9"/>
  <c r="AB197" i="9"/>
  <c r="AA197" i="9"/>
  <c r="AA113" i="9"/>
  <c r="AB113" i="9"/>
  <c r="AA379" i="9"/>
  <c r="AA668" i="9"/>
  <c r="AB668" i="9"/>
  <c r="AZ98" i="9"/>
  <c r="BB181" i="9"/>
  <c r="AZ181" i="9"/>
  <c r="AY181" i="9"/>
  <c r="AH369" i="9"/>
  <c r="AY130" i="9"/>
  <c r="AZ373" i="9"/>
  <c r="AY373" i="9"/>
  <c r="BB373" i="9"/>
  <c r="BB492" i="9"/>
  <c r="AY492" i="9"/>
  <c r="AZ492" i="9"/>
  <c r="AB154" i="9"/>
  <c r="AA154" i="9"/>
  <c r="AZ458" i="9"/>
  <c r="BB67" i="9"/>
  <c r="AY67" i="9"/>
  <c r="AZ67" i="9"/>
  <c r="AZ451" i="9"/>
  <c r="AY512" i="9"/>
  <c r="AZ385" i="9"/>
  <c r="AY385" i="9"/>
  <c r="BB385" i="9"/>
  <c r="AJ663" i="9"/>
  <c r="AI663" i="9"/>
  <c r="AK663" i="9"/>
  <c r="BG526" i="9"/>
  <c r="BF526" i="9"/>
  <c r="BH526" i="9"/>
  <c r="AJ622" i="9"/>
  <c r="AK622" i="9"/>
  <c r="AI622" i="9"/>
  <c r="BB55" i="9"/>
  <c r="AZ55" i="9"/>
  <c r="AY55" i="9"/>
  <c r="BB375" i="9"/>
  <c r="AZ375" i="9"/>
  <c r="AY375" i="9"/>
  <c r="BB466" i="9"/>
  <c r="AZ331" i="9"/>
  <c r="AY331" i="9"/>
  <c r="BB331" i="9"/>
  <c r="AZ593" i="9"/>
  <c r="BB593" i="9"/>
  <c r="AY593" i="9"/>
  <c r="AZ268" i="9"/>
  <c r="BF707" i="9"/>
  <c r="BG707" i="9"/>
  <c r="BH707" i="9"/>
  <c r="AB400" i="9"/>
  <c r="AA400" i="9"/>
  <c r="AB233" i="9"/>
  <c r="AA233" i="9"/>
  <c r="AA381" i="9"/>
  <c r="AB381" i="9"/>
  <c r="AB552" i="9"/>
  <c r="AY255" i="9"/>
  <c r="AZ618" i="9"/>
  <c r="AY618" i="9"/>
  <c r="BB618" i="9"/>
  <c r="AY349" i="9"/>
  <c r="AY288" i="9"/>
  <c r="AZ288" i="9"/>
  <c r="BB288" i="9"/>
  <c r="AY340" i="9"/>
  <c r="BB340" i="9"/>
  <c r="AZ340" i="9"/>
  <c r="AB208" i="9"/>
  <c r="AB553" i="9"/>
  <c r="AA553" i="9"/>
  <c r="AA346" i="9"/>
  <c r="AB346" i="9"/>
  <c r="AB142" i="9"/>
  <c r="AA142" i="9"/>
  <c r="BB428" i="9"/>
  <c r="AB236" i="9"/>
  <c r="AA236" i="9"/>
  <c r="AA45" i="9"/>
  <c r="AB45" i="9"/>
  <c r="AA281" i="9"/>
  <c r="AB281" i="9"/>
  <c r="AA222" i="9"/>
  <c r="AB222" i="9"/>
  <c r="AY271" i="9"/>
  <c r="AZ271" i="9"/>
  <c r="BB271" i="9"/>
  <c r="BB362" i="9"/>
  <c r="AY362" i="9"/>
  <c r="AZ362" i="9"/>
  <c r="BB197" i="9"/>
  <c r="BB113" i="9"/>
  <c r="AZ113" i="9"/>
  <c r="AB533" i="9"/>
  <c r="AA533" i="9"/>
  <c r="AA290" i="9"/>
  <c r="AB290" i="9"/>
  <c r="AA349" i="9"/>
  <c r="AB349" i="9"/>
  <c r="AK87" i="9"/>
  <c r="AI87" i="9"/>
  <c r="AJ87" i="9"/>
  <c r="BB343" i="9"/>
  <c r="AY343" i="9"/>
  <c r="AZ343" i="9"/>
  <c r="BB178" i="9"/>
  <c r="AZ178" i="9"/>
  <c r="AY178" i="9"/>
  <c r="AY370" i="9"/>
  <c r="AZ370" i="9"/>
  <c r="BB370" i="9"/>
  <c r="BB469" i="9"/>
  <c r="AZ469" i="9"/>
  <c r="AY469" i="9"/>
  <c r="AA127" i="9"/>
  <c r="AB276" i="9"/>
  <c r="AB107" i="9"/>
  <c r="AA107" i="9"/>
  <c r="AA477" i="9"/>
  <c r="AB477" i="9"/>
  <c r="AA443" i="9"/>
  <c r="AB443" i="9"/>
  <c r="AY95" i="9"/>
  <c r="AY569" i="9"/>
  <c r="BB569" i="9"/>
  <c r="AZ569" i="9"/>
  <c r="AY157" i="9"/>
  <c r="AZ157" i="9"/>
  <c r="BB157" i="9"/>
  <c r="AC65" i="9"/>
  <c r="AZ210" i="9"/>
  <c r="AB606" i="9"/>
  <c r="AA606" i="9"/>
  <c r="AB472" i="9"/>
  <c r="AA472" i="9"/>
  <c r="AB265" i="9"/>
  <c r="AA265" i="9"/>
  <c r="AB100" i="9"/>
  <c r="AA100" i="9"/>
  <c r="AB213" i="9"/>
  <c r="AA213" i="9"/>
  <c r="AB25" i="9"/>
  <c r="AA25" i="9"/>
  <c r="AE25" i="9" s="1"/>
  <c r="AA452" i="9"/>
  <c r="AB452" i="9"/>
  <c r="AB139" i="9"/>
  <c r="AA139" i="9"/>
  <c r="AA537" i="9"/>
  <c r="AB537" i="9"/>
  <c r="AB602" i="9"/>
  <c r="AA602" i="9"/>
  <c r="AB238" i="9"/>
  <c r="AA238" i="9"/>
  <c r="AA168" i="9"/>
  <c r="AB168" i="9"/>
  <c r="AB90" i="9"/>
  <c r="AA90" i="9"/>
  <c r="AB263" i="9"/>
  <c r="AA263" i="9"/>
  <c r="AA320" i="9"/>
  <c r="AB320" i="9"/>
  <c r="AI659" i="9"/>
  <c r="AJ659" i="9"/>
  <c r="AK659" i="9"/>
  <c r="AA458" i="9"/>
  <c r="AB466" i="9"/>
  <c r="AA466" i="9"/>
  <c r="BB152" i="9"/>
  <c r="AY152" i="9"/>
  <c r="AZ152" i="9"/>
  <c r="AA49" i="9"/>
  <c r="AB49" i="9"/>
  <c r="AH631" i="9"/>
  <c r="AB631" i="9" s="1"/>
  <c r="BE638" i="9"/>
  <c r="AX638" i="9" s="1"/>
  <c r="AA343" i="9"/>
  <c r="AB343" i="9"/>
  <c r="AB271" i="9"/>
  <c r="AA271" i="9"/>
  <c r="AB240" i="9"/>
  <c r="AA240" i="9"/>
  <c r="AY70" i="9"/>
  <c r="BB70" i="9"/>
  <c r="AZ70" i="9"/>
  <c r="BE326" i="9"/>
  <c r="AX326" i="9" s="1"/>
  <c r="BE386" i="9"/>
  <c r="AX386" i="9" s="1"/>
  <c r="BB117" i="9"/>
  <c r="AY117" i="9"/>
  <c r="AZ117" i="9"/>
  <c r="BE280" i="9"/>
  <c r="AX280" i="9" s="1"/>
  <c r="BE236" i="9"/>
  <c r="AX236" i="9" s="1"/>
  <c r="BE173" i="9"/>
  <c r="AX173" i="9" s="1"/>
  <c r="BE52" i="9"/>
  <c r="AX52" i="9" s="1"/>
  <c r="AZ627" i="9"/>
  <c r="BB627" i="9"/>
  <c r="AY627" i="9"/>
  <c r="AC210" i="9"/>
  <c r="AE210" i="9"/>
  <c r="AB512" i="9"/>
  <c r="AA512" i="9"/>
  <c r="AA601" i="9"/>
  <c r="AB601" i="9"/>
  <c r="AA57" i="9"/>
  <c r="AB288" i="9"/>
  <c r="AA288" i="9"/>
  <c r="BH489" i="9"/>
  <c r="BF489" i="9"/>
  <c r="BE489" i="9" s="1"/>
  <c r="AX489" i="9" s="1"/>
  <c r="BG489" i="9"/>
  <c r="AZ206" i="9"/>
  <c r="BB206" i="9"/>
  <c r="BE33" i="9"/>
  <c r="AX33" i="9" s="1"/>
  <c r="AB487" i="9"/>
  <c r="AA487" i="9"/>
  <c r="AB178" i="9"/>
  <c r="AA178" i="9"/>
  <c r="AB627" i="9"/>
  <c r="AA627" i="9"/>
  <c r="BG622" i="9"/>
  <c r="BH622" i="9"/>
  <c r="BF622" i="9"/>
  <c r="AY203" i="9"/>
  <c r="AY333" i="9"/>
  <c r="AZ333" i="9"/>
  <c r="BB333" i="9"/>
  <c r="BE590" i="9"/>
  <c r="AX590" i="9" s="1"/>
  <c r="BE49" i="9"/>
  <c r="AX49" i="9" s="1"/>
  <c r="AI708" i="9"/>
  <c r="AK708" i="9"/>
  <c r="AJ708" i="9"/>
  <c r="AB480" i="9"/>
  <c r="AA480" i="9"/>
  <c r="AA504" i="9"/>
  <c r="AB504" i="9"/>
  <c r="AB239" i="9"/>
  <c r="AA239" i="9"/>
  <c r="BH621" i="9"/>
  <c r="BG621" i="9"/>
  <c r="BF621" i="9"/>
  <c r="BE474" i="9"/>
  <c r="AX474" i="9" s="1"/>
  <c r="BE28" i="9"/>
  <c r="AX28" i="9" s="1"/>
  <c r="AY616" i="9"/>
  <c r="BB616" i="9"/>
  <c r="AZ616" i="9"/>
  <c r="AA176" i="9"/>
  <c r="AB176" i="9"/>
  <c r="AA484" i="9"/>
  <c r="AB484" i="9"/>
  <c r="AH496" i="9"/>
  <c r="AK482" i="9"/>
  <c r="AJ482" i="9"/>
  <c r="AI482" i="9"/>
  <c r="AZ102" i="9"/>
  <c r="AY102" i="9"/>
  <c r="BB102" i="9"/>
  <c r="BE230" i="9"/>
  <c r="AX230" i="9" s="1"/>
  <c r="BE347" i="9"/>
  <c r="AX347" i="9" s="1"/>
  <c r="BE176" i="9"/>
  <c r="AX176" i="9" s="1"/>
  <c r="AE294" i="9"/>
  <c r="AA96" i="9"/>
  <c r="AB600" i="9"/>
  <c r="AA600" i="9"/>
  <c r="AA437" i="9"/>
  <c r="AB437" i="9"/>
  <c r="AH30" i="9"/>
  <c r="BE302" i="9"/>
  <c r="AX302" i="9" s="1"/>
  <c r="BE170" i="9"/>
  <c r="AX170" i="9" s="1"/>
  <c r="BE35" i="9"/>
  <c r="AX35" i="9" s="1"/>
  <c r="AY581" i="9"/>
  <c r="AZ581" i="9"/>
  <c r="BB581" i="9"/>
  <c r="BE320" i="9"/>
  <c r="AX320" i="9" s="1"/>
  <c r="AY614" i="9"/>
  <c r="AZ614" i="9"/>
  <c r="BB614" i="9"/>
  <c r="BE583" i="9"/>
  <c r="AX583" i="9" s="1"/>
  <c r="BE145" i="9"/>
  <c r="AX145" i="9" s="1"/>
  <c r="BE356" i="9"/>
  <c r="AX356" i="9" s="1"/>
  <c r="AB277" i="9"/>
  <c r="AA277" i="9"/>
  <c r="BB118" i="9"/>
  <c r="BE310" i="9"/>
  <c r="AX310" i="9" s="1"/>
  <c r="BE242" i="9"/>
  <c r="AX242" i="9" s="1"/>
  <c r="AY107" i="9"/>
  <c r="BB107" i="9"/>
  <c r="BE427" i="9"/>
  <c r="AX427" i="9" s="1"/>
  <c r="BE336" i="9"/>
  <c r="AX336" i="9" s="1"/>
  <c r="BE353" i="9"/>
  <c r="AX353" i="9" s="1"/>
  <c r="AB696" i="9"/>
  <c r="AA696" i="9"/>
  <c r="AB54" i="9"/>
  <c r="AA54" i="9"/>
  <c r="AA424" i="9"/>
  <c r="AB424" i="9"/>
  <c r="AA403" i="9"/>
  <c r="AB403" i="9"/>
  <c r="BE254" i="9"/>
  <c r="AX254" i="9" s="1"/>
  <c r="AZ625" i="9"/>
  <c r="AH544" i="9"/>
  <c r="AY210" i="9"/>
  <c r="AA599" i="9"/>
  <c r="AB599" i="9"/>
  <c r="AA612" i="9"/>
  <c r="AB612" i="9"/>
  <c r="AA580" i="9"/>
  <c r="AB580" i="9"/>
  <c r="AA570" i="9"/>
  <c r="AB570" i="9"/>
  <c r="AA531" i="9"/>
  <c r="AB531" i="9"/>
  <c r="AB614" i="9"/>
  <c r="AA614" i="9"/>
  <c r="AA103" i="9"/>
  <c r="AB103" i="9"/>
  <c r="AB44" i="9"/>
  <c r="AA44" i="9"/>
  <c r="AB583" i="9"/>
  <c r="AA583" i="9"/>
  <c r="AA97" i="9"/>
  <c r="AB97" i="9"/>
  <c r="AB590" i="9"/>
  <c r="AA590" i="9"/>
  <c r="AB101" i="9"/>
  <c r="AA101" i="9"/>
  <c r="AB411" i="9"/>
  <c r="AB565" i="9"/>
  <c r="AA565" i="9"/>
  <c r="AA545" i="9"/>
  <c r="AB545" i="9"/>
  <c r="BE104" i="9"/>
  <c r="AX104" i="9" s="1"/>
  <c r="BE504" i="9"/>
  <c r="AX504" i="9" s="1"/>
  <c r="BE329" i="9"/>
  <c r="AX329" i="9" s="1"/>
  <c r="BE148" i="9"/>
  <c r="AX148" i="9" s="1"/>
  <c r="AH156" i="9"/>
  <c r="AA156" i="9" s="1"/>
  <c r="AE156" i="9" s="1"/>
  <c r="BE431" i="9"/>
  <c r="AX431" i="9" s="1"/>
  <c r="AH674" i="9"/>
  <c r="AC303" i="9"/>
  <c r="BE631" i="9"/>
  <c r="AX631" i="9" s="1"/>
  <c r="BE646" i="9"/>
  <c r="AX646" i="9" s="1"/>
  <c r="BB646" i="9" s="1"/>
  <c r="BE632" i="9"/>
  <c r="AX632" i="9" s="1"/>
  <c r="AY632" i="9" s="1"/>
  <c r="AB342" i="9"/>
  <c r="AA342" i="9"/>
  <c r="AH453" i="9"/>
  <c r="BE487" i="9"/>
  <c r="AX487" i="9" s="1"/>
  <c r="BE258" i="9"/>
  <c r="AX258" i="9" s="1"/>
  <c r="BE443" i="9"/>
  <c r="AX443" i="9" s="1"/>
  <c r="BE201" i="9"/>
  <c r="AX201" i="9" s="1"/>
  <c r="BE368" i="9"/>
  <c r="AX368" i="9" s="1"/>
  <c r="AA520" i="9"/>
  <c r="AB520" i="9"/>
  <c r="AA516" i="9"/>
  <c r="AB516" i="9"/>
  <c r="AA35" i="9"/>
  <c r="AB35" i="9"/>
  <c r="AA284" i="9"/>
  <c r="AB284" i="9"/>
  <c r="BE175" i="9"/>
  <c r="AX175" i="9" s="1"/>
  <c r="BE168" i="9"/>
  <c r="AX168" i="9" s="1"/>
  <c r="BE536" i="9"/>
  <c r="AX536" i="9" s="1"/>
  <c r="BE89" i="9"/>
  <c r="AX89" i="9" s="1"/>
  <c r="BE473" i="9"/>
  <c r="AX473" i="9" s="1"/>
  <c r="BE317" i="9"/>
  <c r="AX317" i="9" s="1"/>
  <c r="BE533" i="9"/>
  <c r="AX533" i="9" s="1"/>
  <c r="BE100" i="9"/>
  <c r="AX100" i="9" s="1"/>
  <c r="AB557" i="9"/>
  <c r="AA557" i="9"/>
  <c r="AA607" i="9"/>
  <c r="AB607" i="9"/>
  <c r="AB525" i="9"/>
  <c r="AA525" i="9"/>
  <c r="AH270" i="9"/>
  <c r="BE150" i="9"/>
  <c r="AX150" i="9" s="1"/>
  <c r="BE247" i="9"/>
  <c r="AX247" i="9" s="1"/>
  <c r="BE439" i="9"/>
  <c r="AX439" i="9" s="1"/>
  <c r="BE396" i="9"/>
  <c r="AX396" i="9" s="1"/>
  <c r="BE77" i="9"/>
  <c r="AX77" i="9" s="1"/>
  <c r="BE608" i="9"/>
  <c r="AX608" i="9" s="1"/>
  <c r="BE276" i="9"/>
  <c r="AX276" i="9" s="1"/>
  <c r="AC110" i="9"/>
  <c r="AA667" i="9"/>
  <c r="AB667" i="9"/>
  <c r="AB578" i="9"/>
  <c r="AA578" i="9"/>
  <c r="AA554" i="9"/>
  <c r="AB554" i="9"/>
  <c r="AA138" i="9"/>
  <c r="AB138" i="9"/>
  <c r="AH161" i="9"/>
  <c r="AA161" i="9" s="1"/>
  <c r="AE161" i="9" s="1"/>
  <c r="BE286" i="9"/>
  <c r="AX286" i="9" s="1"/>
  <c r="BE127" i="9"/>
  <c r="AX127" i="9" s="1"/>
  <c r="BE218" i="9"/>
  <c r="AX218" i="9" s="1"/>
  <c r="BE403" i="9"/>
  <c r="AX403" i="9" s="1"/>
  <c r="BE37" i="9"/>
  <c r="AX37" i="9" s="1"/>
  <c r="BE328" i="9"/>
  <c r="AX328" i="9" s="1"/>
  <c r="BE121" i="9"/>
  <c r="AX121" i="9" s="1"/>
  <c r="BE530" i="9"/>
  <c r="AX530" i="9" s="1"/>
  <c r="BE477" i="9"/>
  <c r="AX477" i="9" s="1"/>
  <c r="BE513" i="9"/>
  <c r="AX513" i="9" s="1"/>
  <c r="BE599" i="9"/>
  <c r="AX599" i="9" s="1"/>
  <c r="AB231" i="9"/>
  <c r="AA231" i="9"/>
  <c r="BE391" i="9"/>
  <c r="AX391" i="9" s="1"/>
  <c r="BE226" i="9"/>
  <c r="AX226" i="9" s="1"/>
  <c r="BE411" i="9"/>
  <c r="AX411" i="9" s="1"/>
  <c r="BE265" i="9"/>
  <c r="AX265" i="9" s="1"/>
  <c r="BE65" i="9"/>
  <c r="AX65" i="9" s="1"/>
  <c r="BE404" i="9"/>
  <c r="AX404" i="9" s="1"/>
  <c r="AH38" i="9"/>
  <c r="AB241" i="9"/>
  <c r="AA241" i="9"/>
  <c r="BE174" i="9"/>
  <c r="AX174" i="9" s="1"/>
  <c r="BE494" i="9"/>
  <c r="AX494" i="9" s="1"/>
  <c r="BE426" i="9"/>
  <c r="AX426" i="9" s="1"/>
  <c r="BE291" i="9"/>
  <c r="AX291" i="9" s="1"/>
  <c r="BE325" i="9"/>
  <c r="AX325" i="9" s="1"/>
  <c r="BE617" i="9"/>
  <c r="AX617" i="9" s="1"/>
  <c r="BE409" i="9"/>
  <c r="AX409" i="9" s="1"/>
  <c r="BE188" i="9"/>
  <c r="AX188" i="9" s="1"/>
  <c r="BE253" i="9"/>
  <c r="AX253" i="9" s="1"/>
  <c r="BE448" i="9"/>
  <c r="AX448" i="9" s="1"/>
  <c r="BE591" i="9"/>
  <c r="AX591" i="9" s="1"/>
  <c r="BE289" i="9"/>
  <c r="AX289" i="9" s="1"/>
  <c r="AA350" i="9"/>
  <c r="AB350" i="9"/>
  <c r="BE151" i="9"/>
  <c r="AX151" i="9" s="1"/>
  <c r="BE425" i="9"/>
  <c r="AX425" i="9" s="1"/>
  <c r="BE76" i="9"/>
  <c r="AX76" i="9" s="1"/>
  <c r="BE620" i="9"/>
  <c r="AX620" i="9" s="1"/>
  <c r="BE623" i="9"/>
  <c r="AX623" i="9" s="1"/>
  <c r="AA206" i="9"/>
  <c r="AB593" i="9"/>
  <c r="AA593" i="9"/>
  <c r="AA574" i="9"/>
  <c r="AB574" i="9"/>
  <c r="AB53" i="9"/>
  <c r="AA53" i="9"/>
  <c r="BE126" i="9"/>
  <c r="AX126" i="9" s="1"/>
  <c r="BE287" i="9"/>
  <c r="AX287" i="9" s="1"/>
  <c r="BE58" i="9"/>
  <c r="AX58" i="9" s="1"/>
  <c r="BE442" i="9"/>
  <c r="AX442" i="9" s="1"/>
  <c r="BE371" i="9"/>
  <c r="AX371" i="9" s="1"/>
  <c r="BE357" i="9"/>
  <c r="AX357" i="9" s="1"/>
  <c r="BE519" i="9"/>
  <c r="AX519" i="9" s="1"/>
  <c r="BE57" i="9"/>
  <c r="AX57" i="9" s="1"/>
  <c r="AB541" i="9"/>
  <c r="AA541" i="9"/>
  <c r="AA509" i="9"/>
  <c r="AB509" i="9"/>
  <c r="AB573" i="9"/>
  <c r="AA573" i="9"/>
  <c r="AA524" i="9"/>
  <c r="AB524" i="9"/>
  <c r="AB604" i="9"/>
  <c r="AA604" i="9"/>
  <c r="AB262" i="9"/>
  <c r="AA262" i="9"/>
  <c r="AA556" i="9"/>
  <c r="AB556" i="9"/>
  <c r="AA333" i="9"/>
  <c r="AB333" i="9"/>
  <c r="AB427" i="9"/>
  <c r="AA427" i="9"/>
  <c r="AA501" i="9"/>
  <c r="AB501" i="9"/>
  <c r="AA510" i="9"/>
  <c r="AB510" i="9"/>
  <c r="AB326" i="9"/>
  <c r="AA326" i="9"/>
  <c r="AB218" i="9"/>
  <c r="AA218" i="9"/>
  <c r="AB430" i="9"/>
  <c r="AA430" i="9"/>
  <c r="AA582" i="9"/>
  <c r="AB582" i="9"/>
  <c r="AA609" i="9"/>
  <c r="AB609" i="9"/>
  <c r="AA115" i="9"/>
  <c r="AB115" i="9"/>
  <c r="AA102" i="9"/>
  <c r="AB102" i="9"/>
  <c r="AZ75" i="9"/>
  <c r="AH352" i="9"/>
  <c r="BE88" i="9"/>
  <c r="AX88" i="9" s="1"/>
  <c r="BE23" i="9"/>
  <c r="AX23" i="9" s="1"/>
  <c r="AH23" i="9"/>
  <c r="BE134" i="9"/>
  <c r="AX134" i="9" s="1"/>
  <c r="BE59" i="9"/>
  <c r="AX59" i="9" s="1"/>
  <c r="BE82" i="9"/>
  <c r="AX82" i="9" s="1"/>
  <c r="BE156" i="9"/>
  <c r="AX156" i="9" s="1"/>
  <c r="AH638" i="9"/>
  <c r="AB638" i="9" s="1"/>
  <c r="AA105" i="9"/>
  <c r="AB105" i="9"/>
  <c r="AA58" i="9"/>
  <c r="AB58" i="9"/>
  <c r="AY123" i="9"/>
  <c r="AZ123" i="9"/>
  <c r="BB123" i="9"/>
  <c r="BE555" i="9"/>
  <c r="AX555" i="9" s="1"/>
  <c r="AY592" i="9"/>
  <c r="BB592" i="9"/>
  <c r="AZ592" i="9"/>
  <c r="AA368" i="9"/>
  <c r="AB368" i="9"/>
  <c r="AA304" i="9"/>
  <c r="AB304" i="9"/>
  <c r="AA351" i="9"/>
  <c r="AB351" i="9"/>
  <c r="BB462" i="9"/>
  <c r="AY462" i="9"/>
  <c r="AZ462" i="9"/>
  <c r="BE367" i="9"/>
  <c r="AX367" i="9" s="1"/>
  <c r="BE138" i="9"/>
  <c r="AX138" i="9" s="1"/>
  <c r="BE522" i="9"/>
  <c r="AX522" i="9" s="1"/>
  <c r="AZ131" i="9"/>
  <c r="AY131" i="9"/>
  <c r="BB131" i="9"/>
  <c r="BB256" i="9"/>
  <c r="AZ256" i="9"/>
  <c r="AY256" i="9"/>
  <c r="BB401" i="9"/>
  <c r="AY401" i="9"/>
  <c r="AZ401" i="9"/>
  <c r="AB419" i="9"/>
  <c r="AA419" i="9"/>
  <c r="AB579" i="9"/>
  <c r="AA579" i="9"/>
  <c r="BE267" i="9"/>
  <c r="AX267" i="9" s="1"/>
  <c r="BB395" i="9"/>
  <c r="AY395" i="9"/>
  <c r="AZ395" i="9"/>
  <c r="AY105" i="9"/>
  <c r="BB105" i="9"/>
  <c r="AZ105" i="9"/>
  <c r="BE461" i="9"/>
  <c r="AX461" i="9" s="1"/>
  <c r="AY400" i="9"/>
  <c r="AZ400" i="9"/>
  <c r="AA336" i="9"/>
  <c r="AB336" i="9"/>
  <c r="AA185" i="9"/>
  <c r="AB185" i="9"/>
  <c r="AB386" i="9"/>
  <c r="AA386" i="9"/>
  <c r="BE90" i="9"/>
  <c r="AX90" i="9" s="1"/>
  <c r="AZ211" i="9"/>
  <c r="AY211" i="9"/>
  <c r="BB211" i="9"/>
  <c r="BB72" i="9"/>
  <c r="AY72" i="9"/>
  <c r="AZ72" i="9"/>
  <c r="BE505" i="9"/>
  <c r="AX505" i="9" s="1"/>
  <c r="BB532" i="9"/>
  <c r="AY532" i="9"/>
  <c r="AZ532" i="9"/>
  <c r="AZ158" i="9"/>
  <c r="AB118" i="9"/>
  <c r="AA118" i="9"/>
  <c r="AA33" i="9"/>
  <c r="AB33" i="9"/>
  <c r="AA543" i="9"/>
  <c r="AB543" i="9"/>
  <c r="BE263" i="9"/>
  <c r="AX263" i="9" s="1"/>
  <c r="BB155" i="9"/>
  <c r="AZ155" i="9"/>
  <c r="AY155" i="9"/>
  <c r="AY609" i="9"/>
  <c r="AZ609" i="9"/>
  <c r="BB609" i="9"/>
  <c r="AY344" i="9"/>
  <c r="BB344" i="9"/>
  <c r="AZ344" i="9"/>
  <c r="BE538" i="9"/>
  <c r="AX538" i="9" s="1"/>
  <c r="BE573" i="9"/>
  <c r="AX573" i="9" s="1"/>
  <c r="AY540" i="9"/>
  <c r="AZ540" i="9"/>
  <c r="BB540" i="9"/>
  <c r="AB337" i="9"/>
  <c r="AA337" i="9"/>
  <c r="AB229" i="9"/>
  <c r="AA229" i="9"/>
  <c r="AB503" i="9"/>
  <c r="AA503" i="9"/>
  <c r="BB79" i="9"/>
  <c r="AZ79" i="9"/>
  <c r="AY79" i="9"/>
  <c r="AZ463" i="9"/>
  <c r="AY463" i="9"/>
  <c r="BB463" i="9"/>
  <c r="AY153" i="9"/>
  <c r="BB153" i="9"/>
  <c r="AZ153" i="9"/>
  <c r="BB612" i="9"/>
  <c r="BE372" i="9"/>
  <c r="AX372" i="9" s="1"/>
  <c r="BE497" i="9"/>
  <c r="AX497" i="9" s="1"/>
  <c r="AC203" i="9"/>
  <c r="AA204" i="9"/>
  <c r="AB204" i="9"/>
  <c r="AZ171" i="9"/>
  <c r="BB171" i="9"/>
  <c r="AY171" i="9"/>
  <c r="BE169" i="9"/>
  <c r="AX169" i="9" s="1"/>
  <c r="AZ537" i="9"/>
  <c r="AY537" i="9"/>
  <c r="BB537" i="9"/>
  <c r="AZ397" i="9"/>
  <c r="BE464" i="9"/>
  <c r="AX464" i="9" s="1"/>
  <c r="BE615" i="9"/>
  <c r="AX615" i="9" s="1"/>
  <c r="AA364" i="9"/>
  <c r="AB364" i="9"/>
  <c r="AB111" i="9"/>
  <c r="AA111" i="9"/>
  <c r="AA72" i="9"/>
  <c r="AB72" i="9"/>
  <c r="AJ596" i="9"/>
  <c r="AK596" i="9"/>
  <c r="AI596" i="9"/>
  <c r="BB446" i="9"/>
  <c r="AZ446" i="9"/>
  <c r="AY446" i="9"/>
  <c r="AY115" i="9"/>
  <c r="AZ115" i="9"/>
  <c r="BB115" i="9"/>
  <c r="BB185" i="9"/>
  <c r="AY185" i="9"/>
  <c r="AZ185" i="9"/>
  <c r="BE348" i="9"/>
  <c r="AX348" i="9" s="1"/>
  <c r="AC116" i="9"/>
  <c r="AA334" i="9"/>
  <c r="AB334" i="9"/>
  <c r="AB89" i="9"/>
  <c r="AA89" i="9"/>
  <c r="AA563" i="9"/>
  <c r="AB563" i="9"/>
  <c r="AA399" i="9"/>
  <c r="AB399" i="9"/>
  <c r="AB479" i="9"/>
  <c r="AA479" i="9"/>
  <c r="AB84" i="9"/>
  <c r="AA84" i="9"/>
  <c r="AA46" i="9"/>
  <c r="AB46" i="9"/>
  <c r="AB592" i="9"/>
  <c r="AA592" i="9"/>
  <c r="AA355" i="9"/>
  <c r="AB355" i="9"/>
  <c r="AB255" i="9"/>
  <c r="AA255" i="9"/>
  <c r="AA436" i="9"/>
  <c r="AB436" i="9"/>
  <c r="AB608" i="9"/>
  <c r="AA608" i="9"/>
  <c r="AB256" i="9"/>
  <c r="AA256" i="9"/>
  <c r="AA310" i="9"/>
  <c r="AB310" i="9"/>
  <c r="AA616" i="9"/>
  <c r="AB616" i="9"/>
  <c r="BE698" i="9"/>
  <c r="AX698" i="9" s="1"/>
  <c r="AA506" i="9"/>
  <c r="AB506" i="9"/>
  <c r="AA324" i="9"/>
  <c r="AB324" i="9"/>
  <c r="BF476" i="9"/>
  <c r="BH476" i="9"/>
  <c r="BG476" i="9"/>
  <c r="AY262" i="9"/>
  <c r="BB262" i="9"/>
  <c r="AZ262" i="9"/>
  <c r="BB66" i="9"/>
  <c r="AZ66" i="9"/>
  <c r="AY66" i="9"/>
  <c r="BB450" i="9"/>
  <c r="AZ450" i="9"/>
  <c r="AY450" i="9"/>
  <c r="BB251" i="9"/>
  <c r="BB577" i="9"/>
  <c r="AZ577" i="9"/>
  <c r="AY577" i="9"/>
  <c r="BB408" i="9"/>
  <c r="AY481" i="9"/>
  <c r="BB481" i="9"/>
  <c r="AZ481" i="9"/>
  <c r="AZ544" i="9"/>
  <c r="AY544" i="9"/>
  <c r="BB544" i="9"/>
  <c r="AA273" i="9"/>
  <c r="AB273" i="9"/>
  <c r="AB527" i="9"/>
  <c r="AA527" i="9"/>
  <c r="AB212" i="9"/>
  <c r="AA212" i="9"/>
  <c r="BB334" i="9"/>
  <c r="BB239" i="9"/>
  <c r="AZ563" i="9"/>
  <c r="BB563" i="9"/>
  <c r="AY563" i="9"/>
  <c r="AZ61" i="9"/>
  <c r="BB61" i="9"/>
  <c r="AY61" i="9"/>
  <c r="AZ582" i="9"/>
  <c r="AY582" i="9"/>
  <c r="BB582" i="9"/>
  <c r="AY68" i="9"/>
  <c r="AB330" i="9"/>
  <c r="AA330" i="9"/>
  <c r="BH94" i="9"/>
  <c r="BF94" i="9"/>
  <c r="BG94" i="9"/>
  <c r="AY22" i="9"/>
  <c r="BB119" i="9"/>
  <c r="AY119" i="9"/>
  <c r="AZ119" i="9"/>
  <c r="AZ440" i="9"/>
  <c r="AY440" i="9"/>
  <c r="BB440" i="9"/>
  <c r="AZ521" i="9"/>
  <c r="AY521" i="9"/>
  <c r="BB521" i="9"/>
  <c r="AB321" i="9"/>
  <c r="AA321" i="9"/>
  <c r="AA588" i="9"/>
  <c r="AB588" i="9"/>
  <c r="AA523" i="9"/>
  <c r="AB523" i="9"/>
  <c r="BB165" i="9"/>
  <c r="AZ165" i="9"/>
  <c r="AY165" i="9"/>
  <c r="AZ535" i="9"/>
  <c r="BB535" i="9"/>
  <c r="AY535" i="9"/>
  <c r="BB554" i="9"/>
  <c r="AY554" i="9"/>
  <c r="AZ554" i="9"/>
  <c r="BB598" i="9"/>
  <c r="AY598" i="9"/>
  <c r="AZ598" i="9"/>
  <c r="AA467" i="9"/>
  <c r="AB467" i="9"/>
  <c r="AA148" i="9"/>
  <c r="AB148" i="9"/>
  <c r="AY135" i="9"/>
  <c r="BB135" i="9"/>
  <c r="AZ34" i="9"/>
  <c r="BB34" i="9"/>
  <c r="AY34" i="9"/>
  <c r="AZ283" i="9"/>
  <c r="BB283" i="9"/>
  <c r="AY283" i="9"/>
  <c r="AY520" i="9"/>
  <c r="AZ520" i="9"/>
  <c r="BB520" i="9"/>
  <c r="AZ606" i="9"/>
  <c r="AY606" i="9"/>
  <c r="AZ81" i="9"/>
  <c r="BB81" i="9"/>
  <c r="AY225" i="9"/>
  <c r="AZ241" i="9"/>
  <c r="AY241" i="9"/>
  <c r="BB241" i="9"/>
  <c r="AZ312" i="9"/>
  <c r="AA117" i="9"/>
  <c r="AB117" i="9"/>
  <c r="AA29" i="9"/>
  <c r="AB29" i="9"/>
  <c r="AA357" i="9"/>
  <c r="AB357" i="9"/>
  <c r="AB314" i="9"/>
  <c r="AA314" i="9"/>
  <c r="AY238" i="9"/>
  <c r="AY366" i="9"/>
  <c r="AZ366" i="9"/>
  <c r="AZ419" i="9"/>
  <c r="BB419" i="9"/>
  <c r="AY419" i="9"/>
  <c r="AB305" i="9"/>
  <c r="AA28" i="9"/>
  <c r="AB28" i="9"/>
  <c r="AA340" i="9"/>
  <c r="AB340" i="9"/>
  <c r="AY374" i="9"/>
  <c r="AZ374" i="9"/>
  <c r="BB374" i="9"/>
  <c r="BB363" i="9"/>
  <c r="AZ363" i="9"/>
  <c r="AY363" i="9"/>
  <c r="AZ460" i="9"/>
  <c r="AY460" i="9"/>
  <c r="BB460" i="9"/>
  <c r="AC276" i="9"/>
  <c r="AA475" i="9"/>
  <c r="AB52" i="9"/>
  <c r="AA52" i="9"/>
  <c r="AB122" i="9"/>
  <c r="AA122" i="9"/>
  <c r="AA167" i="9"/>
  <c r="AB167" i="9"/>
  <c r="AA598" i="9"/>
  <c r="AB598" i="9"/>
  <c r="BF596" i="9"/>
  <c r="BH596" i="9"/>
  <c r="BG596" i="9"/>
  <c r="AZ314" i="9"/>
  <c r="BB314" i="9"/>
  <c r="AY314" i="9"/>
  <c r="AY101" i="9"/>
  <c r="BB101" i="9"/>
  <c r="AZ101" i="9"/>
  <c r="AZ560" i="9"/>
  <c r="AY560" i="9"/>
  <c r="BB560" i="9"/>
  <c r="AA188" i="9"/>
  <c r="AB603" i="9"/>
  <c r="AA517" i="9"/>
  <c r="AB517" i="9"/>
  <c r="AB85" i="9"/>
  <c r="AA85" i="9"/>
  <c r="AA214" i="9"/>
  <c r="AB214" i="9"/>
  <c r="AB481" i="9"/>
  <c r="AA481" i="9"/>
  <c r="AB498" i="9"/>
  <c r="AA498" i="9"/>
  <c r="AB425" i="9"/>
  <c r="AA425" i="9"/>
  <c r="AB95" i="9"/>
  <c r="AA95" i="9"/>
  <c r="AA615" i="9"/>
  <c r="AB615" i="9"/>
  <c r="AA136" i="9"/>
  <c r="AB136" i="9"/>
  <c r="AB421" i="9"/>
  <c r="AA421" i="9"/>
  <c r="AB435" i="9"/>
  <c r="AA435" i="9"/>
  <c r="AB119" i="9"/>
  <c r="AA119" i="9"/>
  <c r="AB619" i="9"/>
  <c r="AA619" i="9"/>
  <c r="AY75" i="9"/>
  <c r="AZ219" i="9"/>
  <c r="AY219" i="9"/>
  <c r="BB219" i="9"/>
  <c r="AY24" i="9"/>
  <c r="BB24" i="9"/>
  <c r="BB496" i="9"/>
  <c r="AY496" i="9"/>
  <c r="AZ496" i="9"/>
  <c r="AB196" i="9"/>
  <c r="AA196" i="9"/>
  <c r="AA502" i="9"/>
  <c r="AB502" i="9"/>
  <c r="AB586" i="9"/>
  <c r="AA586" i="9"/>
  <c r="AB165" i="9"/>
  <c r="AA165" i="9"/>
  <c r="AA123" i="9"/>
  <c r="AB123" i="9"/>
  <c r="AK476" i="9"/>
  <c r="AJ476" i="9"/>
  <c r="AI476" i="9"/>
  <c r="BE518" i="9"/>
  <c r="AX518" i="9" s="1"/>
  <c r="BE574" i="9"/>
  <c r="AX574" i="9" s="1"/>
  <c r="BE516" i="9"/>
  <c r="AX516" i="9" s="1"/>
  <c r="AB625" i="9"/>
  <c r="AA625" i="9"/>
  <c r="BE47" i="9"/>
  <c r="AX47" i="9" s="1"/>
  <c r="BE266" i="9"/>
  <c r="AX266" i="9" s="1"/>
  <c r="BE515" i="9"/>
  <c r="AX515" i="9" s="1"/>
  <c r="BE585" i="9"/>
  <c r="AX585" i="9" s="1"/>
  <c r="BE296" i="9"/>
  <c r="AX296" i="9" s="1"/>
  <c r="BE508" i="9"/>
  <c r="AX508" i="9" s="1"/>
  <c r="BE613" i="9"/>
  <c r="AX613" i="9" s="1"/>
  <c r="BE384" i="9"/>
  <c r="AX384" i="9" s="1"/>
  <c r="BE576" i="9"/>
  <c r="AX576" i="9" s="1"/>
  <c r="AB83" i="9"/>
  <c r="AA83" i="9"/>
  <c r="AA500" i="9"/>
  <c r="AB500" i="9"/>
  <c r="AB404" i="9"/>
  <c r="AA404" i="9"/>
  <c r="AI94" i="9"/>
  <c r="AK94" i="9"/>
  <c r="AJ94" i="9"/>
  <c r="BE214" i="9"/>
  <c r="AX214" i="9" s="1"/>
  <c r="BE342" i="9"/>
  <c r="AX342" i="9" s="1"/>
  <c r="BB503" i="9"/>
  <c r="AZ503" i="9"/>
  <c r="AY503" i="9"/>
  <c r="AZ139" i="9"/>
  <c r="BB139" i="9"/>
  <c r="AY139" i="9"/>
  <c r="BE184" i="9"/>
  <c r="AX184" i="9" s="1"/>
  <c r="BE140" i="9"/>
  <c r="AX140" i="9" s="1"/>
  <c r="BE584" i="9"/>
  <c r="AX584" i="9" s="1"/>
  <c r="AA68" i="9"/>
  <c r="AB68" i="9"/>
  <c r="AB493" i="9"/>
  <c r="AA493" i="9"/>
  <c r="AA280" i="9"/>
  <c r="AB280" i="9"/>
  <c r="BE350" i="9"/>
  <c r="AX350" i="9" s="1"/>
  <c r="AY275" i="9"/>
  <c r="AZ275" i="9"/>
  <c r="BB275" i="9"/>
  <c r="BE249" i="9"/>
  <c r="AX249" i="9" s="1"/>
  <c r="BE579" i="9"/>
  <c r="AX579" i="9" s="1"/>
  <c r="BE284" i="9"/>
  <c r="AX284" i="9" s="1"/>
  <c r="AY565" i="9"/>
  <c r="BE160" i="9"/>
  <c r="AX160" i="9" s="1"/>
  <c r="AY196" i="9"/>
  <c r="AZ196" i="9"/>
  <c r="BB196" i="9"/>
  <c r="AZ38" i="9"/>
  <c r="AY158" i="9"/>
  <c r="AA392" i="9"/>
  <c r="AB392" i="9"/>
  <c r="AB287" i="9"/>
  <c r="AA287" i="9"/>
  <c r="AA73" i="9"/>
  <c r="BE422" i="9"/>
  <c r="AX422" i="9" s="1"/>
  <c r="BE550" i="9"/>
  <c r="AX550" i="9" s="1"/>
  <c r="AY81" i="9"/>
  <c r="AY312" i="9"/>
  <c r="BF683" i="9"/>
  <c r="BG683" i="9"/>
  <c r="BH683" i="9"/>
  <c r="AA159" i="9"/>
  <c r="AB159" i="9"/>
  <c r="BE46" i="9"/>
  <c r="AX46" i="9" s="1"/>
  <c r="BE207" i="9"/>
  <c r="AX207" i="9" s="1"/>
  <c r="BE335" i="9"/>
  <c r="AX335" i="9" s="1"/>
  <c r="BE42" i="9"/>
  <c r="AX42" i="9" s="1"/>
  <c r="BE99" i="9"/>
  <c r="AX99" i="9" s="1"/>
  <c r="BE570" i="9"/>
  <c r="AX570" i="9" s="1"/>
  <c r="BE529" i="9"/>
  <c r="AX529" i="9" s="1"/>
  <c r="AA348" i="9"/>
  <c r="AB348" i="9"/>
  <c r="AB264" i="9"/>
  <c r="AA264" i="9"/>
  <c r="AA129" i="9"/>
  <c r="AB129" i="9"/>
  <c r="BE502" i="9"/>
  <c r="AX502" i="9" s="1"/>
  <c r="BE279" i="9"/>
  <c r="AX279" i="9" s="1"/>
  <c r="BE50" i="9"/>
  <c r="AX50" i="9" s="1"/>
  <c r="BE556" i="9"/>
  <c r="AX556" i="9" s="1"/>
  <c r="BE141" i="9"/>
  <c r="AX141" i="9" s="1"/>
  <c r="BE600" i="9"/>
  <c r="AX600" i="9" s="1"/>
  <c r="AA31" i="9"/>
  <c r="AA461" i="9"/>
  <c r="AB461" i="9"/>
  <c r="AA395" i="9"/>
  <c r="AB395" i="9"/>
  <c r="BE190" i="9"/>
  <c r="AX190" i="9" s="1"/>
  <c r="BE159" i="9"/>
  <c r="AX159" i="9" s="1"/>
  <c r="AZ351" i="9"/>
  <c r="AY351" i="9"/>
  <c r="BB351" i="9"/>
  <c r="BE186" i="9"/>
  <c r="AX186" i="9" s="1"/>
  <c r="BE506" i="9"/>
  <c r="AX506" i="9" s="1"/>
  <c r="BE435" i="9"/>
  <c r="AX435" i="9" s="1"/>
  <c r="BE264" i="9"/>
  <c r="AX264" i="9" s="1"/>
  <c r="BE285" i="9"/>
  <c r="AX285" i="9" s="1"/>
  <c r="BE480" i="9"/>
  <c r="AX480" i="9" s="1"/>
  <c r="AJ635" i="9"/>
  <c r="AK635" i="9"/>
  <c r="AI635" i="9"/>
  <c r="AB171" i="9"/>
  <c r="AA171" i="9"/>
  <c r="AA302" i="9"/>
  <c r="AB302" i="9"/>
  <c r="AA286" i="9"/>
  <c r="AA205" i="9"/>
  <c r="AB205" i="9"/>
  <c r="AB230" i="9"/>
  <c r="AA230" i="9"/>
  <c r="AA562" i="9"/>
  <c r="AB562" i="9"/>
  <c r="AB296" i="9"/>
  <c r="AA296" i="9"/>
  <c r="AB555" i="9"/>
  <c r="AA555" i="9"/>
  <c r="AA322" i="9"/>
  <c r="AB322" i="9"/>
  <c r="AB128" i="9"/>
  <c r="AA128" i="9"/>
  <c r="AB22" i="9"/>
  <c r="AA22" i="9"/>
  <c r="AE22" i="9" s="1"/>
  <c r="AA51" i="9"/>
  <c r="AB51" i="9"/>
  <c r="AA410" i="9"/>
  <c r="AB410" i="9"/>
  <c r="AB486" i="9"/>
  <c r="AA486" i="9"/>
  <c r="AA125" i="9"/>
  <c r="AB125" i="9"/>
  <c r="AA423" i="9"/>
  <c r="AB423" i="9"/>
  <c r="AB488" i="9"/>
  <c r="AA488" i="9"/>
  <c r="BB43" i="9"/>
  <c r="AY43" i="9"/>
  <c r="AZ43" i="9"/>
  <c r="BE691" i="9"/>
  <c r="AX691" i="9" s="1"/>
  <c r="AH88" i="9"/>
  <c r="AH130" i="9"/>
  <c r="AH219" i="9"/>
  <c r="BA66" i="8"/>
  <c r="BB66" i="8"/>
  <c r="BB44" i="8"/>
  <c r="BA44" i="8"/>
  <c r="AJ191" i="8"/>
  <c r="AK191" i="8"/>
  <c r="AI191" i="8"/>
  <c r="AJ107" i="8"/>
  <c r="AI107" i="8"/>
  <c r="AK107" i="8"/>
  <c r="BB2" i="8"/>
  <c r="BA2" i="8"/>
  <c r="BA69" i="8"/>
  <c r="BB69" i="8"/>
  <c r="AI682" i="8"/>
  <c r="AJ682" i="8"/>
  <c r="AK682" i="8"/>
  <c r="AK646" i="8"/>
  <c r="AJ646" i="8"/>
  <c r="AI646" i="8"/>
  <c r="BB37" i="8"/>
  <c r="BA37" i="8"/>
  <c r="BA25" i="8"/>
  <c r="BB25" i="8"/>
  <c r="AK132" i="8"/>
  <c r="AI132" i="8"/>
  <c r="AJ132" i="8"/>
  <c r="AJ356" i="8"/>
  <c r="AK356" i="8"/>
  <c r="AI356" i="8"/>
  <c r="AK547" i="8"/>
  <c r="AI547" i="8"/>
  <c r="AH547" i="8" s="1"/>
  <c r="AA547" i="8" s="1"/>
  <c r="AJ547" i="8"/>
  <c r="BB76" i="8"/>
  <c r="BA76" i="8"/>
  <c r="BA34" i="8"/>
  <c r="BB34" i="8"/>
  <c r="BB78" i="8"/>
  <c r="BA78" i="8"/>
  <c r="AJ363" i="8"/>
  <c r="AK363" i="8"/>
  <c r="AI363" i="8"/>
  <c r="BB57" i="8"/>
  <c r="BA57" i="8"/>
  <c r="AI328" i="8"/>
  <c r="AK328" i="8"/>
  <c r="AJ328" i="8"/>
  <c r="AI462" i="8"/>
  <c r="AK462" i="8"/>
  <c r="AJ462" i="8"/>
  <c r="AI35" i="8"/>
  <c r="AK35" i="8"/>
  <c r="AJ35" i="8"/>
  <c r="BB48" i="8"/>
  <c r="BA48" i="8"/>
  <c r="AE667" i="8"/>
  <c r="AB667" i="8"/>
  <c r="AC667" i="8"/>
  <c r="AK677" i="8"/>
  <c r="AI677" i="8"/>
  <c r="AJ677" i="8"/>
  <c r="BB82" i="8"/>
  <c r="BA82" i="8"/>
  <c r="BB27" i="8"/>
  <c r="BA27" i="8"/>
  <c r="AJ240" i="8"/>
  <c r="AK240" i="8"/>
  <c r="AI240" i="8"/>
  <c r="BB59" i="8"/>
  <c r="BA59" i="8"/>
  <c r="AZ59" i="8" s="1"/>
  <c r="AX59" i="8" s="1"/>
  <c r="AH709" i="8"/>
  <c r="AA709" i="8" s="1"/>
  <c r="AE709" i="8" s="1"/>
  <c r="AH549" i="8"/>
  <c r="AA549" i="8" s="1"/>
  <c r="AH40" i="8"/>
  <c r="AA40" i="8" s="1"/>
  <c r="AE40" i="8" s="1"/>
  <c r="AH72" i="8"/>
  <c r="AA72" i="8" s="1"/>
  <c r="AB72" i="8" s="1"/>
  <c r="AE633" i="8"/>
  <c r="AC285" i="8"/>
  <c r="AE285" i="8"/>
  <c r="AC683" i="8"/>
  <c r="AB683" i="8"/>
  <c r="AZ15" i="8"/>
  <c r="AX15" i="8" s="1"/>
  <c r="AH527" i="8"/>
  <c r="AA527" i="8" s="1"/>
  <c r="AH125" i="8"/>
  <c r="AA125" i="8" s="1"/>
  <c r="AC125" i="8" s="1"/>
  <c r="AK80" i="8"/>
  <c r="AJ80" i="8"/>
  <c r="AI80" i="8"/>
  <c r="AC555" i="8"/>
  <c r="AB555" i="8"/>
  <c r="AE555" i="8"/>
  <c r="AK365" i="8"/>
  <c r="AJ365" i="8"/>
  <c r="AI365" i="8"/>
  <c r="AE350" i="8"/>
  <c r="AB350" i="8"/>
  <c r="AC350" i="8"/>
  <c r="AJ625" i="8"/>
  <c r="AI625" i="8"/>
  <c r="AK625" i="8"/>
  <c r="AB490" i="8"/>
  <c r="AE490" i="8"/>
  <c r="AC490" i="8"/>
  <c r="AK466" i="8"/>
  <c r="AJ466" i="8"/>
  <c r="AI466" i="8"/>
  <c r="AI349" i="8"/>
  <c r="AJ349" i="8"/>
  <c r="AK349" i="8"/>
  <c r="AK102" i="8"/>
  <c r="AJ102" i="8"/>
  <c r="AI102" i="8"/>
  <c r="AJ361" i="8"/>
  <c r="AI361" i="8"/>
  <c r="AK361" i="8"/>
  <c r="AK170" i="8"/>
  <c r="AJ170" i="8"/>
  <c r="AI170" i="8"/>
  <c r="AB574" i="8"/>
  <c r="AE574" i="8"/>
  <c r="AC574" i="8"/>
  <c r="AZ40" i="8"/>
  <c r="AX40" i="8" s="1"/>
  <c r="AK66" i="8"/>
  <c r="AI66" i="8"/>
  <c r="AJ66" i="8"/>
  <c r="AH66" i="8" s="1"/>
  <c r="AA66" i="8" s="1"/>
  <c r="AJ695" i="8"/>
  <c r="AK695" i="8"/>
  <c r="AI695" i="8"/>
  <c r="AJ641" i="8"/>
  <c r="AK641" i="8"/>
  <c r="AI641" i="8"/>
  <c r="AB372" i="8"/>
  <c r="AC372" i="8"/>
  <c r="AE372" i="8"/>
  <c r="AH270" i="8"/>
  <c r="AA270" i="8" s="1"/>
  <c r="AH511" i="8"/>
  <c r="AA511" i="8" s="1"/>
  <c r="AZ84" i="8"/>
  <c r="AX84" i="8" s="1"/>
  <c r="AE101" i="8"/>
  <c r="AB101" i="8"/>
  <c r="AC101" i="8"/>
  <c r="AZ33" i="8"/>
  <c r="AX33" i="8" s="1"/>
  <c r="AH621" i="8"/>
  <c r="AA621" i="8" s="1"/>
  <c r="AE629" i="8"/>
  <c r="AH654" i="8"/>
  <c r="AA654" i="8" s="1"/>
  <c r="AZ12" i="8"/>
  <c r="AX12" i="8" s="1"/>
  <c r="AB675" i="8"/>
  <c r="AE675" i="8"/>
  <c r="AC675" i="8"/>
  <c r="AB81" i="8"/>
  <c r="AE81" i="8"/>
  <c r="AH666" i="8"/>
  <c r="AA666" i="8" s="1"/>
  <c r="AE206" i="8"/>
  <c r="AC206" i="8"/>
  <c r="AB206" i="8"/>
  <c r="AE451" i="8"/>
  <c r="AC451" i="8"/>
  <c r="AB451" i="8"/>
  <c r="AK234" i="8"/>
  <c r="AI234" i="8"/>
  <c r="AJ234" i="8"/>
  <c r="AK22" i="8"/>
  <c r="AJ22" i="8"/>
  <c r="AI22" i="8"/>
  <c r="AC663" i="8"/>
  <c r="AE663" i="8"/>
  <c r="AB663" i="8"/>
  <c r="AC447" i="8"/>
  <c r="AB447" i="8"/>
  <c r="AE447" i="8"/>
  <c r="AK233" i="8"/>
  <c r="AJ233" i="8"/>
  <c r="AI233" i="8"/>
  <c r="AJ653" i="8"/>
  <c r="AK653" i="8"/>
  <c r="AI653" i="8"/>
  <c r="AI674" i="8"/>
  <c r="AJ674" i="8"/>
  <c r="AK674" i="8"/>
  <c r="AC649" i="8"/>
  <c r="AE649" i="8"/>
  <c r="AB649" i="8"/>
  <c r="AZ81" i="8"/>
  <c r="AX81" i="8" s="1"/>
  <c r="AC369" i="8"/>
  <c r="AE369" i="8"/>
  <c r="AB369" i="8"/>
  <c r="AB640" i="8"/>
  <c r="AE640" i="8"/>
  <c r="AC640" i="8"/>
  <c r="AH248" i="8"/>
  <c r="AA248" i="8" s="1"/>
  <c r="AH423" i="8"/>
  <c r="AA423" i="8" s="1"/>
  <c r="AE204" i="8"/>
  <c r="AB204" i="8"/>
  <c r="AC204" i="8"/>
  <c r="AE153" i="8"/>
  <c r="AC153" i="8"/>
  <c r="AB153" i="8"/>
  <c r="AJ395" i="8"/>
  <c r="AK395" i="8"/>
  <c r="AI395" i="8"/>
  <c r="AI264" i="8"/>
  <c r="AK264" i="8"/>
  <c r="AJ264" i="8"/>
  <c r="AC656" i="8"/>
  <c r="AB656" i="8"/>
  <c r="AE656" i="8"/>
  <c r="AZ41" i="8"/>
  <c r="AX41" i="8" s="1"/>
  <c r="AJ720" i="8"/>
  <c r="AI720" i="8"/>
  <c r="AK720" i="8"/>
  <c r="AK720" i="9"/>
  <c r="AJ720" i="9"/>
  <c r="AI720" i="9"/>
  <c r="F18" i="3"/>
  <c r="F19" i="3" s="1"/>
  <c r="F18" i="9"/>
  <c r="F19" i="9" s="1"/>
  <c r="E14" i="1"/>
  <c r="AE453" i="8"/>
  <c r="AE440" i="8"/>
  <c r="AB453" i="8"/>
  <c r="F18" i="5"/>
  <c r="F19" i="5" s="1"/>
  <c r="E14" i="5"/>
  <c r="E14" i="3"/>
  <c r="AJ657" i="9"/>
  <c r="AI657" i="9"/>
  <c r="AK657" i="9"/>
  <c r="BH637" i="9"/>
  <c r="BF637" i="9"/>
  <c r="BG637" i="9"/>
  <c r="AI685" i="9"/>
  <c r="AK685" i="9"/>
  <c r="AJ685" i="9"/>
  <c r="BH686" i="9"/>
  <c r="BG686" i="9"/>
  <c r="BF686" i="9"/>
  <c r="BH697" i="9"/>
  <c r="BF697" i="9"/>
  <c r="BG697" i="9"/>
  <c r="AK690" i="9"/>
  <c r="AJ690" i="9"/>
  <c r="AI690" i="9"/>
  <c r="AK637" i="9"/>
  <c r="AJ637" i="9"/>
  <c r="AI637" i="9"/>
  <c r="AI644" i="9"/>
  <c r="AK644" i="9"/>
  <c r="AJ644" i="9"/>
  <c r="BG685" i="9"/>
  <c r="BH685" i="9"/>
  <c r="BF685" i="9"/>
  <c r="BF639" i="9"/>
  <c r="BH639" i="9"/>
  <c r="BG639" i="9"/>
  <c r="BG690" i="9"/>
  <c r="BH690" i="9"/>
  <c r="BF690" i="9"/>
  <c r="BG676" i="9"/>
  <c r="BH676" i="9"/>
  <c r="BF676" i="9"/>
  <c r="AI633" i="9"/>
  <c r="AK633" i="9"/>
  <c r="AJ633" i="9"/>
  <c r="AK639" i="9"/>
  <c r="AI639" i="9"/>
  <c r="AJ639" i="9"/>
  <c r="AJ697" i="9"/>
  <c r="AK697" i="9"/>
  <c r="AI697" i="9"/>
  <c r="BH681" i="9"/>
  <c r="BG681" i="9"/>
  <c r="BF681" i="9"/>
  <c r="AK676" i="9"/>
  <c r="AJ676" i="9"/>
  <c r="AI676" i="9"/>
  <c r="BF653" i="9"/>
  <c r="BG653" i="9"/>
  <c r="BH653" i="9"/>
  <c r="BF651" i="9"/>
  <c r="BG651" i="9"/>
  <c r="BH651" i="9"/>
  <c r="AC315" i="9"/>
  <c r="AE315" i="9"/>
  <c r="BH633" i="9"/>
  <c r="BG633" i="9"/>
  <c r="BF633" i="9"/>
  <c r="AI653" i="9"/>
  <c r="AK653" i="9"/>
  <c r="AJ653" i="9"/>
  <c r="AJ681" i="9"/>
  <c r="AI681" i="9"/>
  <c r="AK681" i="9"/>
  <c r="AJ655" i="9"/>
  <c r="AI655" i="9"/>
  <c r="AK655" i="9"/>
  <c r="BF712" i="9"/>
  <c r="BG712" i="9"/>
  <c r="BH712" i="9"/>
  <c r="BH648" i="9"/>
  <c r="BF648" i="9"/>
  <c r="BG648" i="9"/>
  <c r="AK651" i="9"/>
  <c r="AJ651" i="9"/>
  <c r="AI651" i="9"/>
  <c r="BH655" i="9"/>
  <c r="BF655" i="9"/>
  <c r="BG655" i="9"/>
  <c r="AK648" i="9"/>
  <c r="AJ648" i="9"/>
  <c r="AI648" i="9"/>
  <c r="BF657" i="9"/>
  <c r="BH657" i="9"/>
  <c r="BG657" i="9"/>
  <c r="BH644" i="9"/>
  <c r="BF644" i="9"/>
  <c r="BG644" i="9"/>
  <c r="AK686" i="9"/>
  <c r="AJ686" i="9"/>
  <c r="AI686" i="9"/>
  <c r="AB687" i="9"/>
  <c r="AA687" i="9"/>
  <c r="AE680" i="9"/>
  <c r="AC680" i="9"/>
  <c r="AE688" i="9"/>
  <c r="AC688" i="9"/>
  <c r="BE694" i="9"/>
  <c r="AX694" i="9" s="1"/>
  <c r="AC341" i="9"/>
  <c r="AE341" i="9"/>
  <c r="AC547" i="9"/>
  <c r="AE547" i="9"/>
  <c r="AB662" i="9"/>
  <c r="AA662" i="9"/>
  <c r="AZ272" i="9"/>
  <c r="AY272" i="9"/>
  <c r="BB272" i="9"/>
  <c r="AC677" i="9"/>
  <c r="AE677" i="9"/>
  <c r="AB69" i="9"/>
  <c r="AA69" i="9"/>
  <c r="AB315" i="9"/>
  <c r="AC361" i="9"/>
  <c r="AE361" i="9"/>
  <c r="AB691" i="9"/>
  <c r="AA691" i="9"/>
  <c r="AC438" i="9"/>
  <c r="AE438" i="9"/>
  <c r="AC282" i="9"/>
  <c r="AE282" i="9"/>
  <c r="AC36" i="9"/>
  <c r="AE36" i="9"/>
  <c r="AZ172" i="9"/>
  <c r="BB172" i="9"/>
  <c r="AY172" i="9"/>
  <c r="AB429" i="9"/>
  <c r="AA429" i="9"/>
  <c r="BE640" i="9"/>
  <c r="AX640" i="9" s="1"/>
  <c r="BE641" i="9"/>
  <c r="AX641" i="9" s="1"/>
  <c r="AH632" i="9"/>
  <c r="AA665" i="9"/>
  <c r="AB665" i="9"/>
  <c r="BB438" i="9"/>
  <c r="AZ438" i="9"/>
  <c r="AY438" i="9"/>
  <c r="AY693" i="9"/>
  <c r="AA640" i="9"/>
  <c r="AB640" i="9"/>
  <c r="AA440" i="9"/>
  <c r="AB440" i="9"/>
  <c r="BB456" i="9"/>
  <c r="AZ456" i="9"/>
  <c r="AY456" i="9"/>
  <c r="AE560" i="9"/>
  <c r="AC560" i="9"/>
  <c r="AY224" i="9"/>
  <c r="BB224" i="9"/>
  <c r="AZ224" i="9"/>
  <c r="AC135" i="9"/>
  <c r="AE135" i="9"/>
  <c r="AE99" i="9"/>
  <c r="AC99" i="9"/>
  <c r="AC114" i="9"/>
  <c r="AE114" i="9"/>
  <c r="BE553" i="9"/>
  <c r="AX553" i="9" s="1"/>
  <c r="BE709" i="9"/>
  <c r="AX709" i="9" s="1"/>
  <c r="AA672" i="9"/>
  <c r="AB672" i="9"/>
  <c r="AB418" i="9"/>
  <c r="AA418" i="9"/>
  <c r="BB484" i="9"/>
  <c r="AY484" i="9"/>
  <c r="AZ484" i="9"/>
  <c r="AA382" i="9"/>
  <c r="AB382" i="9"/>
  <c r="AH712" i="9"/>
  <c r="BE643" i="9"/>
  <c r="AX643" i="9" s="1"/>
  <c r="BB638" i="9"/>
  <c r="AY638" i="9"/>
  <c r="AZ638" i="9"/>
  <c r="AC244" i="9"/>
  <c r="AE244" i="9"/>
  <c r="BB649" i="9"/>
  <c r="AZ649" i="9"/>
  <c r="AY649" i="9"/>
  <c r="AB274" i="9"/>
  <c r="AA274" i="9"/>
  <c r="AE414" i="9"/>
  <c r="AC414" i="9"/>
  <c r="AA674" i="9"/>
  <c r="AB674" i="9"/>
  <c r="AY292" i="9"/>
  <c r="BB292" i="9"/>
  <c r="AZ292" i="9"/>
  <c r="AB630" i="9"/>
  <c r="AA630" i="9"/>
  <c r="AB478" i="9"/>
  <c r="AA478" i="9"/>
  <c r="AA654" i="9"/>
  <c r="AB654" i="9"/>
  <c r="AE692" i="9"/>
  <c r="AC692" i="9"/>
  <c r="AA408" i="9"/>
  <c r="AB408" i="9"/>
  <c r="AE41" i="9"/>
  <c r="AC41" i="9"/>
  <c r="AC647" i="9"/>
  <c r="AE647" i="9"/>
  <c r="AC140" i="9"/>
  <c r="AE140" i="9"/>
  <c r="AB540" i="9"/>
  <c r="AA540" i="9"/>
  <c r="BB631" i="9"/>
  <c r="AZ631" i="9"/>
  <c r="AY631" i="9"/>
  <c r="AA698" i="9"/>
  <c r="AB698" i="9"/>
  <c r="AZ394" i="9"/>
  <c r="BB394" i="9"/>
  <c r="AY394" i="9"/>
  <c r="AB228" i="9"/>
  <c r="AA228" i="9"/>
  <c r="AZ78" i="9"/>
  <c r="BB78" i="9"/>
  <c r="AY78" i="9"/>
  <c r="BB674" i="9"/>
  <c r="AY674" i="9"/>
  <c r="AZ674" i="9"/>
  <c r="AZ693" i="9"/>
  <c r="AB550" i="9"/>
  <c r="AA550" i="9"/>
  <c r="BB571" i="9"/>
  <c r="AZ571" i="9"/>
  <c r="AY571" i="9"/>
  <c r="AC707" i="9"/>
  <c r="AE707" i="9"/>
  <c r="AC26" i="9"/>
  <c r="AE26" i="9"/>
  <c r="AC292" i="9"/>
  <c r="AE292" i="9"/>
  <c r="AC611" i="9"/>
  <c r="AE611" i="9"/>
  <c r="AE664" i="9"/>
  <c r="AC664" i="9"/>
  <c r="AE594" i="9"/>
  <c r="AC594" i="9"/>
  <c r="AC559" i="9"/>
  <c r="AE559" i="9"/>
  <c r="AA661" i="9"/>
  <c r="AB661" i="9"/>
  <c r="AZ444" i="9"/>
  <c r="BB444" i="9"/>
  <c r="AY444" i="9"/>
  <c r="AC569" i="9"/>
  <c r="AE569" i="9"/>
  <c r="AH660" i="9"/>
  <c r="AC243" i="9"/>
  <c r="AE243" i="9"/>
  <c r="AH643" i="9"/>
  <c r="AZ619" i="9"/>
  <c r="BB619" i="9"/>
  <c r="AY619" i="9"/>
  <c r="BB491" i="9"/>
  <c r="AZ491" i="9"/>
  <c r="AY491" i="9"/>
  <c r="AA416" i="9"/>
  <c r="AB416" i="9"/>
  <c r="AE623" i="9"/>
  <c r="AC623" i="9"/>
  <c r="AY318" i="9"/>
  <c r="BB318" i="9"/>
  <c r="AZ318" i="9"/>
  <c r="AA684" i="9"/>
  <c r="AB684" i="9"/>
  <c r="BE663" i="9"/>
  <c r="AX663" i="9" s="1"/>
  <c r="AY652" i="9"/>
  <c r="BB652" i="9"/>
  <c r="AZ652" i="9"/>
  <c r="AA137" i="9"/>
  <c r="AB137" i="9"/>
  <c r="AA313" i="9"/>
  <c r="AE670" i="9"/>
  <c r="AC670" i="9"/>
  <c r="AC77" i="9"/>
  <c r="AE77" i="9"/>
  <c r="AA143" i="9"/>
  <c r="AB143" i="9"/>
  <c r="AC624" i="9"/>
  <c r="AE624" i="9"/>
  <c r="AE613" i="9"/>
  <c r="AC613" i="9"/>
  <c r="AC678" i="9"/>
  <c r="AE678" i="9"/>
  <c r="AC60" i="9"/>
  <c r="AE60" i="9"/>
  <c r="AC528" i="9"/>
  <c r="AE528" i="9"/>
  <c r="AB645" i="9"/>
  <c r="AA645" i="9"/>
  <c r="AC566" i="9"/>
  <c r="AE566" i="9"/>
  <c r="AA456" i="9"/>
  <c r="AB456" i="9"/>
  <c r="BE660" i="9"/>
  <c r="AX660" i="9" s="1"/>
  <c r="AE272" i="9"/>
  <c r="AC272" i="9"/>
  <c r="BB634" i="9"/>
  <c r="AY634" i="9"/>
  <c r="AZ634" i="9"/>
  <c r="BB567" i="9"/>
  <c r="AZ567" i="9"/>
  <c r="AY567" i="9"/>
  <c r="AB700" i="9"/>
  <c r="AA700" i="9"/>
  <c r="BB244" i="9"/>
  <c r="AZ244" i="9"/>
  <c r="AY244" i="9"/>
  <c r="AE227" i="9"/>
  <c r="AY566" i="9"/>
  <c r="BB566" i="9"/>
  <c r="AZ566" i="9"/>
  <c r="AA671" i="9"/>
  <c r="AB671" i="9"/>
  <c r="AA572" i="9"/>
  <c r="AB572" i="9"/>
  <c r="AY92" i="9"/>
  <c r="AZ92" i="9"/>
  <c r="BB92" i="9"/>
  <c r="AH636" i="9"/>
  <c r="AA109" i="9"/>
  <c r="AB109" i="9"/>
  <c r="AB673" i="9"/>
  <c r="AA673" i="9"/>
  <c r="AE92" i="9"/>
  <c r="AC92" i="9"/>
  <c r="AA675" i="9"/>
  <c r="AB675" i="9"/>
  <c r="AH634" i="9"/>
  <c r="BE711" i="9"/>
  <c r="AX711" i="9" s="1"/>
  <c r="BE629" i="9"/>
  <c r="AX629" i="9" s="1"/>
  <c r="AH669" i="9"/>
  <c r="AA652" i="9"/>
  <c r="AB652" i="9"/>
  <c r="AC450" i="9"/>
  <c r="AE450" i="9"/>
  <c r="AB649" i="9"/>
  <c r="AA649" i="9"/>
  <c r="AC564" i="9"/>
  <c r="AE564" i="9"/>
  <c r="AC457" i="9"/>
  <c r="AE457" i="9"/>
  <c r="AB257" i="9"/>
  <c r="AA257" i="9"/>
  <c r="AA220" i="9"/>
  <c r="AB220" i="9"/>
  <c r="BB457" i="9"/>
  <c r="AY457" i="9"/>
  <c r="AZ457" i="9"/>
  <c r="AC192" i="9"/>
  <c r="AE192" i="9"/>
  <c r="AC666" i="9"/>
  <c r="AE666" i="9"/>
  <c r="AZ309" i="9"/>
  <c r="AE39" i="9"/>
  <c r="AC39" i="9"/>
  <c r="AC124" i="9"/>
  <c r="AE124" i="9"/>
  <c r="AC221" i="9"/>
  <c r="AE221" i="9"/>
  <c r="BB672" i="9"/>
  <c r="AY672" i="9"/>
  <c r="AZ672" i="9"/>
  <c r="BB470" i="9"/>
  <c r="AZ470" i="9"/>
  <c r="AY470" i="9"/>
  <c r="AB575" i="9"/>
  <c r="AA575" i="9"/>
  <c r="AZ198" i="9"/>
  <c r="AY198" i="9"/>
  <c r="BB198" i="9"/>
  <c r="AC328" i="9"/>
  <c r="AE328" i="9"/>
  <c r="AA642" i="9"/>
  <c r="AB642" i="9"/>
  <c r="AB658" i="9"/>
  <c r="AA658" i="9"/>
  <c r="AZ658" i="9"/>
  <c r="AY658" i="9"/>
  <c r="BB658" i="9"/>
  <c r="AZ624" i="9"/>
  <c r="BB624" i="9"/>
  <c r="AY624" i="9"/>
  <c r="AC198" i="9"/>
  <c r="AE198" i="9"/>
  <c r="AZ122" i="9"/>
  <c r="BB122" i="9"/>
  <c r="AY122" i="9"/>
  <c r="AB172" i="9"/>
  <c r="AA172" i="9"/>
  <c r="AC133" i="9"/>
  <c r="AE133" i="9"/>
  <c r="AB703" i="9"/>
  <c r="AA703" i="9"/>
  <c r="AC483" i="9"/>
  <c r="AE483" i="9"/>
  <c r="AC163" i="9"/>
  <c r="AE163" i="9"/>
  <c r="AC694" i="9"/>
  <c r="AE694" i="9"/>
  <c r="AE546" i="9"/>
  <c r="AC546" i="9"/>
  <c r="AY309" i="9"/>
  <c r="BB687" i="9"/>
  <c r="AY687" i="9"/>
  <c r="AZ687" i="9"/>
  <c r="AC444" i="9"/>
  <c r="AE444" i="9"/>
  <c r="AB682" i="9"/>
  <c r="AA682" i="9"/>
  <c r="AZ298" i="9"/>
  <c r="AY298" i="9"/>
  <c r="BB298" i="9"/>
  <c r="AY192" i="9"/>
  <c r="AZ192" i="9"/>
  <c r="BB192" i="9"/>
  <c r="BB405" i="9"/>
  <c r="AY405" i="9"/>
  <c r="AZ405" i="9"/>
  <c r="BB26" i="9"/>
  <c r="AZ26" i="9"/>
  <c r="AY26" i="9"/>
  <c r="AH646" i="9"/>
  <c r="AJ705" i="9"/>
  <c r="AI705" i="9"/>
  <c r="AK705" i="9"/>
  <c r="BG704" i="9"/>
  <c r="BF704" i="9"/>
  <c r="BH704" i="9"/>
  <c r="BF713" i="9"/>
  <c r="BG713" i="9"/>
  <c r="BH713" i="9"/>
  <c r="AI716" i="9"/>
  <c r="AJ716" i="9"/>
  <c r="AK716" i="9"/>
  <c r="AI719" i="9"/>
  <c r="AJ719" i="9"/>
  <c r="AK719" i="9"/>
  <c r="AK714" i="9"/>
  <c r="AI714" i="9"/>
  <c r="AJ714" i="9"/>
  <c r="BF710" i="9"/>
  <c r="BG710" i="9"/>
  <c r="BH710" i="9"/>
  <c r="BF715" i="9"/>
  <c r="BG715" i="9"/>
  <c r="BH715" i="9"/>
  <c r="BG718" i="9"/>
  <c r="BH718" i="9"/>
  <c r="BF718" i="9"/>
  <c r="AI701" i="9"/>
  <c r="AJ701" i="9"/>
  <c r="AK701" i="9"/>
  <c r="AI711" i="9"/>
  <c r="AK711" i="9"/>
  <c r="AJ711" i="9"/>
  <c r="BG700" i="9"/>
  <c r="BF700" i="9"/>
  <c r="BH700" i="9"/>
  <c r="AK704" i="9"/>
  <c r="AI704" i="9"/>
  <c r="AJ704" i="9"/>
  <c r="AJ709" i="9"/>
  <c r="AI709" i="9"/>
  <c r="AK709" i="9"/>
  <c r="BF717" i="9"/>
  <c r="BG717" i="9"/>
  <c r="BH717" i="9"/>
  <c r="AI715" i="9"/>
  <c r="AJ715" i="9"/>
  <c r="AK715" i="9"/>
  <c r="BG708" i="9"/>
  <c r="BF708" i="9"/>
  <c r="BH708" i="9"/>
  <c r="AK718" i="9"/>
  <c r="AI718" i="9"/>
  <c r="AJ718" i="9"/>
  <c r="BG714" i="9"/>
  <c r="BH714" i="9"/>
  <c r="BF714" i="9"/>
  <c r="BG703" i="9"/>
  <c r="BH703" i="9"/>
  <c r="BF703" i="9"/>
  <c r="BE705" i="9"/>
  <c r="AX705" i="9" s="1"/>
  <c r="AH706" i="9"/>
  <c r="BE716" i="9"/>
  <c r="AX716" i="9" s="1"/>
  <c r="AH713" i="9"/>
  <c r="AZ97" i="8"/>
  <c r="AX97" i="8" s="1"/>
  <c r="AZ96" i="8"/>
  <c r="AX96" i="8" s="1"/>
  <c r="AZ95" i="8"/>
  <c r="AX95" i="8" s="1"/>
  <c r="AZ94" i="8"/>
  <c r="AX94" i="8" s="1"/>
  <c r="AZ92" i="8"/>
  <c r="AX92" i="8" s="1"/>
  <c r="AZ91" i="8"/>
  <c r="AX91" i="8" s="1"/>
  <c r="AZ90" i="8"/>
  <c r="AX90" i="8" s="1"/>
  <c r="AZ89" i="8"/>
  <c r="AX89" i="8" s="1"/>
  <c r="AZ88" i="8"/>
  <c r="AX88" i="8" s="1"/>
  <c r="AZ87" i="8"/>
  <c r="AX87" i="8" s="1"/>
  <c r="AZ86" i="8"/>
  <c r="AX86" i="8" s="1"/>
  <c r="F18" i="1"/>
  <c r="F19" i="1" s="1"/>
  <c r="AZ85" i="8"/>
  <c r="AX85" i="8" s="1"/>
  <c r="E16" i="8"/>
  <c r="E17" i="8" s="1"/>
  <c r="AZ83" i="8"/>
  <c r="AX83" i="8" s="1"/>
  <c r="AJ367" i="8"/>
  <c r="AK367" i="8"/>
  <c r="AI367" i="8"/>
  <c r="AJ284" i="8"/>
  <c r="AK284" i="8"/>
  <c r="AI284" i="8"/>
  <c r="AJ98" i="8"/>
  <c r="AK98" i="8"/>
  <c r="AI98" i="8"/>
  <c r="AK196" i="8"/>
  <c r="AJ196" i="8"/>
  <c r="AI196" i="8"/>
  <c r="AK336" i="8"/>
  <c r="AI336" i="8"/>
  <c r="AJ336" i="8"/>
  <c r="AI665" i="8"/>
  <c r="AK665" i="8"/>
  <c r="AJ665" i="8"/>
  <c r="AI387" i="8"/>
  <c r="AJ387" i="8"/>
  <c r="AK387" i="8"/>
  <c r="AJ208" i="8"/>
  <c r="AK208" i="8"/>
  <c r="AI208" i="8"/>
  <c r="AJ292" i="8"/>
  <c r="AK292" i="8"/>
  <c r="AI292" i="8"/>
  <c r="AK160" i="8"/>
  <c r="AJ160" i="8"/>
  <c r="AI160" i="8"/>
  <c r="AJ375" i="8"/>
  <c r="AK375" i="8"/>
  <c r="AI375" i="8"/>
  <c r="AI681" i="8"/>
  <c r="AJ681" i="8"/>
  <c r="AK681" i="8"/>
  <c r="AK232" i="8"/>
  <c r="AJ232" i="8"/>
  <c r="AI232" i="8"/>
  <c r="AI692" i="8"/>
  <c r="AJ692" i="8"/>
  <c r="AK692" i="8"/>
  <c r="AJ54" i="8"/>
  <c r="AK54" i="8"/>
  <c r="AI54" i="8"/>
  <c r="AK275" i="8"/>
  <c r="AJ275" i="8"/>
  <c r="AI275" i="8"/>
  <c r="AK347" i="8"/>
  <c r="AJ347" i="8"/>
  <c r="AI347" i="8"/>
  <c r="AI60" i="8"/>
  <c r="AJ60" i="8"/>
  <c r="AK60" i="8"/>
  <c r="AI389" i="8"/>
  <c r="AK389" i="8"/>
  <c r="AJ389" i="8"/>
  <c r="AK176" i="8"/>
  <c r="AJ176" i="8"/>
  <c r="AI176" i="8"/>
  <c r="AK24" i="8"/>
  <c r="AJ24" i="8"/>
  <c r="AI24" i="8"/>
  <c r="AJ697" i="8"/>
  <c r="AK697" i="8"/>
  <c r="AI697" i="8"/>
  <c r="AK289" i="8"/>
  <c r="AI289" i="8"/>
  <c r="AJ289" i="8"/>
  <c r="AK401" i="8"/>
  <c r="AJ401" i="8"/>
  <c r="AI401" i="8"/>
  <c r="AI307" i="8"/>
  <c r="AJ307" i="8"/>
  <c r="AK307" i="8"/>
  <c r="AE87" i="8"/>
  <c r="AC87" i="8"/>
  <c r="AB87" i="8"/>
  <c r="AJ384" i="8"/>
  <c r="AI384" i="8"/>
  <c r="AK384" i="8"/>
  <c r="AJ129" i="8"/>
  <c r="AI129" i="8"/>
  <c r="AK129" i="8"/>
  <c r="AK402" i="8"/>
  <c r="AJ402" i="8"/>
  <c r="AI402" i="8"/>
  <c r="AJ220" i="8"/>
  <c r="AK220" i="8"/>
  <c r="AI220" i="8"/>
  <c r="AI635" i="8"/>
  <c r="AK635" i="8"/>
  <c r="AJ635" i="8"/>
  <c r="AI627" i="8"/>
  <c r="AK627" i="8"/>
  <c r="AJ627" i="8"/>
  <c r="AJ344" i="8"/>
  <c r="AK344" i="8"/>
  <c r="AI344" i="8"/>
  <c r="AI200" i="8"/>
  <c r="AJ200" i="8"/>
  <c r="AK200" i="8"/>
  <c r="AJ120" i="8"/>
  <c r="AK120" i="8"/>
  <c r="AI120" i="8"/>
  <c r="AJ332" i="8"/>
  <c r="AI332" i="8"/>
  <c r="AK332" i="8"/>
  <c r="AI377" i="8"/>
  <c r="AJ377" i="8"/>
  <c r="AK377" i="8"/>
  <c r="AJ164" i="8"/>
  <c r="AI164" i="8"/>
  <c r="AK164" i="8"/>
  <c r="AI383" i="8"/>
  <c r="AJ383" i="8"/>
  <c r="AK383" i="8"/>
  <c r="AI224" i="8"/>
  <c r="AK224" i="8"/>
  <c r="AJ224" i="8"/>
  <c r="AK189" i="8"/>
  <c r="AI189" i="8"/>
  <c r="AJ189" i="8"/>
  <c r="AI23" i="8"/>
  <c r="AJ23" i="8"/>
  <c r="AK23" i="8"/>
  <c r="AJ181" i="8"/>
  <c r="AI181" i="8"/>
  <c r="AK181" i="8"/>
  <c r="AK394" i="8"/>
  <c r="AI394" i="8"/>
  <c r="AJ394" i="8"/>
  <c r="AE301" i="8"/>
  <c r="AC301" i="8"/>
  <c r="AB301" i="8"/>
  <c r="AK268" i="8"/>
  <c r="AI268" i="8"/>
  <c r="AJ268" i="8"/>
  <c r="AK245" i="8"/>
  <c r="AJ245" i="8"/>
  <c r="AI245" i="8"/>
  <c r="AK710" i="8"/>
  <c r="AJ710" i="8"/>
  <c r="AI710" i="8"/>
  <c r="AI247" i="8"/>
  <c r="AJ247" i="8"/>
  <c r="AK247" i="8"/>
  <c r="AK162" i="8"/>
  <c r="AI162" i="8"/>
  <c r="AJ162" i="8"/>
  <c r="AI639" i="8"/>
  <c r="AJ639" i="8"/>
  <c r="AK639" i="8"/>
  <c r="AK173" i="8"/>
  <c r="AJ173" i="8"/>
  <c r="AI173" i="8"/>
  <c r="AI672" i="8"/>
  <c r="AJ672" i="8"/>
  <c r="AK672" i="8"/>
  <c r="AJ300" i="8"/>
  <c r="AK300" i="8"/>
  <c r="AI300" i="8"/>
  <c r="AK263" i="8"/>
  <c r="AI263" i="8"/>
  <c r="AJ263" i="8"/>
  <c r="AI254" i="8"/>
  <c r="AJ254" i="8"/>
  <c r="AK254" i="8"/>
  <c r="AJ397" i="8"/>
  <c r="AK397" i="8"/>
  <c r="AI397" i="8"/>
  <c r="AI335" i="8"/>
  <c r="AJ335" i="8"/>
  <c r="AK335" i="8"/>
  <c r="AI662" i="8"/>
  <c r="AK662" i="8"/>
  <c r="AJ662" i="8"/>
  <c r="AI280" i="8"/>
  <c r="AK280" i="8"/>
  <c r="AJ280" i="8"/>
  <c r="AI393" i="8"/>
  <c r="AK393" i="8"/>
  <c r="AJ393" i="8"/>
  <c r="AJ174" i="8"/>
  <c r="AK174" i="8"/>
  <c r="AI174" i="8"/>
  <c r="AK702" i="8"/>
  <c r="AJ702" i="8"/>
  <c r="AI702" i="8"/>
  <c r="AI217" i="8"/>
  <c r="AJ217" i="8"/>
  <c r="AK217" i="8"/>
  <c r="AI631" i="8"/>
  <c r="AK631" i="8"/>
  <c r="AJ631" i="8"/>
  <c r="AI690" i="8"/>
  <c r="AJ690" i="8"/>
  <c r="AK690" i="8"/>
  <c r="AE580" i="8"/>
  <c r="AB580" i="8"/>
  <c r="AC580" i="8"/>
  <c r="AK698" i="8"/>
  <c r="AI698" i="8"/>
  <c r="AJ698" i="8"/>
  <c r="AI130" i="8"/>
  <c r="AK130" i="8"/>
  <c r="AJ130" i="8"/>
  <c r="AJ388" i="8"/>
  <c r="AI388" i="8"/>
  <c r="AK388" i="8"/>
  <c r="AK341" i="8"/>
  <c r="AJ341" i="8"/>
  <c r="AI341" i="8"/>
  <c r="AJ670" i="8"/>
  <c r="AK670" i="8"/>
  <c r="AI670" i="8"/>
  <c r="AI97" i="8"/>
  <c r="AK97" i="8"/>
  <c r="AJ97" i="8"/>
  <c r="AK89" i="8"/>
  <c r="AJ89" i="8"/>
  <c r="AI89" i="8"/>
  <c r="AJ645" i="8"/>
  <c r="AK645" i="8"/>
  <c r="AI645" i="8"/>
  <c r="AK304" i="8"/>
  <c r="AJ304" i="8"/>
  <c r="AI304" i="8"/>
  <c r="AI145" i="8"/>
  <c r="AK145" i="8"/>
  <c r="AJ145" i="8"/>
  <c r="AE626" i="8"/>
  <c r="AC626" i="8"/>
  <c r="AB626" i="8"/>
  <c r="AC212" i="8"/>
  <c r="AB212" i="8"/>
  <c r="AE212" i="8"/>
  <c r="AC446" i="8"/>
  <c r="AE446" i="8"/>
  <c r="AB446" i="8"/>
  <c r="AE634" i="8"/>
  <c r="AB634" i="8"/>
  <c r="AC634" i="8"/>
  <c r="AB686" i="8"/>
  <c r="AC686" i="8"/>
  <c r="AE686" i="8"/>
  <c r="AB540" i="8"/>
  <c r="AC540" i="8"/>
  <c r="AE540" i="8"/>
  <c r="AC187" i="8"/>
  <c r="AE187" i="8"/>
  <c r="AC96" i="8"/>
  <c r="AE306" i="8"/>
  <c r="AC306" i="8"/>
  <c r="AB306" i="8"/>
  <c r="AH77" i="8"/>
  <c r="AA77" i="8" s="1"/>
  <c r="AE178" i="8"/>
  <c r="AB178" i="8"/>
  <c r="AC178" i="8"/>
  <c r="AE559" i="8"/>
  <c r="AC559" i="8"/>
  <c r="AB559" i="8"/>
  <c r="AC398" i="8"/>
  <c r="AE398" i="8"/>
  <c r="AB398" i="8"/>
  <c r="AC253" i="8"/>
  <c r="AE253" i="8"/>
  <c r="AB253" i="8"/>
  <c r="AE21" i="8"/>
  <c r="AB21" i="8"/>
  <c r="AB630" i="8"/>
  <c r="AE630" i="8"/>
  <c r="AC630" i="8"/>
  <c r="AE624" i="8"/>
  <c r="AC624" i="8"/>
  <c r="AB624" i="8"/>
  <c r="AE632" i="8"/>
  <c r="AB632" i="8"/>
  <c r="AC632" i="8"/>
  <c r="AB187" i="8"/>
  <c r="AB529" i="8"/>
  <c r="AE96" i="8"/>
  <c r="AE32" i="8"/>
  <c r="AB32" i="8"/>
  <c r="AC32" i="8"/>
  <c r="AH213" i="8"/>
  <c r="AA213" i="8" s="1"/>
  <c r="AC294" i="8"/>
  <c r="AB294" i="8"/>
  <c r="AE294" i="8"/>
  <c r="AH517" i="8"/>
  <c r="AA517" i="8" s="1"/>
  <c r="AH86" i="8"/>
  <c r="AA86" i="8" s="1"/>
  <c r="AH457" i="8"/>
  <c r="AA457" i="8" s="1"/>
  <c r="AC503" i="8"/>
  <c r="AB503" i="8"/>
  <c r="AE503" i="8"/>
  <c r="AB684" i="8"/>
  <c r="AC684" i="8"/>
  <c r="AE684" i="8"/>
  <c r="AB36" i="8"/>
  <c r="AC36" i="8"/>
  <c r="AE36" i="8"/>
  <c r="AE25" i="8"/>
  <c r="AB25" i="8"/>
  <c r="AB396" i="8"/>
  <c r="AC396" i="8"/>
  <c r="AE396" i="8"/>
  <c r="AE84" i="8"/>
  <c r="AC84" i="8"/>
  <c r="AB84" i="8"/>
  <c r="AH414" i="8"/>
  <c r="AA414" i="8" s="1"/>
  <c r="AB696" i="8"/>
  <c r="AE696" i="8"/>
  <c r="AC696" i="8"/>
  <c r="AE435" i="8"/>
  <c r="AB435" i="8"/>
  <c r="AC435" i="8"/>
  <c r="AE529" i="8"/>
  <c r="AE614" i="8"/>
  <c r="AB614" i="8"/>
  <c r="AC614" i="8"/>
  <c r="AE202" i="8"/>
  <c r="AC202" i="8"/>
  <c r="AB202" i="8"/>
  <c r="AB271" i="8"/>
  <c r="AC271" i="8"/>
  <c r="AE271" i="8"/>
  <c r="AC226" i="8"/>
  <c r="AE226" i="8"/>
  <c r="AB226" i="8"/>
  <c r="AH218" i="8"/>
  <c r="AA218" i="8" s="1"/>
  <c r="AH589" i="8"/>
  <c r="AA589" i="8" s="1"/>
  <c r="AH671" i="8"/>
  <c r="AA671" i="8" s="1"/>
  <c r="AE575" i="8"/>
  <c r="AC575" i="8"/>
  <c r="AB575" i="8"/>
  <c r="AH488" i="8"/>
  <c r="AA488" i="8" s="1"/>
  <c r="AE163" i="8"/>
  <c r="AB163" i="8"/>
  <c r="AC293" i="8"/>
  <c r="AE293" i="8"/>
  <c r="AB293" i="8"/>
  <c r="AC325" i="8"/>
  <c r="AB325" i="8"/>
  <c r="AE325" i="8"/>
  <c r="AE385" i="8"/>
  <c r="AB385" i="8"/>
  <c r="AC385" i="8"/>
  <c r="AE442" i="8"/>
  <c r="AC442" i="8"/>
  <c r="AB442" i="8"/>
  <c r="AC707" i="8"/>
  <c r="AB707" i="8"/>
  <c r="AE707" i="8"/>
  <c r="AC55" i="8"/>
  <c r="AE55" i="8"/>
  <c r="AB55" i="8"/>
  <c r="AC628" i="8"/>
  <c r="AB628" i="8"/>
  <c r="AE628" i="8"/>
  <c r="AB492" i="8"/>
  <c r="AE492" i="8"/>
  <c r="AC492" i="8"/>
  <c r="AE259" i="8"/>
  <c r="AC259" i="8"/>
  <c r="AB259" i="8"/>
  <c r="AB603" i="8"/>
  <c r="AE603" i="8"/>
  <c r="AC603" i="8"/>
  <c r="AC83" i="8"/>
  <c r="AB554" i="8"/>
  <c r="AC554" i="8"/>
  <c r="AE554" i="8"/>
  <c r="AC511" i="8"/>
  <c r="AE511" i="8"/>
  <c r="AB511" i="8"/>
  <c r="AH701" i="8"/>
  <c r="AA701" i="8" s="1"/>
  <c r="AB148" i="8"/>
  <c r="AE148" i="8"/>
  <c r="AC148" i="8"/>
  <c r="AE290" i="8"/>
  <c r="AC290" i="8"/>
  <c r="AB290" i="8"/>
  <c r="AH544" i="8"/>
  <c r="AA544" i="8" s="1"/>
  <c r="AC712" i="8"/>
  <c r="AE712" i="8"/>
  <c r="AB712" i="8"/>
  <c r="AB594" i="8"/>
  <c r="AE594" i="8"/>
  <c r="AC594" i="8"/>
  <c r="AC482" i="8"/>
  <c r="AE482" i="8"/>
  <c r="AB482" i="8"/>
  <c r="AE679" i="8"/>
  <c r="AC679" i="8"/>
  <c r="AB679" i="8"/>
  <c r="AC598" i="8"/>
  <c r="AB598" i="8"/>
  <c r="AE598" i="8"/>
  <c r="AC207" i="8"/>
  <c r="AE207" i="8"/>
  <c r="AB207" i="8"/>
  <c r="AB659" i="8"/>
  <c r="AC659" i="8"/>
  <c r="AE659" i="8"/>
  <c r="AB661" i="8"/>
  <c r="AC661" i="8"/>
  <c r="AE661" i="8"/>
  <c r="AC281" i="8"/>
  <c r="AB281" i="8"/>
  <c r="AE281" i="8"/>
  <c r="AC179" i="8"/>
  <c r="AE68" i="8"/>
  <c r="AH658" i="8"/>
  <c r="AA658" i="8" s="1"/>
  <c r="AC621" i="8"/>
  <c r="AE621" i="8"/>
  <c r="AB621" i="8"/>
  <c r="AC219" i="8"/>
  <c r="AE219" i="8"/>
  <c r="AB219" i="8"/>
  <c r="AE265" i="8"/>
  <c r="AC265" i="8"/>
  <c r="AB265" i="8"/>
  <c r="AE125" i="8"/>
  <c r="AC650" i="8"/>
  <c r="AB650" i="8"/>
  <c r="AE650" i="8"/>
  <c r="AC261" i="8"/>
  <c r="AB261" i="8"/>
  <c r="AE261" i="8"/>
  <c r="AB108" i="8"/>
  <c r="AE108" i="8"/>
  <c r="AC108" i="8"/>
  <c r="AC669" i="8"/>
  <c r="AB669" i="8"/>
  <c r="AE669" i="8"/>
  <c r="AB330" i="8"/>
  <c r="AE330" i="8"/>
  <c r="AC330" i="8"/>
  <c r="AC378" i="8"/>
  <c r="AB378" i="8"/>
  <c r="AE378" i="8"/>
  <c r="AC657" i="8"/>
  <c r="AB657" i="8"/>
  <c r="AE657" i="8"/>
  <c r="AC297" i="8"/>
  <c r="AE297" i="8"/>
  <c r="AB297" i="8"/>
  <c r="AB239" i="8"/>
  <c r="AE239" i="8"/>
  <c r="AC655" i="8"/>
  <c r="AB655" i="8"/>
  <c r="AE655" i="8"/>
  <c r="AB425" i="8"/>
  <c r="AE425" i="8"/>
  <c r="AC425" i="8"/>
  <c r="AE179" i="8"/>
  <c r="AB68" i="8"/>
  <c r="AH428" i="8"/>
  <c r="AA428" i="8" s="1"/>
  <c r="AH668" i="8"/>
  <c r="AA668" i="8" s="1"/>
  <c r="AH222" i="8"/>
  <c r="AA222" i="8" s="1"/>
  <c r="AH381" i="8"/>
  <c r="AA381" i="8" s="1"/>
  <c r="AB664" i="8"/>
  <c r="AC664" i="8"/>
  <c r="AE664" i="8"/>
  <c r="AC545" i="8"/>
  <c r="AE545" i="8"/>
  <c r="AE400" i="8"/>
  <c r="AB400" i="8"/>
  <c r="AC400" i="8"/>
  <c r="AC273" i="8"/>
  <c r="AE273" i="8"/>
  <c r="AB273" i="8"/>
  <c r="AB687" i="8"/>
  <c r="AE687" i="8"/>
  <c r="AC687" i="8"/>
  <c r="AC242" i="8"/>
  <c r="AB242" i="8"/>
  <c r="AE242" i="8"/>
  <c r="AE405" i="8"/>
  <c r="AC405" i="8"/>
  <c r="AB405" i="8"/>
  <c r="AE374" i="8"/>
  <c r="AB374" i="8"/>
  <c r="AC374" i="8"/>
  <c r="AE543" i="8"/>
  <c r="AC543" i="8"/>
  <c r="AB543" i="8"/>
  <c r="AE399" i="8"/>
  <c r="AC399" i="8"/>
  <c r="AB399" i="8"/>
  <c r="AB700" i="8"/>
  <c r="AC700" i="8"/>
  <c r="AE700" i="8"/>
  <c r="AC154" i="8"/>
  <c r="AB154" i="8"/>
  <c r="AE154" i="8"/>
  <c r="AB518" i="8"/>
  <c r="AE518" i="8"/>
  <c r="AC518" i="8"/>
  <c r="AC346" i="8"/>
  <c r="AE346" i="8"/>
  <c r="AB685" i="8"/>
  <c r="AC685" i="8"/>
  <c r="AE685" i="8"/>
  <c r="AC63" i="8"/>
  <c r="AE63" i="8"/>
  <c r="AB63" i="8"/>
  <c r="AB512" i="8"/>
  <c r="AB138" i="8"/>
  <c r="AE138" i="8"/>
  <c r="AC138" i="8"/>
  <c r="AE636" i="8"/>
  <c r="AC636" i="8"/>
  <c r="AB636" i="8"/>
  <c r="AC167" i="8"/>
  <c r="AB167" i="8"/>
  <c r="AE59" i="8"/>
  <c r="AB59" i="8"/>
  <c r="AC59" i="8"/>
  <c r="AB694" i="8"/>
  <c r="AE694" i="8"/>
  <c r="AC694" i="8"/>
  <c r="AC140" i="8"/>
  <c r="AE140" i="8"/>
  <c r="AB140" i="8"/>
  <c r="AB386" i="8"/>
  <c r="AC386" i="8"/>
  <c r="AE386" i="8"/>
  <c r="AB248" i="8"/>
  <c r="AC248" i="8"/>
  <c r="AE248" i="8"/>
  <c r="AH487" i="8"/>
  <c r="AA487" i="8" s="1"/>
  <c r="AC522" i="8"/>
  <c r="AH456" i="8"/>
  <c r="AA456" i="8" s="1"/>
  <c r="AH282" i="8"/>
  <c r="AA282" i="8" s="1"/>
  <c r="AE423" i="8"/>
  <c r="AB423" i="8"/>
  <c r="AC423" i="8"/>
  <c r="AI716" i="8"/>
  <c r="AJ716" i="8"/>
  <c r="AK716" i="8"/>
  <c r="AI711" i="8"/>
  <c r="AJ711" i="8"/>
  <c r="AK711" i="8"/>
  <c r="AH714" i="8"/>
  <c r="AA714" i="8" s="1"/>
  <c r="AH705" i="8"/>
  <c r="AA705" i="8" s="1"/>
  <c r="AH704" i="8"/>
  <c r="AA704" i="8" s="1"/>
  <c r="AH715" i="8"/>
  <c r="AA715" i="8" s="1"/>
  <c r="AH719" i="8"/>
  <c r="AA719" i="8" s="1"/>
  <c r="AE717" i="8"/>
  <c r="AB717" i="8"/>
  <c r="AC717" i="8"/>
  <c r="C18" i="8"/>
  <c r="AH713" i="8"/>
  <c r="AA713" i="8" s="1"/>
  <c r="AH718" i="8"/>
  <c r="AA718" i="8" s="1"/>
  <c r="AZ642" i="9" l="1"/>
  <c r="AB193" i="9"/>
  <c r="AZ239" i="9"/>
  <c r="AZ612" i="9"/>
  <c r="AA301" i="9"/>
  <c r="AC237" i="9"/>
  <c r="AH318" i="9"/>
  <c r="BE547" i="9"/>
  <c r="AX547" i="9" s="1"/>
  <c r="AE415" i="9"/>
  <c r="AC415" i="9"/>
  <c r="AE571" i="9"/>
  <c r="AY85" i="9"/>
  <c r="AZ83" i="9"/>
  <c r="AY346" i="9"/>
  <c r="AZ277" i="9"/>
  <c r="BB103" i="9"/>
  <c r="AZ187" i="9"/>
  <c r="BW79" i="9"/>
  <c r="BU79" i="9" s="1"/>
  <c r="AB131" i="9"/>
  <c r="AA131" i="9"/>
  <c r="AE332" i="9"/>
  <c r="AC332" i="9"/>
  <c r="AH514" i="9"/>
  <c r="AZ273" i="9"/>
  <c r="BB85" i="9"/>
  <c r="AY83" i="9"/>
  <c r="BB346" i="9"/>
  <c r="AA43" i="9"/>
  <c r="AZ103" i="9"/>
  <c r="AY424" i="9"/>
  <c r="AB71" i="9"/>
  <c r="BE682" i="9"/>
  <c r="AX682" i="9" s="1"/>
  <c r="BB221" i="9"/>
  <c r="BB315" i="9"/>
  <c r="AZ315" i="9"/>
  <c r="AY315" i="9"/>
  <c r="AH428" i="9"/>
  <c r="BB510" i="9"/>
  <c r="AA460" i="9"/>
  <c r="BB189" i="9"/>
  <c r="AY221" i="9"/>
  <c r="AH325" i="9"/>
  <c r="BW64" i="9"/>
  <c r="BU64" i="9" s="1"/>
  <c r="AB146" i="9"/>
  <c r="AZ488" i="9"/>
  <c r="AA432" i="9"/>
  <c r="BB562" i="9"/>
  <c r="AY189" i="9"/>
  <c r="CN51" i="9"/>
  <c r="CL51" i="9" s="1"/>
  <c r="BE689" i="9"/>
  <c r="AX689" i="9" s="1"/>
  <c r="BB689" i="9" s="1"/>
  <c r="BE664" i="9"/>
  <c r="AX664" i="9" s="1"/>
  <c r="BE678" i="9"/>
  <c r="AX678" i="9" s="1"/>
  <c r="AZ678" i="9" s="1"/>
  <c r="BW42" i="9"/>
  <c r="BU42" i="9" s="1"/>
  <c r="BW10" i="9"/>
  <c r="BU10" i="9" s="1"/>
  <c r="AE78" i="9"/>
  <c r="AA629" i="9"/>
  <c r="AZ217" i="9"/>
  <c r="AY301" i="9"/>
  <c r="AB405" i="9"/>
  <c r="BB147" i="9"/>
  <c r="AC209" i="9"/>
  <c r="AA234" i="9"/>
  <c r="AC234" i="9" s="1"/>
  <c r="BB39" i="9"/>
  <c r="BE182" i="9"/>
  <c r="AX182" i="9" s="1"/>
  <c r="BE215" i="9"/>
  <c r="AX215" i="9" s="1"/>
  <c r="AE372" i="9"/>
  <c r="AC372" i="9"/>
  <c r="AH258" i="9"/>
  <c r="AC199" i="9"/>
  <c r="BE699" i="9"/>
  <c r="AX699" i="9" s="1"/>
  <c r="AH91" i="9"/>
  <c r="BW55" i="9"/>
  <c r="BU55" i="9" s="1"/>
  <c r="AH21" i="9"/>
  <c r="AH62" i="9"/>
  <c r="BE644" i="9"/>
  <c r="AX644" i="9" s="1"/>
  <c r="AY202" i="9"/>
  <c r="BE683" i="9"/>
  <c r="AX683" i="9" s="1"/>
  <c r="AZ212" i="9"/>
  <c r="AY273" i="9"/>
  <c r="AZ408" i="9"/>
  <c r="AE275" i="9"/>
  <c r="AZ118" i="9"/>
  <c r="BB95" i="9"/>
  <c r="AZ428" i="9"/>
  <c r="AZ255" i="9"/>
  <c r="AZ512" i="9"/>
  <c r="AY147" i="9"/>
  <c r="BB205" i="9"/>
  <c r="AZ300" i="9"/>
  <c r="BE29" i="9"/>
  <c r="AX29" i="9" s="1"/>
  <c r="AC412" i="9"/>
  <c r="AE412" i="9"/>
  <c r="BB595" i="9"/>
  <c r="AZ595" i="9"/>
  <c r="AY595" i="9"/>
  <c r="AY334" i="9"/>
  <c r="AY670" i="9"/>
  <c r="AZ562" i="9"/>
  <c r="BB349" i="9"/>
  <c r="AY339" i="9"/>
  <c r="AZ339" i="9"/>
  <c r="BB339" i="9"/>
  <c r="AY541" i="9"/>
  <c r="AZ248" i="9"/>
  <c r="AY71" i="9"/>
  <c r="AY380" i="9"/>
  <c r="AB177" i="9"/>
  <c r="AA511" i="9"/>
  <c r="AE66" i="9"/>
  <c r="AZ670" i="9"/>
  <c r="BB308" i="9"/>
  <c r="AY466" i="9"/>
  <c r="AZ261" i="9"/>
  <c r="AZ111" i="9"/>
  <c r="AZ130" i="9"/>
  <c r="BB678" i="9"/>
  <c r="AZ194" i="9"/>
  <c r="AZ86" i="9"/>
  <c r="AB317" i="9"/>
  <c r="AC469" i="9"/>
  <c r="AE469" i="9"/>
  <c r="AZ646" i="9"/>
  <c r="AZ541" i="9"/>
  <c r="BB248" i="9"/>
  <c r="BB71" i="9"/>
  <c r="AY421" i="9"/>
  <c r="BB380" i="9"/>
  <c r="AZ308" i="9"/>
  <c r="AY261" i="9"/>
  <c r="AY423" i="9"/>
  <c r="AY678" i="9"/>
  <c r="BB125" i="9"/>
  <c r="AH254" i="9"/>
  <c r="AY182" i="9"/>
  <c r="AZ182" i="9"/>
  <c r="BB182" i="9"/>
  <c r="AZ669" i="9"/>
  <c r="AY646" i="9"/>
  <c r="AZ602" i="9"/>
  <c r="BB421" i="9"/>
  <c r="BB423" i="9"/>
  <c r="BB84" i="9"/>
  <c r="AY86" i="9"/>
  <c r="AA628" i="9"/>
  <c r="AH722" i="9"/>
  <c r="BE330" i="9"/>
  <c r="AX330" i="9" s="1"/>
  <c r="AY669" i="9"/>
  <c r="AZ202" i="9"/>
  <c r="BB212" i="9"/>
  <c r="BB602" i="9"/>
  <c r="AY232" i="9"/>
  <c r="AY194" i="9"/>
  <c r="AZ84" i="9"/>
  <c r="AZ205" i="9"/>
  <c r="AC463" i="9"/>
  <c r="AH298" i="9"/>
  <c r="BB232" i="9"/>
  <c r="AH70" i="9"/>
  <c r="AB70" i="9" s="1"/>
  <c r="AB723" i="9"/>
  <c r="AA723" i="9"/>
  <c r="AH721" i="9"/>
  <c r="AA722" i="9"/>
  <c r="AB722" i="9"/>
  <c r="AC94" i="8"/>
  <c r="AC40" i="8"/>
  <c r="AE512" i="8"/>
  <c r="AB40" i="8"/>
  <c r="AB573" i="8"/>
  <c r="AE283" i="8"/>
  <c r="AB61" i="8"/>
  <c r="AE573" i="8"/>
  <c r="AB339" i="8"/>
  <c r="AB283" i="8"/>
  <c r="AC52" i="8"/>
  <c r="AB431" i="8"/>
  <c r="AC431" i="8"/>
  <c r="AC38" i="8"/>
  <c r="AE522" i="8"/>
  <c r="AB706" i="8"/>
  <c r="AC483" i="8"/>
  <c r="AC709" i="8"/>
  <c r="AB483" i="8"/>
  <c r="AC221" i="8"/>
  <c r="AC491" i="8"/>
  <c r="AE706" i="8"/>
  <c r="AE83" i="8"/>
  <c r="AE491" i="8"/>
  <c r="AE94" i="8"/>
  <c r="AB709" i="8"/>
  <c r="AH724" i="9"/>
  <c r="AH723" i="8"/>
  <c r="AA723" i="8" s="1"/>
  <c r="AH724" i="8"/>
  <c r="AA724" i="8" s="1"/>
  <c r="AB722" i="8"/>
  <c r="AC722" i="8"/>
  <c r="AE722" i="8"/>
  <c r="AH721" i="8"/>
  <c r="AA721" i="8" s="1"/>
  <c r="AE221" i="8"/>
  <c r="AC429" i="8"/>
  <c r="AC538" i="8"/>
  <c r="AE538" i="8"/>
  <c r="AB538" i="8"/>
  <c r="AH110" i="8"/>
  <c r="AA110" i="8" s="1"/>
  <c r="AE449" i="8"/>
  <c r="AC449" i="8"/>
  <c r="AB449" i="8"/>
  <c r="AB429" i="8"/>
  <c r="AE135" i="8"/>
  <c r="AC135" i="8"/>
  <c r="AB135" i="8"/>
  <c r="AE48" i="8"/>
  <c r="AB48" i="8"/>
  <c r="AH109" i="8"/>
  <c r="AA109" i="8" s="1"/>
  <c r="AE109" i="8" s="1"/>
  <c r="AB515" i="8"/>
  <c r="AC515" i="8"/>
  <c r="AE515" i="8"/>
  <c r="AC615" i="8"/>
  <c r="AE552" i="8"/>
  <c r="AB92" i="8"/>
  <c r="AE92" i="8"/>
  <c r="AC92" i="8"/>
  <c r="AB338" i="8"/>
  <c r="AC338" i="8"/>
  <c r="AE338" i="8"/>
  <c r="AC105" i="8"/>
  <c r="AE105" i="8"/>
  <c r="AB105" i="8"/>
  <c r="AB551" i="8"/>
  <c r="AE551" i="8"/>
  <c r="AC551" i="8"/>
  <c r="AB607" i="8"/>
  <c r="AE615" i="8"/>
  <c r="AE567" i="8"/>
  <c r="AC567" i="8"/>
  <c r="AB567" i="8"/>
  <c r="AC542" i="8"/>
  <c r="AB542" i="8"/>
  <c r="AE542" i="8"/>
  <c r="AC607" i="8"/>
  <c r="AH356" i="8"/>
  <c r="AA356" i="8" s="1"/>
  <c r="AH345" i="8"/>
  <c r="AA345" i="8" s="1"/>
  <c r="AB345" i="8" s="1"/>
  <c r="AH595" i="8"/>
  <c r="AA595" i="8" s="1"/>
  <c r="AE595" i="8" s="1"/>
  <c r="AB526" i="8"/>
  <c r="AC526" i="8"/>
  <c r="AE526" i="8"/>
  <c r="AC618" i="8"/>
  <c r="AB618" i="8"/>
  <c r="AE618" i="8"/>
  <c r="AH592" i="8"/>
  <c r="AA592" i="8" s="1"/>
  <c r="AB592" i="8" s="1"/>
  <c r="AH33" i="8"/>
  <c r="AA33" i="8" s="1"/>
  <c r="AH699" i="8"/>
  <c r="AA699" i="8" s="1"/>
  <c r="AE699" i="8" s="1"/>
  <c r="AE363" i="9"/>
  <c r="AC363" i="9"/>
  <c r="AZ93" i="9"/>
  <c r="AY524" i="9"/>
  <c r="AB431" i="9"/>
  <c r="BB397" i="9"/>
  <c r="AZ56" i="9"/>
  <c r="AZ51" i="9"/>
  <c r="AY197" i="9"/>
  <c r="AY268" i="9"/>
  <c r="AZ493" i="9"/>
  <c r="BB557" i="9"/>
  <c r="AY146" i="9"/>
  <c r="BB259" i="9"/>
  <c r="BE677" i="9"/>
  <c r="AX677" i="9" s="1"/>
  <c r="BB677" i="9" s="1"/>
  <c r="BE673" i="9"/>
  <c r="AX673" i="9" s="1"/>
  <c r="BE63" i="9"/>
  <c r="AX63" i="9" s="1"/>
  <c r="BE667" i="9"/>
  <c r="AX667" i="9" s="1"/>
  <c r="BB661" i="9"/>
  <c r="AZ661" i="9"/>
  <c r="AY661" i="9"/>
  <c r="BB628" i="9"/>
  <c r="AY628" i="9"/>
  <c r="AZ628" i="9"/>
  <c r="AA717" i="9"/>
  <c r="BB485" i="9"/>
  <c r="BB524" i="9"/>
  <c r="BB177" i="9"/>
  <c r="AA279" i="9"/>
  <c r="AB331" i="9"/>
  <c r="AY51" i="9"/>
  <c r="AY93" i="9"/>
  <c r="AZ578" i="9"/>
  <c r="AZ146" i="9"/>
  <c r="AZ149" i="9"/>
  <c r="AZ689" i="9"/>
  <c r="BE645" i="9"/>
  <c r="AX645" i="9" s="1"/>
  <c r="AZ645" i="9" s="1"/>
  <c r="BE662" i="9"/>
  <c r="AX662" i="9" s="1"/>
  <c r="BB662" i="9" s="1"/>
  <c r="AH79" i="9"/>
  <c r="BB327" i="9"/>
  <c r="AZ327" i="9"/>
  <c r="AY327" i="9"/>
  <c r="AE464" i="9"/>
  <c r="AC464" i="9"/>
  <c r="BB632" i="9"/>
  <c r="AA631" i="9"/>
  <c r="AC631" i="9" s="1"/>
  <c r="AZ485" i="9"/>
  <c r="AZ177" i="9"/>
  <c r="AY220" i="9"/>
  <c r="AY260" i="9"/>
  <c r="AZ589" i="9"/>
  <c r="AY578" i="9"/>
  <c r="BB337" i="9"/>
  <c r="BB149" i="9"/>
  <c r="AH699" i="9"/>
  <c r="AB699" i="9" s="1"/>
  <c r="AB67" i="9"/>
  <c r="BB45" i="9"/>
  <c r="AY454" i="9"/>
  <c r="AZ220" i="9"/>
  <c r="AZ260" i="9"/>
  <c r="AY589" i="9"/>
  <c r="AE530" i="9"/>
  <c r="AZ337" i="9"/>
  <c r="BB295" i="9"/>
  <c r="AZ295" i="9"/>
  <c r="AY295" i="9"/>
  <c r="AE513" i="9"/>
  <c r="AC513" i="9"/>
  <c r="AY45" i="9"/>
  <c r="AZ454" i="9"/>
  <c r="BB44" i="9"/>
  <c r="AZ301" i="9"/>
  <c r="AY300" i="9"/>
  <c r="AH311" i="9"/>
  <c r="AB311" i="9" s="1"/>
  <c r="BB299" i="9"/>
  <c r="AY299" i="9"/>
  <c r="AZ299" i="9"/>
  <c r="AC327" i="9"/>
  <c r="AE327" i="9"/>
  <c r="BB565" i="9"/>
  <c r="AZ225" i="9"/>
  <c r="AZ44" i="9"/>
  <c r="AY98" i="9"/>
  <c r="AY56" i="9"/>
  <c r="AC81" i="9"/>
  <c r="BE680" i="9"/>
  <c r="AX680" i="9" s="1"/>
  <c r="BE666" i="9"/>
  <c r="AX666" i="9" s="1"/>
  <c r="AE628" i="9"/>
  <c r="AC628" i="9"/>
  <c r="AE234" i="9"/>
  <c r="AY689" i="9"/>
  <c r="AB125" i="8"/>
  <c r="AB113" i="8"/>
  <c r="AC72" i="8"/>
  <c r="AC535" i="8"/>
  <c r="AE72" i="8"/>
  <c r="AE535" i="8"/>
  <c r="BB625" i="9"/>
  <c r="AZ203" i="9"/>
  <c r="AB587" i="9"/>
  <c r="BE702" i="9"/>
  <c r="AX702" i="9" s="1"/>
  <c r="AZ702" i="9" s="1"/>
  <c r="AH217" i="9"/>
  <c r="BB80" i="9"/>
  <c r="AZ80" i="9"/>
  <c r="AA638" i="9"/>
  <c r="AE638" i="9" s="1"/>
  <c r="AZ539" i="9"/>
  <c r="AH232" i="9"/>
  <c r="AE64" i="9"/>
  <c r="AC64" i="9"/>
  <c r="AZ545" i="9"/>
  <c r="AZ245" i="9"/>
  <c r="AA539" i="9"/>
  <c r="AY539" i="9"/>
  <c r="AH470" i="9"/>
  <c r="AY545" i="9"/>
  <c r="AY245" i="9"/>
  <c r="BB112" i="9"/>
  <c r="BB597" i="9"/>
  <c r="AZ183" i="9"/>
  <c r="AH94" i="9"/>
  <c r="AZ112" i="9"/>
  <c r="AY597" i="9"/>
  <c r="AY183" i="9"/>
  <c r="AY111" i="9"/>
  <c r="CN73" i="9"/>
  <c r="CL73" i="9" s="1"/>
  <c r="BE650" i="9"/>
  <c r="AX650" i="9" s="1"/>
  <c r="BB650" i="9" s="1"/>
  <c r="CN69" i="9"/>
  <c r="CL69" i="9" s="1"/>
  <c r="CN50" i="9"/>
  <c r="CL50" i="9" s="1"/>
  <c r="CN58" i="9"/>
  <c r="CL58" i="9" s="1"/>
  <c r="AH126" i="9"/>
  <c r="AA551" i="9"/>
  <c r="AA311" i="9"/>
  <c r="AH635" i="9"/>
  <c r="AA635" i="9" s="1"/>
  <c r="BB451" i="9"/>
  <c r="AZ586" i="9"/>
  <c r="AB689" i="9"/>
  <c r="AA689" i="9"/>
  <c r="AH413" i="9"/>
  <c r="AH175" i="9"/>
  <c r="AH576" i="9"/>
  <c r="AB576" i="9" s="1"/>
  <c r="BB407" i="9"/>
  <c r="AZ407" i="9"/>
  <c r="AY407" i="9"/>
  <c r="AH610" i="9"/>
  <c r="AH312" i="9"/>
  <c r="AB45" i="8"/>
  <c r="AH245" i="8"/>
  <c r="AA245" i="8" s="1"/>
  <c r="AE245" i="8" s="1"/>
  <c r="AC528" i="8"/>
  <c r="AB528" i="8"/>
  <c r="AE528" i="8"/>
  <c r="AB565" i="8"/>
  <c r="AE565" i="8"/>
  <c r="AC565" i="8"/>
  <c r="AE348" i="8"/>
  <c r="AC348" i="8"/>
  <c r="AB348" i="8"/>
  <c r="AE612" i="8"/>
  <c r="AH191" i="8"/>
  <c r="AA191" i="8" s="1"/>
  <c r="AH556" i="8"/>
  <c r="AA556" i="8" s="1"/>
  <c r="AB355" i="8"/>
  <c r="AC355" i="8"/>
  <c r="AE355" i="8"/>
  <c r="AE416" i="8"/>
  <c r="AB416" i="8"/>
  <c r="AC416" i="8"/>
  <c r="AC612" i="8"/>
  <c r="AZ37" i="8"/>
  <c r="AX37" i="8" s="1"/>
  <c r="AC461" i="8"/>
  <c r="AE461" i="8"/>
  <c r="AB461" i="8"/>
  <c r="AB514" i="8"/>
  <c r="AE514" i="8"/>
  <c r="AC514" i="8"/>
  <c r="AB536" i="8"/>
  <c r="AE536" i="8"/>
  <c r="AC536" i="8"/>
  <c r="AB445" i="8"/>
  <c r="AC445" i="8"/>
  <c r="AE445" i="8"/>
  <c r="AH106" i="8"/>
  <c r="AA106" i="8" s="1"/>
  <c r="AB106" i="8" s="1"/>
  <c r="AB28" i="8"/>
  <c r="AE28" i="8"/>
  <c r="AC28" i="8"/>
  <c r="AC329" i="8"/>
  <c r="AE329" i="8"/>
  <c r="AB329" i="8"/>
  <c r="AH677" i="8"/>
  <c r="AA677" i="8" s="1"/>
  <c r="AE677" i="8" s="1"/>
  <c r="AZ34" i="8"/>
  <c r="AX34" i="8" s="1"/>
  <c r="AH430" i="8"/>
  <c r="AA430" i="8" s="1"/>
  <c r="AE430" i="8" s="1"/>
  <c r="AC310" i="8"/>
  <c r="AB310" i="8"/>
  <c r="AE310" i="8"/>
  <c r="AE45" i="8"/>
  <c r="AH35" i="8"/>
  <c r="AA35" i="8" s="1"/>
  <c r="AC152" i="8"/>
  <c r="AE152" i="8"/>
  <c r="AB152" i="8"/>
  <c r="AE287" i="8"/>
  <c r="AC287" i="8"/>
  <c r="AB287" i="8"/>
  <c r="AH363" i="8"/>
  <c r="AA363" i="8" s="1"/>
  <c r="AB588" i="8"/>
  <c r="AC588" i="8"/>
  <c r="AE588" i="8"/>
  <c r="AB316" i="8"/>
  <c r="AE316" i="8"/>
  <c r="AC316" i="8"/>
  <c r="AH286" i="8"/>
  <c r="AA286" i="8" s="1"/>
  <c r="AH341" i="8"/>
  <c r="AA341" i="8" s="1"/>
  <c r="AH702" i="8"/>
  <c r="AA702" i="8" s="1"/>
  <c r="AH234" i="8"/>
  <c r="AA234" i="8" s="1"/>
  <c r="AB234" i="8" s="1"/>
  <c r="AZ82" i="8"/>
  <c r="AX82" i="8" s="1"/>
  <c r="AZ48" i="8"/>
  <c r="AX48" i="8" s="1"/>
  <c r="AZ78" i="8"/>
  <c r="AX78" i="8" s="1"/>
  <c r="AZ25" i="8"/>
  <c r="AX25" i="8" s="1"/>
  <c r="AH682" i="8"/>
  <c r="AA682" i="8" s="1"/>
  <c r="AB682" i="8" s="1"/>
  <c r="AC471" i="8"/>
  <c r="AB471" i="8"/>
  <c r="AE471" i="8"/>
  <c r="AC352" i="8"/>
  <c r="AE352" i="8"/>
  <c r="AB352" i="8"/>
  <c r="AB90" i="8"/>
  <c r="AE90" i="8"/>
  <c r="AC90" i="8"/>
  <c r="AH126" i="8"/>
  <c r="AA126" i="8" s="1"/>
  <c r="AB454" i="8"/>
  <c r="AE454" i="8"/>
  <c r="AC454" i="8"/>
  <c r="AH513" i="8"/>
  <c r="AA513" i="8" s="1"/>
  <c r="AC601" i="8"/>
  <c r="AB601" i="8"/>
  <c r="AE601" i="8"/>
  <c r="AE599" i="8"/>
  <c r="AB599" i="8"/>
  <c r="AC599" i="8"/>
  <c r="AC465" i="8"/>
  <c r="AE465" i="8"/>
  <c r="AB465" i="8"/>
  <c r="AB237" i="8"/>
  <c r="AC237" i="8"/>
  <c r="AE237" i="8"/>
  <c r="AE151" i="8"/>
  <c r="AB151" i="8"/>
  <c r="AC151" i="8"/>
  <c r="AB495" i="8"/>
  <c r="AE495" i="8"/>
  <c r="AC495" i="8"/>
  <c r="AH698" i="8"/>
  <c r="AA698" i="8" s="1"/>
  <c r="AH247" i="8"/>
  <c r="AA247" i="8" s="1"/>
  <c r="AH268" i="8"/>
  <c r="AA268" i="8" s="1"/>
  <c r="AB268" i="8" s="1"/>
  <c r="AH164" i="8"/>
  <c r="AA164" i="8" s="1"/>
  <c r="AE164" i="8" s="1"/>
  <c r="AH307" i="8"/>
  <c r="AA307" i="8" s="1"/>
  <c r="AB307" i="8" s="1"/>
  <c r="AH695" i="8"/>
  <c r="AA695" i="8" s="1"/>
  <c r="AH102" i="8"/>
  <c r="AA102" i="8" s="1"/>
  <c r="AB102" i="8" s="1"/>
  <c r="AH80" i="8"/>
  <c r="AA80" i="8" s="1"/>
  <c r="AH225" i="8"/>
  <c r="AA225" i="8" s="1"/>
  <c r="AC501" i="8"/>
  <c r="AE501" i="8"/>
  <c r="AB501" i="8"/>
  <c r="AE407" i="8"/>
  <c r="AB407" i="8"/>
  <c r="AC407" i="8"/>
  <c r="AC133" i="8"/>
  <c r="AB133" i="8"/>
  <c r="AE133" i="8"/>
  <c r="AC413" i="8"/>
  <c r="AB413" i="8"/>
  <c r="AE413" i="8"/>
  <c r="AH323" i="8"/>
  <c r="AA323" i="8" s="1"/>
  <c r="AH174" i="8"/>
  <c r="AA174" i="8" s="1"/>
  <c r="AB174" i="8" s="1"/>
  <c r="AH280" i="8"/>
  <c r="AA280" i="8" s="1"/>
  <c r="AH208" i="8"/>
  <c r="AA208" i="8" s="1"/>
  <c r="AC208" i="8" s="1"/>
  <c r="AH665" i="8"/>
  <c r="AA665" i="8" s="1"/>
  <c r="AB665" i="8" s="1"/>
  <c r="AB58" i="8"/>
  <c r="AE58" i="8"/>
  <c r="AC58" i="8"/>
  <c r="AC464" i="8"/>
  <c r="AB464" i="8"/>
  <c r="AE464" i="8"/>
  <c r="AH388" i="8"/>
  <c r="AA388" i="8" s="1"/>
  <c r="AC388" i="8" s="1"/>
  <c r="AH402" i="8"/>
  <c r="AA402" i="8" s="1"/>
  <c r="AZ76" i="8"/>
  <c r="AX76" i="8" s="1"/>
  <c r="AB415" i="8"/>
  <c r="AC415" i="8"/>
  <c r="AE415" i="8"/>
  <c r="AB620" i="8"/>
  <c r="AC620" i="8"/>
  <c r="AE620" i="8"/>
  <c r="AH168" i="8"/>
  <c r="AA168" i="8" s="1"/>
  <c r="AH582" i="8"/>
  <c r="AA582" i="8" s="1"/>
  <c r="AC345" i="8"/>
  <c r="AE157" i="8"/>
  <c r="AC157" i="8"/>
  <c r="AB157" i="8"/>
  <c r="AE165" i="8"/>
  <c r="AB165" i="8"/>
  <c r="AC165" i="8"/>
  <c r="AC141" i="8"/>
  <c r="AB141" i="8"/>
  <c r="AE141" i="8"/>
  <c r="AE521" i="8"/>
  <c r="AB521" i="8"/>
  <c r="AC521" i="8"/>
  <c r="AH672" i="8"/>
  <c r="AA672" i="8" s="1"/>
  <c r="AE672" i="8" s="1"/>
  <c r="AH162" i="8"/>
  <c r="AA162" i="8" s="1"/>
  <c r="AC185" i="8"/>
  <c r="AB185" i="8"/>
  <c r="AE185" i="8"/>
  <c r="AE404" i="8"/>
  <c r="AC404" i="8"/>
  <c r="AB404" i="8"/>
  <c r="AB69" i="8"/>
  <c r="AE69" i="8"/>
  <c r="AC69" i="8"/>
  <c r="AC241" i="8"/>
  <c r="AE241" i="8"/>
  <c r="AB241" i="8"/>
  <c r="AH351" i="8"/>
  <c r="AA351" i="8" s="1"/>
  <c r="AC499" i="8"/>
  <c r="AB499" i="8"/>
  <c r="AE499" i="8"/>
  <c r="AC479" i="8"/>
  <c r="AB479" i="8"/>
  <c r="AE479" i="8"/>
  <c r="AH296" i="8"/>
  <c r="AA296" i="8" s="1"/>
  <c r="AE417" i="8"/>
  <c r="AC417" i="8"/>
  <c r="AB417" i="8"/>
  <c r="AY662" i="9"/>
  <c r="AY510" i="9"/>
  <c r="AZ546" i="9"/>
  <c r="BB217" i="9"/>
  <c r="BB488" i="9"/>
  <c r="AZ32" i="9"/>
  <c r="AZ424" i="9"/>
  <c r="AA70" i="9"/>
  <c r="CN40" i="9"/>
  <c r="CL40" i="9" s="1"/>
  <c r="CN36" i="9"/>
  <c r="CL36" i="9" s="1"/>
  <c r="CN31" i="9"/>
  <c r="CL31" i="9" s="1"/>
  <c r="CN20" i="9"/>
  <c r="CL20" i="9" s="1"/>
  <c r="AH489" i="9"/>
  <c r="BE654" i="9"/>
  <c r="AX654" i="9" s="1"/>
  <c r="BE671" i="9"/>
  <c r="AX671" i="9" s="1"/>
  <c r="BB323" i="9"/>
  <c r="AY323" i="9"/>
  <c r="AZ323" i="9"/>
  <c r="AH695" i="9"/>
  <c r="AH653" i="9"/>
  <c r="AH685" i="9"/>
  <c r="BE596" i="9"/>
  <c r="AX596" i="9" s="1"/>
  <c r="BB596" i="9" s="1"/>
  <c r="BB234" i="9"/>
  <c r="AZ167" i="9"/>
  <c r="AZ136" i="9"/>
  <c r="AY32" i="9"/>
  <c r="BB543" i="9"/>
  <c r="BB278" i="9"/>
  <c r="BE568" i="9"/>
  <c r="AX568" i="9" s="1"/>
  <c r="AB141" i="9"/>
  <c r="BE668" i="9"/>
  <c r="AX668" i="9" s="1"/>
  <c r="BE665" i="9"/>
  <c r="AX665" i="9" s="1"/>
  <c r="BB499" i="9"/>
  <c r="AY499" i="9"/>
  <c r="BE684" i="9"/>
  <c r="AX684" i="9" s="1"/>
  <c r="BE675" i="9"/>
  <c r="AX675" i="9" s="1"/>
  <c r="BE696" i="9"/>
  <c r="AX696" i="9" s="1"/>
  <c r="AY682" i="9"/>
  <c r="BB682" i="9"/>
  <c r="AZ682" i="9"/>
  <c r="AE626" i="9"/>
  <c r="AC626" i="9"/>
  <c r="AY656" i="9"/>
  <c r="BB656" i="9"/>
  <c r="AZ234" i="9"/>
  <c r="BE94" i="9"/>
  <c r="AX94" i="9" s="1"/>
  <c r="AZ94" i="9" s="1"/>
  <c r="AY167" i="9"/>
  <c r="BB136" i="9"/>
  <c r="AY543" i="9"/>
  <c r="AY278" i="9"/>
  <c r="AY549" i="9"/>
  <c r="BE695" i="9"/>
  <c r="AX695" i="9" s="1"/>
  <c r="BB514" i="9"/>
  <c r="AY514" i="9"/>
  <c r="AZ514" i="9"/>
  <c r="AB505" i="9"/>
  <c r="BB542" i="9"/>
  <c r="AY389" i="9"/>
  <c r="AZ605" i="9"/>
  <c r="AZ549" i="9"/>
  <c r="BB31" i="9"/>
  <c r="AY31" i="9"/>
  <c r="AZ31" i="9"/>
  <c r="BB664" i="9"/>
  <c r="AY664" i="9"/>
  <c r="AZ664" i="9"/>
  <c r="AY701" i="9"/>
  <c r="BB701" i="9"/>
  <c r="AZ701" i="9"/>
  <c r="BB558" i="9"/>
  <c r="AY558" i="9"/>
  <c r="AZ558" i="9"/>
  <c r="AY193" i="9"/>
  <c r="BB193" i="9"/>
  <c r="AZ193" i="9"/>
  <c r="BB48" i="9"/>
  <c r="AY48" i="9"/>
  <c r="AZ636" i="9"/>
  <c r="AZ161" i="9"/>
  <c r="AY542" i="9"/>
  <c r="BE476" i="9"/>
  <c r="AX476" i="9" s="1"/>
  <c r="BB476" i="9" s="1"/>
  <c r="BB389" i="9"/>
  <c r="AY605" i="9"/>
  <c r="AH27" i="9"/>
  <c r="AA27" i="9" s="1"/>
  <c r="BE688" i="9"/>
  <c r="AX688" i="9" s="1"/>
  <c r="BE630" i="9"/>
  <c r="AX630" i="9" s="1"/>
  <c r="AY525" i="9"/>
  <c r="BB525" i="9"/>
  <c r="BB208" i="9"/>
  <c r="AY208" i="9"/>
  <c r="AZ208" i="9"/>
  <c r="BE626" i="9"/>
  <c r="AX626" i="9" s="1"/>
  <c r="AE474" i="9"/>
  <c r="AC474" i="9"/>
  <c r="AZ632" i="9"/>
  <c r="BB636" i="9"/>
  <c r="BE685" i="9"/>
  <c r="AX685" i="9" s="1"/>
  <c r="BB685" i="9" s="1"/>
  <c r="AY546" i="9"/>
  <c r="AY161" i="9"/>
  <c r="AY277" i="9"/>
  <c r="BB486" i="9"/>
  <c r="CN49" i="9"/>
  <c r="CL49" i="9" s="1"/>
  <c r="AH679" i="9"/>
  <c r="AA679" i="9" s="1"/>
  <c r="CN8" i="9"/>
  <c r="CL8" i="9" s="1"/>
  <c r="BE659" i="9"/>
  <c r="AX659" i="9" s="1"/>
  <c r="AZ659" i="9" s="1"/>
  <c r="CN13" i="9"/>
  <c r="CL13" i="9" s="1"/>
  <c r="CN78" i="9"/>
  <c r="CL78" i="9" s="1"/>
  <c r="AH621" i="9"/>
  <c r="CN14" i="9"/>
  <c r="CL14" i="9" s="1"/>
  <c r="CN43" i="9"/>
  <c r="CL43" i="9" s="1"/>
  <c r="CN63" i="9"/>
  <c r="CL63" i="9" s="1"/>
  <c r="CN47" i="9"/>
  <c r="CL47" i="9" s="1"/>
  <c r="CN21" i="9"/>
  <c r="CL21" i="9" s="1"/>
  <c r="AH42" i="9"/>
  <c r="AA42" i="9" s="1"/>
  <c r="AH63" i="9"/>
  <c r="AB63" i="9" s="1"/>
  <c r="BE390" i="9"/>
  <c r="AX390" i="9" s="1"/>
  <c r="BE706" i="9"/>
  <c r="AX706" i="9" s="1"/>
  <c r="BE692" i="9"/>
  <c r="AX692" i="9" s="1"/>
  <c r="AH518" i="9"/>
  <c r="AH690" i="9"/>
  <c r="AA690" i="9" s="1"/>
  <c r="AH657" i="9"/>
  <c r="AA657" i="9" s="1"/>
  <c r="BB332" i="9"/>
  <c r="AY332" i="9"/>
  <c r="AZ332" i="9"/>
  <c r="BB667" i="9"/>
  <c r="AY667" i="9"/>
  <c r="AZ667" i="9"/>
  <c r="AC301" i="9"/>
  <c r="AE301" i="9"/>
  <c r="BB237" i="9"/>
  <c r="AY237" i="9"/>
  <c r="AZ237" i="9"/>
  <c r="AC656" i="9"/>
  <c r="AE656" i="9"/>
  <c r="AE347" i="9"/>
  <c r="AC347" i="9"/>
  <c r="BE703" i="9"/>
  <c r="AX703" i="9" s="1"/>
  <c r="BB703" i="9" s="1"/>
  <c r="BE713" i="9"/>
  <c r="AX713" i="9" s="1"/>
  <c r="BB642" i="9"/>
  <c r="AZ238" i="9"/>
  <c r="AY251" i="9"/>
  <c r="AY458" i="9"/>
  <c r="BE635" i="9"/>
  <c r="AX635" i="9" s="1"/>
  <c r="CN27" i="9"/>
  <c r="CL27" i="9" s="1"/>
  <c r="CN32" i="9"/>
  <c r="CL32" i="9" s="1"/>
  <c r="CN18" i="9"/>
  <c r="CL18" i="9" s="1"/>
  <c r="CN57" i="9"/>
  <c r="CL57" i="9" s="1"/>
  <c r="BE144" i="9"/>
  <c r="AX144" i="9" s="1"/>
  <c r="BB144" i="9" s="1"/>
  <c r="BE433" i="9"/>
  <c r="AX433" i="9" s="1"/>
  <c r="BB433" i="9" s="1"/>
  <c r="BB132" i="9"/>
  <c r="AY132" i="9"/>
  <c r="AZ132" i="9"/>
  <c r="BB369" i="9"/>
  <c r="AZ369" i="9"/>
  <c r="AY369" i="9"/>
  <c r="BB316" i="9"/>
  <c r="AZ316" i="9"/>
  <c r="AY316" i="9"/>
  <c r="AA63" i="9"/>
  <c r="BB441" i="9"/>
  <c r="AZ441" i="9"/>
  <c r="AY441" i="9"/>
  <c r="BB313" i="9"/>
  <c r="AZ313" i="9"/>
  <c r="AY313" i="9"/>
  <c r="BB73" i="9"/>
  <c r="AZ73" i="9"/>
  <c r="AY73" i="9"/>
  <c r="AH651" i="9"/>
  <c r="AA651" i="9" s="1"/>
  <c r="BE526" i="9"/>
  <c r="AX526" i="9" s="1"/>
  <c r="AY199" i="9"/>
  <c r="CN6" i="9"/>
  <c r="CL6" i="9" s="1"/>
  <c r="CN54" i="9"/>
  <c r="CL54" i="9" s="1"/>
  <c r="CN59" i="9"/>
  <c r="CL59" i="9" s="1"/>
  <c r="CN17" i="9"/>
  <c r="CL17" i="9" s="1"/>
  <c r="CN52" i="9"/>
  <c r="CL52" i="9" s="1"/>
  <c r="CN37" i="9"/>
  <c r="CL37" i="9" s="1"/>
  <c r="CN62" i="9"/>
  <c r="CL62" i="9" s="1"/>
  <c r="AH433" i="9"/>
  <c r="AA34" i="9"/>
  <c r="AB34" i="9"/>
  <c r="AC200" i="9"/>
  <c r="AE200" i="9"/>
  <c r="AA329" i="9"/>
  <c r="AB329" i="9"/>
  <c r="AZ199" i="9"/>
  <c r="AZ304" i="9"/>
  <c r="AA134" i="9"/>
  <c r="AB169" i="9"/>
  <c r="AA169" i="9"/>
  <c r="BB297" i="9"/>
  <c r="AZ297" i="9"/>
  <c r="AY297" i="9"/>
  <c r="AY257" i="9"/>
  <c r="AZ257" i="9"/>
  <c r="BB257" i="9"/>
  <c r="BB453" i="9"/>
  <c r="AZ453" i="9"/>
  <c r="AY453" i="9"/>
  <c r="AH182" i="9"/>
  <c r="AA182" i="9" s="1"/>
  <c r="AE182" i="9" s="1"/>
  <c r="AB470" i="9"/>
  <c r="AA470" i="9"/>
  <c r="AA175" i="9"/>
  <c r="AB175" i="9"/>
  <c r="AZ381" i="9"/>
  <c r="AY304" i="9"/>
  <c r="BB290" i="9"/>
  <c r="AZ501" i="9"/>
  <c r="AB27" i="9"/>
  <c r="AY679" i="9"/>
  <c r="AZ679" i="9"/>
  <c r="BB679" i="9"/>
  <c r="BB311" i="9"/>
  <c r="AZ311" i="9"/>
  <c r="AY311" i="9"/>
  <c r="AE702" i="9"/>
  <c r="AC702" i="9"/>
  <c r="BB415" i="9"/>
  <c r="AY415" i="9"/>
  <c r="AZ415" i="9"/>
  <c r="BB360" i="9"/>
  <c r="AZ360" i="9"/>
  <c r="AY360" i="9"/>
  <c r="BE637" i="9"/>
  <c r="AX637" i="9" s="1"/>
  <c r="AZ637" i="9" s="1"/>
  <c r="BB204" i="9"/>
  <c r="AH476" i="9"/>
  <c r="AB476" i="9" s="1"/>
  <c r="BB381" i="9"/>
  <c r="AZ290" i="9"/>
  <c r="BB501" i="9"/>
  <c r="CN12" i="9"/>
  <c r="CL12" i="9" s="1"/>
  <c r="CN35" i="9"/>
  <c r="CL35" i="9" s="1"/>
  <c r="AB126" i="9"/>
  <c r="AA126" i="9"/>
  <c r="BE639" i="9"/>
  <c r="AX639" i="9" s="1"/>
  <c r="BB639" i="9" s="1"/>
  <c r="AZ204" i="9"/>
  <c r="AZ68" i="9"/>
  <c r="AH568" i="9"/>
  <c r="BB552" i="9"/>
  <c r="AY552" i="9"/>
  <c r="AZ552" i="9"/>
  <c r="AC141" i="9"/>
  <c r="AE141" i="9"/>
  <c r="AH709" i="9"/>
  <c r="AH681" i="9"/>
  <c r="AH676" i="9"/>
  <c r="AH663" i="9"/>
  <c r="AH526" i="9"/>
  <c r="BE482" i="9"/>
  <c r="AX482" i="9" s="1"/>
  <c r="BB482" i="9" s="1"/>
  <c r="CN5" i="9"/>
  <c r="CL5" i="9" s="1"/>
  <c r="AH683" i="9"/>
  <c r="AB683" i="9" s="1"/>
  <c r="CN71" i="9"/>
  <c r="CL71" i="9" s="1"/>
  <c r="CN25" i="9"/>
  <c r="CL25" i="9" s="1"/>
  <c r="CN67" i="9"/>
  <c r="CL67" i="9" s="1"/>
  <c r="CN38" i="9"/>
  <c r="CL38" i="9" s="1"/>
  <c r="CN56" i="9"/>
  <c r="CL56" i="9" s="1"/>
  <c r="CN68" i="9"/>
  <c r="CL68" i="9" s="1"/>
  <c r="BB490" i="9"/>
  <c r="AY490" i="9"/>
  <c r="AZ490" i="9"/>
  <c r="AY246" i="9"/>
  <c r="AZ246" i="9"/>
  <c r="BB246" i="9"/>
  <c r="AC529" i="9"/>
  <c r="AE529" i="9"/>
  <c r="BB319" i="9"/>
  <c r="AY319" i="9"/>
  <c r="AZ319" i="9"/>
  <c r="BB683" i="9"/>
  <c r="AE562" i="9"/>
  <c r="AC562" i="9"/>
  <c r="AC302" i="9"/>
  <c r="AE302" i="9"/>
  <c r="BB285" i="9"/>
  <c r="AY285" i="9"/>
  <c r="AZ285" i="9"/>
  <c r="AC129" i="9"/>
  <c r="AE129" i="9"/>
  <c r="BB570" i="9"/>
  <c r="AZ570" i="9"/>
  <c r="AY570" i="9"/>
  <c r="AZ550" i="9"/>
  <c r="AY550" i="9"/>
  <c r="BB550" i="9"/>
  <c r="AY584" i="9"/>
  <c r="AZ584" i="9"/>
  <c r="BB584" i="9"/>
  <c r="AY384" i="9"/>
  <c r="AZ384" i="9"/>
  <c r="BB384" i="9"/>
  <c r="AY515" i="9"/>
  <c r="AZ515" i="9"/>
  <c r="BB515" i="9"/>
  <c r="AC148" i="9"/>
  <c r="AE148" i="9"/>
  <c r="AC212" i="9"/>
  <c r="AE212" i="9"/>
  <c r="AE616" i="9"/>
  <c r="AC616" i="9"/>
  <c r="AC436" i="9"/>
  <c r="AE436" i="9"/>
  <c r="AE46" i="9"/>
  <c r="AC46" i="9"/>
  <c r="AC563" i="9"/>
  <c r="AE563" i="9"/>
  <c r="BB348" i="9"/>
  <c r="AZ348" i="9"/>
  <c r="AY348" i="9"/>
  <c r="AC539" i="9"/>
  <c r="AE539" i="9"/>
  <c r="AE336" i="9"/>
  <c r="AC336" i="9"/>
  <c r="AE105" i="9"/>
  <c r="AC105" i="9"/>
  <c r="AZ134" i="9"/>
  <c r="AY134" i="9"/>
  <c r="BB134" i="9"/>
  <c r="AE218" i="9"/>
  <c r="AC218" i="9"/>
  <c r="AC427" i="9"/>
  <c r="AE427" i="9"/>
  <c r="AE604" i="9"/>
  <c r="AC604" i="9"/>
  <c r="AE541" i="9"/>
  <c r="AC541" i="9"/>
  <c r="BB287" i="9"/>
  <c r="AZ287" i="9"/>
  <c r="AY287" i="9"/>
  <c r="AE206" i="9"/>
  <c r="AC206" i="9"/>
  <c r="BB289" i="9"/>
  <c r="AZ289" i="9"/>
  <c r="AY289" i="9"/>
  <c r="BB291" i="9"/>
  <c r="AY291" i="9"/>
  <c r="AZ291" i="9"/>
  <c r="AA38" i="9"/>
  <c r="AB38" i="9"/>
  <c r="BB403" i="9"/>
  <c r="AZ403" i="9"/>
  <c r="AY403" i="9"/>
  <c r="AC554" i="9"/>
  <c r="AE554" i="9"/>
  <c r="AZ608" i="9"/>
  <c r="AY608" i="9"/>
  <c r="BB608" i="9"/>
  <c r="BB473" i="9"/>
  <c r="AZ473" i="9"/>
  <c r="AY473" i="9"/>
  <c r="AC35" i="9"/>
  <c r="AE35" i="9"/>
  <c r="BB258" i="9"/>
  <c r="AY258" i="9"/>
  <c r="AZ258" i="9"/>
  <c r="AC411" i="9"/>
  <c r="AE411" i="9"/>
  <c r="AC583" i="9"/>
  <c r="AE583" i="9"/>
  <c r="AC614" i="9"/>
  <c r="AE614" i="9"/>
  <c r="AE424" i="9"/>
  <c r="AC424" i="9"/>
  <c r="BB336" i="9"/>
  <c r="AZ336" i="9"/>
  <c r="AY336" i="9"/>
  <c r="BB145" i="9"/>
  <c r="AY145" i="9"/>
  <c r="AZ145" i="9"/>
  <c r="AC511" i="9"/>
  <c r="AE511" i="9"/>
  <c r="AH708" i="9"/>
  <c r="BE622" i="9"/>
  <c r="AX622" i="9" s="1"/>
  <c r="BB236" i="9"/>
  <c r="AY236" i="9"/>
  <c r="AZ236" i="9"/>
  <c r="AH659" i="9"/>
  <c r="AE537" i="9"/>
  <c r="AC537" i="9"/>
  <c r="AH87" i="9"/>
  <c r="AE533" i="9"/>
  <c r="AC533" i="9"/>
  <c r="AC113" i="9"/>
  <c r="AE113" i="9"/>
  <c r="AC534" i="9"/>
  <c r="AE534" i="9"/>
  <c r="AY25" i="9"/>
  <c r="BB25" i="9"/>
  <c r="AY601" i="9"/>
  <c r="AZ601" i="9"/>
  <c r="BB601" i="9"/>
  <c r="AY588" i="9"/>
  <c r="BB588" i="9"/>
  <c r="AZ588" i="9"/>
  <c r="AC289" i="9"/>
  <c r="AE289" i="9"/>
  <c r="AZ551" i="9"/>
  <c r="AY551" i="9"/>
  <c r="BB551" i="9"/>
  <c r="BB303" i="9"/>
  <c r="AZ303" i="9"/>
  <c r="AY303" i="9"/>
  <c r="AE494" i="9"/>
  <c r="AC494" i="9"/>
  <c r="AE445" i="9"/>
  <c r="AC445" i="9"/>
  <c r="AC335" i="9"/>
  <c r="AE335" i="9"/>
  <c r="AE581" i="9"/>
  <c r="AC581" i="9"/>
  <c r="BB531" i="9"/>
  <c r="AZ531" i="9"/>
  <c r="AY531" i="9"/>
  <c r="AC27" i="9"/>
  <c r="AE27" i="9"/>
  <c r="BB376" i="9"/>
  <c r="AZ376" i="9"/>
  <c r="AY376" i="9"/>
  <c r="AZ509" i="9"/>
  <c r="AY509" i="9"/>
  <c r="BB509" i="9"/>
  <c r="AE308" i="9"/>
  <c r="AC308" i="9"/>
  <c r="BB305" i="9"/>
  <c r="AY305" i="9"/>
  <c r="AZ305" i="9"/>
  <c r="AZ222" i="9"/>
  <c r="BB222" i="9"/>
  <c r="AY222" i="9"/>
  <c r="BB449" i="9"/>
  <c r="AZ449" i="9"/>
  <c r="AY449" i="9"/>
  <c r="AY548" i="9"/>
  <c r="AZ548" i="9"/>
  <c r="BB548" i="9"/>
  <c r="AY142" i="9"/>
  <c r="AZ142" i="9"/>
  <c r="BB142" i="9"/>
  <c r="AE50" i="9"/>
  <c r="AC50" i="9"/>
  <c r="AC519" i="9"/>
  <c r="AE519" i="9"/>
  <c r="CN53" i="9"/>
  <c r="CL53" i="9" s="1"/>
  <c r="CN2" i="9"/>
  <c r="CL2" i="9" s="1"/>
  <c r="CN15" i="9"/>
  <c r="CL15" i="9" s="1"/>
  <c r="CN70" i="9"/>
  <c r="CL70" i="9" s="1"/>
  <c r="CN34" i="9"/>
  <c r="CL34" i="9" s="1"/>
  <c r="AH144" i="9"/>
  <c r="AA130" i="9"/>
  <c r="AB130" i="9"/>
  <c r="AC230" i="9"/>
  <c r="AE230" i="9"/>
  <c r="AE171" i="9"/>
  <c r="AC171" i="9"/>
  <c r="AE395" i="9"/>
  <c r="AC395" i="9"/>
  <c r="AE264" i="9"/>
  <c r="AC264" i="9"/>
  <c r="AZ99" i="9"/>
  <c r="BB99" i="9"/>
  <c r="AY99" i="9"/>
  <c r="BB422" i="9"/>
  <c r="AY422" i="9"/>
  <c r="AZ422" i="9"/>
  <c r="BB284" i="9"/>
  <c r="AZ284" i="9"/>
  <c r="AY284" i="9"/>
  <c r="AC280" i="9"/>
  <c r="AE280" i="9"/>
  <c r="AZ140" i="9"/>
  <c r="BB140" i="9"/>
  <c r="AY140" i="9"/>
  <c r="BB342" i="9"/>
  <c r="AY342" i="9"/>
  <c r="AZ342" i="9"/>
  <c r="AC500" i="9"/>
  <c r="AE500" i="9"/>
  <c r="AZ613" i="9"/>
  <c r="AY613" i="9"/>
  <c r="BB613" i="9"/>
  <c r="BB266" i="9"/>
  <c r="AY266" i="9"/>
  <c r="AZ266" i="9"/>
  <c r="AE619" i="9"/>
  <c r="AC619" i="9"/>
  <c r="AC498" i="9"/>
  <c r="AE498" i="9"/>
  <c r="AE52" i="9"/>
  <c r="AC52" i="9"/>
  <c r="AE357" i="9"/>
  <c r="AC357" i="9"/>
  <c r="AE324" i="9"/>
  <c r="AC324" i="9"/>
  <c r="AC255" i="9"/>
  <c r="AE255" i="9"/>
  <c r="AC84" i="9"/>
  <c r="AE84" i="9"/>
  <c r="AE89" i="9"/>
  <c r="AC89" i="9"/>
  <c r="AE72" i="9"/>
  <c r="AC72" i="9"/>
  <c r="AC337" i="9"/>
  <c r="AE337" i="9"/>
  <c r="AE543" i="9"/>
  <c r="AC543" i="9"/>
  <c r="AB23" i="9"/>
  <c r="AA23" i="9"/>
  <c r="AE23" i="9" s="1"/>
  <c r="AC115" i="9"/>
  <c r="AE115" i="9"/>
  <c r="AZ126" i="9"/>
  <c r="BB126" i="9"/>
  <c r="AY126" i="9"/>
  <c r="AZ623" i="9"/>
  <c r="BB623" i="9"/>
  <c r="AY623" i="9"/>
  <c r="BB591" i="9"/>
  <c r="AY591" i="9"/>
  <c r="AZ591" i="9"/>
  <c r="BB426" i="9"/>
  <c r="AY426" i="9"/>
  <c r="AZ426" i="9"/>
  <c r="AY404" i="9"/>
  <c r="BB404" i="9"/>
  <c r="AZ404" i="9"/>
  <c r="BB599" i="9"/>
  <c r="AY599" i="9"/>
  <c r="AZ599" i="9"/>
  <c r="AY218" i="9"/>
  <c r="AZ218" i="9"/>
  <c r="BB218" i="9"/>
  <c r="AC578" i="9"/>
  <c r="AE578" i="9"/>
  <c r="AY77" i="9"/>
  <c r="AZ77" i="9"/>
  <c r="BB77" i="9"/>
  <c r="AY89" i="9"/>
  <c r="AZ89" i="9"/>
  <c r="BB89" i="9"/>
  <c r="BB487" i="9"/>
  <c r="AY487" i="9"/>
  <c r="AZ487" i="9"/>
  <c r="AE612" i="9"/>
  <c r="AC612" i="9"/>
  <c r="AC54" i="9"/>
  <c r="AE54" i="9"/>
  <c r="AZ427" i="9"/>
  <c r="BB427" i="9"/>
  <c r="AY427" i="9"/>
  <c r="AY583" i="9"/>
  <c r="BB583" i="9"/>
  <c r="AZ583" i="9"/>
  <c r="AZ35" i="9"/>
  <c r="AY35" i="9"/>
  <c r="BB35" i="9"/>
  <c r="AE96" i="9"/>
  <c r="AC96" i="9"/>
  <c r="AH482" i="9"/>
  <c r="BB28" i="9"/>
  <c r="AY28" i="9"/>
  <c r="AZ28" i="9"/>
  <c r="BB49" i="9"/>
  <c r="AY49" i="9"/>
  <c r="AZ49" i="9"/>
  <c r="AE487" i="9"/>
  <c r="AC487" i="9"/>
  <c r="AE288" i="9"/>
  <c r="AC288" i="9"/>
  <c r="AY280" i="9"/>
  <c r="BB280" i="9"/>
  <c r="AZ280" i="9"/>
  <c r="AE139" i="9"/>
  <c r="AC139" i="9"/>
  <c r="AE472" i="9"/>
  <c r="AC472" i="9"/>
  <c r="AC477" i="9"/>
  <c r="AE477" i="9"/>
  <c r="BE707" i="9"/>
  <c r="AX707" i="9" s="1"/>
  <c r="AH622" i="9"/>
  <c r="AC154" i="9"/>
  <c r="AE154" i="9"/>
  <c r="AE197" i="9"/>
  <c r="AC197" i="9"/>
  <c r="AC521" i="9"/>
  <c r="AE521" i="9"/>
  <c r="BB129" i="9"/>
  <c r="AZ129" i="9"/>
  <c r="AY129" i="9"/>
  <c r="AZ106" i="9"/>
  <c r="BB106" i="9"/>
  <c r="AY106" i="9"/>
  <c r="AZ164" i="9"/>
  <c r="BB164" i="9"/>
  <c r="AY164" i="9"/>
  <c r="AE98" i="9"/>
  <c r="AC98" i="9"/>
  <c r="BB108" i="9"/>
  <c r="AY108" i="9"/>
  <c r="AZ108" i="9"/>
  <c r="AC401" i="9"/>
  <c r="AE401" i="9"/>
  <c r="AC47" i="9"/>
  <c r="AE47" i="9"/>
  <c r="BB564" i="9"/>
  <c r="AY564" i="9"/>
  <c r="AZ564" i="9"/>
  <c r="AE417" i="9"/>
  <c r="AC417" i="9"/>
  <c r="AY120" i="9"/>
  <c r="AZ120" i="9"/>
  <c r="BB120" i="9"/>
  <c r="BB60" i="9"/>
  <c r="AZ60" i="9"/>
  <c r="AY60" i="9"/>
  <c r="AC620" i="9"/>
  <c r="AE620" i="9"/>
  <c r="BB412" i="9"/>
  <c r="AY412" i="9"/>
  <c r="AZ412" i="9"/>
  <c r="BB527" i="9"/>
  <c r="AY527" i="9"/>
  <c r="AZ527" i="9"/>
  <c r="AC344" i="9"/>
  <c r="AE344" i="9"/>
  <c r="CN64" i="9"/>
  <c r="CL64" i="9" s="1"/>
  <c r="CN46" i="9"/>
  <c r="CL46" i="9" s="1"/>
  <c r="AH650" i="9"/>
  <c r="CN45" i="9"/>
  <c r="CL45" i="9" s="1"/>
  <c r="CN4" i="9"/>
  <c r="CL4" i="9" s="1"/>
  <c r="CN48" i="9"/>
  <c r="CL48" i="9" s="1"/>
  <c r="CN3" i="9"/>
  <c r="CL3" i="9" s="1"/>
  <c r="CN74" i="9"/>
  <c r="CL74" i="9" s="1"/>
  <c r="CN81" i="9"/>
  <c r="CL81" i="9" s="1"/>
  <c r="CN26" i="9"/>
  <c r="CL26" i="9" s="1"/>
  <c r="CN24" i="9"/>
  <c r="CL24" i="9" s="1"/>
  <c r="AA88" i="9"/>
  <c r="AB88" i="9"/>
  <c r="AC423" i="9"/>
  <c r="AE423" i="9"/>
  <c r="AE410" i="9"/>
  <c r="AC410" i="9"/>
  <c r="AE322" i="9"/>
  <c r="AC322" i="9"/>
  <c r="BB42" i="9"/>
  <c r="AY42" i="9"/>
  <c r="AZ42" i="9"/>
  <c r="AC73" i="9"/>
  <c r="AE73" i="9"/>
  <c r="AY579" i="9"/>
  <c r="BB579" i="9"/>
  <c r="AZ579" i="9"/>
  <c r="AE493" i="9"/>
  <c r="AC493" i="9"/>
  <c r="BB184" i="9"/>
  <c r="AY184" i="9"/>
  <c r="AZ184" i="9"/>
  <c r="BB214" i="9"/>
  <c r="AY214" i="9"/>
  <c r="AZ214" i="9"/>
  <c r="AE83" i="9"/>
  <c r="AC83" i="9"/>
  <c r="BB508" i="9"/>
  <c r="AZ508" i="9"/>
  <c r="AY508" i="9"/>
  <c r="AY47" i="9"/>
  <c r="BB47" i="9"/>
  <c r="AZ47" i="9"/>
  <c r="AE502" i="9"/>
  <c r="AC502" i="9"/>
  <c r="AE136" i="9"/>
  <c r="AC136" i="9"/>
  <c r="AC67" i="9"/>
  <c r="AE67" i="9"/>
  <c r="AZ596" i="9"/>
  <c r="AE467" i="9"/>
  <c r="AC467" i="9"/>
  <c r="AC431" i="9"/>
  <c r="AE431" i="9"/>
  <c r="AC527" i="9"/>
  <c r="AE527" i="9"/>
  <c r="AC310" i="9"/>
  <c r="AE310" i="9"/>
  <c r="AE111" i="9"/>
  <c r="AC111" i="9"/>
  <c r="BB561" i="9"/>
  <c r="AY561" i="9"/>
  <c r="AZ561" i="9"/>
  <c r="BB497" i="9"/>
  <c r="AY497" i="9"/>
  <c r="AZ497" i="9"/>
  <c r="AZ90" i="9"/>
  <c r="BB90" i="9"/>
  <c r="AY90" i="9"/>
  <c r="AY23" i="9"/>
  <c r="BB23" i="9"/>
  <c r="AE326" i="9"/>
  <c r="AC326" i="9"/>
  <c r="BB57" i="9"/>
  <c r="AZ57" i="9"/>
  <c r="AY57" i="9"/>
  <c r="AC53" i="9"/>
  <c r="AE53" i="9"/>
  <c r="AY620" i="9"/>
  <c r="BB620" i="9"/>
  <c r="AZ620" i="9"/>
  <c r="AY448" i="9"/>
  <c r="BB448" i="9"/>
  <c r="AZ448" i="9"/>
  <c r="AY494" i="9"/>
  <c r="AZ494" i="9"/>
  <c r="BB494" i="9"/>
  <c r="BB65" i="9"/>
  <c r="AZ65" i="9"/>
  <c r="AY65" i="9"/>
  <c r="BB513" i="9"/>
  <c r="AZ513" i="9"/>
  <c r="AY513" i="9"/>
  <c r="BB127" i="9"/>
  <c r="AY127" i="9"/>
  <c r="AZ127" i="9"/>
  <c r="AZ396" i="9"/>
  <c r="AY396" i="9"/>
  <c r="BB396" i="9"/>
  <c r="AE607" i="9"/>
  <c r="AC607" i="9"/>
  <c r="AY536" i="9"/>
  <c r="BB536" i="9"/>
  <c r="AZ536" i="9"/>
  <c r="AC516" i="9"/>
  <c r="AE516" i="9"/>
  <c r="AA453" i="9"/>
  <c r="AB453" i="9"/>
  <c r="BB504" i="9"/>
  <c r="AZ504" i="9"/>
  <c r="AY504" i="9"/>
  <c r="AC101" i="9"/>
  <c r="AE101" i="9"/>
  <c r="AE44" i="9"/>
  <c r="AC44" i="9"/>
  <c r="AZ170" i="9"/>
  <c r="BB170" i="9"/>
  <c r="AY170" i="9"/>
  <c r="AE176" i="9"/>
  <c r="AC176" i="9"/>
  <c r="BB474" i="9"/>
  <c r="AZ474" i="9"/>
  <c r="AY474" i="9"/>
  <c r="BB590" i="9"/>
  <c r="AY590" i="9"/>
  <c r="AZ590" i="9"/>
  <c r="AC240" i="9"/>
  <c r="AE240" i="9"/>
  <c r="AE587" i="9"/>
  <c r="AC587" i="9"/>
  <c r="AE320" i="9"/>
  <c r="AC320" i="9"/>
  <c r="AE168" i="9"/>
  <c r="AC168" i="9"/>
  <c r="AE432" i="9"/>
  <c r="AC432" i="9"/>
  <c r="AC127" i="9"/>
  <c r="AE127" i="9"/>
  <c r="AE222" i="9"/>
  <c r="AC222" i="9"/>
  <c r="AE142" i="9"/>
  <c r="AC142" i="9"/>
  <c r="AC381" i="9"/>
  <c r="AE381" i="9"/>
  <c r="AE439" i="9"/>
  <c r="AC439" i="9"/>
  <c r="AE535" i="9"/>
  <c r="AC535" i="9"/>
  <c r="BB62" i="9"/>
  <c r="AY62" i="9"/>
  <c r="AZ62" i="9"/>
  <c r="AE597" i="9"/>
  <c r="AC597" i="9"/>
  <c r="BB30" i="9"/>
  <c r="AY30" i="9"/>
  <c r="AZ30" i="9"/>
  <c r="AE454" i="9"/>
  <c r="AC454" i="9"/>
  <c r="AY379" i="9"/>
  <c r="AZ379" i="9"/>
  <c r="BB379" i="9"/>
  <c r="AA202" i="9"/>
  <c r="AB202" i="9"/>
  <c r="AC591" i="9"/>
  <c r="AE591" i="9"/>
  <c r="AC306" i="9"/>
  <c r="AE306" i="9"/>
  <c r="AC70" i="9"/>
  <c r="AE70" i="9"/>
  <c r="AY229" i="9"/>
  <c r="BB229" i="9"/>
  <c r="AZ229" i="9"/>
  <c r="AY235" i="9"/>
  <c r="BB235" i="9"/>
  <c r="AZ235" i="9"/>
  <c r="AC617" i="9"/>
  <c r="AE617" i="9"/>
  <c r="AZ163" i="9"/>
  <c r="BB163" i="9"/>
  <c r="AY163" i="9"/>
  <c r="AC245" i="9"/>
  <c r="AE245" i="9"/>
  <c r="AE235" i="9"/>
  <c r="AC235" i="9"/>
  <c r="AZ200" i="9"/>
  <c r="BB200" i="9"/>
  <c r="AY200" i="9"/>
  <c r="AC120" i="9"/>
  <c r="AE120" i="9"/>
  <c r="BB459" i="9"/>
  <c r="AY459" i="9"/>
  <c r="AZ459" i="9"/>
  <c r="AY607" i="9"/>
  <c r="BB607" i="9"/>
  <c r="AZ607" i="9"/>
  <c r="AC112" i="9"/>
  <c r="AE112" i="9"/>
  <c r="AC515" i="9"/>
  <c r="AE515" i="9"/>
  <c r="AA683" i="9"/>
  <c r="BE651" i="9"/>
  <c r="AX651" i="9" s="1"/>
  <c r="AZ691" i="9"/>
  <c r="BB691" i="9"/>
  <c r="AY691" i="9"/>
  <c r="AE193" i="9"/>
  <c r="AC193" i="9"/>
  <c r="AE555" i="9"/>
  <c r="AC555" i="9"/>
  <c r="AZ159" i="9"/>
  <c r="BB159" i="9"/>
  <c r="AY159" i="9"/>
  <c r="AE461" i="9"/>
  <c r="AC461" i="9"/>
  <c r="AZ50" i="9"/>
  <c r="BB50" i="9"/>
  <c r="AY50" i="9"/>
  <c r="AY335" i="9"/>
  <c r="BB335" i="9"/>
  <c r="AZ335" i="9"/>
  <c r="AY249" i="9"/>
  <c r="BB249" i="9"/>
  <c r="AZ249" i="9"/>
  <c r="AB94" i="9"/>
  <c r="AA94" i="9"/>
  <c r="AE625" i="9"/>
  <c r="AC625" i="9"/>
  <c r="AE196" i="9"/>
  <c r="AC196" i="9"/>
  <c r="AC119" i="9"/>
  <c r="AE119" i="9"/>
  <c r="AC481" i="9"/>
  <c r="AE481" i="9"/>
  <c r="AC475" i="9"/>
  <c r="AE475" i="9"/>
  <c r="AE340" i="9"/>
  <c r="AC340" i="9"/>
  <c r="AE523" i="9"/>
  <c r="AC523" i="9"/>
  <c r="AC506" i="9"/>
  <c r="AE506" i="9"/>
  <c r="AC256" i="9"/>
  <c r="AE256" i="9"/>
  <c r="AC479" i="9"/>
  <c r="AE479" i="9"/>
  <c r="BB372" i="9"/>
  <c r="AY372" i="9"/>
  <c r="AZ372" i="9"/>
  <c r="AE33" i="9"/>
  <c r="AC33" i="9"/>
  <c r="AC386" i="9"/>
  <c r="AE386" i="9"/>
  <c r="AE419" i="9"/>
  <c r="AC419" i="9"/>
  <c r="AE351" i="9"/>
  <c r="AC351" i="9"/>
  <c r="BB88" i="9"/>
  <c r="AZ88" i="9"/>
  <c r="AY88" i="9"/>
  <c r="AC609" i="9"/>
  <c r="AE609" i="9"/>
  <c r="AE333" i="9"/>
  <c r="AC333" i="9"/>
  <c r="AC524" i="9"/>
  <c r="AE524" i="9"/>
  <c r="BB519" i="9"/>
  <c r="AZ519" i="9"/>
  <c r="AY519" i="9"/>
  <c r="BB76" i="9"/>
  <c r="AZ76" i="9"/>
  <c r="AY76" i="9"/>
  <c r="AY253" i="9"/>
  <c r="BB253" i="9"/>
  <c r="AZ253" i="9"/>
  <c r="AZ174" i="9"/>
  <c r="AY174" i="9"/>
  <c r="BB174" i="9"/>
  <c r="BB265" i="9"/>
  <c r="AZ265" i="9"/>
  <c r="AY265" i="9"/>
  <c r="AZ477" i="9"/>
  <c r="BB477" i="9"/>
  <c r="AY477" i="9"/>
  <c r="AY286" i="9"/>
  <c r="AZ286" i="9"/>
  <c r="BB286" i="9"/>
  <c r="BB439" i="9"/>
  <c r="AY439" i="9"/>
  <c r="AZ439" i="9"/>
  <c r="AE557" i="9"/>
  <c r="AC557" i="9"/>
  <c r="AZ168" i="9"/>
  <c r="BB168" i="9"/>
  <c r="AY168" i="9"/>
  <c r="AC342" i="9"/>
  <c r="AE342" i="9"/>
  <c r="AY431" i="9"/>
  <c r="AZ431" i="9"/>
  <c r="BB431" i="9"/>
  <c r="BB104" i="9"/>
  <c r="AY104" i="9"/>
  <c r="AZ104" i="9"/>
  <c r="AC531" i="9"/>
  <c r="AE531" i="9"/>
  <c r="AE599" i="9"/>
  <c r="AC599" i="9"/>
  <c r="AE177" i="9"/>
  <c r="AC177" i="9"/>
  <c r="BB302" i="9"/>
  <c r="AY302" i="9"/>
  <c r="AZ302" i="9"/>
  <c r="AZ176" i="9"/>
  <c r="BB176" i="9"/>
  <c r="AY176" i="9"/>
  <c r="BE621" i="9"/>
  <c r="AX621" i="9" s="1"/>
  <c r="AE504" i="9"/>
  <c r="AC504" i="9"/>
  <c r="AE627" i="9"/>
  <c r="AC627" i="9"/>
  <c r="BB33" i="9"/>
  <c r="AY33" i="9"/>
  <c r="AZ33" i="9"/>
  <c r="AE49" i="9"/>
  <c r="AC49" i="9"/>
  <c r="AE263" i="9"/>
  <c r="AC263" i="9"/>
  <c r="AC238" i="9"/>
  <c r="AE238" i="9"/>
  <c r="AC213" i="9"/>
  <c r="AE213" i="9"/>
  <c r="AE606" i="9"/>
  <c r="AC606" i="9"/>
  <c r="AC349" i="9"/>
  <c r="AE349" i="9"/>
  <c r="AE233" i="9"/>
  <c r="AC233" i="9"/>
  <c r="AC536" i="9"/>
  <c r="AE536" i="9"/>
  <c r="AC589" i="9"/>
  <c r="AE589" i="9"/>
  <c r="AY40" i="9"/>
  <c r="BB40" i="9"/>
  <c r="AZ40" i="9"/>
  <c r="AC195" i="9"/>
  <c r="AE195" i="9"/>
  <c r="AY270" i="9"/>
  <c r="BB270" i="9"/>
  <c r="AZ270" i="9"/>
  <c r="AE157" i="9"/>
  <c r="AC157" i="9"/>
  <c r="AE373" i="9"/>
  <c r="AC373" i="9"/>
  <c r="BB243" i="9"/>
  <c r="AZ243" i="9"/>
  <c r="AY243" i="9"/>
  <c r="BB498" i="9"/>
  <c r="AY498" i="9"/>
  <c r="AZ498" i="9"/>
  <c r="AZ399" i="9"/>
  <c r="BB399" i="9"/>
  <c r="AY399" i="9"/>
  <c r="BB293" i="9"/>
  <c r="AZ293" i="9"/>
  <c r="AY293" i="9"/>
  <c r="AZ338" i="9"/>
  <c r="BB338" i="9"/>
  <c r="AY338" i="9"/>
  <c r="BB128" i="9"/>
  <c r="AY128" i="9"/>
  <c r="AZ128" i="9"/>
  <c r="AE406" i="9"/>
  <c r="AC406" i="9"/>
  <c r="AY321" i="9"/>
  <c r="AZ321" i="9"/>
  <c r="BB321" i="9"/>
  <c r="CN42" i="9"/>
  <c r="CL42" i="9" s="1"/>
  <c r="CN55" i="9"/>
  <c r="CL55" i="9" s="1"/>
  <c r="CN76" i="9"/>
  <c r="CL76" i="9" s="1"/>
  <c r="CN39" i="9"/>
  <c r="CL39" i="9" s="1"/>
  <c r="CN61" i="9"/>
  <c r="CL61" i="9" s="1"/>
  <c r="CN9" i="9"/>
  <c r="CL9" i="9" s="1"/>
  <c r="AH693" i="9"/>
  <c r="CN7" i="9"/>
  <c r="CL7" i="9" s="1"/>
  <c r="AC51" i="9"/>
  <c r="AE51" i="9"/>
  <c r="AC205" i="9"/>
  <c r="AE205" i="9"/>
  <c r="AZ264" i="9"/>
  <c r="BB264" i="9"/>
  <c r="AY264" i="9"/>
  <c r="AC31" i="9"/>
  <c r="AE31" i="9"/>
  <c r="AY279" i="9"/>
  <c r="BB279" i="9"/>
  <c r="AZ279" i="9"/>
  <c r="AE146" i="9"/>
  <c r="AC146" i="9"/>
  <c r="AZ207" i="9"/>
  <c r="BB207" i="9"/>
  <c r="AY207" i="9"/>
  <c r="AE287" i="9"/>
  <c r="AC287" i="9"/>
  <c r="AE123" i="9"/>
  <c r="AC123" i="9"/>
  <c r="AC615" i="9"/>
  <c r="AE615" i="9"/>
  <c r="AC517" i="9"/>
  <c r="AE517" i="9"/>
  <c r="AC598" i="9"/>
  <c r="AE598" i="9"/>
  <c r="AE355" i="9"/>
  <c r="AC355" i="9"/>
  <c r="AC334" i="9"/>
  <c r="AE334" i="9"/>
  <c r="AZ263" i="9"/>
  <c r="AY263" i="9"/>
  <c r="BB263" i="9"/>
  <c r="AE118" i="9"/>
  <c r="AC118" i="9"/>
  <c r="BB461" i="9"/>
  <c r="AY461" i="9"/>
  <c r="AZ461" i="9"/>
  <c r="BB522" i="9"/>
  <c r="AY522" i="9"/>
  <c r="AZ522" i="9"/>
  <c r="AB352" i="9"/>
  <c r="AA352" i="9"/>
  <c r="AC573" i="9"/>
  <c r="AE573" i="9"/>
  <c r="AY357" i="9"/>
  <c r="BB357" i="9"/>
  <c r="AZ357" i="9"/>
  <c r="BB425" i="9"/>
  <c r="AY425" i="9"/>
  <c r="AZ425" i="9"/>
  <c r="BB188" i="9"/>
  <c r="AY188" i="9"/>
  <c r="AZ188" i="9"/>
  <c r="AY411" i="9"/>
  <c r="BB411" i="9"/>
  <c r="AZ411" i="9"/>
  <c r="AZ530" i="9"/>
  <c r="BB530" i="9"/>
  <c r="AY530" i="9"/>
  <c r="AC667" i="9"/>
  <c r="AE667" i="9"/>
  <c r="AZ247" i="9"/>
  <c r="BB247" i="9"/>
  <c r="AY247" i="9"/>
  <c r="BB175" i="9"/>
  <c r="AY175" i="9"/>
  <c r="AZ175" i="9"/>
  <c r="AC520" i="9"/>
  <c r="AE520" i="9"/>
  <c r="AC590" i="9"/>
  <c r="AE590" i="9"/>
  <c r="BB254" i="9"/>
  <c r="AZ254" i="9"/>
  <c r="AY254" i="9"/>
  <c r="AC405" i="9"/>
  <c r="AE405" i="9"/>
  <c r="AC277" i="9"/>
  <c r="AE277" i="9"/>
  <c r="AA30" i="9"/>
  <c r="AB30" i="9"/>
  <c r="BB347" i="9"/>
  <c r="AY347" i="9"/>
  <c r="AZ347" i="9"/>
  <c r="AA496" i="9"/>
  <c r="AB496" i="9"/>
  <c r="AC480" i="9"/>
  <c r="AE480" i="9"/>
  <c r="AC57" i="9"/>
  <c r="AE57" i="9"/>
  <c r="AE271" i="9"/>
  <c r="AC271" i="9"/>
  <c r="AE452" i="9"/>
  <c r="AC452" i="9"/>
  <c r="AC107" i="9"/>
  <c r="AE107" i="9"/>
  <c r="AE281" i="9"/>
  <c r="AC281" i="9"/>
  <c r="AE507" i="9"/>
  <c r="AC507" i="9"/>
  <c r="AC465" i="9"/>
  <c r="AE465" i="9"/>
  <c r="AC462" i="9"/>
  <c r="AE462" i="9"/>
  <c r="AC605" i="9"/>
  <c r="AE605" i="9"/>
  <c r="AC32" i="9"/>
  <c r="AE32" i="9"/>
  <c r="AC584" i="9"/>
  <c r="AE584" i="9"/>
  <c r="AZ352" i="9"/>
  <c r="BB352" i="9"/>
  <c r="AY352" i="9"/>
  <c r="AC497" i="9"/>
  <c r="AE497" i="9"/>
  <c r="AC345" i="9"/>
  <c r="AE345" i="9"/>
  <c r="BB635" i="9"/>
  <c r="AY635" i="9"/>
  <c r="AZ635" i="9"/>
  <c r="BB378" i="9"/>
  <c r="AY378" i="9"/>
  <c r="AZ378" i="9"/>
  <c r="AC173" i="9"/>
  <c r="AE173" i="9"/>
  <c r="AY306" i="9"/>
  <c r="BB306" i="9"/>
  <c r="AZ306" i="9"/>
  <c r="BB110" i="9"/>
  <c r="AZ110" i="9"/>
  <c r="AY110" i="9"/>
  <c r="AZ365" i="9"/>
  <c r="AY365" i="9"/>
  <c r="BB365" i="9"/>
  <c r="AE207" i="9"/>
  <c r="AC207" i="9"/>
  <c r="AZ467" i="9"/>
  <c r="AY467" i="9"/>
  <c r="BB467" i="9"/>
  <c r="AE385" i="9"/>
  <c r="AC385" i="9"/>
  <c r="BB345" i="9"/>
  <c r="AY345" i="9"/>
  <c r="AZ345" i="9"/>
  <c r="AY364" i="9"/>
  <c r="AZ364" i="9"/>
  <c r="BB364" i="9"/>
  <c r="AY659" i="9"/>
  <c r="AB621" i="9"/>
  <c r="AA621" i="9"/>
  <c r="AH637" i="9"/>
  <c r="AA637" i="9" s="1"/>
  <c r="AA219" i="9"/>
  <c r="AB219" i="9"/>
  <c r="AC296" i="9"/>
  <c r="AE296" i="9"/>
  <c r="AC286" i="9"/>
  <c r="AE286" i="9"/>
  <c r="AZ435" i="9"/>
  <c r="AY435" i="9"/>
  <c r="BB435" i="9"/>
  <c r="AY600" i="9"/>
  <c r="AZ600" i="9"/>
  <c r="BB600" i="9"/>
  <c r="AZ502" i="9"/>
  <c r="BB502" i="9"/>
  <c r="AY502" i="9"/>
  <c r="AY46" i="9"/>
  <c r="BB46" i="9"/>
  <c r="AZ46" i="9"/>
  <c r="AY160" i="9"/>
  <c r="AZ160" i="9"/>
  <c r="BB160" i="9"/>
  <c r="AC505" i="9"/>
  <c r="AE505" i="9"/>
  <c r="AZ516" i="9"/>
  <c r="BB516" i="9"/>
  <c r="AY516" i="9"/>
  <c r="AC165" i="9"/>
  <c r="AE165" i="9"/>
  <c r="AE435" i="9"/>
  <c r="AC435" i="9"/>
  <c r="AC95" i="9"/>
  <c r="AE95" i="9"/>
  <c r="AE28" i="9"/>
  <c r="AC28" i="9"/>
  <c r="AE29" i="9"/>
  <c r="AC29" i="9"/>
  <c r="AE588" i="9"/>
  <c r="AC588" i="9"/>
  <c r="AC273" i="9"/>
  <c r="AE273" i="9"/>
  <c r="AC608" i="9"/>
  <c r="AE608" i="9"/>
  <c r="AC592" i="9"/>
  <c r="AE592" i="9"/>
  <c r="AH596" i="9"/>
  <c r="AE364" i="9"/>
  <c r="AC364" i="9"/>
  <c r="AC503" i="9"/>
  <c r="AE503" i="9"/>
  <c r="AZ505" i="9"/>
  <c r="AY505" i="9"/>
  <c r="BB505" i="9"/>
  <c r="AZ138" i="9"/>
  <c r="BB138" i="9"/>
  <c r="AY138" i="9"/>
  <c r="AE304" i="9"/>
  <c r="AC304" i="9"/>
  <c r="BB156" i="9"/>
  <c r="AZ156" i="9"/>
  <c r="AY156" i="9"/>
  <c r="AE582" i="9"/>
  <c r="AC582" i="9"/>
  <c r="AE510" i="9"/>
  <c r="AC510" i="9"/>
  <c r="AC556" i="9"/>
  <c r="AE556" i="9"/>
  <c r="AY371" i="9"/>
  <c r="AZ371" i="9"/>
  <c r="BB371" i="9"/>
  <c r="AE574" i="9"/>
  <c r="AC574" i="9"/>
  <c r="BB151" i="9"/>
  <c r="AY151" i="9"/>
  <c r="AZ151" i="9"/>
  <c r="BB409" i="9"/>
  <c r="AZ409" i="9"/>
  <c r="AY409" i="9"/>
  <c r="AY226" i="9"/>
  <c r="AZ226" i="9"/>
  <c r="BB226" i="9"/>
  <c r="BB121" i="9"/>
  <c r="AZ121" i="9"/>
  <c r="AY121" i="9"/>
  <c r="BB150" i="9"/>
  <c r="AY150" i="9"/>
  <c r="AZ150" i="9"/>
  <c r="AY100" i="9"/>
  <c r="AZ100" i="9"/>
  <c r="BB100" i="9"/>
  <c r="AZ368" i="9"/>
  <c r="AY368" i="9"/>
  <c r="BB368" i="9"/>
  <c r="AY148" i="9"/>
  <c r="BB148" i="9"/>
  <c r="AZ148" i="9"/>
  <c r="AE545" i="9"/>
  <c r="AC545" i="9"/>
  <c r="AC570" i="9"/>
  <c r="AE570" i="9"/>
  <c r="AB544" i="9"/>
  <c r="AA544" i="9"/>
  <c r="AC696" i="9"/>
  <c r="AE696" i="9"/>
  <c r="AZ242" i="9"/>
  <c r="BB242" i="9"/>
  <c r="AY242" i="9"/>
  <c r="BB320" i="9"/>
  <c r="AY320" i="9"/>
  <c r="AZ320" i="9"/>
  <c r="AY230" i="9"/>
  <c r="BB230" i="9"/>
  <c r="AZ230" i="9"/>
  <c r="AC178" i="9"/>
  <c r="AE178" i="9"/>
  <c r="AZ386" i="9"/>
  <c r="AY386" i="9"/>
  <c r="BB386" i="9"/>
  <c r="AC458" i="9"/>
  <c r="AE458" i="9"/>
  <c r="AC602" i="9"/>
  <c r="AE602" i="9"/>
  <c r="AC100" i="9"/>
  <c r="AE100" i="9"/>
  <c r="AC290" i="9"/>
  <c r="AE290" i="9"/>
  <c r="AE346" i="9"/>
  <c r="AC346" i="9"/>
  <c r="AC400" i="9"/>
  <c r="AE400" i="9"/>
  <c r="AA369" i="9"/>
  <c r="AB369" i="9"/>
  <c r="AC668" i="9"/>
  <c r="AE668" i="9"/>
  <c r="AY392" i="9"/>
  <c r="BB392" i="9"/>
  <c r="AZ392" i="9"/>
  <c r="AC577" i="9"/>
  <c r="AE577" i="9"/>
  <c r="AY54" i="9"/>
  <c r="BB54" i="9"/>
  <c r="AZ54" i="9"/>
  <c r="AE549" i="9"/>
  <c r="AC549" i="9"/>
  <c r="AC542" i="9"/>
  <c r="AE542" i="9"/>
  <c r="AC468" i="9"/>
  <c r="AE468" i="9"/>
  <c r="AE585" i="9"/>
  <c r="AC585" i="9"/>
  <c r="AB82" i="9"/>
  <c r="AA82" i="9"/>
  <c r="AE211" i="9"/>
  <c r="AC211" i="9"/>
  <c r="BB209" i="9"/>
  <c r="AY209" i="9"/>
  <c r="AZ209" i="9"/>
  <c r="AA104" i="9"/>
  <c r="AB104" i="9"/>
  <c r="AY472" i="9"/>
  <c r="BB472" i="9"/>
  <c r="AZ472" i="9"/>
  <c r="BB154" i="9"/>
  <c r="AY154" i="9"/>
  <c r="AZ154" i="9"/>
  <c r="AC223" i="9"/>
  <c r="AE223" i="9"/>
  <c r="AY387" i="9"/>
  <c r="BB387" i="9"/>
  <c r="AZ387" i="9"/>
  <c r="AC378" i="9"/>
  <c r="AE378" i="9"/>
  <c r="AY507" i="9"/>
  <c r="BB507" i="9"/>
  <c r="AZ507" i="9"/>
  <c r="AC532" i="9"/>
  <c r="AE532" i="9"/>
  <c r="CN72" i="9"/>
  <c r="CL72" i="9" s="1"/>
  <c r="CN80" i="9"/>
  <c r="CL80" i="9" s="1"/>
  <c r="CN23" i="9"/>
  <c r="CL23" i="9" s="1"/>
  <c r="AA433" i="9"/>
  <c r="AB433" i="9"/>
  <c r="AC125" i="9"/>
  <c r="AE125" i="9"/>
  <c r="AZ506" i="9"/>
  <c r="BB506" i="9"/>
  <c r="AY506" i="9"/>
  <c r="BB141" i="9"/>
  <c r="AZ141" i="9"/>
  <c r="AY141" i="9"/>
  <c r="AE348" i="9"/>
  <c r="AC348" i="9"/>
  <c r="AE404" i="9"/>
  <c r="AC404" i="9"/>
  <c r="AY296" i="9"/>
  <c r="BB296" i="9"/>
  <c r="AZ296" i="9"/>
  <c r="BB574" i="9"/>
  <c r="AY574" i="9"/>
  <c r="AZ574" i="9"/>
  <c r="AC214" i="9"/>
  <c r="AE214" i="9"/>
  <c r="AE603" i="9"/>
  <c r="AC603" i="9"/>
  <c r="AE167" i="9"/>
  <c r="AC167" i="9"/>
  <c r="AC314" i="9"/>
  <c r="AE314" i="9"/>
  <c r="AC321" i="9"/>
  <c r="AE321" i="9"/>
  <c r="AE134" i="9"/>
  <c r="AC134" i="9"/>
  <c r="AZ698" i="9"/>
  <c r="BB698" i="9"/>
  <c r="AY698" i="9"/>
  <c r="AC399" i="9"/>
  <c r="AE399" i="9"/>
  <c r="AY615" i="9"/>
  <c r="BB615" i="9"/>
  <c r="AZ615" i="9"/>
  <c r="BB169" i="9"/>
  <c r="AZ169" i="9"/>
  <c r="AY169" i="9"/>
  <c r="BB573" i="9"/>
  <c r="AZ573" i="9"/>
  <c r="AY573" i="9"/>
  <c r="AC185" i="9"/>
  <c r="AE185" i="9"/>
  <c r="BB267" i="9"/>
  <c r="AZ267" i="9"/>
  <c r="AY267" i="9"/>
  <c r="BB367" i="9"/>
  <c r="AY367" i="9"/>
  <c r="AZ367" i="9"/>
  <c r="AY555" i="9"/>
  <c r="AZ555" i="9"/>
  <c r="BB555" i="9"/>
  <c r="AC58" i="9"/>
  <c r="AE58" i="9"/>
  <c r="BB82" i="9"/>
  <c r="AY82" i="9"/>
  <c r="AZ82" i="9"/>
  <c r="AC430" i="9"/>
  <c r="AE430" i="9"/>
  <c r="AC262" i="9"/>
  <c r="AE262" i="9"/>
  <c r="BB442" i="9"/>
  <c r="AY442" i="9"/>
  <c r="AZ442" i="9"/>
  <c r="AC593" i="9"/>
  <c r="AE593" i="9"/>
  <c r="AZ617" i="9"/>
  <c r="AY617" i="9"/>
  <c r="BB617" i="9"/>
  <c r="AC241" i="9"/>
  <c r="AE241" i="9"/>
  <c r="AY391" i="9"/>
  <c r="AZ391" i="9"/>
  <c r="BB391" i="9"/>
  <c r="AY328" i="9"/>
  <c r="AZ328" i="9"/>
  <c r="BB328" i="9"/>
  <c r="AE138" i="9"/>
  <c r="AC138" i="9"/>
  <c r="AB270" i="9"/>
  <c r="AA270" i="9"/>
  <c r="AZ533" i="9"/>
  <c r="BB533" i="9"/>
  <c r="AY533" i="9"/>
  <c r="AC284" i="9"/>
  <c r="AE284" i="9"/>
  <c r="BB201" i="9"/>
  <c r="AY201" i="9"/>
  <c r="AZ201" i="9"/>
  <c r="BB329" i="9"/>
  <c r="AY329" i="9"/>
  <c r="AZ329" i="9"/>
  <c r="AC565" i="9"/>
  <c r="AE565" i="9"/>
  <c r="AE403" i="9"/>
  <c r="AC403" i="9"/>
  <c r="BB310" i="9"/>
  <c r="AZ310" i="9"/>
  <c r="AY310" i="9"/>
  <c r="AC437" i="9"/>
  <c r="AE437" i="9"/>
  <c r="AE484" i="9"/>
  <c r="AC484" i="9"/>
  <c r="AC239" i="9"/>
  <c r="AE239" i="9"/>
  <c r="AE601" i="9"/>
  <c r="AC601" i="9"/>
  <c r="AY52" i="9"/>
  <c r="BB52" i="9"/>
  <c r="AZ52" i="9"/>
  <c r="AY326" i="9"/>
  <c r="BB326" i="9"/>
  <c r="AZ326" i="9"/>
  <c r="AE331" i="9"/>
  <c r="AC331" i="9"/>
  <c r="AC45" i="9"/>
  <c r="AE45" i="9"/>
  <c r="AC553" i="9"/>
  <c r="AE553" i="9"/>
  <c r="AC379" i="9"/>
  <c r="AE379" i="9"/>
  <c r="AC339" i="9"/>
  <c r="AE339" i="9"/>
  <c r="AC595" i="9"/>
  <c r="AE595" i="9"/>
  <c r="AC446" i="9"/>
  <c r="AE446" i="9"/>
  <c r="AY250" i="9"/>
  <c r="AZ250" i="9"/>
  <c r="BB250" i="9"/>
  <c r="BB603" i="9"/>
  <c r="AY603" i="9"/>
  <c r="AZ603" i="9"/>
  <c r="AZ587" i="9"/>
  <c r="AY587" i="9"/>
  <c r="BB587" i="9"/>
  <c r="AC201" i="9"/>
  <c r="AE201" i="9"/>
  <c r="AC253" i="9"/>
  <c r="AE253" i="9"/>
  <c r="AC558" i="9"/>
  <c r="AE558" i="9"/>
  <c r="AC71" i="9"/>
  <c r="AE71" i="9"/>
  <c r="AZ417" i="9"/>
  <c r="AY417" i="9"/>
  <c r="BB417" i="9"/>
  <c r="AC618" i="9"/>
  <c r="AE618" i="9"/>
  <c r="BB436" i="9"/>
  <c r="AZ436" i="9"/>
  <c r="AY436" i="9"/>
  <c r="AE106" i="9"/>
  <c r="AC106" i="9"/>
  <c r="AY324" i="9"/>
  <c r="AZ324" i="9"/>
  <c r="BB324" i="9"/>
  <c r="AE215" i="9"/>
  <c r="AC215" i="9"/>
  <c r="BB27" i="9"/>
  <c r="AZ27" i="9"/>
  <c r="AY27" i="9"/>
  <c r="BB383" i="9"/>
  <c r="AY383" i="9"/>
  <c r="AZ383" i="9"/>
  <c r="AZ97" i="9"/>
  <c r="BB97" i="9"/>
  <c r="AY97" i="9"/>
  <c r="AC567" i="9"/>
  <c r="AE567" i="9"/>
  <c r="BB195" i="9"/>
  <c r="AZ195" i="9"/>
  <c r="AY195" i="9"/>
  <c r="AY359" i="9"/>
  <c r="BB359" i="9"/>
  <c r="AZ359" i="9"/>
  <c r="CN65" i="9"/>
  <c r="CL65" i="9" s="1"/>
  <c r="CN82" i="9"/>
  <c r="CL82" i="9" s="1"/>
  <c r="AH641" i="9"/>
  <c r="CN30" i="9"/>
  <c r="CL30" i="9" s="1"/>
  <c r="CN75" i="9"/>
  <c r="CL75" i="9" s="1"/>
  <c r="CN16" i="9"/>
  <c r="CL16" i="9" s="1"/>
  <c r="CN29" i="9"/>
  <c r="CL29" i="9" s="1"/>
  <c r="CN22" i="9"/>
  <c r="CL22" i="9" s="1"/>
  <c r="AC488" i="9"/>
  <c r="AE488" i="9"/>
  <c r="AE486" i="9"/>
  <c r="AC486" i="9"/>
  <c r="AE128" i="9"/>
  <c r="AC128" i="9"/>
  <c r="BB480" i="9"/>
  <c r="AZ480" i="9"/>
  <c r="AY480" i="9"/>
  <c r="BB186" i="9"/>
  <c r="AY186" i="9"/>
  <c r="AZ186" i="9"/>
  <c r="AZ190" i="9"/>
  <c r="AY190" i="9"/>
  <c r="BB190" i="9"/>
  <c r="AY556" i="9"/>
  <c r="BB556" i="9"/>
  <c r="AZ556" i="9"/>
  <c r="BB529" i="9"/>
  <c r="AY529" i="9"/>
  <c r="AZ529" i="9"/>
  <c r="AE159" i="9"/>
  <c r="AC159" i="9"/>
  <c r="AE392" i="9"/>
  <c r="AC392" i="9"/>
  <c r="AZ350" i="9"/>
  <c r="AY350" i="9"/>
  <c r="BB350" i="9"/>
  <c r="AE68" i="9"/>
  <c r="AC68" i="9"/>
  <c r="BB576" i="9"/>
  <c r="AZ576" i="9"/>
  <c r="AY576" i="9"/>
  <c r="AY585" i="9"/>
  <c r="BB585" i="9"/>
  <c r="AZ585" i="9"/>
  <c r="AZ518" i="9"/>
  <c r="BB518" i="9"/>
  <c r="AY518" i="9"/>
  <c r="AE586" i="9"/>
  <c r="AC586" i="9"/>
  <c r="AC421" i="9"/>
  <c r="AE421" i="9"/>
  <c r="AC425" i="9"/>
  <c r="AE425" i="9"/>
  <c r="AE85" i="9"/>
  <c r="AC85" i="9"/>
  <c r="AE188" i="9"/>
  <c r="AC188" i="9"/>
  <c r="AE122" i="9"/>
  <c r="AC122" i="9"/>
  <c r="AC117" i="9"/>
  <c r="AE117" i="9"/>
  <c r="AE330" i="9"/>
  <c r="AC330" i="9"/>
  <c r="AZ464" i="9"/>
  <c r="BB464" i="9"/>
  <c r="AY464" i="9"/>
  <c r="AE204" i="9"/>
  <c r="AC204" i="9"/>
  <c r="AC229" i="9"/>
  <c r="AE229" i="9"/>
  <c r="BB538" i="9"/>
  <c r="AZ538" i="9"/>
  <c r="AY538" i="9"/>
  <c r="AE579" i="9"/>
  <c r="AC579" i="9"/>
  <c r="AE368" i="9"/>
  <c r="AC368" i="9"/>
  <c r="BB59" i="9"/>
  <c r="AZ59" i="9"/>
  <c r="AY59" i="9"/>
  <c r="AE102" i="9"/>
  <c r="AC102" i="9"/>
  <c r="AE501" i="9"/>
  <c r="AC501" i="9"/>
  <c r="AE509" i="9"/>
  <c r="AC509" i="9"/>
  <c r="AZ58" i="9"/>
  <c r="AY58" i="9"/>
  <c r="BB58" i="9"/>
  <c r="AE350" i="9"/>
  <c r="AC350" i="9"/>
  <c r="BB325" i="9"/>
  <c r="AY325" i="9"/>
  <c r="AZ325" i="9"/>
  <c r="AE231" i="9"/>
  <c r="AC231" i="9"/>
  <c r="AY37" i="9"/>
  <c r="AZ37" i="9"/>
  <c r="BB37" i="9"/>
  <c r="BB276" i="9"/>
  <c r="AZ276" i="9"/>
  <c r="AY276" i="9"/>
  <c r="AE525" i="9"/>
  <c r="AC525" i="9"/>
  <c r="BB317" i="9"/>
  <c r="AZ317" i="9"/>
  <c r="AY317" i="9"/>
  <c r="BB443" i="9"/>
  <c r="AZ443" i="9"/>
  <c r="AY443" i="9"/>
  <c r="AC97" i="9"/>
  <c r="AE97" i="9"/>
  <c r="AE103" i="9"/>
  <c r="AC103" i="9"/>
  <c r="AE580" i="9"/>
  <c r="AC580" i="9"/>
  <c r="BB353" i="9"/>
  <c r="AY353" i="9"/>
  <c r="AZ353" i="9"/>
  <c r="AY356" i="9"/>
  <c r="BB356" i="9"/>
  <c r="AZ356" i="9"/>
  <c r="AE600" i="9"/>
  <c r="AC600" i="9"/>
  <c r="AE279" i="9"/>
  <c r="AC279" i="9"/>
  <c r="AC460" i="9"/>
  <c r="AE460" i="9"/>
  <c r="BB489" i="9"/>
  <c r="AZ489" i="9"/>
  <c r="AY489" i="9"/>
  <c r="AC512" i="9"/>
  <c r="AE512" i="9"/>
  <c r="BB173" i="9"/>
  <c r="AZ173" i="9"/>
  <c r="AY173" i="9"/>
  <c r="AE343" i="9"/>
  <c r="AC343" i="9"/>
  <c r="AE466" i="9"/>
  <c r="AC466" i="9"/>
  <c r="AE90" i="9"/>
  <c r="AC90" i="9"/>
  <c r="AC265" i="9"/>
  <c r="AE265" i="9"/>
  <c r="AE443" i="9"/>
  <c r="AC443" i="9"/>
  <c r="AC43" i="9"/>
  <c r="AE43" i="9"/>
  <c r="AE236" i="9"/>
  <c r="AC236" i="9"/>
  <c r="AE61" i="9"/>
  <c r="AC61" i="9"/>
  <c r="AC283" i="9"/>
  <c r="AE283" i="9"/>
  <c r="BB36" i="9"/>
  <c r="AZ36" i="9"/>
  <c r="AY36" i="9"/>
  <c r="AE180" i="9"/>
  <c r="AC180" i="9"/>
  <c r="AE37" i="9"/>
  <c r="AC37" i="9"/>
  <c r="BB216" i="9"/>
  <c r="AZ216" i="9"/>
  <c r="AY216" i="9"/>
  <c r="BB377" i="9"/>
  <c r="AZ377" i="9"/>
  <c r="AY377" i="9"/>
  <c r="AY252" i="9"/>
  <c r="BB252" i="9"/>
  <c r="AZ252" i="9"/>
  <c r="BB74" i="9"/>
  <c r="AZ74" i="9"/>
  <c r="AY74" i="9"/>
  <c r="BB534" i="9"/>
  <c r="AZ534" i="9"/>
  <c r="AY534" i="9"/>
  <c r="AC267" i="9"/>
  <c r="AE267" i="9"/>
  <c r="AC55" i="9"/>
  <c r="AE55" i="9"/>
  <c r="AE356" i="9"/>
  <c r="AC356" i="9"/>
  <c r="AZ500" i="9"/>
  <c r="BB500" i="9"/>
  <c r="AY500" i="9"/>
  <c r="AY523" i="9"/>
  <c r="BB523" i="9"/>
  <c r="AZ523" i="9"/>
  <c r="AE473" i="9"/>
  <c r="AC473" i="9"/>
  <c r="AY64" i="9"/>
  <c r="AZ64" i="9"/>
  <c r="BB64" i="9"/>
  <c r="BB166" i="9"/>
  <c r="AZ166" i="9"/>
  <c r="AY166" i="9"/>
  <c r="AY414" i="9"/>
  <c r="AZ414" i="9"/>
  <c r="BB414" i="9"/>
  <c r="AZ465" i="9"/>
  <c r="BB465" i="9"/>
  <c r="AY465" i="9"/>
  <c r="BB398" i="9"/>
  <c r="AY398" i="9"/>
  <c r="AZ398" i="9"/>
  <c r="BB231" i="9"/>
  <c r="AZ231" i="9"/>
  <c r="AY231" i="9"/>
  <c r="AZ87" i="9"/>
  <c r="BB87" i="9"/>
  <c r="AY87" i="9"/>
  <c r="CN33" i="9"/>
  <c r="CL33" i="9" s="1"/>
  <c r="AB489" i="9"/>
  <c r="AA489" i="9"/>
  <c r="CN77" i="9"/>
  <c r="CL77" i="9" s="1"/>
  <c r="CN41" i="9"/>
  <c r="CL41" i="9" s="1"/>
  <c r="AH160" i="8"/>
  <c r="AA160" i="8" s="1"/>
  <c r="AH284" i="8"/>
  <c r="AA284" i="8" s="1"/>
  <c r="AC284" i="8" s="1"/>
  <c r="AH395" i="8"/>
  <c r="AA395" i="8" s="1"/>
  <c r="AH653" i="8"/>
  <c r="AA653" i="8" s="1"/>
  <c r="AC666" i="8"/>
  <c r="AE666" i="8"/>
  <c r="AB666" i="8"/>
  <c r="AH361" i="8"/>
  <c r="AA361" i="8" s="1"/>
  <c r="AH466" i="8"/>
  <c r="AA466" i="8" s="1"/>
  <c r="AH462" i="8"/>
  <c r="AA462" i="8" s="1"/>
  <c r="AB547" i="8"/>
  <c r="AE547" i="8"/>
  <c r="AC547" i="8"/>
  <c r="AE682" i="8"/>
  <c r="AC682" i="8"/>
  <c r="AB80" i="8"/>
  <c r="AC80" i="8"/>
  <c r="AE80" i="8"/>
  <c r="AE356" i="8"/>
  <c r="AC356" i="8"/>
  <c r="AB356" i="8"/>
  <c r="AH145" i="8"/>
  <c r="AA145" i="8" s="1"/>
  <c r="AB145" i="8" s="1"/>
  <c r="AH130" i="8"/>
  <c r="AA130" i="8" s="1"/>
  <c r="AH393" i="8"/>
  <c r="AA393" i="8" s="1"/>
  <c r="AE393" i="8" s="1"/>
  <c r="AH394" i="8"/>
  <c r="AA394" i="8" s="1"/>
  <c r="AE394" i="8" s="1"/>
  <c r="AH383" i="8"/>
  <c r="AA383" i="8" s="1"/>
  <c r="AE383" i="8" s="1"/>
  <c r="AH332" i="8"/>
  <c r="AA332" i="8" s="1"/>
  <c r="AC332" i="8" s="1"/>
  <c r="AH344" i="8"/>
  <c r="AA344" i="8" s="1"/>
  <c r="AC344" i="8" s="1"/>
  <c r="AH635" i="8"/>
  <c r="AA635" i="8" s="1"/>
  <c r="AE635" i="8" s="1"/>
  <c r="AH129" i="8"/>
  <c r="AA129" i="8" s="1"/>
  <c r="AE129" i="8" s="1"/>
  <c r="AH347" i="8"/>
  <c r="AA347" i="8" s="1"/>
  <c r="AH292" i="8"/>
  <c r="AA292" i="8" s="1"/>
  <c r="AE292" i="8" s="1"/>
  <c r="AH387" i="8"/>
  <c r="AA387" i="8" s="1"/>
  <c r="AB387" i="8" s="1"/>
  <c r="AH367" i="8"/>
  <c r="AA367" i="8" s="1"/>
  <c r="AE367" i="8" s="1"/>
  <c r="AH233" i="8"/>
  <c r="AA233" i="8" s="1"/>
  <c r="AC270" i="8"/>
  <c r="AB270" i="8"/>
  <c r="AE270" i="8"/>
  <c r="AH328" i="8"/>
  <c r="AA328" i="8" s="1"/>
  <c r="AZ69" i="8"/>
  <c r="AX69" i="8" s="1"/>
  <c r="AH22" i="8"/>
  <c r="AA22" i="8" s="1"/>
  <c r="AH170" i="8"/>
  <c r="AA170" i="8" s="1"/>
  <c r="AH365" i="8"/>
  <c r="AA365" i="8" s="1"/>
  <c r="AH240" i="8"/>
  <c r="AA240" i="8" s="1"/>
  <c r="AZ57" i="8"/>
  <c r="AX57" i="8" s="1"/>
  <c r="AH646" i="8"/>
  <c r="AA646" i="8" s="1"/>
  <c r="AZ2" i="8"/>
  <c r="AX2" i="8" s="1"/>
  <c r="AZ44" i="8"/>
  <c r="AX44" i="8" s="1"/>
  <c r="AE66" i="8"/>
  <c r="AC66" i="8"/>
  <c r="AB66" i="8"/>
  <c r="AE35" i="8"/>
  <c r="AB35" i="8"/>
  <c r="AC35" i="8"/>
  <c r="AB527" i="8"/>
  <c r="AC527" i="8"/>
  <c r="AE527" i="8"/>
  <c r="AE363" i="8"/>
  <c r="AB363" i="8"/>
  <c r="AC363" i="8"/>
  <c r="AH132" i="8"/>
  <c r="AA132" i="8" s="1"/>
  <c r="AH645" i="8"/>
  <c r="AA645" i="8" s="1"/>
  <c r="AE645" i="8" s="1"/>
  <c r="AH97" i="8"/>
  <c r="AA97" i="8" s="1"/>
  <c r="AB97" i="8" s="1"/>
  <c r="AH631" i="8"/>
  <c r="AA631" i="8" s="1"/>
  <c r="AE631" i="8" s="1"/>
  <c r="AH335" i="8"/>
  <c r="AA335" i="8" s="1"/>
  <c r="AC335" i="8" s="1"/>
  <c r="AH639" i="8"/>
  <c r="AA639" i="8" s="1"/>
  <c r="AE639" i="8" s="1"/>
  <c r="AH24" i="8"/>
  <c r="AA24" i="8" s="1"/>
  <c r="AB24" i="8" s="1"/>
  <c r="AH389" i="8"/>
  <c r="AA389" i="8" s="1"/>
  <c r="AE389" i="8" s="1"/>
  <c r="AH232" i="8"/>
  <c r="AA232" i="8" s="1"/>
  <c r="AC232" i="8" s="1"/>
  <c r="AH720" i="8"/>
  <c r="AA720" i="8" s="1"/>
  <c r="AE720" i="8" s="1"/>
  <c r="AH264" i="8"/>
  <c r="AA264" i="8" s="1"/>
  <c r="AH674" i="8"/>
  <c r="AA674" i="8" s="1"/>
  <c r="AC654" i="8"/>
  <c r="AB654" i="8"/>
  <c r="AE654" i="8"/>
  <c r="AH641" i="8"/>
  <c r="AA641" i="8" s="1"/>
  <c r="AH349" i="8"/>
  <c r="AA349" i="8" s="1"/>
  <c r="AH625" i="8"/>
  <c r="AA625" i="8" s="1"/>
  <c r="AB549" i="8"/>
  <c r="AE549" i="8"/>
  <c r="AC549" i="8"/>
  <c r="AZ27" i="8"/>
  <c r="AX27" i="8" s="1"/>
  <c r="AH107" i="8"/>
  <c r="AA107" i="8" s="1"/>
  <c r="AZ66" i="8"/>
  <c r="AX66" i="8" s="1"/>
  <c r="AH720" i="9"/>
  <c r="AH711" i="9"/>
  <c r="AA711" i="9" s="1"/>
  <c r="AC658" i="9"/>
  <c r="AE658" i="9"/>
  <c r="AE649" i="9"/>
  <c r="AC649" i="9"/>
  <c r="AC700" i="9"/>
  <c r="AE700" i="9"/>
  <c r="AC137" i="9"/>
  <c r="AE137" i="9"/>
  <c r="AE698" i="9"/>
  <c r="AC698" i="9"/>
  <c r="AC408" i="9"/>
  <c r="AE408" i="9"/>
  <c r="AE630" i="9"/>
  <c r="AC630" i="9"/>
  <c r="AC382" i="9"/>
  <c r="AE382" i="9"/>
  <c r="BB709" i="9"/>
  <c r="AY709" i="9"/>
  <c r="AZ709" i="9"/>
  <c r="AE429" i="9"/>
  <c r="AC429" i="9"/>
  <c r="AE69" i="9"/>
  <c r="AC69" i="9"/>
  <c r="AY644" i="9"/>
  <c r="BB644" i="9"/>
  <c r="AZ644" i="9"/>
  <c r="AH697" i="9"/>
  <c r="AH633" i="9"/>
  <c r="AE652" i="9"/>
  <c r="AC652" i="9"/>
  <c r="AC143" i="9"/>
  <c r="AE143" i="9"/>
  <c r="BB643" i="9"/>
  <c r="AZ643" i="9"/>
  <c r="AY643" i="9"/>
  <c r="BB553" i="9"/>
  <c r="AY553" i="9"/>
  <c r="AZ553" i="9"/>
  <c r="AE665" i="9"/>
  <c r="AC665" i="9"/>
  <c r="BE655" i="9"/>
  <c r="AX655" i="9" s="1"/>
  <c r="BE653" i="9"/>
  <c r="AX653" i="9" s="1"/>
  <c r="BE676" i="9"/>
  <c r="AX676" i="9" s="1"/>
  <c r="BE686" i="9"/>
  <c r="AX686" i="9" s="1"/>
  <c r="BE708" i="9"/>
  <c r="AX708" i="9" s="1"/>
  <c r="BB708" i="9" s="1"/>
  <c r="AH705" i="9"/>
  <c r="AB705" i="9" s="1"/>
  <c r="AB646" i="9"/>
  <c r="AA646" i="9"/>
  <c r="AB669" i="9"/>
  <c r="AA669" i="9"/>
  <c r="AE675" i="9"/>
  <c r="AC675" i="9"/>
  <c r="AC109" i="9"/>
  <c r="AE109" i="9"/>
  <c r="AY660" i="9"/>
  <c r="AZ660" i="9"/>
  <c r="BB660" i="9"/>
  <c r="AC638" i="9"/>
  <c r="AE228" i="9"/>
  <c r="AC228" i="9"/>
  <c r="AC540" i="9"/>
  <c r="AE540" i="9"/>
  <c r="AA632" i="9"/>
  <c r="AB632" i="9"/>
  <c r="AC691" i="9"/>
  <c r="AE691" i="9"/>
  <c r="AE687" i="9"/>
  <c r="AC687" i="9"/>
  <c r="AA681" i="9"/>
  <c r="AB681" i="9"/>
  <c r="AA676" i="9"/>
  <c r="AB676" i="9"/>
  <c r="AY685" i="9"/>
  <c r="AE703" i="9"/>
  <c r="AC703" i="9"/>
  <c r="AC642" i="9"/>
  <c r="AE642" i="9"/>
  <c r="AY629" i="9"/>
  <c r="BB629" i="9"/>
  <c r="AZ629" i="9"/>
  <c r="AB636" i="9"/>
  <c r="AA636" i="9"/>
  <c r="AC572" i="9"/>
  <c r="AE572" i="9"/>
  <c r="AC274" i="9"/>
  <c r="AE274" i="9"/>
  <c r="AC440" i="9"/>
  <c r="AE440" i="9"/>
  <c r="AZ641" i="9"/>
  <c r="BB641" i="9"/>
  <c r="AY641" i="9"/>
  <c r="AB651" i="9"/>
  <c r="BE712" i="9"/>
  <c r="AX712" i="9" s="1"/>
  <c r="AB690" i="9"/>
  <c r="AB657" i="9"/>
  <c r="BE717" i="9"/>
  <c r="AX717" i="9" s="1"/>
  <c r="BB717" i="9" s="1"/>
  <c r="BE700" i="9"/>
  <c r="AX700" i="9" s="1"/>
  <c r="BB700" i="9" s="1"/>
  <c r="BE715" i="9"/>
  <c r="AX715" i="9" s="1"/>
  <c r="BB715" i="9" s="1"/>
  <c r="AH714" i="9"/>
  <c r="AA714" i="9" s="1"/>
  <c r="BE704" i="9"/>
  <c r="AX704" i="9" s="1"/>
  <c r="BB704" i="9" s="1"/>
  <c r="AC575" i="9"/>
  <c r="AE575" i="9"/>
  <c r="AY711" i="9"/>
  <c r="BB711" i="9"/>
  <c r="AZ711" i="9"/>
  <c r="AE456" i="9"/>
  <c r="AC456" i="9"/>
  <c r="BB663" i="9"/>
  <c r="AY663" i="9"/>
  <c r="AZ663" i="9"/>
  <c r="AB643" i="9"/>
  <c r="AA643" i="9"/>
  <c r="AA660" i="9"/>
  <c r="AB660" i="9"/>
  <c r="AC654" i="9"/>
  <c r="AE654" i="9"/>
  <c r="AA712" i="9"/>
  <c r="AB712" i="9"/>
  <c r="AC418" i="9"/>
  <c r="AE418" i="9"/>
  <c r="AY640" i="9"/>
  <c r="AZ640" i="9"/>
  <c r="BB640" i="9"/>
  <c r="AH686" i="9"/>
  <c r="BE657" i="9"/>
  <c r="AX657" i="9" s="1"/>
  <c r="AH639" i="9"/>
  <c r="BE690" i="9"/>
  <c r="AX690" i="9" s="1"/>
  <c r="AB634" i="9"/>
  <c r="AA634" i="9"/>
  <c r="AE671" i="9"/>
  <c r="AC671" i="9"/>
  <c r="AE416" i="9"/>
  <c r="AC416" i="9"/>
  <c r="AC640" i="9"/>
  <c r="AE640" i="9"/>
  <c r="BB694" i="9"/>
  <c r="AZ694" i="9"/>
  <c r="AY694" i="9"/>
  <c r="AH648" i="9"/>
  <c r="AH655" i="9"/>
  <c r="BE681" i="9"/>
  <c r="AX681" i="9" s="1"/>
  <c r="AC220" i="9"/>
  <c r="AE220" i="9"/>
  <c r="AC313" i="9"/>
  <c r="AE313" i="9"/>
  <c r="AC684" i="9"/>
  <c r="AE684" i="9"/>
  <c r="AC661" i="9"/>
  <c r="AE661" i="9"/>
  <c r="AE550" i="9"/>
  <c r="AC550" i="9"/>
  <c r="AE478" i="9"/>
  <c r="AC478" i="9"/>
  <c r="AC674" i="9"/>
  <c r="AE674" i="9"/>
  <c r="AE629" i="9"/>
  <c r="AC629" i="9"/>
  <c r="AA653" i="9"/>
  <c r="AB653" i="9"/>
  <c r="BB651" i="9"/>
  <c r="AY651" i="9"/>
  <c r="AZ651" i="9"/>
  <c r="AA685" i="9"/>
  <c r="AB685" i="9"/>
  <c r="AE682" i="9"/>
  <c r="AC682" i="9"/>
  <c r="AC172" i="9"/>
  <c r="AE172" i="9"/>
  <c r="AC257" i="9"/>
  <c r="AE257" i="9"/>
  <c r="AE673" i="9"/>
  <c r="AC673" i="9"/>
  <c r="AC645" i="9"/>
  <c r="AE645" i="9"/>
  <c r="AC672" i="9"/>
  <c r="AE672" i="9"/>
  <c r="AE662" i="9"/>
  <c r="AC662" i="9"/>
  <c r="BE648" i="9"/>
  <c r="AX648" i="9" s="1"/>
  <c r="BE633" i="9"/>
  <c r="AX633" i="9" s="1"/>
  <c r="AH644" i="9"/>
  <c r="BE697" i="9"/>
  <c r="AX697" i="9" s="1"/>
  <c r="AA713" i="9"/>
  <c r="AB713" i="9"/>
  <c r="BB713" i="9"/>
  <c r="AZ713" i="9"/>
  <c r="AY713" i="9"/>
  <c r="BB716" i="9"/>
  <c r="AY716" i="9"/>
  <c r="AZ716" i="9"/>
  <c r="BE714" i="9"/>
  <c r="AX714" i="9" s="1"/>
  <c r="AH701" i="9"/>
  <c r="AH719" i="9"/>
  <c r="AZ717" i="9"/>
  <c r="AA706" i="9"/>
  <c r="AB706" i="9"/>
  <c r="AH715" i="9"/>
  <c r="AA709" i="9"/>
  <c r="AB709" i="9"/>
  <c r="AH716" i="9"/>
  <c r="AH718" i="9"/>
  <c r="BE718" i="9"/>
  <c r="AX718" i="9" s="1"/>
  <c r="BE710" i="9"/>
  <c r="AX710" i="9" s="1"/>
  <c r="AY708" i="9"/>
  <c r="AC717" i="9"/>
  <c r="AE717" i="9"/>
  <c r="BB705" i="9"/>
  <c r="AY705" i="9"/>
  <c r="AZ705" i="9"/>
  <c r="AH704" i="9"/>
  <c r="AC428" i="8"/>
  <c r="AB428" i="8"/>
  <c r="AE428" i="8"/>
  <c r="AB589" i="8"/>
  <c r="AC589" i="8"/>
  <c r="AE589" i="8"/>
  <c r="AB213" i="8"/>
  <c r="AE213" i="8"/>
  <c r="AC213" i="8"/>
  <c r="AE280" i="8"/>
  <c r="AC280" i="8"/>
  <c r="AB280" i="8"/>
  <c r="AH710" i="8"/>
  <c r="AA710" i="8" s="1"/>
  <c r="AH181" i="8"/>
  <c r="AA181" i="8" s="1"/>
  <c r="AH384" i="8"/>
  <c r="AA384" i="8" s="1"/>
  <c r="AH401" i="8"/>
  <c r="AA401" i="8" s="1"/>
  <c r="AH275" i="8"/>
  <c r="AA275" i="8" s="1"/>
  <c r="AH692" i="8"/>
  <c r="AA692" i="8" s="1"/>
  <c r="AE208" i="8"/>
  <c r="AH711" i="8"/>
  <c r="AA711" i="8" s="1"/>
  <c r="AE711" i="8" s="1"/>
  <c r="AE487" i="8"/>
  <c r="AB487" i="8"/>
  <c r="AC487" i="8"/>
  <c r="AB457" i="8"/>
  <c r="AE457" i="8"/>
  <c r="AC457" i="8"/>
  <c r="AH670" i="8"/>
  <c r="AA670" i="8" s="1"/>
  <c r="AH397" i="8"/>
  <c r="AA397" i="8" s="1"/>
  <c r="AH254" i="8"/>
  <c r="AA254" i="8" s="1"/>
  <c r="AH224" i="8"/>
  <c r="AA224" i="8" s="1"/>
  <c r="AH627" i="8"/>
  <c r="AA627" i="8" s="1"/>
  <c r="AC160" i="8"/>
  <c r="AE160" i="8"/>
  <c r="AB160" i="8"/>
  <c r="AH336" i="8"/>
  <c r="AA336" i="8" s="1"/>
  <c r="AB218" i="8"/>
  <c r="AE218" i="8"/>
  <c r="AC218" i="8"/>
  <c r="AB701" i="8"/>
  <c r="AC701" i="8"/>
  <c r="AE701" i="8"/>
  <c r="AC488" i="8"/>
  <c r="AB488" i="8"/>
  <c r="AE488" i="8"/>
  <c r="AE86" i="8"/>
  <c r="AC86" i="8"/>
  <c r="AB86" i="8"/>
  <c r="AH662" i="8"/>
  <c r="AA662" i="8" s="1"/>
  <c r="AB162" i="8"/>
  <c r="AE162" i="8"/>
  <c r="AC162" i="8"/>
  <c r="AB245" i="8"/>
  <c r="AC245" i="8"/>
  <c r="AH377" i="8"/>
  <c r="AA377" i="8" s="1"/>
  <c r="AH54" i="8"/>
  <c r="AA54" i="8" s="1"/>
  <c r="AB389" i="8"/>
  <c r="AC389" i="8"/>
  <c r="AC544" i="8"/>
  <c r="AB544" i="8"/>
  <c r="AE544" i="8"/>
  <c r="AC517" i="8"/>
  <c r="AB517" i="8"/>
  <c r="AE517" i="8"/>
  <c r="AB77" i="8"/>
  <c r="AE77" i="8"/>
  <c r="AC77" i="8"/>
  <c r="AH89" i="8"/>
  <c r="AA89" i="8" s="1"/>
  <c r="AH217" i="8"/>
  <c r="AA217" i="8" s="1"/>
  <c r="AH263" i="8"/>
  <c r="AA263" i="8" s="1"/>
  <c r="AH173" i="8"/>
  <c r="AA173" i="8" s="1"/>
  <c r="AH23" i="8"/>
  <c r="AA23" i="8" s="1"/>
  <c r="AH200" i="8"/>
  <c r="AA200" i="8" s="1"/>
  <c r="AH289" i="8"/>
  <c r="AA289" i="8" s="1"/>
  <c r="AH176" i="8"/>
  <c r="AA176" i="8" s="1"/>
  <c r="AH60" i="8"/>
  <c r="AA60" i="8" s="1"/>
  <c r="AH196" i="8"/>
  <c r="AA196" i="8" s="1"/>
  <c r="AB402" i="8"/>
  <c r="AC402" i="8"/>
  <c r="AE402" i="8"/>
  <c r="AC282" i="8"/>
  <c r="AE282" i="8"/>
  <c r="AB282" i="8"/>
  <c r="AB381" i="8"/>
  <c r="AE381" i="8"/>
  <c r="AC381" i="8"/>
  <c r="AE414" i="8"/>
  <c r="AB414" i="8"/>
  <c r="AC414" i="8"/>
  <c r="AE145" i="8"/>
  <c r="AB341" i="8"/>
  <c r="AE341" i="8"/>
  <c r="AC341" i="8"/>
  <c r="AE130" i="8"/>
  <c r="AB130" i="8"/>
  <c r="AC130" i="8"/>
  <c r="AC702" i="8"/>
  <c r="AE702" i="8"/>
  <c r="AB702" i="8"/>
  <c r="AE332" i="8"/>
  <c r="AB347" i="8"/>
  <c r="AC347" i="8"/>
  <c r="AE347" i="8"/>
  <c r="AE97" i="8"/>
  <c r="AE24" i="8"/>
  <c r="AC456" i="8"/>
  <c r="AB456" i="8"/>
  <c r="AE456" i="8"/>
  <c r="AB222" i="8"/>
  <c r="AE222" i="8"/>
  <c r="AC222" i="8"/>
  <c r="AC658" i="8"/>
  <c r="AB658" i="8"/>
  <c r="AE658" i="8"/>
  <c r="AH304" i="8"/>
  <c r="AA304" i="8" s="1"/>
  <c r="AH690" i="8"/>
  <c r="AA690" i="8" s="1"/>
  <c r="AH300" i="8"/>
  <c r="AA300" i="8" s="1"/>
  <c r="AH189" i="8"/>
  <c r="AA189" i="8" s="1"/>
  <c r="AH220" i="8"/>
  <c r="AA220" i="8" s="1"/>
  <c r="AH697" i="8"/>
  <c r="AA697" i="8" s="1"/>
  <c r="AH681" i="8"/>
  <c r="AA681" i="8" s="1"/>
  <c r="AC668" i="8"/>
  <c r="AB668" i="8"/>
  <c r="AE668" i="8"/>
  <c r="AE671" i="8"/>
  <c r="AC671" i="8"/>
  <c r="AB671" i="8"/>
  <c r="AB698" i="8"/>
  <c r="AC698" i="8"/>
  <c r="AE698" i="8"/>
  <c r="AE247" i="8"/>
  <c r="AC247" i="8"/>
  <c r="AB247" i="8"/>
  <c r="AH120" i="8"/>
  <c r="AA120" i="8" s="1"/>
  <c r="AH375" i="8"/>
  <c r="AA375" i="8" s="1"/>
  <c r="AH98" i="8"/>
  <c r="AA98" i="8" s="1"/>
  <c r="AH716" i="8"/>
  <c r="AA716" i="8" s="1"/>
  <c r="AB718" i="8"/>
  <c r="AC718" i="8"/>
  <c r="AE718" i="8"/>
  <c r="AE719" i="8"/>
  <c r="AC719" i="8"/>
  <c r="AB719" i="8"/>
  <c r="AE715" i="8"/>
  <c r="AB715" i="8"/>
  <c r="AC715" i="8"/>
  <c r="AC714" i="8"/>
  <c r="AE714" i="8"/>
  <c r="AB714" i="8"/>
  <c r="AC713" i="8"/>
  <c r="AE713" i="8"/>
  <c r="AB713" i="8"/>
  <c r="AC704" i="8"/>
  <c r="AE704" i="8"/>
  <c r="AB704" i="8"/>
  <c r="AB705" i="8"/>
  <c r="AC705" i="8"/>
  <c r="AE705" i="8"/>
  <c r="BB547" i="9" l="1"/>
  <c r="AY547" i="9"/>
  <c r="AZ547" i="9"/>
  <c r="AB91" i="9"/>
  <c r="AA91" i="9"/>
  <c r="AA514" i="9"/>
  <c r="AB514" i="9"/>
  <c r="AA318" i="9"/>
  <c r="AB318" i="9"/>
  <c r="BB699" i="9"/>
  <c r="AZ699" i="9"/>
  <c r="AY699" i="9"/>
  <c r="AY645" i="9"/>
  <c r="AB428" i="9"/>
  <c r="AA428" i="9"/>
  <c r="AB258" i="9"/>
  <c r="AA258" i="9"/>
  <c r="AC131" i="9"/>
  <c r="AE131" i="9"/>
  <c r="AB62" i="9"/>
  <c r="AA62" i="9"/>
  <c r="AA325" i="9"/>
  <c r="AB325" i="9"/>
  <c r="AA21" i="9"/>
  <c r="AE21" i="9" s="1"/>
  <c r="AB21" i="9"/>
  <c r="AY215" i="9"/>
  <c r="BB215" i="9"/>
  <c r="AZ215" i="9"/>
  <c r="AY29" i="9"/>
  <c r="AZ29" i="9"/>
  <c r="BB29" i="9"/>
  <c r="AE631" i="9"/>
  <c r="BB659" i="9"/>
  <c r="AZ650" i="9"/>
  <c r="AZ662" i="9"/>
  <c r="AZ476" i="9"/>
  <c r="AB42" i="9"/>
  <c r="AY476" i="9"/>
  <c r="AZ330" i="9"/>
  <c r="AY330" i="9"/>
  <c r="BB330" i="9"/>
  <c r="AZ685" i="9"/>
  <c r="AA254" i="9"/>
  <c r="AB254" i="9"/>
  <c r="AY683" i="9"/>
  <c r="AZ683" i="9"/>
  <c r="AB298" i="9"/>
  <c r="AA298" i="9"/>
  <c r="AE722" i="9"/>
  <c r="AC722" i="9"/>
  <c r="AA721" i="9"/>
  <c r="AB721" i="9"/>
  <c r="AC723" i="9"/>
  <c r="AE723" i="9"/>
  <c r="AB284" i="8"/>
  <c r="AC234" i="8"/>
  <c r="AE345" i="8"/>
  <c r="AB129" i="8"/>
  <c r="AE344" i="8"/>
  <c r="AB332" i="8"/>
  <c r="AC592" i="8"/>
  <c r="AE592" i="8"/>
  <c r="AB595" i="8"/>
  <c r="AC387" i="8"/>
  <c r="AE102" i="8"/>
  <c r="AB335" i="8"/>
  <c r="AB292" i="8"/>
  <c r="AB631" i="8"/>
  <c r="AC102" i="8"/>
  <c r="AB393" i="8"/>
  <c r="AC631" i="8"/>
  <c r="AB672" i="8"/>
  <c r="AE174" i="8"/>
  <c r="AC174" i="8"/>
  <c r="AB724" i="9"/>
  <c r="AA724" i="9"/>
  <c r="AB721" i="8"/>
  <c r="AC721" i="8"/>
  <c r="AE721" i="8"/>
  <c r="AC724" i="8"/>
  <c r="AB724" i="8"/>
  <c r="AE724" i="8"/>
  <c r="AB723" i="8"/>
  <c r="AC723" i="8"/>
  <c r="AE723" i="8"/>
  <c r="AC595" i="8"/>
  <c r="AC699" i="8"/>
  <c r="AE387" i="8"/>
  <c r="AB720" i="8"/>
  <c r="AE234" i="8"/>
  <c r="AB109" i="8"/>
  <c r="AB699" i="8"/>
  <c r="AC645" i="8"/>
  <c r="AC677" i="8"/>
  <c r="AC109" i="8"/>
  <c r="AE110" i="8"/>
  <c r="AB110" i="8"/>
  <c r="AC110" i="8"/>
  <c r="AC268" i="8"/>
  <c r="AB645" i="8"/>
  <c r="AB677" i="8"/>
  <c r="AC33" i="8"/>
  <c r="AE33" i="8"/>
  <c r="AB33" i="8"/>
  <c r="AE268" i="8"/>
  <c r="AB394" i="8"/>
  <c r="AC394" i="8"/>
  <c r="AC720" i="8"/>
  <c r="BB645" i="9"/>
  <c r="AZ673" i="9"/>
  <c r="BB673" i="9"/>
  <c r="AY673" i="9"/>
  <c r="AY144" i="9"/>
  <c r="AB679" i="9"/>
  <c r="BB680" i="9"/>
  <c r="AZ680" i="9"/>
  <c r="AY680" i="9"/>
  <c r="AZ144" i="9"/>
  <c r="AA699" i="9"/>
  <c r="AC699" i="9" s="1"/>
  <c r="AA79" i="9"/>
  <c r="AB79" i="9"/>
  <c r="AY677" i="9"/>
  <c r="AY702" i="9"/>
  <c r="AY666" i="9"/>
  <c r="BB666" i="9"/>
  <c r="AZ666" i="9"/>
  <c r="AZ677" i="9"/>
  <c r="BB702" i="9"/>
  <c r="AA576" i="9"/>
  <c r="AZ63" i="9"/>
  <c r="BB63" i="9"/>
  <c r="AY63" i="9"/>
  <c r="AE699" i="9"/>
  <c r="AB635" i="8"/>
  <c r="AB639" i="8"/>
  <c r="AE388" i="8"/>
  <c r="AC106" i="8"/>
  <c r="AC164" i="8"/>
  <c r="AC635" i="8"/>
  <c r="AC639" i="8"/>
  <c r="AB388" i="8"/>
  <c r="AB208" i="8"/>
  <c r="AC129" i="8"/>
  <c r="AC145" i="8"/>
  <c r="AC672" i="8"/>
  <c r="AB164" i="8"/>
  <c r="AE106" i="8"/>
  <c r="AA610" i="9"/>
  <c r="AB610" i="9"/>
  <c r="AZ639" i="9"/>
  <c r="AY596" i="9"/>
  <c r="AY639" i="9"/>
  <c r="AB217" i="9"/>
  <c r="AA217" i="9"/>
  <c r="AY433" i="9"/>
  <c r="AY650" i="9"/>
  <c r="AC311" i="9"/>
  <c r="AE311" i="9"/>
  <c r="AZ433" i="9"/>
  <c r="AB635" i="9"/>
  <c r="AB637" i="9"/>
  <c r="AB413" i="9"/>
  <c r="AA413" i="9"/>
  <c r="AC551" i="9"/>
  <c r="AE551" i="9"/>
  <c r="AA232" i="9"/>
  <c r="AB232" i="9"/>
  <c r="AY700" i="9"/>
  <c r="AA312" i="9"/>
  <c r="AB312" i="9"/>
  <c r="AE689" i="9"/>
  <c r="AC689" i="9"/>
  <c r="AC97" i="8"/>
  <c r="AC383" i="8"/>
  <c r="AC430" i="8"/>
  <c r="AC367" i="8"/>
  <c r="AE556" i="8"/>
  <c r="AB556" i="8"/>
  <c r="AC556" i="8"/>
  <c r="AB367" i="8"/>
  <c r="AB191" i="8"/>
  <c r="AC191" i="8"/>
  <c r="AE191" i="8"/>
  <c r="AE307" i="8"/>
  <c r="AC711" i="8"/>
  <c r="AC307" i="8"/>
  <c r="AE665" i="8"/>
  <c r="AB711" i="8"/>
  <c r="AB383" i="8"/>
  <c r="AC665" i="8"/>
  <c r="AB430" i="8"/>
  <c r="AE286" i="8"/>
  <c r="AB286" i="8"/>
  <c r="AC286" i="8"/>
  <c r="AE168" i="8"/>
  <c r="AC168" i="8"/>
  <c r="AB168" i="8"/>
  <c r="AB323" i="8"/>
  <c r="AC323" i="8"/>
  <c r="AE323" i="8"/>
  <c r="AE695" i="8"/>
  <c r="AB695" i="8"/>
  <c r="AC695" i="8"/>
  <c r="AB513" i="8"/>
  <c r="AC513" i="8"/>
  <c r="AE513" i="8"/>
  <c r="AE351" i="8"/>
  <c r="AB351" i="8"/>
  <c r="AC351" i="8"/>
  <c r="AC296" i="8"/>
  <c r="AE296" i="8"/>
  <c r="AB296" i="8"/>
  <c r="AC126" i="8"/>
  <c r="AE126" i="8"/>
  <c r="AB126" i="8"/>
  <c r="AC582" i="8"/>
  <c r="AE582" i="8"/>
  <c r="AB582" i="8"/>
  <c r="AC225" i="8"/>
  <c r="AB225" i="8"/>
  <c r="AE225" i="8"/>
  <c r="BB637" i="9"/>
  <c r="AB518" i="9"/>
  <c r="AA518" i="9"/>
  <c r="AZ668" i="9"/>
  <c r="BB668" i="9"/>
  <c r="AY668" i="9"/>
  <c r="AZ630" i="9"/>
  <c r="BB630" i="9"/>
  <c r="AY630" i="9"/>
  <c r="AY94" i="9"/>
  <c r="AY482" i="9"/>
  <c r="AA476" i="9"/>
  <c r="AC476" i="9" s="1"/>
  <c r="AY706" i="9"/>
  <c r="BB706" i="9"/>
  <c r="AZ706" i="9"/>
  <c r="BB688" i="9"/>
  <c r="AY688" i="9"/>
  <c r="AZ688" i="9"/>
  <c r="BB696" i="9"/>
  <c r="AZ696" i="9"/>
  <c r="AY696" i="9"/>
  <c r="AZ568" i="9"/>
  <c r="AY568" i="9"/>
  <c r="BB568" i="9"/>
  <c r="AY654" i="9"/>
  <c r="AZ654" i="9"/>
  <c r="BB654" i="9"/>
  <c r="BB692" i="9"/>
  <c r="AY692" i="9"/>
  <c r="AZ692" i="9"/>
  <c r="BB94" i="9"/>
  <c r="AZ482" i="9"/>
  <c r="BB390" i="9"/>
  <c r="AZ390" i="9"/>
  <c r="AY390" i="9"/>
  <c r="BB626" i="9"/>
  <c r="AY626" i="9"/>
  <c r="AZ626" i="9"/>
  <c r="AY695" i="9"/>
  <c r="AZ695" i="9"/>
  <c r="BB695" i="9"/>
  <c r="BB675" i="9"/>
  <c r="AZ675" i="9"/>
  <c r="AY675" i="9"/>
  <c r="BB671" i="9"/>
  <c r="AY671" i="9"/>
  <c r="AZ671" i="9"/>
  <c r="AZ704" i="9"/>
  <c r="AY704" i="9"/>
  <c r="AZ684" i="9"/>
  <c r="BB684" i="9"/>
  <c r="AY684" i="9"/>
  <c r="AA705" i="9"/>
  <c r="AC705" i="9" s="1"/>
  <c r="AA695" i="9"/>
  <c r="AB695" i="9"/>
  <c r="AY637" i="9"/>
  <c r="AY665" i="9"/>
  <c r="BB665" i="9"/>
  <c r="AZ665" i="9"/>
  <c r="AA568" i="9"/>
  <c r="AB568" i="9"/>
  <c r="AC34" i="9"/>
  <c r="AE34" i="9"/>
  <c r="AB663" i="9"/>
  <c r="AA663" i="9"/>
  <c r="AC169" i="9"/>
  <c r="AE169" i="9"/>
  <c r="AE175" i="9"/>
  <c r="AC175" i="9"/>
  <c r="AE42" i="9"/>
  <c r="AC42" i="9"/>
  <c r="AE63" i="9"/>
  <c r="AC63" i="9"/>
  <c r="AE470" i="9"/>
  <c r="AC470" i="9"/>
  <c r="AY526" i="9"/>
  <c r="BB526" i="9"/>
  <c r="AZ526" i="9"/>
  <c r="AZ703" i="9"/>
  <c r="AE126" i="9"/>
  <c r="AC126" i="9"/>
  <c r="AY703" i="9"/>
  <c r="AC329" i="9"/>
  <c r="AE329" i="9"/>
  <c r="AA526" i="9"/>
  <c r="AB526" i="9"/>
  <c r="AY717" i="9"/>
  <c r="AE433" i="9"/>
  <c r="AC433" i="9"/>
  <c r="AE352" i="9"/>
  <c r="AC352" i="9"/>
  <c r="AC94" i="9"/>
  <c r="AE94" i="9"/>
  <c r="AE38" i="9"/>
  <c r="AC38" i="9"/>
  <c r="AB641" i="9"/>
  <c r="AA641" i="9"/>
  <c r="AE635" i="9"/>
  <c r="AC635" i="9"/>
  <c r="AB622" i="9"/>
  <c r="AA622" i="9"/>
  <c r="AB659" i="9"/>
  <c r="AA659" i="9"/>
  <c r="AE489" i="9"/>
  <c r="AC489" i="9"/>
  <c r="AC369" i="9"/>
  <c r="AE369" i="9"/>
  <c r="AC496" i="9"/>
  <c r="AE496" i="9"/>
  <c r="BB621" i="9"/>
  <c r="AZ621" i="9"/>
  <c r="AY621" i="9"/>
  <c r="AY707" i="9"/>
  <c r="BB707" i="9"/>
  <c r="AZ707" i="9"/>
  <c r="AC270" i="9"/>
  <c r="AE270" i="9"/>
  <c r="AE679" i="9"/>
  <c r="AC679" i="9"/>
  <c r="AE683" i="9"/>
  <c r="AC683" i="9"/>
  <c r="AZ708" i="9"/>
  <c r="AZ700" i="9"/>
  <c r="AE202" i="9"/>
  <c r="AC202" i="9"/>
  <c r="AC130" i="9"/>
  <c r="AE130" i="9"/>
  <c r="AC82" i="9"/>
  <c r="AE82" i="9"/>
  <c r="AC219" i="9"/>
  <c r="AE219" i="9"/>
  <c r="AE621" i="9"/>
  <c r="AC621" i="9"/>
  <c r="AA693" i="9"/>
  <c r="AB693" i="9"/>
  <c r="AC453" i="9"/>
  <c r="AE453" i="9"/>
  <c r="AA144" i="9"/>
  <c r="AB144" i="9"/>
  <c r="BB622" i="9"/>
  <c r="AY622" i="9"/>
  <c r="AZ622" i="9"/>
  <c r="AE88" i="9"/>
  <c r="AC88" i="9"/>
  <c r="AA482" i="9"/>
  <c r="AB482" i="9"/>
  <c r="AB87" i="9"/>
  <c r="AA87" i="9"/>
  <c r="AB708" i="9"/>
  <c r="AA708" i="9"/>
  <c r="AE104" i="9"/>
  <c r="AC104" i="9"/>
  <c r="AC544" i="9"/>
  <c r="AE544" i="9"/>
  <c r="AA596" i="9"/>
  <c r="AB596" i="9"/>
  <c r="AC30" i="9"/>
  <c r="AE30" i="9"/>
  <c r="AA650" i="9"/>
  <c r="AB650" i="9"/>
  <c r="AB344" i="8"/>
  <c r="AE335" i="8"/>
  <c r="AC264" i="8"/>
  <c r="AE264" i="8"/>
  <c r="AB264" i="8"/>
  <c r="AE170" i="8"/>
  <c r="AB170" i="8"/>
  <c r="AC170" i="8"/>
  <c r="AC625" i="8"/>
  <c r="AB625" i="8"/>
  <c r="AE625" i="8"/>
  <c r="AC646" i="8"/>
  <c r="AB646" i="8"/>
  <c r="AE646" i="8"/>
  <c r="AB22" i="8"/>
  <c r="AE22" i="8"/>
  <c r="AB349" i="8"/>
  <c r="AE349" i="8"/>
  <c r="AC349" i="8"/>
  <c r="AB132" i="8"/>
  <c r="AC132" i="8"/>
  <c r="AE132" i="8"/>
  <c r="AC292" i="8"/>
  <c r="AC393" i="8"/>
  <c r="AE284" i="8"/>
  <c r="AB232" i="8"/>
  <c r="AB641" i="8"/>
  <c r="AC641" i="8"/>
  <c r="AE641" i="8"/>
  <c r="AB328" i="8"/>
  <c r="AC328" i="8"/>
  <c r="AE328" i="8"/>
  <c r="AE462" i="8"/>
  <c r="AB462" i="8"/>
  <c r="AC462" i="8"/>
  <c r="AE232" i="8"/>
  <c r="AB107" i="8"/>
  <c r="AE107" i="8"/>
  <c r="AC107" i="8"/>
  <c r="AC466" i="8"/>
  <c r="AE466" i="8"/>
  <c r="AB466" i="8"/>
  <c r="AB653" i="8"/>
  <c r="AC653" i="8"/>
  <c r="AE653" i="8"/>
  <c r="AC361" i="8"/>
  <c r="AE361" i="8"/>
  <c r="AB361" i="8"/>
  <c r="AE395" i="8"/>
  <c r="AB395" i="8"/>
  <c r="AC395" i="8"/>
  <c r="AB240" i="8"/>
  <c r="AE240" i="8"/>
  <c r="AC240" i="8"/>
  <c r="AC674" i="8"/>
  <c r="AB674" i="8"/>
  <c r="AE674" i="8"/>
  <c r="AC365" i="8"/>
  <c r="AE365" i="8"/>
  <c r="AB365" i="8"/>
  <c r="AC233" i="8"/>
  <c r="AB233" i="8"/>
  <c r="AE233" i="8"/>
  <c r="AB720" i="9"/>
  <c r="AA720" i="9"/>
  <c r="BB681" i="9"/>
  <c r="AY681" i="9"/>
  <c r="AZ681" i="9"/>
  <c r="AA655" i="9"/>
  <c r="AB655" i="9"/>
  <c r="AB711" i="9"/>
  <c r="AA648" i="9"/>
  <c r="AB648" i="9"/>
  <c r="AA639" i="9"/>
  <c r="AB639" i="9"/>
  <c r="AC643" i="9"/>
  <c r="AE643" i="9"/>
  <c r="AC676" i="9"/>
  <c r="AE676" i="9"/>
  <c r="AE632" i="9"/>
  <c r="AC632" i="9"/>
  <c r="AE669" i="9"/>
  <c r="AC669" i="9"/>
  <c r="AA633" i="9"/>
  <c r="AB633" i="9"/>
  <c r="AC651" i="9"/>
  <c r="AE651" i="9"/>
  <c r="BB686" i="9"/>
  <c r="AY686" i="9"/>
  <c r="AZ686" i="9"/>
  <c r="AY690" i="9"/>
  <c r="BB690" i="9"/>
  <c r="AZ690" i="9"/>
  <c r="AC660" i="9"/>
  <c r="AE660" i="9"/>
  <c r="AC637" i="9"/>
  <c r="AE637" i="9"/>
  <c r="AB714" i="9"/>
  <c r="BB657" i="9"/>
  <c r="AY657" i="9"/>
  <c r="AZ657" i="9"/>
  <c r="AB697" i="9"/>
  <c r="AA697" i="9"/>
  <c r="BB697" i="9"/>
  <c r="AZ697" i="9"/>
  <c r="AY697" i="9"/>
  <c r="AC653" i="9"/>
  <c r="AE653" i="9"/>
  <c r="AA686" i="9"/>
  <c r="AB686" i="9"/>
  <c r="AE657" i="9"/>
  <c r="AC657" i="9"/>
  <c r="AC681" i="9"/>
  <c r="AE681" i="9"/>
  <c r="AC646" i="9"/>
  <c r="AE646" i="9"/>
  <c r="BB676" i="9"/>
  <c r="AY676" i="9"/>
  <c r="AZ676" i="9"/>
  <c r="AZ715" i="9"/>
  <c r="AB644" i="9"/>
  <c r="AA644" i="9"/>
  <c r="AC690" i="9"/>
  <c r="AE690" i="9"/>
  <c r="BB653" i="9"/>
  <c r="AY653" i="9"/>
  <c r="AZ653" i="9"/>
  <c r="AC712" i="9"/>
  <c r="AE712" i="9"/>
  <c r="AC636" i="9"/>
  <c r="AE636" i="9"/>
  <c r="AY715" i="9"/>
  <c r="BB633" i="9"/>
  <c r="AZ633" i="9"/>
  <c r="AY633" i="9"/>
  <c r="AC634" i="9"/>
  <c r="AE634" i="9"/>
  <c r="BB655" i="9"/>
  <c r="AZ655" i="9"/>
  <c r="AY655" i="9"/>
  <c r="BB648" i="9"/>
  <c r="AZ648" i="9"/>
  <c r="AY648" i="9"/>
  <c r="AC685" i="9"/>
  <c r="AE685" i="9"/>
  <c r="BB712" i="9"/>
  <c r="AY712" i="9"/>
  <c r="AZ712" i="9"/>
  <c r="AE709" i="9"/>
  <c r="AC709" i="9"/>
  <c r="AC711" i="9"/>
  <c r="AE711" i="9"/>
  <c r="AB715" i="9"/>
  <c r="AA715" i="9"/>
  <c r="AB719" i="9"/>
  <c r="AA719" i="9"/>
  <c r="AC713" i="9"/>
  <c r="AE713" i="9"/>
  <c r="AC714" i="9"/>
  <c r="AE714" i="9"/>
  <c r="AB701" i="9"/>
  <c r="AA701" i="9"/>
  <c r="AB704" i="9"/>
  <c r="AA704" i="9"/>
  <c r="AA716" i="9"/>
  <c r="AB716" i="9"/>
  <c r="BB718" i="9"/>
  <c r="AY718" i="9"/>
  <c r="AZ718" i="9"/>
  <c r="AC706" i="9"/>
  <c r="AE706" i="9"/>
  <c r="BB714" i="9"/>
  <c r="AY714" i="9"/>
  <c r="AZ714" i="9"/>
  <c r="BB710" i="9"/>
  <c r="AZ710" i="9"/>
  <c r="AY710" i="9"/>
  <c r="AA718" i="9"/>
  <c r="AB718" i="9"/>
  <c r="AC89" i="8"/>
  <c r="AB89" i="8"/>
  <c r="AE89" i="8"/>
  <c r="AC662" i="8"/>
  <c r="AB662" i="8"/>
  <c r="AE662" i="8"/>
  <c r="AE224" i="8"/>
  <c r="AC224" i="8"/>
  <c r="AB224" i="8"/>
  <c r="AC181" i="8"/>
  <c r="AE181" i="8"/>
  <c r="AB181" i="8"/>
  <c r="AC98" i="8"/>
  <c r="AE98" i="8"/>
  <c r="AB98" i="8"/>
  <c r="AC300" i="8"/>
  <c r="AB300" i="8"/>
  <c r="AE300" i="8"/>
  <c r="AC176" i="8"/>
  <c r="AB176" i="8"/>
  <c r="AE176" i="8"/>
  <c r="AE254" i="8"/>
  <c r="AC254" i="8"/>
  <c r="AB254" i="8"/>
  <c r="AE710" i="8"/>
  <c r="AB710" i="8"/>
  <c r="AC710" i="8"/>
  <c r="AE289" i="8"/>
  <c r="AC289" i="8"/>
  <c r="AB289" i="8"/>
  <c r="AE397" i="8"/>
  <c r="AB397" i="8"/>
  <c r="AC397" i="8"/>
  <c r="AB217" i="8"/>
  <c r="AE217" i="8"/>
  <c r="AC217" i="8"/>
  <c r="AB627" i="8"/>
  <c r="AC627" i="8"/>
  <c r="AE627" i="8"/>
  <c r="AB304" i="8"/>
  <c r="AE304" i="8"/>
  <c r="AC304" i="8"/>
  <c r="AB200" i="8"/>
  <c r="AC200" i="8"/>
  <c r="AE200" i="8"/>
  <c r="AB336" i="8"/>
  <c r="AC336" i="8"/>
  <c r="AE336" i="8"/>
  <c r="AC670" i="8"/>
  <c r="AB670" i="8"/>
  <c r="AE670" i="8"/>
  <c r="AE189" i="8"/>
  <c r="AC189" i="8"/>
  <c r="AB189" i="8"/>
  <c r="AB690" i="8"/>
  <c r="AC690" i="8"/>
  <c r="AE690" i="8"/>
  <c r="AE23" i="8"/>
  <c r="AB23" i="8"/>
  <c r="AE692" i="8"/>
  <c r="AC692" i="8"/>
  <c r="AB692" i="8"/>
  <c r="AB196" i="8"/>
  <c r="AC196" i="8"/>
  <c r="AE196" i="8"/>
  <c r="AC384" i="8"/>
  <c r="AE384" i="8"/>
  <c r="AB384" i="8"/>
  <c r="AC375" i="8"/>
  <c r="AE375" i="8"/>
  <c r="AB375" i="8"/>
  <c r="AE681" i="8"/>
  <c r="AB681" i="8"/>
  <c r="AC681" i="8"/>
  <c r="AC173" i="8"/>
  <c r="AB173" i="8"/>
  <c r="AE173" i="8"/>
  <c r="AE54" i="8"/>
  <c r="AC54" i="8"/>
  <c r="AB54" i="8"/>
  <c r="AB275" i="8"/>
  <c r="AE275" i="8"/>
  <c r="AC275" i="8"/>
  <c r="AB220" i="8"/>
  <c r="AC220" i="8"/>
  <c r="AE220" i="8"/>
  <c r="AB60" i="8"/>
  <c r="AC60" i="8"/>
  <c r="AE60" i="8"/>
  <c r="AC120" i="8"/>
  <c r="AE120" i="8"/>
  <c r="AB120" i="8"/>
  <c r="AB697" i="8"/>
  <c r="AC697" i="8"/>
  <c r="AE697" i="8"/>
  <c r="AE263" i="8"/>
  <c r="AB263" i="8"/>
  <c r="AC263" i="8"/>
  <c r="AC377" i="8"/>
  <c r="AB377" i="8"/>
  <c r="AE377" i="8"/>
  <c r="AB401" i="8"/>
  <c r="AC401" i="8"/>
  <c r="AE401" i="8"/>
  <c r="AC716" i="8"/>
  <c r="AE716" i="8"/>
  <c r="AB716" i="8"/>
  <c r="AE705" i="9" l="1"/>
  <c r="AE318" i="9"/>
  <c r="AC318" i="9"/>
  <c r="AE428" i="9"/>
  <c r="AC428" i="9"/>
  <c r="AE325" i="9"/>
  <c r="AC325" i="9"/>
  <c r="AC514" i="9"/>
  <c r="AE514" i="9"/>
  <c r="AE62" i="9"/>
  <c r="AC62" i="9"/>
  <c r="AC91" i="9"/>
  <c r="AE91" i="9"/>
  <c r="AC258" i="9"/>
  <c r="AE258" i="9"/>
  <c r="AE476" i="9"/>
  <c r="AE298" i="9"/>
  <c r="AC298" i="9"/>
  <c r="AE254" i="9"/>
  <c r="AC254" i="9"/>
  <c r="AE721" i="9"/>
  <c r="AC721" i="9"/>
  <c r="AC724" i="9"/>
  <c r="AE724" i="9"/>
  <c r="AZ11" i="9"/>
  <c r="AC576" i="9"/>
  <c r="AE576" i="9"/>
  <c r="AC79" i="9"/>
  <c r="AE79" i="9"/>
  <c r="AE413" i="9"/>
  <c r="AC413" i="9"/>
  <c r="AC217" i="9"/>
  <c r="AE217" i="9"/>
  <c r="AE312" i="9"/>
  <c r="AC312" i="9"/>
  <c r="AC232" i="9"/>
  <c r="AE232" i="9"/>
  <c r="AC610" i="9"/>
  <c r="AE610" i="9"/>
  <c r="AE518" i="9"/>
  <c r="AC518" i="9"/>
  <c r="AE695" i="9"/>
  <c r="AC695" i="9"/>
  <c r="AC526" i="9"/>
  <c r="AE526" i="9"/>
  <c r="AE663" i="9"/>
  <c r="AC663" i="9"/>
  <c r="AC568" i="9"/>
  <c r="AE568" i="9"/>
  <c r="AC11" i="9"/>
  <c r="AE144" i="9"/>
  <c r="AC144" i="9"/>
  <c r="AE482" i="9"/>
  <c r="AC482" i="9"/>
  <c r="AE650" i="9"/>
  <c r="AC650" i="9"/>
  <c r="AE641" i="9"/>
  <c r="AC641" i="9"/>
  <c r="AE708" i="9"/>
  <c r="AC708" i="9"/>
  <c r="AE693" i="9"/>
  <c r="AC693" i="9"/>
  <c r="AE659" i="9"/>
  <c r="AC659" i="9"/>
  <c r="AE87" i="9"/>
  <c r="AC87" i="9"/>
  <c r="AE596" i="9"/>
  <c r="AC596" i="9"/>
  <c r="AC622" i="9"/>
  <c r="AE622" i="9"/>
  <c r="AC720" i="9"/>
  <c r="AE720" i="9"/>
  <c r="AE697" i="9"/>
  <c r="AC697" i="9"/>
  <c r="AE648" i="9"/>
  <c r="AC648" i="9"/>
  <c r="AE639" i="9"/>
  <c r="AC639" i="9"/>
  <c r="AC686" i="9"/>
  <c r="AE686" i="9"/>
  <c r="AE655" i="9"/>
  <c r="AC655" i="9"/>
  <c r="AE644" i="9"/>
  <c r="AC644" i="9"/>
  <c r="AC633" i="9"/>
  <c r="AE633" i="9"/>
  <c r="AE701" i="9"/>
  <c r="AC701" i="9"/>
  <c r="AE719" i="9"/>
  <c r="AC719" i="9"/>
  <c r="AC715" i="9"/>
  <c r="AE715" i="9"/>
  <c r="AC718" i="9"/>
  <c r="AE718" i="9"/>
  <c r="AC716" i="9"/>
  <c r="AE716" i="9"/>
  <c r="AC704" i="9"/>
  <c r="AE704" i="9"/>
  <c r="AC11" i="8"/>
</calcChain>
</file>

<file path=xl/sharedStrings.xml><?xml version="1.0" encoding="utf-8"?>
<sst xmlns="http://schemas.openxmlformats.org/spreadsheetml/2006/main" count="15781" uniqueCount="1773">
  <si>
    <t>JAVSO..47..105</t>
  </si>
  <si>
    <t>VSB-063</t>
  </si>
  <si>
    <t>VSB-059</t>
  </si>
  <si>
    <t>IBVS 6244</t>
  </si>
  <si>
    <t>IBVS 6191</t>
  </si>
  <si>
    <t>IBVS 6196</t>
  </si>
  <si>
    <t>IBVS 6209</t>
  </si>
  <si>
    <t>OEJV 0179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</si>
  <si>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</si>
  <si>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</si>
  <si>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</si>
  <si>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</si>
  <si>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</si>
  <si>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</si>
  <si>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t>s7</t>
  </si>
  <si>
    <t>km</t>
  </si>
  <si>
    <t>Sin2 fit</t>
  </si>
  <si>
    <t>degrees</t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</si>
  <si>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</si>
  <si>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t>Q.+LTE fit</t>
  </si>
  <si>
    <t>Partial LTE fit</t>
  </si>
  <si>
    <t xml:space="preserve">P3 = </t>
  </si>
  <si>
    <t>days</t>
  </si>
  <si>
    <t>years</t>
  </si>
  <si>
    <t>Quad</t>
  </si>
  <si>
    <t>days/year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</si>
  <si>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</si>
  <si>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</si>
  <si>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</si>
  <si>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</si>
  <si>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</si>
  <si>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</si>
  <si>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</si>
  <si>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</si>
  <si>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</si>
  <si>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</si>
  <si>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</si>
  <si>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</si>
  <si>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</si>
  <si>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</si>
  <si>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</si>
  <si>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</si>
  <si>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</si>
  <si>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</si>
  <si>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</si>
  <si>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</si>
  <si>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1-e^2</t>
  </si>
  <si>
    <t>e sin nu_o</t>
  </si>
  <si>
    <t>a12 sin I =</t>
  </si>
  <si>
    <t>dP/dt =</t>
  </si>
  <si>
    <t>S Resid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</si>
  <si>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</si>
  <si>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</si>
  <si>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</si>
  <si>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</si>
  <si>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</si>
  <si>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</si>
  <si>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</si>
  <si>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 xml:space="preserve">dP/dt = </t>
  </si>
  <si>
    <t>CCD</t>
  </si>
  <si>
    <t>s5</t>
  </si>
  <si>
    <t>s6</t>
  </si>
  <si>
    <t>vis</t>
  </si>
  <si>
    <t>M</t>
  </si>
  <si>
    <t>PE</t>
  </si>
  <si>
    <t> 19.04.2006 19:16 </t>
  </si>
  <si>
    <t>58239</t>
  </si>
  <si>
    <t> 21.04.2006 23:29 </t>
  </si>
  <si>
    <t>58248</t>
  </si>
  <si>
    <t> 0.1384 </t>
  </si>
  <si>
    <t> 07.05.2006 20:06 </t>
  </si>
  <si>
    <t>58315</t>
  </si>
  <si>
    <t> 0.0954 </t>
  </si>
  <si>
    <t> 07.05.2006 20:12 </t>
  </si>
  <si>
    <t> 0.0998 </t>
  </si>
  <si>
    <t> 07.05.2006 23:02 </t>
  </si>
  <si>
    <t>58315.5</t>
  </si>
  <si>
    <t> 08.05.2006 01:55 </t>
  </si>
  <si>
    <t>58316</t>
  </si>
  <si>
    <t> 0.1002 </t>
  </si>
  <si>
    <t> 09.06.2006 11:27 </t>
  </si>
  <si>
    <t>58452.5</t>
  </si>
  <si>
    <t> 0.0999 </t>
  </si>
  <si>
    <t> 18.02.2007 01:56 </t>
  </si>
  <si>
    <t>59521</t>
  </si>
  <si>
    <t> 23.02.2007 01:33 </t>
  </si>
  <si>
    <t>59542</t>
  </si>
  <si>
    <t> 07.03.2007 21:11 </t>
  </si>
  <si>
    <t>59596</t>
  </si>
  <si>
    <t> 0.1004 </t>
  </si>
  <si>
    <t> 11.03.2007 02:04 </t>
  </si>
  <si>
    <t>59609.5</t>
  </si>
  <si>
    <t> 0.10001 </t>
  </si>
  <si>
    <t> 14.03.2007 21:12 </t>
  </si>
  <si>
    <t>59625.5</t>
  </si>
  <si>
    <t> 15.03.2007 00:03 </t>
  </si>
  <si>
    <t>59626</t>
  </si>
  <si>
    <t> 15.03.2007 02:56 </t>
  </si>
  <si>
    <t>59626.5</t>
  </si>
  <si>
    <t> 0.1010 </t>
  </si>
  <si>
    <t> 17.03.2007 09:00 </t>
  </si>
  <si>
    <t>59636</t>
  </si>
  <si>
    <t> 22.03.2007 20:01 </t>
  </si>
  <si>
    <t>59659</t>
  </si>
  <si>
    <t> 26.03.2007 20:52 </t>
  </si>
  <si>
    <t>59676</t>
  </si>
  <si>
    <t> 27.03.2007 22:29 </t>
  </si>
  <si>
    <t>59680.5</t>
  </si>
  <si>
    <t> 28.03.2007 01:22 </t>
  </si>
  <si>
    <t>59681</t>
  </si>
  <si>
    <t> 0.1006 </t>
  </si>
  <si>
    <t> 29.03.2007 20:04 </t>
  </si>
  <si>
    <t>59688.5</t>
  </si>
  <si>
    <t> 29.03.2007 22:56 </t>
  </si>
  <si>
    <t>59689</t>
  </si>
  <si>
    <t> 10.04.2007 22:36 </t>
  </si>
  <si>
    <t>59739.5</t>
  </si>
  <si>
    <t>IBVS 5795 </t>
  </si>
  <si>
    <t> 12.04.2007 20:11 </t>
  </si>
  <si>
    <t>59747.5</t>
  </si>
  <si>
    <t> 0.1008 </t>
  </si>
  <si>
    <t> 12.04.2007 23:01 </t>
  </si>
  <si>
    <t>59748</t>
  </si>
  <si>
    <t> 13.04.2007 01:49 </t>
  </si>
  <si>
    <t>59748.5</t>
  </si>
  <si>
    <t> 0.0984 </t>
  </si>
  <si>
    <t> 13.04.2007 21:45 </t>
  </si>
  <si>
    <t>59752</t>
  </si>
  <si>
    <t> 0.09779 </t>
  </si>
  <si>
    <t> R.Ehrenberger </t>
  </si>
  <si>
    <t> 16.04.2007 21:00 </t>
  </si>
  <si>
    <t>59764.5</t>
  </si>
  <si>
    <t> 0.1001 </t>
  </si>
  <si>
    <t>BAVM 201 </t>
  </si>
  <si>
    <t> 19.04.2007 03:07 </t>
  </si>
  <si>
    <t>59774</t>
  </si>
  <si>
    <t> 19.04.2007 05:58 </t>
  </si>
  <si>
    <t>59774.5</t>
  </si>
  <si>
    <t> 0.1000 </t>
  </si>
  <si>
    <t> 21.04.2007 00:41 </t>
  </si>
  <si>
    <t>59782</t>
  </si>
  <si>
    <t> 25.04.2007 21:26 </t>
  </si>
  <si>
    <t>59802.5</t>
  </si>
  <si>
    <t> 0.0987 </t>
  </si>
  <si>
    <t> U.Schmidt </t>
  </si>
  <si>
    <t> 25.04.2007 21:27 </t>
  </si>
  <si>
    <t> 26.04.2007 00:16 </t>
  </si>
  <si>
    <t>59803</t>
  </si>
  <si>
    <t> 27.04.2007 04:48 </t>
  </si>
  <si>
    <t>59808</t>
  </si>
  <si>
    <t> J.Bialozynski </t>
  </si>
  <si>
    <t> 28.04.2007 20:38 </t>
  </si>
  <si>
    <t>59815</t>
  </si>
  <si>
    <t> 0.09879 </t>
  </si>
  <si>
    <t> 14.05.2007 21:06 </t>
  </si>
  <si>
    <t>59882.5</t>
  </si>
  <si>
    <t> 14.05.2007 23:59 </t>
  </si>
  <si>
    <t>59883</t>
  </si>
  <si>
    <t> 08.06.2007 19:16 </t>
  </si>
  <si>
    <t>59987.5</t>
  </si>
  <si>
    <t>OEJV 0073 </t>
  </si>
  <si>
    <t> 08.06.2007 22:06 </t>
  </si>
  <si>
    <t>59988</t>
  </si>
  <si>
    <t> 16.06.2007 03:52 </t>
  </si>
  <si>
    <t>60018.5</t>
  </si>
  <si>
    <t> 17.02.2008 01:13 </t>
  </si>
  <si>
    <t>61054.5</t>
  </si>
  <si>
    <t> 24.02.2008 06:56 </t>
  </si>
  <si>
    <t>61085</t>
  </si>
  <si>
    <t>JAAVSO 36(2);171 </t>
  </si>
  <si>
    <t> 27.02.2008 00:29 </t>
  </si>
  <si>
    <t>61096.5</t>
  </si>
  <si>
    <t> 31.03.2008 05:57 </t>
  </si>
  <si>
    <t>61236.5</t>
  </si>
  <si>
    <t>IBVS 5875 </t>
  </si>
  <si>
    <t> 14.04.2008 06:02 </t>
  </si>
  <si>
    <t>61295.5</t>
  </si>
  <si>
    <t>JAAVSO 36(2);186 </t>
  </si>
  <si>
    <t> 17.04.2008 02:23 </t>
  </si>
  <si>
    <t>61307.5</t>
  </si>
  <si>
    <t> K.Menzies </t>
  </si>
  <si>
    <t> 06.05.2008 22:00 </t>
  </si>
  <si>
    <t>61391</t>
  </si>
  <si>
    <t> 11.05.2008 04:32 </t>
  </si>
  <si>
    <t>61409</t>
  </si>
  <si>
    <t> 03.06.2008 05:04 </t>
  </si>
  <si>
    <t>61506</t>
  </si>
  <si>
    <t> 0.0983 </t>
  </si>
  <si>
    <t> 02.12.2008 11:52 </t>
  </si>
  <si>
    <t>62274</t>
  </si>
  <si>
    <t> 02.12.2008 14:44 </t>
  </si>
  <si>
    <t>62274.5</t>
  </si>
  <si>
    <t> 22.01.2009 23:59 </t>
  </si>
  <si>
    <t>62491</t>
  </si>
  <si>
    <t> 0.1007 </t>
  </si>
  <si>
    <t>B;V</t>
  </si>
  <si>
    <t> D.Bilgiç &amp; D.Öztürk </t>
  </si>
  <si>
    <t>IBVS 5887 </t>
  </si>
  <si>
    <t> 23.01.2009 02:51 </t>
  </si>
  <si>
    <t>62491.5</t>
  </si>
  <si>
    <t> 0.1012 </t>
  </si>
  <si>
    <t> 03.02.2009 00:51 </t>
  </si>
  <si>
    <t>62537.5</t>
  </si>
  <si>
    <t> A.Demirtop &amp; M.Seki </t>
  </si>
  <si>
    <t> 03.02.2009 03:41 </t>
  </si>
  <si>
    <t>62538</t>
  </si>
  <si>
    <t> G.Gökay &amp; T.Çakir </t>
  </si>
  <si>
    <t> 12.02.2009 09:47 </t>
  </si>
  <si>
    <t>62577</t>
  </si>
  <si>
    <t>IBVS 5894 </t>
  </si>
  <si>
    <t> 20.02.2009 22:57 </t>
  </si>
  <si>
    <t>62613</t>
  </si>
  <si>
    <t> 28.02.2009 21:46 </t>
  </si>
  <si>
    <t>62646.5</t>
  </si>
  <si>
    <t> 0.1014 </t>
  </si>
  <si>
    <t> 21.03.2009 01:58 </t>
  </si>
  <si>
    <t>62731.5</t>
  </si>
  <si>
    <t> 0.1017 </t>
  </si>
  <si>
    <t> Z.Avci &amp; E.Esmer </t>
  </si>
  <si>
    <t> 22.03.2009 06:26 </t>
  </si>
  <si>
    <t>62736.5</t>
  </si>
  <si>
    <t> 0.1013 </t>
  </si>
  <si>
    <t> JAAVSO 38;85 </t>
  </si>
  <si>
    <t> 24.03.2009 01:09 </t>
  </si>
  <si>
    <t>62744</t>
  </si>
  <si>
    <t> H.Gürsoytrak &amp; P.Oruç </t>
  </si>
  <si>
    <t> 26.03.2009 04:25 </t>
  </si>
  <si>
    <t>62753</t>
  </si>
  <si>
    <t> R.Poklar </t>
  </si>
  <si>
    <t> 08.04.2009 19:58 </t>
  </si>
  <si>
    <t>62810.5</t>
  </si>
  <si>
    <t> 0.1015 </t>
  </si>
  <si>
    <t> H.V.Senavci &amp; T.Karacaoglu </t>
  </si>
  <si>
    <t> 08.04.2009 22:48 </t>
  </si>
  <si>
    <t>62811</t>
  </si>
  <si>
    <t> H.V.Senavci &amp; Z.Ay </t>
  </si>
  <si>
    <t> 11.04.2009 22:01 </t>
  </si>
  <si>
    <t>62823.5</t>
  </si>
  <si>
    <t> 0.1016 </t>
  </si>
  <si>
    <t>BAVM 209 </t>
  </si>
  <si>
    <t> 11.04.2009 22:02 </t>
  </si>
  <si>
    <t>-U;-I</t>
  </si>
  <si>
    <t> M.Rätz &amp; K.Rätz </t>
  </si>
  <si>
    <t>BAVM 214 </t>
  </si>
  <si>
    <t> 12.04.2009 00:53 </t>
  </si>
  <si>
    <t>62824</t>
  </si>
  <si>
    <t> 0.1021 </t>
  </si>
  <si>
    <t> 12.04.2009 03:43 </t>
  </si>
  <si>
    <t>62824.5</t>
  </si>
  <si>
    <t> 15.04.2009 22:53 </t>
  </si>
  <si>
    <t>62840.5</t>
  </si>
  <si>
    <t> 0.1022 </t>
  </si>
  <si>
    <t> 16.04.2009 01:41 </t>
  </si>
  <si>
    <t>62841</t>
  </si>
  <si>
    <t> 04.05.2009 05:30 </t>
  </si>
  <si>
    <t>62917.5</t>
  </si>
  <si>
    <t> 0.1023 </t>
  </si>
  <si>
    <t> 12.05.2009 18:23 </t>
  </si>
  <si>
    <t>62953.5</t>
  </si>
  <si>
    <t> 0.0950 </t>
  </si>
  <si>
    <t> Y.Ogmen </t>
  </si>
  <si>
    <t> 12.05.2009 21:22 </t>
  </si>
  <si>
    <t>62954</t>
  </si>
  <si>
    <t> M.Wischnewski </t>
  </si>
  <si>
    <t> 28.11.2009 09:11 </t>
  </si>
  <si>
    <t>63794.5</t>
  </si>
  <si>
    <t> 0.1040 </t>
  </si>
  <si>
    <t> JAAVSO 38;120 </t>
  </si>
  <si>
    <t> 23.01.2010 00:59 </t>
  </si>
  <si>
    <t>64029</t>
  </si>
  <si>
    <t> 0.1043 </t>
  </si>
  <si>
    <t>IBVS 5980 </t>
  </si>
  <si>
    <t> 24.03.2010 07:52 </t>
  </si>
  <si>
    <t>64283</t>
  </si>
  <si>
    <t> 0.1051 </t>
  </si>
  <si>
    <t>IBVS 5974 </t>
  </si>
  <si>
    <t> 0.105 </t>
  </si>
  <si>
    <t> 25.03.2010 03:48 </t>
  </si>
  <si>
    <t>64286.5</t>
  </si>
  <si>
    <t> 0.1050 </t>
  </si>
  <si>
    <t> JAAVSO 39;94 </t>
  </si>
  <si>
    <t> 28.03.2010 05:51 </t>
  </si>
  <si>
    <t>64299.5</t>
  </si>
  <si>
    <t> 0.1052 </t>
  </si>
  <si>
    <t>IBVS 5945 </t>
  </si>
  <si>
    <t> 23.04.2010 14:09 </t>
  </si>
  <si>
    <t>64410.5</t>
  </si>
  <si>
    <t> 0.1054 </t>
  </si>
  <si>
    <t>Rc</t>
  </si>
  <si>
    <t> K.Shiokawa </t>
  </si>
  <si>
    <t>VSB 51 </t>
  </si>
  <si>
    <t> 23.04.2010 17:00 </t>
  </si>
  <si>
    <t>64411</t>
  </si>
  <si>
    <t> 0.1058 </t>
  </si>
  <si>
    <t> 23.04.2010 22:41 </t>
  </si>
  <si>
    <t>64412</t>
  </si>
  <si>
    <t> 24.04.2010 01:33 </t>
  </si>
  <si>
    <t>64412.5</t>
  </si>
  <si>
    <t> 0.1055 </t>
  </si>
  <si>
    <t> 06.01.2011 02:42 </t>
  </si>
  <si>
    <t>65495.5</t>
  </si>
  <si>
    <t> 0.1079 </t>
  </si>
  <si>
    <t> S.Poddaný </t>
  </si>
  <si>
    <t>OEJV 0137 </t>
  </si>
  <si>
    <t> 06.01.2011 02:43 </t>
  </si>
  <si>
    <t> 0.1089 </t>
  </si>
  <si>
    <t> 11.01.2011 08:01 </t>
  </si>
  <si>
    <t>65517.5</t>
  </si>
  <si>
    <t> 0.1084 </t>
  </si>
  <si>
    <t> JAAVSO 39;177 </t>
  </si>
  <si>
    <t> 25.01.2011 05:19 </t>
  </si>
  <si>
    <t>65576</t>
  </si>
  <si>
    <t> 0.1109 </t>
  </si>
  <si>
    <t>R;I</t>
  </si>
  <si>
    <t> 02.02.2011 04:05 </t>
  </si>
  <si>
    <t>65609.5</t>
  </si>
  <si>
    <t> 0.1085 </t>
  </si>
  <si>
    <t> L.Corp </t>
  </si>
  <si>
    <t> 04.02.2011 07:22 </t>
  </si>
  <si>
    <t>65618.5</t>
  </si>
  <si>
    <t> 0.1090 </t>
  </si>
  <si>
    <t> 17.02.2011 08:40 </t>
  </si>
  <si>
    <t>65673.5</t>
  </si>
  <si>
    <t>IBVS 5992 </t>
  </si>
  <si>
    <t> 17.02.2011 11:30 </t>
  </si>
  <si>
    <t>65674</t>
  </si>
  <si>
    <t> 0.1086 </t>
  </si>
  <si>
    <t> 04.03.2011 01:50 </t>
  </si>
  <si>
    <t>65735.5</t>
  </si>
  <si>
    <t>IBVS 6044 </t>
  </si>
  <si>
    <t> 08.03.2011 02:40 </t>
  </si>
  <si>
    <t>65752.5</t>
  </si>
  <si>
    <t> 16.03.2011 21:25 </t>
  </si>
  <si>
    <t>65789.5</t>
  </si>
  <si>
    <t> 0.1083 </t>
  </si>
  <si>
    <t> C.Rivero </t>
  </si>
  <si>
    <t> 21.03.2011 21:03 </t>
  </si>
  <si>
    <t>65810.5</t>
  </si>
  <si>
    <t> 21.03.2011 21:04 </t>
  </si>
  <si>
    <t> 0.1093 </t>
  </si>
  <si>
    <t>BAVM 220 </t>
  </si>
  <si>
    <t> 21.03.2011 23:52 </t>
  </si>
  <si>
    <t>65811</t>
  </si>
  <si>
    <t> 22.03.2011 19:50 </t>
  </si>
  <si>
    <t>65814.5</t>
  </si>
  <si>
    <t>B;R</t>
  </si>
  <si>
    <t> A.Liakos &amp; P.Niarchos </t>
  </si>
  <si>
    <t>IBVS 5990 </t>
  </si>
  <si>
    <t> 25.03.2011 21:53 </t>
  </si>
  <si>
    <t>65827.5</t>
  </si>
  <si>
    <t> 02.04.2011 23:37 </t>
  </si>
  <si>
    <t>65861.5</t>
  </si>
  <si>
    <t> 0.1114 </t>
  </si>
  <si>
    <t> M.Vraš?ak </t>
  </si>
  <si>
    <t>OEJV 0160 </t>
  </si>
  <si>
    <t> 04.04.2011 18:16 </t>
  </si>
  <si>
    <t>65869</t>
  </si>
  <si>
    <t> 04.04.2011 21:08 </t>
  </si>
  <si>
    <t>65869.5</t>
  </si>
  <si>
    <t> 04.04.2011 23:58 </t>
  </si>
  <si>
    <t>65870</t>
  </si>
  <si>
    <t> 0.1081 </t>
  </si>
  <si>
    <t> 07.04.2011 20:19 </t>
  </si>
  <si>
    <t>65882</t>
  </si>
  <si>
    <t> 0.1082 </t>
  </si>
  <si>
    <t>V;I</t>
  </si>
  <si>
    <t> 07.04.2011 23:11 </t>
  </si>
  <si>
    <t>65882.5</t>
  </si>
  <si>
    <t> 08.04.2011 02:01 </t>
  </si>
  <si>
    <t>65883</t>
  </si>
  <si>
    <t> 09.04.2011 20:45 </t>
  </si>
  <si>
    <t>65890.5</t>
  </si>
  <si>
    <t> 0.1087 </t>
  </si>
  <si>
    <t> 09.04.2011 23:35 </t>
  </si>
  <si>
    <t>65891</t>
  </si>
  <si>
    <t> 10.04.2011 19:32 </t>
  </si>
  <si>
    <t>65894.5</t>
  </si>
  <si>
    <t> 0.1088 </t>
  </si>
  <si>
    <t> 10.04.2011 22:23 </t>
  </si>
  <si>
    <t>65895</t>
  </si>
  <si>
    <t> 11.04.2011 01:15 </t>
  </si>
  <si>
    <t>65895.5</t>
  </si>
  <si>
    <t> 0.1095 </t>
  </si>
  <si>
    <t> 11.04.2011 21:10 </t>
  </si>
  <si>
    <t>65899</t>
  </si>
  <si>
    <t> 12.04.2011 00:02 </t>
  </si>
  <si>
    <t>65899.5</t>
  </si>
  <si>
    <t> 23.04.2011 20:53 </t>
  </si>
  <si>
    <t>65949.5</t>
  </si>
  <si>
    <t> 0.1107 </t>
  </si>
  <si>
    <t> 23.04.2011 23:41 </t>
  </si>
  <si>
    <t>65950</t>
  </si>
  <si>
    <t> 24.04.2011 02:33 </t>
  </si>
  <si>
    <t>65950.5</t>
  </si>
  <si>
    <t> 0.1096 </t>
  </si>
  <si>
    <t> 28.04.2011 06:09 </t>
  </si>
  <si>
    <t>65968</t>
  </si>
  <si>
    <t> 0.1059 </t>
  </si>
  <si>
    <t> 28.04.2011 09:07 </t>
  </si>
  <si>
    <t>65968.5</t>
  </si>
  <si>
    <t> 08.05.2011 14:06 </t>
  </si>
  <si>
    <t>66011.5</t>
  </si>
  <si>
    <t> 0.1129 </t>
  </si>
  <si>
    <t>cG</t>
  </si>
  <si>
    <t> K.Hirosawa </t>
  </si>
  <si>
    <t>VSB 53 </t>
  </si>
  <si>
    <t> 04.06.2011 03:59 </t>
  </si>
  <si>
    <t>66123.5</t>
  </si>
  <si>
    <t> 0.108 </t>
  </si>
  <si>
    <t> 26.12.2011 11:20 </t>
  </si>
  <si>
    <t>66988.5</t>
  </si>
  <si>
    <t> 0.1105 </t>
  </si>
  <si>
    <t> JAAVSO 40;975 </t>
  </si>
  <si>
    <t> 29.12.2011 10:33 </t>
  </si>
  <si>
    <t>67001</t>
  </si>
  <si>
    <t> 0.1110 </t>
  </si>
  <si>
    <t> 06.01.2012 09:22 </t>
  </si>
  <si>
    <t>67034.5</t>
  </si>
  <si>
    <t> 0.1108 </t>
  </si>
  <si>
    <t>c</t>
  </si>
  <si>
    <t>IBVS 6050 </t>
  </si>
  <si>
    <t> 24.02.2012 09:38 </t>
  </si>
  <si>
    <t>67241</t>
  </si>
  <si>
    <t> 0.1100 </t>
  </si>
  <si>
    <t>IBVS 6029 </t>
  </si>
  <si>
    <t> 20.03.2012 22:02 </t>
  </si>
  <si>
    <t>67348.5</t>
  </si>
  <si>
    <t> 0.11158 </t>
  </si>
  <si>
    <t> K.Ho?kova </t>
  </si>
  <si>
    <t> 0.11161 </t>
  </si>
  <si>
    <t> 29.04.2012 04:46 </t>
  </si>
  <si>
    <t>67514</t>
  </si>
  <si>
    <t> 0.1113 </t>
  </si>
  <si>
    <t> 13.05.2012 21:56 </t>
  </si>
  <si>
    <t>67576</t>
  </si>
  <si>
    <t>BAVM 231 </t>
  </si>
  <si>
    <t> 14.05.2012 03:37 </t>
  </si>
  <si>
    <t>67577</t>
  </si>
  <si>
    <t> JAAVSO 41;122 </t>
  </si>
  <si>
    <t> 13.02.2013 05:43 </t>
  </si>
  <si>
    <t>68736</t>
  </si>
  <si>
    <t> 0.1147 </t>
  </si>
  <si>
    <t> 05.03.2013 12:47 </t>
  </si>
  <si>
    <t>68821.5</t>
  </si>
  <si>
    <t> 0.1158 </t>
  </si>
  <si>
    <t>VSB 56 </t>
  </si>
  <si>
    <t> 05.03.2013 15:37 </t>
  </si>
  <si>
    <t>68822</t>
  </si>
  <si>
    <t> 0.1149 </t>
  </si>
  <si>
    <t> 05.03.2013 18:29 </t>
  </si>
  <si>
    <t>68822.5</t>
  </si>
  <si>
    <t> 0.1157 </t>
  </si>
  <si>
    <t> 16.03.2013 16:30 </t>
  </si>
  <si>
    <t>68868.5</t>
  </si>
  <si>
    <t> 0.1156 </t>
  </si>
  <si>
    <t> H.Itoh </t>
  </si>
  <si>
    <t> 16.03.2013 19:20 </t>
  </si>
  <si>
    <t>68869</t>
  </si>
  <si>
    <t> 04.04.2013 04:49 </t>
  </si>
  <si>
    <t>68946.5</t>
  </si>
  <si>
    <t> 0.1159 </t>
  </si>
  <si>
    <t> 01.05.2013 03:21 </t>
  </si>
  <si>
    <t>69060</t>
  </si>
  <si>
    <t> 0.1154 </t>
  </si>
  <si>
    <t> 15.05.2013 03:26 </t>
  </si>
  <si>
    <t>69119</t>
  </si>
  <si>
    <t>CCD </t>
  </si>
  <si>
    <t>PE </t>
  </si>
  <si>
    <t>vis </t>
  </si>
  <si>
    <t>pg </t>
  </si>
  <si>
    <t>Minima of RW Com from the Lichtenknecker Database of the BAV</t>
  </si>
  <si>
    <t>http://www.bav-astro.de/LkDB/index.php</t>
  </si>
  <si>
    <t>BBSAG Bull.20</t>
  </si>
  <si>
    <t>BBSAG Bull.21</t>
  </si>
  <si>
    <t>BBSAG Bull.22</t>
  </si>
  <si>
    <t>BBSAG Bull.23</t>
  </si>
  <si>
    <t>BBSAG Bull.24</t>
  </si>
  <si>
    <t>BBSAG Bull.25</t>
  </si>
  <si>
    <t>BBSAG Bull.26</t>
  </si>
  <si>
    <t>BBSAG Bull.27</t>
  </si>
  <si>
    <t>v</t>
  </si>
  <si>
    <t>BBSAG Bull.28</t>
  </si>
  <si>
    <t>BBSAG Bull.29</t>
  </si>
  <si>
    <t>BBSAG Bull.33</t>
  </si>
  <si>
    <t>GEOS EB 3</t>
  </si>
  <si>
    <t>K</t>
  </si>
  <si>
    <t>BBSAG Bull.34</t>
  </si>
  <si>
    <t>BBSAG Bull.35</t>
  </si>
  <si>
    <t>BBSAG Bull.36</t>
  </si>
  <si>
    <t>BBSAG Bull.37</t>
  </si>
  <si>
    <t>BBSAG Bull.38</t>
  </si>
  <si>
    <t>BBSAG Bull.40</t>
  </si>
  <si>
    <t>BBSAG Bull.42</t>
  </si>
  <si>
    <t>BBSAG Bull.43</t>
  </si>
  <si>
    <t>BBSAG Bull.44</t>
  </si>
  <si>
    <t>BBSAG Bull.46</t>
  </si>
  <si>
    <t>BBSAG Bull.47</t>
  </si>
  <si>
    <t>BBSAG Bull.48</t>
  </si>
  <si>
    <t>BBSAG Bull.53</t>
  </si>
  <si>
    <t>BBSAG Bull.54</t>
  </si>
  <si>
    <t>GEOS EB 13</t>
  </si>
  <si>
    <t>BBSAG Bull.55</t>
  </si>
  <si>
    <t>BBSAG Bull.59</t>
  </si>
  <si>
    <t>pg</t>
  </si>
  <si>
    <t>BAV-M 34</t>
  </si>
  <si>
    <t>BBSAG Bull.60</t>
  </si>
  <si>
    <t>BBSAG Bull.61</t>
  </si>
  <si>
    <t>BBSAG Bull.65</t>
  </si>
  <si>
    <t>Wils P</t>
  </si>
  <si>
    <t>BBSAG Bull.66</t>
  </si>
  <si>
    <t>BBSAG Bull.68</t>
  </si>
  <si>
    <t>AV-M 39           K</t>
  </si>
  <si>
    <t>BBSAG Bull.71</t>
  </si>
  <si>
    <t>BAAVSS 61,14</t>
  </si>
  <si>
    <t>Krobusek B</t>
  </si>
  <si>
    <t>BBSAG Bull.72</t>
  </si>
  <si>
    <t>BAV-M 39</t>
  </si>
  <si>
    <t>BAV-M 50</t>
  </si>
  <si>
    <t>BAAVSS 63,19</t>
  </si>
  <si>
    <t>BBSAG Bull.76</t>
  </si>
  <si>
    <t>BBSAG Bull.77</t>
  </si>
  <si>
    <t>Paschke A</t>
  </si>
  <si>
    <t>BBSAG Bull.80</t>
  </si>
  <si>
    <t>Blaettler E</t>
  </si>
  <si>
    <t>BBSAG Bull.84</t>
  </si>
  <si>
    <t>BBSAG Bull.83</t>
  </si>
  <si>
    <t>BBSAG Bull.86</t>
  </si>
  <si>
    <t>Boninsegna R</t>
  </si>
  <si>
    <t>BBSAG Bull.89</t>
  </si>
  <si>
    <t>Lambert S</t>
  </si>
  <si>
    <t>BBSAG Bull.88</t>
  </si>
  <si>
    <t>BBSAG Bull.91</t>
  </si>
  <si>
    <t>BBSAG Bull.94</t>
  </si>
  <si>
    <t>BBSAG Bull.95</t>
  </si>
  <si>
    <t>BRNO 31</t>
  </si>
  <si>
    <t>BBSAG Bull.97</t>
  </si>
  <si>
    <t>5 0.0</t>
  </si>
  <si>
    <t>030  Peter H</t>
  </si>
  <si>
    <t>BBSAG Bull.98</t>
  </si>
  <si>
    <t>7 0.0</t>
  </si>
  <si>
    <t>040  Peter H</t>
  </si>
  <si>
    <t>6 0.0</t>
  </si>
  <si>
    <t>060  Peter H</t>
  </si>
  <si>
    <t>BBSAG Bull.101</t>
  </si>
  <si>
    <t>050  Peter H</t>
  </si>
  <si>
    <t>8 0.0</t>
  </si>
  <si>
    <t>BBSAG Bull.103</t>
  </si>
  <si>
    <t>BBSAG Bull.104</t>
  </si>
  <si>
    <t>070  Peter H</t>
  </si>
  <si>
    <t>9 0.0</t>
  </si>
  <si>
    <t>BBSAG Bull.106</t>
  </si>
  <si>
    <t>BBSAG Bull.107</t>
  </si>
  <si>
    <t>BBSAG Bull.108</t>
  </si>
  <si>
    <t>BBSAG Bull.109</t>
  </si>
  <si>
    <t>040  Kohl M</t>
  </si>
  <si>
    <t>BBSAG Bull.111</t>
  </si>
  <si>
    <t>BBSAG Bull.112</t>
  </si>
  <si>
    <t>ccd</t>
  </si>
  <si>
    <t>22 0.0</t>
  </si>
  <si>
    <t>030  Paschke A</t>
  </si>
  <si>
    <t>BBSAG Bull.116</t>
  </si>
  <si>
    <t>BBSAG Bull.114</t>
  </si>
  <si>
    <t>BBSAG Bull.115</t>
  </si>
  <si>
    <t>BBSAG Bull.117</t>
  </si>
  <si>
    <t>Nelson</t>
  </si>
  <si>
    <t>BBSAG</t>
  </si>
  <si>
    <t>Misc</t>
  </si>
  <si>
    <t/>
  </si>
  <si>
    <t>Epoch =</t>
  </si>
  <si>
    <t>error</t>
  </si>
  <si>
    <t>GCVS 4</t>
  </si>
  <si>
    <t>IBVS 4534</t>
  </si>
  <si>
    <t>n</t>
  </si>
  <si>
    <t>n'</t>
  </si>
  <si>
    <t>New Ephemeris =</t>
  </si>
  <si>
    <t>New Period =</t>
  </si>
  <si>
    <t>O-C</t>
  </si>
  <si>
    <t>OMT #1</t>
  </si>
  <si>
    <t>Period =</t>
  </si>
  <si>
    <t>Source</t>
  </si>
  <si>
    <t>ToM</t>
  </si>
  <si>
    <t>Type</t>
  </si>
  <si>
    <t>Date</t>
  </si>
  <si>
    <t>System Type:</t>
  </si>
  <si>
    <t>GCVS 4 Eph.</t>
  </si>
  <si>
    <t>--- Working ----</t>
  </si>
  <si>
    <t>LS Intercept =</t>
  </si>
  <si>
    <t>LS Slope =</t>
  </si>
  <si>
    <t>LS Quadr term =</t>
  </si>
  <si>
    <t>New epoch =</t>
  </si>
  <si>
    <t>Linear</t>
  </si>
  <si>
    <t>Quadratic</t>
  </si>
  <si>
    <t>IBVS 5040</t>
  </si>
  <si>
    <t>Lin. Fit</t>
  </si>
  <si>
    <t>Q. fit</t>
  </si>
  <si>
    <t>IBVS 5027</t>
  </si>
  <si>
    <t>IBVS 1715</t>
  </si>
  <si>
    <t>na</t>
  </si>
  <si>
    <t>IBVS 1249</t>
  </si>
  <si>
    <t>G.</t>
  </si>
  <si>
    <t>Samolyk</t>
  </si>
  <si>
    <t>:</t>
  </si>
  <si>
    <t>C.</t>
  </si>
  <si>
    <t>Stephan</t>
  </si>
  <si>
    <t>R.</t>
  </si>
  <si>
    <t>Berg</t>
  </si>
  <si>
    <t>OMT #5</t>
  </si>
  <si>
    <t>OMT = "Observed Minima Timings" - see www.aavso.org</t>
  </si>
  <si>
    <t>Locher K</t>
  </si>
  <si>
    <t>BBSAG Bull....7</t>
  </si>
  <si>
    <t>B</t>
  </si>
  <si>
    <t>BBSAG Bull....8</t>
  </si>
  <si>
    <t>BBSAG Bull...11</t>
  </si>
  <si>
    <t>Wagner M</t>
  </si>
  <si>
    <t>BBSAG Bull...12</t>
  </si>
  <si>
    <t>Peter H</t>
  </si>
  <si>
    <t>BBSAG Bull...13</t>
  </si>
  <si>
    <t>Diethelm R</t>
  </si>
  <si>
    <t>BBSAG Bull...18</t>
  </si>
  <si>
    <t>BBSAG Bull...17</t>
  </si>
  <si>
    <t>Rhoner A</t>
  </si>
  <si>
    <t>Germann R</t>
  </si>
  <si>
    <t>BBSAG Bull...22</t>
  </si>
  <si>
    <t>BBSAG Bull...23</t>
  </si>
  <si>
    <t>BBSAG Bull...24</t>
  </si>
  <si>
    <t>Roos U</t>
  </si>
  <si>
    <t>BBSAG Bull...28</t>
  </si>
  <si>
    <t>BBSAG Bull...30</t>
  </si>
  <si>
    <t>BBSAG Bull.2</t>
  </si>
  <si>
    <t>BBSAG Bull.3</t>
  </si>
  <si>
    <t>BBSAG Bull.4</t>
  </si>
  <si>
    <t>BBSAG Bull.7</t>
  </si>
  <si>
    <t>Mallama A</t>
  </si>
  <si>
    <t>BBSAG Bull.8</t>
  </si>
  <si>
    <t>BBSAG Bull.9</t>
  </si>
  <si>
    <t>BBSAG Bull.10</t>
  </si>
  <si>
    <t>Gliba George</t>
  </si>
  <si>
    <t>BBSAG Bull.12</t>
  </si>
  <si>
    <t>BBSAG Bull.13</t>
  </si>
  <si>
    <t>BBSAG Bull.14</t>
  </si>
  <si>
    <t>BBSAG Bull.15</t>
  </si>
  <si>
    <t>BBSAG Bull.16</t>
  </si>
  <si>
    <t>AAVSO</t>
  </si>
  <si>
    <t>IBVS 5493</t>
  </si>
  <si>
    <t>I</t>
  </si>
  <si>
    <t>IBVS 5583</t>
  </si>
  <si>
    <t>II</t>
  </si>
  <si>
    <t>IBVS</t>
  </si>
  <si>
    <t>IBVS 5602</t>
  </si>
  <si>
    <t>IBVS 5636</t>
  </si>
  <si>
    <t>IBVS 5643</t>
  </si>
  <si>
    <t>EW/KW</t>
  </si>
  <si>
    <t>IBVS 5657</t>
  </si>
  <si>
    <t>IBVS 5668</t>
  </si>
  <si>
    <t>IBVS 5676</t>
  </si>
  <si>
    <t>IBVS 5707</t>
  </si>
  <si>
    <t># of data points:</t>
  </si>
  <si>
    <t>IBVS 5731</t>
  </si>
  <si>
    <t>RW Com / gsc 1991-1724</t>
  </si>
  <si>
    <t>My time zone &gt;&gt;&gt;&gt;&gt;</t>
  </si>
  <si>
    <t>(PST=8, PDT=MDT=7, MDT=CST=6, etc.)</t>
  </si>
  <si>
    <t>JD today</t>
  </si>
  <si>
    <t>Next ToM</t>
  </si>
  <si>
    <t>Local time</t>
  </si>
  <si>
    <t>IBVS 5760</t>
  </si>
  <si>
    <t>IBVS 5777</t>
  </si>
  <si>
    <t>IBVS 5795</t>
  </si>
  <si>
    <t>IBVS 5802</t>
  </si>
  <si>
    <t>Start of linear fit &gt;&gt;&gt;&gt;&gt;&gt;&gt;&gt;&gt;&gt;&gt;&gt;&gt;&gt;&gt;&gt;&gt;&gt;&gt;&gt;&gt;</t>
  </si>
  <si>
    <t>IBVS 5875</t>
  </si>
  <si>
    <t>IBVS 5874</t>
  </si>
  <si>
    <t>IBVS 5887</t>
  </si>
  <si>
    <t>IBVS 5894</t>
  </si>
  <si>
    <t>IBVS 5898</t>
  </si>
  <si>
    <t>OEJV 0073</t>
  </si>
  <si>
    <t>OEJV 0074</t>
  </si>
  <si>
    <t>IBVS 5945</t>
  </si>
  <si>
    <t>Add cycle</t>
  </si>
  <si>
    <t>Old Cycle</t>
  </si>
  <si>
    <t>New Cycle</t>
  </si>
  <si>
    <t>IBVS 5980</t>
  </si>
  <si>
    <t>IBVS 5974</t>
  </si>
  <si>
    <t>IBVS 5990</t>
  </si>
  <si>
    <t>OEJV 0137</t>
  </si>
  <si>
    <t>IBVS 5438</t>
  </si>
  <si>
    <t>IBVS 5918</t>
  </si>
  <si>
    <t>IBVS 5959</t>
  </si>
  <si>
    <t>IBVS 5992</t>
  </si>
  <si>
    <t>IBVS 6010</t>
  </si>
  <si>
    <t>JAVSO..36..171</t>
  </si>
  <si>
    <t>JAVSO..36..186</t>
  </si>
  <si>
    <t>JAVSO..38...85</t>
  </si>
  <si>
    <t>JAVSO..38..183</t>
  </si>
  <si>
    <t>JAVSO..39...94</t>
  </si>
  <si>
    <t>JAVSO..39..177</t>
  </si>
  <si>
    <t>JAVSO..40....1</t>
  </si>
  <si>
    <t>IBVS 6029</t>
  </si>
  <si>
    <t>IBVS 6044</t>
  </si>
  <si>
    <t>IBVS 6050</t>
  </si>
  <si>
    <t>2013JAVSO..41..328</t>
  </si>
  <si>
    <t>OEJV 0160</t>
  </si>
  <si>
    <t>2012JAVSO..40..975</t>
  </si>
  <si>
    <t>IBVS 6070</t>
  </si>
  <si>
    <t>2013JAVSO..41..122</t>
  </si>
  <si>
    <t>OEJV</t>
  </si>
  <si>
    <t>BAD</t>
  </si>
  <si>
    <t>BAD?</t>
  </si>
  <si>
    <t>Q. Fit</t>
  </si>
  <si>
    <r>
      <t>diff</t>
    </r>
    <r>
      <rPr>
        <b/>
        <vertAlign val="superscript"/>
        <sz val="10"/>
        <rFont val="Arial"/>
        <family val="2"/>
      </rPr>
      <t>2</t>
    </r>
  </si>
  <si>
    <t>wt</t>
  </si>
  <si>
    <r>
      <t>wt.diff</t>
    </r>
    <r>
      <rPr>
        <b/>
        <vertAlign val="superscript"/>
        <sz val="10"/>
        <rFont val="Arial"/>
        <family val="2"/>
      </rPr>
      <t>2</t>
    </r>
  </si>
  <si>
    <t>Residuals</t>
  </si>
  <si>
    <t> 31.03.1911 17:36 </t>
  </si>
  <si>
    <t> -0.080 </t>
  </si>
  <si>
    <t> S.Beljawski </t>
  </si>
  <si>
    <t> AN 221.114 </t>
  </si>
  <si>
    <t> 26.05.1911 20:44 </t>
  </si>
  <si>
    <t> -0.082 </t>
  </si>
  <si>
    <t> 31.05.1911 20:21 </t>
  </si>
  <si>
    <t> -0.083 </t>
  </si>
  <si>
    <t> 19.06.1911 20:00 </t>
  </si>
  <si>
    <t> -0.084 </t>
  </si>
  <si>
    <t> 21.06.1911 20:28 </t>
  </si>
  <si>
    <t> 29.06.1911 19:26 </t>
  </si>
  <si>
    <t> -0.077 </t>
  </si>
  <si>
    <t> 02.06.1913 21:40 </t>
  </si>
  <si>
    <t> -0.070 </t>
  </si>
  <si>
    <t> 04.07.1913 19:59 </t>
  </si>
  <si>
    <t> -0.063 </t>
  </si>
  <si>
    <t> 09.07.1913 19:30 </t>
  </si>
  <si>
    <t> -0.068 </t>
  </si>
  <si>
    <t> 23.02.1914 20:18 </t>
  </si>
  <si>
    <t> -0.073 </t>
  </si>
  <si>
    <t> 24.02.1914 19:23 </t>
  </si>
  <si>
    <t> -0.061 </t>
  </si>
  <si>
    <t> 21.03.1914 03:11 </t>
  </si>
  <si>
    <t> -0.064 </t>
  </si>
  <si>
    <t> 25.04.1914 23:25 </t>
  </si>
  <si>
    <t> -0.060 </t>
  </si>
  <si>
    <t> 25.05.1914 20:58 </t>
  </si>
  <si>
    <t> 12.06.1923 13:49 </t>
  </si>
  <si>
    <t> -0.051 </t>
  </si>
  <si>
    <t> F.C.Jordan </t>
  </si>
  <si>
    <t> PALL 7.2.126 </t>
  </si>
  <si>
    <t> 12.06.1923 16:40 </t>
  </si>
  <si>
    <t> 31.03.1927 22:36 </t>
  </si>
  <si>
    <t> -0.040 </t>
  </si>
  <si>
    <t> W.Zessewitsch </t>
  </si>
  <si>
    <t> BZ 9.18 </t>
  </si>
  <si>
    <t> 15.04.1927 18:40 </t>
  </si>
  <si>
    <t> -0.038 </t>
  </si>
  <si>
    <t> IODE 4.1.219 </t>
  </si>
  <si>
    <t> 15.04.1927 21:33 </t>
  </si>
  <si>
    <t> -0.037 </t>
  </si>
  <si>
    <t> 27.04.1927 21:10 </t>
  </si>
  <si>
    <t> -0.039 </t>
  </si>
  <si>
    <t> R.Prager </t>
  </si>
  <si>
    <t> KVBB 6.12 </t>
  </si>
  <si>
    <t> 28.04.1927 00:04 </t>
  </si>
  <si>
    <t> 25.03.1928 21:10 </t>
  </si>
  <si>
    <t> -0.035 </t>
  </si>
  <si>
    <t> 26.03.1928 00:07 </t>
  </si>
  <si>
    <t> -0.031 </t>
  </si>
  <si>
    <t> 28.05.1929 21:07 </t>
  </si>
  <si>
    <t> L.Jacchia </t>
  </si>
  <si>
    <t> AN 241.387 </t>
  </si>
  <si>
    <t> 05.03.1932 02:19 </t>
  </si>
  <si>
    <t> 05.03.1932 05:21 </t>
  </si>
  <si>
    <t> -0.028 </t>
  </si>
  <si>
    <t> 22.06.1932 01:03 </t>
  </si>
  <si>
    <t> -0.030 </t>
  </si>
  <si>
    <t> N.Florja </t>
  </si>
  <si>
    <t> PZ 4.81 </t>
  </si>
  <si>
    <t> 22.06.1932 03:56 </t>
  </si>
  <si>
    <t> 02.05.1949 22:56 </t>
  </si>
  <si>
    <t> -0.007 </t>
  </si>
  <si>
    <t> Pagaczewski (Lkn.) </t>
  </si>
  <si>
    <t> COVS 261 </t>
  </si>
  <si>
    <t> 16.05.1949 22:53 </t>
  </si>
  <si>
    <t> -0.012 </t>
  </si>
  <si>
    <t> 17.05.1949 21:48 </t>
  </si>
  <si>
    <t> -0.006 </t>
  </si>
  <si>
    <t> 26.05.1949 22:13 </t>
  </si>
  <si>
    <t> -0.009 </t>
  </si>
  <si>
    <t> 31.05.1949 22:03 </t>
  </si>
  <si>
    <t> 0.000 </t>
  </si>
  <si>
    <t> 25.04.1950 05:42 </t>
  </si>
  <si>
    <t> -0.049 </t>
  </si>
  <si>
    <t>?</t>
  </si>
  <si>
    <t> Nason &amp; Moore </t>
  </si>
  <si>
    <t> AJ 52.182 </t>
  </si>
  <si>
    <t> 02.03.1953 22:37 </t>
  </si>
  <si>
    <t> -0.004 </t>
  </si>
  <si>
    <t> G.Chis </t>
  </si>
  <si>
    <t> BSSS 8.776 </t>
  </si>
  <si>
    <t> 15.03.1953 21:07 </t>
  </si>
  <si>
    <t> -0.003 </t>
  </si>
  <si>
    <t> 16.03.1953 19:50 </t>
  </si>
  <si>
    <t> -0.005 </t>
  </si>
  <si>
    <t> 19.03.1953 22:09 </t>
  </si>
  <si>
    <t> 0.005 </t>
  </si>
  <si>
    <t> 20.03.1953 20:58 </t>
  </si>
  <si>
    <t> 0.007 </t>
  </si>
  <si>
    <t> 21.03.1953 22:24 </t>
  </si>
  <si>
    <t> -0.001 </t>
  </si>
  <si>
    <t> 22.03.1953 21:07 </t>
  </si>
  <si>
    <t> 23.03.1953 23:00 </t>
  </si>
  <si>
    <t> 24.03.1953 21:20 </t>
  </si>
  <si>
    <t> -0.013 </t>
  </si>
  <si>
    <t> 25.03.1953 20:21 </t>
  </si>
  <si>
    <t> 26.03.1953 19:09 </t>
  </si>
  <si>
    <t> 26.03.1953 22:06 </t>
  </si>
  <si>
    <t> 0.002 </t>
  </si>
  <si>
    <t> 27.03.1953 00:57 </t>
  </si>
  <si>
    <t> 30.03.1953 22:50 </t>
  </si>
  <si>
    <t> -0.002 </t>
  </si>
  <si>
    <t> 01.04.1953 20:22 </t>
  </si>
  <si>
    <t> 01.04.1953 23:13 </t>
  </si>
  <si>
    <t> 02.04.1953 22:09 </t>
  </si>
  <si>
    <t> 03.04.1953 00:57 </t>
  </si>
  <si>
    <t> 06.04.1953 22:42 </t>
  </si>
  <si>
    <t> -0.010 </t>
  </si>
  <si>
    <t> 13.04.1953 00:11 </t>
  </si>
  <si>
    <t> -0.000 </t>
  </si>
  <si>
    <t> 15.04.1953 00:25 </t>
  </si>
  <si>
    <t> -0.008 </t>
  </si>
  <si>
    <t> 20.04.1953 20:15 </t>
  </si>
  <si>
    <t> 0.003 </t>
  </si>
  <si>
    <t> 20.04.1953 23:05 </t>
  </si>
  <si>
    <t> 21.04.1953 21:36 </t>
  </si>
  <si>
    <t> 22.04.1953 23:34 </t>
  </si>
  <si>
    <t> 24.04.1953 00:57 </t>
  </si>
  <si>
    <t> 24.04.1953 20:49 </t>
  </si>
  <si>
    <t> 03.05.1953 01:19 </t>
  </si>
  <si>
    <t> 15.05.1953 23:26 </t>
  </si>
  <si>
    <t> -0.022 </t>
  </si>
  <si>
    <t> 16.05.1953 22:43 </t>
  </si>
  <si>
    <t> 23.05.1953 22:40 </t>
  </si>
  <si>
    <t> 08.06.1953 20:36 </t>
  </si>
  <si>
    <t> 0.006 </t>
  </si>
  <si>
    <t> 07.03.1954 23:51 </t>
  </si>
  <si>
    <t> 0.024 </t>
  </si>
  <si>
    <t> P.Broglia et al. </t>
  </si>
  <si>
    <t> MSAI 26.69 </t>
  </si>
  <si>
    <t> 24.03.1954 22:01 </t>
  </si>
  <si>
    <t> 25.03.1954 02:06 </t>
  </si>
  <si>
    <t> 0.029 </t>
  </si>
  <si>
    <t> 04.04.1954 22:03 </t>
  </si>
  <si>
    <t> 0.061 </t>
  </si>
  <si>
    <t> 26.05.1967 22:40 </t>
  </si>
  <si>
    <t> 0.004 </t>
  </si>
  <si>
    <t> K.Locher </t>
  </si>
  <si>
    <t> ORI 102 </t>
  </si>
  <si>
    <t> 27.05.1967 21:24 </t>
  </si>
  <si>
    <t> 0.001 </t>
  </si>
  <si>
    <t> 04.06.1967 23:03 </t>
  </si>
  <si>
    <t> 06.06.1967 21:41 </t>
  </si>
  <si>
    <t> 0.045 </t>
  </si>
  <si>
    <t> 24.06.1967 21:34 </t>
  </si>
  <si>
    <t> 28.06.1967 22:19 </t>
  </si>
  <si>
    <t> ORI 103 </t>
  </si>
  <si>
    <t> 27.02.1968 22:09 </t>
  </si>
  <si>
    <t> ORI 106 </t>
  </si>
  <si>
    <t> 19.03.1968 19:17 </t>
  </si>
  <si>
    <t> 13.05.1968 20:54 </t>
  </si>
  <si>
    <t> A.Wagner </t>
  </si>
  <si>
    <t> ORI 107 </t>
  </si>
  <si>
    <t> 14.06.1968 21:59 </t>
  </si>
  <si>
    <t> H.Peter </t>
  </si>
  <si>
    <t> ORI 108 </t>
  </si>
  <si>
    <t> 16.06.1968 22:46 </t>
  </si>
  <si>
    <t> 0.015 </t>
  </si>
  <si>
    <t> R.Diethelm </t>
  </si>
  <si>
    <t> 04.04.1969 20:41 </t>
  </si>
  <si>
    <t> ORI 113 </t>
  </si>
  <si>
    <t> 04.04.1969 20:45 </t>
  </si>
  <si>
    <t> ORI 112 </t>
  </si>
  <si>
    <t> 05.04.1969 22:07 </t>
  </si>
  <si>
    <t> -0.015 </t>
  </si>
  <si>
    <t> 07.04.1969 19:56 </t>
  </si>
  <si>
    <t> 07.04.1969 20:06 </t>
  </si>
  <si>
    <t> 09.04.1969 20:24 </t>
  </si>
  <si>
    <t> 09.04.1969 20:39 </t>
  </si>
  <si>
    <t> 0.008 </t>
  </si>
  <si>
    <t> 13.04.1969 21:15 </t>
  </si>
  <si>
    <t> 18.04.1969 23:45 </t>
  </si>
  <si>
    <t> 02.05.1969 23:45 </t>
  </si>
  <si>
    <t> 09.05.1969 01:09 </t>
  </si>
  <si>
    <t> 11.05.1969 21:10 </t>
  </si>
  <si>
    <t> 11.05.1969 21:28 </t>
  </si>
  <si>
    <t> 13.05.1969 00:54 </t>
  </si>
  <si>
    <t> -0.044 </t>
  </si>
  <si>
    <t> 20.05.1969 21:51 </t>
  </si>
  <si>
    <t> A.Rohner </t>
  </si>
  <si>
    <t> 27.05.1969 02:03 </t>
  </si>
  <si>
    <t> 08.06.1969 21:40 </t>
  </si>
  <si>
    <t> 09.06.1969 23:39 </t>
  </si>
  <si>
    <t> 0.016 </t>
  </si>
  <si>
    <t> R.Germann </t>
  </si>
  <si>
    <t> 03.01.1970 01:07 </t>
  </si>
  <si>
    <t> ORI 117 </t>
  </si>
  <si>
    <t> 11.02.1970 02:08 </t>
  </si>
  <si>
    <t> ORI 118 </t>
  </si>
  <si>
    <t> 28.03.1970 21:34 </t>
  </si>
  <si>
    <t> 11.04.1970 21:50 </t>
  </si>
  <si>
    <t> 11.04.1970 22:00 </t>
  </si>
  <si>
    <t> 15.04.1970 19:16 </t>
  </si>
  <si>
    <t> ORI 119 </t>
  </si>
  <si>
    <t> 15.04.1970 22:20 </t>
  </si>
  <si>
    <t> 21.04.1970 21:11 </t>
  </si>
  <si>
    <t> 04.05.1970 22:17 </t>
  </si>
  <si>
    <t> 05.05.1970 01:00 </t>
  </si>
  <si>
    <t> 14.05.1970 01:55 </t>
  </si>
  <si>
    <t> 0.011 </t>
  </si>
  <si>
    <t> 18.05.1970 22:13 </t>
  </si>
  <si>
    <t> 24.05.1970 23:15 </t>
  </si>
  <si>
    <t> -0.018 </t>
  </si>
  <si>
    <t> 26.05.1970 20:49 </t>
  </si>
  <si>
    <t> 28.05.1970 21:38 </t>
  </si>
  <si>
    <t> 03.06.1970 22:56 </t>
  </si>
  <si>
    <t> 04.06.1970 21:40 </t>
  </si>
  <si>
    <t> U.Roos </t>
  </si>
  <si>
    <t> 27.12.1970 04:50 </t>
  </si>
  <si>
    <t> ORI 123 </t>
  </si>
  <si>
    <t> 17.04.1971 23:51 </t>
  </si>
  <si>
    <t> ORI 125 </t>
  </si>
  <si>
    <t> 13.03.1972 23:26 </t>
  </si>
  <si>
    <t> BBS 2 </t>
  </si>
  <si>
    <t> 14.03.1972 22:04 </t>
  </si>
  <si>
    <t> 15.03.1972 20:52 </t>
  </si>
  <si>
    <t> 28.04.1972 21:41 </t>
  </si>
  <si>
    <t> BBS 3 </t>
  </si>
  <si>
    <t> 01.05.1972 20:48 </t>
  </si>
  <si>
    <t> 01.05.1972 20:55 </t>
  </si>
  <si>
    <t> 02.05.1972 22:10 </t>
  </si>
  <si>
    <t> 02.06.1972 21:44 </t>
  </si>
  <si>
    <t> 07.07.1972 21:41 </t>
  </si>
  <si>
    <t> BBS 4 </t>
  </si>
  <si>
    <t> 24.01.1973 02:52 </t>
  </si>
  <si>
    <t> BBS 7 </t>
  </si>
  <si>
    <t> 25.01.1973 10:17 </t>
  </si>
  <si>
    <t> A.Mallama </t>
  </si>
  <si>
    <t> BBS 8 </t>
  </si>
  <si>
    <t> 06.03.1973 04:13 </t>
  </si>
  <si>
    <t> 06.03.1973 07:20 </t>
  </si>
  <si>
    <t> 19.03.1973 22:37 </t>
  </si>
  <si>
    <t> 23.03.1973 06:36 </t>
  </si>
  <si>
    <t> 24.03.1973 05:09 </t>
  </si>
  <si>
    <t> 27.03.1973 04:29 </t>
  </si>
  <si>
    <t> 02.04.1973 00:05 </t>
  </si>
  <si>
    <t> BBS 9 </t>
  </si>
  <si>
    <t> 20.04.1973 06:37 </t>
  </si>
  <si>
    <t> 21.04.1973 05:24 </t>
  </si>
  <si>
    <t> 21.04.1973 19:42 </t>
  </si>
  <si>
    <t> 20.05.1973 21:21 </t>
  </si>
  <si>
    <t> 26.05.1973 00:00 </t>
  </si>
  <si>
    <t> 27.05.1973 21:10 </t>
  </si>
  <si>
    <t> -0.017 </t>
  </si>
  <si>
    <t> 01.06.1973 03:59 </t>
  </si>
  <si>
    <t> 03.06.1973 21:34 </t>
  </si>
  <si>
    <t> BBS 10 </t>
  </si>
  <si>
    <t> 03.06.1973 21:36 </t>
  </si>
  <si>
    <t> 08.06.1973 04:13 </t>
  </si>
  <si>
    <t> 14.06.1973 02:32 </t>
  </si>
  <si>
    <t> 14.06.1973 02:34 </t>
  </si>
  <si>
    <t> G.Gliba </t>
  </si>
  <si>
    <t> 18.11.1973 05:22 </t>
  </si>
  <si>
    <t> BBS 12 </t>
  </si>
  <si>
    <t> 10.12.1973 04:17 </t>
  </si>
  <si>
    <t> BBS 13 </t>
  </si>
  <si>
    <t> 07.01.1974 04:42 </t>
  </si>
  <si>
    <t> 10.02.1974 22:56 </t>
  </si>
  <si>
    <t> BBS 14 </t>
  </si>
  <si>
    <t> 12.03.1974 20:41 </t>
  </si>
  <si>
    <t> 25.03.1974 22:12 </t>
  </si>
  <si>
    <t> 02.04.1974 03:53 </t>
  </si>
  <si>
    <t> BBS 15 </t>
  </si>
  <si>
    <t> 07.04.1974 20:18 </t>
  </si>
  <si>
    <t> -0.011 </t>
  </si>
  <si>
    <t> 08.04.1974 22:03 </t>
  </si>
  <si>
    <t> 09.04.1974 21:04 </t>
  </si>
  <si>
    <t> 10.04.1974 19:50 </t>
  </si>
  <si>
    <t> 18.04.1974 20:52 </t>
  </si>
  <si>
    <t> -0.023 </t>
  </si>
  <si>
    <t> 19.04.1974 20:12 </t>
  </si>
  <si>
    <t> 21.04.1974 00:41 </t>
  </si>
  <si>
    <t> 09.05.1974 21:34 </t>
  </si>
  <si>
    <t> 09.05.1974 21:36 </t>
  </si>
  <si>
    <t> 19.05.1974 20:49 </t>
  </si>
  <si>
    <t> 25.05.1974 21:56 </t>
  </si>
  <si>
    <t> 15.06.1974 02:54 </t>
  </si>
  <si>
    <t> 0.027 </t>
  </si>
  <si>
    <t> H.Smith </t>
  </si>
  <si>
    <t> AVSJ 6.28 </t>
  </si>
  <si>
    <t> 24.06.1974 22:39 </t>
  </si>
  <si>
    <t> BBS 16 </t>
  </si>
  <si>
    <t> 15.01.1975 01:20 </t>
  </si>
  <si>
    <t> BBS 20 </t>
  </si>
  <si>
    <t> 27.01.1975 01:03 </t>
  </si>
  <si>
    <t> 29.03.1975 21:05 </t>
  </si>
  <si>
    <t> BBS 21 </t>
  </si>
  <si>
    <t> 31.03.1975 21:33 </t>
  </si>
  <si>
    <t> 01.04.1975 23:02 </t>
  </si>
  <si>
    <t> BBS 22 </t>
  </si>
  <si>
    <t> 07.04.1975 01:40 </t>
  </si>
  <si>
    <t> 08.04.1975 03:01 </t>
  </si>
  <si>
    <t> 14.04.1975 21:20 </t>
  </si>
  <si>
    <t> 18.04.1975 22:17 </t>
  </si>
  <si>
    <t> 22.04.1975 00:31 </t>
  </si>
  <si>
    <t> 26.04.1975 01:33 </t>
  </si>
  <si>
    <t> 0.013 </t>
  </si>
  <si>
    <t> 29.04.1975 20:12 </t>
  </si>
  <si>
    <t> 01.05.1975 20:52 </t>
  </si>
  <si>
    <t> 07.05.1975 22:13 </t>
  </si>
  <si>
    <t> 08.05.1975 21:00 </t>
  </si>
  <si>
    <t> 16.05.1975 22:20 </t>
  </si>
  <si>
    <t> 17.05.1975 21:24 </t>
  </si>
  <si>
    <t> 28.05.1975 21:51 </t>
  </si>
  <si>
    <t> 04.06.1975 22:01 </t>
  </si>
  <si>
    <t> BBS 23 </t>
  </si>
  <si>
    <t> 06.06.1975 22:37 </t>
  </si>
  <si>
    <t> 07.06.1975 21:15 </t>
  </si>
  <si>
    <t> 08.06.1975 22:56 </t>
  </si>
  <si>
    <t> 29.11.1975 05:19 </t>
  </si>
  <si>
    <t> BBS 24 </t>
  </si>
  <si>
    <t> 07.12.1975 04:16 </t>
  </si>
  <si>
    <t> BBS 25 </t>
  </si>
  <si>
    <t> 29.12.1975 03:07 </t>
  </si>
  <si>
    <t> 21.02.1976 20:05 </t>
  </si>
  <si>
    <t> BBS 26 </t>
  </si>
  <si>
    <t> 03.03.1976 20:58 </t>
  </si>
  <si>
    <t> 0.0004 </t>
  </si>
  <si>
    <t> M.Hoffmann </t>
  </si>
  <si>
    <t>IBVS 1715 </t>
  </si>
  <si>
    <t> 04.03.1976 19:42 </t>
  </si>
  <si>
    <t> -0.0014 </t>
  </si>
  <si>
    <t> 04.03.1976 22:29 </t>
  </si>
  <si>
    <t> -0.0046 </t>
  </si>
  <si>
    <t> 23.03.1976 05:11 </t>
  </si>
  <si>
    <t> B.A.Krobusek </t>
  </si>
  <si>
    <t>IBVS 1249 </t>
  </si>
  <si>
    <t> 24.03.1976 04:13 </t>
  </si>
  <si>
    <t> 0.009 </t>
  </si>
  <si>
    <t> 26.03.1976 21:28 </t>
  </si>
  <si>
    <t> BBS 27 </t>
  </si>
  <si>
    <t> 28.03.1976 19:00 </t>
  </si>
  <si>
    <t> 28.03.1976 22:10 </t>
  </si>
  <si>
    <t> 0.010 </t>
  </si>
  <si>
    <t> 29.03.1976 20:44 </t>
  </si>
  <si>
    <t> 31.03.1976 21:11 </t>
  </si>
  <si>
    <t> 01.04.1976 19:55 </t>
  </si>
  <si>
    <t> 03.04.1976 03:12 </t>
  </si>
  <si>
    <t> 03.04.1976 20:38 </t>
  </si>
  <si>
    <t> 05.04.1976 03:34 </t>
  </si>
  <si>
    <t> M.Baldwin </t>
  </si>
  <si>
    <t> AOEB 1 </t>
  </si>
  <si>
    <t> 05.04.1976 20:51 </t>
  </si>
  <si>
    <t> 06.04.1976 02:36 </t>
  </si>
  <si>
    <t> 16.04.1976 21:47 </t>
  </si>
  <si>
    <t> 17.04.1976 20:18 </t>
  </si>
  <si>
    <t> 29.04.1976 03:07 </t>
  </si>
  <si>
    <t> 30.04.1976 21:41 </t>
  </si>
  <si>
    <t> 01.05.1976 20:28 </t>
  </si>
  <si>
    <t> BBS 28 </t>
  </si>
  <si>
    <t> 01.05.1976 20:49 </t>
  </si>
  <si>
    <t> 0.014 </t>
  </si>
  <si>
    <t> 05.05.1976 20:57 </t>
  </si>
  <si>
    <t> -0.016 </t>
  </si>
  <si>
    <t> 05.05.1976 21:28 </t>
  </si>
  <si>
    <t> 14.05.1976 21:48 </t>
  </si>
  <si>
    <t> 17.05.1976 21:00 </t>
  </si>
  <si>
    <t> 17.05.1976 21:27 </t>
  </si>
  <si>
    <t> 0.019 </t>
  </si>
  <si>
    <t> 19.05.1976 04:17 </t>
  </si>
  <si>
    <t> 22.05.1976 03:25 </t>
  </si>
  <si>
    <t> 24.05.1976 03:57 </t>
  </si>
  <si>
    <t> 24.05.1976 20:54 </t>
  </si>
  <si>
    <t> 27.05.1976 03:18 </t>
  </si>
  <si>
    <t> 03.06.1976 05:55 </t>
  </si>
  <si>
    <t> G.Wedemayer </t>
  </si>
  <si>
    <t> 03.06.1976 06:04 </t>
  </si>
  <si>
    <t> C.Hesseltine </t>
  </si>
  <si>
    <t> 03.06.1976 06:07 </t>
  </si>
  <si>
    <t> G.Samolyk </t>
  </si>
  <si>
    <t> 04.06.1976 04:42 </t>
  </si>
  <si>
    <t> D.Ruokonen </t>
  </si>
  <si>
    <t> 07.06.1976 21:04 </t>
  </si>
  <si>
    <t> 08.06.1976 05:28 </t>
  </si>
  <si>
    <t> 21.06.1976 21:05 </t>
  </si>
  <si>
    <t> 23.06.1976 21:53 </t>
  </si>
  <si>
    <t> 28.06.1976 21:12 </t>
  </si>
  <si>
    <t> 15.07.1976 20:28 </t>
  </si>
  <si>
    <t> BBS 29 </t>
  </si>
  <si>
    <t> 22.01.1977 07:50 </t>
  </si>
  <si>
    <t> 22.01.1977 08:00 </t>
  </si>
  <si>
    <t> 07.03.1977 19:55 </t>
  </si>
  <si>
    <t> BBS 33 </t>
  </si>
  <si>
    <t> 09.03.1977 20:08 </t>
  </si>
  <si>
    <t> 10.04.1977 21:27 </t>
  </si>
  <si>
    <t> A.Royer </t>
  </si>
  <si>
    <t> GEOS 3 </t>
  </si>
  <si>
    <t> 15.04.1977 21:23 </t>
  </si>
  <si>
    <t> 0.020 </t>
  </si>
  <si>
    <t> 16.04.1977 19:46 </t>
  </si>
  <si>
    <t> 16.04.1977 19:53 </t>
  </si>
  <si>
    <t> 20.04.1977 20:35 </t>
  </si>
  <si>
    <t> 27.04.1977 06:24 </t>
  </si>
  <si>
    <t> 27.04.1977 06:25 </t>
  </si>
  <si>
    <t> 17.05.1977 21:46 </t>
  </si>
  <si>
    <t> 24.05.1977 21:53 </t>
  </si>
  <si>
    <t> 27.05.1977 21:18 </t>
  </si>
  <si>
    <t> 04.06.1977 22:49 </t>
  </si>
  <si>
    <t> 01.07.1977 21:07 </t>
  </si>
  <si>
    <t> BBS 34 </t>
  </si>
  <si>
    <t> 31.10.1977 04:09 </t>
  </si>
  <si>
    <t> BBS 35 </t>
  </si>
  <si>
    <t> 10.02.1978 08:39 </t>
  </si>
  <si>
    <t> 28.02.1978 20:49 </t>
  </si>
  <si>
    <t> BBS 36 </t>
  </si>
  <si>
    <t> 12.04.1978 05:32 </t>
  </si>
  <si>
    <t> 17.04.1978 22:12 </t>
  </si>
  <si>
    <t> BBS 37 </t>
  </si>
  <si>
    <t> 23.04.1978 20:44 </t>
  </si>
  <si>
    <t> 30.05.1978 21:15 </t>
  </si>
  <si>
    <t> 03.06.1978 21:50 </t>
  </si>
  <si>
    <t> 23.07.1978 21:18 </t>
  </si>
  <si>
    <t> BBS 38 </t>
  </si>
  <si>
    <t> 19.11.1978 04:48 </t>
  </si>
  <si>
    <t> BBS 40 </t>
  </si>
  <si>
    <t> 27.02.1979 20:06 </t>
  </si>
  <si>
    <t> BBS 42 </t>
  </si>
  <si>
    <t> 24.03.1979 21:05 </t>
  </si>
  <si>
    <t> 19.04.1979 06:34 </t>
  </si>
  <si>
    <t> 19.04.1979 20:45 </t>
  </si>
  <si>
    <t> BBS 43 </t>
  </si>
  <si>
    <t> 14.05.1979 21:43 </t>
  </si>
  <si>
    <t> 16.05.1979 22:10 </t>
  </si>
  <si>
    <t> 23.05.1979 22:06 </t>
  </si>
  <si>
    <t> 14.06.1979 21:07 </t>
  </si>
  <si>
    <t> BBS 44 </t>
  </si>
  <si>
    <t> 21.06.1979 21:08 </t>
  </si>
  <si>
    <t> 31.12.1979 08:55 </t>
  </si>
  <si>
    <t> 10.02.1980 07:10 </t>
  </si>
  <si>
    <t> 20.02.1980 21:00 </t>
  </si>
  <si>
    <t> BBS 46 </t>
  </si>
  <si>
    <t> 17.03.1980 20:39 </t>
  </si>
  <si>
    <t> BBS 47 </t>
  </si>
  <si>
    <t> 07.04.1980 21:00 </t>
  </si>
  <si>
    <t> 12.04.1980 20:13 </t>
  </si>
  <si>
    <t> 13.04.1980 21:48 </t>
  </si>
  <si>
    <t> 28.04.1980 20:41 </t>
  </si>
  <si>
    <t> 11.05.1980 22:42 </t>
  </si>
  <si>
    <t> 0.022 </t>
  </si>
  <si>
    <t> BBS 48 </t>
  </si>
  <si>
    <t> 04.06.1980 21:33 </t>
  </si>
  <si>
    <t> 11.06.1980 21:23 </t>
  </si>
  <si>
    <t> 07.03.1981 05:13 </t>
  </si>
  <si>
    <t> 27.03.1981 20:48 </t>
  </si>
  <si>
    <t> BBS 53 </t>
  </si>
  <si>
    <t> 06.04.1981 22:33 </t>
  </si>
  <si>
    <t> BBS 54 </t>
  </si>
  <si>
    <t> 09.04.1981 22:09 </t>
  </si>
  <si>
    <t> R.Boninsegna </t>
  </si>
  <si>
    <t> GEOS 13 </t>
  </si>
  <si>
    <t> 10.04.1981 00:54 </t>
  </si>
  <si>
    <t> 12.05.1981 04:49 </t>
  </si>
  <si>
    <t> 19.05.1981 22:04 </t>
  </si>
  <si>
    <t> 14.06.1981 21:21 </t>
  </si>
  <si>
    <t> BBS 55 </t>
  </si>
  <si>
    <t> 15.03.1982 19:10 </t>
  </si>
  <si>
    <t> BBS 59 </t>
  </si>
  <si>
    <t> 17.03.1982 22:00 </t>
  </si>
  <si>
    <t> -0.0183 </t>
  </si>
  <si>
    <t> Rovithis&amp;Rovithis </t>
  </si>
  <si>
    <t> AAPS 58.680 </t>
  </si>
  <si>
    <t> 18.03.1982 02:06 </t>
  </si>
  <si>
    <t> 0.0335 </t>
  </si>
  <si>
    <t> 18.03.1982 18:21 </t>
  </si>
  <si>
    <t> -0.0011 </t>
  </si>
  <si>
    <t> 18.03.1982 22:24 </t>
  </si>
  <si>
    <t> -0.0701 </t>
  </si>
  <si>
    <t> 19.03.1982 02:27 </t>
  </si>
  <si>
    <t> -0.0197 </t>
  </si>
  <si>
    <t> 20.03.1982 19:08 </t>
  </si>
  <si>
    <t> 0.0136 </t>
  </si>
  <si>
    <t> 20.03.1982 23:12 </t>
  </si>
  <si>
    <t> 0.0648 </t>
  </si>
  <si>
    <t> 25.03.1982 21:00 </t>
  </si>
  <si>
    <t> 26.03.1982 19:59 </t>
  </si>
  <si>
    <t> 27.03.1982 21:36 </t>
  </si>
  <si>
    <t> P.Frank </t>
  </si>
  <si>
    <t>BAVM 34 </t>
  </si>
  <si>
    <t> 28.03.1982 00:34 </t>
  </si>
  <si>
    <t> 01.04.1982 04:00 </t>
  </si>
  <si>
    <t> 11.05.1982 21:07 </t>
  </si>
  <si>
    <t> BBS 60 </t>
  </si>
  <si>
    <t> 19.05.1982 21:11 </t>
  </si>
  <si>
    <t> -0.0678 </t>
  </si>
  <si>
    <t> 20.05.1982 21:32 </t>
  </si>
  <si>
    <t> -0.0029 </t>
  </si>
  <si>
    <t> 25.05.1982 21:12 </t>
  </si>
  <si>
    <t> 30.05.1982 20:45 </t>
  </si>
  <si>
    <t> 17.06.1982 21:43 </t>
  </si>
  <si>
    <t> BBS 61 </t>
  </si>
  <si>
    <t> 08.07.1982 21:51 </t>
  </si>
  <si>
    <t> 11.07.1982 20:51 </t>
  </si>
  <si>
    <t> 03.03.1983 20:09 </t>
  </si>
  <si>
    <t> BBS 65 </t>
  </si>
  <si>
    <t> 13.03.1983 19:32 </t>
  </si>
  <si>
    <t> 03.04.1983 22:56 </t>
  </si>
  <si>
    <t> 0.012 </t>
  </si>
  <si>
    <t> P.Wils </t>
  </si>
  <si>
    <t> BBS 66 </t>
  </si>
  <si>
    <t> 16.04.1983 21:02 </t>
  </si>
  <si>
    <t> 07.06.1983 06:05 </t>
  </si>
  <si>
    <t> 02.07.1983 21:11 </t>
  </si>
  <si>
    <t> BBS 68 </t>
  </si>
  <si>
    <t> 03.03.1984 05:51 </t>
  </si>
  <si>
    <t> 20.04.1984 21:36 </t>
  </si>
  <si>
    <t>BAVM 39 </t>
  </si>
  <si>
    <t> 21.04.1984 20:03 </t>
  </si>
  <si>
    <t> BBS 71 </t>
  </si>
  <si>
    <t> 22.04.1984 22:04 </t>
  </si>
  <si>
    <t> T.Brelstaff </t>
  </si>
  <si>
    <t> VSSC 61.17 </t>
  </si>
  <si>
    <t> 25.04.1984 20:54 </t>
  </si>
  <si>
    <t> 26.04.1984 02:57 </t>
  </si>
  <si>
    <t> BBS 72 </t>
  </si>
  <si>
    <t> 29.04.1984 21:51 </t>
  </si>
  <si>
    <t> 30.04.1984 00:37 </t>
  </si>
  <si>
    <t> 17.05.1984 03:00 </t>
  </si>
  <si>
    <t> 15.02.1985 23:09 </t>
  </si>
  <si>
    <t>BAVM 50 </t>
  </si>
  <si>
    <t> 16.02.1985 01:59 </t>
  </si>
  <si>
    <t> 16.02.1985 22:01 </t>
  </si>
  <si>
    <t> VSSC 63.24 </t>
  </si>
  <si>
    <t> 24.02.1985 09:24 </t>
  </si>
  <si>
    <t> P.Atwood </t>
  </si>
  <si>
    <t> 11.03.1985 22:33 </t>
  </si>
  <si>
    <t> 16.03.1985 05:09 </t>
  </si>
  <si>
    <t> D.Williams </t>
  </si>
  <si>
    <t> 18.03.1985 02:45 </t>
  </si>
  <si>
    <t> 17.04.1985 20:09 </t>
  </si>
  <si>
    <t> -0.014 </t>
  </si>
  <si>
    <t> BBS 76 </t>
  </si>
  <si>
    <t> 19.04.1985 20:35 </t>
  </si>
  <si>
    <t> 24.05.1985 20:51 </t>
  </si>
  <si>
    <t> BBS 77 </t>
  </si>
  <si>
    <t> 14.06.1985 04:04 </t>
  </si>
  <si>
    <t> 02.07.1985 21:40 </t>
  </si>
  <si>
    <t> -0.020 </t>
  </si>
  <si>
    <t> 17.07.1985 03:47 </t>
  </si>
  <si>
    <t> 14.04.1986 21:48 </t>
  </si>
  <si>
    <t> A.Paschke </t>
  </si>
  <si>
    <t> BBS 80 </t>
  </si>
  <si>
    <t> 01.05.1986 21:02 </t>
  </si>
  <si>
    <t> 03.05.1986 04:39 </t>
  </si>
  <si>
    <t> 04.05.1986 03:11 </t>
  </si>
  <si>
    <t> 10.05.1986 04:33 </t>
  </si>
  <si>
    <t> 10.05.1986 21:23 </t>
  </si>
  <si>
    <t> -0.024 </t>
  </si>
  <si>
    <t> 11.05.1986 06:20 </t>
  </si>
  <si>
    <t> 22.05.1986 21:12 </t>
  </si>
  <si>
    <t> 24.06.1986 21:02 </t>
  </si>
  <si>
    <t> 28.06.1986 21:28 </t>
  </si>
  <si>
    <t> 25.01.1987 22:00 </t>
  </si>
  <si>
    <t> E.Blättler </t>
  </si>
  <si>
    <t> BBS 84 </t>
  </si>
  <si>
    <t> 21.03.1987 03:33 </t>
  </si>
  <si>
    <t> 21.03.1987 06:36 </t>
  </si>
  <si>
    <t> 06.04.1987 20:55 </t>
  </si>
  <si>
    <t> -0.021 </t>
  </si>
  <si>
    <t> 15.04.1987 21:23 </t>
  </si>
  <si>
    <t> BBS 83 </t>
  </si>
  <si>
    <t> 18.04.1987 00:48 </t>
  </si>
  <si>
    <t> 18.04.1987 20:45 </t>
  </si>
  <si>
    <t> 30.04.1987 03:20 </t>
  </si>
  <si>
    <t> 23.05.1987 20:57 </t>
  </si>
  <si>
    <t> 29.06.1987 21:34 </t>
  </si>
  <si>
    <t> BBS 86 </t>
  </si>
  <si>
    <t> 28.02.1988 07:16 </t>
  </si>
  <si>
    <t> 12.04.1988 02:18 </t>
  </si>
  <si>
    <t> BBS 89 </t>
  </si>
  <si>
    <t> 12.04.1988 02:28 </t>
  </si>
  <si>
    <t> S.Lambert </t>
  </si>
  <si>
    <t> 14.04.1988 19:45 </t>
  </si>
  <si>
    <t> BBS 88 </t>
  </si>
  <si>
    <t> 21.04.1988 22:27 </t>
  </si>
  <si>
    <t> 24.04.1988 22:00 </t>
  </si>
  <si>
    <t> 21.05.1988 23:16 </t>
  </si>
  <si>
    <t> 17.06.1988 21:34 </t>
  </si>
  <si>
    <t> 04.03.1989 22:09 </t>
  </si>
  <si>
    <t> BBS 91 </t>
  </si>
  <si>
    <t> 26.03.1989 20:54 </t>
  </si>
  <si>
    <t> 27.03.1989 22:32 </t>
  </si>
  <si>
    <t> 24.04.1989 02:52 </t>
  </si>
  <si>
    <t> 07.03.1990 22:20 </t>
  </si>
  <si>
    <t> BBS 94 </t>
  </si>
  <si>
    <t> 18.03.1990 20:13 </t>
  </si>
  <si>
    <t> 01.04.1990 20:28 </t>
  </si>
  <si>
    <t> BBS 95 </t>
  </si>
  <si>
    <t> 04.04.1990 02:24 </t>
  </si>
  <si>
    <t> 01.05.1990 20:42 </t>
  </si>
  <si>
    <t> 07.12.1990 04:12 </t>
  </si>
  <si>
    <t> J.Borovicka </t>
  </si>
  <si>
    <t> BRNO 31 </t>
  </si>
  <si>
    <t> 16.03.1991 06:37 </t>
  </si>
  <si>
    <t> 02.04.1991 02:41 </t>
  </si>
  <si>
    <t> 10.04.1991 21:41 </t>
  </si>
  <si>
    <t> BBS 97 </t>
  </si>
  <si>
    <t> 11.04.1991 03:17 </t>
  </si>
  <si>
    <t> 08.05.1991 21:33 </t>
  </si>
  <si>
    <t> BBS 98 </t>
  </si>
  <si>
    <t> 13.05.1991 21:31 </t>
  </si>
  <si>
    <t> 21.05.1991 03:01 </t>
  </si>
  <si>
    <t> 04.06.1991 03:12 </t>
  </si>
  <si>
    <t> 02.02.1992 09:43 </t>
  </si>
  <si>
    <t> -0.019 </t>
  </si>
  <si>
    <t> 28.03.1992 05:36 </t>
  </si>
  <si>
    <t> 07.04.1992 19:39 </t>
  </si>
  <si>
    <t> BBS 101 </t>
  </si>
  <si>
    <t> 24.04.1992 21:17 </t>
  </si>
  <si>
    <t> 17.05.1992 21:56 </t>
  </si>
  <si>
    <t> 20.05.1992 03:54 </t>
  </si>
  <si>
    <t> 14.06.1992 21:59 </t>
  </si>
  <si>
    <t> 28.06.1992 22:06 </t>
  </si>
  <si>
    <t> 13.03.1993 22:04 </t>
  </si>
  <si>
    <t> BBS 103 </t>
  </si>
  <si>
    <t> 19.03.1993 20:36 </t>
  </si>
  <si>
    <t> 12.04.1993 19:56 </t>
  </si>
  <si>
    <t> BBS 104 </t>
  </si>
  <si>
    <t> 29.04.1993 22:16 </t>
  </si>
  <si>
    <t> 08.05.1993 22:16 </t>
  </si>
  <si>
    <t> 24.06.1993 22:12 </t>
  </si>
  <si>
    <t> 04.03.1994 22:29 </t>
  </si>
  <si>
    <t> BBS 106 </t>
  </si>
  <si>
    <t> 05.03.1994 04:06 </t>
  </si>
  <si>
    <t> 29.04.1994 22:37 </t>
  </si>
  <si>
    <t> 30.04.1994 21:40 </t>
  </si>
  <si>
    <t> 11.05.1994 22:24 </t>
  </si>
  <si>
    <t> 16.06.1994 21:30 </t>
  </si>
  <si>
    <t> BBS 107 </t>
  </si>
  <si>
    <t> 27.02.1995 20:45 </t>
  </si>
  <si>
    <t> BBS 108 </t>
  </si>
  <si>
    <t> 24.03.1995 21:54 </t>
  </si>
  <si>
    <t> 25.03.1995 02:41 </t>
  </si>
  <si>
    <t> AOEB 5 </t>
  </si>
  <si>
    <t> 02.04.1995 19:26 </t>
  </si>
  <si>
    <t> BBS 109 </t>
  </si>
  <si>
    <t> 22.04.1995 23:29 </t>
  </si>
  <si>
    <t> -0.0192 </t>
  </si>
  <si>
    <t> L.Brat </t>
  </si>
  <si>
    <t> BRNO 32 </t>
  </si>
  <si>
    <t> 22.04.1995 23:34 </t>
  </si>
  <si>
    <t> -0.0157 </t>
  </si>
  <si>
    <t> P.Sobotka </t>
  </si>
  <si>
    <t> 02.05.1995 20:00 </t>
  </si>
  <si>
    <t> 06.05.1995 05:57 </t>
  </si>
  <si>
    <t> -0.042 </t>
  </si>
  <si>
    <t> 15.05.1995 23:55 </t>
  </si>
  <si>
    <t> -0.0237 </t>
  </si>
  <si>
    <t> A.Dedoch </t>
  </si>
  <si>
    <t> 21.05.1995 07:32 </t>
  </si>
  <si>
    <t> -0.047 </t>
  </si>
  <si>
    <t> 26.06.1995 21:34 </t>
  </si>
  <si>
    <t> 18.01.1996 04:33 </t>
  </si>
  <si>
    <t> -0.027 </t>
  </si>
  <si>
    <t> M.Kohl </t>
  </si>
  <si>
    <t> BBS 111 </t>
  </si>
  <si>
    <t> 09.03.1996 22:39 </t>
  </si>
  <si>
    <t> 10.03.1996 07:27 </t>
  </si>
  <si>
    <t> 10.04.1996 02:41 </t>
  </si>
  <si>
    <t> -0.057 </t>
  </si>
  <si>
    <t> 16.04.1996 22:03 </t>
  </si>
  <si>
    <t> BBS 112 </t>
  </si>
  <si>
    <t> 08.02.1997 04:33 </t>
  </si>
  <si>
    <t> BBS 116 </t>
  </si>
  <si>
    <t> 09.02.1997 06:47 </t>
  </si>
  <si>
    <t> 10.03.1997 22:14 </t>
  </si>
  <si>
    <t> BBS 114 </t>
  </si>
  <si>
    <t> 16.03.1997 07:46 </t>
  </si>
  <si>
    <t> 0.038 </t>
  </si>
  <si>
    <t> 16.04.1997 19:58 </t>
  </si>
  <si>
    <t> BBS 115 </t>
  </si>
  <si>
    <t> 24.04.1997 21:39 </t>
  </si>
  <si>
    <t> -0.0200 </t>
  </si>
  <si>
    <t> Kubacka&amp;Ogloza </t>
  </si>
  <si>
    <t>IBVS 4534 </t>
  </si>
  <si>
    <t> 25.04.1997 00:34 </t>
  </si>
  <si>
    <t> -0.0172 </t>
  </si>
  <si>
    <t>G</t>
  </si>
  <si>
    <t> 04.05.1997 05:38 </t>
  </si>
  <si>
    <t> 08.05.1997 21:43 </t>
  </si>
  <si>
    <t> 10.05.1997 07:53 </t>
  </si>
  <si>
    <t> 26.05.1997 22:32 </t>
  </si>
  <si>
    <t> -0.025 </t>
  </si>
  <si>
    <t> 26.03.1998 01:13 </t>
  </si>
  <si>
    <t> C.Stephan </t>
  </si>
  <si>
    <t> 27.03.1998 22:20 </t>
  </si>
  <si>
    <t> BBS 117 </t>
  </si>
  <si>
    <t> 29.03.1998 20:11 </t>
  </si>
  <si>
    <t> 18.04.1998 05:34 </t>
  </si>
  <si>
    <t> 0.036 </t>
  </si>
  <si>
    <t> 23.04.1998 03:24 </t>
  </si>
  <si>
    <t> 0.080 </t>
  </si>
  <si>
    <t> 30.05.1998 04:50 </t>
  </si>
  <si>
    <t> 0.114 </t>
  </si>
  <si>
    <t> 13.12.1998 09:28 </t>
  </si>
  <si>
    <t> 0.073 </t>
  </si>
  <si>
    <t> 15.02.1999 08:49 </t>
  </si>
  <si>
    <t> 0.081 </t>
  </si>
  <si>
    <t> R.Berg </t>
  </si>
  <si>
    <t> 19.03.1999 04:32 </t>
  </si>
  <si>
    <t> 0.098 </t>
  </si>
  <si>
    <t> 21.03.1999 04:50 </t>
  </si>
  <si>
    <t> 0.0929 </t>
  </si>
  <si>
    <t>IBVS 5027 </t>
  </si>
  <si>
    <t> 24.03.1999 06:30 </t>
  </si>
  <si>
    <t> 0.077 </t>
  </si>
  <si>
    <t> 20.04.1999 05:29 </t>
  </si>
  <si>
    <t> 0.0960 </t>
  </si>
  <si>
    <t> 29.04.1999 03:37 </t>
  </si>
  <si>
    <t> 0.118 </t>
  </si>
  <si>
    <t> 30.04.1999 04:03 </t>
  </si>
  <si>
    <t> 0.186 </t>
  </si>
  <si>
    <t> 02.05.1999 04:33 </t>
  </si>
  <si>
    <t> 0.071 </t>
  </si>
  <si>
    <t> 08.03.2000 06:07 </t>
  </si>
  <si>
    <t> 0.094 </t>
  </si>
  <si>
    <t> AOEB 7 </t>
  </si>
  <si>
    <t> 24.03.2000 03:38 </t>
  </si>
  <si>
    <t> 0.089 </t>
  </si>
  <si>
    <t> 26.03.2000 04:23 </t>
  </si>
  <si>
    <t> 0.103 </t>
  </si>
  <si>
    <t> 26.03.2000 06:56 </t>
  </si>
  <si>
    <t> 0.090 </t>
  </si>
  <si>
    <t> 26.03.2000 07:10 </t>
  </si>
  <si>
    <t> 0.100 </t>
  </si>
  <si>
    <t> 30.03.2000 07:46 </t>
  </si>
  <si>
    <t> 05.04.2000 06:20 </t>
  </si>
  <si>
    <t> 0.097 </t>
  </si>
  <si>
    <t> 14.04.2000 06:42 </t>
  </si>
  <si>
    <t> 0.0927 </t>
  </si>
  <si>
    <t> R.H.Nelson </t>
  </si>
  <si>
    <t>IBVS 5040 </t>
  </si>
  <si>
    <t> 23.04.2000 04:35 </t>
  </si>
  <si>
    <t> 0.104 </t>
  </si>
  <si>
    <t> 25.04.2000 21:50 </t>
  </si>
  <si>
    <t> 0.0939 </t>
  </si>
  <si>
    <t> BBS 122 </t>
  </si>
  <si>
    <t> 21.05.2000 04:22 </t>
  </si>
  <si>
    <t> 0.088 </t>
  </si>
  <si>
    <t> 18.02.2001 06:14 </t>
  </si>
  <si>
    <t> 27.02.2001 00:50 </t>
  </si>
  <si>
    <t> 0.093 </t>
  </si>
  <si>
    <t> BBS 124 </t>
  </si>
  <si>
    <t> 27.02.2001 23:34 </t>
  </si>
  <si>
    <t> 0.09067 </t>
  </si>
  <si>
    <t>o</t>
  </si>
  <si>
    <t> J.Šafár </t>
  </si>
  <si>
    <t>OEJV 0074 </t>
  </si>
  <si>
    <t> 28.02.2001 02:25 </t>
  </si>
  <si>
    <t> 0.09063 </t>
  </si>
  <si>
    <t> 16.03.2001 22:49 </t>
  </si>
  <si>
    <t> 0.0895 </t>
  </si>
  <si>
    <t> M.Zejda </t>
  </si>
  <si>
    <t>IBVS 5583 </t>
  </si>
  <si>
    <t> 18.03.2001 03:18 </t>
  </si>
  <si>
    <t> 0.0897 </t>
  </si>
  <si>
    <t>ns</t>
  </si>
  <si>
    <t> 01.04.2001 20:26 </t>
  </si>
  <si>
    <t> 0.08776 </t>
  </si>
  <si>
    <t> 01.04.2001 23:21 </t>
  </si>
  <si>
    <t> 0.09098 </t>
  </si>
  <si>
    <t> 02.04.2001 02:13 </t>
  </si>
  <si>
    <t> 0.09128 </t>
  </si>
  <si>
    <t> 16.04.2001 02:15 </t>
  </si>
  <si>
    <t> 0.0896 </t>
  </si>
  <si>
    <t> S.Dvorak </t>
  </si>
  <si>
    <t> 18.04.2001 02:52 </t>
  </si>
  <si>
    <t> 29.04.2001 03:33 </t>
  </si>
  <si>
    <t> 09.05.2001 22:44 </t>
  </si>
  <si>
    <t> BBS 125 </t>
  </si>
  <si>
    <t> 0.0898 </t>
  </si>
  <si>
    <t> 13.05.2001 06:27 </t>
  </si>
  <si>
    <t> B.Manske </t>
  </si>
  <si>
    <t> 05.02.2002 22:45 </t>
  </si>
  <si>
    <t> 0.0919 </t>
  </si>
  <si>
    <t> S.Parimucha et al. </t>
  </si>
  <si>
    <t>IBVS 5898 </t>
  </si>
  <si>
    <t> 11.02.2002 06:56 </t>
  </si>
  <si>
    <t> 0.092 </t>
  </si>
  <si>
    <t> 12.02.2002 14:14 </t>
  </si>
  <si>
    <t> 0.0914 </t>
  </si>
  <si>
    <t> Nakajima </t>
  </si>
  <si>
    <t>VSB 40 </t>
  </si>
  <si>
    <t> 05.03.2002 00:08 </t>
  </si>
  <si>
    <t> 0.0923 </t>
  </si>
  <si>
    <t> 05.03.2002 02:54 </t>
  </si>
  <si>
    <t> 0.0888 </t>
  </si>
  <si>
    <t> 05.03.2002 22:51 </t>
  </si>
  <si>
    <t> 0.0893 </t>
  </si>
  <si>
    <t>R</t>
  </si>
  <si>
    <t> 06.03.2002 01:40 </t>
  </si>
  <si>
    <t> 0.0882 </t>
  </si>
  <si>
    <t>V</t>
  </si>
  <si>
    <t> 08.03.2002 04:58 </t>
  </si>
  <si>
    <t> 12.03.2002 00:07 </t>
  </si>
  <si>
    <t> 0.0901 </t>
  </si>
  <si>
    <t> 23.03.2002 03:57 </t>
  </si>
  <si>
    <t> 06.04.2002 06:47 </t>
  </si>
  <si>
    <t> 09.04.2002 03:10 </t>
  </si>
  <si>
    <t> 0.0916 </t>
  </si>
  <si>
    <t> 01.06.2002 04:29 </t>
  </si>
  <si>
    <t> 0.099 </t>
  </si>
  <si>
    <t> AOEB 10 </t>
  </si>
  <si>
    <t> 19.11.2002 10:13 </t>
  </si>
  <si>
    <t> 03.12.2002 10:17 </t>
  </si>
  <si>
    <t> 0.0924 </t>
  </si>
  <si>
    <t> 09.12.2002 20:06 </t>
  </si>
  <si>
    <t> 0.0933 </t>
  </si>
  <si>
    <t> 14.02.2003 15:32 </t>
  </si>
  <si>
    <t> 0.0903 </t>
  </si>
  <si>
    <t>VSB 42 </t>
  </si>
  <si>
    <t> 14.02.2003 18:27 </t>
  </si>
  <si>
    <t> 0.0931 </t>
  </si>
  <si>
    <t> 24.02.2003 00:36 </t>
  </si>
  <si>
    <t> 0.0930 </t>
  </si>
  <si>
    <t>-I</t>
  </si>
  <si>
    <t> K. &amp; M. Rätz </t>
  </si>
  <si>
    <t>BAVM 172 </t>
  </si>
  <si>
    <t> 26.03.2003 06:50 </t>
  </si>
  <si>
    <t>53518</t>
  </si>
  <si>
    <t> 0.0912 </t>
  </si>
  <si>
    <t>IBVS 5493 </t>
  </si>
  <si>
    <t> 06.04.2003 04:53 </t>
  </si>
  <si>
    <t>53564</t>
  </si>
  <si>
    <t> 06.04.2003 05:11 </t>
  </si>
  <si>
    <t> 10.04.2003 02:54 </t>
  </si>
  <si>
    <t>53580.5</t>
  </si>
  <si>
    <t> 23.04.2003 21:19 </t>
  </si>
  <si>
    <t>53638.5</t>
  </si>
  <si>
    <t> BBS 129 </t>
  </si>
  <si>
    <t> 03.05.2003 03:34 </t>
  </si>
  <si>
    <t>53677.5</t>
  </si>
  <si>
    <t> 10.06.2003 22:45 </t>
  </si>
  <si>
    <t>53841</t>
  </si>
  <si>
    <t> 0.0913 </t>
  </si>
  <si>
    <t> L.Kotková &amp; M.Wolf </t>
  </si>
  <si>
    <t>IBVS 5676 </t>
  </si>
  <si>
    <t> 20.12.2003 10:30 </t>
  </si>
  <si>
    <t>54652</t>
  </si>
  <si>
    <t> 0.0935 </t>
  </si>
  <si>
    <t> 03.01.2004 10:35 </t>
  </si>
  <si>
    <t>54711</t>
  </si>
  <si>
    <t>IBVS 5602 </t>
  </si>
  <si>
    <t> 03.01.2004 13:26 </t>
  </si>
  <si>
    <t>54711.5</t>
  </si>
  <si>
    <t> 15.02.2004 06:49 </t>
  </si>
  <si>
    <t>54891.5</t>
  </si>
  <si>
    <t> 0.0953 </t>
  </si>
  <si>
    <t> 30.03.2004 21:45 </t>
  </si>
  <si>
    <t>55079.5</t>
  </si>
  <si>
    <t> 0.0965 </t>
  </si>
  <si>
    <t> F.Agerer </t>
  </si>
  <si>
    <t> 31.03.2004 00:29 </t>
  </si>
  <si>
    <t>55080</t>
  </si>
  <si>
    <t> 0.0917 </t>
  </si>
  <si>
    <t> 10.04.2004 22:34 </t>
  </si>
  <si>
    <t>55126</t>
  </si>
  <si>
    <t> 0.0945 </t>
  </si>
  <si>
    <t> v.Poschinger </t>
  </si>
  <si>
    <t>BAVM 173 </t>
  </si>
  <si>
    <t> 14.04.2004 20:33 </t>
  </si>
  <si>
    <t>55142.5</t>
  </si>
  <si>
    <t> 0.0940 </t>
  </si>
  <si>
    <t> F.Walter </t>
  </si>
  <si>
    <t> 14.04.2004 23:25 </t>
  </si>
  <si>
    <t>55143</t>
  </si>
  <si>
    <t> 15.04.2004 02:16 </t>
  </si>
  <si>
    <t>55143.5</t>
  </si>
  <si>
    <t> 0.0951 </t>
  </si>
  <si>
    <t> G.Lubcke </t>
  </si>
  <si>
    <t> JAAVSO 41;328 </t>
  </si>
  <si>
    <t> 23.06.2004 03:56 </t>
  </si>
  <si>
    <t>55434.5</t>
  </si>
  <si>
    <t> 0.0964 </t>
  </si>
  <si>
    <t> 04.02.2005 22:46 </t>
  </si>
  <si>
    <t>56390</t>
  </si>
  <si>
    <t> 0.0975 </t>
  </si>
  <si>
    <t> T.Pribulla et al. </t>
  </si>
  <si>
    <t>IBVS 5668 </t>
  </si>
  <si>
    <t> 05.02.2005 01:38 </t>
  </si>
  <si>
    <t>56390.5</t>
  </si>
  <si>
    <t> 0.0982 </t>
  </si>
  <si>
    <t> 06.02.2005 03:15 </t>
  </si>
  <si>
    <t>56395</t>
  </si>
  <si>
    <t> 0.0976 </t>
  </si>
  <si>
    <t> 08.02.2005 00:46 </t>
  </si>
  <si>
    <t>56403</t>
  </si>
  <si>
    <t> 08.02.2005 03:40 </t>
  </si>
  <si>
    <t>56403.5</t>
  </si>
  <si>
    <t> 08.02.2005 03:42 </t>
  </si>
  <si>
    <t> 0.0985 </t>
  </si>
  <si>
    <t> 08.02.2005 18:09 </t>
  </si>
  <si>
    <t>56406</t>
  </si>
  <si>
    <t> 0.1074 </t>
  </si>
  <si>
    <t> 08.02.2005 20:57 </t>
  </si>
  <si>
    <t>56406.5</t>
  </si>
  <si>
    <t> 0.1057 </t>
  </si>
  <si>
    <t> 12.02.2005 04:32 </t>
  </si>
  <si>
    <t>56420.5</t>
  </si>
  <si>
    <t> 0.0988 </t>
  </si>
  <si>
    <t> 29.03.2005 12:33 </t>
  </si>
  <si>
    <t>56611.5</t>
  </si>
  <si>
    <t> 0.0997 </t>
  </si>
  <si>
    <t>VSB 44 </t>
  </si>
  <si>
    <t> 29.03.2005 15:22 </t>
  </si>
  <si>
    <t>56612</t>
  </si>
  <si>
    <t> 0.0981 </t>
  </si>
  <si>
    <t> 31.03.2005 21:30 </t>
  </si>
  <si>
    <t>56621.5</t>
  </si>
  <si>
    <t> 0.09873 </t>
  </si>
  <si>
    <t> L.Brát </t>
  </si>
  <si>
    <t> 01.04.2005 20:18 </t>
  </si>
  <si>
    <t>56625.5</t>
  </si>
  <si>
    <t> 0.0993 </t>
  </si>
  <si>
    <t> 01.04.2005 23:05 </t>
  </si>
  <si>
    <t>56626</t>
  </si>
  <si>
    <t> 0.0970 </t>
  </si>
  <si>
    <t> 02.04.2005 02:00 </t>
  </si>
  <si>
    <t>56626.5</t>
  </si>
  <si>
    <t> 0.0996 </t>
  </si>
  <si>
    <t> 03.04.2005 00:46 </t>
  </si>
  <si>
    <t>56630.5</t>
  </si>
  <si>
    <t> 0.0992 </t>
  </si>
  <si>
    <t> 03.04.2005 20:40 </t>
  </si>
  <si>
    <t>56634</t>
  </si>
  <si>
    <t> 0.0973 </t>
  </si>
  <si>
    <t> Rätz </t>
  </si>
  <si>
    <t>BAVM 178 </t>
  </si>
  <si>
    <t> 06.04.2005 02:52 </t>
  </si>
  <si>
    <t>56643.5</t>
  </si>
  <si>
    <t> 0.101 </t>
  </si>
  <si>
    <t> S.Cook </t>
  </si>
  <si>
    <t> 15.04.2005 23:11 </t>
  </si>
  <si>
    <t>56685</t>
  </si>
  <si>
    <t> 16.04.2005 02:04 </t>
  </si>
  <si>
    <t>56685.5</t>
  </si>
  <si>
    <t> 0.0990 </t>
  </si>
  <si>
    <t> 26.04.2005 04:10 </t>
  </si>
  <si>
    <t>56728</t>
  </si>
  <si>
    <t> J.M.Cook et al. </t>
  </si>
  <si>
    <t>IBVS 5636 </t>
  </si>
  <si>
    <t> 28.04.2005 21:41 </t>
  </si>
  <si>
    <t>56739.5</t>
  </si>
  <si>
    <t> 0.0995 </t>
  </si>
  <si>
    <t> J.Coloma </t>
  </si>
  <si>
    <t> 04.05.2005 05:46 </t>
  </si>
  <si>
    <t>56762</t>
  </si>
  <si>
    <t> 04.05.2005 14:23 </t>
  </si>
  <si>
    <t>56763.5</t>
  </si>
  <si>
    <t> Maehara </t>
  </si>
  <si>
    <t> 04.06.2005 05:12 </t>
  </si>
  <si>
    <t>56892.5</t>
  </si>
  <si>
    <t> 0.0989 </t>
  </si>
  <si>
    <t> 08.06.2005 06:02 </t>
  </si>
  <si>
    <t>56909.5</t>
  </si>
  <si>
    <t> 09.06.2005 07:43 </t>
  </si>
  <si>
    <t>56914</t>
  </si>
  <si>
    <t> 10.06.2005 06:27 </t>
  </si>
  <si>
    <t>56918</t>
  </si>
  <si>
    <t> 0.0986 </t>
  </si>
  <si>
    <t> 17.06.2005 06:30 </t>
  </si>
  <si>
    <t>56947.5</t>
  </si>
  <si>
    <t> 0.0991 </t>
  </si>
  <si>
    <t> 19.06.2005 04:05 </t>
  </si>
  <si>
    <t>56955.5</t>
  </si>
  <si>
    <t> 27.06.2005 05:45 </t>
  </si>
  <si>
    <t>56989.5</t>
  </si>
  <si>
    <t> 02.07.2005 05:22 </t>
  </si>
  <si>
    <t>57010.5</t>
  </si>
  <si>
    <t> 25.01.2006 01:42 </t>
  </si>
  <si>
    <t>57882</t>
  </si>
  <si>
    <t>m</t>
  </si>
  <si>
    <t>IBVS 5777 </t>
  </si>
  <si>
    <t> 25.01.2006 04:32 </t>
  </si>
  <si>
    <t>57882.5</t>
  </si>
  <si>
    <t> 29.01.2006 02:31 </t>
  </si>
  <si>
    <t>57899</t>
  </si>
  <si>
    <t> M.&amp; C.Rätz </t>
  </si>
  <si>
    <t>BAVM 186 </t>
  </si>
  <si>
    <t> 04.03.2006 09:39 </t>
  </si>
  <si>
    <t>58043.5</t>
  </si>
  <si>
    <t> AOEB 12 </t>
  </si>
  <si>
    <t> 13.03.2006 12:57 </t>
  </si>
  <si>
    <t>58082</t>
  </si>
  <si>
    <t> K.Nagai et al. </t>
  </si>
  <si>
    <t>VSB 45 </t>
  </si>
  <si>
    <t> 13.03.2006 15:47 </t>
  </si>
  <si>
    <t>58082.5</t>
  </si>
  <si>
    <t> 22.03.2006 21:58 </t>
  </si>
  <si>
    <t>58121.5</t>
  </si>
  <si>
    <t> 0.0994 </t>
  </si>
  <si>
    <t> 23.03.2006 23:34 </t>
  </si>
  <si>
    <t>58126</t>
  </si>
  <si>
    <t> 0.0980 </t>
  </si>
  <si>
    <t> 24.03.2006 02:23 </t>
  </si>
  <si>
    <t>58126.5</t>
  </si>
  <si>
    <t> 0.0968 </t>
  </si>
  <si>
    <t> 01.04.2006 06:58 </t>
  </si>
  <si>
    <t>58161</t>
  </si>
  <si>
    <t> R.Nelson </t>
  </si>
  <si>
    <t>IBVS 5760 </t>
  </si>
  <si>
    <t> 01.04.2006 21:12 </t>
  </si>
  <si>
    <t>58163.5</t>
  </si>
  <si>
    <t> 0.09947 </t>
  </si>
  <si>
    <t> S.Dogru et al. </t>
  </si>
  <si>
    <t>IBVS 5707 </t>
  </si>
  <si>
    <t> 04.04.2006 19:20 </t>
  </si>
  <si>
    <t>58176</t>
  </si>
  <si>
    <t> 0.0545 </t>
  </si>
  <si>
    <t> 05.04.2006 02:06 </t>
  </si>
  <si>
    <t>58177</t>
  </si>
  <si>
    <t> 06.04.2006 23:41 </t>
  </si>
  <si>
    <t>58185</t>
  </si>
  <si>
    <t> 0.09984 </t>
  </si>
  <si>
    <t> 07.04.2006 22:28 </t>
  </si>
  <si>
    <t>58189</t>
  </si>
  <si>
    <t> 0.09958 </t>
  </si>
  <si>
    <t>C</t>
  </si>
  <si>
    <t> R.Drevený </t>
  </si>
  <si>
    <t> 14.04.2006 22:30 </t>
  </si>
  <si>
    <t>58218.5</t>
  </si>
  <si>
    <t> H.Jungbluth </t>
  </si>
  <si>
    <t>Cycle counts must be incorrect here</t>
  </si>
  <si>
    <t>3rd star</t>
  </si>
  <si>
    <t>4th star</t>
  </si>
  <si>
    <t>NOT REGULAR</t>
  </si>
  <si>
    <t>JAVSO..40..975</t>
  </si>
  <si>
    <t>JAVSO..41..122</t>
  </si>
  <si>
    <t>JAVSO..41..328</t>
  </si>
  <si>
    <t>IBVS 6125</t>
  </si>
  <si>
    <t>JAVSO..42..426</t>
  </si>
  <si>
    <t>IBVS 6149</t>
  </si>
  <si>
    <t>IBVS 6157</t>
  </si>
  <si>
    <t>IBVS 6167</t>
  </si>
  <si>
    <t>IBVS 6195</t>
  </si>
  <si>
    <t>JAVSO 43, 77</t>
  </si>
  <si>
    <t>JAVSO..43..238</t>
  </si>
  <si>
    <t>JAVSO..44..164</t>
  </si>
  <si>
    <t>JAVSO..45..121</t>
  </si>
  <si>
    <t>JAVSO..45..215</t>
  </si>
  <si>
    <t>VSB-64</t>
  </si>
  <si>
    <t>IBVS 6262</t>
  </si>
  <si>
    <t>2020JAVSO..48….1</t>
  </si>
  <si>
    <t>OEJV 0203</t>
  </si>
  <si>
    <t>JAVSO..46..184</t>
  </si>
  <si>
    <t>JAVSO..47..263</t>
  </si>
  <si>
    <t>JAVSO..48…87</t>
  </si>
  <si>
    <t>JAVSO..48..256</t>
  </si>
  <si>
    <t>OEJV 0211</t>
  </si>
  <si>
    <t>VSB 067</t>
  </si>
  <si>
    <t>VSB 069</t>
  </si>
  <si>
    <t>RHN 2021</t>
  </si>
  <si>
    <t>JAVSO 49, 256</t>
  </si>
  <si>
    <t>A5, A2, A3, A6 Active</t>
  </si>
  <si>
    <t>VSB, 91</t>
  </si>
  <si>
    <t>JBAV, 63</t>
  </si>
  <si>
    <t>JAAVSO, 50, 255</t>
  </si>
  <si>
    <t>VSB, 108</t>
  </si>
  <si>
    <t>OEJV 226</t>
  </si>
  <si>
    <t>JAAVSO, 51, 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</si>
</sst>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_);\(&quot;$&quot;#,##0\)"/>
    <numFmt numFmtId="165" formatCode="0.0000"/>
    <numFmt numFmtId="166" formatCode="0.00000"/>
  </numFmts>
  <fonts count="57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2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7"/>
      <name val="Arial"/>
      <family val="2"/>
    </font>
    <font>
      <b/>
      <sz val="10"/>
      <color indexed="14"/>
      <name val="Arial"/>
      <family val="2"/>
    </font>
    <font>
      <b/>
      <vertAlign val="superscript"/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color indexed="14"/>
      <name val="Arial"/>
      <family val="2"/>
    </font>
    <font>
      <u/>
      <sz val="10"/>
      <color indexed="12"/>
      <name val="Arial"/>
      <family val="2"/>
    </font>
    <font>
      <b/>
      <sz val="12"/>
      <color indexed="8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color indexed="13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sz val="10"/>
      <color indexed="12"/>
      <name val="Arial"/>
      <family val="2"/>
    </font>
    <font>
      <vertAlign val="superscript"/>
      <sz val="10"/>
      <name val="Arial"/>
      <family val="2"/>
    </font>
    <font>
      <sz val="10"/>
      <color indexed="14"/>
      <name val="Arial"/>
      <family val="2"/>
    </font>
    <font>
      <b/>
      <sz val="10"/>
      <color indexed="16"/>
      <name val="Arial"/>
      <family val="2"/>
    </font>
    <font>
      <b/>
      <sz val="10"/>
      <color indexed="13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30"/>
      <name val="Arial"/>
      <family val="2"/>
    </font>
    <font>
      <b/>
      <sz val="10"/>
      <color rgb="FFFF0000"/>
      <name val="Arial"/>
      <family val="2"/>
    </font>
    <font>
      <sz val="10"/>
      <color rgb="FF00B05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8"/>
        <bgColor indexed="9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9">
    <xf numFmtId="0" fontId="0" fillId="0" borderId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6" borderId="0" applyNumberFormat="0" applyBorder="0" applyAlignment="0" applyProtection="0"/>
    <xf numFmtId="0" fontId="36" fillId="9" borderId="0" applyNumberFormat="0" applyBorder="0" applyAlignment="0" applyProtection="0"/>
    <xf numFmtId="0" fontId="36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20" borderId="0" applyNumberFormat="0" applyBorder="0" applyAlignment="0" applyProtection="0"/>
    <xf numFmtId="0" fontId="38" fillId="4" borderId="0" applyNumberFormat="0" applyBorder="0" applyAlignment="0" applyProtection="0"/>
    <xf numFmtId="0" fontId="39" fillId="21" borderId="1" applyNumberFormat="0" applyAlignment="0" applyProtection="0"/>
    <xf numFmtId="0" fontId="40" fillId="22" borderId="2" applyNumberFormat="0" applyAlignment="0" applyProtection="0"/>
    <xf numFmtId="3" fontId="51" fillId="2" borderId="0"/>
    <xf numFmtId="164" fontId="51" fillId="2" borderId="0"/>
    <xf numFmtId="0" fontId="51" fillId="2" borderId="0"/>
    <xf numFmtId="0" fontId="41" fillId="0" borderId="0" applyNumberFormat="0" applyFill="0" applyBorder="0" applyAlignment="0" applyProtection="0"/>
    <xf numFmtId="2" fontId="51" fillId="2" borderId="0"/>
    <xf numFmtId="0" fontId="42" fillId="5" borderId="0" applyNumberFormat="0" applyBorder="0" applyAlignment="0" applyProtection="0"/>
    <xf numFmtId="0" fontId="1" fillId="2" borderId="0"/>
    <xf numFmtId="0" fontId="2" fillId="2" borderId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44" fillId="8" borderId="1" applyNumberFormat="0" applyAlignment="0" applyProtection="0"/>
    <xf numFmtId="0" fontId="45" fillId="0" borderId="4" applyNumberFormat="0" applyFill="0" applyAlignment="0" applyProtection="0"/>
    <xf numFmtId="0" fontId="46" fillId="23" borderId="0" applyNumberFormat="0" applyBorder="0" applyAlignment="0" applyProtection="0"/>
    <xf numFmtId="0" fontId="20" fillId="0" borderId="0"/>
    <xf numFmtId="0" fontId="5" fillId="0" borderId="0"/>
    <xf numFmtId="0" fontId="20" fillId="24" borderId="5" applyNumberFormat="0" applyFont="0" applyAlignment="0" applyProtection="0"/>
    <xf numFmtId="0" fontId="47" fillId="21" borderId="6" applyNumberFormat="0" applyAlignment="0" applyProtection="0"/>
    <xf numFmtId="0" fontId="48" fillId="0" borderId="0" applyNumberFormat="0" applyFill="0" applyBorder="0" applyAlignment="0" applyProtection="0"/>
    <xf numFmtId="0" fontId="51" fillId="2" borderId="7"/>
    <xf numFmtId="0" fontId="49" fillId="0" borderId="0" applyNumberFormat="0" applyFill="0" applyBorder="0" applyAlignment="0" applyProtection="0"/>
  </cellStyleXfs>
  <cellXfs count="358">
    <xf numFmtId="0" fontId="0" fillId="2" borderId="0" xfId="0" applyFill="1"/>
    <xf numFmtId="0" fontId="0" fillId="0" borderId="5" xfId="0" applyBorder="1"/>
    <xf numFmtId="0" fontId="0" fillId="2" borderId="5" xfId="0" applyFill="1" applyBorder="1"/>
    <xf numFmtId="0" fontId="0" fillId="2" borderId="5" xfId="0" applyFill="1" applyBorder="1" applyAlignment="1">
      <alignment horizontal="right"/>
    </xf>
    <xf numFmtId="0" fontId="0" fillId="0" borderId="8" xfId="0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 applyAlignment="1">
      <alignment horizontal="right"/>
    </xf>
    <xf numFmtId="0" fontId="0" fillId="2" borderId="13" xfId="0" applyFill="1" applyBorder="1" applyAlignment="1">
      <alignment horizontal="right"/>
    </xf>
    <xf numFmtId="0" fontId="0" fillId="2" borderId="14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4" fillId="2" borderId="14" xfId="0" applyFont="1" applyFill="1" applyBorder="1" applyAlignment="1">
      <alignment horizontal="center"/>
    </xf>
    <xf numFmtId="14" fontId="0" fillId="2" borderId="11" xfId="0" applyNumberFormat="1" applyFill="1" applyBorder="1"/>
    <xf numFmtId="0" fontId="0" fillId="0" borderId="0" xfId="0"/>
    <xf numFmtId="0" fontId="6" fillId="0" borderId="0" xfId="0" applyFont="1"/>
    <xf numFmtId="0" fontId="4" fillId="0" borderId="0" xfId="0" applyFont="1"/>
    <xf numFmtId="0" fontId="0" fillId="0" borderId="15" xfId="0" applyBorder="1" applyAlignment="1">
      <alignment horizontal="center"/>
    </xf>
    <xf numFmtId="0" fontId="0" fillId="0" borderId="0" xfId="0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5" xfId="0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3" fillId="2" borderId="5" xfId="0" applyFont="1" applyFill="1" applyBorder="1"/>
    <xf numFmtId="0" fontId="0" fillId="0" borderId="0" xfId="0" applyAlignment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0" fillId="2" borderId="16" xfId="0" applyFill="1" applyBorder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0" fontId="0" fillId="2" borderId="11" xfId="0" applyFill="1" applyBorder="1" applyAlignment="1">
      <alignment horizontal="left"/>
    </xf>
    <xf numFmtId="0" fontId="0" fillId="2" borderId="5" xfId="0" applyFill="1" applyBorder="1" applyAlignment="1">
      <alignment horizontal="left"/>
    </xf>
    <xf numFmtId="0" fontId="10" fillId="0" borderId="0" xfId="0" applyFont="1"/>
    <xf numFmtId="0" fontId="11" fillId="0" borderId="0" xfId="0" applyFont="1"/>
    <xf numFmtId="0" fontId="8" fillId="0" borderId="0" xfId="0" applyFont="1"/>
    <xf numFmtId="22" fontId="7" fillId="0" borderId="0" xfId="0" applyNumberFormat="1" applyFont="1"/>
    <xf numFmtId="0" fontId="0" fillId="0" borderId="17" xfId="0" applyBorder="1"/>
    <xf numFmtId="0" fontId="0" fillId="0" borderId="18" xfId="0" applyBorder="1"/>
    <xf numFmtId="0" fontId="7" fillId="0" borderId="0" xfId="0" applyFont="1" applyAlignment="1">
      <alignment horizontal="right"/>
    </xf>
    <xf numFmtId="0" fontId="7" fillId="2" borderId="5" xfId="0" applyFont="1" applyFill="1" applyBorder="1" applyAlignment="1">
      <alignment horizontal="left"/>
    </xf>
    <xf numFmtId="0" fontId="7" fillId="0" borderId="0" xfId="0" applyFont="1"/>
    <xf numFmtId="0" fontId="7" fillId="0" borderId="0" xfId="0" applyFont="1" applyAlignment="1">
      <alignment horizontal="left" vertical="top"/>
    </xf>
    <xf numFmtId="0" fontId="12" fillId="0" borderId="0" xfId="0" applyFont="1" applyAlignment="1">
      <alignment vertical="top"/>
    </xf>
    <xf numFmtId="0" fontId="11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horizontal="left" wrapText="1"/>
    </xf>
    <xf numFmtId="0" fontId="13" fillId="0" borderId="5" xfId="0" applyFont="1" applyBorder="1"/>
    <xf numFmtId="0" fontId="13" fillId="0" borderId="5" xfId="0" applyFont="1" applyBorder="1" applyAlignment="1">
      <alignment wrapText="1"/>
    </xf>
    <xf numFmtId="0" fontId="13" fillId="0" borderId="5" xfId="0" applyFont="1" applyBorder="1" applyAlignment="1">
      <alignment horizontal="left"/>
    </xf>
    <xf numFmtId="0" fontId="13" fillId="0" borderId="5" xfId="0" applyFont="1" applyBorder="1" applyAlignment="1">
      <alignment horizontal="center"/>
    </xf>
    <xf numFmtId="0" fontId="13" fillId="0" borderId="5" xfId="0" applyFont="1" applyBorder="1" applyAlignment="1">
      <alignment vertical="center"/>
    </xf>
    <xf numFmtId="0" fontId="13" fillId="0" borderId="5" xfId="0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0" fontId="14" fillId="0" borderId="0" xfId="0" applyFont="1"/>
    <xf numFmtId="0" fontId="13" fillId="2" borderId="0" xfId="0" applyFont="1" applyFill="1" applyAlignment="1">
      <alignment horizontal="center"/>
    </xf>
    <xf numFmtId="0" fontId="13" fillId="2" borderId="0" xfId="0" applyFont="1" applyFill="1" applyAlignment="1">
      <alignment horizontal="left"/>
    </xf>
    <xf numFmtId="0" fontId="13" fillId="0" borderId="0" xfId="0" applyFont="1"/>
    <xf numFmtId="0" fontId="13" fillId="0" borderId="5" xfId="0" applyFont="1" applyBorder="1" applyAlignment="1">
      <alignment horizontal="left" vertical="center"/>
    </xf>
    <xf numFmtId="0" fontId="13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horizontal="left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wrapText="1"/>
    </xf>
    <xf numFmtId="0" fontId="14" fillId="2" borderId="0" xfId="0" applyFont="1" applyFill="1"/>
    <xf numFmtId="0" fontId="13" fillId="2" borderId="5" xfId="0" applyFont="1" applyFill="1" applyBorder="1"/>
    <xf numFmtId="0" fontId="13" fillId="2" borderId="5" xfId="0" applyFont="1" applyFill="1" applyBorder="1" applyAlignment="1">
      <alignment horizontal="center"/>
    </xf>
    <xf numFmtId="0" fontId="13" fillId="2" borderId="5" xfId="0" applyFont="1" applyFill="1" applyBorder="1" applyAlignment="1">
      <alignment horizontal="left"/>
    </xf>
    <xf numFmtId="0" fontId="14" fillId="2" borderId="5" xfId="0" applyFont="1" applyFill="1" applyBorder="1"/>
    <xf numFmtId="0" fontId="13" fillId="0" borderId="5" xfId="0" applyFont="1" applyBorder="1" applyAlignment="1">
      <alignment horizontal="left" wrapText="1"/>
    </xf>
    <xf numFmtId="0" fontId="14" fillId="2" borderId="0" xfId="0" applyFont="1" applyFill="1" applyAlignment="1">
      <alignment horizontal="left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6" fillId="0" borderId="5" xfId="0" applyFont="1" applyBorder="1"/>
    <xf numFmtId="0" fontId="16" fillId="0" borderId="5" xfId="0" applyFont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6" fillId="0" borderId="5" xfId="0" applyFont="1" applyBorder="1" applyAlignment="1">
      <alignment horizontal="left"/>
    </xf>
    <xf numFmtId="0" fontId="16" fillId="0" borderId="0" xfId="0" applyFont="1" applyAlignment="1">
      <alignment horizontal="center" wrapText="1"/>
    </xf>
    <xf numFmtId="165" fontId="13" fillId="2" borderId="0" xfId="0" applyNumberFormat="1" applyFont="1" applyFill="1" applyAlignment="1">
      <alignment horizontal="left"/>
    </xf>
    <xf numFmtId="0" fontId="16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0" fontId="0" fillId="0" borderId="5" xfId="0" applyBorder="1" applyAlignment="1">
      <alignment vertical="center"/>
    </xf>
    <xf numFmtId="0" fontId="13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center"/>
    </xf>
    <xf numFmtId="0" fontId="20" fillId="0" borderId="0" xfId="0" applyFont="1"/>
    <xf numFmtId="0" fontId="15" fillId="25" borderId="5" xfId="0" applyFont="1" applyFill="1" applyBorder="1" applyAlignment="1">
      <alignment horizontal="left" vertical="top" wrapText="1" indent="1"/>
    </xf>
    <xf numFmtId="0" fontId="15" fillId="25" borderId="5" xfId="0" applyFont="1" applyFill="1" applyBorder="1" applyAlignment="1">
      <alignment horizontal="center" vertical="top" wrapText="1"/>
    </xf>
    <xf numFmtId="0" fontId="0" fillId="2" borderId="10" xfId="0" applyFill="1" applyBorder="1" applyAlignment="1">
      <alignment horizontal="left"/>
    </xf>
    <xf numFmtId="0" fontId="15" fillId="25" borderId="5" xfId="0" applyFont="1" applyFill="1" applyBorder="1" applyAlignment="1">
      <alignment horizontal="left" vertical="top" wrapText="1"/>
    </xf>
    <xf numFmtId="0" fontId="22" fillId="25" borderId="5" xfId="38" applyFill="1" applyBorder="1" applyAlignment="1" applyProtection="1">
      <alignment horizontal="left" vertical="top" wrapText="1"/>
    </xf>
    <xf numFmtId="0" fontId="23" fillId="2" borderId="0" xfId="0" applyFont="1" applyFill="1"/>
    <xf numFmtId="0" fontId="22" fillId="2" borderId="5" xfId="38" applyFill="1" applyBorder="1" applyAlignment="1" applyProtection="1"/>
    <xf numFmtId="0" fontId="25" fillId="25" borderId="5" xfId="0" applyFont="1" applyFill="1" applyBorder="1" applyAlignment="1">
      <alignment horizontal="left" vertical="top" wrapText="1"/>
    </xf>
    <xf numFmtId="0" fontId="25" fillId="25" borderId="5" xfId="0" applyFont="1" applyFill="1" applyBorder="1" applyAlignment="1">
      <alignment horizontal="left" vertical="top" wrapText="1" indent="1"/>
    </xf>
    <xf numFmtId="0" fontId="25" fillId="25" borderId="5" xfId="0" applyFont="1" applyFill="1" applyBorder="1" applyAlignment="1">
      <alignment horizontal="center" vertical="top" wrapText="1"/>
    </xf>
    <xf numFmtId="0" fontId="26" fillId="25" borderId="5" xfId="38" applyFont="1" applyFill="1" applyBorder="1" applyAlignment="1" applyProtection="1">
      <alignment horizontal="left" vertical="top" wrapText="1"/>
    </xf>
    <xf numFmtId="0" fontId="27" fillId="26" borderId="0" xfId="0" applyFont="1" applyFill="1"/>
    <xf numFmtId="0" fontId="0" fillId="26" borderId="5" xfId="0" applyFill="1" applyBorder="1"/>
    <xf numFmtId="0" fontId="0" fillId="27" borderId="5" xfId="0" applyFill="1" applyBorder="1"/>
    <xf numFmtId="0" fontId="6" fillId="0" borderId="22" xfId="0" applyFont="1" applyBorder="1"/>
    <xf numFmtId="0" fontId="0" fillId="0" borderId="23" xfId="0" applyBorder="1"/>
    <xf numFmtId="0" fontId="0" fillId="0" borderId="24" xfId="0" applyBorder="1"/>
    <xf numFmtId="0" fontId="6" fillId="0" borderId="23" xfId="0" applyFont="1" applyBorder="1" applyAlignment="1">
      <alignment horizontal="center"/>
    </xf>
    <xf numFmtId="0" fontId="6" fillId="0" borderId="23" xfId="0" applyFont="1" applyBorder="1" applyAlignment="1">
      <alignment horizontal="left"/>
    </xf>
    <xf numFmtId="0" fontId="11" fillId="0" borderId="15" xfId="0" applyFont="1" applyBorder="1" applyAlignment="1">
      <alignment horizontal="center"/>
    </xf>
    <xf numFmtId="0" fontId="28" fillId="0" borderId="15" xfId="0" applyFont="1" applyBorder="1" applyAlignment="1">
      <alignment horizontal="center"/>
    </xf>
    <xf numFmtId="0" fontId="29" fillId="0" borderId="15" xfId="0" applyFont="1" applyBorder="1" applyAlignment="1">
      <alignment horizontal="center"/>
    </xf>
    <xf numFmtId="14" fontId="20" fillId="0" borderId="0" xfId="0" applyNumberFormat="1" applyFont="1"/>
    <xf numFmtId="0" fontId="20" fillId="0" borderId="0" xfId="0" applyFont="1" applyAlignment="1">
      <alignment horizontal="center"/>
    </xf>
    <xf numFmtId="0" fontId="33" fillId="25" borderId="5" xfId="0" applyFont="1" applyFill="1" applyBorder="1" applyAlignment="1">
      <alignment horizontal="left" vertical="top" wrapText="1"/>
    </xf>
    <xf numFmtId="0" fontId="33" fillId="25" borderId="5" xfId="0" applyFont="1" applyFill="1" applyBorder="1" applyAlignment="1">
      <alignment horizontal="left" vertical="top" wrapText="1" indent="1"/>
    </xf>
    <xf numFmtId="0" fontId="33" fillId="25" borderId="5" xfId="0" applyFont="1" applyFill="1" applyBorder="1" applyAlignment="1">
      <alignment horizontal="center" vertical="top" wrapText="1"/>
    </xf>
    <xf numFmtId="0" fontId="33" fillId="2" borderId="5" xfId="0" applyFont="1" applyFill="1" applyBorder="1"/>
    <xf numFmtId="0" fontId="54" fillId="0" borderId="0" xfId="0" applyFont="1" applyAlignment="1">
      <alignment horizontal="left" vertical="center"/>
    </xf>
    <xf numFmtId="0" fontId="54" fillId="0" borderId="0" xfId="0" applyFont="1" applyAlignment="1">
      <alignment horizontal="center" vertical="center"/>
    </xf>
    <xf numFmtId="0" fontId="54" fillId="0" borderId="0" xfId="42" applyFont="1" applyAlignment="1">
      <alignment horizontal="left" vertical="center"/>
    </xf>
    <xf numFmtId="0" fontId="54" fillId="0" borderId="0" xfId="42" applyFont="1" applyAlignment="1">
      <alignment horizontal="center" vertical="center"/>
    </xf>
    <xf numFmtId="0" fontId="55" fillId="2" borderId="5" xfId="0" applyFont="1" applyFill="1" applyBorder="1" applyAlignment="1">
      <alignment horizontal="center"/>
    </xf>
    <xf numFmtId="0" fontId="56" fillId="0" borderId="0" xfId="0" applyFont="1" applyAlignment="1">
      <alignment vertical="center" wrapText="1"/>
    </xf>
    <xf numFmtId="0" fontId="56" fillId="0" borderId="0" xfId="0" applyFont="1" applyAlignment="1">
      <alignment horizontal="center" vertical="center" wrapText="1"/>
    </xf>
    <xf numFmtId="0" fontId="56" fillId="0" borderId="0" xfId="0" applyFont="1" applyAlignment="1" applyProtection="1">
      <alignment vertical="center" wrapText="1"/>
      <protection locked="0"/>
    </xf>
    <xf numFmtId="0" fontId="0" fillId="2" borderId="5" xfId="0" applyFill="1" applyBorder="1" applyAlignment="1">
      <alignment vertical="center"/>
    </xf>
    <xf numFmtId="0" fontId="0" fillId="2" borderId="5" xfId="0" applyFill="1" applyBorder="1" applyAlignment="1">
      <alignment horizontal="left" vertical="center"/>
    </xf>
    <xf numFmtId="0" fontId="0" fillId="2" borderId="5" xfId="0" applyFill="1" applyBorder="1" applyAlignment="1">
      <alignment horizontal="center" vertical="center"/>
    </xf>
    <xf numFmtId="0" fontId="0" fillId="0" borderId="25" xfId="0" applyBorder="1" applyAlignment="1">
      <alignment vertical="center"/>
    </xf>
    <xf numFmtId="0" fontId="7" fillId="0" borderId="26" xfId="0" applyFont="1" applyBorder="1" applyAlignment="1">
      <alignment vertical="center"/>
    </xf>
    <xf numFmtId="0" fontId="0" fillId="0" borderId="26" xfId="0" applyBorder="1" applyAlignment="1">
      <alignment horizontal="right" vertical="center"/>
    </xf>
    <xf numFmtId="0" fontId="0" fillId="0" borderId="27" xfId="0" applyBorder="1" applyAlignment="1">
      <alignment vertical="center"/>
    </xf>
    <xf numFmtId="0" fontId="20" fillId="0" borderId="0" xfId="0" applyFont="1" applyAlignment="1">
      <alignment vertical="center"/>
    </xf>
    <xf numFmtId="0" fontId="27" fillId="26" borderId="0" xfId="0" applyFont="1" applyFill="1" applyAlignment="1">
      <alignment vertical="center"/>
    </xf>
    <xf numFmtId="0" fontId="0" fillId="2" borderId="10" xfId="0" applyFill="1" applyBorder="1" applyAlignment="1">
      <alignment vertical="center"/>
    </xf>
    <xf numFmtId="0" fontId="0" fillId="28" borderId="25" xfId="0" applyFill="1" applyBorder="1" applyAlignment="1">
      <alignment vertical="center"/>
    </xf>
    <xf numFmtId="0" fontId="20" fillId="28" borderId="27" xfId="0" applyFont="1" applyFill="1" applyBorder="1" applyAlignment="1">
      <alignment vertical="center"/>
    </xf>
    <xf numFmtId="0" fontId="31" fillId="0" borderId="19" xfId="0" applyFont="1" applyBorder="1" applyAlignment="1">
      <alignment vertical="center"/>
    </xf>
    <xf numFmtId="0" fontId="0" fillId="0" borderId="28" xfId="0" applyBorder="1" applyAlignment="1">
      <alignment vertical="center"/>
    </xf>
    <xf numFmtId="0" fontId="0" fillId="0" borderId="19" xfId="0" applyBorder="1" applyAlignment="1">
      <alignment vertical="center"/>
    </xf>
    <xf numFmtId="0" fontId="6" fillId="0" borderId="0" xfId="0" applyFont="1" applyAlignment="1">
      <alignment vertical="center"/>
    </xf>
    <xf numFmtId="0" fontId="0" fillId="0" borderId="8" xfId="0" applyBorder="1" applyAlignment="1">
      <alignment vertical="center"/>
    </xf>
    <xf numFmtId="0" fontId="0" fillId="2" borderId="12" xfId="0" applyFill="1" applyBorder="1" applyAlignment="1">
      <alignment horizontal="right" vertical="center"/>
    </xf>
    <xf numFmtId="0" fontId="0" fillId="2" borderId="13" xfId="0" applyFill="1" applyBorder="1" applyAlignment="1">
      <alignment horizontal="right" vertical="center"/>
    </xf>
    <xf numFmtId="0" fontId="0" fillId="2" borderId="9" xfId="0" applyFill="1" applyBorder="1" applyAlignment="1">
      <alignment vertical="center"/>
    </xf>
    <xf numFmtId="0" fontId="0" fillId="28" borderId="29" xfId="0" applyFill="1" applyBorder="1" applyAlignment="1">
      <alignment vertical="center"/>
    </xf>
    <xf numFmtId="0" fontId="20" fillId="28" borderId="28" xfId="0" applyFont="1" applyFill="1" applyBorder="1" applyAlignment="1">
      <alignment vertical="center"/>
    </xf>
    <xf numFmtId="0" fontId="31" fillId="0" borderId="20" xfId="0" applyFont="1" applyBorder="1" applyAlignment="1">
      <alignment vertical="center"/>
    </xf>
    <xf numFmtId="0" fontId="0" fillId="0" borderId="20" xfId="0" applyBorder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0" fillId="2" borderId="5" xfId="0" applyFill="1" applyBorder="1" applyAlignment="1">
      <alignment horizontal="right" vertical="center"/>
    </xf>
    <xf numFmtId="0" fontId="0" fillId="29" borderId="29" xfId="0" applyFill="1" applyBorder="1" applyAlignment="1">
      <alignment vertical="center"/>
    </xf>
    <xf numFmtId="0" fontId="20" fillId="30" borderId="28" xfId="0" applyFont="1" applyFill="1" applyBorder="1" applyAlignment="1">
      <alignment vertical="center"/>
    </xf>
    <xf numFmtId="0" fontId="25" fillId="0" borderId="20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20" fillId="29" borderId="29" xfId="0" applyFont="1" applyFill="1" applyBorder="1" applyAlignment="1">
      <alignment vertical="center"/>
    </xf>
    <xf numFmtId="0" fontId="0" fillId="0" borderId="15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28" borderId="30" xfId="0" applyFill="1" applyBorder="1" applyAlignment="1">
      <alignment vertical="center"/>
    </xf>
    <xf numFmtId="0" fontId="20" fillId="28" borderId="31" xfId="0" applyFont="1" applyFill="1" applyBorder="1" applyAlignment="1">
      <alignment vertical="center"/>
    </xf>
    <xf numFmtId="0" fontId="31" fillId="0" borderId="21" xfId="0" applyFont="1" applyBorder="1" applyAlignment="1">
      <alignment vertical="center"/>
    </xf>
    <xf numFmtId="0" fontId="0" fillId="0" borderId="21" xfId="0" applyBorder="1" applyAlignment="1">
      <alignment vertical="center"/>
    </xf>
    <xf numFmtId="0" fontId="7" fillId="0" borderId="0" xfId="0" applyFont="1" applyAlignment="1">
      <alignment vertical="center"/>
    </xf>
    <xf numFmtId="0" fontId="7" fillId="30" borderId="0" xfId="0" applyFont="1" applyFill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29" xfId="0" applyBorder="1" applyAlignment="1">
      <alignment horizontal="left" vertical="center"/>
    </xf>
    <xf numFmtId="0" fontId="9" fillId="0" borderId="29" xfId="0" applyFont="1" applyBorder="1" applyAlignment="1">
      <alignment vertical="center"/>
    </xf>
    <xf numFmtId="11" fontId="7" fillId="0" borderId="0" xfId="0" applyNumberFormat="1" applyFont="1" applyAlignment="1">
      <alignment vertical="center"/>
    </xf>
    <xf numFmtId="0" fontId="35" fillId="26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0" fillId="0" borderId="17" xfId="0" applyBorder="1" applyAlignment="1">
      <alignment vertical="center"/>
    </xf>
    <xf numFmtId="0" fontId="0" fillId="0" borderId="18" xfId="0" applyBorder="1" applyAlignment="1">
      <alignment vertical="center"/>
    </xf>
    <xf numFmtId="0" fontId="20" fillId="0" borderId="30" xfId="0" applyFont="1" applyBorder="1" applyAlignment="1">
      <alignment vertical="center"/>
    </xf>
    <xf numFmtId="0" fontId="34" fillId="30" borderId="15" xfId="0" applyFont="1" applyFill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31" xfId="0" applyBorder="1" applyAlignment="1">
      <alignment vertical="center"/>
    </xf>
    <xf numFmtId="22" fontId="7" fillId="0" borderId="0" xfId="0" applyNumberFormat="1" applyFont="1" applyAlignment="1">
      <alignment vertical="center"/>
    </xf>
    <xf numFmtId="0" fontId="27" fillId="0" borderId="0" xfId="0" applyFont="1" applyAlignment="1">
      <alignment horizontal="left" vertical="center"/>
    </xf>
    <xf numFmtId="0" fontId="0" fillId="2" borderId="14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2" borderId="14" xfId="0" applyFill="1" applyBorder="1" applyAlignment="1">
      <alignment horizontal="left" vertical="center"/>
    </xf>
    <xf numFmtId="0" fontId="4" fillId="2" borderId="14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13" fillId="25" borderId="11" xfId="0" applyFont="1" applyFill="1" applyBorder="1" applyAlignment="1">
      <alignment horizontal="left" vertical="center" wrapText="1"/>
    </xf>
    <xf numFmtId="0" fontId="0" fillId="2" borderId="11" xfId="0" applyFill="1" applyBorder="1" applyAlignment="1">
      <alignment vertical="center"/>
    </xf>
    <xf numFmtId="0" fontId="0" fillId="2" borderId="11" xfId="0" applyFill="1" applyBorder="1" applyAlignment="1">
      <alignment horizontal="left" vertical="center"/>
    </xf>
    <xf numFmtId="14" fontId="0" fillId="2" borderId="11" xfId="0" applyNumberFormat="1" applyFill="1" applyBorder="1" applyAlignment="1">
      <alignment vertical="center"/>
    </xf>
    <xf numFmtId="14" fontId="20" fillId="0" borderId="0" xfId="0" applyNumberFormat="1" applyFont="1" applyAlignment="1">
      <alignment vertical="center"/>
    </xf>
    <xf numFmtId="0" fontId="20" fillId="0" borderId="0" xfId="0" applyFont="1" applyAlignment="1">
      <alignment horizontal="center" vertical="center"/>
    </xf>
    <xf numFmtId="0" fontId="13" fillId="25" borderId="5" xfId="0" applyFont="1" applyFill="1" applyBorder="1" applyAlignment="1">
      <alignment horizontal="left" vertical="center" wrapText="1"/>
    </xf>
    <xf numFmtId="0" fontId="13" fillId="25" borderId="5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21" fillId="25" borderId="5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left" vertical="center"/>
    </xf>
    <xf numFmtId="0" fontId="14" fillId="2" borderId="5" xfId="0" applyFont="1" applyFill="1" applyBorder="1" applyAlignment="1">
      <alignment vertical="center"/>
    </xf>
    <xf numFmtId="0" fontId="13" fillId="0" borderId="5" xfId="0" applyFont="1" applyBorder="1" applyAlignment="1">
      <alignment vertical="center" wrapText="1"/>
    </xf>
    <xf numFmtId="0" fontId="13" fillId="25" borderId="5" xfId="38" applyFont="1" applyFill="1" applyBorder="1" applyAlignment="1" applyProtection="1">
      <alignment horizontal="left" vertical="center" wrapText="1"/>
    </xf>
    <xf numFmtId="0" fontId="14" fillId="0" borderId="5" xfId="0" applyFont="1" applyBorder="1" applyAlignment="1">
      <alignment vertical="center"/>
    </xf>
    <xf numFmtId="0" fontId="14" fillId="0" borderId="5" xfId="0" applyFont="1" applyBorder="1" applyAlignment="1">
      <alignment horizontal="left" vertical="center"/>
    </xf>
    <xf numFmtId="0" fontId="31" fillId="25" borderId="5" xfId="38" applyFont="1" applyFill="1" applyBorder="1" applyAlignment="1" applyProtection="1">
      <alignment horizontal="left" vertical="center" wrapText="1"/>
    </xf>
    <xf numFmtId="0" fontId="25" fillId="25" borderId="5" xfId="0" applyFont="1" applyFill="1" applyBorder="1" applyAlignment="1">
      <alignment horizontal="left" vertical="center" wrapText="1"/>
    </xf>
    <xf numFmtId="0" fontId="25" fillId="25" borderId="5" xfId="0" applyFont="1" applyFill="1" applyBorder="1" applyAlignment="1">
      <alignment horizontal="center" vertical="center" wrapText="1"/>
    </xf>
    <xf numFmtId="165" fontId="13" fillId="2" borderId="5" xfId="0" applyNumberFormat="1" applyFont="1" applyFill="1" applyBorder="1" applyAlignment="1">
      <alignment horizontal="left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left" vertical="center"/>
    </xf>
    <xf numFmtId="0" fontId="31" fillId="0" borderId="5" xfId="0" applyFont="1" applyBorder="1" applyAlignment="1">
      <alignment horizontal="left" vertical="center"/>
    </xf>
    <xf numFmtId="0" fontId="31" fillId="0" borderId="5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16" fillId="0" borderId="0" xfId="43" applyFont="1" applyAlignment="1">
      <alignment horizontal="left" vertical="center"/>
    </xf>
    <xf numFmtId="0" fontId="16" fillId="0" borderId="0" xfId="43" applyFont="1" applyAlignment="1">
      <alignment horizontal="center" vertical="center"/>
    </xf>
    <xf numFmtId="0" fontId="50" fillId="0" borderId="0" xfId="42" applyFont="1" applyAlignment="1">
      <alignment vertical="center"/>
    </xf>
    <xf numFmtId="0" fontId="50" fillId="0" borderId="0" xfId="42" applyFont="1" applyAlignment="1">
      <alignment horizontal="center" vertical="center"/>
    </xf>
    <xf numFmtId="0" fontId="50" fillId="0" borderId="0" xfId="42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vertical="center" wrapText="1"/>
    </xf>
    <xf numFmtId="0" fontId="52" fillId="0" borderId="0" xfId="0" applyFont="1" applyAlignment="1">
      <alignment horizontal="center" vertical="center" wrapText="1"/>
    </xf>
    <xf numFmtId="0" fontId="52" fillId="0" borderId="0" xfId="0" applyFont="1" applyAlignment="1">
      <alignment horizontal="left" vertical="center" wrapText="1"/>
    </xf>
    <xf numFmtId="0" fontId="52" fillId="0" borderId="0" xfId="0" applyFont="1" applyAlignment="1">
      <alignment vertical="center"/>
    </xf>
    <xf numFmtId="0" fontId="53" fillId="2" borderId="5" xfId="0" applyFont="1" applyFill="1" applyBorder="1" applyAlignment="1">
      <alignment vertical="center"/>
    </xf>
    <xf numFmtId="0" fontId="52" fillId="2" borderId="5" xfId="0" applyFont="1" applyFill="1" applyBorder="1" applyAlignment="1">
      <alignment vertical="center"/>
    </xf>
    <xf numFmtId="0" fontId="52" fillId="2" borderId="5" xfId="0" applyFont="1" applyFill="1" applyBorder="1" applyAlignment="1">
      <alignment horizontal="left" vertical="center"/>
    </xf>
    <xf numFmtId="0" fontId="52" fillId="0" borderId="0" xfId="42" applyFont="1" applyAlignment="1">
      <alignment vertical="center"/>
    </xf>
    <xf numFmtId="0" fontId="52" fillId="0" borderId="0" xfId="42" applyFont="1" applyAlignment="1">
      <alignment horizontal="center" vertical="center"/>
    </xf>
    <xf numFmtId="0" fontId="52" fillId="0" borderId="0" xfId="42" applyFont="1" applyAlignment="1">
      <alignment horizontal="left" vertical="center"/>
    </xf>
    <xf numFmtId="0" fontId="16" fillId="0" borderId="0" xfId="42" applyFont="1" applyAlignment="1">
      <alignment vertical="center"/>
    </xf>
    <xf numFmtId="0" fontId="16" fillId="0" borderId="0" xfId="42" applyFont="1" applyAlignment="1">
      <alignment horizontal="center" vertical="center"/>
    </xf>
    <xf numFmtId="0" fontId="16" fillId="0" borderId="0" xfId="42" applyFont="1" applyAlignment="1">
      <alignment horizontal="left" vertical="center"/>
    </xf>
    <xf numFmtId="0" fontId="54" fillId="0" borderId="0" xfId="0" applyFont="1" applyAlignment="1">
      <alignment vertical="center"/>
    </xf>
    <xf numFmtId="165" fontId="54" fillId="0" borderId="0" xfId="0" applyNumberFormat="1" applyFont="1" applyAlignment="1">
      <alignment horizontal="left" vertical="center"/>
    </xf>
    <xf numFmtId="0" fontId="13" fillId="0" borderId="0" xfId="43" applyFont="1" applyAlignment="1">
      <alignment horizontal="left" vertical="center"/>
    </xf>
    <xf numFmtId="0" fontId="13" fillId="0" borderId="5" xfId="43" applyFont="1" applyBorder="1" applyAlignment="1">
      <alignment horizontal="left" vertical="center" wrapText="1"/>
    </xf>
    <xf numFmtId="0" fontId="13" fillId="0" borderId="0" xfId="43" applyFont="1" applyAlignment="1">
      <alignment horizontal="left" vertical="center" wrapText="1"/>
    </xf>
    <xf numFmtId="0" fontId="53" fillId="2" borderId="0" xfId="0" applyFont="1" applyFill="1" applyAlignment="1">
      <alignment vertical="center"/>
    </xf>
    <xf numFmtId="0" fontId="52" fillId="2" borderId="0" xfId="0" applyFont="1" applyFill="1" applyAlignment="1">
      <alignment vertical="center"/>
    </xf>
    <xf numFmtId="165" fontId="52" fillId="2" borderId="0" xfId="0" applyNumberFormat="1" applyFont="1" applyFill="1" applyAlignment="1">
      <alignment horizontal="left" vertical="center"/>
    </xf>
    <xf numFmtId="0" fontId="52" fillId="2" borderId="0" xfId="0" applyFont="1" applyFill="1" applyAlignment="1">
      <alignment horizontal="left" vertical="center"/>
    </xf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3" fillId="0" borderId="0" xfId="43" applyFont="1" applyAlignment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 applyAlignment="1">
      <alignment horizontal="left" vertical="center"/>
    </xf>
    <xf numFmtId="0" fontId="16" fillId="0" borderId="5" xfId="42" applyFont="1" applyBorder="1" applyAlignment="1">
      <alignment vertical="center"/>
    </xf>
    <xf numFmtId="0" fontId="16" fillId="0" borderId="5" xfId="42" applyFont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56" fillId="0" borderId="0" xfId="0" applyFont="1" applyAlignment="1">
      <alignment horizontal="center" vertical="center"/>
    </xf>
    <xf numFmtId="165" fontId="56" fillId="0" borderId="0" xfId="0" applyNumberFormat="1" applyFont="1" applyAlignment="1">
      <alignment horizontal="left" vertical="center"/>
    </xf>
    <xf numFmtId="0" fontId="56" fillId="0" borderId="0" xfId="0" applyFont="1" applyAlignment="1">
      <alignment horizontal="left" vertical="center"/>
    </xf>
    <xf numFmtId="0" fontId="56" fillId="2" borderId="0" xfId="0" applyFont="1" applyFill="1" applyAlignment="1">
      <alignment vertical="center"/>
    </xf>
    <xf numFmtId="0" fontId="56" fillId="0" borderId="5" xfId="0" applyFont="1" applyBorder="1" applyAlignment="1">
      <alignment vertical="center" wrapText="1"/>
    </xf>
    <xf numFmtId="0" fontId="56" fillId="0" borderId="5" xfId="0" applyFont="1" applyBorder="1" applyAlignment="1">
      <alignment horizontal="center" vertical="center" wrapText="1"/>
    </xf>
    <xf numFmtId="11" fontId="0" fillId="0" borderId="0" xfId="0" applyNumberFormat="1" applyAlignment="1">
      <alignment vertical="center"/>
    </xf>
    <xf numFmtId="0" fontId="10" fillId="0" borderId="15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25" fillId="0" borderId="5" xfId="0" applyFont="1" applyBorder="1" applyAlignment="1">
      <alignment horizontal="left" vertical="center"/>
    </xf>
    <xf numFmtId="0" fontId="25" fillId="0" borderId="5" xfId="0" applyFont="1" applyBorder="1" applyAlignment="1">
      <alignment horizontal="center" vertical="center"/>
    </xf>
    <xf numFmtId="0" fontId="16" fillId="0" borderId="5" xfId="43" applyFont="1" applyBorder="1" applyAlignment="1">
      <alignment horizontal="left" vertical="center"/>
    </xf>
    <xf numFmtId="0" fontId="16" fillId="0" borderId="5" xfId="43" applyFont="1" applyBorder="1" applyAlignment="1">
      <alignment horizontal="center" vertical="center"/>
    </xf>
    <xf numFmtId="0" fontId="13" fillId="25" borderId="0" xfId="38" applyFont="1" applyFill="1" applyBorder="1" applyAlignment="1" applyProtection="1">
      <alignment horizontal="left" vertical="center" wrapText="1"/>
    </xf>
    <xf numFmtId="0" fontId="13" fillId="25" borderId="0" xfId="0" applyFont="1" applyFill="1" applyAlignment="1">
      <alignment horizontal="left" vertical="center" wrapText="1"/>
    </xf>
    <xf numFmtId="0" fontId="56" fillId="0" borderId="0" xfId="0" applyFont="1" applyAlignment="1" applyProtection="1">
      <alignment horizontal="left" vertical="center"/>
      <protection locked="0"/>
    </xf>
    <xf numFmtId="0" fontId="56" fillId="0" borderId="0" xfId="0" applyFont="1" applyAlignment="1" applyProtection="1">
      <alignment horizontal="center" vertical="center"/>
      <protection locked="0"/>
    </xf>
    <xf numFmtId="0" fontId="13" fillId="2" borderId="11" xfId="0" applyFont="1" applyFill="1" applyBorder="1" applyAlignment="1">
      <alignment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horizontal="left" vertical="center" wrapText="1"/>
    </xf>
    <xf numFmtId="0" fontId="7" fillId="2" borderId="5" xfId="0" applyFont="1" applyFill="1" applyBorder="1" applyAlignment="1">
      <alignment horizontal="left" vertical="center"/>
    </xf>
    <xf numFmtId="14" fontId="0" fillId="2" borderId="0" xfId="0" applyNumberFormat="1" applyFill="1" applyAlignment="1">
      <alignment vertical="center"/>
    </xf>
    <xf numFmtId="14" fontId="20" fillId="0" borderId="11" xfId="0" applyNumberFormat="1" applyFont="1" applyBorder="1" applyAlignment="1">
      <alignment vertical="center"/>
    </xf>
    <xf numFmtId="0" fontId="21" fillId="0" borderId="5" xfId="0" applyFont="1" applyBorder="1" applyAlignment="1">
      <alignment vertical="center"/>
    </xf>
    <xf numFmtId="0" fontId="14" fillId="2" borderId="0" xfId="0" applyFont="1" applyFill="1" applyAlignment="1">
      <alignment vertical="center"/>
    </xf>
    <xf numFmtId="0" fontId="26" fillId="25" borderId="5" xfId="38" applyFont="1" applyFill="1" applyBorder="1" applyAlignment="1" applyProtection="1">
      <alignment horizontal="left" vertical="center" wrapText="1"/>
    </xf>
    <xf numFmtId="0" fontId="25" fillId="25" borderId="0" xfId="0" applyFont="1" applyFill="1" applyAlignment="1">
      <alignment horizontal="center" vertical="center" wrapText="1"/>
    </xf>
    <xf numFmtId="0" fontId="25" fillId="25" borderId="0" xfId="0" applyFont="1" applyFill="1" applyAlignment="1">
      <alignment horizontal="left" vertical="center" wrapText="1"/>
    </xf>
    <xf numFmtId="0" fontId="13" fillId="0" borderId="0" xfId="0" applyFont="1" applyAlignment="1">
      <alignment vertical="center" wrapText="1"/>
    </xf>
    <xf numFmtId="0" fontId="0" fillId="2" borderId="16" xfId="0" applyFill="1" applyBorder="1" applyAlignment="1">
      <alignment vertical="center"/>
    </xf>
    <xf numFmtId="0" fontId="26" fillId="25" borderId="0" xfId="38" applyFont="1" applyFill="1" applyBorder="1" applyAlignment="1" applyProtection="1">
      <alignment horizontal="left" vertical="center" wrapText="1"/>
    </xf>
    <xf numFmtId="0" fontId="16" fillId="0" borderId="5" xfId="0" applyFont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165" fontId="13" fillId="2" borderId="0" xfId="0" applyNumberFormat="1" applyFont="1" applyFill="1" applyAlignment="1">
      <alignment horizontal="left" vertical="center"/>
    </xf>
    <xf numFmtId="0" fontId="14" fillId="2" borderId="0" xfId="0" applyFont="1" applyFill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left" vertical="center" wrapText="1"/>
    </xf>
    <xf numFmtId="0" fontId="16" fillId="0" borderId="5" xfId="0" applyFont="1" applyBorder="1" applyAlignment="1">
      <alignment horizontal="center" vertical="center"/>
    </xf>
    <xf numFmtId="0" fontId="16" fillId="0" borderId="5" xfId="0" applyFont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15" fillId="0" borderId="5" xfId="0" applyFont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28" fillId="0" borderId="0" xfId="0" applyFont="1" applyAlignment="1">
      <alignment horizontal="center" vertical="center"/>
    </xf>
    <xf numFmtId="0" fontId="31" fillId="25" borderId="11" xfId="0" applyFont="1" applyFill="1" applyBorder="1" applyAlignment="1">
      <alignment horizontal="left" vertical="center" wrapText="1"/>
    </xf>
    <xf numFmtId="0" fontId="25" fillId="25" borderId="11" xfId="0" applyFont="1" applyFill="1" applyBorder="1" applyAlignment="1">
      <alignment horizontal="left" vertical="center" wrapText="1"/>
    </xf>
    <xf numFmtId="0" fontId="31" fillId="25" borderId="5" xfId="0" applyFont="1" applyFill="1" applyBorder="1" applyAlignment="1">
      <alignment horizontal="left" vertical="center" wrapText="1"/>
    </xf>
    <xf numFmtId="0" fontId="0" fillId="0" borderId="5" xfId="0" applyBorder="1" applyAlignment="1">
      <alignment horizontal="left" vertical="center"/>
    </xf>
    <xf numFmtId="0" fontId="56" fillId="0" borderId="0" xfId="0" applyFont="1" applyProtection="1">
      <protection locked="0"/>
    </xf>
    <xf numFmtId="0" fontId="56" fillId="0" borderId="0" xfId="0" applyFont="1" applyAlignment="1" applyProtection="1">
      <alignment horizontal="center"/>
      <protection locked="0"/>
    </xf>
    <xf numFmtId="0" fontId="56" fillId="0" borderId="0" xfId="0" applyFont="1" applyAlignment="1">
      <alignment horizontal="left" vertical="center" wrapText="1"/>
    </xf>
    <xf numFmtId="166" fontId="56" fillId="0" borderId="0" xfId="0" applyNumberFormat="1" applyFont="1" applyAlignment="1">
      <alignment horizontal="left" vertical="center" wrapText="1"/>
    </xf>
    <xf numFmtId="0" fontId="56" fillId="0" borderId="5" xfId="0" applyFont="1" applyBorder="1" applyAlignment="1">
      <alignment horizontal="left" vertical="center" wrapText="1"/>
    </xf>
    <xf numFmtId="166" fontId="56" fillId="0" borderId="0" xfId="0" applyNumberFormat="1" applyFont="1" applyAlignment="1" applyProtection="1">
      <alignment horizontal="left" vertical="center" wrapText="1"/>
      <protection locked="0"/>
    </xf>
    <xf numFmtId="166" fontId="56" fillId="0" borderId="5" xfId="0" applyNumberFormat="1" applyFont="1" applyBorder="1" applyAlignment="1">
      <alignment horizontal="left" vertical="center" wrapText="1"/>
    </xf>
    <xf numFmtId="0" fontId="56" fillId="2" borderId="0" xfId="0" applyFont="1" applyFill="1" applyAlignment="1">
      <alignment horizontal="left" vertical="center"/>
    </xf>
    <xf numFmtId="0" fontId="13" fillId="25" borderId="0" xfId="0" applyFont="1" applyFill="1" applyAlignment="1">
      <alignment horizontal="center" vertical="center" wrapText="1"/>
    </xf>
    <xf numFmtId="0" fontId="52" fillId="2" borderId="5" xfId="0" applyFont="1" applyFill="1" applyBorder="1" applyAlignment="1">
      <alignment horizontal="center" vertical="center"/>
    </xf>
    <xf numFmtId="0" fontId="13" fillId="0" borderId="5" xfId="43" applyFont="1" applyBorder="1" applyAlignment="1">
      <alignment horizontal="center" vertical="center" wrapText="1"/>
    </xf>
    <xf numFmtId="0" fontId="13" fillId="0" borderId="0" xfId="43" applyFont="1" applyAlignment="1">
      <alignment horizontal="center" vertical="center" wrapText="1"/>
    </xf>
    <xf numFmtId="0" fontId="52" fillId="2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56" fillId="2" borderId="0" xfId="0" applyFont="1" applyFill="1" applyAlignment="1">
      <alignment horizontal="center" vertical="center"/>
    </xf>
    <xf numFmtId="0" fontId="56" fillId="0" borderId="0" xfId="0" applyFont="1" applyFill="1" applyAlignment="1">
      <alignment vertical="center" wrapText="1"/>
    </xf>
    <xf numFmtId="0" fontId="56" fillId="0" borderId="0" xfId="0" applyFont="1" applyFill="1" applyAlignment="1">
      <alignment horizontal="center" vertical="center" wrapText="1"/>
    </xf>
    <xf numFmtId="166" fontId="56" fillId="0" borderId="0" xfId="0" applyNumberFormat="1" applyFont="1" applyFill="1" applyAlignment="1">
      <alignment horizontal="left" vertical="center" wrapText="1"/>
    </xf>
    <xf numFmtId="0" fontId="56" fillId="0" borderId="0" xfId="0" applyFont="1" applyFill="1" applyAlignment="1">
      <alignment horizontal="left" vertical="center" wrapText="1"/>
    </xf>
    <xf numFmtId="0" fontId="56" fillId="0" borderId="5" xfId="0" applyFont="1" applyFill="1" applyBorder="1" applyAlignment="1">
      <alignment vertical="center" wrapText="1"/>
    </xf>
    <xf numFmtId="0" fontId="56" fillId="0" borderId="5" xfId="0" applyFont="1" applyFill="1" applyBorder="1" applyAlignment="1">
      <alignment horizontal="center" vertical="center" wrapText="1"/>
    </xf>
    <xf numFmtId="166" fontId="56" fillId="0" borderId="5" xfId="0" applyNumberFormat="1" applyFont="1" applyFill="1" applyBorder="1" applyAlignment="1">
      <alignment horizontal="left" vertical="center" wrapText="1"/>
    </xf>
    <xf numFmtId="0" fontId="56" fillId="0" borderId="5" xfId="0" applyFont="1" applyFill="1" applyBorder="1" applyAlignment="1">
      <alignment horizontal="left" vertical="center" wrapText="1"/>
    </xf>
    <xf numFmtId="0" fontId="56" fillId="0" borderId="0" xfId="0" applyFont="1" applyFill="1" applyAlignment="1">
      <alignment vertical="center"/>
    </xf>
    <xf numFmtId="0" fontId="56" fillId="0" borderId="0" xfId="0" applyFont="1" applyFill="1" applyAlignment="1">
      <alignment horizontal="center" vertical="center"/>
    </xf>
    <xf numFmtId="0" fontId="56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56" fillId="0" borderId="0" xfId="0" applyFont="1" applyFill="1" applyProtection="1">
      <protection locked="0"/>
    </xf>
    <xf numFmtId="0" fontId="56" fillId="0" borderId="0" xfId="0" applyFont="1" applyFill="1" applyAlignment="1" applyProtection="1">
      <alignment horizontal="center"/>
      <protection locked="0"/>
    </xf>
    <xf numFmtId="0" fontId="0" fillId="0" borderId="5" xfId="0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0" fontId="0" fillId="0" borderId="5" xfId="0" applyFill="1" applyBorder="1" applyAlignment="1">
      <alignment horizontal="left" vertical="center"/>
    </xf>
    <xf numFmtId="0" fontId="13" fillId="25" borderId="11" xfId="0" applyFont="1" applyFill="1" applyBorder="1" applyAlignment="1">
      <alignment horizontal="center" vertical="center" wrapText="1"/>
    </xf>
    <xf numFmtId="0" fontId="21" fillId="25" borderId="5" xfId="0" applyFont="1" applyFill="1" applyBorder="1" applyAlignment="1">
      <alignment horizontal="center" vertical="center" wrapText="1"/>
    </xf>
    <xf numFmtId="0" fontId="56" fillId="0" borderId="0" xfId="0" applyFont="1" applyFill="1" applyAlignment="1" applyProtection="1">
      <alignment horizontal="left" vertical="center"/>
      <protection locked="0"/>
    </xf>
    <xf numFmtId="0" fontId="56" fillId="0" borderId="0" xfId="0" applyFont="1" applyFill="1" applyAlignment="1" applyProtection="1">
      <alignment horizontal="center" vertical="center"/>
      <protection locked="0"/>
    </xf>
    <xf numFmtId="166" fontId="56" fillId="0" borderId="0" xfId="0" applyNumberFormat="1" applyFont="1" applyFill="1" applyAlignment="1" applyProtection="1">
      <alignment horizontal="left" vertical="center" wrapText="1"/>
      <protection locked="0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A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68947</c:v>
                </c:pt>
                <c:pt idx="602">
                  <c:v>69060.5</c:v>
                </c:pt>
                <c:pt idx="603">
                  <c:v>69119.5</c:v>
                </c:pt>
                <c:pt idx="604">
                  <c:v>70201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1'!$H$21:$H$777</c:f>
              <c:numCache>
                <c:formatCode>General</c:formatCode>
                <c:ptCount val="757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32-477C-8421-A5872EE9F679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68947</c:v>
                </c:pt>
                <c:pt idx="602">
                  <c:v>69060.5</c:v>
                </c:pt>
                <c:pt idx="603">
                  <c:v>69119.5</c:v>
                </c:pt>
                <c:pt idx="604">
                  <c:v>70201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1'!$I$21:$I$777</c:f>
              <c:numCache>
                <c:formatCode>General</c:formatCode>
                <c:ptCount val="757"/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-4.3887050000193994E-2</c:v>
                </c:pt>
                <c:pt idx="31">
                  <c:v>-3.30174999544397E-3</c:v>
                </c:pt>
                <c:pt idx="32">
                  <c:v>7.0485000469489023E-4</c:v>
                </c:pt>
                <c:pt idx="33">
                  <c:v>1.0262499999953434E-3</c:v>
                </c:pt>
                <c:pt idx="34">
                  <c:v>1.5969699998095166E-2</c:v>
                </c:pt>
                <c:pt idx="35">
                  <c:v>-7.3280500000691973E-3</c:v>
                </c:pt>
                <c:pt idx="36">
                  <c:v>-6.4873000010265969E-3</c:v>
                </c:pt>
                <c:pt idx="37">
                  <c:v>-4.920849998597987E-3</c:v>
                </c:pt>
                <c:pt idx="38">
                  <c:v>1.1046000072383322E-3</c:v>
                </c:pt>
                <c:pt idx="39">
                  <c:v>8.1046000050264411E-3</c:v>
                </c:pt>
                <c:pt idx="40">
                  <c:v>-2.2102749993791804E-2</c:v>
                </c:pt>
                <c:pt idx="41">
                  <c:v>-1.2775700000929646E-2</c:v>
                </c:pt>
                <c:pt idx="42">
                  <c:v>5.5768000020179898E-3</c:v>
                </c:pt>
                <c:pt idx="43">
                  <c:v>-2.447700004267972E-3</c:v>
                </c:pt>
                <c:pt idx="44">
                  <c:v>-8.1206499962718226E-3</c:v>
                </c:pt>
                <c:pt idx="45">
                  <c:v>1.0735150004620664E-2</c:v>
                </c:pt>
                <c:pt idx="46">
                  <c:v>-8.8557999988552183E-3</c:v>
                </c:pt>
                <c:pt idx="47">
                  <c:v>-1.817624999966938E-2</c:v>
                </c:pt>
                <c:pt idx="48">
                  <c:v>-1.3835999925504439E-3</c:v>
                </c:pt>
                <c:pt idx="49">
                  <c:v>2.9594999796245247E-4</c:v>
                </c:pt>
                <c:pt idx="50">
                  <c:v>-2.087649998429697E-3</c:v>
                </c:pt>
                <c:pt idx="51">
                  <c:v>-7.2911500028567389E-3</c:v>
                </c:pt>
                <c:pt idx="52">
                  <c:v>-5.2100499960943125E-3</c:v>
                </c:pt>
                <c:pt idx="53">
                  <c:v>-3.1067599993548356E-2</c:v>
                </c:pt>
                <c:pt idx="54">
                  <c:v>-7.4511999991955236E-3</c:v>
                </c:pt>
                <c:pt idx="55">
                  <c:v>-6.8347999913385138E-3</c:v>
                </c:pt>
                <c:pt idx="56">
                  <c:v>-4.9924999620998278E-4</c:v>
                </c:pt>
                <c:pt idx="57">
                  <c:v>-4.3230000010225922E-3</c:v>
                </c:pt>
                <c:pt idx="58">
                  <c:v>6.7700000363402069E-4</c:v>
                </c:pt>
                <c:pt idx="59">
                  <c:v>-1.5379550000943709E-2</c:v>
                </c:pt>
                <c:pt idx="60">
                  <c:v>-7.0194999934756197E-3</c:v>
                </c:pt>
                <c:pt idx="61">
                  <c:v>-1.7539749991556164E-2</c:v>
                </c:pt>
                <c:pt idx="62">
                  <c:v>-2.8063999925507233E-3</c:v>
                </c:pt>
                <c:pt idx="63">
                  <c:v>7.9114999971352518E-4</c:v>
                </c:pt>
                <c:pt idx="64">
                  <c:v>-7.6470999993034638E-3</c:v>
                </c:pt>
                <c:pt idx="65">
                  <c:v>3.6799500012421049E-3</c:v>
                </c:pt>
                <c:pt idx="66">
                  <c:v>-6.7092999961460009E-3</c:v>
                </c:pt>
                <c:pt idx="67">
                  <c:v>2.4481000073137693E-3</c:v>
                </c:pt>
                <c:pt idx="68">
                  <c:v>-6.9355000014184043E-3</c:v>
                </c:pt>
                <c:pt idx="69">
                  <c:v>-1.7592500007594936E-3</c:v>
                </c:pt>
                <c:pt idx="70">
                  <c:v>2.6620000426191837E-4</c:v>
                </c:pt>
                <c:pt idx="71">
                  <c:v>-3.3680999986245297E-3</c:v>
                </c:pt>
                <c:pt idx="72">
                  <c:v>-3.7517000018851832E-3</c:v>
                </c:pt>
                <c:pt idx="73">
                  <c:v>-1.116449995606672E-3</c:v>
                </c:pt>
                <c:pt idx="74">
                  <c:v>-6.9891999955871142E-3</c:v>
                </c:pt>
                <c:pt idx="75">
                  <c:v>7.3950002843048424E-5</c:v>
                </c:pt>
                <c:pt idx="76">
                  <c:v>-1.669324999966193E-2</c:v>
                </c:pt>
                <c:pt idx="77">
                  <c:v>-4.9194500024896115E-3</c:v>
                </c:pt>
                <c:pt idx="78">
                  <c:v>-1.397300002281554E-3</c:v>
                </c:pt>
                <c:pt idx="79">
                  <c:v>-3.9729999843984842E-4</c:v>
                </c:pt>
                <c:pt idx="80">
                  <c:v>3.3765000043786131E-3</c:v>
                </c:pt>
                <c:pt idx="81">
                  <c:v>-2.7099999715574086E-4</c:v>
                </c:pt>
                <c:pt idx="82">
                  <c:v>7.2900000668596476E-4</c:v>
                </c:pt>
                <c:pt idx="83">
                  <c:v>-5.2567999955499545E-3</c:v>
                </c:pt>
                <c:pt idx="84">
                  <c:v>-4.7525499976472929E-3</c:v>
                </c:pt>
                <c:pt idx="85">
                  <c:v>5.4312500069499947E-3</c:v>
                </c:pt>
                <c:pt idx="86">
                  <c:v>-5.7430999950156547E-3</c:v>
                </c:pt>
                <c:pt idx="87">
                  <c:v>-5.3264999951352365E-3</c:v>
                </c:pt>
                <c:pt idx="88">
                  <c:v>3.6490000056801364E-3</c:v>
                </c:pt>
                <c:pt idx="89">
                  <c:v>1.5990499960025772E-3</c:v>
                </c:pt>
                <c:pt idx="90">
                  <c:v>-1.0702549996494781E-2</c:v>
                </c:pt>
                <c:pt idx="91">
                  <c:v>-5.7590999931562692E-3</c:v>
                </c:pt>
                <c:pt idx="92">
                  <c:v>3.8572999983443879E-3</c:v>
                </c:pt>
                <c:pt idx="93">
                  <c:v>3.473700002359692E-3</c:v>
                </c:pt>
                <c:pt idx="94">
                  <c:v>-2.3286899995582644E-2</c:v>
                </c:pt>
                <c:pt idx="95">
                  <c:v>-6.7049999779555947E-4</c:v>
                </c:pt>
                <c:pt idx="96">
                  <c:v>-3.9999999717110768E-4</c:v>
                </c:pt>
                <c:pt idx="97">
                  <c:v>6.0094999935245141E-4</c:v>
                </c:pt>
                <c:pt idx="98">
                  <c:v>1.600950003194157E-3</c:v>
                </c:pt>
                <c:pt idx="99">
                  <c:v>1.073150007869117E-3</c:v>
                </c:pt>
                <c:pt idx="100">
                  <c:v>-5.2473000032478012E-3</c:v>
                </c:pt>
                <c:pt idx="101">
                  <c:v>4.9635000323178247E-4</c:v>
                </c:pt>
                <c:pt idx="102">
                  <c:v>-4.9776500018197112E-3</c:v>
                </c:pt>
                <c:pt idx="103">
                  <c:v>-2.9455999974743463E-3</c:v>
                </c:pt>
                <c:pt idx="104">
                  <c:v>3.4474500062060542E-3</c:v>
                </c:pt>
                <c:pt idx="105">
                  <c:v>5.0073000020347536E-3</c:v>
                </c:pt>
                <c:pt idx="106">
                  <c:v>-1.0492500005057082E-3</c:v>
                </c:pt>
                <c:pt idx="107">
                  <c:v>6.0139000052004121E-3</c:v>
                </c:pt>
                <c:pt idx="108">
                  <c:v>-6.0426499985624105E-3</c:v>
                </c:pt>
                <c:pt idx="109">
                  <c:v>-7.4007999937748536E-3</c:v>
                </c:pt>
                <c:pt idx="110">
                  <c:v>-2.2811000017100014E-3</c:v>
                </c:pt>
                <c:pt idx="111">
                  <c:v>5.2222000012989156E-3</c:v>
                </c:pt>
                <c:pt idx="112">
                  <c:v>1.3341900004888885E-2</c:v>
                </c:pt>
                <c:pt idx="113">
                  <c:v>-7.1925000011106022E-3</c:v>
                </c:pt>
                <c:pt idx="114">
                  <c:v>3.3673500074655749E-3</c:v>
                </c:pt>
                <c:pt idx="115">
                  <c:v>7.0469000056618825E-3</c:v>
                </c:pt>
                <c:pt idx="116">
                  <c:v>6.663300002401229E-3</c:v>
                </c:pt>
                <c:pt idx="117">
                  <c:v>-7.0972999965306371E-3</c:v>
                </c:pt>
                <c:pt idx="118">
                  <c:v>4.5191000026534311E-3</c:v>
                </c:pt>
                <c:pt idx="119">
                  <c:v>-1.3065249993815087E-2</c:v>
                </c:pt>
                <c:pt idx="120">
                  <c:v>-7.7692999984719791E-3</c:v>
                </c:pt>
                <c:pt idx="121">
                  <c:v>-2.0944999414496124E-4</c:v>
                </c:pt>
                <c:pt idx="122">
                  <c:v>-6.5930499986279756E-3</c:v>
                </c:pt>
                <c:pt idx="123">
                  <c:v>-4.6495999995386228E-3</c:v>
                </c:pt>
                <c:pt idx="124">
                  <c:v>-1.156599995738361E-3</c:v>
                </c:pt>
                <c:pt idx="125">
                  <c:v>3.7557500036200508E-3</c:v>
                </c:pt>
                <c:pt idx="126">
                  <c:v>1.2599999972735532E-3</c:v>
                </c:pt>
                <c:pt idx="127">
                  <c:v>3.0050003260839731E-5</c:v>
                </c:pt>
                <c:pt idx="133">
                  <c:v>-1.1066000006394461E-3</c:v>
                </c:pt>
                <c:pt idx="136">
                  <c:v>1.069650003046263E-3</c:v>
                </c:pt>
                <c:pt idx="137">
                  <c:v>2.6295000061509199E-3</c:v>
                </c:pt>
                <c:pt idx="138">
                  <c:v>2.4590000248281285E-4</c:v>
                </c:pt>
                <c:pt idx="141">
                  <c:v>-3.5967000003438443E-3</c:v>
                </c:pt>
                <c:pt idx="142">
                  <c:v>4.3655999979819171E-3</c:v>
                </c:pt>
                <c:pt idx="144">
                  <c:v>6.7812500055879354E-3</c:v>
                </c:pt>
                <c:pt idx="146">
                  <c:v>5.4673999984515831E-3</c:v>
                </c:pt>
                <c:pt idx="147">
                  <c:v>-6.268499928410165E-4</c:v>
                </c:pt>
                <c:pt idx="148">
                  <c:v>-1.01044999610167E-3</c:v>
                </c:pt>
                <c:pt idx="150">
                  <c:v>-1.5890750000835396E-2</c:v>
                </c:pt>
                <c:pt idx="151">
                  <c:v>6.1092499963706359E-3</c:v>
                </c:pt>
                <c:pt idx="152">
                  <c:v>9.6504999964963645E-4</c:v>
                </c:pt>
                <c:pt idx="154">
                  <c:v>1.9141299999319017E-2</c:v>
                </c:pt>
                <c:pt idx="155">
                  <c:v>-1.2611499987542629E-3</c:v>
                </c:pt>
                <c:pt idx="164">
                  <c:v>-1.9708500039996579E-3</c:v>
                </c:pt>
                <c:pt idx="165">
                  <c:v>-7.9896999959601089E-3</c:v>
                </c:pt>
                <c:pt idx="167">
                  <c:v>1.1180900000908878E-2</c:v>
                </c:pt>
                <c:pt idx="171">
                  <c:v>8.6004000040702522E-3</c:v>
                </c:pt>
                <c:pt idx="172">
                  <c:v>2.2441500041168183E-3</c:v>
                </c:pt>
                <c:pt idx="173">
                  <c:v>-6.1959999948157929E-3</c:v>
                </c:pt>
                <c:pt idx="174">
                  <c:v>7.1075000014388934E-3</c:v>
                </c:pt>
                <c:pt idx="175">
                  <c:v>1.9843600006424822E-2</c:v>
                </c:pt>
                <c:pt idx="176">
                  <c:v>3.4599999999045394E-3</c:v>
                </c:pt>
                <c:pt idx="177">
                  <c:v>8.4599999972851947E-3</c:v>
                </c:pt>
                <c:pt idx="178">
                  <c:v>2.5797000052989461E-3</c:v>
                </c:pt>
                <c:pt idx="179">
                  <c:v>3.2404000012320466E-3</c:v>
                </c:pt>
                <c:pt idx="180">
                  <c:v>4.2403999977977946E-3</c:v>
                </c:pt>
                <c:pt idx="181">
                  <c:v>-5.8529000016278587E-3</c:v>
                </c:pt>
                <c:pt idx="182">
                  <c:v>-2.556949999416247E-3</c:v>
                </c:pt>
                <c:pt idx="183">
                  <c:v>6.619300002057571E-3</c:v>
                </c:pt>
                <c:pt idx="184">
                  <c:v>-1.4129999908618629E-4</c:v>
                </c:pt>
                <c:pt idx="185">
                  <c:v>-9.9009499972453341E-3</c:v>
                </c:pt>
                <c:pt idx="186">
                  <c:v>-6.5584999538259581E-4</c:v>
                </c:pt>
                <c:pt idx="187">
                  <c:v>9.9342000030446798E-3</c:v>
                </c:pt>
                <c:pt idx="188">
                  <c:v>3.9540000070701353E-3</c:v>
                </c:pt>
                <c:pt idx="189">
                  <c:v>7.1084999945014715E-4</c:v>
                </c:pt>
                <c:pt idx="190">
                  <c:v>-1.5907499910099432E-3</c:v>
                </c:pt>
                <c:pt idx="191">
                  <c:v>3.7617500056512654E-3</c:v>
                </c:pt>
                <c:pt idx="192">
                  <c:v>-1.9864999921992421E-4</c:v>
                </c:pt>
                <c:pt idx="193">
                  <c:v>-1.1078949995862786E-2</c:v>
                </c:pt>
                <c:pt idx="194">
                  <c:v>5.6091000005835667E-3</c:v>
                </c:pt>
                <c:pt idx="195">
                  <c:v>6.7794999631587416E-4</c:v>
                </c:pt>
                <c:pt idx="196">
                  <c:v>4.016350008896552E-3</c:v>
                </c:pt>
                <c:pt idx="197">
                  <c:v>5.0239000047440641E-3</c:v>
                </c:pt>
                <c:pt idx="198">
                  <c:v>4.0126000021700747E-3</c:v>
                </c:pt>
                <c:pt idx="199">
                  <c:v>1.647850003791973E-3</c:v>
                </c:pt>
                <c:pt idx="200">
                  <c:v>1.655400003073737E-3</c:v>
                </c:pt>
                <c:pt idx="201">
                  <c:v>3.2152499989024363E-3</c:v>
                </c:pt>
                <c:pt idx="202">
                  <c:v>-1.4887999932398088E-3</c:v>
                </c:pt>
                <c:pt idx="206">
                  <c:v>-9.3812499981140718E-3</c:v>
                </c:pt>
                <c:pt idx="207">
                  <c:v>4.7262000007322058E-3</c:v>
                </c:pt>
                <c:pt idx="208">
                  <c:v>1.3501499997801147E-3</c:v>
                </c:pt>
                <c:pt idx="209">
                  <c:v>1.0238000002573244E-2</c:v>
                </c:pt>
                <c:pt idx="210">
                  <c:v>-6.025899994710926E-3</c:v>
                </c:pt>
                <c:pt idx="211">
                  <c:v>-8.0824499964364804E-3</c:v>
                </c:pt>
                <c:pt idx="212">
                  <c:v>-7.8741499964962713E-3</c:v>
                </c:pt>
                <c:pt idx="213">
                  <c:v>2.2101350004959386E-2</c:v>
                </c:pt>
                <c:pt idx="214">
                  <c:v>2.1654500014847144E-3</c:v>
                </c:pt>
                <c:pt idx="215">
                  <c:v>-6.538599991472438E-3</c:v>
                </c:pt>
                <c:pt idx="216">
                  <c:v>9.2145000235177577E-4</c:v>
                </c:pt>
                <c:pt idx="217">
                  <c:v>8.2815000496339053E-4</c:v>
                </c:pt>
                <c:pt idx="218">
                  <c:v>-1.3372599991271272E-2</c:v>
                </c:pt>
                <c:pt idx="219">
                  <c:v>2.8036500079906546E-3</c:v>
                </c:pt>
                <c:pt idx="220">
                  <c:v>-8.6929999815765768E-4</c:v>
                </c:pt>
                <c:pt idx="221">
                  <c:v>1.7612500014365651E-3</c:v>
                </c:pt>
                <c:pt idx="222">
                  <c:v>7.0195000007515773E-3</c:v>
                </c:pt>
                <c:pt idx="223">
                  <c:v>-1.2356549996184185E-2</c:v>
                </c:pt>
                <c:pt idx="224">
                  <c:v>-5.2514999697450548E-4</c:v>
                </c:pt>
                <c:pt idx="232">
                  <c:v>-1.1725899996235967E-2</c:v>
                </c:pt>
                <c:pt idx="233">
                  <c:v>-3.1095000013010576E-3</c:v>
                </c:pt>
                <c:pt idx="234">
                  <c:v>-4.1660499919089489E-3</c:v>
                </c:pt>
                <c:pt idx="235">
                  <c:v>1.1610000001383014E-3</c:v>
                </c:pt>
                <c:pt idx="236">
                  <c:v>-9.3922499945620075E-3</c:v>
                </c:pt>
                <c:pt idx="237">
                  <c:v>-1.214099997014273E-3</c:v>
                </c:pt>
                <c:pt idx="241">
                  <c:v>-3.8860999993630685E-3</c:v>
                </c:pt>
                <c:pt idx="242">
                  <c:v>-2.1744999976363033E-3</c:v>
                </c:pt>
                <c:pt idx="243">
                  <c:v>-1.2866499964729883E-3</c:v>
                </c:pt>
                <c:pt idx="244">
                  <c:v>-1.0110399998666253E-2</c:v>
                </c:pt>
                <c:pt idx="245">
                  <c:v>-1.1551399999007117E-2</c:v>
                </c:pt>
                <c:pt idx="246">
                  <c:v>-6.0792000003857538E-3</c:v>
                </c:pt>
                <c:pt idx="249">
                  <c:v>-1.0603199996694457E-2</c:v>
                </c:pt>
                <c:pt idx="250">
                  <c:v>-1.4960399996198248E-2</c:v>
                </c:pt>
                <c:pt idx="251">
                  <c:v>-1.5644500017515384E-3</c:v>
                </c:pt>
                <c:pt idx="252">
                  <c:v>-1.4739499965799041E-3</c:v>
                </c:pt>
                <c:pt idx="253">
                  <c:v>-1.485754999157507E-2</c:v>
                </c:pt>
                <c:pt idx="254">
                  <c:v>1.0859000030905008E-3</c:v>
                </c:pt>
                <c:pt idx="255">
                  <c:v>-1.4737849996890873E-2</c:v>
                </c:pt>
                <c:pt idx="256">
                  <c:v>-8.3749997429549694E-5</c:v>
                </c:pt>
                <c:pt idx="257">
                  <c:v>-9.6181499975500628E-3</c:v>
                </c:pt>
                <c:pt idx="258">
                  <c:v>-1.3291099996422417E-2</c:v>
                </c:pt>
                <c:pt idx="259">
                  <c:v>-3.1958999970811419E-3</c:v>
                </c:pt>
                <c:pt idx="260">
                  <c:v>-9.7480999975232407E-3</c:v>
                </c:pt>
                <c:pt idx="261">
                  <c:v>-1.0421049999422394E-2</c:v>
                </c:pt>
                <c:pt idx="262">
                  <c:v>-6.131699999968987E-3</c:v>
                </c:pt>
                <c:pt idx="263">
                  <c:v>-8.5275499950512312E-3</c:v>
                </c:pt>
                <c:pt idx="264">
                  <c:v>-6.6839999926742166E-3</c:v>
                </c:pt>
                <c:pt idx="265">
                  <c:v>-3.9102000009734184E-3</c:v>
                </c:pt>
                <c:pt idx="266">
                  <c:v>-2.677399999811314E-3</c:v>
                </c:pt>
                <c:pt idx="267">
                  <c:v>-1.3971450003737118E-2</c:v>
                </c:pt>
                <c:pt idx="268">
                  <c:v>-1.3411599997198209E-2</c:v>
                </c:pt>
                <c:pt idx="269">
                  <c:v>-1.0931849996268284E-2</c:v>
                </c:pt>
                <c:pt idx="270">
                  <c:v>-3.0063000012887642E-3</c:v>
                </c:pt>
                <c:pt idx="271">
                  <c:v>-2.0332399995822925E-2</c:v>
                </c:pt>
                <c:pt idx="272">
                  <c:v>-6.0863999970024452E-3</c:v>
                </c:pt>
                <c:pt idx="273">
                  <c:v>-1.1141900002257898E-2</c:v>
                </c:pt>
                <c:pt idx="274">
                  <c:v>-1.8373749997408595E-2</c:v>
                </c:pt>
                <c:pt idx="275">
                  <c:v>-6.7761999962385744E-3</c:v>
                </c:pt>
                <c:pt idx="276">
                  <c:v>-1.7159799994260538E-2</c:v>
                </c:pt>
                <c:pt idx="277">
                  <c:v>-1.2480249992222525E-2</c:v>
                </c:pt>
                <c:pt idx="278">
                  <c:v>-2.3517949994129594E-2</c:v>
                </c:pt>
                <c:pt idx="279">
                  <c:v>-6.5367999923182651E-3</c:v>
                </c:pt>
                <c:pt idx="280">
                  <c:v>-1.6485899999679532E-2</c:v>
                </c:pt>
                <c:pt idx="281">
                  <c:v>-1.4565999998012558E-2</c:v>
                </c:pt>
                <c:pt idx="282">
                  <c:v>-3.1446300003153738E-2</c:v>
                </c:pt>
                <c:pt idx="283">
                  <c:v>-9.9513999957707711E-3</c:v>
                </c:pt>
                <c:pt idx="284">
                  <c:v>-1.2489549997553695E-2</c:v>
                </c:pt>
                <c:pt idx="285">
                  <c:v>-4.1624999939813279E-3</c:v>
                </c:pt>
                <c:pt idx="286">
                  <c:v>-2.1375499993155245E-2</c:v>
                </c:pt>
                <c:pt idx="287">
                  <c:v>-2.1519699992495589E-2</c:v>
                </c:pt>
                <c:pt idx="288">
                  <c:v>-1.4632799997343682E-2</c:v>
                </c:pt>
                <c:pt idx="289">
                  <c:v>-1.4343449998705182E-2</c:v>
                </c:pt>
                <c:pt idx="290">
                  <c:v>-1.4273699991463218E-2</c:v>
                </c:pt>
                <c:pt idx="291">
                  <c:v>-1.4863699994748458E-2</c:v>
                </c:pt>
                <c:pt idx="292">
                  <c:v>-1.4824099998804741E-2</c:v>
                </c:pt>
                <c:pt idx="293">
                  <c:v>-9.0445499954512343E-3</c:v>
                </c:pt>
                <c:pt idx="294">
                  <c:v>-6.3631000011810102E-3</c:v>
                </c:pt>
                <c:pt idx="295">
                  <c:v>6.3690000388305634E-4</c:v>
                </c:pt>
                <c:pt idx="296">
                  <c:v>-8.8409500021953136E-3</c:v>
                </c:pt>
                <c:pt idx="297">
                  <c:v>-1.6217949996644165E-2</c:v>
                </c:pt>
                <c:pt idx="298">
                  <c:v>-2.0416999977896921E-3</c:v>
                </c:pt>
                <c:pt idx="299">
                  <c:v>-6.474299996625632E-3</c:v>
                </c:pt>
                <c:pt idx="300">
                  <c:v>-1.6233950002060737E-2</c:v>
                </c:pt>
                <c:pt idx="301">
                  <c:v>-4.6673999968334101E-3</c:v>
                </c:pt>
                <c:pt idx="302">
                  <c:v>-1.1163149996718857E-2</c:v>
                </c:pt>
                <c:pt idx="303">
                  <c:v>-1.1219699998036958E-2</c:v>
                </c:pt>
                <c:pt idx="304">
                  <c:v>-6.3252499967347831E-3</c:v>
                </c:pt>
                <c:pt idx="305">
                  <c:v>-1.4853500033495948E-3</c:v>
                </c:pt>
                <c:pt idx="306">
                  <c:v>-7.3967499993159436E-3</c:v>
                </c:pt>
                <c:pt idx="307">
                  <c:v>-8.0484999489272013E-4</c:v>
                </c:pt>
                <c:pt idx="308">
                  <c:v>-8.5908999972161837E-3</c:v>
                </c:pt>
                <c:pt idx="309">
                  <c:v>-1.506119999976363E-2</c:v>
                </c:pt>
                <c:pt idx="310">
                  <c:v>-1.067279999551829E-2</c:v>
                </c:pt>
                <c:pt idx="311">
                  <c:v>-1.58604999887757E-3</c:v>
                </c:pt>
                <c:pt idx="312">
                  <c:v>-1.7144949997600634E-2</c:v>
                </c:pt>
                <c:pt idx="313">
                  <c:v>-6.9432499949471094E-3</c:v>
                </c:pt>
                <c:pt idx="314">
                  <c:v>-1.1289149995718617E-2</c:v>
                </c:pt>
                <c:pt idx="315">
                  <c:v>-1.9759449998673517E-2</c:v>
                </c:pt>
                <c:pt idx="316">
                  <c:v>-5.0233500005560927E-3</c:v>
                </c:pt>
                <c:pt idx="317">
                  <c:v>-1.5073299997311551E-2</c:v>
                </c:pt>
                <c:pt idx="318">
                  <c:v>-1.0481400000571739E-2</c:v>
                </c:pt>
                <c:pt idx="319">
                  <c:v>-1.9028900002012961E-2</c:v>
                </c:pt>
                <c:pt idx="320">
                  <c:v>-1.693179999710992E-2</c:v>
                </c:pt>
                <c:pt idx="321">
                  <c:v>6.1756500072078779E-3</c:v>
                </c:pt>
                <c:pt idx="322">
                  <c:v>-1.4729149996128399E-2</c:v>
                </c:pt>
                <c:pt idx="323">
                  <c:v>-1.0281449998728931E-2</c:v>
                </c:pt>
                <c:pt idx="324">
                  <c:v>-1.6067499993368983E-2</c:v>
                </c:pt>
                <c:pt idx="325">
                  <c:v>-1.5097650000825524E-2</c:v>
                </c:pt>
                <c:pt idx="326">
                  <c:v>-1.3505749993782956E-2</c:v>
                </c:pt>
                <c:pt idx="327">
                  <c:v>-9.4990500001586042E-3</c:v>
                </c:pt>
                <c:pt idx="328">
                  <c:v>-4.1465499962214381E-3</c:v>
                </c:pt>
                <c:pt idx="329">
                  <c:v>-4.0824499956215732E-3</c:v>
                </c:pt>
                <c:pt idx="330">
                  <c:v>4.0127500033122487E-3</c:v>
                </c:pt>
                <c:pt idx="331">
                  <c:v>-1.5131449996260926E-2</c:v>
                </c:pt>
                <c:pt idx="332">
                  <c:v>-1.2619649991393089E-2</c:v>
                </c:pt>
                <c:pt idx="333">
                  <c:v>-1.1349050000717398E-2</c:v>
                </c:pt>
                <c:pt idx="334">
                  <c:v>-1.46949499976472E-2</c:v>
                </c:pt>
                <c:pt idx="335">
                  <c:v>-1.8981449997227173E-2</c:v>
                </c:pt>
                <c:pt idx="336">
                  <c:v>-8.365049994608853E-3</c:v>
                </c:pt>
                <c:pt idx="337">
                  <c:v>-1.3949399995908607E-2</c:v>
                </c:pt>
                <c:pt idx="338">
                  <c:v>-9.853249997831881E-3</c:v>
                </c:pt>
                <c:pt idx="339">
                  <c:v>-1.8406399998639245E-2</c:v>
                </c:pt>
                <c:pt idx="340">
                  <c:v>-1.0398849997727666E-2</c:v>
                </c:pt>
                <c:pt idx="342">
                  <c:v>-1.3870099995983765E-2</c:v>
                </c:pt>
                <c:pt idx="343">
                  <c:v>-1.4126449998002499E-2</c:v>
                </c:pt>
                <c:pt idx="346">
                  <c:v>-1.3375249996897765E-2</c:v>
                </c:pt>
                <c:pt idx="347">
                  <c:v>-2.6578749995678663E-2</c:v>
                </c:pt>
                <c:pt idx="348">
                  <c:v>-1.3984949997393414E-2</c:v>
                </c:pt>
                <c:pt idx="351">
                  <c:v>-1.4328949997434393E-2</c:v>
                </c:pt>
                <c:pt idx="352">
                  <c:v>-1.9068699992203619E-2</c:v>
                </c:pt>
                <c:pt idx="354">
                  <c:v>-1.8362749993684702E-2</c:v>
                </c:pt>
                <c:pt idx="356">
                  <c:v>-2.0650199992815033E-2</c:v>
                </c:pt>
                <c:pt idx="360">
                  <c:v>-2.0818899996811524E-2</c:v>
                </c:pt>
                <c:pt idx="361">
                  <c:v>-2.089430000341963E-2</c:v>
                </c:pt>
                <c:pt idx="362">
                  <c:v>-2.510729999630712E-2</c:v>
                </c:pt>
                <c:pt idx="364">
                  <c:v>-2.2588799998629838E-2</c:v>
                </c:pt>
                <c:pt idx="365">
                  <c:v>-1.1355999995430466E-2</c:v>
                </c:pt>
                <c:pt idx="371">
                  <c:v>-2.0784699998330325E-2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32-477C-8421-A5872EE9F679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68947</c:v>
                </c:pt>
                <c:pt idx="602">
                  <c:v>69060.5</c:v>
                </c:pt>
                <c:pt idx="603">
                  <c:v>69119.5</c:v>
                </c:pt>
                <c:pt idx="604">
                  <c:v>70201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1'!$J$21:$J$777</c:f>
              <c:numCache>
                <c:formatCode>General</c:formatCode>
                <c:ptCount val="757"/>
                <c:pt idx="156">
                  <c:v>-4.0848999997251667E-3</c:v>
                </c:pt>
                <c:pt idx="157">
                  <c:v>4.7495000035269186E-4</c:v>
                </c:pt>
                <c:pt idx="159">
                  <c:v>6.6512000048533082E-3</c:v>
                </c:pt>
                <c:pt idx="357">
                  <c:v>-2.0010799998999573E-2</c:v>
                </c:pt>
                <c:pt idx="358">
                  <c:v>-1.7183749994728714E-2</c:v>
                </c:pt>
                <c:pt idx="372">
                  <c:v>-2.5724849991092924E-2</c:v>
                </c:pt>
                <c:pt idx="374">
                  <c:v>-2.2681200003717095E-2</c:v>
                </c:pt>
                <c:pt idx="379">
                  <c:v>-2.4760599997534882E-2</c:v>
                </c:pt>
                <c:pt idx="380">
                  <c:v>-2.5755199996638112E-2</c:v>
                </c:pt>
                <c:pt idx="389">
                  <c:v>-2.8962899996258784E-2</c:v>
                </c:pt>
                <c:pt idx="391">
                  <c:v>-2.7249499995377846E-2</c:v>
                </c:pt>
                <c:pt idx="401">
                  <c:v>-2.5412999995751306E-2</c:v>
                </c:pt>
                <c:pt idx="402">
                  <c:v>-2.8383849996316712E-2</c:v>
                </c:pt>
                <c:pt idx="403">
                  <c:v>-2.5556799992045853E-2</c:v>
                </c:pt>
                <c:pt idx="412">
                  <c:v>-2.4780799998552538E-2</c:v>
                </c:pt>
                <c:pt idx="431">
                  <c:v>-1.899079999566311E-2</c:v>
                </c:pt>
                <c:pt idx="432">
                  <c:v>-2.0563749996654224E-2</c:v>
                </c:pt>
                <c:pt idx="445">
                  <c:v>-1.9467600002826657E-2</c:v>
                </c:pt>
                <c:pt idx="457">
                  <c:v>-1.943675000075018E-2</c:v>
                </c:pt>
                <c:pt idx="458">
                  <c:v>-1.9909699993149843E-2</c:v>
                </c:pt>
                <c:pt idx="476">
                  <c:v>-1.87926999933552E-2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732-477C-8421-A5872EE9F679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68947</c:v>
                </c:pt>
                <c:pt idx="602">
                  <c:v>69060.5</c:v>
                </c:pt>
                <c:pt idx="603">
                  <c:v>69119.5</c:v>
                </c:pt>
                <c:pt idx="604">
                  <c:v>70201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1'!$K$21:$K$777</c:f>
              <c:numCache>
                <c:formatCode>General</c:formatCode>
                <c:ptCount val="757"/>
                <c:pt idx="378">
                  <c:v>-2.6111499995749909E-2</c:v>
                </c:pt>
                <c:pt idx="381">
                  <c:v>-2.7998799996566959E-2</c:v>
                </c:pt>
                <c:pt idx="382">
                  <c:v>-2.8041749996191356E-2</c:v>
                </c:pt>
                <c:pt idx="383">
                  <c:v>-2.9170649992011022E-2</c:v>
                </c:pt>
                <c:pt idx="384">
                  <c:v>-2.9000149996136315E-2</c:v>
                </c:pt>
                <c:pt idx="385">
                  <c:v>-3.0915949995687697E-2</c:v>
                </c:pt>
                <c:pt idx="386">
                  <c:v>-2.768889999424573E-2</c:v>
                </c:pt>
                <c:pt idx="387">
                  <c:v>-2.739185000245925E-2</c:v>
                </c:pt>
                <c:pt idx="388">
                  <c:v>-2.9099949999363162E-2</c:v>
                </c:pt>
                <c:pt idx="390">
                  <c:v>-2.6764299997012131E-2</c:v>
                </c:pt>
                <c:pt idx="392">
                  <c:v>-2.6396899993414991E-2</c:v>
                </c:pt>
                <c:pt idx="393">
                  <c:v>-2.986984999733977E-2</c:v>
                </c:pt>
                <c:pt idx="394">
                  <c:v>-2.9380499996477738E-2</c:v>
                </c:pt>
                <c:pt idx="395">
                  <c:v>-3.0453449995547999E-2</c:v>
                </c:pt>
                <c:pt idx="396">
                  <c:v>-2.8966549994947854E-2</c:v>
                </c:pt>
                <c:pt idx="397">
                  <c:v>-2.8600949997780845E-2</c:v>
                </c:pt>
                <c:pt idx="398">
                  <c:v>-2.7090099996712524E-2</c:v>
                </c:pt>
                <c:pt idx="399">
                  <c:v>-2.5765599995793309E-2</c:v>
                </c:pt>
                <c:pt idx="400">
                  <c:v>-2.6273700001183897E-2</c:v>
                </c:pt>
                <c:pt idx="404">
                  <c:v>-2.564689999417169E-2</c:v>
                </c:pt>
                <c:pt idx="405">
                  <c:v>-2.7449149994936306E-2</c:v>
                </c:pt>
                <c:pt idx="406">
                  <c:v>-2.6760549997561611E-2</c:v>
                </c:pt>
                <c:pt idx="407">
                  <c:v>-2.5767899998754729E-2</c:v>
                </c:pt>
                <c:pt idx="408">
                  <c:v>-2.4730099998123478E-2</c:v>
                </c:pt>
                <c:pt idx="409">
                  <c:v>-2.7374849996704143E-2</c:v>
                </c:pt>
                <c:pt idx="410">
                  <c:v>-2.5199750001775101E-2</c:v>
                </c:pt>
                <c:pt idx="411">
                  <c:v>-2.5460368407948408E-2</c:v>
                </c:pt>
                <c:pt idx="413">
                  <c:v>-2.3342799999227282E-2</c:v>
                </c:pt>
                <c:pt idx="414">
                  <c:v>-2.2171999997226521E-2</c:v>
                </c:pt>
                <c:pt idx="415">
                  <c:v>-2.6944949997414369E-2</c:v>
                </c:pt>
                <c:pt idx="416">
                  <c:v>-2.4156349994882476E-2</c:v>
                </c:pt>
                <c:pt idx="417">
                  <c:v>-2.4663699994562194E-2</c:v>
                </c:pt>
                <c:pt idx="418">
                  <c:v>-2.4136649997672066E-2</c:v>
                </c:pt>
                <c:pt idx="419">
                  <c:v>-2.3609599993505981E-2</c:v>
                </c:pt>
                <c:pt idx="420">
                  <c:v>-2.2266499996476341E-2</c:v>
                </c:pt>
                <c:pt idx="421">
                  <c:v>-2.117395000095712E-2</c:v>
                </c:pt>
                <c:pt idx="422">
                  <c:v>-2.0446899994567502E-2</c:v>
                </c:pt>
                <c:pt idx="423">
                  <c:v>-2.1103449995280243E-2</c:v>
                </c:pt>
                <c:pt idx="424">
                  <c:v>-2.3370650000288151E-2</c:v>
                </c:pt>
                <c:pt idx="425">
                  <c:v>-2.1043599997938145E-2</c:v>
                </c:pt>
                <c:pt idx="426">
                  <c:v>-2.0143599998846184E-2</c:v>
                </c:pt>
                <c:pt idx="429">
                  <c:v>-1.9823899994662497E-2</c:v>
                </c:pt>
                <c:pt idx="433">
                  <c:v>-1.9939799996791407E-2</c:v>
                </c:pt>
                <c:pt idx="434">
                  <c:v>-1.9333399992319755E-2</c:v>
                </c:pt>
                <c:pt idx="435">
                  <c:v>-2.1706349994929042E-2</c:v>
                </c:pt>
                <c:pt idx="436">
                  <c:v>-1.9079300000157673E-2</c:v>
                </c:pt>
                <c:pt idx="437">
                  <c:v>-1.9462899996142369E-2</c:v>
                </c:pt>
                <c:pt idx="438">
                  <c:v>-2.1373550000134856E-2</c:v>
                </c:pt>
                <c:pt idx="439">
                  <c:v>-1.745959999243496E-2</c:v>
                </c:pt>
                <c:pt idx="440">
                  <c:v>-2.1114449999004137E-2</c:v>
                </c:pt>
                <c:pt idx="441">
                  <c:v>-1.9687399995746091E-2</c:v>
                </c:pt>
                <c:pt idx="442">
                  <c:v>-1.9388150001759641E-2</c:v>
                </c:pt>
                <c:pt idx="443">
                  <c:v>-1.9165999998222105E-2</c:v>
                </c:pt>
                <c:pt idx="444">
                  <c:v>-2.2648749996733386E-2</c:v>
                </c:pt>
                <c:pt idx="446">
                  <c:v>-1.9788699995842762E-2</c:v>
                </c:pt>
                <c:pt idx="447">
                  <c:v>-1.9669000001158565E-2</c:v>
                </c:pt>
                <c:pt idx="448">
                  <c:v>-2.0109149998461362E-2</c:v>
                </c:pt>
                <c:pt idx="449">
                  <c:v>-1.9613199998275377E-2</c:v>
                </c:pt>
                <c:pt idx="450">
                  <c:v>-1.9180399998731446E-2</c:v>
                </c:pt>
                <c:pt idx="451">
                  <c:v>-1.9340999991982244E-2</c:v>
                </c:pt>
                <c:pt idx="452">
                  <c:v>-1.9504900003084913E-2</c:v>
                </c:pt>
                <c:pt idx="453">
                  <c:v>-1.9356749995495193E-2</c:v>
                </c:pt>
                <c:pt idx="454">
                  <c:v>-1.9829699995170813E-2</c:v>
                </c:pt>
                <c:pt idx="455">
                  <c:v>-1.9837050000205636E-2</c:v>
                </c:pt>
                <c:pt idx="456">
                  <c:v>-1.9519599998602644E-2</c:v>
                </c:pt>
                <c:pt idx="459">
                  <c:v>-1.9299799998407252E-2</c:v>
                </c:pt>
                <c:pt idx="460">
                  <c:v>-2.0656349995988421E-2</c:v>
                </c:pt>
                <c:pt idx="461">
                  <c:v>-2.1829299992532469E-2</c:v>
                </c:pt>
                <c:pt idx="462">
                  <c:v>-1.9362849998287857E-2</c:v>
                </c:pt>
                <c:pt idx="463">
                  <c:v>-1.9207599994842894E-2</c:v>
                </c:pt>
                <c:pt idx="465">
                  <c:v>-1.9297249993542209E-2</c:v>
                </c:pt>
                <c:pt idx="466">
                  <c:v>-1.8834449991118163E-2</c:v>
                </c:pt>
                <c:pt idx="467">
                  <c:v>-1.9088050001300871E-2</c:v>
                </c:pt>
                <c:pt idx="468">
                  <c:v>-1.9552099991415162E-2</c:v>
                </c:pt>
                <c:pt idx="469">
                  <c:v>-1.9443049997789785E-2</c:v>
                </c:pt>
                <c:pt idx="472">
                  <c:v>-2.3231450002640486E-2</c:v>
                </c:pt>
                <c:pt idx="473">
                  <c:v>-1.8831450004654471E-2</c:v>
                </c:pt>
                <c:pt idx="474">
                  <c:v>-1.9804399998974986E-2</c:v>
                </c:pt>
                <c:pt idx="475">
                  <c:v>-1.8477349993190728E-2</c:v>
                </c:pt>
                <c:pt idx="477">
                  <c:v>-1.9486849989334587E-2</c:v>
                </c:pt>
                <c:pt idx="478">
                  <c:v>-1.9850749995384831E-2</c:v>
                </c:pt>
                <c:pt idx="479">
                  <c:v>-1.8229349996545352E-2</c:v>
                </c:pt>
                <c:pt idx="480">
                  <c:v>-1.8658999993931502E-2</c:v>
                </c:pt>
                <c:pt idx="481">
                  <c:v>-1.9333399992319755E-2</c:v>
                </c:pt>
                <c:pt idx="482">
                  <c:v>-1.900634999765316E-2</c:v>
                </c:pt>
                <c:pt idx="483">
                  <c:v>-1.767929999914486E-2</c:v>
                </c:pt>
                <c:pt idx="484">
                  <c:v>-1.9665350002469495E-2</c:v>
                </c:pt>
                <c:pt idx="485">
                  <c:v>-1.9921049999538809E-2</c:v>
                </c:pt>
                <c:pt idx="486">
                  <c:v>-1.8901349998486694E-2</c:v>
                </c:pt>
                <c:pt idx="487">
                  <c:v>-1.9657899996673223E-2</c:v>
                </c:pt>
                <c:pt idx="488">
                  <c:v>-1.8030849998467602E-2</c:v>
                </c:pt>
                <c:pt idx="489">
                  <c:v>-1.9025099994905759E-2</c:v>
                </c:pt>
                <c:pt idx="490">
                  <c:v>-1.8798049997712951E-2</c:v>
                </c:pt>
                <c:pt idx="491">
                  <c:v>-1.8466000001353677E-2</c:v>
                </c:pt>
                <c:pt idx="492">
                  <c:v>-1.7833199999586213E-2</c:v>
                </c:pt>
                <c:pt idx="493">
                  <c:v>-1.8506149994209409E-2</c:v>
                </c:pt>
                <c:pt idx="494">
                  <c:v>-2.0279099997424055E-2</c:v>
                </c:pt>
                <c:pt idx="495">
                  <c:v>-2.0879750001768116E-2</c:v>
                </c:pt>
                <c:pt idx="496">
                  <c:v>-1.8613500003993977E-2</c:v>
                </c:pt>
                <c:pt idx="497">
                  <c:v>-1.8799550001858734E-2</c:v>
                </c:pt>
                <c:pt idx="498">
                  <c:v>-1.8672499994863756E-2</c:v>
                </c:pt>
                <c:pt idx="499">
                  <c:v>-1.8666750002012122E-2</c:v>
                </c:pt>
                <c:pt idx="500">
                  <c:v>-1.9957699994847644E-2</c:v>
                </c:pt>
                <c:pt idx="501">
                  <c:v>-1.9057699995755684E-2</c:v>
                </c:pt>
                <c:pt idx="502">
                  <c:v>-2.0130649994825944E-2</c:v>
                </c:pt>
                <c:pt idx="503">
                  <c:v>-1.8460149993188679E-2</c:v>
                </c:pt>
                <c:pt idx="504">
                  <c:v>-1.9881449996319134E-2</c:v>
                </c:pt>
                <c:pt idx="505">
                  <c:v>-2.1129699998709839E-2</c:v>
                </c:pt>
                <c:pt idx="506">
                  <c:v>-2.0002650002425071E-2</c:v>
                </c:pt>
                <c:pt idx="507">
                  <c:v>-1.9149200161336921E-2</c:v>
                </c:pt>
                <c:pt idx="508">
                  <c:v>-1.9822149995889049E-2</c:v>
                </c:pt>
                <c:pt idx="509">
                  <c:v>-1.8472099996870384E-2</c:v>
                </c:pt>
                <c:pt idx="510">
                  <c:v>-1.8924500000139233E-2</c:v>
                </c:pt>
                <c:pt idx="511">
                  <c:v>-1.9974449998699129E-2</c:v>
                </c:pt>
                <c:pt idx="512">
                  <c:v>-1.8252299996674992E-2</c:v>
                </c:pt>
                <c:pt idx="513">
                  <c:v>-1.9178299997292925E-2</c:v>
                </c:pt>
                <c:pt idx="514">
                  <c:v>-1.9186399993486702E-2</c:v>
                </c:pt>
                <c:pt idx="515">
                  <c:v>-1.923720000195317E-2</c:v>
                </c:pt>
                <c:pt idx="516">
                  <c:v>-1.9819850000203587E-2</c:v>
                </c:pt>
                <c:pt idx="517">
                  <c:v>-2.014604999567382E-2</c:v>
                </c:pt>
                <c:pt idx="518">
                  <c:v>-2.0398350003233645E-2</c:v>
                </c:pt>
                <c:pt idx="519">
                  <c:v>-1.8449549999786541E-2</c:v>
                </c:pt>
                <c:pt idx="520">
                  <c:v>-1.8322500000067521E-2</c:v>
                </c:pt>
                <c:pt idx="521">
                  <c:v>-1.8009849991358351E-2</c:v>
                </c:pt>
                <c:pt idx="522">
                  <c:v>-1.7482800001744181E-2</c:v>
                </c:pt>
                <c:pt idx="523">
                  <c:v>-1.8094200000632554E-2</c:v>
                </c:pt>
                <c:pt idx="524">
                  <c:v>-1.876714999525575E-2</c:v>
                </c:pt>
                <c:pt idx="525">
                  <c:v>-2.115724999748636E-2</c:v>
                </c:pt>
                <c:pt idx="526">
                  <c:v>-1.7509649995190557E-2</c:v>
                </c:pt>
                <c:pt idx="527">
                  <c:v>-1.7297300000791438E-2</c:v>
                </c:pt>
                <c:pt idx="528">
                  <c:v>-1.6998799990687985E-2</c:v>
                </c:pt>
                <c:pt idx="529">
                  <c:v>-1.7328299996734131E-2</c:v>
                </c:pt>
                <c:pt idx="530">
                  <c:v>-1.7522549991554115E-2</c:v>
                </c:pt>
                <c:pt idx="531">
                  <c:v>-1.7835649996413849E-2</c:v>
                </c:pt>
                <c:pt idx="532">
                  <c:v>-1.7124899997725151E-2</c:v>
                </c:pt>
                <c:pt idx="533">
                  <c:v>-1.7997850001847837E-2</c:v>
                </c:pt>
                <c:pt idx="534">
                  <c:v>-1.7121600001701154E-2</c:v>
                </c:pt>
                <c:pt idx="535">
                  <c:v>-1.6594549997535069E-2</c:v>
                </c:pt>
                <c:pt idx="536">
                  <c:v>-1.7367499996908009E-2</c:v>
                </c:pt>
                <c:pt idx="537">
                  <c:v>-1.6501899997820146E-2</c:v>
                </c:pt>
                <c:pt idx="538">
                  <c:v>-1.7974850001337472E-2</c:v>
                </c:pt>
                <c:pt idx="539">
                  <c:v>-1.6336199994839262E-2</c:v>
                </c:pt>
                <c:pt idx="541">
                  <c:v>-1.796154999465216E-2</c:v>
                </c:pt>
                <c:pt idx="542">
                  <c:v>-1.4690500000142492E-2</c:v>
                </c:pt>
                <c:pt idx="543">
                  <c:v>-1.4404049994482193E-2</c:v>
                </c:pt>
                <c:pt idx="544">
                  <c:v>-1.356264999776613E-2</c:v>
                </c:pt>
                <c:pt idx="545">
                  <c:v>-1.3673300003574695E-2</c:v>
                </c:pt>
                <c:pt idx="546">
                  <c:v>-1.3469999998051208E-2</c:v>
                </c:pt>
                <c:pt idx="547">
                  <c:v>-1.3264899993373547E-2</c:v>
                </c:pt>
                <c:pt idx="548">
                  <c:v>-1.2837850001233164E-2</c:v>
                </c:pt>
                <c:pt idx="549">
                  <c:v>-1.3483750000887085E-2</c:v>
                </c:pt>
                <c:pt idx="550">
                  <c:v>-1.3156699998944532E-2</c:v>
                </c:pt>
                <c:pt idx="551">
                  <c:v>-1.0766399995191023E-2</c:v>
                </c:pt>
                <c:pt idx="552">
                  <c:v>-9.7663999986252747E-3</c:v>
                </c:pt>
                <c:pt idx="553">
                  <c:v>-1.0276199995132629E-2</c:v>
                </c:pt>
                <c:pt idx="554">
                  <c:v>-7.8113499985192902E-3</c:v>
                </c:pt>
                <c:pt idx="555">
                  <c:v>-1.0198999996646307E-2</c:v>
                </c:pt>
                <c:pt idx="556">
                  <c:v>-9.7120999926119111E-3</c:v>
                </c:pt>
                <c:pt idx="557">
                  <c:v>-9.7365999972680584E-3</c:v>
                </c:pt>
                <c:pt idx="558">
                  <c:v>-1.0109549999469891E-2</c:v>
                </c:pt>
                <c:pt idx="559">
                  <c:v>-9.6823999992921017E-3</c:v>
                </c:pt>
                <c:pt idx="560">
                  <c:v>-9.7626999995554797E-3</c:v>
                </c:pt>
                <c:pt idx="561">
                  <c:v>-1.0361000000557397E-2</c:v>
                </c:pt>
                <c:pt idx="562">
                  <c:v>-1.0024899995187297E-2</c:v>
                </c:pt>
                <c:pt idx="563">
                  <c:v>-9.3248999983188696E-3</c:v>
                </c:pt>
                <c:pt idx="564">
                  <c:v>-1.1297849996481091E-2</c:v>
                </c:pt>
                <c:pt idx="565">
                  <c:v>-9.8084999990533106E-3</c:v>
                </c:pt>
                <c:pt idx="566">
                  <c:v>-1.0305199997674208E-2</c:v>
                </c:pt>
                <c:pt idx="567">
                  <c:v>-7.2657999990042299E-3</c:v>
                </c:pt>
                <c:pt idx="568">
                  <c:v>-1.026004999584984E-2</c:v>
                </c:pt>
                <c:pt idx="569">
                  <c:v>-9.6329999942099676E-3</c:v>
                </c:pt>
                <c:pt idx="570">
                  <c:v>-1.0605949995806441E-2</c:v>
                </c:pt>
                <c:pt idx="571">
                  <c:v>-1.0456749994773418E-2</c:v>
                </c:pt>
                <c:pt idx="572">
                  <c:v>-9.7296999956597574E-3</c:v>
                </c:pt>
                <c:pt idx="573">
                  <c:v>-1.040264999755891E-2</c:v>
                </c:pt>
                <c:pt idx="574">
                  <c:v>-9.9969000002602115E-3</c:v>
                </c:pt>
                <c:pt idx="575">
                  <c:v>-1.0469849992659874E-2</c:v>
                </c:pt>
                <c:pt idx="576">
                  <c:v>-9.8804999943240546E-3</c:v>
                </c:pt>
                <c:pt idx="577">
                  <c:v>-9.7534500018809922E-3</c:v>
                </c:pt>
                <c:pt idx="578">
                  <c:v>-9.1263999929651618E-3</c:v>
                </c:pt>
                <c:pt idx="579">
                  <c:v>-1.0337049992813263E-2</c:v>
                </c:pt>
                <c:pt idx="580">
                  <c:v>-9.7099999984493479E-3</c:v>
                </c:pt>
                <c:pt idx="581">
                  <c:v>-8.0049999960465357E-3</c:v>
                </c:pt>
                <c:pt idx="582">
                  <c:v>-1.0077949998958502E-2</c:v>
                </c:pt>
                <c:pt idx="583">
                  <c:v>-9.0509000001475215E-3</c:v>
                </c:pt>
                <c:pt idx="584">
                  <c:v>-1.2804149992007297E-2</c:v>
                </c:pt>
                <c:pt idx="585">
                  <c:v>-7.7770999996573664E-3</c:v>
                </c:pt>
                <c:pt idx="586">
                  <c:v>-5.7507999954395927E-3</c:v>
                </c:pt>
                <c:pt idx="587">
                  <c:v>-8.1950999956461601E-3</c:v>
                </c:pt>
                <c:pt idx="588">
                  <c:v>-7.7188499999465421E-3</c:v>
                </c:pt>
                <c:pt idx="589">
                  <c:v>-7.906499995442573E-3</c:v>
                </c:pt>
                <c:pt idx="590">
                  <c:v>-8.6348499971791171E-3</c:v>
                </c:pt>
                <c:pt idx="591">
                  <c:v>-7.0890999922994524E-3</c:v>
                </c:pt>
                <c:pt idx="592">
                  <c:v>-7.3655499945743941E-3</c:v>
                </c:pt>
                <c:pt idx="593">
                  <c:v>-7.4113499940722249E-3</c:v>
                </c:pt>
                <c:pt idx="594">
                  <c:v>-7.6572499965550378E-3</c:v>
                </c:pt>
                <c:pt idx="595">
                  <c:v>-3.9553499955218285E-3</c:v>
                </c:pt>
                <c:pt idx="596">
                  <c:v>-2.8297999961068854E-3</c:v>
                </c:pt>
                <c:pt idx="597">
                  <c:v>-3.8027499977033585E-3</c:v>
                </c:pt>
                <c:pt idx="598">
                  <c:v>-2.9757000011159107E-3</c:v>
                </c:pt>
                <c:pt idx="599">
                  <c:v>-3.0870999980834313E-3</c:v>
                </c:pt>
                <c:pt idx="600">
                  <c:v>-3.9600499949301593E-3</c:v>
                </c:pt>
                <c:pt idx="601">
                  <c:v>-2.7673000004142523E-3</c:v>
                </c:pt>
                <c:pt idx="602">
                  <c:v>-3.2269499934045598E-3</c:v>
                </c:pt>
                <c:pt idx="603">
                  <c:v>-2.9350499899010174E-3</c:v>
                </c:pt>
                <c:pt idx="604">
                  <c:v>9.7410017042420805E-4</c:v>
                </c:pt>
                <c:pt idx="605">
                  <c:v>1.2416000099619851E-3</c:v>
                </c:pt>
                <c:pt idx="606">
                  <c:v>1.0630000033415854E-3</c:v>
                </c:pt>
                <c:pt idx="607">
                  <c:v>-9.6075000328710303E-4</c:v>
                </c:pt>
                <c:pt idx="608">
                  <c:v>-7.7874999988125637E-4</c:v>
                </c:pt>
                <c:pt idx="609">
                  <c:v>-6.5235020883847028E-4</c:v>
                </c:pt>
                <c:pt idx="610">
                  <c:v>5.524599997443147E-3</c:v>
                </c:pt>
                <c:pt idx="611">
                  <c:v>3.5455999968689866E-3</c:v>
                </c:pt>
                <c:pt idx="612">
                  <c:v>4.0111999987857416E-3</c:v>
                </c:pt>
                <c:pt idx="613">
                  <c:v>2.8382500095176511E-3</c:v>
                </c:pt>
                <c:pt idx="614">
                  <c:v>3.582600002118852E-3</c:v>
                </c:pt>
                <c:pt idx="615">
                  <c:v>3.9949999991222285E-3</c:v>
                </c:pt>
                <c:pt idx="616">
                  <c:v>5.6113999962690286E-3</c:v>
                </c:pt>
                <c:pt idx="617">
                  <c:v>3.3384499984094873E-3</c:v>
                </c:pt>
                <c:pt idx="618">
                  <c:v>3.9655000073253177E-3</c:v>
                </c:pt>
                <c:pt idx="619">
                  <c:v>4.5016000076429918E-3</c:v>
                </c:pt>
                <c:pt idx="620">
                  <c:v>3.499250000459142E-3</c:v>
                </c:pt>
                <c:pt idx="621">
                  <c:v>4.5262999992701225E-3</c:v>
                </c:pt>
                <c:pt idx="622">
                  <c:v>2.8566499968292192E-3</c:v>
                </c:pt>
                <c:pt idx="623">
                  <c:v>4.011600001831539E-3</c:v>
                </c:pt>
                <c:pt idx="624">
                  <c:v>3.7386500043794513E-3</c:v>
                </c:pt>
                <c:pt idx="625">
                  <c:v>4.1477000049781054E-3</c:v>
                </c:pt>
                <c:pt idx="626">
                  <c:v>3.4495000072638504E-3</c:v>
                </c:pt>
                <c:pt idx="627">
                  <c:v>6.0307834719424136E-3</c:v>
                </c:pt>
                <c:pt idx="628">
                  <c:v>5.2757500016014092E-3</c:v>
                </c:pt>
                <c:pt idx="629">
                  <c:v>6.5539500064915046E-3</c:v>
                </c:pt>
                <c:pt idx="630">
                  <c:v>4.390150003018789E-3</c:v>
                </c:pt>
                <c:pt idx="631">
                  <c:v>5.8171999990008771E-3</c:v>
                </c:pt>
                <c:pt idx="632">
                  <c:v>6.2442499984172173E-3</c:v>
                </c:pt>
                <c:pt idx="633">
                  <c:v>5.0393500059726648E-3</c:v>
                </c:pt>
                <c:pt idx="634">
                  <c:v>5.3664000006392598E-3</c:v>
                </c:pt>
                <c:pt idx="635">
                  <c:v>6.8151500017847866E-3</c:v>
                </c:pt>
                <c:pt idx="636">
                  <c:v>6.1947000067448243E-3</c:v>
                </c:pt>
                <c:pt idx="637">
                  <c:v>1.6927500000747386E-2</c:v>
                </c:pt>
                <c:pt idx="638">
                  <c:v>7.0811502228025347E-3</c:v>
                </c:pt>
                <c:pt idx="639">
                  <c:v>7.2274999984074384E-3</c:v>
                </c:pt>
                <c:pt idx="640">
                  <c:v>7.1358000059262849E-3</c:v>
                </c:pt>
                <c:pt idx="641">
                  <c:v>-3.3650001569185406E-5</c:v>
                </c:pt>
                <c:pt idx="642">
                  <c:v>7.2934000054374337E-3</c:v>
                </c:pt>
                <c:pt idx="643">
                  <c:v>7.1204500054591335E-3</c:v>
                </c:pt>
                <c:pt idx="644">
                  <c:v>7.7556999967782758E-3</c:v>
                </c:pt>
                <c:pt idx="645">
                  <c:v>9.6896999602904543E-3</c:v>
                </c:pt>
                <c:pt idx="646">
                  <c:v>7.6353499971446581E-3</c:v>
                </c:pt>
                <c:pt idx="647">
                  <c:v>7.6624000066658482E-3</c:v>
                </c:pt>
                <c:pt idx="648">
                  <c:v>7.0469499987666495E-3</c:v>
                </c:pt>
                <c:pt idx="649">
                  <c:v>7.9593000045861118E-3</c:v>
                </c:pt>
                <c:pt idx="650">
                  <c:v>7.3929499994846992E-3</c:v>
                </c:pt>
                <c:pt idx="651">
                  <c:v>7.0373500057030469E-3</c:v>
                </c:pt>
                <c:pt idx="652">
                  <c:v>8.2014500003424473E-3</c:v>
                </c:pt>
                <c:pt idx="653">
                  <c:v>8.8368000069749542E-3</c:v>
                </c:pt>
                <c:pt idx="654">
                  <c:v>8.3867499997722916E-3</c:v>
                </c:pt>
                <c:pt idx="655">
                  <c:v>1.0336150000512134E-2</c:v>
                </c:pt>
                <c:pt idx="656">
                  <c:v>1.0163200000533834E-2</c:v>
                </c:pt>
                <c:pt idx="657">
                  <c:v>8.8747498957673088E-3</c:v>
                </c:pt>
                <c:pt idx="658">
                  <c:v>9.0838500036625192E-3</c:v>
                </c:pt>
                <c:pt idx="659">
                  <c:v>9.8479500011308119E-3</c:v>
                </c:pt>
                <c:pt idx="660">
                  <c:v>1.3080000004265457E-2</c:v>
                </c:pt>
                <c:pt idx="661">
                  <c:v>1.3619400000607129E-2</c:v>
                </c:pt>
                <c:pt idx="662">
                  <c:v>1.3127899997925851E-2</c:v>
                </c:pt>
                <c:pt idx="663">
                  <c:v>1.2966450005478691E-2</c:v>
                </c:pt>
                <c:pt idx="664">
                  <c:v>1.3493500002368819E-2</c:v>
                </c:pt>
                <c:pt idx="665">
                  <c:v>1.3214150007115677E-2</c:v>
                </c:pt>
                <c:pt idx="666">
                  <c:v>1.4147800007776823E-2</c:v>
                </c:pt>
                <c:pt idx="667">
                  <c:v>1.9257799998740666E-2</c:v>
                </c:pt>
                <c:pt idx="668">
                  <c:v>1.4390100004675332E-2</c:v>
                </c:pt>
                <c:pt idx="669">
                  <c:v>1.4458000005106442E-2</c:v>
                </c:pt>
                <c:pt idx="670">
                  <c:v>1.6090600009192713E-2</c:v>
                </c:pt>
                <c:pt idx="671">
                  <c:v>1.6122100001666695E-2</c:v>
                </c:pt>
                <c:pt idx="672">
                  <c:v>1.6497900011017919E-2</c:v>
                </c:pt>
                <c:pt idx="673">
                  <c:v>2.7616100000159349E-2</c:v>
                </c:pt>
                <c:pt idx="674">
                  <c:v>1.8737400001555216E-2</c:v>
                </c:pt>
                <c:pt idx="675">
                  <c:v>1.895380000496516E-2</c:v>
                </c:pt>
                <c:pt idx="676">
                  <c:v>1.5380850003566593E-2</c:v>
                </c:pt>
                <c:pt idx="677">
                  <c:v>1.6353049999452196E-2</c:v>
                </c:pt>
                <c:pt idx="678">
                  <c:v>5.3153350003412925E-2</c:v>
                </c:pt>
                <c:pt idx="679">
                  <c:v>1.818230000208132E-2</c:v>
                </c:pt>
                <c:pt idx="680">
                  <c:v>2.4582300131442025E-2</c:v>
                </c:pt>
                <c:pt idx="681">
                  <c:v>1.7409350002708379E-2</c:v>
                </c:pt>
                <c:pt idx="682">
                  <c:v>1.9052800002100412E-2</c:v>
                </c:pt>
                <c:pt idx="683">
                  <c:v>1.9662900071125478E-2</c:v>
                </c:pt>
                <c:pt idx="684">
                  <c:v>1.7639149795286357E-2</c:v>
                </c:pt>
                <c:pt idx="685">
                  <c:v>1.9066200198722072E-2</c:v>
                </c:pt>
                <c:pt idx="686">
                  <c:v>1.9440000003669411E-2</c:v>
                </c:pt>
                <c:pt idx="687">
                  <c:v>1.806705000490183E-2</c:v>
                </c:pt>
                <c:pt idx="688">
                  <c:v>2.0318699964263942E-2</c:v>
                </c:pt>
                <c:pt idx="689">
                  <c:v>1.9077900004049297E-2</c:v>
                </c:pt>
                <c:pt idx="690">
                  <c:v>2.5308500000392087E-2</c:v>
                </c:pt>
                <c:pt idx="691">
                  <c:v>1.9470150000415742E-2</c:v>
                </c:pt>
                <c:pt idx="692">
                  <c:v>1.979975015274249E-2</c:v>
                </c:pt>
                <c:pt idx="693">
                  <c:v>2.0494500007771421E-2</c:v>
                </c:pt>
                <c:pt idx="694">
                  <c:v>1.5958500000124332E-2</c:v>
                </c:pt>
                <c:pt idx="695">
                  <c:v>2.0376150001538917E-2</c:v>
                </c:pt>
                <c:pt idx="696">
                  <c:v>2.1117999996931758E-2</c:v>
                </c:pt>
                <c:pt idx="697">
                  <c:v>1.9645050000690389E-2</c:v>
                </c:pt>
                <c:pt idx="698">
                  <c:v>2.1655900003679562E-2</c:v>
                </c:pt>
                <c:pt idx="699">
                  <c:v>2.1641650193487294E-2</c:v>
                </c:pt>
                <c:pt idx="700">
                  <c:v>2.2917449998203665E-2</c:v>
                </c:pt>
                <c:pt idx="701">
                  <c:v>2.3350650000793394E-2</c:v>
                </c:pt>
                <c:pt idx="702">
                  <c:v>2.4277700009406544E-2</c:v>
                </c:pt>
                <c:pt idx="703">
                  <c:v>2.3898349994851742E-2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732-477C-8421-A5872EE9F679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68947</c:v>
                </c:pt>
                <c:pt idx="602">
                  <c:v>69060.5</c:v>
                </c:pt>
                <c:pt idx="603">
                  <c:v>69119.5</c:v>
                </c:pt>
                <c:pt idx="604">
                  <c:v>70201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1'!$L$21:$L$777</c:f>
              <c:numCache>
                <c:formatCode>General</c:formatCode>
                <c:ptCount val="75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732-477C-8421-A5872EE9F679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68947</c:v>
                </c:pt>
                <c:pt idx="602">
                  <c:v>69060.5</c:v>
                </c:pt>
                <c:pt idx="603">
                  <c:v>69119.5</c:v>
                </c:pt>
                <c:pt idx="604">
                  <c:v>70201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1'!$M$21:$M$777</c:f>
              <c:numCache>
                <c:formatCode>General</c:formatCode>
                <c:ptCount val="75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732-477C-8421-A5872EE9F679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68947</c:v>
                </c:pt>
                <c:pt idx="602">
                  <c:v>69060.5</c:v>
                </c:pt>
                <c:pt idx="603">
                  <c:v>69119.5</c:v>
                </c:pt>
                <c:pt idx="604">
                  <c:v>70201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1'!$N$21:$N$777</c:f>
              <c:numCache>
                <c:formatCode>General</c:formatCode>
                <c:ptCount val="75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732-477C-8421-A5872EE9F679}"/>
            </c:ext>
          </c:extLst>
        </c:ser>
        <c:ser>
          <c:idx val="7"/>
          <c:order val="7"/>
          <c:tx>
            <c:strRef>
              <c:f>'Active 5'!#REF!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'Active 5'!#REF!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732-477C-8421-A5872EE9F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16672"/>
        <c:axId val="1"/>
      </c:scatterChart>
      <c:valAx>
        <c:axId val="829716672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166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7066279175670863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68781013392318"/>
          <c:y val="0.14634168126798494"/>
          <c:w val="0.8012624467530427"/>
          <c:h val="0.64329364057385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6'!$H$21:$H$776</c:f>
              <c:numCache>
                <c:formatCode>General</c:formatCode>
                <c:ptCount val="756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72-45BE-A6CF-E593E7826166}"/>
            </c:ext>
          </c:extLst>
        </c:ser>
        <c:ser>
          <c:idx val="1"/>
          <c:order val="1"/>
          <c:tx>
            <c:strRef>
              <c:f>'Active 6'!$I$20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6'!$I$21:$I$776</c:f>
              <c:numCache>
                <c:formatCode>General</c:formatCode>
                <c:ptCount val="756"/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-4.3887050000193994E-2</c:v>
                </c:pt>
                <c:pt idx="31">
                  <c:v>-3.30174999544397E-3</c:v>
                </c:pt>
                <c:pt idx="32">
                  <c:v>7.0485000469489023E-4</c:v>
                </c:pt>
                <c:pt idx="33">
                  <c:v>1.0262499999953434E-3</c:v>
                </c:pt>
                <c:pt idx="34">
                  <c:v>1.5969699998095166E-2</c:v>
                </c:pt>
                <c:pt idx="35">
                  <c:v>-7.3280500000691973E-3</c:v>
                </c:pt>
                <c:pt idx="36">
                  <c:v>-6.4873000010265969E-3</c:v>
                </c:pt>
                <c:pt idx="37">
                  <c:v>-4.920849998597987E-3</c:v>
                </c:pt>
                <c:pt idx="38">
                  <c:v>1.1046000072383322E-3</c:v>
                </c:pt>
                <c:pt idx="39">
                  <c:v>8.1046000050264411E-3</c:v>
                </c:pt>
                <c:pt idx="40">
                  <c:v>-2.2102749993791804E-2</c:v>
                </c:pt>
                <c:pt idx="41">
                  <c:v>-1.2775700000929646E-2</c:v>
                </c:pt>
                <c:pt idx="42">
                  <c:v>5.5768000020179898E-3</c:v>
                </c:pt>
                <c:pt idx="43">
                  <c:v>-2.447700004267972E-3</c:v>
                </c:pt>
                <c:pt idx="44">
                  <c:v>-8.1206499962718226E-3</c:v>
                </c:pt>
                <c:pt idx="45">
                  <c:v>1.0735150004620664E-2</c:v>
                </c:pt>
                <c:pt idx="46">
                  <c:v>-8.8557999988552183E-3</c:v>
                </c:pt>
                <c:pt idx="47">
                  <c:v>-1.817624999966938E-2</c:v>
                </c:pt>
                <c:pt idx="48">
                  <c:v>-1.3835999925504439E-3</c:v>
                </c:pt>
                <c:pt idx="49">
                  <c:v>2.9594999796245247E-4</c:v>
                </c:pt>
                <c:pt idx="50">
                  <c:v>-2.087649998429697E-3</c:v>
                </c:pt>
                <c:pt idx="51">
                  <c:v>-7.2911500028567389E-3</c:v>
                </c:pt>
                <c:pt idx="52">
                  <c:v>-5.2100499960943125E-3</c:v>
                </c:pt>
                <c:pt idx="53">
                  <c:v>-3.1067599993548356E-2</c:v>
                </c:pt>
                <c:pt idx="54">
                  <c:v>-7.4511999991955236E-3</c:v>
                </c:pt>
                <c:pt idx="55">
                  <c:v>-6.8347999913385138E-3</c:v>
                </c:pt>
                <c:pt idx="56">
                  <c:v>-4.9924999620998278E-4</c:v>
                </c:pt>
                <c:pt idx="57">
                  <c:v>-4.3230000010225922E-3</c:v>
                </c:pt>
                <c:pt idx="58">
                  <c:v>6.7700000363402069E-4</c:v>
                </c:pt>
                <c:pt idx="59">
                  <c:v>-1.5379550000943709E-2</c:v>
                </c:pt>
                <c:pt idx="60">
                  <c:v>-7.0194999934756197E-3</c:v>
                </c:pt>
                <c:pt idx="61">
                  <c:v>-1.7539749991556164E-2</c:v>
                </c:pt>
                <c:pt idx="62">
                  <c:v>-2.8063999925507233E-3</c:v>
                </c:pt>
                <c:pt idx="63">
                  <c:v>7.9114999971352518E-4</c:v>
                </c:pt>
                <c:pt idx="64">
                  <c:v>-7.6470999993034638E-3</c:v>
                </c:pt>
                <c:pt idx="65">
                  <c:v>3.6799500012421049E-3</c:v>
                </c:pt>
                <c:pt idx="66">
                  <c:v>-6.7092999961460009E-3</c:v>
                </c:pt>
                <c:pt idx="67">
                  <c:v>2.4481000073137693E-3</c:v>
                </c:pt>
                <c:pt idx="68">
                  <c:v>-6.9355000014184043E-3</c:v>
                </c:pt>
                <c:pt idx="69">
                  <c:v>-1.7592500007594936E-3</c:v>
                </c:pt>
                <c:pt idx="70">
                  <c:v>2.6620000426191837E-4</c:v>
                </c:pt>
                <c:pt idx="71">
                  <c:v>-3.3680999986245297E-3</c:v>
                </c:pt>
                <c:pt idx="72">
                  <c:v>-3.7517000018851832E-3</c:v>
                </c:pt>
                <c:pt idx="73">
                  <c:v>-1.116449995606672E-3</c:v>
                </c:pt>
                <c:pt idx="74">
                  <c:v>-6.9891999955871142E-3</c:v>
                </c:pt>
                <c:pt idx="75">
                  <c:v>7.3950002843048424E-5</c:v>
                </c:pt>
                <c:pt idx="76">
                  <c:v>-1.669324999966193E-2</c:v>
                </c:pt>
                <c:pt idx="77">
                  <c:v>-4.9194500024896115E-3</c:v>
                </c:pt>
                <c:pt idx="78">
                  <c:v>-1.397300002281554E-3</c:v>
                </c:pt>
                <c:pt idx="79">
                  <c:v>-3.9729999843984842E-4</c:v>
                </c:pt>
                <c:pt idx="80">
                  <c:v>3.3765000043786131E-3</c:v>
                </c:pt>
                <c:pt idx="81">
                  <c:v>-2.7099999715574086E-4</c:v>
                </c:pt>
                <c:pt idx="82">
                  <c:v>7.2900000668596476E-4</c:v>
                </c:pt>
                <c:pt idx="83">
                  <c:v>-5.2567999955499545E-3</c:v>
                </c:pt>
                <c:pt idx="84">
                  <c:v>-4.7525499976472929E-3</c:v>
                </c:pt>
                <c:pt idx="85">
                  <c:v>5.4312500069499947E-3</c:v>
                </c:pt>
                <c:pt idx="86">
                  <c:v>-5.7430999950156547E-3</c:v>
                </c:pt>
                <c:pt idx="87">
                  <c:v>-5.3264999951352365E-3</c:v>
                </c:pt>
                <c:pt idx="88">
                  <c:v>3.6490000056801364E-3</c:v>
                </c:pt>
                <c:pt idx="89">
                  <c:v>1.5990499960025772E-3</c:v>
                </c:pt>
                <c:pt idx="90">
                  <c:v>-1.0702549996494781E-2</c:v>
                </c:pt>
                <c:pt idx="91">
                  <c:v>-5.7590999931562692E-3</c:v>
                </c:pt>
                <c:pt idx="92">
                  <c:v>3.8572999983443879E-3</c:v>
                </c:pt>
                <c:pt idx="93">
                  <c:v>3.473700002359692E-3</c:v>
                </c:pt>
                <c:pt idx="94">
                  <c:v>-2.3286899995582644E-2</c:v>
                </c:pt>
                <c:pt idx="95">
                  <c:v>-6.7049999779555947E-4</c:v>
                </c:pt>
                <c:pt idx="96">
                  <c:v>-3.9999999717110768E-4</c:v>
                </c:pt>
                <c:pt idx="97">
                  <c:v>6.0094999935245141E-4</c:v>
                </c:pt>
                <c:pt idx="98">
                  <c:v>1.600950003194157E-3</c:v>
                </c:pt>
                <c:pt idx="99">
                  <c:v>1.073150007869117E-3</c:v>
                </c:pt>
                <c:pt idx="100">
                  <c:v>-5.2473000032478012E-3</c:v>
                </c:pt>
                <c:pt idx="101">
                  <c:v>4.9635000323178247E-4</c:v>
                </c:pt>
                <c:pt idx="102">
                  <c:v>-4.9776500018197112E-3</c:v>
                </c:pt>
                <c:pt idx="103">
                  <c:v>-2.9455999974743463E-3</c:v>
                </c:pt>
                <c:pt idx="104">
                  <c:v>3.4474500062060542E-3</c:v>
                </c:pt>
                <c:pt idx="105">
                  <c:v>5.0073000020347536E-3</c:v>
                </c:pt>
                <c:pt idx="106">
                  <c:v>-1.0492500005057082E-3</c:v>
                </c:pt>
                <c:pt idx="107">
                  <c:v>6.0139000052004121E-3</c:v>
                </c:pt>
                <c:pt idx="108">
                  <c:v>-6.0426499985624105E-3</c:v>
                </c:pt>
                <c:pt idx="109">
                  <c:v>-7.4007999937748536E-3</c:v>
                </c:pt>
                <c:pt idx="110">
                  <c:v>-2.2811000017100014E-3</c:v>
                </c:pt>
                <c:pt idx="111">
                  <c:v>5.2222000012989156E-3</c:v>
                </c:pt>
                <c:pt idx="112">
                  <c:v>1.3341900004888885E-2</c:v>
                </c:pt>
                <c:pt idx="113">
                  <c:v>-7.1925000011106022E-3</c:v>
                </c:pt>
                <c:pt idx="114">
                  <c:v>3.3673500074655749E-3</c:v>
                </c:pt>
                <c:pt idx="115">
                  <c:v>7.0469000056618825E-3</c:v>
                </c:pt>
                <c:pt idx="116">
                  <c:v>6.663300002401229E-3</c:v>
                </c:pt>
                <c:pt idx="117">
                  <c:v>-7.0972999965306371E-3</c:v>
                </c:pt>
                <c:pt idx="118">
                  <c:v>4.5191000026534311E-3</c:v>
                </c:pt>
                <c:pt idx="119">
                  <c:v>-1.3065249993815087E-2</c:v>
                </c:pt>
                <c:pt idx="120">
                  <c:v>-7.7692999984719791E-3</c:v>
                </c:pt>
                <c:pt idx="121">
                  <c:v>-2.0944999414496124E-4</c:v>
                </c:pt>
                <c:pt idx="122">
                  <c:v>-6.5930499986279756E-3</c:v>
                </c:pt>
                <c:pt idx="123">
                  <c:v>-4.6495999995386228E-3</c:v>
                </c:pt>
                <c:pt idx="124">
                  <c:v>-1.156599995738361E-3</c:v>
                </c:pt>
                <c:pt idx="125">
                  <c:v>3.7557500036200508E-3</c:v>
                </c:pt>
                <c:pt idx="126">
                  <c:v>1.2599999972735532E-3</c:v>
                </c:pt>
                <c:pt idx="127">
                  <c:v>3.0050003260839731E-5</c:v>
                </c:pt>
                <c:pt idx="133">
                  <c:v>-1.1066000006394461E-3</c:v>
                </c:pt>
                <c:pt idx="136">
                  <c:v>1.069650003046263E-3</c:v>
                </c:pt>
                <c:pt idx="137">
                  <c:v>2.6295000061509199E-3</c:v>
                </c:pt>
                <c:pt idx="138">
                  <c:v>2.4590000248281285E-4</c:v>
                </c:pt>
                <c:pt idx="141">
                  <c:v>-3.5967000003438443E-3</c:v>
                </c:pt>
                <c:pt idx="142">
                  <c:v>4.3655999979819171E-3</c:v>
                </c:pt>
                <c:pt idx="144">
                  <c:v>6.7812500055879354E-3</c:v>
                </c:pt>
                <c:pt idx="146">
                  <c:v>5.4673999984515831E-3</c:v>
                </c:pt>
                <c:pt idx="147">
                  <c:v>-6.268499928410165E-4</c:v>
                </c:pt>
                <c:pt idx="148">
                  <c:v>-1.01044999610167E-3</c:v>
                </c:pt>
                <c:pt idx="150">
                  <c:v>-1.5890750000835396E-2</c:v>
                </c:pt>
                <c:pt idx="151">
                  <c:v>6.1092499963706359E-3</c:v>
                </c:pt>
                <c:pt idx="152">
                  <c:v>9.6504999964963645E-4</c:v>
                </c:pt>
                <c:pt idx="154">
                  <c:v>1.9141299999319017E-2</c:v>
                </c:pt>
                <c:pt idx="155">
                  <c:v>-1.2611499987542629E-3</c:v>
                </c:pt>
                <c:pt idx="164">
                  <c:v>-1.9708500039996579E-3</c:v>
                </c:pt>
                <c:pt idx="165">
                  <c:v>-7.9896999959601089E-3</c:v>
                </c:pt>
                <c:pt idx="167">
                  <c:v>1.1180900000908878E-2</c:v>
                </c:pt>
                <c:pt idx="171">
                  <c:v>8.6004000040702522E-3</c:v>
                </c:pt>
                <c:pt idx="172">
                  <c:v>2.2441500041168183E-3</c:v>
                </c:pt>
                <c:pt idx="173">
                  <c:v>-6.1959999948157929E-3</c:v>
                </c:pt>
                <c:pt idx="174">
                  <c:v>7.1075000014388934E-3</c:v>
                </c:pt>
                <c:pt idx="175">
                  <c:v>1.9843600006424822E-2</c:v>
                </c:pt>
                <c:pt idx="176">
                  <c:v>3.4599999999045394E-3</c:v>
                </c:pt>
                <c:pt idx="177">
                  <c:v>8.4599999972851947E-3</c:v>
                </c:pt>
                <c:pt idx="178">
                  <c:v>2.5797000052989461E-3</c:v>
                </c:pt>
                <c:pt idx="179">
                  <c:v>3.2404000012320466E-3</c:v>
                </c:pt>
                <c:pt idx="180">
                  <c:v>4.2403999977977946E-3</c:v>
                </c:pt>
                <c:pt idx="181">
                  <c:v>-5.8529000016278587E-3</c:v>
                </c:pt>
                <c:pt idx="182">
                  <c:v>-2.556949999416247E-3</c:v>
                </c:pt>
                <c:pt idx="183">
                  <c:v>6.619300002057571E-3</c:v>
                </c:pt>
                <c:pt idx="184">
                  <c:v>-1.4129999908618629E-4</c:v>
                </c:pt>
                <c:pt idx="185">
                  <c:v>-9.9009499972453341E-3</c:v>
                </c:pt>
                <c:pt idx="186">
                  <c:v>-6.5584999538259581E-4</c:v>
                </c:pt>
                <c:pt idx="187">
                  <c:v>9.9342000030446798E-3</c:v>
                </c:pt>
                <c:pt idx="188">
                  <c:v>3.9540000070701353E-3</c:v>
                </c:pt>
                <c:pt idx="189">
                  <c:v>7.1084999945014715E-4</c:v>
                </c:pt>
                <c:pt idx="190">
                  <c:v>-1.5907499910099432E-3</c:v>
                </c:pt>
                <c:pt idx="191">
                  <c:v>3.7617500056512654E-3</c:v>
                </c:pt>
                <c:pt idx="192">
                  <c:v>-1.9864999921992421E-4</c:v>
                </c:pt>
                <c:pt idx="193">
                  <c:v>-1.1078949995862786E-2</c:v>
                </c:pt>
                <c:pt idx="194">
                  <c:v>5.6091000005835667E-3</c:v>
                </c:pt>
                <c:pt idx="195">
                  <c:v>6.7794999631587416E-4</c:v>
                </c:pt>
                <c:pt idx="196">
                  <c:v>4.016350008896552E-3</c:v>
                </c:pt>
                <c:pt idx="197">
                  <c:v>5.0239000047440641E-3</c:v>
                </c:pt>
                <c:pt idx="198">
                  <c:v>4.0126000021700747E-3</c:v>
                </c:pt>
                <c:pt idx="199">
                  <c:v>1.647850003791973E-3</c:v>
                </c:pt>
                <c:pt idx="200">
                  <c:v>1.655400003073737E-3</c:v>
                </c:pt>
                <c:pt idx="201">
                  <c:v>3.2152499989024363E-3</c:v>
                </c:pt>
                <c:pt idx="202">
                  <c:v>-1.4887999932398088E-3</c:v>
                </c:pt>
                <c:pt idx="206">
                  <c:v>-9.3812499981140718E-3</c:v>
                </c:pt>
                <c:pt idx="207">
                  <c:v>4.7262000007322058E-3</c:v>
                </c:pt>
                <c:pt idx="208">
                  <c:v>1.3501499997801147E-3</c:v>
                </c:pt>
                <c:pt idx="209">
                  <c:v>1.0238000002573244E-2</c:v>
                </c:pt>
                <c:pt idx="210">
                  <c:v>-6.025899994710926E-3</c:v>
                </c:pt>
                <c:pt idx="211">
                  <c:v>-8.0824499964364804E-3</c:v>
                </c:pt>
                <c:pt idx="212">
                  <c:v>-7.8741499964962713E-3</c:v>
                </c:pt>
                <c:pt idx="213">
                  <c:v>2.2101350004959386E-2</c:v>
                </c:pt>
                <c:pt idx="214">
                  <c:v>2.1654500014847144E-3</c:v>
                </c:pt>
                <c:pt idx="215">
                  <c:v>-6.538599991472438E-3</c:v>
                </c:pt>
                <c:pt idx="216">
                  <c:v>9.2145000235177577E-4</c:v>
                </c:pt>
                <c:pt idx="217">
                  <c:v>8.2815000496339053E-4</c:v>
                </c:pt>
                <c:pt idx="218">
                  <c:v>-1.3372599991271272E-2</c:v>
                </c:pt>
                <c:pt idx="219">
                  <c:v>2.8036500079906546E-3</c:v>
                </c:pt>
                <c:pt idx="220">
                  <c:v>-8.6929999815765768E-4</c:v>
                </c:pt>
                <c:pt idx="221">
                  <c:v>1.7612500014365651E-3</c:v>
                </c:pt>
                <c:pt idx="222">
                  <c:v>7.0195000007515773E-3</c:v>
                </c:pt>
                <c:pt idx="223">
                  <c:v>-1.2356549996184185E-2</c:v>
                </c:pt>
                <c:pt idx="224">
                  <c:v>-5.2514999697450548E-4</c:v>
                </c:pt>
                <c:pt idx="232">
                  <c:v>-1.1725899996235967E-2</c:v>
                </c:pt>
                <c:pt idx="233">
                  <c:v>-3.1095000013010576E-3</c:v>
                </c:pt>
                <c:pt idx="234">
                  <c:v>-4.1660499919089489E-3</c:v>
                </c:pt>
                <c:pt idx="235">
                  <c:v>1.1610000001383014E-3</c:v>
                </c:pt>
                <c:pt idx="236">
                  <c:v>-9.3922499945620075E-3</c:v>
                </c:pt>
                <c:pt idx="237">
                  <c:v>-1.214099997014273E-3</c:v>
                </c:pt>
                <c:pt idx="241">
                  <c:v>-3.8860999993630685E-3</c:v>
                </c:pt>
                <c:pt idx="242">
                  <c:v>-2.1744999976363033E-3</c:v>
                </c:pt>
                <c:pt idx="243">
                  <c:v>-1.2866499964729883E-3</c:v>
                </c:pt>
                <c:pt idx="244">
                  <c:v>-1.0110399998666253E-2</c:v>
                </c:pt>
                <c:pt idx="245">
                  <c:v>-1.1551399999007117E-2</c:v>
                </c:pt>
                <c:pt idx="246">
                  <c:v>-6.0792000003857538E-3</c:v>
                </c:pt>
                <c:pt idx="249">
                  <c:v>-1.0603199996694457E-2</c:v>
                </c:pt>
                <c:pt idx="250">
                  <c:v>-1.4960399996198248E-2</c:v>
                </c:pt>
                <c:pt idx="251">
                  <c:v>-1.5644500017515384E-3</c:v>
                </c:pt>
                <c:pt idx="252">
                  <c:v>-1.4739499965799041E-3</c:v>
                </c:pt>
                <c:pt idx="253">
                  <c:v>-1.485754999157507E-2</c:v>
                </c:pt>
                <c:pt idx="254">
                  <c:v>1.0859000030905008E-3</c:v>
                </c:pt>
                <c:pt idx="255">
                  <c:v>-1.4737849996890873E-2</c:v>
                </c:pt>
                <c:pt idx="256">
                  <c:v>-8.3749997429549694E-5</c:v>
                </c:pt>
                <c:pt idx="257">
                  <c:v>-9.6181499975500628E-3</c:v>
                </c:pt>
                <c:pt idx="258">
                  <c:v>-1.3291099996422417E-2</c:v>
                </c:pt>
                <c:pt idx="259">
                  <c:v>-3.1958999970811419E-3</c:v>
                </c:pt>
                <c:pt idx="260">
                  <c:v>-9.7480999975232407E-3</c:v>
                </c:pt>
                <c:pt idx="261">
                  <c:v>-1.0421049999422394E-2</c:v>
                </c:pt>
                <c:pt idx="262">
                  <c:v>-6.131699999968987E-3</c:v>
                </c:pt>
                <c:pt idx="263">
                  <c:v>-8.5275499950512312E-3</c:v>
                </c:pt>
                <c:pt idx="264">
                  <c:v>-6.6839999926742166E-3</c:v>
                </c:pt>
                <c:pt idx="265">
                  <c:v>-3.9102000009734184E-3</c:v>
                </c:pt>
                <c:pt idx="266">
                  <c:v>-2.677399999811314E-3</c:v>
                </c:pt>
                <c:pt idx="267">
                  <c:v>-1.3971450003737118E-2</c:v>
                </c:pt>
                <c:pt idx="268">
                  <c:v>-1.3411599997198209E-2</c:v>
                </c:pt>
                <c:pt idx="269">
                  <c:v>-1.0931849996268284E-2</c:v>
                </c:pt>
                <c:pt idx="270">
                  <c:v>-3.0063000012887642E-3</c:v>
                </c:pt>
                <c:pt idx="271">
                  <c:v>-2.0332399995822925E-2</c:v>
                </c:pt>
                <c:pt idx="272">
                  <c:v>-6.0863999970024452E-3</c:v>
                </c:pt>
                <c:pt idx="273">
                  <c:v>-1.1141900002257898E-2</c:v>
                </c:pt>
                <c:pt idx="274">
                  <c:v>-1.8373749997408595E-2</c:v>
                </c:pt>
                <c:pt idx="275">
                  <c:v>-6.7761999962385744E-3</c:v>
                </c:pt>
                <c:pt idx="276">
                  <c:v>-1.7159799994260538E-2</c:v>
                </c:pt>
                <c:pt idx="277">
                  <c:v>-1.2480249992222525E-2</c:v>
                </c:pt>
                <c:pt idx="278">
                  <c:v>-2.3517949994129594E-2</c:v>
                </c:pt>
                <c:pt idx="279">
                  <c:v>-6.5367999923182651E-3</c:v>
                </c:pt>
                <c:pt idx="280">
                  <c:v>-1.6485899999679532E-2</c:v>
                </c:pt>
                <c:pt idx="281">
                  <c:v>-1.4565999998012558E-2</c:v>
                </c:pt>
                <c:pt idx="282">
                  <c:v>-3.1446300003153738E-2</c:v>
                </c:pt>
                <c:pt idx="283">
                  <c:v>-9.9513999957707711E-3</c:v>
                </c:pt>
                <c:pt idx="284">
                  <c:v>-1.2489549997553695E-2</c:v>
                </c:pt>
                <c:pt idx="285">
                  <c:v>-4.1624999939813279E-3</c:v>
                </c:pt>
                <c:pt idx="286">
                  <c:v>-2.1375499993155245E-2</c:v>
                </c:pt>
                <c:pt idx="287">
                  <c:v>-2.1519699992495589E-2</c:v>
                </c:pt>
                <c:pt idx="288">
                  <c:v>-1.4632799997343682E-2</c:v>
                </c:pt>
                <c:pt idx="289">
                  <c:v>-1.4343449998705182E-2</c:v>
                </c:pt>
                <c:pt idx="290">
                  <c:v>-1.4273699991463218E-2</c:v>
                </c:pt>
                <c:pt idx="291">
                  <c:v>-1.4863699994748458E-2</c:v>
                </c:pt>
                <c:pt idx="292">
                  <c:v>-1.4824099998804741E-2</c:v>
                </c:pt>
                <c:pt idx="293">
                  <c:v>-9.0445499954512343E-3</c:v>
                </c:pt>
                <c:pt idx="294">
                  <c:v>-6.3631000011810102E-3</c:v>
                </c:pt>
                <c:pt idx="295">
                  <c:v>6.3690000388305634E-4</c:v>
                </c:pt>
                <c:pt idx="296">
                  <c:v>-8.8409500021953136E-3</c:v>
                </c:pt>
                <c:pt idx="297">
                  <c:v>-1.6217949996644165E-2</c:v>
                </c:pt>
                <c:pt idx="298">
                  <c:v>-2.0416999977896921E-3</c:v>
                </c:pt>
                <c:pt idx="299">
                  <c:v>-6.474299996625632E-3</c:v>
                </c:pt>
                <c:pt idx="300">
                  <c:v>-1.6233950002060737E-2</c:v>
                </c:pt>
                <c:pt idx="301">
                  <c:v>-4.6673999968334101E-3</c:v>
                </c:pt>
                <c:pt idx="302">
                  <c:v>-1.1163149996718857E-2</c:v>
                </c:pt>
                <c:pt idx="303">
                  <c:v>-1.1219699998036958E-2</c:v>
                </c:pt>
                <c:pt idx="304">
                  <c:v>-6.3252499967347831E-3</c:v>
                </c:pt>
                <c:pt idx="305">
                  <c:v>-1.4853500033495948E-3</c:v>
                </c:pt>
                <c:pt idx="306">
                  <c:v>-7.3967499993159436E-3</c:v>
                </c:pt>
                <c:pt idx="307">
                  <c:v>-8.0484999489272013E-4</c:v>
                </c:pt>
                <c:pt idx="308">
                  <c:v>-8.5908999972161837E-3</c:v>
                </c:pt>
                <c:pt idx="309">
                  <c:v>-1.506119999976363E-2</c:v>
                </c:pt>
                <c:pt idx="310">
                  <c:v>-1.067279999551829E-2</c:v>
                </c:pt>
                <c:pt idx="311">
                  <c:v>-1.58604999887757E-3</c:v>
                </c:pt>
                <c:pt idx="312">
                  <c:v>-1.7144949997600634E-2</c:v>
                </c:pt>
                <c:pt idx="313">
                  <c:v>-6.9432499949471094E-3</c:v>
                </c:pt>
                <c:pt idx="314">
                  <c:v>-1.1289149995718617E-2</c:v>
                </c:pt>
                <c:pt idx="315">
                  <c:v>-1.9759449998673517E-2</c:v>
                </c:pt>
                <c:pt idx="316">
                  <c:v>-5.0233500005560927E-3</c:v>
                </c:pt>
                <c:pt idx="317">
                  <c:v>-1.5073299997311551E-2</c:v>
                </c:pt>
                <c:pt idx="318">
                  <c:v>-1.0481400000571739E-2</c:v>
                </c:pt>
                <c:pt idx="319">
                  <c:v>-1.9028900002012961E-2</c:v>
                </c:pt>
                <c:pt idx="320">
                  <c:v>-1.693179999710992E-2</c:v>
                </c:pt>
                <c:pt idx="321">
                  <c:v>6.1756500072078779E-3</c:v>
                </c:pt>
                <c:pt idx="322">
                  <c:v>-1.4729149996128399E-2</c:v>
                </c:pt>
                <c:pt idx="323">
                  <c:v>-1.0281449998728931E-2</c:v>
                </c:pt>
                <c:pt idx="324">
                  <c:v>-1.6067499993368983E-2</c:v>
                </c:pt>
                <c:pt idx="325">
                  <c:v>-1.5097650000825524E-2</c:v>
                </c:pt>
                <c:pt idx="326">
                  <c:v>-1.3505749993782956E-2</c:v>
                </c:pt>
                <c:pt idx="327">
                  <c:v>-9.4990500001586042E-3</c:v>
                </c:pt>
                <c:pt idx="328">
                  <c:v>-4.1465499962214381E-3</c:v>
                </c:pt>
                <c:pt idx="329">
                  <c:v>-4.0824499956215732E-3</c:v>
                </c:pt>
                <c:pt idx="330">
                  <c:v>4.0127500033122487E-3</c:v>
                </c:pt>
                <c:pt idx="331">
                  <c:v>-1.5131449996260926E-2</c:v>
                </c:pt>
                <c:pt idx="332">
                  <c:v>-1.2619649991393089E-2</c:v>
                </c:pt>
                <c:pt idx="333">
                  <c:v>-1.1349050000717398E-2</c:v>
                </c:pt>
                <c:pt idx="334">
                  <c:v>-1.46949499976472E-2</c:v>
                </c:pt>
                <c:pt idx="335">
                  <c:v>-1.8981449997227173E-2</c:v>
                </c:pt>
                <c:pt idx="336">
                  <c:v>-8.365049994608853E-3</c:v>
                </c:pt>
                <c:pt idx="337">
                  <c:v>-1.3949399995908607E-2</c:v>
                </c:pt>
                <c:pt idx="338">
                  <c:v>-9.853249997831881E-3</c:v>
                </c:pt>
                <c:pt idx="339">
                  <c:v>-1.8406399998639245E-2</c:v>
                </c:pt>
                <c:pt idx="340">
                  <c:v>-1.0398849997727666E-2</c:v>
                </c:pt>
                <c:pt idx="342">
                  <c:v>-1.3870099995983765E-2</c:v>
                </c:pt>
                <c:pt idx="343">
                  <c:v>-1.4126449998002499E-2</c:v>
                </c:pt>
                <c:pt idx="346">
                  <c:v>-1.3375249996897765E-2</c:v>
                </c:pt>
                <c:pt idx="347">
                  <c:v>-2.6578749995678663E-2</c:v>
                </c:pt>
                <c:pt idx="348">
                  <c:v>-1.3984949997393414E-2</c:v>
                </c:pt>
                <c:pt idx="351">
                  <c:v>-1.4328949997434393E-2</c:v>
                </c:pt>
                <c:pt idx="352">
                  <c:v>-1.9068699992203619E-2</c:v>
                </c:pt>
                <c:pt idx="354">
                  <c:v>-1.8362749993684702E-2</c:v>
                </c:pt>
                <c:pt idx="356">
                  <c:v>-2.0650199992815033E-2</c:v>
                </c:pt>
                <c:pt idx="360">
                  <c:v>-2.0818899996811524E-2</c:v>
                </c:pt>
                <c:pt idx="361">
                  <c:v>-2.089430000341963E-2</c:v>
                </c:pt>
                <c:pt idx="362">
                  <c:v>-2.510729999630712E-2</c:v>
                </c:pt>
                <c:pt idx="364">
                  <c:v>-2.2588799998629838E-2</c:v>
                </c:pt>
                <c:pt idx="365">
                  <c:v>-1.1355999995430466E-2</c:v>
                </c:pt>
                <c:pt idx="371">
                  <c:v>-2.0784699998330325E-2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E72-45BE-A6CF-E593E7826166}"/>
            </c:ext>
          </c:extLst>
        </c:ser>
        <c:ser>
          <c:idx val="2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6'!$J$21:$J$776</c:f>
              <c:numCache>
                <c:formatCode>General</c:formatCode>
                <c:ptCount val="756"/>
                <c:pt idx="156">
                  <c:v>-4.0848999997251667E-3</c:v>
                </c:pt>
                <c:pt idx="157">
                  <c:v>4.7495000035269186E-4</c:v>
                </c:pt>
                <c:pt idx="159">
                  <c:v>6.6512000048533082E-3</c:v>
                </c:pt>
                <c:pt idx="357">
                  <c:v>-2.0010799998999573E-2</c:v>
                </c:pt>
                <c:pt idx="358">
                  <c:v>-1.7183749994728714E-2</c:v>
                </c:pt>
                <c:pt idx="372">
                  <c:v>-2.5724849991092924E-2</c:v>
                </c:pt>
                <c:pt idx="374">
                  <c:v>-2.2681200003717095E-2</c:v>
                </c:pt>
                <c:pt idx="379">
                  <c:v>-2.4760599997534882E-2</c:v>
                </c:pt>
                <c:pt idx="380">
                  <c:v>-2.5755199996638112E-2</c:v>
                </c:pt>
                <c:pt idx="389">
                  <c:v>-2.8962899996258784E-2</c:v>
                </c:pt>
                <c:pt idx="391">
                  <c:v>-2.7249499995377846E-2</c:v>
                </c:pt>
                <c:pt idx="401">
                  <c:v>-2.5412999995751306E-2</c:v>
                </c:pt>
                <c:pt idx="402">
                  <c:v>-2.8383849996316712E-2</c:v>
                </c:pt>
                <c:pt idx="403">
                  <c:v>-2.5556799992045853E-2</c:v>
                </c:pt>
                <c:pt idx="412">
                  <c:v>-2.4780799998552538E-2</c:v>
                </c:pt>
                <c:pt idx="431">
                  <c:v>-1.899079999566311E-2</c:v>
                </c:pt>
                <c:pt idx="432">
                  <c:v>-2.0563749996654224E-2</c:v>
                </c:pt>
                <c:pt idx="445">
                  <c:v>-1.9467600002826657E-2</c:v>
                </c:pt>
                <c:pt idx="457">
                  <c:v>-1.943675000075018E-2</c:v>
                </c:pt>
                <c:pt idx="458">
                  <c:v>-1.9909699993149843E-2</c:v>
                </c:pt>
                <c:pt idx="476">
                  <c:v>-1.87926999933552E-2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E72-45BE-A6CF-E593E7826166}"/>
            </c:ext>
          </c:extLst>
        </c:ser>
        <c:ser>
          <c:idx val="3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6'!$F$21:$F$1776</c:f>
              <c:numCache>
                <c:formatCode>General</c:formatCode>
                <c:ptCount val="1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6'!$K$21:$K$1776</c:f>
              <c:numCache>
                <c:formatCode>General</c:formatCode>
                <c:ptCount val="1756"/>
                <c:pt idx="378">
                  <c:v>-2.6111499995749909E-2</c:v>
                </c:pt>
                <c:pt idx="381">
                  <c:v>-2.7998799996566959E-2</c:v>
                </c:pt>
                <c:pt idx="382">
                  <c:v>-2.8041749996191356E-2</c:v>
                </c:pt>
                <c:pt idx="383">
                  <c:v>-2.9170649992011022E-2</c:v>
                </c:pt>
                <c:pt idx="384">
                  <c:v>-2.9000149996136315E-2</c:v>
                </c:pt>
                <c:pt idx="385">
                  <c:v>-3.0915949995687697E-2</c:v>
                </c:pt>
                <c:pt idx="386">
                  <c:v>-2.768889999424573E-2</c:v>
                </c:pt>
                <c:pt idx="387">
                  <c:v>-2.739185000245925E-2</c:v>
                </c:pt>
                <c:pt idx="388">
                  <c:v>-2.9099949999363162E-2</c:v>
                </c:pt>
                <c:pt idx="390">
                  <c:v>-2.6764299997012131E-2</c:v>
                </c:pt>
                <c:pt idx="392">
                  <c:v>-2.6396899993414991E-2</c:v>
                </c:pt>
                <c:pt idx="393">
                  <c:v>-2.986984999733977E-2</c:v>
                </c:pt>
                <c:pt idx="394">
                  <c:v>-2.9380499996477738E-2</c:v>
                </c:pt>
                <c:pt idx="395">
                  <c:v>-3.0453449995547999E-2</c:v>
                </c:pt>
                <c:pt idx="396">
                  <c:v>-2.8966549994947854E-2</c:v>
                </c:pt>
                <c:pt idx="397">
                  <c:v>-2.8600949997780845E-2</c:v>
                </c:pt>
                <c:pt idx="398">
                  <c:v>-2.7090099996712524E-2</c:v>
                </c:pt>
                <c:pt idx="399">
                  <c:v>-2.5765599995793309E-2</c:v>
                </c:pt>
                <c:pt idx="400">
                  <c:v>-2.6273700001183897E-2</c:v>
                </c:pt>
                <c:pt idx="404">
                  <c:v>-2.564689999417169E-2</c:v>
                </c:pt>
                <c:pt idx="405">
                  <c:v>-2.7449149994936306E-2</c:v>
                </c:pt>
                <c:pt idx="406">
                  <c:v>-2.6760549997561611E-2</c:v>
                </c:pt>
                <c:pt idx="407">
                  <c:v>-2.5767899998754729E-2</c:v>
                </c:pt>
                <c:pt idx="408">
                  <c:v>-2.4730099998123478E-2</c:v>
                </c:pt>
                <c:pt idx="409">
                  <c:v>-2.7374849996704143E-2</c:v>
                </c:pt>
                <c:pt idx="410">
                  <c:v>-2.5199750001775101E-2</c:v>
                </c:pt>
                <c:pt idx="411">
                  <c:v>-2.5460368407948408E-2</c:v>
                </c:pt>
                <c:pt idx="413">
                  <c:v>-2.3342799999227282E-2</c:v>
                </c:pt>
                <c:pt idx="414">
                  <c:v>-2.2171999997226521E-2</c:v>
                </c:pt>
                <c:pt idx="415">
                  <c:v>-2.6944949997414369E-2</c:v>
                </c:pt>
                <c:pt idx="416">
                  <c:v>-2.4156349994882476E-2</c:v>
                </c:pt>
                <c:pt idx="417">
                  <c:v>-2.4663699994562194E-2</c:v>
                </c:pt>
                <c:pt idx="418">
                  <c:v>-2.4136649997672066E-2</c:v>
                </c:pt>
                <c:pt idx="419">
                  <c:v>-2.3609599993505981E-2</c:v>
                </c:pt>
                <c:pt idx="420">
                  <c:v>-2.2266499996476341E-2</c:v>
                </c:pt>
                <c:pt idx="421">
                  <c:v>-2.117395000095712E-2</c:v>
                </c:pt>
                <c:pt idx="422">
                  <c:v>-2.0446899994567502E-2</c:v>
                </c:pt>
                <c:pt idx="423">
                  <c:v>-2.1103449995280243E-2</c:v>
                </c:pt>
                <c:pt idx="424">
                  <c:v>-2.3370650000288151E-2</c:v>
                </c:pt>
                <c:pt idx="425">
                  <c:v>-2.1043599997938145E-2</c:v>
                </c:pt>
                <c:pt idx="426">
                  <c:v>-2.0143599998846184E-2</c:v>
                </c:pt>
                <c:pt idx="429">
                  <c:v>-1.9823899994662497E-2</c:v>
                </c:pt>
                <c:pt idx="433">
                  <c:v>-1.9939799996791407E-2</c:v>
                </c:pt>
                <c:pt idx="434">
                  <c:v>-1.9333399992319755E-2</c:v>
                </c:pt>
                <c:pt idx="435">
                  <c:v>-2.1706349994929042E-2</c:v>
                </c:pt>
                <c:pt idx="436">
                  <c:v>-1.9079300000157673E-2</c:v>
                </c:pt>
                <c:pt idx="437">
                  <c:v>-1.9462899996142369E-2</c:v>
                </c:pt>
                <c:pt idx="438">
                  <c:v>-2.1373550000134856E-2</c:v>
                </c:pt>
                <c:pt idx="439">
                  <c:v>-1.745959999243496E-2</c:v>
                </c:pt>
                <c:pt idx="440">
                  <c:v>-2.1114449999004137E-2</c:v>
                </c:pt>
                <c:pt idx="441">
                  <c:v>-1.9687399995746091E-2</c:v>
                </c:pt>
                <c:pt idx="442">
                  <c:v>-1.9388150001759641E-2</c:v>
                </c:pt>
                <c:pt idx="443">
                  <c:v>-1.9165999998222105E-2</c:v>
                </c:pt>
                <c:pt idx="444">
                  <c:v>-2.2648749996733386E-2</c:v>
                </c:pt>
                <c:pt idx="446">
                  <c:v>-1.9788699995842762E-2</c:v>
                </c:pt>
                <c:pt idx="447">
                  <c:v>-1.9669000001158565E-2</c:v>
                </c:pt>
                <c:pt idx="448">
                  <c:v>-2.0109149998461362E-2</c:v>
                </c:pt>
                <c:pt idx="449">
                  <c:v>-1.9613199998275377E-2</c:v>
                </c:pt>
                <c:pt idx="450">
                  <c:v>-1.9180399998731446E-2</c:v>
                </c:pt>
                <c:pt idx="451">
                  <c:v>-1.9340999991982244E-2</c:v>
                </c:pt>
                <c:pt idx="452">
                  <c:v>-1.9504900003084913E-2</c:v>
                </c:pt>
                <c:pt idx="453">
                  <c:v>-1.9356749995495193E-2</c:v>
                </c:pt>
                <c:pt idx="454">
                  <c:v>-1.9829699995170813E-2</c:v>
                </c:pt>
                <c:pt idx="455">
                  <c:v>-1.9837050000205636E-2</c:v>
                </c:pt>
                <c:pt idx="456">
                  <c:v>-1.9519599998602644E-2</c:v>
                </c:pt>
                <c:pt idx="459">
                  <c:v>-1.9299799998407252E-2</c:v>
                </c:pt>
                <c:pt idx="460">
                  <c:v>-2.0656349995988421E-2</c:v>
                </c:pt>
                <c:pt idx="461">
                  <c:v>-2.1829299992532469E-2</c:v>
                </c:pt>
                <c:pt idx="462">
                  <c:v>-1.9362849998287857E-2</c:v>
                </c:pt>
                <c:pt idx="463">
                  <c:v>-1.9207599994842894E-2</c:v>
                </c:pt>
                <c:pt idx="465">
                  <c:v>-1.9297249993542209E-2</c:v>
                </c:pt>
                <c:pt idx="466">
                  <c:v>-1.8834449991118163E-2</c:v>
                </c:pt>
                <c:pt idx="467">
                  <c:v>-1.9088050001300871E-2</c:v>
                </c:pt>
                <c:pt idx="468">
                  <c:v>-1.9552099991415162E-2</c:v>
                </c:pt>
                <c:pt idx="469">
                  <c:v>-1.9443049997789785E-2</c:v>
                </c:pt>
                <c:pt idx="472">
                  <c:v>-2.3231450002640486E-2</c:v>
                </c:pt>
                <c:pt idx="473">
                  <c:v>-1.8831450004654471E-2</c:v>
                </c:pt>
                <c:pt idx="474">
                  <c:v>-1.9804399998974986E-2</c:v>
                </c:pt>
                <c:pt idx="475">
                  <c:v>-1.8477349993190728E-2</c:v>
                </c:pt>
                <c:pt idx="477">
                  <c:v>-1.9486849989334587E-2</c:v>
                </c:pt>
                <c:pt idx="478">
                  <c:v>-1.9850749995384831E-2</c:v>
                </c:pt>
                <c:pt idx="479">
                  <c:v>-1.8229349996545352E-2</c:v>
                </c:pt>
                <c:pt idx="480">
                  <c:v>-1.8658999993931502E-2</c:v>
                </c:pt>
                <c:pt idx="481">
                  <c:v>-1.9333399992319755E-2</c:v>
                </c:pt>
                <c:pt idx="482">
                  <c:v>-1.900634999765316E-2</c:v>
                </c:pt>
                <c:pt idx="483">
                  <c:v>-1.767929999914486E-2</c:v>
                </c:pt>
                <c:pt idx="484">
                  <c:v>-1.9665350002469495E-2</c:v>
                </c:pt>
                <c:pt idx="485">
                  <c:v>-1.9921049999538809E-2</c:v>
                </c:pt>
                <c:pt idx="486">
                  <c:v>-1.8901349998486694E-2</c:v>
                </c:pt>
                <c:pt idx="487">
                  <c:v>-1.9657899996673223E-2</c:v>
                </c:pt>
                <c:pt idx="488">
                  <c:v>-1.8030849998467602E-2</c:v>
                </c:pt>
                <c:pt idx="489">
                  <c:v>-1.9025099994905759E-2</c:v>
                </c:pt>
                <c:pt idx="490">
                  <c:v>-1.8798049997712951E-2</c:v>
                </c:pt>
                <c:pt idx="491">
                  <c:v>-1.8466000001353677E-2</c:v>
                </c:pt>
                <c:pt idx="492">
                  <c:v>-1.7833199999586213E-2</c:v>
                </c:pt>
                <c:pt idx="493">
                  <c:v>-1.8506149994209409E-2</c:v>
                </c:pt>
                <c:pt idx="494">
                  <c:v>-2.0279099997424055E-2</c:v>
                </c:pt>
                <c:pt idx="495">
                  <c:v>-2.0879750001768116E-2</c:v>
                </c:pt>
                <c:pt idx="496">
                  <c:v>-1.8613500003993977E-2</c:v>
                </c:pt>
                <c:pt idx="497">
                  <c:v>-1.8799550001858734E-2</c:v>
                </c:pt>
                <c:pt idx="498">
                  <c:v>-1.8672499994863756E-2</c:v>
                </c:pt>
                <c:pt idx="499">
                  <c:v>-1.8666750002012122E-2</c:v>
                </c:pt>
                <c:pt idx="500">
                  <c:v>-1.9957699994847644E-2</c:v>
                </c:pt>
                <c:pt idx="501">
                  <c:v>-1.9057699995755684E-2</c:v>
                </c:pt>
                <c:pt idx="502">
                  <c:v>-2.0130649994825944E-2</c:v>
                </c:pt>
                <c:pt idx="503">
                  <c:v>-1.8460149993188679E-2</c:v>
                </c:pt>
                <c:pt idx="504">
                  <c:v>-1.9881449996319134E-2</c:v>
                </c:pt>
                <c:pt idx="505">
                  <c:v>-2.1129699998709839E-2</c:v>
                </c:pt>
                <c:pt idx="506">
                  <c:v>-2.0002650002425071E-2</c:v>
                </c:pt>
                <c:pt idx="507">
                  <c:v>-1.9149200161336921E-2</c:v>
                </c:pt>
                <c:pt idx="508">
                  <c:v>-1.9822149995889049E-2</c:v>
                </c:pt>
                <c:pt idx="509">
                  <c:v>-1.8472099996870384E-2</c:v>
                </c:pt>
                <c:pt idx="510">
                  <c:v>-1.8924500000139233E-2</c:v>
                </c:pt>
                <c:pt idx="511">
                  <c:v>-1.9974449998699129E-2</c:v>
                </c:pt>
                <c:pt idx="512">
                  <c:v>-1.8252299996674992E-2</c:v>
                </c:pt>
                <c:pt idx="513">
                  <c:v>-1.9178299997292925E-2</c:v>
                </c:pt>
                <c:pt idx="514">
                  <c:v>-1.9186399993486702E-2</c:v>
                </c:pt>
                <c:pt idx="515">
                  <c:v>-1.923720000195317E-2</c:v>
                </c:pt>
                <c:pt idx="516">
                  <c:v>-1.9819850000203587E-2</c:v>
                </c:pt>
                <c:pt idx="517">
                  <c:v>-2.014604999567382E-2</c:v>
                </c:pt>
                <c:pt idx="518">
                  <c:v>-2.0398350003233645E-2</c:v>
                </c:pt>
                <c:pt idx="519">
                  <c:v>-1.8449549999786541E-2</c:v>
                </c:pt>
                <c:pt idx="520">
                  <c:v>-1.8322500000067521E-2</c:v>
                </c:pt>
                <c:pt idx="521">
                  <c:v>-1.8009849991358351E-2</c:v>
                </c:pt>
                <c:pt idx="522">
                  <c:v>-1.7482800001744181E-2</c:v>
                </c:pt>
                <c:pt idx="523">
                  <c:v>-1.8094200000632554E-2</c:v>
                </c:pt>
                <c:pt idx="524">
                  <c:v>-1.876714999525575E-2</c:v>
                </c:pt>
                <c:pt idx="525">
                  <c:v>-2.115724999748636E-2</c:v>
                </c:pt>
                <c:pt idx="526">
                  <c:v>-1.7509649995190557E-2</c:v>
                </c:pt>
                <c:pt idx="527">
                  <c:v>-1.7297300000791438E-2</c:v>
                </c:pt>
                <c:pt idx="528">
                  <c:v>-1.6998799990687985E-2</c:v>
                </c:pt>
                <c:pt idx="529">
                  <c:v>-1.7328299996734131E-2</c:v>
                </c:pt>
                <c:pt idx="530">
                  <c:v>-1.7522549991554115E-2</c:v>
                </c:pt>
                <c:pt idx="531">
                  <c:v>-1.7835649996413849E-2</c:v>
                </c:pt>
                <c:pt idx="532">
                  <c:v>-1.7124899997725151E-2</c:v>
                </c:pt>
                <c:pt idx="533">
                  <c:v>-1.7997850001847837E-2</c:v>
                </c:pt>
                <c:pt idx="534">
                  <c:v>-1.7121600001701154E-2</c:v>
                </c:pt>
                <c:pt idx="535">
                  <c:v>-1.6594549997535069E-2</c:v>
                </c:pt>
                <c:pt idx="536">
                  <c:v>-1.7367499996908009E-2</c:v>
                </c:pt>
                <c:pt idx="537">
                  <c:v>-1.6501899997820146E-2</c:v>
                </c:pt>
                <c:pt idx="538">
                  <c:v>-1.7974850001337472E-2</c:v>
                </c:pt>
                <c:pt idx="539">
                  <c:v>-1.6336199994839262E-2</c:v>
                </c:pt>
                <c:pt idx="541">
                  <c:v>-1.796154999465216E-2</c:v>
                </c:pt>
                <c:pt idx="542">
                  <c:v>-1.4690500000142492E-2</c:v>
                </c:pt>
                <c:pt idx="543">
                  <c:v>-1.4404049994482193E-2</c:v>
                </c:pt>
                <c:pt idx="544">
                  <c:v>-1.356264999776613E-2</c:v>
                </c:pt>
                <c:pt idx="545">
                  <c:v>-1.3673300003574695E-2</c:v>
                </c:pt>
                <c:pt idx="546">
                  <c:v>-1.3469999998051208E-2</c:v>
                </c:pt>
                <c:pt idx="547">
                  <c:v>-1.3264899993373547E-2</c:v>
                </c:pt>
                <c:pt idx="548">
                  <c:v>-1.2837850001233164E-2</c:v>
                </c:pt>
                <c:pt idx="549">
                  <c:v>-1.3483750000887085E-2</c:v>
                </c:pt>
                <c:pt idx="550">
                  <c:v>-1.3156699998944532E-2</c:v>
                </c:pt>
                <c:pt idx="551">
                  <c:v>-1.0766399995191023E-2</c:v>
                </c:pt>
                <c:pt idx="552">
                  <c:v>-9.7663999986252747E-3</c:v>
                </c:pt>
                <c:pt idx="553">
                  <c:v>-1.0276199995132629E-2</c:v>
                </c:pt>
                <c:pt idx="554">
                  <c:v>-7.8113499985192902E-3</c:v>
                </c:pt>
                <c:pt idx="555">
                  <c:v>-1.0198999996646307E-2</c:v>
                </c:pt>
                <c:pt idx="556">
                  <c:v>-9.7120999926119111E-3</c:v>
                </c:pt>
                <c:pt idx="557">
                  <c:v>-9.7365999972680584E-3</c:v>
                </c:pt>
                <c:pt idx="558">
                  <c:v>-1.0109549999469891E-2</c:v>
                </c:pt>
                <c:pt idx="559">
                  <c:v>-9.6823999992921017E-3</c:v>
                </c:pt>
                <c:pt idx="560">
                  <c:v>-9.7626999995554797E-3</c:v>
                </c:pt>
                <c:pt idx="561">
                  <c:v>-1.0361000000557397E-2</c:v>
                </c:pt>
                <c:pt idx="562">
                  <c:v>-1.0024899995187297E-2</c:v>
                </c:pt>
                <c:pt idx="563">
                  <c:v>-9.3248999983188696E-3</c:v>
                </c:pt>
                <c:pt idx="564">
                  <c:v>-1.1297849996481091E-2</c:v>
                </c:pt>
                <c:pt idx="565">
                  <c:v>-9.8084999990533106E-3</c:v>
                </c:pt>
                <c:pt idx="566">
                  <c:v>-1.0305199997674208E-2</c:v>
                </c:pt>
                <c:pt idx="567">
                  <c:v>-7.2657999990042299E-3</c:v>
                </c:pt>
                <c:pt idx="568">
                  <c:v>-1.026004999584984E-2</c:v>
                </c:pt>
                <c:pt idx="569">
                  <c:v>-9.6329999942099676E-3</c:v>
                </c:pt>
                <c:pt idx="570">
                  <c:v>-1.0605949995806441E-2</c:v>
                </c:pt>
                <c:pt idx="571">
                  <c:v>-1.0456749994773418E-2</c:v>
                </c:pt>
                <c:pt idx="572">
                  <c:v>-9.7296999956597574E-3</c:v>
                </c:pt>
                <c:pt idx="573">
                  <c:v>-1.040264999755891E-2</c:v>
                </c:pt>
                <c:pt idx="574">
                  <c:v>-9.9969000002602115E-3</c:v>
                </c:pt>
                <c:pt idx="575">
                  <c:v>-1.0469849992659874E-2</c:v>
                </c:pt>
                <c:pt idx="576">
                  <c:v>-9.8804999943240546E-3</c:v>
                </c:pt>
                <c:pt idx="577">
                  <c:v>-9.7534500018809922E-3</c:v>
                </c:pt>
                <c:pt idx="578">
                  <c:v>-9.1263999929651618E-3</c:v>
                </c:pt>
                <c:pt idx="579">
                  <c:v>-1.0337049992813263E-2</c:v>
                </c:pt>
                <c:pt idx="580">
                  <c:v>-9.7099999984493479E-3</c:v>
                </c:pt>
                <c:pt idx="581">
                  <c:v>-8.0049999960465357E-3</c:v>
                </c:pt>
                <c:pt idx="582">
                  <c:v>-1.0077949998958502E-2</c:v>
                </c:pt>
                <c:pt idx="583">
                  <c:v>-9.0509000001475215E-3</c:v>
                </c:pt>
                <c:pt idx="584">
                  <c:v>-1.2804149992007297E-2</c:v>
                </c:pt>
                <c:pt idx="585">
                  <c:v>-7.7770999996573664E-3</c:v>
                </c:pt>
                <c:pt idx="586">
                  <c:v>-5.7507999954395927E-3</c:v>
                </c:pt>
                <c:pt idx="587">
                  <c:v>-8.1950999956461601E-3</c:v>
                </c:pt>
                <c:pt idx="588">
                  <c:v>-7.7188499999465421E-3</c:v>
                </c:pt>
                <c:pt idx="589">
                  <c:v>-7.906499995442573E-3</c:v>
                </c:pt>
                <c:pt idx="590">
                  <c:v>-8.6348499971791171E-3</c:v>
                </c:pt>
                <c:pt idx="591">
                  <c:v>-7.0890999922994524E-3</c:v>
                </c:pt>
                <c:pt idx="592">
                  <c:v>-7.3655499945743941E-3</c:v>
                </c:pt>
                <c:pt idx="593">
                  <c:v>-7.4113499940722249E-3</c:v>
                </c:pt>
                <c:pt idx="594">
                  <c:v>-7.6572499965550378E-3</c:v>
                </c:pt>
                <c:pt idx="595">
                  <c:v>-3.9553499955218285E-3</c:v>
                </c:pt>
                <c:pt idx="596">
                  <c:v>-2.8297999961068854E-3</c:v>
                </c:pt>
                <c:pt idx="597">
                  <c:v>-3.8027499977033585E-3</c:v>
                </c:pt>
                <c:pt idx="598">
                  <c:v>-2.9757000011159107E-3</c:v>
                </c:pt>
                <c:pt idx="599">
                  <c:v>-3.0870999980834313E-3</c:v>
                </c:pt>
                <c:pt idx="600">
                  <c:v>-3.9600499949301593E-3</c:v>
                </c:pt>
                <c:pt idx="601">
                  <c:v>-1.9377999997232109E-3</c:v>
                </c:pt>
                <c:pt idx="602">
                  <c:v>-2.7673000004142523E-3</c:v>
                </c:pt>
                <c:pt idx="603">
                  <c:v>-3.2269499934045598E-3</c:v>
                </c:pt>
                <c:pt idx="604">
                  <c:v>-2.9350499899010174E-3</c:v>
                </c:pt>
                <c:pt idx="605">
                  <c:v>1.2416000099619851E-3</c:v>
                </c:pt>
                <c:pt idx="606">
                  <c:v>1.0630000033415854E-3</c:v>
                </c:pt>
                <c:pt idx="607">
                  <c:v>-9.6075000328710303E-4</c:v>
                </c:pt>
                <c:pt idx="608">
                  <c:v>-7.7874999988125637E-4</c:v>
                </c:pt>
                <c:pt idx="609">
                  <c:v>-6.5235020883847028E-4</c:v>
                </c:pt>
                <c:pt idx="610">
                  <c:v>5.524599997443147E-3</c:v>
                </c:pt>
                <c:pt idx="611">
                  <c:v>3.5455999968689866E-3</c:v>
                </c:pt>
                <c:pt idx="612">
                  <c:v>4.0111999987857416E-3</c:v>
                </c:pt>
                <c:pt idx="613">
                  <c:v>2.8382500095176511E-3</c:v>
                </c:pt>
                <c:pt idx="614">
                  <c:v>3.582600002118852E-3</c:v>
                </c:pt>
                <c:pt idx="615">
                  <c:v>3.9949999991222285E-3</c:v>
                </c:pt>
                <c:pt idx="616">
                  <c:v>5.6113999962690286E-3</c:v>
                </c:pt>
                <c:pt idx="617">
                  <c:v>3.3384499984094873E-3</c:v>
                </c:pt>
                <c:pt idx="618">
                  <c:v>3.9655000073253177E-3</c:v>
                </c:pt>
                <c:pt idx="619">
                  <c:v>4.5016000076429918E-3</c:v>
                </c:pt>
                <c:pt idx="620">
                  <c:v>3.499250000459142E-3</c:v>
                </c:pt>
                <c:pt idx="621">
                  <c:v>4.5262999992701225E-3</c:v>
                </c:pt>
                <c:pt idx="622">
                  <c:v>2.8566499968292192E-3</c:v>
                </c:pt>
                <c:pt idx="623">
                  <c:v>4.011600001831539E-3</c:v>
                </c:pt>
                <c:pt idx="624">
                  <c:v>3.7386500043794513E-3</c:v>
                </c:pt>
                <c:pt idx="625">
                  <c:v>4.1477000049781054E-3</c:v>
                </c:pt>
                <c:pt idx="626">
                  <c:v>3.4495000072638504E-3</c:v>
                </c:pt>
                <c:pt idx="627">
                  <c:v>6.0307834719424136E-3</c:v>
                </c:pt>
                <c:pt idx="628">
                  <c:v>5.2757500016014092E-3</c:v>
                </c:pt>
                <c:pt idx="629">
                  <c:v>6.5539500064915046E-3</c:v>
                </c:pt>
                <c:pt idx="630">
                  <c:v>4.390150003018789E-3</c:v>
                </c:pt>
                <c:pt idx="631">
                  <c:v>5.8171999990008771E-3</c:v>
                </c:pt>
                <c:pt idx="632">
                  <c:v>6.2442499984172173E-3</c:v>
                </c:pt>
                <c:pt idx="633">
                  <c:v>5.0393500059726648E-3</c:v>
                </c:pt>
                <c:pt idx="634">
                  <c:v>5.3664000006392598E-3</c:v>
                </c:pt>
                <c:pt idx="635">
                  <c:v>6.8151500017847866E-3</c:v>
                </c:pt>
                <c:pt idx="636">
                  <c:v>6.1947000067448243E-3</c:v>
                </c:pt>
                <c:pt idx="637">
                  <c:v>1.6927500000747386E-2</c:v>
                </c:pt>
                <c:pt idx="638">
                  <c:v>7.0811502228025347E-3</c:v>
                </c:pt>
                <c:pt idx="639">
                  <c:v>7.2274999984074384E-3</c:v>
                </c:pt>
                <c:pt idx="640">
                  <c:v>7.1358000059262849E-3</c:v>
                </c:pt>
                <c:pt idx="641">
                  <c:v>-3.3650001569185406E-5</c:v>
                </c:pt>
                <c:pt idx="642">
                  <c:v>7.2934000054374337E-3</c:v>
                </c:pt>
                <c:pt idx="643">
                  <c:v>7.1204500054591335E-3</c:v>
                </c:pt>
                <c:pt idx="644">
                  <c:v>7.7556999967782758E-3</c:v>
                </c:pt>
                <c:pt idx="645">
                  <c:v>9.6896999602904543E-3</c:v>
                </c:pt>
                <c:pt idx="646">
                  <c:v>7.6353499971446581E-3</c:v>
                </c:pt>
                <c:pt idx="647">
                  <c:v>7.6624000066658482E-3</c:v>
                </c:pt>
                <c:pt idx="648">
                  <c:v>7.0469499987666495E-3</c:v>
                </c:pt>
                <c:pt idx="649">
                  <c:v>7.9593000045861118E-3</c:v>
                </c:pt>
                <c:pt idx="650">
                  <c:v>7.3929499994846992E-3</c:v>
                </c:pt>
                <c:pt idx="651">
                  <c:v>7.0373500057030469E-3</c:v>
                </c:pt>
                <c:pt idx="652">
                  <c:v>8.2014500003424473E-3</c:v>
                </c:pt>
                <c:pt idx="653">
                  <c:v>8.8368000069749542E-3</c:v>
                </c:pt>
                <c:pt idx="654">
                  <c:v>8.3867499997722916E-3</c:v>
                </c:pt>
                <c:pt idx="655">
                  <c:v>1.0336150000512134E-2</c:v>
                </c:pt>
                <c:pt idx="656">
                  <c:v>1.0163200000533834E-2</c:v>
                </c:pt>
                <c:pt idx="657">
                  <c:v>8.8747498957673088E-3</c:v>
                </c:pt>
                <c:pt idx="658">
                  <c:v>9.0838500036625192E-3</c:v>
                </c:pt>
                <c:pt idx="659">
                  <c:v>9.8479500011308119E-3</c:v>
                </c:pt>
                <c:pt idx="660">
                  <c:v>1.3080000004265457E-2</c:v>
                </c:pt>
                <c:pt idx="661">
                  <c:v>1.3619400000607129E-2</c:v>
                </c:pt>
                <c:pt idx="662">
                  <c:v>1.3127899997925851E-2</c:v>
                </c:pt>
                <c:pt idx="663">
                  <c:v>1.2966450005478691E-2</c:v>
                </c:pt>
                <c:pt idx="664">
                  <c:v>1.3493500002368819E-2</c:v>
                </c:pt>
                <c:pt idx="665">
                  <c:v>1.3214150007115677E-2</c:v>
                </c:pt>
                <c:pt idx="666">
                  <c:v>1.4147800007776823E-2</c:v>
                </c:pt>
                <c:pt idx="667">
                  <c:v>1.9257799998740666E-2</c:v>
                </c:pt>
                <c:pt idx="668">
                  <c:v>1.4390100004675332E-2</c:v>
                </c:pt>
                <c:pt idx="669">
                  <c:v>1.4458000005106442E-2</c:v>
                </c:pt>
                <c:pt idx="670">
                  <c:v>1.6090600009192713E-2</c:v>
                </c:pt>
                <c:pt idx="671">
                  <c:v>1.6122100001666695E-2</c:v>
                </c:pt>
                <c:pt idx="672">
                  <c:v>1.6497900011017919E-2</c:v>
                </c:pt>
                <c:pt idx="673">
                  <c:v>2.7616100000159349E-2</c:v>
                </c:pt>
                <c:pt idx="674">
                  <c:v>1.8737400001555216E-2</c:v>
                </c:pt>
                <c:pt idx="675">
                  <c:v>1.895380000496516E-2</c:v>
                </c:pt>
                <c:pt idx="676">
                  <c:v>1.5380850003566593E-2</c:v>
                </c:pt>
                <c:pt idx="677">
                  <c:v>1.6353049999452196E-2</c:v>
                </c:pt>
                <c:pt idx="678">
                  <c:v>5.3153350003412925E-2</c:v>
                </c:pt>
                <c:pt idx="679">
                  <c:v>1.818230000208132E-2</c:v>
                </c:pt>
                <c:pt idx="680">
                  <c:v>2.4582300131442025E-2</c:v>
                </c:pt>
                <c:pt idx="681">
                  <c:v>1.7409350002708379E-2</c:v>
                </c:pt>
                <c:pt idx="682">
                  <c:v>1.9052800002100412E-2</c:v>
                </c:pt>
                <c:pt idx="683">
                  <c:v>1.9662900071125478E-2</c:v>
                </c:pt>
                <c:pt idx="684">
                  <c:v>1.7639149795286357E-2</c:v>
                </c:pt>
                <c:pt idx="685">
                  <c:v>1.9066200198722072E-2</c:v>
                </c:pt>
                <c:pt idx="686">
                  <c:v>1.9440000003669411E-2</c:v>
                </c:pt>
                <c:pt idx="687">
                  <c:v>1.806705000490183E-2</c:v>
                </c:pt>
                <c:pt idx="688">
                  <c:v>2.0318699964263942E-2</c:v>
                </c:pt>
                <c:pt idx="689">
                  <c:v>1.9077900004049297E-2</c:v>
                </c:pt>
                <c:pt idx="690">
                  <c:v>2.5308500000392087E-2</c:v>
                </c:pt>
                <c:pt idx="691">
                  <c:v>1.9470150000415742E-2</c:v>
                </c:pt>
                <c:pt idx="692">
                  <c:v>1.979975015274249E-2</c:v>
                </c:pt>
                <c:pt idx="693">
                  <c:v>2.0494500007771421E-2</c:v>
                </c:pt>
                <c:pt idx="694">
                  <c:v>1.5958500000124332E-2</c:v>
                </c:pt>
                <c:pt idx="695">
                  <c:v>2.0376150001538917E-2</c:v>
                </c:pt>
                <c:pt idx="696">
                  <c:v>2.1117999996931758E-2</c:v>
                </c:pt>
                <c:pt idx="697">
                  <c:v>1.9645050000690389E-2</c:v>
                </c:pt>
                <c:pt idx="698">
                  <c:v>2.1655900003679562E-2</c:v>
                </c:pt>
                <c:pt idx="699">
                  <c:v>2.1641650193487294E-2</c:v>
                </c:pt>
                <c:pt idx="700">
                  <c:v>2.2917449998203665E-2</c:v>
                </c:pt>
                <c:pt idx="701">
                  <c:v>2.3350650000793394E-2</c:v>
                </c:pt>
                <c:pt idx="702">
                  <c:v>2.4277700009406544E-2</c:v>
                </c:pt>
                <c:pt idx="703">
                  <c:v>2.3898349994851742E-2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E72-45BE-A6CF-E593E7826166}"/>
            </c:ext>
          </c:extLst>
        </c:ser>
        <c:ser>
          <c:idx val="4"/>
          <c:order val="4"/>
          <c:tx>
            <c:strRef>
              <c:f>'Active 6'!$L$20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6'!$L$21:$L$776</c:f>
              <c:numCache>
                <c:formatCode>General</c:formatCode>
                <c:ptCount val="7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E72-45BE-A6CF-E593E7826166}"/>
            </c:ext>
          </c:extLst>
        </c:ser>
        <c:ser>
          <c:idx val="5"/>
          <c:order val="5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6'!$M$21:$M$776</c:f>
              <c:numCache>
                <c:formatCode>General</c:formatCode>
                <c:ptCount val="7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E72-45BE-A6CF-E593E7826166}"/>
            </c:ext>
          </c:extLst>
        </c:ser>
        <c:ser>
          <c:idx val="6"/>
          <c:order val="6"/>
          <c:tx>
            <c:strRef>
              <c:f>'Active 6'!$N$20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6'!$N$21:$N$776</c:f>
              <c:numCache>
                <c:formatCode>General</c:formatCode>
                <c:ptCount val="7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E72-45BE-A6CF-E593E7826166}"/>
            </c:ext>
          </c:extLst>
        </c:ser>
        <c:ser>
          <c:idx val="7"/>
          <c:order val="7"/>
          <c:tx>
            <c:strRef>
              <c:f>'Active 6'!$BU$1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6'!$BT$2:$BT$82</c:f>
              <c:numCache>
                <c:formatCode>General</c:formatCode>
                <c:ptCount val="8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  <c:pt idx="41">
                  <c:v>36000</c:v>
                </c:pt>
                <c:pt idx="42">
                  <c:v>37000</c:v>
                </c:pt>
                <c:pt idx="43">
                  <c:v>38000</c:v>
                </c:pt>
                <c:pt idx="44">
                  <c:v>39000</c:v>
                </c:pt>
                <c:pt idx="45">
                  <c:v>40000</c:v>
                </c:pt>
                <c:pt idx="46">
                  <c:v>41000</c:v>
                </c:pt>
                <c:pt idx="47">
                  <c:v>42000</c:v>
                </c:pt>
                <c:pt idx="48">
                  <c:v>43000</c:v>
                </c:pt>
                <c:pt idx="49">
                  <c:v>44000</c:v>
                </c:pt>
                <c:pt idx="50">
                  <c:v>45000</c:v>
                </c:pt>
                <c:pt idx="51">
                  <c:v>46000</c:v>
                </c:pt>
                <c:pt idx="52">
                  <c:v>47000</c:v>
                </c:pt>
                <c:pt idx="53">
                  <c:v>48000</c:v>
                </c:pt>
                <c:pt idx="54">
                  <c:v>49000</c:v>
                </c:pt>
                <c:pt idx="55">
                  <c:v>50000</c:v>
                </c:pt>
                <c:pt idx="56">
                  <c:v>51000</c:v>
                </c:pt>
                <c:pt idx="57">
                  <c:v>52000</c:v>
                </c:pt>
                <c:pt idx="58">
                  <c:v>53000</c:v>
                </c:pt>
                <c:pt idx="59">
                  <c:v>54000</c:v>
                </c:pt>
                <c:pt idx="60">
                  <c:v>55000</c:v>
                </c:pt>
                <c:pt idx="61">
                  <c:v>56000</c:v>
                </c:pt>
                <c:pt idx="62">
                  <c:v>57000</c:v>
                </c:pt>
                <c:pt idx="63">
                  <c:v>58000</c:v>
                </c:pt>
                <c:pt idx="64">
                  <c:v>59000</c:v>
                </c:pt>
                <c:pt idx="65">
                  <c:v>60000</c:v>
                </c:pt>
                <c:pt idx="66">
                  <c:v>61000</c:v>
                </c:pt>
                <c:pt idx="67">
                  <c:v>62000</c:v>
                </c:pt>
                <c:pt idx="68">
                  <c:v>63000</c:v>
                </c:pt>
                <c:pt idx="69">
                  <c:v>64000</c:v>
                </c:pt>
                <c:pt idx="70">
                  <c:v>65000</c:v>
                </c:pt>
                <c:pt idx="71">
                  <c:v>66000</c:v>
                </c:pt>
                <c:pt idx="72">
                  <c:v>67000</c:v>
                </c:pt>
                <c:pt idx="73">
                  <c:v>68000</c:v>
                </c:pt>
                <c:pt idx="74">
                  <c:v>69000</c:v>
                </c:pt>
                <c:pt idx="75">
                  <c:v>70000</c:v>
                </c:pt>
                <c:pt idx="76">
                  <c:v>71000</c:v>
                </c:pt>
                <c:pt idx="77">
                  <c:v>72000</c:v>
                </c:pt>
                <c:pt idx="78">
                  <c:v>73000</c:v>
                </c:pt>
                <c:pt idx="79">
                  <c:v>74000</c:v>
                </c:pt>
                <c:pt idx="80">
                  <c:v>75000</c:v>
                </c:pt>
              </c:numCache>
            </c:numRef>
          </c:xVal>
          <c:yVal>
            <c:numRef>
              <c:f>'Active 6'!$BU$2:$BU$82</c:f>
              <c:numCache>
                <c:formatCode>General</c:formatCode>
                <c:ptCount val="81"/>
                <c:pt idx="0">
                  <c:v>8.5676636917688832E-3</c:v>
                </c:pt>
                <c:pt idx="1">
                  <c:v>6.5056387400602329E-3</c:v>
                </c:pt>
                <c:pt idx="2">
                  <c:v>4.5560591097081448E-3</c:v>
                </c:pt>
                <c:pt idx="3">
                  <c:v>2.7416975815463731E-3</c:v>
                </c:pt>
                <c:pt idx="4">
                  <c:v>1.0885364817243819E-3</c:v>
                </c:pt>
                <c:pt idx="5">
                  <c:v>-3.7437052485287878E-4</c:v>
                </c:pt>
                <c:pt idx="6">
                  <c:v>-1.6156931444691568E-3</c:v>
                </c:pt>
                <c:pt idx="7">
                  <c:v>-2.6037439440706788E-3</c:v>
                </c:pt>
                <c:pt idx="8">
                  <c:v>-3.3100722602292963E-3</c:v>
                </c:pt>
                <c:pt idx="9">
                  <c:v>-3.7150680039158947E-3</c:v>
                </c:pt>
                <c:pt idx="10">
                  <c:v>-3.8150661513619835E-3</c:v>
                </c:pt>
                <c:pt idx="11">
                  <c:v>-3.6289100743979331E-3</c:v>
                </c:pt>
                <c:pt idx="12">
                  <c:v>-3.200596143837507E-3</c:v>
                </c:pt>
                <c:pt idx="13">
                  <c:v>-2.5952152887057695E-3</c:v>
                </c:pt>
                <c:pt idx="14">
                  <c:v>-1.8886195902402792E-3</c:v>
                </c:pt>
                <c:pt idx="15">
                  <c:v>-1.1548982366428159E-3</c:v>
                </c:pt>
                <c:pt idx="16">
                  <c:v>-4.5659388079611458E-4</c:v>
                </c:pt>
                <c:pt idx="17">
                  <c:v>1.5983348470023249E-4</c:v>
                </c:pt>
                <c:pt idx="18">
                  <c:v>6.6388096100625628E-4</c:v>
                </c:pt>
                <c:pt idx="19">
                  <c:v>1.0382857143815347E-3</c:v>
                </c:pt>
                <c:pt idx="20">
                  <c:v>1.2755882741131066E-3</c:v>
                </c:pt>
                <c:pt idx="21">
                  <c:v>1.375022941169343E-3</c:v>
                </c:pt>
                <c:pt idx="22">
                  <c:v>1.3400981944588245E-3</c:v>
                </c:pt>
                <c:pt idx="23">
                  <c:v>1.1768693710012355E-3</c:v>
                </c:pt>
                <c:pt idx="24">
                  <c:v>8.9277423701868662E-4</c:v>
                </c:pt>
                <c:pt idx="25">
                  <c:v>4.9588187310919615E-4</c:v>
                </c:pt>
                <c:pt idx="26">
                  <c:v>-5.5728032548538198E-6</c:v>
                </c:pt>
                <c:pt idx="27">
                  <c:v>-6.0346432253061306E-4</c:v>
                </c:pt>
                <c:pt idx="28">
                  <c:v>-1.2899277697420372E-3</c:v>
                </c:pt>
                <c:pt idx="29">
                  <c:v>-2.0574295871204715E-3</c:v>
                </c:pt>
                <c:pt idx="30">
                  <c:v>-2.8987871538120099E-3</c:v>
                </c:pt>
                <c:pt idx="31">
                  <c:v>-3.8071567877022601E-3</c:v>
                </c:pt>
                <c:pt idx="32">
                  <c:v>-4.7760034306533247E-3</c:v>
                </c:pt>
                <c:pt idx="33">
                  <c:v>-5.7990603582651996E-3</c:v>
                </c:pt>
                <c:pt idx="34">
                  <c:v>-6.8702831919558085E-3</c:v>
                </c:pt>
                <c:pt idx="35">
                  <c:v>-7.9837993726933239E-3</c:v>
                </c:pt>
                <c:pt idx="36">
                  <c:v>-9.1338523675605528E-3</c:v>
                </c:pt>
                <c:pt idx="37">
                  <c:v>-1.0314739291758166E-2</c:v>
                </c:pt>
                <c:pt idx="38">
                  <c:v>-1.1520741017802826E-2</c:v>
                </c:pt>
                <c:pt idx="39">
                  <c:v>-1.2746044574868366E-2</c:v>
                </c:pt>
                <c:pt idx="40">
                  <c:v>-1.39846580098282E-2</c:v>
                </c:pt>
                <c:pt idx="41">
                  <c:v>-1.5230317398379944E-2</c:v>
                </c:pt>
                <c:pt idx="42">
                  <c:v>-1.6476384286097753E-2</c:v>
                </c:pt>
                <c:pt idx="43">
                  <c:v>-1.7715729879030494E-2</c:v>
                </c:pt>
                <c:pt idx="44">
                  <c:v>-1.8940600453664434E-2</c:v>
                </c:pt>
                <c:pt idx="45">
                  <c:v>-2.0142457372146309E-2</c:v>
                </c:pt>
                <c:pt idx="46">
                  <c:v>-2.13117851170572E-2</c:v>
                </c:pt>
                <c:pt idx="47">
                  <c:v>-2.2437861808169993E-2</c:v>
                </c:pt>
                <c:pt idx="48">
                  <c:v>-2.3508488414400824E-2</c:v>
                </c:pt>
                <c:pt idx="49">
                  <c:v>-2.4509675419298202E-2</c:v>
                </c:pt>
                <c:pt idx="50">
                  <c:v>-2.5425290470784446E-2</c:v>
                </c:pt>
                <c:pt idx="51">
                  <c:v>-2.6236681200098456E-2</c:v>
                </c:pt>
                <c:pt idx="52">
                  <c:v>-2.6922310178419645E-2</c:v>
                </c:pt>
                <c:pt idx="53">
                  <c:v>-2.7457482336795055E-2</c:v>
                </c:pt>
                <c:pt idx="54">
                  <c:v>-2.7814318638518007E-2</c:v>
                </c:pt>
                <c:pt idx="55">
                  <c:v>-2.7962241195629723E-2</c:v>
                </c:pt>
                <c:pt idx="56">
                  <c:v>-2.7869379697839571E-2</c:v>
                </c:pt>
                <c:pt idx="57">
                  <c:v>-2.7505435229421588E-2</c:v>
                </c:pt>
                <c:pt idx="58">
                  <c:v>-2.6846479068008248E-2</c:v>
                </c:pt>
                <c:pt idx="59">
                  <c:v>-2.5881607183832082E-2</c:v>
                </c:pt>
                <c:pt idx="60">
                  <c:v>-2.462007280174321E-2</c:v>
                </c:pt>
                <c:pt idx="61">
                  <c:v>-2.3095922633369785E-2</c:v>
                </c:pt>
                <c:pt idx="62">
                  <c:v>-2.1366785744261034E-2</c:v>
                </c:pt>
                <c:pt idx="63">
                  <c:v>-1.9505723026889053E-2</c:v>
                </c:pt>
                <c:pt idx="64">
                  <c:v>-1.7588944897730701E-2</c:v>
                </c:pt>
                <c:pt idx="65">
                  <c:v>-1.5684449242175529E-2</c:v>
                </c:pt>
                <c:pt idx="66">
                  <c:v>-1.384531228686235E-2</c:v>
                </c:pt>
                <c:pt idx="67">
                  <c:v>-1.2108167482243491E-2</c:v>
                </c:pt>
                <c:pt idx="68">
                  <c:v>-1.0495151101942091E-2</c:v>
                </c:pt>
                <c:pt idx="69">
                  <c:v>-9.0172255726514161E-3</c:v>
                </c:pt>
                <c:pt idx="70">
                  <c:v>-7.6774937748243588E-3</c:v>
                </c:pt>
                <c:pt idx="71">
                  <c:v>-6.47390751653509E-3</c:v>
                </c:pt>
                <c:pt idx="72">
                  <c:v>-5.4012591071162606E-3</c:v>
                </c:pt>
                <c:pt idx="73">
                  <c:v>-4.4525519087535714E-3</c:v>
                </c:pt>
                <c:pt idx="74">
                  <c:v>-3.6198992295496755E-3</c:v>
                </c:pt>
                <c:pt idx="75">
                  <c:v>-2.8950903975059426E-3</c:v>
                </c:pt>
                <c:pt idx="76">
                  <c:v>-2.26993244550985E-3</c:v>
                </c:pt>
                <c:pt idx="77">
                  <c:v>-1.7364444002364345E-3</c:v>
                </c:pt>
                <c:pt idx="78">
                  <c:v>-1.2869559295212839E-3</c:v>
                </c:pt>
                <c:pt idx="79">
                  <c:v>-9.1414454998647345E-4</c:v>
                </c:pt>
                <c:pt idx="80">
                  <c:v>-6.1103431542376165E-4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E72-45BE-A6CF-E593E7826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35368"/>
        <c:axId val="1"/>
      </c:scatterChart>
      <c:valAx>
        <c:axId val="829735368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154607251380637"/>
              <c:y val="0.850611036425324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3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8359621451104099E-2"/>
              <c:y val="0.37500064016388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353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39747634069401"/>
          <c:y val="0.92378048780487809"/>
          <c:w val="0.67034700315457418"/>
          <c:h val="6.09756097560976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LTE residuals</a:t>
            </a:r>
          </a:p>
        </c:rich>
      </c:tx>
      <c:layout>
        <c:manualLayout>
          <c:xMode val="edge"/>
          <c:yMode val="edge"/>
          <c:x val="0.35015805989550991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68781013392318"/>
          <c:y val="0.14634168126798494"/>
          <c:w val="0.8012624467530427"/>
          <c:h val="0.64329364057385041"/>
        </c:manualLayout>
      </c:layout>
      <c:scatterChart>
        <c:scatterStyle val="lineMarker"/>
        <c:varyColors val="0"/>
        <c:ser>
          <c:idx val="3"/>
          <c:order val="0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6'!$F$21:$F$1776</c:f>
              <c:numCache>
                <c:formatCode>General</c:formatCode>
                <c:ptCount val="1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6'!$AB$21:$AB$1776</c:f>
              <c:numCache>
                <c:formatCode>General</c:formatCode>
                <c:ptCount val="1756"/>
                <c:pt idx="0">
                  <c:v>-9.6780180133976493E-3</c:v>
                </c:pt>
                <c:pt idx="1">
                  <c:v>-8.096903679804611E-3</c:v>
                </c:pt>
                <c:pt idx="2">
                  <c:v>-8.0589288883773785E-3</c:v>
                </c:pt>
                <c:pt idx="3">
                  <c:v>-8.0586619758991271E-3</c:v>
                </c:pt>
                <c:pt idx="4">
                  <c:v>-8.0340258022502751E-3</c:v>
                </c:pt>
                <c:pt idx="5">
                  <c:v>1.2756723136372099E-2</c:v>
                </c:pt>
                <c:pt idx="6">
                  <c:v>1.0375068347374736E-2</c:v>
                </c:pt>
                <c:pt idx="7">
                  <c:v>9.6309070014258431E-3</c:v>
                </c:pt>
                <c:pt idx="8">
                  <c:v>5.386754998047337E-2</c:v>
                </c:pt>
                <c:pt idx="9">
                  <c:v>1.0615180821386783E-2</c:v>
                </c:pt>
                <c:pt idx="10">
                  <c:v>6.7428213362141672E-3</c:v>
                </c:pt>
                <c:pt idx="11">
                  <c:v>8.5509336619670837E-3</c:v>
                </c:pt>
                <c:pt idx="12">
                  <c:v>3.1368950353798525E-3</c:v>
                </c:pt>
                <c:pt idx="13">
                  <c:v>5.9474761375826121E-3</c:v>
                </c:pt>
                <c:pt idx="14">
                  <c:v>9.2807693330625336E-3</c:v>
                </c:pt>
                <c:pt idx="15">
                  <c:v>9.5807693327598538E-3</c:v>
                </c:pt>
                <c:pt idx="16">
                  <c:v>2.4842375561240609E-2</c:v>
                </c:pt>
                <c:pt idx="17">
                  <c:v>2.4788774912788865E-3</c:v>
                </c:pt>
                <c:pt idx="18">
                  <c:v>5.4788774882520881E-3</c:v>
                </c:pt>
                <c:pt idx="19">
                  <c:v>-5.5779528741615476E-3</c:v>
                </c:pt>
                <c:pt idx="20">
                  <c:v>4.6543368508991673E-3</c:v>
                </c:pt>
                <c:pt idx="21">
                  <c:v>1.1654336855963234E-2</c:v>
                </c:pt>
                <c:pt idx="22">
                  <c:v>6.2136280428341604E-3</c:v>
                </c:pt>
                <c:pt idx="23">
                  <c:v>1.7213628041437175E-2</c:v>
                </c:pt>
                <c:pt idx="24">
                  <c:v>7.3321589353451209E-3</c:v>
                </c:pt>
                <c:pt idx="25">
                  <c:v>8.3937318346888872E-3</c:v>
                </c:pt>
                <c:pt idx="26">
                  <c:v>4.9807362843487541E-3</c:v>
                </c:pt>
                <c:pt idx="27">
                  <c:v>1.065791173392701E-2</c:v>
                </c:pt>
                <c:pt idx="28">
                  <c:v>-3.4940599460629787E-3</c:v>
                </c:pt>
                <c:pt idx="29">
                  <c:v>9.5059400529474911E-3</c:v>
                </c:pt>
                <c:pt idx="30">
                  <c:v>-3.4224058410768018E-2</c:v>
                </c:pt>
                <c:pt idx="31">
                  <c:v>6.3578000168242194E-3</c:v>
                </c:pt>
                <c:pt idx="32">
                  <c:v>1.0361502386163537E-2</c:v>
                </c:pt>
                <c:pt idx="33">
                  <c:v>1.0676357784883459E-2</c:v>
                </c:pt>
                <c:pt idx="34">
                  <c:v>2.5619230211483733E-2</c:v>
                </c:pt>
                <c:pt idx="35">
                  <c:v>2.112641545824176E-3</c:v>
                </c:pt>
                <c:pt idx="36">
                  <c:v>2.8098895655291906E-3</c:v>
                </c:pt>
                <c:pt idx="37">
                  <c:v>4.3606467275684752E-3</c:v>
                </c:pt>
                <c:pt idx="38">
                  <c:v>1.0374753579774116E-2</c:v>
                </c:pt>
                <c:pt idx="39">
                  <c:v>1.7374753577562227E-2</c:v>
                </c:pt>
                <c:pt idx="40">
                  <c:v>-1.284032894558529E-2</c:v>
                </c:pt>
                <c:pt idx="41">
                  <c:v>-3.5135144443596972E-3</c:v>
                </c:pt>
                <c:pt idx="42">
                  <c:v>1.4827122950670315E-2</c:v>
                </c:pt>
                <c:pt idx="43">
                  <c:v>6.7759167193076845E-3</c:v>
                </c:pt>
                <c:pt idx="44">
                  <c:v>1.1027201000336027E-3</c:v>
                </c:pt>
                <c:pt idx="45">
                  <c:v>1.9939573457207101E-2</c:v>
                </c:pt>
                <c:pt idx="46">
                  <c:v>3.3823568573031378E-4</c:v>
                </c:pt>
                <c:pt idx="47">
                  <c:v>-8.9952988270232664E-3</c:v>
                </c:pt>
                <c:pt idx="48">
                  <c:v>7.7887882474909683E-3</c:v>
                </c:pt>
                <c:pt idx="49">
                  <c:v>9.4549553400307355E-3</c:v>
                </c:pt>
                <c:pt idx="50">
                  <c:v>7.0692396067780945E-3</c:v>
                </c:pt>
                <c:pt idx="51">
                  <c:v>1.3023211605755133E-3</c:v>
                </c:pt>
                <c:pt idx="52">
                  <c:v>2.9876177863833314E-3</c:v>
                </c:pt>
                <c:pt idx="53">
                  <c:v>-2.4394408531498272E-2</c:v>
                </c:pt>
                <c:pt idx="54">
                  <c:v>-7.8308696600826871E-4</c:v>
                </c:pt>
                <c:pt idx="55">
                  <c:v>-1.7176910676785367E-4</c:v>
                </c:pt>
                <c:pt idx="56">
                  <c:v>5.9240692987255787E-3</c:v>
                </c:pt>
                <c:pt idx="57">
                  <c:v>2.0838871464911321E-3</c:v>
                </c:pt>
                <c:pt idx="58">
                  <c:v>7.083887151147745E-3</c:v>
                </c:pt>
                <c:pt idx="59">
                  <c:v>-8.9785869113748942E-3</c:v>
                </c:pt>
                <c:pt idx="60">
                  <c:v>-7.9226411781489064E-4</c:v>
                </c:pt>
                <c:pt idx="61">
                  <c:v>-1.1513251231753535E-2</c:v>
                </c:pt>
                <c:pt idx="62">
                  <c:v>1.9928391040038374E-3</c:v>
                </c:pt>
                <c:pt idx="63">
                  <c:v>5.5819968786851391E-3</c:v>
                </c:pt>
                <c:pt idx="64">
                  <c:v>-3.1138975478743726E-3</c:v>
                </c:pt>
                <c:pt idx="65">
                  <c:v>8.212377567156412E-3</c:v>
                </c:pt>
                <c:pt idx="66">
                  <c:v>-2.2662049274937259E-3</c:v>
                </c:pt>
                <c:pt idx="67">
                  <c:v>6.8693792405500678E-3</c:v>
                </c:pt>
                <c:pt idx="68">
                  <c:v>-2.5204584926166443E-3</c:v>
                </c:pt>
                <c:pt idx="69">
                  <c:v>2.6362854405580626E-3</c:v>
                </c:pt>
                <c:pt idx="70">
                  <c:v>4.6234461067472732E-3</c:v>
                </c:pt>
                <c:pt idx="71">
                  <c:v>8.6832432441062181E-4</c:v>
                </c:pt>
                <c:pt idx="72">
                  <c:v>4.7842824552419335E-4</c:v>
                </c:pt>
                <c:pt idx="73">
                  <c:v>3.1097422380015997E-3</c:v>
                </c:pt>
                <c:pt idx="74">
                  <c:v>-2.9567576987102303E-3</c:v>
                </c:pt>
                <c:pt idx="75">
                  <c:v>4.0722140897832973E-3</c:v>
                </c:pt>
                <c:pt idx="76">
                  <c:v>-1.27077161175102E-2</c:v>
                </c:pt>
                <c:pt idx="77">
                  <c:v>-9.6258403925639224E-4</c:v>
                </c:pt>
                <c:pt idx="78">
                  <c:v>2.5412324194119549E-3</c:v>
                </c:pt>
                <c:pt idx="79">
                  <c:v>3.5412324232536605E-3</c:v>
                </c:pt>
                <c:pt idx="80">
                  <c:v>7.2863087167625877E-3</c:v>
                </c:pt>
                <c:pt idx="81">
                  <c:v>3.5988592951546371E-3</c:v>
                </c:pt>
                <c:pt idx="82">
                  <c:v>4.5988592989963427E-3</c:v>
                </c:pt>
                <c:pt idx="83">
                  <c:v>-2.4640568602944317E-3</c:v>
                </c:pt>
                <c:pt idx="84">
                  <c:v>-2.1125601953634098E-3</c:v>
                </c:pt>
                <c:pt idx="85">
                  <c:v>7.8758529026341766E-3</c:v>
                </c:pt>
                <c:pt idx="86">
                  <c:v>-3.5417177135395744E-3</c:v>
                </c:pt>
                <c:pt idx="87">
                  <c:v>-3.3347079601656711E-3</c:v>
                </c:pt>
                <c:pt idx="88">
                  <c:v>5.5492268061381996E-3</c:v>
                </c:pt>
                <c:pt idx="89">
                  <c:v>3.44848605353602E-3</c:v>
                </c:pt>
                <c:pt idx="90">
                  <c:v>-8.8930855717862002E-3</c:v>
                </c:pt>
                <c:pt idx="91">
                  <c:v>-3.9571306646191563E-3</c:v>
                </c:pt>
                <c:pt idx="92">
                  <c:v>5.652606922200612E-3</c:v>
                </c:pt>
                <c:pt idx="93">
                  <c:v>5.2623444349834177E-3</c:v>
                </c:pt>
                <c:pt idx="94">
                  <c:v>-2.1554889594333517E-2</c:v>
                </c:pt>
                <c:pt idx="95">
                  <c:v>1.0548473152266981E-3</c:v>
                </c:pt>
                <c:pt idx="96">
                  <c:v>1.3170184009761465E-3</c:v>
                </c:pt>
                <c:pt idx="97">
                  <c:v>2.1855374316873499E-3</c:v>
                </c:pt>
                <c:pt idx="98">
                  <c:v>3.1855374355290555E-3</c:v>
                </c:pt>
                <c:pt idx="99">
                  <c:v>2.5877804648565305E-3</c:v>
                </c:pt>
                <c:pt idx="100">
                  <c:v>-3.7751383025389313E-3</c:v>
                </c:pt>
                <c:pt idx="101">
                  <c:v>1.757932923961085E-3</c:v>
                </c:pt>
                <c:pt idx="102">
                  <c:v>-5.134082961205399E-3</c:v>
                </c:pt>
                <c:pt idx="103">
                  <c:v>-3.184086195956979E-3</c:v>
                </c:pt>
                <c:pt idx="104">
                  <c:v>2.7887039233852554E-3</c:v>
                </c:pt>
                <c:pt idx="105">
                  <c:v>4.3349318892990183E-3</c:v>
                </c:pt>
                <c:pt idx="106">
                  <c:v>-1.7288273223781776E-3</c:v>
                </c:pt>
                <c:pt idx="107">
                  <c:v>5.2999022825722681E-3</c:v>
                </c:pt>
                <c:pt idx="108">
                  <c:v>-6.7638470239865288E-3</c:v>
                </c:pt>
                <c:pt idx="109">
                  <c:v>-8.1675522766340904E-3</c:v>
                </c:pt>
                <c:pt idx="110">
                  <c:v>-3.0749921307622347E-3</c:v>
                </c:pt>
                <c:pt idx="111">
                  <c:v>4.4075709208046517E-3</c:v>
                </c:pt>
                <c:pt idx="112">
                  <c:v>1.2500175849752196E-2</c:v>
                </c:pt>
                <c:pt idx="113">
                  <c:v>-8.0597019481375935E-3</c:v>
                </c:pt>
                <c:pt idx="114">
                  <c:v>2.4866222996198931E-3</c:v>
                </c:pt>
                <c:pt idx="115">
                  <c:v>6.1256341260070828E-3</c:v>
                </c:pt>
                <c:pt idx="116">
                  <c:v>5.7356805503141406E-3</c:v>
                </c:pt>
                <c:pt idx="117">
                  <c:v>-8.0788655573493569E-3</c:v>
                </c:pt>
                <c:pt idx="118">
                  <c:v>3.5311948592209519E-3</c:v>
                </c:pt>
                <c:pt idx="119">
                  <c:v>-1.4126742908880103E-2</c:v>
                </c:pt>
                <c:pt idx="120">
                  <c:v>-8.8773714290907042E-3</c:v>
                </c:pt>
                <c:pt idx="121">
                  <c:v>-1.3309268576396035E-3</c:v>
                </c:pt>
                <c:pt idx="122">
                  <c:v>-7.720832887563582E-3</c:v>
                </c:pt>
                <c:pt idx="123">
                  <c:v>-5.7844753161296171E-3</c:v>
                </c:pt>
                <c:pt idx="124">
                  <c:v>-3.4134857765315599E-3</c:v>
                </c:pt>
                <c:pt idx="125">
                  <c:v>1.4488543944011574E-3</c:v>
                </c:pt>
                <c:pt idx="127">
                  <c:v>-2.7517040124917925E-3</c:v>
                </c:pt>
                <c:pt idx="133">
                  <c:v>-4.0949095495106669E-3</c:v>
                </c:pt>
                <c:pt idx="136">
                  <c:v>-1.9365197399994561E-3</c:v>
                </c:pt>
                <c:pt idx="137">
                  <c:v>-3.8880242862298102E-4</c:v>
                </c:pt>
                <c:pt idx="138">
                  <c:v>-2.7781085007933994E-3</c:v>
                </c:pt>
                <c:pt idx="141">
                  <c:v>-6.6406624129478108E-3</c:v>
                </c:pt>
                <c:pt idx="142">
                  <c:v>1.3173652591105789E-3</c:v>
                </c:pt>
                <c:pt idx="144">
                  <c:v>3.666953243012111E-3</c:v>
                </c:pt>
                <c:pt idx="146">
                  <c:v>2.2802883767469627E-3</c:v>
                </c:pt>
                <c:pt idx="147">
                  <c:v>-3.8245348092759467E-3</c:v>
                </c:pt>
                <c:pt idx="148">
                  <c:v>-4.2137706259321997E-3</c:v>
                </c:pt>
                <c:pt idx="150">
                  <c:v>-1.9117997781902107E-2</c:v>
                </c:pt>
                <c:pt idx="151">
                  <c:v>2.8820022153039247E-3</c:v>
                </c:pt>
                <c:pt idx="152">
                  <c:v>-2.3155348822636768E-3</c:v>
                </c:pt>
                <c:pt idx="154">
                  <c:v>1.584321460215567E-2</c:v>
                </c:pt>
                <c:pt idx="155">
                  <c:v>-4.5669286113588347E-3</c:v>
                </c:pt>
                <c:pt idx="156">
                  <c:v>-7.4081472347445887E-3</c:v>
                </c:pt>
                <c:pt idx="157">
                  <c:v>-2.8601632217353859E-3</c:v>
                </c:pt>
                <c:pt idx="159">
                  <c:v>3.2986554728793869E-3</c:v>
                </c:pt>
                <c:pt idx="164">
                  <c:v>-5.3922035107653327E-3</c:v>
                </c:pt>
                <c:pt idx="165">
                  <c:v>-1.1413133147925457E-2</c:v>
                </c:pt>
                <c:pt idx="167">
                  <c:v>7.6662829945454685E-3</c:v>
                </c:pt>
                <c:pt idx="171">
                  <c:v>3.9134239680585535E-3</c:v>
                </c:pt>
                <c:pt idx="172">
                  <c:v>-2.672775578297008E-3</c:v>
                </c:pt>
                <c:pt idx="173">
                  <c:v>-1.1123218274886108E-2</c:v>
                </c:pt>
                <c:pt idx="174">
                  <c:v>2.0183489123182137E-3</c:v>
                </c:pt>
                <c:pt idx="175">
                  <c:v>1.4729520325662037E-2</c:v>
                </c:pt>
                <c:pt idx="176">
                  <c:v>-1.658820000603912E-3</c:v>
                </c:pt>
                <c:pt idx="177">
                  <c:v>3.3411799967767433E-3</c:v>
                </c:pt>
                <c:pt idx="178">
                  <c:v>-2.5592378375657292E-3</c:v>
                </c:pt>
                <c:pt idx="179">
                  <c:v>-1.9303947548643917E-3</c:v>
                </c:pt>
                <c:pt idx="180">
                  <c:v>-9.3039475829864368E-4</c:v>
                </c:pt>
                <c:pt idx="181">
                  <c:v>-1.1125550810021922E-2</c:v>
                </c:pt>
                <c:pt idx="182">
                  <c:v>-7.8638626096295787E-3</c:v>
                </c:pt>
                <c:pt idx="183">
                  <c:v>1.2979118392934409E-3</c:v>
                </c:pt>
                <c:pt idx="184">
                  <c:v>-5.5019346022372748E-3</c:v>
                </c:pt>
                <c:pt idx="185">
                  <c:v>-1.5391250895708926E-2</c:v>
                </c:pt>
                <c:pt idx="186">
                  <c:v>-6.7041236660744935E-3</c:v>
                </c:pt>
                <c:pt idx="187">
                  <c:v>3.4487698073768234E-3</c:v>
                </c:pt>
                <c:pt idx="188">
                  <c:v>-2.6074131059596892E-3</c:v>
                </c:pt>
                <c:pt idx="189">
                  <c:v>-6.0207325723372644E-3</c:v>
                </c:pt>
                <c:pt idx="190">
                  <c:v>-8.3448186438312231E-3</c:v>
                </c:pt>
                <c:pt idx="191">
                  <c:v>-3.0156424811287001E-3</c:v>
                </c:pt>
                <c:pt idx="192">
                  <c:v>-7.1192999640462976E-3</c:v>
                </c:pt>
                <c:pt idx="193">
                  <c:v>-1.8014973809835549E-2</c:v>
                </c:pt>
                <c:pt idx="194">
                  <c:v>-1.513430090590801E-3</c:v>
                </c:pt>
                <c:pt idx="195">
                  <c:v>-6.8579518174950553E-3</c:v>
                </c:pt>
                <c:pt idx="196">
                  <c:v>-3.840168531535175E-3</c:v>
                </c:pt>
                <c:pt idx="197">
                  <c:v>-2.9080230787900969E-3</c:v>
                </c:pt>
                <c:pt idx="198">
                  <c:v>-3.9940350789444828E-3</c:v>
                </c:pt>
                <c:pt idx="199">
                  <c:v>-6.3605095017535539E-3</c:v>
                </c:pt>
                <c:pt idx="200">
                  <c:v>-6.4248511983303631E-3</c:v>
                </c:pt>
                <c:pt idx="201">
                  <c:v>-4.8707187931383358E-3</c:v>
                </c:pt>
                <c:pt idx="202">
                  <c:v>-9.5945260285760902E-3</c:v>
                </c:pt>
                <c:pt idx="206">
                  <c:v>-1.8132623057354254E-2</c:v>
                </c:pt>
                <c:pt idx="207">
                  <c:v>-4.047372604815495E-3</c:v>
                </c:pt>
                <c:pt idx="208">
                  <c:v>-7.4768268448345693E-3</c:v>
                </c:pt>
                <c:pt idx="209">
                  <c:v>1.3691246379624843E-3</c:v>
                </c:pt>
                <c:pt idx="210">
                  <c:v>-1.4904552202537549E-2</c:v>
                </c:pt>
                <c:pt idx="211">
                  <c:v>-1.6963189016753619E-2</c:v>
                </c:pt>
                <c:pt idx="212">
                  <c:v>-1.678380007270695E-2</c:v>
                </c:pt>
                <c:pt idx="213">
                  <c:v>1.3166923494116427E-2</c:v>
                </c:pt>
                <c:pt idx="214">
                  <c:v>-6.8133547292757064E-3</c:v>
                </c:pt>
                <c:pt idx="215">
                  <c:v>-1.5530093904088686E-2</c:v>
                </c:pt>
                <c:pt idx="216">
                  <c:v>-8.4656537850331341E-3</c:v>
                </c:pt>
                <c:pt idx="217">
                  <c:v>-8.5822567940022788E-3</c:v>
                </c:pt>
                <c:pt idx="218">
                  <c:v>-2.2794028893296646E-2</c:v>
                </c:pt>
                <c:pt idx="219">
                  <c:v>-6.6209756602628386E-3</c:v>
                </c:pt>
                <c:pt idx="220">
                  <c:v>-1.0294053111830124E-2</c:v>
                </c:pt>
                <c:pt idx="221">
                  <c:v>-7.6968390259481885E-3</c:v>
                </c:pt>
                <c:pt idx="222">
                  <c:v>-2.4462299130960548E-3</c:v>
                </c:pt>
                <c:pt idx="223">
                  <c:v>-2.1847019313667615E-2</c:v>
                </c:pt>
                <c:pt idx="224">
                  <c:v>-1.0184727224054325E-2</c:v>
                </c:pt>
                <c:pt idx="232">
                  <c:v>-2.1388599968893696E-2</c:v>
                </c:pt>
                <c:pt idx="233">
                  <c:v>-1.277248282079833E-2</c:v>
                </c:pt>
                <c:pt idx="234">
                  <c:v>-1.3829348742537663E-2</c:v>
                </c:pt>
                <c:pt idx="235">
                  <c:v>-8.502333705511152E-3</c:v>
                </c:pt>
                <c:pt idx="236">
                  <c:v>-1.9056788432113017E-2</c:v>
                </c:pt>
                <c:pt idx="237">
                  <c:v>-1.0888529347364733E-2</c:v>
                </c:pt>
                <c:pt idx="241">
                  <c:v>-1.3563961354622029E-2</c:v>
                </c:pt>
                <c:pt idx="242">
                  <c:v>-1.1854930458155163E-2</c:v>
                </c:pt>
                <c:pt idx="243">
                  <c:v>-1.0969227917493779E-2</c:v>
                </c:pt>
                <c:pt idx="244">
                  <c:v>-1.9793208316476574E-2</c:v>
                </c:pt>
                <c:pt idx="245">
                  <c:v>-2.119653312809823E-2</c:v>
                </c:pt>
                <c:pt idx="246">
                  <c:v>-1.5720350254346156E-2</c:v>
                </c:pt>
                <c:pt idx="249">
                  <c:v>-2.0202502552827201E-2</c:v>
                </c:pt>
                <c:pt idx="250">
                  <c:v>-2.4544487715761391E-2</c:v>
                </c:pt>
                <c:pt idx="251">
                  <c:v>-1.0943984527185632E-2</c:v>
                </c:pt>
                <c:pt idx="252">
                  <c:v>-1.0800293031675035E-2</c:v>
                </c:pt>
                <c:pt idx="253">
                  <c:v>-2.4182815192075602E-2</c:v>
                </c:pt>
                <c:pt idx="254">
                  <c:v>-8.2381508149304492E-3</c:v>
                </c:pt>
                <c:pt idx="255">
                  <c:v>-2.4058517432243444E-2</c:v>
                </c:pt>
                <c:pt idx="256">
                  <c:v>-9.4041461209267551E-3</c:v>
                </c:pt>
                <c:pt idx="257">
                  <c:v>-1.893419222070989E-2</c:v>
                </c:pt>
                <c:pt idx="258">
                  <c:v>-2.2607005768770463E-2</c:v>
                </c:pt>
                <c:pt idx="259">
                  <c:v>-1.2491909714549323E-2</c:v>
                </c:pt>
                <c:pt idx="260">
                  <c:v>-1.8658654450342288E-2</c:v>
                </c:pt>
                <c:pt idx="261">
                  <c:v>-1.9331412190828623E-2</c:v>
                </c:pt>
                <c:pt idx="262">
                  <c:v>-1.5040715755007077E-2</c:v>
                </c:pt>
                <c:pt idx="263">
                  <c:v>-1.7424400104876461E-2</c:v>
                </c:pt>
                <c:pt idx="264">
                  <c:v>-1.5555278984404723E-2</c:v>
                </c:pt>
                <c:pt idx="265">
                  <c:v>-1.277438711231574E-2</c:v>
                </c:pt>
                <c:pt idx="266">
                  <c:v>-1.1538426230570579E-2</c:v>
                </c:pt>
                <c:pt idx="267">
                  <c:v>-2.278054766212529E-2</c:v>
                </c:pt>
                <c:pt idx="268">
                  <c:v>-2.2217239214697648E-2</c:v>
                </c:pt>
                <c:pt idx="269">
                  <c:v>-1.9676501258053439E-2</c:v>
                </c:pt>
                <c:pt idx="270">
                  <c:v>-1.1714760920529315E-2</c:v>
                </c:pt>
                <c:pt idx="271">
                  <c:v>-2.9006879527284507E-2</c:v>
                </c:pt>
                <c:pt idx="272">
                  <c:v>-1.4734724793937819E-2</c:v>
                </c:pt>
                <c:pt idx="273">
                  <c:v>-1.92356973740977E-2</c:v>
                </c:pt>
                <c:pt idx="274">
                  <c:v>-2.6429540939555851E-2</c:v>
                </c:pt>
                <c:pt idx="275">
                  <c:v>-1.4829051442375431E-2</c:v>
                </c:pt>
                <c:pt idx="276">
                  <c:v>-2.5210512199334432E-2</c:v>
                </c:pt>
                <c:pt idx="277">
                  <c:v>-2.0517296337125755E-2</c:v>
                </c:pt>
                <c:pt idx="278">
                  <c:v>-3.1553385388568736E-2</c:v>
                </c:pt>
                <c:pt idx="279">
                  <c:v>-1.4571429658922903E-2</c:v>
                </c:pt>
                <c:pt idx="280">
                  <c:v>-2.449411675445607E-2</c:v>
                </c:pt>
                <c:pt idx="281">
                  <c:v>-2.2498318772059208E-2</c:v>
                </c:pt>
                <c:pt idx="282">
                  <c:v>-3.9369238236324565E-2</c:v>
                </c:pt>
                <c:pt idx="283">
                  <c:v>-1.7354847006262067E-2</c:v>
                </c:pt>
                <c:pt idx="284">
                  <c:v>-1.9750580842126525E-2</c:v>
                </c:pt>
                <c:pt idx="285">
                  <c:v>-1.1423215344011842E-2</c:v>
                </c:pt>
                <c:pt idx="286">
                  <c:v>-2.8591881093552027E-2</c:v>
                </c:pt>
                <c:pt idx="287">
                  <c:v>-2.8711877132745617E-2</c:v>
                </c:pt>
                <c:pt idx="288">
                  <c:v>-2.1819230569013269E-2</c:v>
                </c:pt>
                <c:pt idx="289">
                  <c:v>-2.1527644342503049E-2</c:v>
                </c:pt>
                <c:pt idx="290">
                  <c:v>-2.1427465313819817E-2</c:v>
                </c:pt>
                <c:pt idx="291">
                  <c:v>-2.1952917963613872E-2</c:v>
                </c:pt>
                <c:pt idx="292">
                  <c:v>-2.1811319235348139E-2</c:v>
                </c:pt>
                <c:pt idx="293">
                  <c:v>-1.5323159030712593E-2</c:v>
                </c:pt>
                <c:pt idx="294">
                  <c:v>-1.2507492570376505E-2</c:v>
                </c:pt>
                <c:pt idx="295">
                  <c:v>-5.5074925653124376E-3</c:v>
                </c:pt>
                <c:pt idx="296">
                  <c:v>-1.4976911456407017E-2</c:v>
                </c:pt>
                <c:pt idx="297">
                  <c:v>-2.2331881425871686E-2</c:v>
                </c:pt>
                <c:pt idx="298">
                  <c:v>-8.1464369959445941E-3</c:v>
                </c:pt>
                <c:pt idx="299">
                  <c:v>-1.2494771848717372E-2</c:v>
                </c:pt>
                <c:pt idx="300">
                  <c:v>-2.2169794589068884E-2</c:v>
                </c:pt>
                <c:pt idx="301">
                  <c:v>-9.7505551794657037E-3</c:v>
                </c:pt>
                <c:pt idx="302">
                  <c:v>-1.6171467190418461E-2</c:v>
                </c:pt>
                <c:pt idx="303">
                  <c:v>-1.6224365639998836E-2</c:v>
                </c:pt>
                <c:pt idx="304">
                  <c:v>-1.1236670043990021E-2</c:v>
                </c:pt>
                <c:pt idx="305">
                  <c:v>-5.2613718662557363E-3</c:v>
                </c:pt>
                <c:pt idx="306">
                  <c:v>-1.1132387860361817E-2</c:v>
                </c:pt>
                <c:pt idx="307">
                  <c:v>-4.4885657485740395E-3</c:v>
                </c:pt>
                <c:pt idx="308">
                  <c:v>-1.2266242330573614E-2</c:v>
                </c:pt>
                <c:pt idx="309">
                  <c:v>-1.863312228289769E-2</c:v>
                </c:pt>
                <c:pt idx="310">
                  <c:v>-1.3409833142072189E-2</c:v>
                </c:pt>
                <c:pt idx="311">
                  <c:v>-3.9361263036703925E-3</c:v>
                </c:pt>
                <c:pt idx="312">
                  <c:v>-1.9428669801291772E-2</c:v>
                </c:pt>
                <c:pt idx="313">
                  <c:v>-9.1923284480593028E-3</c:v>
                </c:pt>
                <c:pt idx="314">
                  <c:v>-1.3537291618566379E-2</c:v>
                </c:pt>
                <c:pt idx="315">
                  <c:v>-2.189777495888974E-2</c:v>
                </c:pt>
                <c:pt idx="316">
                  <c:v>-7.1419211530929652E-3</c:v>
                </c:pt>
                <c:pt idx="317">
                  <c:v>-1.7163158008965992E-2</c:v>
                </c:pt>
                <c:pt idx="318">
                  <c:v>-1.2515637581972336E-2</c:v>
                </c:pt>
                <c:pt idx="319">
                  <c:v>-2.0082026645259595E-2</c:v>
                </c:pt>
                <c:pt idx="320">
                  <c:v>-1.776037987637058E-2</c:v>
                </c:pt>
                <c:pt idx="321">
                  <c:v>5.3904536983014869E-3</c:v>
                </c:pt>
                <c:pt idx="322">
                  <c:v>-1.544406943635657E-2</c:v>
                </c:pt>
                <c:pt idx="323">
                  <c:v>-1.0901532439495657E-2</c:v>
                </c:pt>
                <c:pt idx="324">
                  <c:v>-1.6678284714084692E-2</c:v>
                </c:pt>
                <c:pt idx="325">
                  <c:v>-1.5602127340190178E-2</c:v>
                </c:pt>
                <c:pt idx="326">
                  <c:v>-1.3952330973758751E-2</c:v>
                </c:pt>
                <c:pt idx="327">
                  <c:v>-8.8697526205799848E-3</c:v>
                </c:pt>
                <c:pt idx="328">
                  <c:v>-3.4923449256945879E-3</c:v>
                </c:pt>
                <c:pt idx="329">
                  <c:v>-3.3275635701440656E-3</c:v>
                </c:pt>
                <c:pt idx="330">
                  <c:v>4.8394590226812154E-3</c:v>
                </c:pt>
                <c:pt idx="331">
                  <c:v>-1.4266819131396144E-2</c:v>
                </c:pt>
                <c:pt idx="332">
                  <c:v>-1.155727341411E-2</c:v>
                </c:pt>
                <c:pt idx="333">
                  <c:v>-9.220168184842276E-3</c:v>
                </c:pt>
                <c:pt idx="334">
                  <c:v>-1.2565068243560649E-2</c:v>
                </c:pt>
                <c:pt idx="335">
                  <c:v>-1.6616723213235599E-2</c:v>
                </c:pt>
                <c:pt idx="336">
                  <c:v>-5.9963286406049879E-3</c:v>
                </c:pt>
                <c:pt idx="337">
                  <c:v>-1.1534249717722335E-2</c:v>
                </c:pt>
                <c:pt idx="338">
                  <c:v>-7.2869428843644387E-3</c:v>
                </c:pt>
                <c:pt idx="339">
                  <c:v>-1.477188005651551E-2</c:v>
                </c:pt>
                <c:pt idx="340">
                  <c:v>-6.6608741157591494E-3</c:v>
                </c:pt>
                <c:pt idx="342">
                  <c:v>-1.0095407489683191E-2</c:v>
                </c:pt>
                <c:pt idx="343">
                  <c:v>-1.0228130803708003E-2</c:v>
                </c:pt>
                <c:pt idx="346">
                  <c:v>-9.2511908692068396E-3</c:v>
                </c:pt>
                <c:pt idx="347">
                  <c:v>-2.1626738309031963E-2</c:v>
                </c:pt>
                <c:pt idx="348">
                  <c:v>-8.8283617567610669E-3</c:v>
                </c:pt>
                <c:pt idx="351">
                  <c:v>-9.0234329803468329E-3</c:v>
                </c:pt>
                <c:pt idx="352">
                  <c:v>-1.2640235759607488E-2</c:v>
                </c:pt>
                <c:pt idx="354">
                  <c:v>-1.1823255319372431E-2</c:v>
                </c:pt>
                <c:pt idx="356">
                  <c:v>-1.397883296082632E-2</c:v>
                </c:pt>
                <c:pt idx="357">
                  <c:v>-1.3310816100447959E-2</c:v>
                </c:pt>
                <c:pt idx="358">
                  <c:v>-1.0483345850730956E-2</c:v>
                </c:pt>
                <c:pt idx="360">
                  <c:v>-1.4069446335932708E-2</c:v>
                </c:pt>
                <c:pt idx="361">
                  <c:v>-1.4139829065573994E-2</c:v>
                </c:pt>
                <c:pt idx="362">
                  <c:v>-1.8294481165747063E-2</c:v>
                </c:pt>
                <c:pt idx="364">
                  <c:v>-1.4773802012600668E-2</c:v>
                </c:pt>
                <c:pt idx="365">
                  <c:v>-3.535220460767638E-3</c:v>
                </c:pt>
                <c:pt idx="371">
                  <c:v>-1.2007752939994889E-2</c:v>
                </c:pt>
                <c:pt idx="372">
                  <c:v>-1.6943238873804965E-2</c:v>
                </c:pt>
                <c:pt idx="374">
                  <c:v>-1.3831341812578855E-2</c:v>
                </c:pt>
                <c:pt idx="378">
                  <c:v>-1.6633058077865158E-2</c:v>
                </c:pt>
                <c:pt idx="379">
                  <c:v>-1.5268345450491563E-2</c:v>
                </c:pt>
                <c:pt idx="380">
                  <c:v>-1.6071244321205547E-2</c:v>
                </c:pt>
                <c:pt idx="381">
                  <c:v>-1.8314806210615878E-2</c:v>
                </c:pt>
                <c:pt idx="382">
                  <c:v>-1.8357751702245344E-2</c:v>
                </c:pt>
                <c:pt idx="383">
                  <c:v>-1.948659075189501E-2</c:v>
                </c:pt>
                <c:pt idx="384">
                  <c:v>-1.9316129970702575E-2</c:v>
                </c:pt>
                <c:pt idx="385">
                  <c:v>-2.1232894809501197E-2</c:v>
                </c:pt>
                <c:pt idx="386">
                  <c:v>-1.8005856200226288E-2</c:v>
                </c:pt>
                <c:pt idx="387">
                  <c:v>-1.7708817658549113E-2</c:v>
                </c:pt>
                <c:pt idx="388">
                  <c:v>-1.941867666721888E-2</c:v>
                </c:pt>
                <c:pt idx="389">
                  <c:v>-1.9286498675443423E-2</c:v>
                </c:pt>
                <c:pt idx="390">
                  <c:v>-1.73196970716736E-2</c:v>
                </c:pt>
                <c:pt idx="391">
                  <c:v>-1.7814805597959258E-2</c:v>
                </c:pt>
                <c:pt idx="392">
                  <c:v>-1.6993955157475524E-2</c:v>
                </c:pt>
                <c:pt idx="393">
                  <c:v>-2.0467095575871265E-2</c:v>
                </c:pt>
                <c:pt idx="394">
                  <c:v>-1.9979080365913768E-2</c:v>
                </c:pt>
                <c:pt idx="395">
                  <c:v>-2.1052221319373836E-2</c:v>
                </c:pt>
                <c:pt idx="396">
                  <c:v>-1.9568770043025152E-2</c:v>
                </c:pt>
                <c:pt idx="397">
                  <c:v>-1.9209355158793961E-2</c:v>
                </c:pt>
                <c:pt idx="398">
                  <c:v>-1.7746474845420343E-2</c:v>
                </c:pt>
                <c:pt idx="399">
                  <c:v>-1.6943725554618393E-2</c:v>
                </c:pt>
                <c:pt idx="400">
                  <c:v>-1.7492735194378682E-2</c:v>
                </c:pt>
                <c:pt idx="401">
                  <c:v>-1.6651085909947558E-2</c:v>
                </c:pt>
                <c:pt idx="402">
                  <c:v>-1.9832876273945088E-2</c:v>
                </c:pt>
                <c:pt idx="403">
                  <c:v>-1.7006220929695469E-2</c:v>
                </c:pt>
                <c:pt idx="404">
                  <c:v>-1.71273224816481E-2</c:v>
                </c:pt>
                <c:pt idx="405">
                  <c:v>-1.9033925035721724E-2</c:v>
                </c:pt>
                <c:pt idx="406">
                  <c:v>-1.8384100019829833E-2</c:v>
                </c:pt>
                <c:pt idx="407">
                  <c:v>-1.7405503668765594E-2</c:v>
                </c:pt>
                <c:pt idx="408">
                  <c:v>-1.6417711990066208E-2</c:v>
                </c:pt>
                <c:pt idx="409">
                  <c:v>-1.9244447750270947E-2</c:v>
                </c:pt>
                <c:pt idx="410">
                  <c:v>-1.7910474468734942E-2</c:v>
                </c:pt>
                <c:pt idx="411">
                  <c:v>-1.8239052743852974E-2</c:v>
                </c:pt>
                <c:pt idx="412">
                  <c:v>-1.7560064043144322E-2</c:v>
                </c:pt>
                <c:pt idx="413">
                  <c:v>-1.6334832169398808E-2</c:v>
                </c:pt>
                <c:pt idx="414">
                  <c:v>-1.5394745961970348E-2</c:v>
                </c:pt>
                <c:pt idx="415">
                  <c:v>-2.0168320863943507E-2</c:v>
                </c:pt>
                <c:pt idx="416">
                  <c:v>-1.7437464281424356E-2</c:v>
                </c:pt>
                <c:pt idx="417">
                  <c:v>-1.7965647770082152E-2</c:v>
                </c:pt>
                <c:pt idx="418">
                  <c:v>-1.743923008534792E-2</c:v>
                </c:pt>
                <c:pt idx="419">
                  <c:v>-1.6912812451752846E-2</c:v>
                </c:pt>
                <c:pt idx="420">
                  <c:v>-1.594744653048755E-2</c:v>
                </c:pt>
                <c:pt idx="421">
                  <c:v>-1.6216684687770176E-2</c:v>
                </c:pt>
                <c:pt idx="422">
                  <c:v>-1.5490389580070124E-2</c:v>
                </c:pt>
                <c:pt idx="423">
                  <c:v>-1.6153735406582409E-2</c:v>
                </c:pt>
                <c:pt idx="424">
                  <c:v>-1.8433024586367971E-2</c:v>
                </c:pt>
                <c:pt idx="425">
                  <c:v>-1.610673048429772E-2</c:v>
                </c:pt>
                <c:pt idx="426">
                  <c:v>-1.5206730485205759E-2</c:v>
                </c:pt>
                <c:pt idx="429">
                  <c:v>-1.4912753877244521E-2</c:v>
                </c:pt>
                <c:pt idx="431">
                  <c:v>-1.4371604155949043E-2</c:v>
                </c:pt>
                <c:pt idx="432">
                  <c:v>-1.5945325262414677E-2</c:v>
                </c:pt>
                <c:pt idx="433">
                  <c:v>-1.5336032811023291E-2</c:v>
                </c:pt>
                <c:pt idx="434">
                  <c:v>-1.473580811636733E-2</c:v>
                </c:pt>
                <c:pt idx="435">
                  <c:v>-1.7109530186908105E-2</c:v>
                </c:pt>
                <c:pt idx="436">
                  <c:v>-1.4483252294304283E-2</c:v>
                </c:pt>
                <c:pt idx="437">
                  <c:v>-1.4873030338990432E-2</c:v>
                </c:pt>
                <c:pt idx="438">
                  <c:v>-1.6789087928676217E-2</c:v>
                </c:pt>
                <c:pt idx="439">
                  <c:v>-1.288982406302607E-2</c:v>
                </c:pt>
                <c:pt idx="440">
                  <c:v>-1.6608971978632807E-2</c:v>
                </c:pt>
                <c:pt idx="441">
                  <c:v>-1.5182698050704959E-2</c:v>
                </c:pt>
                <c:pt idx="442">
                  <c:v>-1.494953447985229E-2</c:v>
                </c:pt>
                <c:pt idx="443">
                  <c:v>-1.4745307037450577E-2</c:v>
                </c:pt>
                <c:pt idx="444">
                  <c:v>-1.8263171878992193E-2</c:v>
                </c:pt>
                <c:pt idx="445">
                  <c:v>-1.5084365162398824E-2</c:v>
                </c:pt>
                <c:pt idx="446">
                  <c:v>-1.5608023785345515E-2</c:v>
                </c:pt>
                <c:pt idx="447">
                  <c:v>-1.5515165711168649E-2</c:v>
                </c:pt>
                <c:pt idx="448">
                  <c:v>-1.5968749174289677E-2</c:v>
                </c:pt>
                <c:pt idx="449">
                  <c:v>-1.5519485082074114E-2</c:v>
                </c:pt>
                <c:pt idx="450">
                  <c:v>-1.5099362584436895E-2</c:v>
                </c:pt>
                <c:pt idx="451">
                  <c:v>-1.531392116134098E-2</c:v>
                </c:pt>
                <c:pt idx="452">
                  <c:v>-1.5511211648440881E-2</c:v>
                </c:pt>
                <c:pt idx="453">
                  <c:v>-1.6781899763384914E-2</c:v>
                </c:pt>
                <c:pt idx="454">
                  <c:v>-1.7255677317395746E-2</c:v>
                </c:pt>
                <c:pt idx="455">
                  <c:v>-1.7290342133644845E-2</c:v>
                </c:pt>
                <c:pt idx="456">
                  <c:v>-1.7212514291236831E-2</c:v>
                </c:pt>
                <c:pt idx="457">
                  <c:v>-1.7193615119920663E-2</c:v>
                </c:pt>
                <c:pt idx="458">
                  <c:v>-1.7667395894023708E-2</c:v>
                </c:pt>
                <c:pt idx="459">
                  <c:v>-1.7122315263739328E-2</c:v>
                </c:pt>
                <c:pt idx="460">
                  <c:v>-1.8486346650256814E-2</c:v>
                </c:pt>
                <c:pt idx="461">
                  <c:v>-1.9660127939392185E-2</c:v>
                </c:pt>
                <c:pt idx="462">
                  <c:v>-1.7251049667555567E-2</c:v>
                </c:pt>
                <c:pt idx="463">
                  <c:v>-1.709995795318521E-2</c:v>
                </c:pt>
                <c:pt idx="465">
                  <c:v>-1.7212064723670095E-2</c:v>
                </c:pt>
                <c:pt idx="466">
                  <c:v>-1.6762573988962953E-2</c:v>
                </c:pt>
                <c:pt idx="467">
                  <c:v>-1.7022829051037445E-2</c:v>
                </c:pt>
                <c:pt idx="468">
                  <c:v>-1.7535968159571241E-2</c:v>
                </c:pt>
                <c:pt idx="469">
                  <c:v>-1.746103868768021E-2</c:v>
                </c:pt>
                <c:pt idx="472">
                  <c:v>-2.1375978605194669E-2</c:v>
                </c:pt>
                <c:pt idx="473">
                  <c:v>-1.6975978607208654E-2</c:v>
                </c:pt>
                <c:pt idx="474">
                  <c:v>-1.7949761287785582E-2</c:v>
                </c:pt>
                <c:pt idx="475">
                  <c:v>-1.6623543970241933E-2</c:v>
                </c:pt>
                <c:pt idx="476">
                  <c:v>-1.7166261753763477E-2</c:v>
                </c:pt>
                <c:pt idx="477">
                  <c:v>-1.9625998607364824E-2</c:v>
                </c:pt>
                <c:pt idx="478">
                  <c:v>-2.0024056442064703E-2</c:v>
                </c:pt>
                <c:pt idx="479">
                  <c:v>-1.8490350900383513E-2</c:v>
                </c:pt>
                <c:pt idx="480">
                  <c:v>-1.8941892321313158E-2</c:v>
                </c:pt>
                <c:pt idx="481">
                  <c:v>-1.9642220697628467E-2</c:v>
                </c:pt>
                <c:pt idx="482">
                  <c:v>-1.9315980665291423E-2</c:v>
                </c:pt>
                <c:pt idx="483">
                  <c:v>-1.7989740610889871E-2</c:v>
                </c:pt>
                <c:pt idx="484">
                  <c:v>-1.9991176081431604E-2</c:v>
                </c:pt>
                <c:pt idx="485">
                  <c:v>-2.0284097585420317E-2</c:v>
                </c:pt>
                <c:pt idx="486">
                  <c:v>-1.9291883814756758E-2</c:v>
                </c:pt>
                <c:pt idx="487">
                  <c:v>-2.0055705941363737E-2</c:v>
                </c:pt>
                <c:pt idx="488">
                  <c:v>-1.8429463862949812E-2</c:v>
                </c:pt>
                <c:pt idx="489">
                  <c:v>-1.9435830382545521E-2</c:v>
                </c:pt>
                <c:pt idx="490">
                  <c:v>-1.920958800169837E-2</c:v>
                </c:pt>
                <c:pt idx="491">
                  <c:v>-1.8959008223649994E-2</c:v>
                </c:pt>
                <c:pt idx="492">
                  <c:v>-1.8339096171756587E-2</c:v>
                </c:pt>
                <c:pt idx="493">
                  <c:v>-1.9012851495698549E-2</c:v>
                </c:pt>
                <c:pt idx="494">
                  <c:v>-2.0786606808483609E-2</c:v>
                </c:pt>
                <c:pt idx="495">
                  <c:v>-2.1392893426353445E-2</c:v>
                </c:pt>
                <c:pt idx="496">
                  <c:v>-1.9146766257611959E-2</c:v>
                </c:pt>
                <c:pt idx="497">
                  <c:v>-1.9348101271652266E-2</c:v>
                </c:pt>
                <c:pt idx="498">
                  <c:v>-1.9221855538905156E-2</c:v>
                </c:pt>
                <c:pt idx="499">
                  <c:v>-1.9228167247826722E-2</c:v>
                </c:pt>
                <c:pt idx="500">
                  <c:v>-2.0552062686031668E-2</c:v>
                </c:pt>
                <c:pt idx="501">
                  <c:v>-1.9652062686939708E-2</c:v>
                </c:pt>
                <c:pt idx="502">
                  <c:v>-2.0725815806549294E-2</c:v>
                </c:pt>
                <c:pt idx="503">
                  <c:v>-1.9063345886479253E-2</c:v>
                </c:pt>
                <c:pt idx="504">
                  <c:v>-2.0495884562633737E-2</c:v>
                </c:pt>
                <c:pt idx="505">
                  <c:v>-2.185229830156234E-2</c:v>
                </c:pt>
                <c:pt idx="506">
                  <c:v>-2.0726048083745761E-2</c:v>
                </c:pt>
                <c:pt idx="507">
                  <c:v>-2.0039274363839836E-2</c:v>
                </c:pt>
                <c:pt idx="508">
                  <c:v>-2.071301936448379E-2</c:v>
                </c:pt>
                <c:pt idx="509">
                  <c:v>-1.9411431618523527E-2</c:v>
                </c:pt>
                <c:pt idx="510">
                  <c:v>-2.1451937263250048E-2</c:v>
                </c:pt>
                <c:pt idx="511">
                  <c:v>-2.2546720120044123E-2</c:v>
                </c:pt>
                <c:pt idx="512">
                  <c:v>-2.0841443052341906E-2</c:v>
                </c:pt>
                <c:pt idx="513">
                  <c:v>-2.1971462742205419E-2</c:v>
                </c:pt>
                <c:pt idx="514">
                  <c:v>-2.2064762318282919E-2</c:v>
                </c:pt>
                <c:pt idx="515">
                  <c:v>-2.2132833685584972E-2</c:v>
                </c:pt>
                <c:pt idx="516">
                  <c:v>-2.2835121631623181E-2</c:v>
                </c:pt>
                <c:pt idx="517">
                  <c:v>-2.3186986863977743E-2</c:v>
                </c:pt>
                <c:pt idx="518">
                  <c:v>-2.3576822429462945E-2</c:v>
                </c:pt>
                <c:pt idx="519">
                  <c:v>-2.2669070071744391E-2</c:v>
                </c:pt>
                <c:pt idx="520">
                  <c:v>-2.2542669179143146E-2</c:v>
                </c:pt>
                <c:pt idx="521">
                  <c:v>-2.2507468933370967E-2</c:v>
                </c:pt>
                <c:pt idx="522">
                  <c:v>-2.1981051313931504E-2</c:v>
                </c:pt>
                <c:pt idx="523">
                  <c:v>-2.26504629048653E-2</c:v>
                </c:pt>
                <c:pt idx="524">
                  <c:v>-2.3324041648986295E-2</c:v>
                </c:pt>
                <c:pt idx="525">
                  <c:v>-2.5763063875915003E-2</c:v>
                </c:pt>
                <c:pt idx="526">
                  <c:v>-2.2160411778092338E-2</c:v>
                </c:pt>
                <c:pt idx="527">
                  <c:v>-2.1989705888086734E-2</c:v>
                </c:pt>
                <c:pt idx="528">
                  <c:v>-2.1796078449741439E-2</c:v>
                </c:pt>
                <c:pt idx="529">
                  <c:v>-2.2131711983876468E-2</c:v>
                </c:pt>
                <c:pt idx="530">
                  <c:v>-2.2335154872996164E-2</c:v>
                </c:pt>
                <c:pt idx="531">
                  <c:v>-2.2659274628393615E-2</c:v>
                </c:pt>
                <c:pt idx="532">
                  <c:v>-2.2018626357072066E-2</c:v>
                </c:pt>
                <c:pt idx="533">
                  <c:v>-2.2892183646628626E-2</c:v>
                </c:pt>
                <c:pt idx="534">
                  <c:v>-2.2031102908474522E-2</c:v>
                </c:pt>
                <c:pt idx="535">
                  <c:v>-2.1504659159720954E-2</c:v>
                </c:pt>
                <c:pt idx="536">
                  <c:v>-2.2278215374877196E-2</c:v>
                </c:pt>
                <c:pt idx="537">
                  <c:v>-2.1431993350917868E-2</c:v>
                </c:pt>
                <c:pt idx="538">
                  <c:v>-2.2905548261919741E-2</c:v>
                </c:pt>
                <c:pt idx="539">
                  <c:v>-2.135898129802145E-2</c:v>
                </c:pt>
                <c:pt idx="541">
                  <c:v>-2.302793823369112E-2</c:v>
                </c:pt>
                <c:pt idx="542">
                  <c:v>-2.0701777078905383E-2</c:v>
                </c:pt>
                <c:pt idx="543">
                  <c:v>-2.0658528592494466E-2</c:v>
                </c:pt>
                <c:pt idx="544">
                  <c:v>-2.0070467015636115E-2</c:v>
                </c:pt>
                <c:pt idx="545">
                  <c:v>-2.0184534679823382E-2</c:v>
                </c:pt>
                <c:pt idx="546">
                  <c:v>-1.9993911417063977E-2</c:v>
                </c:pt>
                <c:pt idx="547">
                  <c:v>-1.9895934140269786E-2</c:v>
                </c:pt>
                <c:pt idx="548">
                  <c:v>-1.9469362159954332E-2</c:v>
                </c:pt>
                <c:pt idx="549">
                  <c:v>-2.0116218061614663E-2</c:v>
                </c:pt>
                <c:pt idx="550">
                  <c:v>-1.9789645949854072E-2</c:v>
                </c:pt>
                <c:pt idx="551">
                  <c:v>-1.8339921851147453E-2</c:v>
                </c:pt>
                <c:pt idx="552">
                  <c:v>-1.7339921854581705E-2</c:v>
                </c:pt>
                <c:pt idx="553">
                  <c:v>-1.786688750443825E-2</c:v>
                </c:pt>
                <c:pt idx="554">
                  <c:v>-1.5447310818375052E-2</c:v>
                </c:pt>
                <c:pt idx="555">
                  <c:v>-1.7860643603845511E-2</c:v>
                </c:pt>
                <c:pt idx="556">
                  <c:v>-1.7380613336376208E-2</c:v>
                </c:pt>
                <c:pt idx="557">
                  <c:v>-1.7446818234463507E-2</c:v>
                </c:pt>
                <c:pt idx="558">
                  <c:v>-1.7820145191363677E-2</c:v>
                </c:pt>
                <c:pt idx="559">
                  <c:v>-1.7439061408064629E-2</c:v>
                </c:pt>
                <c:pt idx="560">
                  <c:v>-1.7531990541874362E-2</c:v>
                </c:pt>
                <c:pt idx="561">
                  <c:v>-1.8157621074946423E-2</c:v>
                </c:pt>
                <c:pt idx="562">
                  <c:v>-1.7836937737518318E-2</c:v>
                </c:pt>
                <c:pt idx="563">
                  <c:v>-1.713693774064989E-2</c:v>
                </c:pt>
                <c:pt idx="564">
                  <c:v>-1.9110253962241773E-2</c:v>
                </c:pt>
                <c:pt idx="565">
                  <c:v>-1.7623466435098867E-2</c:v>
                </c:pt>
                <c:pt idx="566">
                  <c:v>-1.8129667426769809E-2</c:v>
                </c:pt>
                <c:pt idx="567">
                  <c:v>-1.5114991447493661E-2</c:v>
                </c:pt>
                <c:pt idx="568">
                  <c:v>-1.8114670994806823E-2</c:v>
                </c:pt>
                <c:pt idx="569">
                  <c:v>-1.7487982651371584E-2</c:v>
                </c:pt>
                <c:pt idx="570">
                  <c:v>-1.8461294272198732E-2</c:v>
                </c:pt>
                <c:pt idx="571">
                  <c:v>-1.8320761442510811E-2</c:v>
                </c:pt>
                <c:pt idx="572">
                  <c:v>-1.7594072088528624E-2</c:v>
                </c:pt>
                <c:pt idx="573">
                  <c:v>-1.8267382696605293E-2</c:v>
                </c:pt>
                <c:pt idx="574">
                  <c:v>-1.7867037118019357E-2</c:v>
                </c:pt>
                <c:pt idx="575">
                  <c:v>-1.8340347093438202E-2</c:v>
                </c:pt>
                <c:pt idx="576">
                  <c:v>-1.7753515885936801E-2</c:v>
                </c:pt>
                <c:pt idx="577">
                  <c:v>-1.7626825565007949E-2</c:v>
                </c:pt>
                <c:pt idx="578">
                  <c:v>-1.7000135188671689E-2</c:v>
                </c:pt>
                <c:pt idx="579">
                  <c:v>-1.8213301526471874E-2</c:v>
                </c:pt>
                <c:pt idx="580">
                  <c:v>-1.7586610853238281E-2</c:v>
                </c:pt>
                <c:pt idx="581">
                  <c:v>-1.5917346508767929E-2</c:v>
                </c:pt>
                <c:pt idx="582">
                  <c:v>-1.7990651905048664E-2</c:v>
                </c:pt>
                <c:pt idx="583">
                  <c:v>-1.6963957260757646E-2</c:v>
                </c:pt>
                <c:pt idx="584">
                  <c:v>-2.0729620192180109E-2</c:v>
                </c:pt>
                <c:pt idx="585">
                  <c:v>-1.57029241563174E-2</c:v>
                </c:pt>
                <c:pt idx="586">
                  <c:v>-1.3706919269739794E-2</c:v>
                </c:pt>
                <c:pt idx="587">
                  <c:v>-1.6763367570176713E-2</c:v>
                </c:pt>
                <c:pt idx="588">
                  <c:v>-1.6294019039420696E-2</c:v>
                </c:pt>
                <c:pt idx="589">
                  <c:v>-1.6500050967859121E-2</c:v>
                </c:pt>
                <c:pt idx="590">
                  <c:v>-1.7338060370812036E-2</c:v>
                </c:pt>
                <c:pt idx="591">
                  <c:v>-1.5846926031063892E-2</c:v>
                </c:pt>
                <c:pt idx="592">
                  <c:v>-1.6204179620534623E-2</c:v>
                </c:pt>
                <c:pt idx="593">
                  <c:v>-1.6279232982511896E-2</c:v>
                </c:pt>
                <c:pt idx="594">
                  <c:v>-1.6525600287992045E-2</c:v>
                </c:pt>
                <c:pt idx="595">
                  <c:v>-1.3270947627419346E-2</c:v>
                </c:pt>
                <c:pt idx="596">
                  <c:v>-1.2171104323318988E-2</c:v>
                </c:pt>
                <c:pt idx="597">
                  <c:v>-1.3144201785213661E-2</c:v>
                </c:pt>
                <c:pt idx="598">
                  <c:v>-1.2317299215597346E-2</c:v>
                </c:pt>
                <c:pt idx="599">
                  <c:v>-1.2442120059263323E-2</c:v>
                </c:pt>
                <c:pt idx="600">
                  <c:v>-1.3315214388181749E-2</c:v>
                </c:pt>
                <c:pt idx="601">
                  <c:v>-1.1313541329877027E-2</c:v>
                </c:pt>
                <c:pt idx="602">
                  <c:v>-1.2144434756580495E-2</c:v>
                </c:pt>
                <c:pt idx="603">
                  <c:v>-1.2634827971521989E-2</c:v>
                </c:pt>
                <c:pt idx="604">
                  <c:v>-1.2358239901501105E-2</c:v>
                </c:pt>
                <c:pt idx="605">
                  <c:v>-8.4022484728969501E-3</c:v>
                </c:pt>
                <c:pt idx="606">
                  <c:v>-8.5859495916262817E-3</c:v>
                </c:pt>
                <c:pt idx="607">
                  <c:v>-1.0610830422517202E-2</c:v>
                </c:pt>
                <c:pt idx="608">
                  <c:v>-1.0430600724089681E-2</c:v>
                </c:pt>
                <c:pt idx="609">
                  <c:v>-1.0312634831274193E-2</c:v>
                </c:pt>
                <c:pt idx="610">
                  <c:v>-4.1456605780384598E-3</c:v>
                </c:pt>
                <c:pt idx="611">
                  <c:v>-6.1178694083156328E-3</c:v>
                </c:pt>
                <c:pt idx="612">
                  <c:v>-5.6511711296087352E-3</c:v>
                </c:pt>
                <c:pt idx="613">
                  <c:v>-6.8240863469711064E-3</c:v>
                </c:pt>
                <c:pt idx="614">
                  <c:v>-6.0758581685582801E-3</c:v>
                </c:pt>
                <c:pt idx="615">
                  <c:v>-5.6584097541064159E-3</c:v>
                </c:pt>
                <c:pt idx="616">
                  <c:v>-4.0416794754038494E-3</c:v>
                </c:pt>
                <c:pt idx="617">
                  <c:v>-6.3145880662040747E-3</c:v>
                </c:pt>
                <c:pt idx="618">
                  <c:v>-5.6874966231509807E-3</c:v>
                </c:pt>
                <c:pt idx="619">
                  <c:v>-5.1496319501236256E-3</c:v>
                </c:pt>
                <c:pt idx="620">
                  <c:v>-6.1460795083815214E-3</c:v>
                </c:pt>
                <c:pt idx="621">
                  <c:v>-5.118983324328202E-3</c:v>
                </c:pt>
                <c:pt idx="622">
                  <c:v>-6.7873761555536302E-3</c:v>
                </c:pt>
                <c:pt idx="623">
                  <c:v>-5.6305756381372276E-3</c:v>
                </c:pt>
                <c:pt idx="624">
                  <c:v>-5.903477649310318E-3</c:v>
                </c:pt>
                <c:pt idx="625">
                  <c:v>-5.4924371046872165E-3</c:v>
                </c:pt>
                <c:pt idx="626">
                  <c:v>-6.1804997350499123E-3</c:v>
                </c:pt>
                <c:pt idx="627">
                  <c:v>-3.4101736826230109E-3</c:v>
                </c:pt>
                <c:pt idx="628">
                  <c:v>-4.146362086755671E-3</c:v>
                </c:pt>
                <c:pt idx="629">
                  <c:v>-2.8676969547250103E-3</c:v>
                </c:pt>
                <c:pt idx="630">
                  <c:v>-5.0120907331423319E-3</c:v>
                </c:pt>
                <c:pt idx="631">
                  <c:v>-3.5849203983114985E-3</c:v>
                </c:pt>
                <c:pt idx="632">
                  <c:v>-3.1577500357527783E-3</c:v>
                </c:pt>
                <c:pt idx="633">
                  <c:v>-4.3599958945433025E-3</c:v>
                </c:pt>
                <c:pt idx="634">
                  <c:v>-4.0328249782216451E-3</c:v>
                </c:pt>
                <c:pt idx="635">
                  <c:v>-2.5239086824129595E-3</c:v>
                </c:pt>
                <c:pt idx="636">
                  <c:v>-3.1375770299365471E-3</c:v>
                </c:pt>
                <c:pt idx="637">
                  <c:v>7.5973633111836407E-3</c:v>
                </c:pt>
                <c:pt idx="638">
                  <c:v>-1.9607906848081516E-3</c:v>
                </c:pt>
                <c:pt idx="639">
                  <c:v>-1.7882386128613877E-3</c:v>
                </c:pt>
                <c:pt idx="640">
                  <c:v>-1.8570988944630364E-3</c:v>
                </c:pt>
                <c:pt idx="641">
                  <c:v>-8.9762429803078164E-3</c:v>
                </c:pt>
                <c:pt idx="642">
                  <c:v>-1.6490043679574032E-3</c:v>
                </c:pt>
                <c:pt idx="643">
                  <c:v>-1.8217657407937262E-3</c:v>
                </c:pt>
                <c:pt idx="644">
                  <c:v>-1.1855722868203619E-3</c:v>
                </c:pt>
                <c:pt idx="645">
                  <c:v>7.6359710728753256E-4</c:v>
                </c:pt>
                <c:pt idx="646">
                  <c:v>-1.2729436277800574E-3</c:v>
                </c:pt>
                <c:pt idx="647">
                  <c:v>-1.2457011023301497E-3</c:v>
                </c:pt>
                <c:pt idx="648">
                  <c:v>-1.8318331907315032E-3</c:v>
                </c:pt>
                <c:pt idx="649">
                  <c:v>-9.063171735277202E-4</c:v>
                </c:pt>
                <c:pt idx="650">
                  <c:v>-1.4621839690284761E-3</c:v>
                </c:pt>
                <c:pt idx="651">
                  <c:v>-1.784156855022246E-3</c:v>
                </c:pt>
                <c:pt idx="652">
                  <c:v>-5.7882869809217606E-4</c:v>
                </c:pt>
                <c:pt idx="653">
                  <c:v>8.2883970457922965E-5</c:v>
                </c:pt>
                <c:pt idx="654">
                  <c:v>7.650933471119864E-5</c:v>
                </c:pt>
                <c:pt idx="655">
                  <c:v>2.0931322689098867E-3</c:v>
                </c:pt>
                <c:pt idx="656">
                  <c:v>1.9204357076286691E-3</c:v>
                </c:pt>
                <c:pt idx="657">
                  <c:v>6.5512927268369242E-4</c:v>
                </c:pt>
                <c:pt idx="658">
                  <c:v>8.9036002386289233E-4</c:v>
                </c:pt>
                <c:pt idx="659">
                  <c:v>1.7593793795408642E-3</c:v>
                </c:pt>
                <c:pt idx="660">
                  <c:v>5.5280441669455539E-3</c:v>
                </c:pt>
                <c:pt idx="661">
                  <c:v>6.0878373326102714E-3</c:v>
                </c:pt>
                <c:pt idx="662">
                  <c:v>5.7087036711484761E-3</c:v>
                </c:pt>
                <c:pt idx="663">
                  <c:v>5.556775101613249E-3</c:v>
                </c:pt>
                <c:pt idx="664">
                  <c:v>6.0841325149097025E-3</c:v>
                </c:pt>
                <c:pt idx="665">
                  <c:v>5.8644331437281193E-3</c:v>
                </c:pt>
                <c:pt idx="666">
                  <c:v>6.8145746654261138E-3</c:v>
                </c:pt>
                <c:pt idx="667">
                  <c:v>1.1987234001572734E-2</c:v>
                </c:pt>
                <c:pt idx="668">
                  <c:v>7.1214241839468685E-3</c:v>
                </c:pt>
                <c:pt idx="669">
                  <c:v>7.2647865066300839E-3</c:v>
                </c:pt>
                <c:pt idx="670">
                  <c:v>9.4881329357962146E-3</c:v>
                </c:pt>
                <c:pt idx="671">
                  <c:v>9.6703917274079711E-3</c:v>
                </c:pt>
                <c:pt idx="672">
                  <c:v>1.0216313625163042E-2</c:v>
                </c:pt>
                <c:pt idx="673">
                  <c:v>2.1408445410408289E-2</c:v>
                </c:pt>
                <c:pt idx="674">
                  <c:v>1.3280173659915732E-2</c:v>
                </c:pt>
                <c:pt idx="675">
                  <c:v>1.3499704903810555E-2</c:v>
                </c:pt>
                <c:pt idx="676">
                  <c:v>9.9271463664814229E-3</c:v>
                </c:pt>
                <c:pt idx="677">
                  <c:v>1.0932276078942392E-2</c:v>
                </c:pt>
                <c:pt idx="678">
                  <c:v>4.7877124768858796E-2</c:v>
                </c:pt>
                <c:pt idx="679">
                  <c:v>1.3033459751293637E-2</c:v>
                </c:pt>
                <c:pt idx="680">
                  <c:v>1.9433459880654341E-2</c:v>
                </c:pt>
                <c:pt idx="681">
                  <c:v>1.2260911099822684E-2</c:v>
                </c:pt>
                <c:pt idx="682">
                  <c:v>1.3907973795469184E-2</c:v>
                </c:pt>
                <c:pt idx="683">
                  <c:v>1.4647993142117358E-2</c:v>
                </c:pt>
                <c:pt idx="684">
                  <c:v>1.2634383526570077E-2</c:v>
                </c:pt>
                <c:pt idx="685">
                  <c:v>1.4061839716460106E-2</c:v>
                </c:pt>
                <c:pt idx="686">
                  <c:v>1.4450256022987563E-2</c:v>
                </c:pt>
                <c:pt idx="687">
                  <c:v>1.3077712265462933E-2</c:v>
                </c:pt>
                <c:pt idx="688">
                  <c:v>1.5334644478014692E-2</c:v>
                </c:pt>
                <c:pt idx="689">
                  <c:v>1.4185186119657845E-2</c:v>
                </c:pt>
                <c:pt idx="690">
                  <c:v>2.0971213049007516E-2</c:v>
                </c:pt>
                <c:pt idx="691">
                  <c:v>1.5223559331994842E-2</c:v>
                </c:pt>
                <c:pt idx="692">
                  <c:v>1.5601049949390697E-2</c:v>
                </c:pt>
                <c:pt idx="693">
                  <c:v>1.6552486509657842E-2</c:v>
                </c:pt>
                <c:pt idx="694">
                  <c:v>1.2051284995932471E-2</c:v>
                </c:pt>
                <c:pt idx="695">
                  <c:v>1.6702461633591133E-2</c:v>
                </c:pt>
                <c:pt idx="696">
                  <c:v>1.7469455691244043E-2</c:v>
                </c:pt>
                <c:pt idx="697">
                  <c:v>1.5996947108329395E-2</c:v>
                </c:pt>
                <c:pt idx="698">
                  <c:v>1.8112691461513366E-2</c:v>
                </c:pt>
                <c:pt idx="699">
                  <c:v>1.8827342900532475E-2</c:v>
                </c:pt>
                <c:pt idx="700">
                  <c:v>2.032237724229214E-2</c:v>
                </c:pt>
                <c:pt idx="701">
                  <c:v>2.0989724763046315E-2</c:v>
                </c:pt>
                <c:pt idx="702">
                  <c:v>2.1917241346536834E-2</c:v>
                </c:pt>
                <c:pt idx="703">
                  <c:v>2.1628084816971198E-2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BE0-48FB-A944-C137419B2F02}"/>
            </c:ext>
          </c:extLst>
        </c:ser>
        <c:ser>
          <c:idx val="7"/>
          <c:order val="1"/>
          <c:tx>
            <c:strRef>
              <c:f>'Active 6'!$W$1</c:f>
              <c:strCache>
                <c:ptCount val="1"/>
                <c:pt idx="0">
                  <c:v>Q.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6'!$V$2:$V$19</c:f>
              <c:numCache>
                <c:formatCode>General</c:formatCode>
                <c:ptCount val="18"/>
                <c:pt idx="0">
                  <c:v>-5000</c:v>
                </c:pt>
                <c:pt idx="1">
                  <c:v>0</c:v>
                </c:pt>
                <c:pt idx="2">
                  <c:v>5000</c:v>
                </c:pt>
                <c:pt idx="3">
                  <c:v>10000</c:v>
                </c:pt>
                <c:pt idx="4">
                  <c:v>15000</c:v>
                </c:pt>
                <c:pt idx="5">
                  <c:v>20000</c:v>
                </c:pt>
                <c:pt idx="6">
                  <c:v>25000</c:v>
                </c:pt>
                <c:pt idx="7">
                  <c:v>30000</c:v>
                </c:pt>
                <c:pt idx="8">
                  <c:v>35000</c:v>
                </c:pt>
                <c:pt idx="9">
                  <c:v>40000</c:v>
                </c:pt>
                <c:pt idx="10">
                  <c:v>45000</c:v>
                </c:pt>
                <c:pt idx="11">
                  <c:v>50000</c:v>
                </c:pt>
                <c:pt idx="12">
                  <c:v>55000</c:v>
                </c:pt>
                <c:pt idx="13">
                  <c:v>60000</c:v>
                </c:pt>
                <c:pt idx="14">
                  <c:v>65000</c:v>
                </c:pt>
                <c:pt idx="15">
                  <c:v>70000</c:v>
                </c:pt>
                <c:pt idx="16">
                  <c:v>75000</c:v>
                </c:pt>
                <c:pt idx="17">
                  <c:v>80000</c:v>
                </c:pt>
              </c:numCache>
            </c:numRef>
          </c:xVal>
          <c:yVal>
            <c:numRef>
              <c:f>'Active 6'!$W$2:$W$19</c:f>
              <c:numCache>
                <c:formatCode>General</c:formatCode>
                <c:ptCount val="18"/>
                <c:pt idx="0">
                  <c:v>1.5256398807906975E-2</c:v>
                </c:pt>
                <c:pt idx="1">
                  <c:v>9.206398807906975E-3</c:v>
                </c:pt>
                <c:pt idx="2">
                  <c:v>3.756398807906975E-3</c:v>
                </c:pt>
                <c:pt idx="3">
                  <c:v>-1.0936011920930249E-3</c:v>
                </c:pt>
                <c:pt idx="4">
                  <c:v>-5.3436011920930272E-3</c:v>
                </c:pt>
                <c:pt idx="5">
                  <c:v>-8.9936011920930259E-3</c:v>
                </c:pt>
                <c:pt idx="6">
                  <c:v>-1.2043601192093027E-2</c:v>
                </c:pt>
                <c:pt idx="7">
                  <c:v>-1.4493601192093029E-2</c:v>
                </c:pt>
                <c:pt idx="8">
                  <c:v>-1.6343601192093028E-2</c:v>
                </c:pt>
                <c:pt idx="9">
                  <c:v>-1.7593601192093026E-2</c:v>
                </c:pt>
                <c:pt idx="10">
                  <c:v>-1.8243601192093024E-2</c:v>
                </c:pt>
                <c:pt idx="11">
                  <c:v>-1.8293601192093029E-2</c:v>
                </c:pt>
                <c:pt idx="12">
                  <c:v>-1.7743601192093027E-2</c:v>
                </c:pt>
                <c:pt idx="13">
                  <c:v>-1.6593601192093035E-2</c:v>
                </c:pt>
                <c:pt idx="14">
                  <c:v>-1.484360119209302E-2</c:v>
                </c:pt>
                <c:pt idx="15">
                  <c:v>-1.2493601192093022E-2</c:v>
                </c:pt>
                <c:pt idx="16">
                  <c:v>-9.5436011920930347E-3</c:v>
                </c:pt>
                <c:pt idx="17">
                  <c:v>-5.9936011920930371E-3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BE0-48FB-A944-C137419B2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36680"/>
        <c:axId val="1"/>
      </c:scatterChart>
      <c:valAx>
        <c:axId val="829736680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154607251380637"/>
              <c:y val="0.850611036425324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3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8359621451104099E-2"/>
              <c:y val="0.37500064016388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3668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529968454258674"/>
          <c:y val="0.92378048780487809"/>
          <c:w val="0.18454258675078861"/>
          <c:h val="6.09756097560976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LTE residuals</a:t>
            </a:r>
          </a:p>
        </c:rich>
      </c:tx>
      <c:layout>
        <c:manualLayout>
          <c:xMode val="edge"/>
          <c:yMode val="edge"/>
          <c:x val="0.35118110236220473"/>
          <c:y val="3.3434650455927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88188976377953"/>
          <c:y val="0.1458966565349544"/>
          <c:w val="0.80314960629921262"/>
          <c:h val="0.64437689969604861"/>
        </c:manualLayout>
      </c:layout>
      <c:scatterChart>
        <c:scatterStyle val="lineMarker"/>
        <c:varyColors val="0"/>
        <c:ser>
          <c:idx val="3"/>
          <c:order val="0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6'!$F$21:$F$1776</c:f>
              <c:numCache>
                <c:formatCode>General</c:formatCode>
                <c:ptCount val="1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6'!$AC$21:$AC$1776</c:f>
              <c:numCache>
                <c:formatCode>General</c:formatCode>
                <c:ptCount val="1756"/>
                <c:pt idx="0">
                  <c:v>-9999</c:v>
                </c:pt>
                <c:pt idx="1">
                  <c:v>-9999</c:v>
                </c:pt>
                <c:pt idx="2">
                  <c:v>-9999</c:v>
                </c:pt>
                <c:pt idx="3">
                  <c:v>-9999</c:v>
                </c:pt>
                <c:pt idx="4">
                  <c:v>-9999</c:v>
                </c:pt>
                <c:pt idx="5">
                  <c:v>1.6534537204651242E-3</c:v>
                </c:pt>
                <c:pt idx="6">
                  <c:v>-7.2344554853223837E-4</c:v>
                </c:pt>
                <c:pt idx="7">
                  <c:v>-1.4272004784811314E-3</c:v>
                </c:pt>
                <c:pt idx="8">
                  <c:v>4.28189458605664E-2</c:v>
                </c:pt>
                <c:pt idx="9">
                  <c:v>-3.4321798652019175E-4</c:v>
                </c:pt>
                <c:pt idx="10">
                  <c:v>-4.195418939692809E-3</c:v>
                </c:pt>
                <c:pt idx="11">
                  <c:v>-1.18119944593989E-3</c:v>
                </c:pt>
                <c:pt idx="12">
                  <c:v>-6.4931700405271228E-3</c:v>
                </c:pt>
                <c:pt idx="13">
                  <c:v>-3.4143913703243624E-3</c:v>
                </c:pt>
                <c:pt idx="14">
                  <c:v>7.4370525155558614E-5</c:v>
                </c:pt>
                <c:pt idx="15">
                  <c:v>3.7437052485287878E-4</c:v>
                </c:pt>
                <c:pt idx="16">
                  <c:v>1.5645750886333635E-2</c:v>
                </c:pt>
                <c:pt idx="17">
                  <c:v>-5.3216529036280887E-3</c:v>
                </c:pt>
                <c:pt idx="18">
                  <c:v>-2.321652906654887E-3</c:v>
                </c:pt>
                <c:pt idx="19">
                  <c:v>-1.3373442270068522E-2</c:v>
                </c:pt>
                <c:pt idx="20">
                  <c:v>-3.1321919690078083E-3</c:v>
                </c:pt>
                <c:pt idx="21">
                  <c:v>3.8678080360562582E-3</c:v>
                </c:pt>
                <c:pt idx="22">
                  <c:v>-1.5633818480728151E-3</c:v>
                </c:pt>
                <c:pt idx="23">
                  <c:v>9.4366181505302002E-3</c:v>
                </c:pt>
                <c:pt idx="24">
                  <c:v>-4.2581829956185417E-4</c:v>
                </c:pt>
                <c:pt idx="25">
                  <c:v>6.5981537878191145E-4</c:v>
                </c:pt>
                <c:pt idx="26">
                  <c:v>-2.6872099115582207E-3</c:v>
                </c:pt>
                <c:pt idx="27">
                  <c:v>3.0184522510200351E-3</c:v>
                </c:pt>
                <c:pt idx="28">
                  <c:v>-1.1120119316969955E-2</c:v>
                </c:pt>
                <c:pt idx="29">
                  <c:v>1.8798806820405157E-3</c:v>
                </c:pt>
                <c:pt idx="30">
                  <c:v>-4.1844535421674989E-2</c:v>
                </c:pt>
                <c:pt idx="31">
                  <c:v>-1.2258484660827565E-3</c:v>
                </c:pt>
                <c:pt idx="32">
                  <c:v>2.8068519112565615E-3</c:v>
                </c:pt>
                <c:pt idx="33">
                  <c:v>3.1818821019764841E-3</c:v>
                </c:pt>
                <c:pt idx="34">
                  <c:v>1.8129765935576758E-2</c:v>
                </c:pt>
                <c:pt idx="35">
                  <c:v>-4.4143487850827993E-3</c:v>
                </c:pt>
                <c:pt idx="36">
                  <c:v>-3.3280113503777846E-3</c:v>
                </c:pt>
                <c:pt idx="37">
                  <c:v>-1.7398679873385E-3</c:v>
                </c:pt>
                <c:pt idx="38">
                  <c:v>4.3007711398671405E-3</c:v>
                </c:pt>
                <c:pt idx="39">
                  <c:v>1.1300771137655249E-2</c:v>
                </c:pt>
                <c:pt idx="40">
                  <c:v>-1.8896450828492263E-2</c:v>
                </c:pt>
                <c:pt idx="41">
                  <c:v>-9.5690952002666727E-3</c:v>
                </c:pt>
                <c:pt idx="42">
                  <c:v>8.79859089476334E-3</c:v>
                </c:pt>
                <c:pt idx="43">
                  <c:v>8.0683900340070957E-4</c:v>
                </c:pt>
                <c:pt idx="44">
                  <c:v>-4.8658174548733722E-3</c:v>
                </c:pt>
                <c:pt idx="45">
                  <c:v>1.4012070582300126E-2</c:v>
                </c:pt>
                <c:pt idx="46">
                  <c:v>-5.5671444501766611E-3</c:v>
                </c:pt>
                <c:pt idx="47">
                  <c:v>-1.4873174509930242E-2</c:v>
                </c:pt>
                <c:pt idx="48">
                  <c:v>1.9287012475839938E-3</c:v>
                </c:pt>
                <c:pt idx="49">
                  <c:v>3.622347089123761E-3</c:v>
                </c:pt>
                <c:pt idx="50">
                  <c:v>1.2409403318711194E-3</c:v>
                </c:pt>
                <c:pt idx="51">
                  <c:v>-3.603182274331462E-3</c:v>
                </c:pt>
                <c:pt idx="52">
                  <c:v>-1.4229663845236433E-3</c:v>
                </c:pt>
                <c:pt idx="53">
                  <c:v>-2.7370891691405247E-2</c:v>
                </c:pt>
                <c:pt idx="54">
                  <c:v>-3.7555236619152442E-3</c:v>
                </c:pt>
                <c:pt idx="55">
                  <c:v>-3.1401597226748284E-3</c:v>
                </c:pt>
                <c:pt idx="56">
                  <c:v>3.1428938158186031E-3</c:v>
                </c:pt>
                <c:pt idx="57">
                  <c:v>-6.8470246141584274E-4</c:v>
                </c:pt>
                <c:pt idx="58">
                  <c:v>4.3152975432407701E-3</c:v>
                </c:pt>
                <c:pt idx="59">
                  <c:v>-1.1742646522281869E-2</c:v>
                </c:pt>
                <c:pt idx="60">
                  <c:v>-3.4251652257218657E-3</c:v>
                </c:pt>
                <c:pt idx="61">
                  <c:v>-1.3998400114660511E-2</c:v>
                </c:pt>
                <c:pt idx="62">
                  <c:v>3.4260170409686251E-4</c:v>
                </c:pt>
                <c:pt idx="63">
                  <c:v>3.9371474437781637E-3</c:v>
                </c:pt>
                <c:pt idx="64">
                  <c:v>-4.5950066877813479E-3</c:v>
                </c:pt>
                <c:pt idx="65">
                  <c:v>6.7317561962494388E-3</c:v>
                </c:pt>
                <c:pt idx="66">
                  <c:v>-3.6907728834007017E-3</c:v>
                </c:pt>
                <c:pt idx="67">
                  <c:v>5.4584470606430938E-3</c:v>
                </c:pt>
                <c:pt idx="68">
                  <c:v>-3.92749560052362E-3</c:v>
                </c:pt>
                <c:pt idx="69">
                  <c:v>1.2414179576510876E-3</c:v>
                </c:pt>
                <c:pt idx="70">
                  <c:v>3.2524202108402981E-3</c:v>
                </c:pt>
                <c:pt idx="71">
                  <c:v>-4.278646554963534E-4</c:v>
                </c:pt>
                <c:pt idx="72">
                  <c:v>-8.138769903827817E-4</c:v>
                </c:pt>
                <c:pt idx="73">
                  <c:v>1.8198641470946243E-3</c:v>
                </c:pt>
                <c:pt idx="74">
                  <c:v>-4.1278894346172051E-3</c:v>
                </c:pt>
                <c:pt idx="75">
                  <c:v>2.921886398876322E-3</c:v>
                </c:pt>
                <c:pt idx="76">
                  <c:v>-1.3850305600417175E-2</c:v>
                </c:pt>
                <c:pt idx="77">
                  <c:v>-2.0877681701633663E-3</c:v>
                </c:pt>
                <c:pt idx="78">
                  <c:v>1.4271643035049793E-3</c:v>
                </c:pt>
                <c:pt idx="79">
                  <c:v>2.4271643073466849E-3</c:v>
                </c:pt>
                <c:pt idx="80">
                  <c:v>6.1896332088556124E-3</c:v>
                </c:pt>
                <c:pt idx="81">
                  <c:v>2.5263272872476628E-3</c:v>
                </c:pt>
                <c:pt idx="82">
                  <c:v>3.5263272910893684E-3</c:v>
                </c:pt>
                <c:pt idx="83">
                  <c:v>-2.9027265162014067E-3</c:v>
                </c:pt>
                <c:pt idx="84">
                  <c:v>-2.4634989662703837E-3</c:v>
                </c:pt>
                <c:pt idx="85">
                  <c:v>7.6365322197272014E-3</c:v>
                </c:pt>
                <c:pt idx="86">
                  <c:v>-3.6429266934465501E-3</c:v>
                </c:pt>
                <c:pt idx="87">
                  <c:v>-3.3175434680726467E-3</c:v>
                </c:pt>
                <c:pt idx="88">
                  <c:v>5.6179427982312249E-3</c:v>
                </c:pt>
                <c:pt idx="89">
                  <c:v>3.545758402629046E-3</c:v>
                </c:pt>
                <c:pt idx="90">
                  <c:v>-8.7733583426931744E-3</c:v>
                </c:pt>
                <c:pt idx="91">
                  <c:v>-3.8331946845261318E-3</c:v>
                </c:pt>
                <c:pt idx="92">
                  <c:v>5.7802836062936375E-3</c:v>
                </c:pt>
                <c:pt idx="93">
                  <c:v>5.393761439076444E-3</c:v>
                </c:pt>
                <c:pt idx="94">
                  <c:v>-2.1391695374240492E-2</c:v>
                </c:pt>
                <c:pt idx="95">
                  <c:v>1.2217782073197223E-3</c:v>
                </c:pt>
                <c:pt idx="96">
                  <c:v>1.4886195930691715E-3</c:v>
                </c:pt>
                <c:pt idx="97">
                  <c:v>2.431315780780376E-3</c:v>
                </c:pt>
                <c:pt idx="98">
                  <c:v>3.4313157846220816E-3</c:v>
                </c:pt>
                <c:pt idx="99">
                  <c:v>2.8726855099495559E-3</c:v>
                </c:pt>
                <c:pt idx="100">
                  <c:v>-3.4664984184459057E-3</c:v>
                </c:pt>
                <c:pt idx="101">
                  <c:v>2.1840854890541094E-3</c:v>
                </c:pt>
                <c:pt idx="102">
                  <c:v>-3.9192106361123739E-3</c:v>
                </c:pt>
                <c:pt idx="103">
                  <c:v>-1.9234512758639528E-3</c:v>
                </c:pt>
                <c:pt idx="104">
                  <c:v>4.2844291524782811E-3</c:v>
                </c:pt>
                <c:pt idx="105">
                  <c:v>5.8383005733920442E-3</c:v>
                </c:pt>
                <c:pt idx="106">
                  <c:v>-2.2141280528515208E-4</c:v>
                </c:pt>
                <c:pt idx="107">
                  <c:v>6.8266401826652928E-3</c:v>
                </c:pt>
                <c:pt idx="108">
                  <c:v>-5.2330660988935043E-3</c:v>
                </c:pt>
                <c:pt idx="109">
                  <c:v>-6.6111768125410647E-3</c:v>
                </c:pt>
                <c:pt idx="110">
                  <c:v>-1.5033590306692095E-3</c:v>
                </c:pt>
                <c:pt idx="111">
                  <c:v>5.9908669448976767E-3</c:v>
                </c:pt>
                <c:pt idx="112">
                  <c:v>1.4098717269845223E-2</c:v>
                </c:pt>
                <c:pt idx="113">
                  <c:v>-6.4468182560445684E-3</c:v>
                </c:pt>
                <c:pt idx="114">
                  <c:v>4.1071228247129181E-3</c:v>
                </c:pt>
                <c:pt idx="115">
                  <c:v>7.7689747461001084E-3</c:v>
                </c:pt>
                <c:pt idx="116">
                  <c:v>7.3826025144071664E-3</c:v>
                </c:pt>
                <c:pt idx="117">
                  <c:v>-6.4015176732563324E-3</c:v>
                </c:pt>
                <c:pt idx="118">
                  <c:v>5.2121204393139765E-3</c:v>
                </c:pt>
                <c:pt idx="119">
                  <c:v>-1.2404254791787077E-2</c:v>
                </c:pt>
                <c:pt idx="120">
                  <c:v>-7.1285425849976795E-3</c:v>
                </c:pt>
                <c:pt idx="121">
                  <c:v>4.2548781145342117E-4</c:v>
                </c:pt>
                <c:pt idx="122">
                  <c:v>-5.9608490184705565E-3</c:v>
                </c:pt>
                <c:pt idx="123">
                  <c:v>-4.0204765560365929E-3</c:v>
                </c:pt>
                <c:pt idx="124">
                  <c:v>-1.0046166964385356E-3</c:v>
                </c:pt>
                <c:pt idx="125">
                  <c:v>3.8870099114941829E-3</c:v>
                </c:pt>
                <c:pt idx="126">
                  <c:v>-9999</c:v>
                </c:pt>
                <c:pt idx="127">
                  <c:v>-3.2556583398767654E-5</c:v>
                </c:pt>
                <c:pt idx="128">
                  <c:v>-9999</c:v>
                </c:pt>
                <c:pt idx="129">
                  <c:v>-9999</c:v>
                </c:pt>
                <c:pt idx="130">
                  <c:v>-9999</c:v>
                </c:pt>
                <c:pt idx="131">
                  <c:v>-9999</c:v>
                </c:pt>
                <c:pt idx="132">
                  <c:v>-9999</c:v>
                </c:pt>
                <c:pt idx="133">
                  <c:v>-1.2517284694176416E-3</c:v>
                </c:pt>
                <c:pt idx="134">
                  <c:v>-9999</c:v>
                </c:pt>
                <c:pt idx="135">
                  <c:v>-9999</c:v>
                </c:pt>
                <c:pt idx="136">
                  <c:v>9.1744226509356827E-4</c:v>
                </c:pt>
                <c:pt idx="137">
                  <c:v>2.4724884634700433E-3</c:v>
                </c:pt>
                <c:pt idx="138">
                  <c:v>8.6630679299625098E-5</c:v>
                </c:pt>
                <c:pt idx="139">
                  <c:v>-9999</c:v>
                </c:pt>
                <c:pt idx="140">
                  <c:v>-9999</c:v>
                </c:pt>
                <c:pt idx="141">
                  <c:v>-3.7638572488547864E-3</c:v>
                </c:pt>
                <c:pt idx="142">
                  <c:v>4.1967553792036042E-3</c:v>
                </c:pt>
                <c:pt idx="143">
                  <c:v>-9999</c:v>
                </c:pt>
                <c:pt idx="144">
                  <c:v>6.5863825601051368E-3</c:v>
                </c:pt>
                <c:pt idx="145">
                  <c:v>-9999</c:v>
                </c:pt>
                <c:pt idx="146">
                  <c:v>5.2440016168399878E-3</c:v>
                </c:pt>
                <c:pt idx="147">
                  <c:v>-8.5437776418292172E-4</c:v>
                </c:pt>
                <c:pt idx="148">
                  <c:v>-1.2401774368391741E-3</c:v>
                </c:pt>
                <c:pt idx="149">
                  <c:v>-9999</c:v>
                </c:pt>
                <c:pt idx="150">
                  <c:v>-1.6129805264809081E-2</c:v>
                </c:pt>
                <c:pt idx="151">
                  <c:v>5.8701947323969508E-3</c:v>
                </c:pt>
                <c:pt idx="152">
                  <c:v>7.0526634682934819E-4</c:v>
                </c:pt>
                <c:pt idx="153">
                  <c:v>-9999</c:v>
                </c:pt>
                <c:pt idx="154">
                  <c:v>1.8874734806248697E-2</c:v>
                </c:pt>
                <c:pt idx="155">
                  <c:v>-1.5306932462658095E-3</c:v>
                </c:pt>
                <c:pt idx="156">
                  <c:v>-4.3611982946515637E-3</c:v>
                </c:pt>
                <c:pt idx="157">
                  <c:v>1.9406880735763944E-4</c:v>
                </c:pt>
                <c:pt idx="158">
                  <c:v>-9999</c:v>
                </c:pt>
                <c:pt idx="159">
                  <c:v>6.3635947769724128E-3</c:v>
                </c:pt>
                <c:pt idx="160">
                  <c:v>-9999</c:v>
                </c:pt>
                <c:pt idx="161">
                  <c:v>-9999</c:v>
                </c:pt>
                <c:pt idx="162">
                  <c:v>-9999</c:v>
                </c:pt>
                <c:pt idx="163">
                  <c:v>-9999</c:v>
                </c:pt>
                <c:pt idx="164">
                  <c:v>-2.2849002256723071E-3</c:v>
                </c:pt>
                <c:pt idx="165">
                  <c:v>-8.3045470238324315E-3</c:v>
                </c:pt>
                <c:pt idx="166">
                  <c:v>-9999</c:v>
                </c:pt>
                <c:pt idx="167">
                  <c:v>1.0831260574638494E-2</c:v>
                </c:pt>
                <c:pt idx="168">
                  <c:v>-9999</c:v>
                </c:pt>
                <c:pt idx="169">
                  <c:v>-9999</c:v>
                </c:pt>
                <c:pt idx="170">
                  <c:v>-9999</c:v>
                </c:pt>
                <c:pt idx="171">
                  <c:v>7.8327827281515789E-3</c:v>
                </c:pt>
                <c:pt idx="172">
                  <c:v>1.4021883067960161E-3</c:v>
                </c:pt>
                <c:pt idx="173">
                  <c:v>-7.0412202827930823E-3</c:v>
                </c:pt>
                <c:pt idx="174">
                  <c:v>6.2118326044112385E-3</c:v>
                </c:pt>
                <c:pt idx="175">
                  <c:v>1.8940306925755063E-2</c:v>
                </c:pt>
                <c:pt idx="176">
                  <c:v>2.5552611914891141E-3</c:v>
                </c:pt>
                <c:pt idx="177">
                  <c:v>7.5552611888697694E-3</c:v>
                </c:pt>
                <c:pt idx="178">
                  <c:v>1.6688410865272974E-3</c:v>
                </c:pt>
                <c:pt idx="179">
                  <c:v>2.319901605228632E-3</c:v>
                </c:pt>
                <c:pt idx="180">
                  <c:v>3.3199016017943801E-3</c:v>
                </c:pt>
                <c:pt idx="181">
                  <c:v>-6.8037839499288967E-3</c:v>
                </c:pt>
                <c:pt idx="182">
                  <c:v>-3.5179027405365529E-3</c:v>
                </c:pt>
                <c:pt idx="183">
                  <c:v>5.654116683386467E-3</c:v>
                </c:pt>
                <c:pt idx="184">
                  <c:v>-1.1178823981442482E-3</c:v>
                </c:pt>
                <c:pt idx="185">
                  <c:v>-1.09144385466159E-2</c:v>
                </c:pt>
                <c:pt idx="186">
                  <c:v>-1.8135157809814687E-3</c:v>
                </c:pt>
                <c:pt idx="187">
                  <c:v>8.683122471469849E-3</c:v>
                </c:pt>
                <c:pt idx="188">
                  <c:v>2.6887448861333341E-3</c:v>
                </c:pt>
                <c:pt idx="189">
                  <c:v>-5.8368488724424E-4</c:v>
                </c:pt>
                <c:pt idx="190">
                  <c:v>-2.8888861267381992E-3</c:v>
                </c:pt>
                <c:pt idx="191">
                  <c:v>2.4599470359643249E-3</c:v>
                </c:pt>
                <c:pt idx="192">
                  <c:v>-1.521389598953273E-3</c:v>
                </c:pt>
                <c:pt idx="193">
                  <c:v>-1.2403768900742525E-2</c:v>
                </c:pt>
                <c:pt idx="194">
                  <c:v>4.2618178895022256E-3</c:v>
                </c:pt>
                <c:pt idx="195">
                  <c:v>-6.9846302840203059E-4</c:v>
                </c:pt>
                <c:pt idx="196">
                  <c:v>2.6414432335578504E-3</c:v>
                </c:pt>
                <c:pt idx="197">
                  <c:v>3.6530692213029275E-3</c:v>
                </c:pt>
                <c:pt idx="198">
                  <c:v>2.6473949611485409E-3</c:v>
                </c:pt>
                <c:pt idx="199">
                  <c:v>2.8279430333947274E-4</c:v>
                </c:pt>
                <c:pt idx="200">
                  <c:v>2.9738876176266249E-4</c:v>
                </c:pt>
                <c:pt idx="201">
                  <c:v>1.8578693239546893E-3</c:v>
                </c:pt>
                <c:pt idx="202">
                  <c:v>-2.8439195244830649E-3</c:v>
                </c:pt>
                <c:pt idx="203">
                  <c:v>-9999</c:v>
                </c:pt>
                <c:pt idx="204">
                  <c:v>-9999</c:v>
                </c:pt>
                <c:pt idx="205">
                  <c:v>-9999</c:v>
                </c:pt>
                <c:pt idx="206">
                  <c:v>-1.0571943740261229E-2</c:v>
                </c:pt>
                <c:pt idx="207">
                  <c:v>3.5453006992775312E-3</c:v>
                </c:pt>
                <c:pt idx="208">
                  <c:v>1.9437088025845654E-4</c:v>
                </c:pt>
                <c:pt idx="209">
                  <c:v>9.1035770300555083E-3</c:v>
                </c:pt>
                <c:pt idx="210">
                  <c:v>-7.1551178224445247E-3</c:v>
                </c:pt>
                <c:pt idx="211">
                  <c:v>-9.2105455876605943E-3</c:v>
                </c:pt>
                <c:pt idx="212">
                  <c:v>-8.9862809876139239E-3</c:v>
                </c:pt>
                <c:pt idx="213">
                  <c:v>2.1003541859209454E-2</c:v>
                </c:pt>
                <c:pt idx="214">
                  <c:v>1.0948750598173199E-3</c:v>
                </c:pt>
                <c:pt idx="215">
                  <c:v>-7.6009941039956608E-3</c:v>
                </c:pt>
                <c:pt idx="216">
                  <c:v>2.4749072405988969E-4</c:v>
                </c:pt>
                <c:pt idx="217">
                  <c:v>1.8995445109074548E-4</c:v>
                </c:pt>
                <c:pt idx="218">
                  <c:v>-1.3993029253203624E-2</c:v>
                </c:pt>
                <c:pt idx="219">
                  <c:v>2.1884829048301867E-3</c:v>
                </c:pt>
                <c:pt idx="220">
                  <c:v>-1.4842562677370996E-3</c:v>
                </c:pt>
                <c:pt idx="221">
                  <c:v>1.2044102911448369E-3</c:v>
                </c:pt>
                <c:pt idx="222">
                  <c:v>6.4768889789969704E-3</c:v>
                </c:pt>
                <c:pt idx="223">
                  <c:v>-1.2850403364574591E-2</c:v>
                </c:pt>
                <c:pt idx="224">
                  <c:v>-4.3103649896129859E-4</c:v>
                </c:pt>
                <c:pt idx="225">
                  <c:v>-9999</c:v>
                </c:pt>
                <c:pt idx="226">
                  <c:v>-9999</c:v>
                </c:pt>
                <c:pt idx="227">
                  <c:v>-9999</c:v>
                </c:pt>
                <c:pt idx="228">
                  <c:v>-9999</c:v>
                </c:pt>
                <c:pt idx="229">
                  <c:v>-9999</c:v>
                </c:pt>
                <c:pt idx="230">
                  <c:v>-9999</c:v>
                </c:pt>
                <c:pt idx="231">
                  <c:v>-9999</c:v>
                </c:pt>
                <c:pt idx="232">
                  <c:v>-1.1607637588800668E-2</c:v>
                </c:pt>
                <c:pt idx="233">
                  <c:v>-2.9889559287053034E-3</c:v>
                </c:pt>
                <c:pt idx="234">
                  <c:v>-4.0429372334446368E-3</c:v>
                </c:pt>
                <c:pt idx="235">
                  <c:v>1.2843982865818736E-3</c:v>
                </c:pt>
                <c:pt idx="236">
                  <c:v>-9.2588433150199902E-3</c:v>
                </c:pt>
                <c:pt idx="237">
                  <c:v>-9.8108456727170716E-4</c:v>
                </c:pt>
                <c:pt idx="238">
                  <c:v>-9999</c:v>
                </c:pt>
                <c:pt idx="239">
                  <c:v>-9999</c:v>
                </c:pt>
                <c:pt idx="240">
                  <c:v>-9999</c:v>
                </c:pt>
                <c:pt idx="241">
                  <c:v>-3.6056794545290035E-3</c:v>
                </c:pt>
                <c:pt idx="242">
                  <c:v>-1.8484955660621367E-3</c:v>
                </c:pt>
                <c:pt idx="243">
                  <c:v>-9.068948324007526E-4</c:v>
                </c:pt>
                <c:pt idx="244">
                  <c:v>-9.7229951563835484E-3</c:v>
                </c:pt>
                <c:pt idx="245">
                  <c:v>-1.0514127728005203E-2</c:v>
                </c:pt>
                <c:pt idx="246">
                  <c:v>-5.0124931902531342E-3</c:v>
                </c:pt>
                <c:pt idx="247">
                  <c:v>-9999</c:v>
                </c:pt>
                <c:pt idx="248">
                  <c:v>-9999</c:v>
                </c:pt>
                <c:pt idx="249">
                  <c:v>-9.2782250087341759E-3</c:v>
                </c:pt>
                <c:pt idx="250">
                  <c:v>-1.3555890555668363E-2</c:v>
                </c:pt>
                <c:pt idx="251">
                  <c:v>6.436807419073938E-4</c:v>
                </c:pt>
                <c:pt idx="252">
                  <c:v>9.0362527741799127E-4</c:v>
                </c:pt>
                <c:pt idx="253">
                  <c:v>-1.2476638562982574E-2</c:v>
                </c:pt>
                <c:pt idx="254">
                  <c:v>3.4705659651625767E-3</c:v>
                </c:pt>
                <c:pt idx="255">
                  <c:v>-1.2342747227150416E-2</c:v>
                </c:pt>
                <c:pt idx="256">
                  <c:v>2.3121881961662687E-3</c:v>
                </c:pt>
                <c:pt idx="257">
                  <c:v>-7.2088353756168625E-3</c:v>
                </c:pt>
                <c:pt idx="258">
                  <c:v>-1.088136706867744E-2</c:v>
                </c:pt>
                <c:pt idx="259">
                  <c:v>-7.2574653445629626E-4</c:v>
                </c:pt>
                <c:pt idx="260">
                  <c:v>-6.2578146302492612E-3</c:v>
                </c:pt>
                <c:pt idx="261">
                  <c:v>-6.9303052817355978E-3</c:v>
                </c:pt>
                <c:pt idx="262">
                  <c:v>-2.6377393909140529E-3</c:v>
                </c:pt>
                <c:pt idx="263">
                  <c:v>-5.0046118757834344E-3</c:v>
                </c:pt>
                <c:pt idx="264">
                  <c:v>-3.1006089923116958E-3</c:v>
                </c:pt>
                <c:pt idx="265">
                  <c:v>-3.1014932822271551E-4</c:v>
                </c:pt>
                <c:pt idx="266">
                  <c:v>9.3006140952244659E-4</c:v>
                </c:pt>
                <c:pt idx="267">
                  <c:v>-1.0243479153032264E-2</c:v>
                </c:pt>
                <c:pt idx="268">
                  <c:v>-9.6756833346046209E-3</c:v>
                </c:pt>
                <c:pt idx="269">
                  <c:v>-7.0573524129604135E-3</c:v>
                </c:pt>
                <c:pt idx="270">
                  <c:v>9.4912648356371143E-4</c:v>
                </c:pt>
                <c:pt idx="271">
                  <c:v>-1.6301810687191477E-2</c:v>
                </c:pt>
                <c:pt idx="272">
                  <c:v>-1.9984789938447926E-3</c:v>
                </c:pt>
                <c:pt idx="273">
                  <c:v>-5.9210479540046778E-3</c:v>
                </c:pt>
                <c:pt idx="274">
                  <c:v>-1.3079816622462829E-2</c:v>
                </c:pt>
                <c:pt idx="275">
                  <c:v>-1.4766341382824056E-3</c:v>
                </c:pt>
                <c:pt idx="276">
                  <c:v>-1.1856136815241407E-2</c:v>
                </c:pt>
                <c:pt idx="277">
                  <c:v>-7.1504472200327289E-3</c:v>
                </c:pt>
                <c:pt idx="278">
                  <c:v>-1.8185069799475713E-2</c:v>
                </c:pt>
                <c:pt idx="279">
                  <c:v>-1.2023809148298779E-3</c:v>
                </c:pt>
                <c:pt idx="280">
                  <c:v>-1.1101147974363042E-2</c:v>
                </c:pt>
                <c:pt idx="281">
                  <c:v>-9.0378087799661833E-3</c:v>
                </c:pt>
                <c:pt idx="282">
                  <c:v>-2.5900499632231542E-2</c:v>
                </c:pt>
                <c:pt idx="283">
                  <c:v>-3.4654656061690447E-3</c:v>
                </c:pt>
                <c:pt idx="284">
                  <c:v>-5.756145653033503E-3</c:v>
                </c:pt>
                <c:pt idx="285">
                  <c:v>2.5714483480811842E-3</c:v>
                </c:pt>
                <c:pt idx="286">
                  <c:v>-1.4565286201459006E-2</c:v>
                </c:pt>
                <c:pt idx="287">
                  <c:v>-1.4667997408652593E-2</c:v>
                </c:pt>
                <c:pt idx="288">
                  <c:v>-7.7712621449202469E-3</c:v>
                </c:pt>
                <c:pt idx="289">
                  <c:v>-7.4780863934100225E-3</c:v>
                </c:pt>
                <c:pt idx="290">
                  <c:v>-7.3563643097267926E-3</c:v>
                </c:pt>
                <c:pt idx="291">
                  <c:v>-7.8366401595208451E-3</c:v>
                </c:pt>
                <c:pt idx="292">
                  <c:v>-7.625044855255116E-3</c:v>
                </c:pt>
                <c:pt idx="293">
                  <c:v>-6.9128644161956833E-4</c:v>
                </c:pt>
                <c:pt idx="294">
                  <c:v>2.2018696497165223E-3</c:v>
                </c:pt>
                <c:pt idx="295">
                  <c:v>9.2018696547805888E-3</c:v>
                </c:pt>
                <c:pt idx="296">
                  <c:v>-2.6274630731399143E-4</c:v>
                </c:pt>
                <c:pt idx="297">
                  <c:v>-7.6052018367786627E-3</c:v>
                </c:pt>
                <c:pt idx="298">
                  <c:v>6.585450568148429E-3</c:v>
                </c:pt>
                <c:pt idx="299">
                  <c:v>2.2844393953756516E-3</c:v>
                </c:pt>
                <c:pt idx="300">
                  <c:v>-7.3437770799758585E-3</c:v>
                </c:pt>
                <c:pt idx="301">
                  <c:v>5.5113420606273181E-3</c:v>
                </c:pt>
                <c:pt idx="302">
                  <c:v>-8.7408454532543131E-4</c:v>
                </c:pt>
                <c:pt idx="303">
                  <c:v>-9.2526191590580967E-4</c:v>
                </c:pt>
                <c:pt idx="304">
                  <c:v>4.1060620731030017E-3</c:v>
                </c:pt>
                <c:pt idx="305">
                  <c:v>1.0568209938837289E-2</c:v>
                </c:pt>
                <c:pt idx="306">
                  <c:v>4.7131546567312083E-3</c:v>
                </c:pt>
                <c:pt idx="307">
                  <c:v>1.1377373776518988E-2</c:v>
                </c:pt>
                <c:pt idx="308">
                  <c:v>3.6029736495194094E-3</c:v>
                </c:pt>
                <c:pt idx="309">
                  <c:v>-2.7237317788046615E-3</c:v>
                </c:pt>
                <c:pt idx="310">
                  <c:v>2.8052904820208367E-3</c:v>
                </c:pt>
                <c:pt idx="311">
                  <c:v>1.2410418805422638E-2</c:v>
                </c:pt>
                <c:pt idx="312">
                  <c:v>-3.0601913721987478E-3</c:v>
                </c:pt>
                <c:pt idx="313">
                  <c:v>7.1875320690337249E-3</c:v>
                </c:pt>
                <c:pt idx="314">
                  <c:v>2.8428760665266464E-3</c:v>
                </c:pt>
                <c:pt idx="315">
                  <c:v>-5.4818342897967123E-3</c:v>
                </c:pt>
                <c:pt idx="316">
                  <c:v>9.2804055320000606E-3</c:v>
                </c:pt>
                <c:pt idx="317">
                  <c:v>-7.3157524487296559E-4</c:v>
                </c:pt>
                <c:pt idx="318">
                  <c:v>3.9337870181206918E-3</c:v>
                </c:pt>
                <c:pt idx="319">
                  <c:v>-3.3359711451665698E-3</c:v>
                </c:pt>
                <c:pt idx="320">
                  <c:v>-9.5095553227755522E-4</c:v>
                </c:pt>
                <c:pt idx="321">
                  <c:v>2.2211938343394511E-2</c:v>
                </c:pt>
                <c:pt idx="322">
                  <c:v>1.3968278487364559E-3</c:v>
                </c:pt>
                <c:pt idx="323">
                  <c:v>5.9653212695973713E-3</c:v>
                </c:pt>
                <c:pt idx="324">
                  <c:v>1.9109897800833123E-4</c:v>
                </c:pt>
                <c:pt idx="325">
                  <c:v>1.2959977849028477E-3</c:v>
                </c:pt>
                <c:pt idx="326">
                  <c:v>2.9613045433342748E-3</c:v>
                </c:pt>
                <c:pt idx="327">
                  <c:v>8.314693728513043E-3</c:v>
                </c:pt>
                <c:pt idx="328">
                  <c:v>1.3697996223398443E-2</c:v>
                </c:pt>
                <c:pt idx="329">
                  <c:v>1.3886439858948958E-2</c:v>
                </c:pt>
                <c:pt idx="330">
                  <c:v>2.2070181139774242E-2</c:v>
                </c:pt>
                <c:pt idx="331">
                  <c:v>2.9726765776968839E-3</c:v>
                </c:pt>
                <c:pt idx="332">
                  <c:v>5.7273765909830257E-3</c:v>
                </c:pt>
                <c:pt idx="333">
                  <c:v>8.2914161642507513E-3</c:v>
                </c:pt>
                <c:pt idx="334">
                  <c:v>4.9467161855323745E-3</c:v>
                </c:pt>
                <c:pt idx="335">
                  <c:v>9.4141449585742609E-4</c:v>
                </c:pt>
                <c:pt idx="336">
                  <c:v>1.1562586588488036E-2</c:v>
                </c:pt>
                <c:pt idx="337">
                  <c:v>6.0336760023706956E-3</c:v>
                </c:pt>
                <c:pt idx="338">
                  <c:v>1.0309979632728592E-2</c:v>
                </c:pt>
                <c:pt idx="339">
                  <c:v>3.0155465435775172E-3</c:v>
                </c:pt>
                <c:pt idx="340">
                  <c:v>1.1143688849333876E-2</c:v>
                </c:pt>
                <c:pt idx="341">
                  <c:v>-9999</c:v>
                </c:pt>
                <c:pt idx="342">
                  <c:v>7.7151822504098327E-3</c:v>
                </c:pt>
                <c:pt idx="343">
                  <c:v>7.6025403053850207E-3</c:v>
                </c:pt>
                <c:pt idx="344">
                  <c:v>-9999</c:v>
                </c:pt>
                <c:pt idx="345">
                  <c:v>-9999</c:v>
                </c:pt>
                <c:pt idx="346">
                  <c:v>8.6153112478861912E-3</c:v>
                </c:pt>
                <c:pt idx="347">
                  <c:v>-3.6380289919389387E-3</c:v>
                </c:pt>
                <c:pt idx="348">
                  <c:v>9.1883134723319618E-3</c:v>
                </c:pt>
                <c:pt idx="349">
                  <c:v>-9999</c:v>
                </c:pt>
                <c:pt idx="350">
                  <c:v>-9999</c:v>
                </c:pt>
                <c:pt idx="351">
                  <c:v>9.0130419287461939E-3</c:v>
                </c:pt>
                <c:pt idx="352">
                  <c:v>5.5300036444855399E-3</c:v>
                </c:pt>
                <c:pt idx="353">
                  <c:v>-9999</c:v>
                </c:pt>
                <c:pt idx="354">
                  <c:v>6.3586667977205968E-3</c:v>
                </c:pt>
                <c:pt idx="355">
                  <c:v>-9999</c:v>
                </c:pt>
                <c:pt idx="356">
                  <c:v>4.2165856232667109E-3</c:v>
                </c:pt>
                <c:pt idx="357">
                  <c:v>4.8874761636450714E-3</c:v>
                </c:pt>
                <c:pt idx="358">
                  <c:v>7.7149884663620695E-3</c:v>
                </c:pt>
                <c:pt idx="359">
                  <c:v>-9999</c:v>
                </c:pt>
                <c:pt idx="360">
                  <c:v>4.1337667641603154E-3</c:v>
                </c:pt>
                <c:pt idx="361">
                  <c:v>4.0638797785190334E-3</c:v>
                </c:pt>
                <c:pt idx="362">
                  <c:v>-8.5052481654038226E-5</c:v>
                </c:pt>
                <c:pt idx="363">
                  <c:v>-9999</c:v>
                </c:pt>
                <c:pt idx="364">
                  <c:v>3.5197324914923583E-3</c:v>
                </c:pt>
                <c:pt idx="365">
                  <c:v>1.475871353132539E-2</c:v>
                </c:pt>
                <c:pt idx="366">
                  <c:v>-9999</c:v>
                </c:pt>
                <c:pt idx="367">
                  <c:v>-9999</c:v>
                </c:pt>
                <c:pt idx="368">
                  <c:v>-9999</c:v>
                </c:pt>
                <c:pt idx="369">
                  <c:v>-9999</c:v>
                </c:pt>
                <c:pt idx="370">
                  <c:v>-9999</c:v>
                </c:pt>
                <c:pt idx="371">
                  <c:v>6.3338435840981366E-3</c:v>
                </c:pt>
                <c:pt idx="372">
                  <c:v>1.3984758512880571E-3</c:v>
                </c:pt>
                <c:pt idx="373">
                  <c:v>-9999</c:v>
                </c:pt>
                <c:pt idx="374">
                  <c:v>4.5119270915141771E-3</c:v>
                </c:pt>
                <c:pt idx="375">
                  <c:v>-9999</c:v>
                </c:pt>
                <c:pt idx="376">
                  <c:v>-9999</c:v>
                </c:pt>
                <c:pt idx="377">
                  <c:v>-9999</c:v>
                </c:pt>
                <c:pt idx="378">
                  <c:v>1.6989304142278686E-3</c:v>
                </c:pt>
                <c:pt idx="379">
                  <c:v>3.0623578696014619E-3</c:v>
                </c:pt>
                <c:pt idx="380">
                  <c:v>2.2046658628874782E-3</c:v>
                </c:pt>
                <c:pt idx="381">
                  <c:v>-3.9127706522854022E-5</c:v>
                </c:pt>
                <c:pt idx="382">
                  <c:v>-8.2102185152317653E-5</c:v>
                </c:pt>
                <c:pt idx="383">
                  <c:v>-1.2151183068019808E-3</c:v>
                </c:pt>
                <c:pt idx="384">
                  <c:v>-1.0449562456095463E-3</c:v>
                </c:pt>
                <c:pt idx="385">
                  <c:v>-2.9654750604081737E-3</c:v>
                </c:pt>
                <c:pt idx="386">
                  <c:v>2.6153289986674544E-4</c:v>
                </c:pt>
                <c:pt idx="387">
                  <c:v>5.5854078654391653E-4</c:v>
                </c:pt>
                <c:pt idx="388">
                  <c:v>-1.1549776381258522E-3</c:v>
                </c:pt>
                <c:pt idx="389">
                  <c:v>-1.0292254153503981E-3</c:v>
                </c:pt>
                <c:pt idx="390">
                  <c:v>8.4716137241942768E-4</c:v>
                </c:pt>
                <c:pt idx="391">
                  <c:v>3.4944929413376416E-4</c:v>
                </c:pt>
                <c:pt idx="392">
                  <c:v>1.1621854626175099E-3</c:v>
                </c:pt>
                <c:pt idx="393">
                  <c:v>-2.3110026507782364E-3</c:v>
                </c:pt>
                <c:pt idx="394">
                  <c:v>-1.8233214738207354E-3</c:v>
                </c:pt>
                <c:pt idx="395">
                  <c:v>-2.8965101702808083E-3</c:v>
                </c:pt>
                <c:pt idx="396">
                  <c:v>-1.4139192939321282E-3</c:v>
                </c:pt>
                <c:pt idx="397">
                  <c:v>-1.0560388097009335E-3</c:v>
                </c:pt>
                <c:pt idx="398">
                  <c:v>3.9528609467268105E-4</c:v>
                </c:pt>
                <c:pt idx="399">
                  <c:v>1.0938245654746395E-3</c:v>
                </c:pt>
                <c:pt idx="400">
                  <c:v>5.3759780971434495E-4</c:v>
                </c:pt>
                <c:pt idx="401">
                  <c:v>1.3759164821454742E-3</c:v>
                </c:pt>
                <c:pt idx="402">
                  <c:v>-1.8416407088520589E-3</c:v>
                </c:pt>
                <c:pt idx="403">
                  <c:v>9.8494941439755679E-4</c:v>
                </c:pt>
                <c:pt idx="404">
                  <c:v>8.5874213844492828E-4</c:v>
                </c:pt>
                <c:pt idx="405">
                  <c:v>-1.0648069506287022E-3</c:v>
                </c:pt>
                <c:pt idx="406">
                  <c:v>-4.2119175073680737E-4</c:v>
                </c:pt>
                <c:pt idx="407">
                  <c:v>5.5516479132743796E-4</c:v>
                </c:pt>
                <c:pt idx="408">
                  <c:v>1.5350313500268227E-3</c:v>
                </c:pt>
                <c:pt idx="409">
                  <c:v>-1.3200070251779203E-3</c:v>
                </c:pt>
                <c:pt idx="410">
                  <c:v>-1.0924735164191679E-4</c:v>
                </c:pt>
                <c:pt idx="411">
                  <c:v>-4.4740533875995206E-4</c:v>
                </c:pt>
                <c:pt idx="412">
                  <c:v>2.3150182094870686E-4</c:v>
                </c:pt>
                <c:pt idx="413">
                  <c:v>1.4269890546942179E-3</c:v>
                </c:pt>
                <c:pt idx="414">
                  <c:v>2.3351784301226773E-3</c:v>
                </c:pt>
                <c:pt idx="415">
                  <c:v>-2.4384824348504773E-3</c:v>
                </c:pt>
                <c:pt idx="416">
                  <c:v>2.8443988366867734E-4</c:v>
                </c:pt>
                <c:pt idx="417">
                  <c:v>-2.4660196598912804E-4</c:v>
                </c:pt>
                <c:pt idx="418">
                  <c:v>2.7972899974510954E-4</c:v>
                </c:pt>
                <c:pt idx="419">
                  <c:v>8.0605990834018218E-4</c:v>
                </c:pt>
                <c:pt idx="420">
                  <c:v>1.7199339616054722E-3</c:v>
                </c:pt>
                <c:pt idx="421">
                  <c:v>1.2673296213228588E-3</c:v>
                </c:pt>
                <c:pt idx="422">
                  <c:v>1.9935230400228987E-3</c:v>
                </c:pt>
                <c:pt idx="423">
                  <c:v>1.3292617425106207E-3</c:v>
                </c:pt>
                <c:pt idx="424">
                  <c:v>-9.5165614127493484E-4</c:v>
                </c:pt>
                <c:pt idx="425">
                  <c:v>1.3745361157953065E-3</c:v>
                </c:pt>
                <c:pt idx="426">
                  <c:v>2.274536114887267E-3</c:v>
                </c:pt>
                <c:pt idx="427">
                  <c:v>-9999</c:v>
                </c:pt>
                <c:pt idx="428">
                  <c:v>-9999</c:v>
                </c:pt>
                <c:pt idx="429">
                  <c:v>2.5650464228485076E-3</c:v>
                </c:pt>
                <c:pt idx="430">
                  <c:v>-9999</c:v>
                </c:pt>
                <c:pt idx="431">
                  <c:v>3.0667745081439934E-3</c:v>
                </c:pt>
                <c:pt idx="432">
                  <c:v>1.4929490546783594E-3</c:v>
                </c:pt>
                <c:pt idx="433">
                  <c:v>2.1002577730697414E-3</c:v>
                </c:pt>
                <c:pt idx="434">
                  <c:v>2.6996465637256911E-3</c:v>
                </c:pt>
                <c:pt idx="435">
                  <c:v>3.2581997818491998E-4</c:v>
                </c:pt>
                <c:pt idx="436">
                  <c:v>2.9519933497887466E-3</c:v>
                </c:pt>
                <c:pt idx="437">
                  <c:v>2.5613789211025896E-3</c:v>
                </c:pt>
                <c:pt idx="438">
                  <c:v>6.4458918041681093E-4</c:v>
                </c:pt>
                <c:pt idx="439">
                  <c:v>4.5418642970669609E-3</c:v>
                </c:pt>
                <c:pt idx="440">
                  <c:v>8.1400329046022596E-4</c:v>
                </c:pt>
                <c:pt idx="441">
                  <c:v>2.2401719893880602E-3</c:v>
                </c:pt>
                <c:pt idx="442">
                  <c:v>2.4643691652407387E-3</c:v>
                </c:pt>
                <c:pt idx="443">
                  <c:v>2.6661629546424551E-3</c:v>
                </c:pt>
                <c:pt idx="444">
                  <c:v>-8.5647256189917004E-4</c:v>
                </c:pt>
                <c:pt idx="445">
                  <c:v>2.32201567769421E-3</c:v>
                </c:pt>
                <c:pt idx="446">
                  <c:v>1.7707660187475105E-3</c:v>
                </c:pt>
                <c:pt idx="447">
                  <c:v>1.8599582809243828E-3</c:v>
                </c:pt>
                <c:pt idx="448">
                  <c:v>1.4045393108033447E-3</c:v>
                </c:pt>
                <c:pt idx="449">
                  <c:v>1.8474196620189114E-3</c:v>
                </c:pt>
                <c:pt idx="450">
                  <c:v>2.2658073756561328E-3</c:v>
                </c:pt>
                <c:pt idx="451">
                  <c:v>2.0438588307520496E-3</c:v>
                </c:pt>
                <c:pt idx="452">
                  <c:v>1.8419900916521459E-3</c:v>
                </c:pt>
                <c:pt idx="453">
                  <c:v>3.7197075370810906E-4</c:v>
                </c:pt>
                <c:pt idx="454">
                  <c:v>-1.0192639330271897E-4</c:v>
                </c:pt>
                <c:pt idx="455">
                  <c:v>-1.4054114455181593E-4</c:v>
                </c:pt>
                <c:pt idx="456">
                  <c:v>-9.7584331143811542E-5</c:v>
                </c:pt>
                <c:pt idx="457">
                  <c:v>-8.8060602827632478E-5</c:v>
                </c:pt>
                <c:pt idx="458">
                  <c:v>-5.6196336993067156E-4</c:v>
                </c:pt>
                <c:pt idx="459">
                  <c:v>-2.6416679646291963E-5</c:v>
                </c:pt>
                <c:pt idx="460">
                  <c:v>-1.3915504851637825E-3</c:v>
                </c:pt>
                <c:pt idx="461">
                  <c:v>-2.5654542952991514E-3</c:v>
                </c:pt>
                <c:pt idx="462">
                  <c:v>-1.6484446246253434E-4</c:v>
                </c:pt>
                <c:pt idx="463">
                  <c:v>-1.4367513092174156E-5</c:v>
                </c:pt>
                <c:pt idx="464">
                  <c:v>-9999</c:v>
                </c:pt>
                <c:pt idx="465">
                  <c:v>-1.2979660657707476E-4</c:v>
                </c:pt>
                <c:pt idx="466">
                  <c:v>3.1772328013007431E-4</c:v>
                </c:pt>
                <c:pt idx="467">
                  <c:v>5.6482218055587535E-5</c:v>
                </c:pt>
                <c:pt idx="468">
                  <c:v>-4.6394049947822216E-4</c:v>
                </c:pt>
                <c:pt idx="469">
                  <c:v>-3.9408481858717315E-4</c:v>
                </c:pt>
                <c:pt idx="470">
                  <c:v>-9999</c:v>
                </c:pt>
                <c:pt idx="471">
                  <c:v>-9999</c:v>
                </c:pt>
                <c:pt idx="472">
                  <c:v>-4.3279228961016353E-3</c:v>
                </c:pt>
                <c:pt idx="473">
                  <c:v>7.2077101884379657E-5</c:v>
                </c:pt>
                <c:pt idx="474">
                  <c:v>-9.0183036769255626E-4</c:v>
                </c:pt>
                <c:pt idx="475">
                  <c:v>4.2426215485109192E-4</c:v>
                </c:pt>
                <c:pt idx="476">
                  <c:v>-1.527490696704506E-4</c:v>
                </c:pt>
                <c:pt idx="477">
                  <c:v>-2.8963799622717945E-3</c:v>
                </c:pt>
                <c:pt idx="478">
                  <c:v>-3.3002919249716725E-3</c:v>
                </c:pt>
                <c:pt idx="479">
                  <c:v>-1.7816884552904824E-3</c:v>
                </c:pt>
                <c:pt idx="480">
                  <c:v>-2.2370163292201317E-3</c:v>
                </c:pt>
                <c:pt idx="481">
                  <c:v>-2.9418380175354371E-3</c:v>
                </c:pt>
                <c:pt idx="482">
                  <c:v>-2.615738500198389E-3</c:v>
                </c:pt>
                <c:pt idx="483">
                  <c:v>-1.2896389667968466E-3</c:v>
                </c:pt>
                <c:pt idx="484">
                  <c:v>-3.2937454763385735E-3</c:v>
                </c:pt>
                <c:pt idx="485">
                  <c:v>-3.5931426763272864E-3</c:v>
                </c:pt>
                <c:pt idx="486">
                  <c:v>-2.6057234496637341E-3</c:v>
                </c:pt>
                <c:pt idx="487">
                  <c:v>-3.3708158812707015E-3</c:v>
                </c:pt>
                <c:pt idx="488">
                  <c:v>-1.7447149778567796E-3</c:v>
                </c:pt>
                <c:pt idx="489">
                  <c:v>-2.7531998424524841E-3</c:v>
                </c:pt>
                <c:pt idx="490">
                  <c:v>-2.5270987326053498E-3</c:v>
                </c:pt>
                <c:pt idx="491">
                  <c:v>-2.2908182315569681E-3</c:v>
                </c:pt>
                <c:pt idx="492">
                  <c:v>-1.6731770276635569E-3</c:v>
                </c:pt>
                <c:pt idx="493">
                  <c:v>-2.3470743306055197E-3</c:v>
                </c:pt>
                <c:pt idx="494">
                  <c:v>-4.1209716283905733E-3</c:v>
                </c:pt>
                <c:pt idx="495">
                  <c:v>-4.7282523092604216E-3</c:v>
                </c:pt>
                <c:pt idx="496">
                  <c:v>-2.4856777655189212E-3</c:v>
                </c:pt>
                <c:pt idx="497">
                  <c:v>-2.6897152825592387E-3</c:v>
                </c:pt>
                <c:pt idx="498">
                  <c:v>-2.5636118468121243E-3</c:v>
                </c:pt>
                <c:pt idx="499">
                  <c:v>-2.5720587307336909E-3</c:v>
                </c:pt>
                <c:pt idx="500">
                  <c:v>-3.9017972019386414E-3</c:v>
                </c:pt>
                <c:pt idx="501">
                  <c:v>-3.0017972028466809E-3</c:v>
                </c:pt>
                <c:pt idx="502">
                  <c:v>-4.0756929614562606E-3</c:v>
                </c:pt>
                <c:pt idx="503">
                  <c:v>-2.4146497613862228E-3</c:v>
                </c:pt>
                <c:pt idx="504">
                  <c:v>-3.8491868535407148E-3</c:v>
                </c:pt>
                <c:pt idx="505">
                  <c:v>-5.2249313774693183E-3</c:v>
                </c:pt>
                <c:pt idx="506">
                  <c:v>-4.0988247586527353E-3</c:v>
                </c:pt>
                <c:pt idx="507">
                  <c:v>-3.4421948997468074E-3</c:v>
                </c:pt>
                <c:pt idx="508">
                  <c:v>-4.1160847593907576E-3</c:v>
                </c:pt>
                <c:pt idx="509">
                  <c:v>-2.8233447584305009E-3</c:v>
                </c:pt>
                <c:pt idx="510">
                  <c:v>-5.1776423711570145E-3</c:v>
                </c:pt>
                <c:pt idx="511">
                  <c:v>-6.2820536509510909E-3</c:v>
                </c:pt>
                <c:pt idx="512">
                  <c:v>-4.5804127682488698E-3</c:v>
                </c:pt>
                <c:pt idx="513">
                  <c:v>-5.7549535781123897E-3</c:v>
                </c:pt>
                <c:pt idx="514">
                  <c:v>-5.8671565181898956E-3</c:v>
                </c:pt>
                <c:pt idx="515">
                  <c:v>-5.9390828614919421E-3</c:v>
                </c:pt>
                <c:pt idx="516">
                  <c:v>-6.6682907065301507E-3</c:v>
                </c:pt>
                <c:pt idx="517">
                  <c:v>-7.0259809548847158E-3</c:v>
                </c:pt>
                <c:pt idx="518">
                  <c:v>-7.4473407443699131E-3</c:v>
                </c:pt>
                <c:pt idx="519">
                  <c:v>-6.7971540826513611E-3</c:v>
                </c:pt>
                <c:pt idx="520">
                  <c:v>-6.6709254870501115E-3</c:v>
                </c:pt>
                <c:pt idx="521">
                  <c:v>-6.7108936082779218E-3</c:v>
                </c:pt>
                <c:pt idx="522">
                  <c:v>-6.184650889838491E-3</c:v>
                </c:pt>
                <c:pt idx="523">
                  <c:v>-6.8701790407722611E-3</c:v>
                </c:pt>
                <c:pt idx="524">
                  <c:v>-7.543933243893252E-3</c:v>
                </c:pt>
                <c:pt idx="525">
                  <c:v>-9.9966597588219755E-3</c:v>
                </c:pt>
                <c:pt idx="526">
                  <c:v>-6.4066901729993159E-3</c:v>
                </c:pt>
                <c:pt idx="527">
                  <c:v>-6.2478140039937003E-3</c:v>
                </c:pt>
                <c:pt idx="528">
                  <c:v>-6.0843231456483952E-3</c:v>
                </c:pt>
                <c:pt idx="529">
                  <c:v>-6.4217348197834305E-3</c:v>
                </c:pt>
                <c:pt idx="530">
                  <c:v>-6.6278460439031361E-3</c:v>
                </c:pt>
                <c:pt idx="531">
                  <c:v>-6.9551695833005994E-3</c:v>
                </c:pt>
                <c:pt idx="532">
                  <c:v>-6.3350358169790497E-3</c:v>
                </c:pt>
                <c:pt idx="533">
                  <c:v>-7.2087718415356043E-3</c:v>
                </c:pt>
                <c:pt idx="534">
                  <c:v>-6.3521614283814937E-3</c:v>
                </c:pt>
                <c:pt idx="535">
                  <c:v>-5.825896570627917E-3</c:v>
                </c:pt>
                <c:pt idx="536">
                  <c:v>-6.599631682784159E-3</c:v>
                </c:pt>
                <c:pt idx="537">
                  <c:v>-5.7591375308248278E-3</c:v>
                </c:pt>
                <c:pt idx="538">
                  <c:v>-7.232871536826703E-3</c:v>
                </c:pt>
                <c:pt idx="539">
                  <c:v>-5.7137767939284163E-3</c:v>
                </c:pt>
                <c:pt idx="540">
                  <c:v>-9999</c:v>
                </c:pt>
                <c:pt idx="541">
                  <c:v>-7.3958908845980897E-3</c:v>
                </c:pt>
                <c:pt idx="542">
                  <c:v>-5.3815501868123526E-3</c:v>
                </c:pt>
                <c:pt idx="543">
                  <c:v>-5.4283248434014355E-3</c:v>
                </c:pt>
                <c:pt idx="544">
                  <c:v>-4.9392612905430726E-3</c:v>
                </c:pt>
                <c:pt idx="545">
                  <c:v>-5.0547039157303464E-3</c:v>
                </c:pt>
                <c:pt idx="546">
                  <c:v>-4.8691902249709609E-3</c:v>
                </c:pt>
                <c:pt idx="547">
                  <c:v>-4.8150060001767581E-3</c:v>
                </c:pt>
                <c:pt idx="548">
                  <c:v>-4.3886319548613051E-3</c:v>
                </c:pt>
                <c:pt idx="549">
                  <c:v>-5.0358837445216298E-3</c:v>
                </c:pt>
                <c:pt idx="550">
                  <c:v>-4.7095095857610392E-3</c:v>
                </c:pt>
                <c:pt idx="551">
                  <c:v>-3.7026328510544335E-3</c:v>
                </c:pt>
                <c:pt idx="552">
                  <c:v>-2.7026328544886855E-3</c:v>
                </c:pt>
                <c:pt idx="553">
                  <c:v>-3.2388862003452272E-3</c:v>
                </c:pt>
                <c:pt idx="554">
                  <c:v>-8.4406285328201928E-4</c:v>
                </c:pt>
                <c:pt idx="555">
                  <c:v>-3.2716076117524692E-3</c:v>
                </c:pt>
                <c:pt idx="556">
                  <c:v>-2.7954000762831759E-3</c:v>
                </c:pt>
                <c:pt idx="557">
                  <c:v>-2.8850083543704866E-3</c:v>
                </c:pt>
                <c:pt idx="558">
                  <c:v>-3.2585484022706552E-3</c:v>
                </c:pt>
                <c:pt idx="559">
                  <c:v>-2.9037205679716127E-3</c:v>
                </c:pt>
                <c:pt idx="560">
                  <c:v>-3.0039234577813401E-3</c:v>
                </c:pt>
                <c:pt idx="561">
                  <c:v>-3.6454090828533982E-3</c:v>
                </c:pt>
                <c:pt idx="562">
                  <c:v>-3.3337391974252902E-3</c:v>
                </c:pt>
                <c:pt idx="563">
                  <c:v>-2.6337392005568623E-3</c:v>
                </c:pt>
                <c:pt idx="564">
                  <c:v>-4.6072701571487438E-3</c:v>
                </c:pt>
                <c:pt idx="565">
                  <c:v>-3.1219859430058443E-3</c:v>
                </c:pt>
                <c:pt idx="566">
                  <c:v>-3.6337732426767744E-3</c:v>
                </c:pt>
                <c:pt idx="567">
                  <c:v>-6.3372678340064409E-4</c:v>
                </c:pt>
                <c:pt idx="568">
                  <c:v>-3.6366371657137915E-3</c:v>
                </c:pt>
                <c:pt idx="569">
                  <c:v>-3.0101642592785492E-3</c:v>
                </c:pt>
                <c:pt idx="570">
                  <c:v>-3.9836913231056908E-3</c:v>
                </c:pt>
                <c:pt idx="571">
                  <c:v>-3.848330925417795E-3</c:v>
                </c:pt>
                <c:pt idx="572">
                  <c:v>-3.121857164435601E-3</c:v>
                </c:pt>
                <c:pt idx="573">
                  <c:v>-3.7953833715122717E-3</c:v>
                </c:pt>
                <c:pt idx="574">
                  <c:v>-3.3982724979263225E-3</c:v>
                </c:pt>
                <c:pt idx="575">
                  <c:v>-3.8717981683451686E-3</c:v>
                </c:pt>
                <c:pt idx="576">
                  <c:v>-3.2864769938437764E-3</c:v>
                </c:pt>
                <c:pt idx="577">
                  <c:v>-3.1600024159149174E-3</c:v>
                </c:pt>
                <c:pt idx="578">
                  <c:v>-2.5335277885786545E-3</c:v>
                </c:pt>
                <c:pt idx="579">
                  <c:v>-3.7482045373788495E-3</c:v>
                </c:pt>
                <c:pt idx="580">
                  <c:v>-3.1217296611452533E-3</c:v>
                </c:pt>
                <c:pt idx="581">
                  <c:v>-1.4740753166749138E-3</c:v>
                </c:pt>
                <c:pt idx="582">
                  <c:v>-3.5475971159556492E-3</c:v>
                </c:pt>
                <c:pt idx="583">
                  <c:v>-2.5211188806646273E-3</c:v>
                </c:pt>
                <c:pt idx="584">
                  <c:v>-6.2943599070870767E-3</c:v>
                </c:pt>
                <c:pt idx="585">
                  <c:v>-1.2678804962243696E-3</c:v>
                </c:pt>
                <c:pt idx="586">
                  <c:v>7.0947219435324796E-4</c:v>
                </c:pt>
                <c:pt idx="587">
                  <c:v>-2.7827298300836748E-3</c:v>
                </c:pt>
                <c:pt idx="588">
                  <c:v>-2.3191048743276665E-3</c:v>
                </c:pt>
                <c:pt idx="589">
                  <c:v>-2.5404944757660836E-3</c:v>
                </c:pt>
                <c:pt idx="590">
                  <c:v>-3.4737660457190168E-3</c:v>
                </c:pt>
                <c:pt idx="591">
                  <c:v>-2.0326284509708508E-3</c:v>
                </c:pt>
                <c:pt idx="592">
                  <c:v>-2.4673959514415911E-3</c:v>
                </c:pt>
                <c:pt idx="593">
                  <c:v>-2.5716570174188682E-3</c:v>
                </c:pt>
                <c:pt idx="594">
                  <c:v>-2.8184961708990104E-3</c:v>
                </c:pt>
                <c:pt idx="595">
                  <c:v>-1.2684862232631607E-4</c:v>
                </c:pt>
                <c:pt idx="596">
                  <c:v>9.3018466077405063E-4</c:v>
                </c:pt>
                <c:pt idx="597">
                  <c:v>-4.3163668120621904E-5</c:v>
                </c:pt>
                <c:pt idx="598">
                  <c:v>7.8348802849567342E-4</c:v>
                </c:pt>
                <c:pt idx="599">
                  <c:v>6.3556120082971547E-4</c:v>
                </c:pt>
                <c:pt idx="600">
                  <c:v>-2.3778455908871066E-4</c:v>
                </c:pt>
                <c:pt idx="601">
                  <c:v>1.7273674942160141E-3</c:v>
                </c:pt>
                <c:pt idx="602">
                  <c:v>8.9395072751254079E-4</c:v>
                </c:pt>
                <c:pt idx="603">
                  <c:v>3.4611629757103773E-4</c:v>
                </c:pt>
                <c:pt idx="604">
                  <c:v>5.9272292759193594E-4</c:v>
                </c:pt>
                <c:pt idx="605">
                  <c:v>3.8903762071960755E-3</c:v>
                </c:pt>
                <c:pt idx="606">
                  <c:v>3.6775328004667492E-3</c:v>
                </c:pt>
                <c:pt idx="607">
                  <c:v>1.6458960945758151E-3</c:v>
                </c:pt>
                <c:pt idx="608">
                  <c:v>1.8153085930033581E-3</c:v>
                </c:pt>
                <c:pt idx="609">
                  <c:v>1.8768702938188435E-3</c:v>
                </c:pt>
                <c:pt idx="610">
                  <c:v>7.4088353820545849E-3</c:v>
                </c:pt>
                <c:pt idx="611">
                  <c:v>5.373677511777409E-3</c:v>
                </c:pt>
                <c:pt idx="612">
                  <c:v>5.8311953744842829E-3</c:v>
                </c:pt>
                <c:pt idx="613">
                  <c:v>4.657993170121914E-3</c:v>
                </c:pt>
                <c:pt idx="614">
                  <c:v>5.3754790715347476E-3</c:v>
                </c:pt>
                <c:pt idx="615">
                  <c:v>5.7560614379866155E-3</c:v>
                </c:pt>
                <c:pt idx="616">
                  <c:v>7.3704843246891801E-3</c:v>
                </c:pt>
                <c:pt idx="617">
                  <c:v>5.0972872828889525E-3</c:v>
                </c:pt>
                <c:pt idx="618">
                  <c:v>5.724090268942052E-3</c:v>
                </c:pt>
                <c:pt idx="619">
                  <c:v>6.2498343299694104E-3</c:v>
                </c:pt>
                <c:pt idx="620">
                  <c:v>5.2149350087115024E-3</c:v>
                </c:pt>
                <c:pt idx="621">
                  <c:v>6.2417416797648246E-3</c:v>
                </c:pt>
                <c:pt idx="622">
                  <c:v>4.565529729539386E-3</c:v>
                </c:pt>
                <c:pt idx="623">
                  <c:v>5.7110282419558112E-3</c:v>
                </c:pt>
                <c:pt idx="624">
                  <c:v>5.4378363157827209E-3</c:v>
                </c:pt>
                <c:pt idx="625">
                  <c:v>5.8369851794058229E-3</c:v>
                </c:pt>
                <c:pt idx="626">
                  <c:v>5.0919351570431239E-3</c:v>
                </c:pt>
                <c:pt idx="627">
                  <c:v>7.1885100094700363E-3</c:v>
                </c:pt>
                <c:pt idx="628">
                  <c:v>6.4019314303373643E-3</c:v>
                </c:pt>
                <c:pt idx="629">
                  <c:v>7.679372954368005E-3</c:v>
                </c:pt>
                <c:pt idx="630">
                  <c:v>5.4847285919507084E-3</c:v>
                </c:pt>
                <c:pt idx="631">
                  <c:v>6.9115920257815395E-3</c:v>
                </c:pt>
                <c:pt idx="632">
                  <c:v>7.3384554813402652E-3</c:v>
                </c:pt>
                <c:pt idx="633">
                  <c:v>6.1294561505497204E-3</c:v>
                </c:pt>
                <c:pt idx="634">
                  <c:v>6.4563200218713691E-3</c:v>
                </c:pt>
                <c:pt idx="635">
                  <c:v>7.8187116426800731E-3</c:v>
                </c:pt>
                <c:pt idx="636">
                  <c:v>7.1892306941564819E-3</c:v>
                </c:pt>
                <c:pt idx="637">
                  <c:v>1.7919207003276687E-2</c:v>
                </c:pt>
                <c:pt idx="638">
                  <c:v>7.7757662802848751E-3</c:v>
                </c:pt>
                <c:pt idx="639">
                  <c:v>7.9010050792316482E-3</c:v>
                </c:pt>
                <c:pt idx="640">
                  <c:v>7.7914873696299895E-3</c:v>
                </c:pt>
                <c:pt idx="641">
                  <c:v>5.8457478478521341E-4</c:v>
                </c:pt>
                <c:pt idx="642">
                  <c:v>7.9114887121356295E-3</c:v>
                </c:pt>
                <c:pt idx="643">
                  <c:v>7.7384026482993033E-3</c:v>
                </c:pt>
                <c:pt idx="644">
                  <c:v>8.3729725572726579E-3</c:v>
                </c:pt>
                <c:pt idx="645">
                  <c:v>1.029614483138057E-2</c:v>
                </c:pt>
                <c:pt idx="646">
                  <c:v>8.2293341773129799E-3</c:v>
                </c:pt>
                <c:pt idx="647">
                  <c:v>8.2562509377628844E-3</c:v>
                </c:pt>
                <c:pt idx="648">
                  <c:v>7.6208594783615264E-3</c:v>
                </c:pt>
                <c:pt idx="649">
                  <c:v>8.524474870565308E-3</c:v>
                </c:pt>
                <c:pt idx="650">
                  <c:v>7.951264620064567E-3</c:v>
                </c:pt>
                <c:pt idx="651">
                  <c:v>7.5742048700707908E-3</c:v>
                </c:pt>
                <c:pt idx="652">
                  <c:v>8.713073411000841E-3</c:v>
                </c:pt>
                <c:pt idx="653">
                  <c:v>9.3328767145509448E-3</c:v>
                </c:pt>
                <c:pt idx="654">
                  <c:v>8.6746238518042376E-3</c:v>
                </c:pt>
                <c:pt idx="655">
                  <c:v>1.0599372634002924E-2</c:v>
                </c:pt>
                <c:pt idx="656">
                  <c:v>1.0426332451721705E-2</c:v>
                </c:pt>
                <c:pt idx="657">
                  <c:v>9.1297313897767199E-3</c:v>
                </c:pt>
                <c:pt idx="658">
                  <c:v>9.3298255889559135E-3</c:v>
                </c:pt>
                <c:pt idx="659">
                  <c:v>1.0059757768633897E-2</c:v>
                </c:pt>
                <c:pt idx="660">
                  <c:v>1.315756535903859E-2</c:v>
                </c:pt>
                <c:pt idx="661">
                  <c:v>1.3692959852703288E-2</c:v>
                </c:pt>
                <c:pt idx="662">
                  <c:v>1.3180582531241502E-2</c:v>
                </c:pt>
                <c:pt idx="663">
                  <c:v>1.3017453010706285E-2</c:v>
                </c:pt>
                <c:pt idx="664">
                  <c:v>1.354444900700273E-2</c:v>
                </c:pt>
                <c:pt idx="665">
                  <c:v>1.3254883828821163E-2</c:v>
                </c:pt>
                <c:pt idx="666">
                  <c:v>1.4185800289519136E-2</c:v>
                </c:pt>
                <c:pt idx="667">
                  <c:v>1.9285760425665759E-2</c:v>
                </c:pt>
                <c:pt idx="668">
                  <c:v>1.441776592403991E-2</c:v>
                </c:pt>
                <c:pt idx="669">
                  <c:v>1.4474294898723112E-2</c:v>
                </c:pt>
                <c:pt idx="670">
                  <c:v>1.6040449055889236E-2</c:v>
                </c:pt>
                <c:pt idx="671">
                  <c:v>1.6060390587501003E-2</c:v>
                </c:pt>
                <c:pt idx="672">
                  <c:v>1.6425337285256088E-2</c:v>
                </c:pt>
                <c:pt idx="673">
                  <c:v>2.7539492110501315E-2</c:v>
                </c:pt>
                <c:pt idx="674">
                  <c:v>1.863904370000876E-2</c:v>
                </c:pt>
                <c:pt idx="675">
                  <c:v>1.8855416607903575E-2</c:v>
                </c:pt>
                <c:pt idx="676">
                  <c:v>1.5282463251574448E-2</c:v>
                </c:pt>
                <c:pt idx="677">
                  <c:v>1.6254406748035417E-2</c:v>
                </c:pt>
                <c:pt idx="678">
                  <c:v>5.3054164253951826E-2</c:v>
                </c:pt>
                <c:pt idx="679">
                  <c:v>1.8083384435386679E-2</c:v>
                </c:pt>
                <c:pt idx="680">
                  <c:v>2.4483384564747385E-2</c:v>
                </c:pt>
                <c:pt idx="681">
                  <c:v>1.7310436344915699E-2</c:v>
                </c:pt>
                <c:pt idx="682">
                  <c:v>1.8953903819562235E-2</c:v>
                </c:pt>
                <c:pt idx="683">
                  <c:v>1.9564974402210403E-2</c:v>
                </c:pt>
                <c:pt idx="684">
                  <c:v>1.7541327211663099E-2</c:v>
                </c:pt>
                <c:pt idx="685">
                  <c:v>1.8968381820553132E-2</c:v>
                </c:pt>
                <c:pt idx="686">
                  <c:v>1.9342337215080607E-2</c:v>
                </c:pt>
                <c:pt idx="687">
                  <c:v>1.796939165455598E-2</c:v>
                </c:pt>
                <c:pt idx="688">
                  <c:v>2.0221099882107713E-2</c:v>
                </c:pt>
                <c:pt idx="689">
                  <c:v>1.8981468979750882E-2</c:v>
                </c:pt>
                <c:pt idx="690">
                  <c:v>2.5225073541100561E-2</c:v>
                </c:pt>
                <c:pt idx="691">
                  <c:v>1.9389693857087869E-2</c:v>
                </c:pt>
                <c:pt idx="692">
                  <c:v>1.9720947066483724E-2</c:v>
                </c:pt>
                <c:pt idx="693">
                  <c:v>2.0425485401750855E-2</c:v>
                </c:pt>
                <c:pt idx="694">
                  <c:v>1.5890925488025509E-2</c:v>
                </c:pt>
                <c:pt idx="695">
                  <c:v>2.0318871598684167E-2</c:v>
                </c:pt>
                <c:pt idx="696">
                  <c:v>2.1061892083337072E-2</c:v>
                </c:pt>
                <c:pt idx="697">
                  <c:v>1.9588962737422427E-2</c:v>
                </c:pt>
                <c:pt idx="698">
                  <c:v>2.1604817041606408E-2</c:v>
                </c:pt>
                <c:pt idx="699">
                  <c:v>2.1629810185625511E-2</c:v>
                </c:pt>
                <c:pt idx="700">
                  <c:v>2.2918590871385168E-2</c:v>
                </c:pt>
                <c:pt idx="701">
                  <c:v>2.3366070408139337E-2</c:v>
                </c:pt>
                <c:pt idx="702">
                  <c:v>2.4293149230629866E-2</c:v>
                </c:pt>
                <c:pt idx="703">
                  <c:v>2.3919392502064242E-2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7D-43FA-80A3-AC2DD193D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45864"/>
        <c:axId val="1"/>
      </c:scatterChart>
      <c:valAx>
        <c:axId val="829745864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070866141732287"/>
              <c:y val="0.851063829787234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3"/>
          <c:min val="-0.06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692913385826771E-2"/>
              <c:y val="0.3768996960486322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4586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598425196850396"/>
          <c:y val="0.92401215805471126"/>
          <c:w val="6.1417322834645627E-2"/>
          <c:h val="6.07902735562310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RW Com - Q+S residuals - </a:t>
            </a:r>
            <a:r>
              <a:rPr lang="en-AU" sz="1200" b="1" i="0" u="none" strike="noStrike" baseline="0">
                <a:solidFill>
                  <a:srgbClr val="FF0000"/>
                </a:solidFill>
                <a:latin typeface="Arial"/>
                <a:cs typeface="Arial"/>
              </a:rPr>
              <a:t>NOT REGULAR</a:t>
            </a:r>
          </a:p>
        </c:rich>
      </c:tx>
      <c:layout>
        <c:manualLayout>
          <c:xMode val="edge"/>
          <c:yMode val="edge"/>
          <c:x val="0.24605694792882751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68781013392318"/>
          <c:y val="0.14634168126798494"/>
          <c:w val="0.8012624467530427"/>
          <c:h val="0.64329364057385041"/>
        </c:manualLayout>
      </c:layout>
      <c:scatterChart>
        <c:scatterStyle val="lineMarker"/>
        <c:varyColors val="0"/>
        <c:ser>
          <c:idx val="3"/>
          <c:order val="0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6'!$F$21:$F$1776</c:f>
              <c:numCache>
                <c:formatCode>General</c:formatCode>
                <c:ptCount val="1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6'!$AC$21:$AC$1776</c:f>
              <c:numCache>
                <c:formatCode>General</c:formatCode>
                <c:ptCount val="1756"/>
                <c:pt idx="0">
                  <c:v>-9999</c:v>
                </c:pt>
                <c:pt idx="1">
                  <c:v>-9999</c:v>
                </c:pt>
                <c:pt idx="2">
                  <c:v>-9999</c:v>
                </c:pt>
                <c:pt idx="3">
                  <c:v>-9999</c:v>
                </c:pt>
                <c:pt idx="4">
                  <c:v>-9999</c:v>
                </c:pt>
                <c:pt idx="5">
                  <c:v>1.6534537204651242E-3</c:v>
                </c:pt>
                <c:pt idx="6">
                  <c:v>-7.2344554853223837E-4</c:v>
                </c:pt>
                <c:pt idx="7">
                  <c:v>-1.4272004784811314E-3</c:v>
                </c:pt>
                <c:pt idx="8">
                  <c:v>4.28189458605664E-2</c:v>
                </c:pt>
                <c:pt idx="9">
                  <c:v>-3.4321798652019175E-4</c:v>
                </c:pt>
                <c:pt idx="10">
                  <c:v>-4.195418939692809E-3</c:v>
                </c:pt>
                <c:pt idx="11">
                  <c:v>-1.18119944593989E-3</c:v>
                </c:pt>
                <c:pt idx="12">
                  <c:v>-6.4931700405271228E-3</c:v>
                </c:pt>
                <c:pt idx="13">
                  <c:v>-3.4143913703243624E-3</c:v>
                </c:pt>
                <c:pt idx="14">
                  <c:v>7.4370525155558614E-5</c:v>
                </c:pt>
                <c:pt idx="15">
                  <c:v>3.7437052485287878E-4</c:v>
                </c:pt>
                <c:pt idx="16">
                  <c:v>1.5645750886333635E-2</c:v>
                </c:pt>
                <c:pt idx="17">
                  <c:v>-5.3216529036280887E-3</c:v>
                </c:pt>
                <c:pt idx="18">
                  <c:v>-2.321652906654887E-3</c:v>
                </c:pt>
                <c:pt idx="19">
                  <c:v>-1.3373442270068522E-2</c:v>
                </c:pt>
                <c:pt idx="20">
                  <c:v>-3.1321919690078083E-3</c:v>
                </c:pt>
                <c:pt idx="21">
                  <c:v>3.8678080360562582E-3</c:v>
                </c:pt>
                <c:pt idx="22">
                  <c:v>-1.5633818480728151E-3</c:v>
                </c:pt>
                <c:pt idx="23">
                  <c:v>9.4366181505302002E-3</c:v>
                </c:pt>
                <c:pt idx="24">
                  <c:v>-4.2581829956185417E-4</c:v>
                </c:pt>
                <c:pt idx="25">
                  <c:v>6.5981537878191145E-4</c:v>
                </c:pt>
                <c:pt idx="26">
                  <c:v>-2.6872099115582207E-3</c:v>
                </c:pt>
                <c:pt idx="27">
                  <c:v>3.0184522510200351E-3</c:v>
                </c:pt>
                <c:pt idx="28">
                  <c:v>-1.1120119316969955E-2</c:v>
                </c:pt>
                <c:pt idx="29">
                  <c:v>1.8798806820405157E-3</c:v>
                </c:pt>
                <c:pt idx="30">
                  <c:v>-4.1844535421674989E-2</c:v>
                </c:pt>
                <c:pt idx="31">
                  <c:v>-1.2258484660827565E-3</c:v>
                </c:pt>
                <c:pt idx="32">
                  <c:v>2.8068519112565615E-3</c:v>
                </c:pt>
                <c:pt idx="33">
                  <c:v>3.1818821019764841E-3</c:v>
                </c:pt>
                <c:pt idx="34">
                  <c:v>1.8129765935576758E-2</c:v>
                </c:pt>
                <c:pt idx="35">
                  <c:v>-4.4143487850827993E-3</c:v>
                </c:pt>
                <c:pt idx="36">
                  <c:v>-3.3280113503777846E-3</c:v>
                </c:pt>
                <c:pt idx="37">
                  <c:v>-1.7398679873385E-3</c:v>
                </c:pt>
                <c:pt idx="38">
                  <c:v>4.3007711398671405E-3</c:v>
                </c:pt>
                <c:pt idx="39">
                  <c:v>1.1300771137655249E-2</c:v>
                </c:pt>
                <c:pt idx="40">
                  <c:v>-1.8896450828492263E-2</c:v>
                </c:pt>
                <c:pt idx="41">
                  <c:v>-9.5690952002666727E-3</c:v>
                </c:pt>
                <c:pt idx="42">
                  <c:v>8.79859089476334E-3</c:v>
                </c:pt>
                <c:pt idx="43">
                  <c:v>8.0683900340070957E-4</c:v>
                </c:pt>
                <c:pt idx="44">
                  <c:v>-4.8658174548733722E-3</c:v>
                </c:pt>
                <c:pt idx="45">
                  <c:v>1.4012070582300126E-2</c:v>
                </c:pt>
                <c:pt idx="46">
                  <c:v>-5.5671444501766611E-3</c:v>
                </c:pt>
                <c:pt idx="47">
                  <c:v>-1.4873174509930242E-2</c:v>
                </c:pt>
                <c:pt idx="48">
                  <c:v>1.9287012475839938E-3</c:v>
                </c:pt>
                <c:pt idx="49">
                  <c:v>3.622347089123761E-3</c:v>
                </c:pt>
                <c:pt idx="50">
                  <c:v>1.2409403318711194E-3</c:v>
                </c:pt>
                <c:pt idx="51">
                  <c:v>-3.603182274331462E-3</c:v>
                </c:pt>
                <c:pt idx="52">
                  <c:v>-1.4229663845236433E-3</c:v>
                </c:pt>
                <c:pt idx="53">
                  <c:v>-2.7370891691405247E-2</c:v>
                </c:pt>
                <c:pt idx="54">
                  <c:v>-3.7555236619152442E-3</c:v>
                </c:pt>
                <c:pt idx="55">
                  <c:v>-3.1401597226748284E-3</c:v>
                </c:pt>
                <c:pt idx="56">
                  <c:v>3.1428938158186031E-3</c:v>
                </c:pt>
                <c:pt idx="57">
                  <c:v>-6.8470246141584274E-4</c:v>
                </c:pt>
                <c:pt idx="58">
                  <c:v>4.3152975432407701E-3</c:v>
                </c:pt>
                <c:pt idx="59">
                  <c:v>-1.1742646522281869E-2</c:v>
                </c:pt>
                <c:pt idx="60">
                  <c:v>-3.4251652257218657E-3</c:v>
                </c:pt>
                <c:pt idx="61">
                  <c:v>-1.3998400114660511E-2</c:v>
                </c:pt>
                <c:pt idx="62">
                  <c:v>3.4260170409686251E-4</c:v>
                </c:pt>
                <c:pt idx="63">
                  <c:v>3.9371474437781637E-3</c:v>
                </c:pt>
                <c:pt idx="64">
                  <c:v>-4.5950066877813479E-3</c:v>
                </c:pt>
                <c:pt idx="65">
                  <c:v>6.7317561962494388E-3</c:v>
                </c:pt>
                <c:pt idx="66">
                  <c:v>-3.6907728834007017E-3</c:v>
                </c:pt>
                <c:pt idx="67">
                  <c:v>5.4584470606430938E-3</c:v>
                </c:pt>
                <c:pt idx="68">
                  <c:v>-3.92749560052362E-3</c:v>
                </c:pt>
                <c:pt idx="69">
                  <c:v>1.2414179576510876E-3</c:v>
                </c:pt>
                <c:pt idx="70">
                  <c:v>3.2524202108402981E-3</c:v>
                </c:pt>
                <c:pt idx="71">
                  <c:v>-4.278646554963534E-4</c:v>
                </c:pt>
                <c:pt idx="72">
                  <c:v>-8.138769903827817E-4</c:v>
                </c:pt>
                <c:pt idx="73">
                  <c:v>1.8198641470946243E-3</c:v>
                </c:pt>
                <c:pt idx="74">
                  <c:v>-4.1278894346172051E-3</c:v>
                </c:pt>
                <c:pt idx="75">
                  <c:v>2.921886398876322E-3</c:v>
                </c:pt>
                <c:pt idx="76">
                  <c:v>-1.3850305600417175E-2</c:v>
                </c:pt>
                <c:pt idx="77">
                  <c:v>-2.0877681701633663E-3</c:v>
                </c:pt>
                <c:pt idx="78">
                  <c:v>1.4271643035049793E-3</c:v>
                </c:pt>
                <c:pt idx="79">
                  <c:v>2.4271643073466849E-3</c:v>
                </c:pt>
                <c:pt idx="80">
                  <c:v>6.1896332088556124E-3</c:v>
                </c:pt>
                <c:pt idx="81">
                  <c:v>2.5263272872476628E-3</c:v>
                </c:pt>
                <c:pt idx="82">
                  <c:v>3.5263272910893684E-3</c:v>
                </c:pt>
                <c:pt idx="83">
                  <c:v>-2.9027265162014067E-3</c:v>
                </c:pt>
                <c:pt idx="84">
                  <c:v>-2.4634989662703837E-3</c:v>
                </c:pt>
                <c:pt idx="85">
                  <c:v>7.6365322197272014E-3</c:v>
                </c:pt>
                <c:pt idx="86">
                  <c:v>-3.6429266934465501E-3</c:v>
                </c:pt>
                <c:pt idx="87">
                  <c:v>-3.3175434680726467E-3</c:v>
                </c:pt>
                <c:pt idx="88">
                  <c:v>5.6179427982312249E-3</c:v>
                </c:pt>
                <c:pt idx="89">
                  <c:v>3.545758402629046E-3</c:v>
                </c:pt>
                <c:pt idx="90">
                  <c:v>-8.7733583426931744E-3</c:v>
                </c:pt>
                <c:pt idx="91">
                  <c:v>-3.8331946845261318E-3</c:v>
                </c:pt>
                <c:pt idx="92">
                  <c:v>5.7802836062936375E-3</c:v>
                </c:pt>
                <c:pt idx="93">
                  <c:v>5.393761439076444E-3</c:v>
                </c:pt>
                <c:pt idx="94">
                  <c:v>-2.1391695374240492E-2</c:v>
                </c:pt>
                <c:pt idx="95">
                  <c:v>1.2217782073197223E-3</c:v>
                </c:pt>
                <c:pt idx="96">
                  <c:v>1.4886195930691715E-3</c:v>
                </c:pt>
                <c:pt idx="97">
                  <c:v>2.431315780780376E-3</c:v>
                </c:pt>
                <c:pt idx="98">
                  <c:v>3.4313157846220816E-3</c:v>
                </c:pt>
                <c:pt idx="99">
                  <c:v>2.8726855099495559E-3</c:v>
                </c:pt>
                <c:pt idx="100">
                  <c:v>-3.4664984184459057E-3</c:v>
                </c:pt>
                <c:pt idx="101">
                  <c:v>2.1840854890541094E-3</c:v>
                </c:pt>
                <c:pt idx="102">
                  <c:v>-3.9192106361123739E-3</c:v>
                </c:pt>
                <c:pt idx="103">
                  <c:v>-1.9234512758639528E-3</c:v>
                </c:pt>
                <c:pt idx="104">
                  <c:v>4.2844291524782811E-3</c:v>
                </c:pt>
                <c:pt idx="105">
                  <c:v>5.8383005733920442E-3</c:v>
                </c:pt>
                <c:pt idx="106">
                  <c:v>-2.2141280528515208E-4</c:v>
                </c:pt>
                <c:pt idx="107">
                  <c:v>6.8266401826652928E-3</c:v>
                </c:pt>
                <c:pt idx="108">
                  <c:v>-5.2330660988935043E-3</c:v>
                </c:pt>
                <c:pt idx="109">
                  <c:v>-6.6111768125410647E-3</c:v>
                </c:pt>
                <c:pt idx="110">
                  <c:v>-1.5033590306692095E-3</c:v>
                </c:pt>
                <c:pt idx="111">
                  <c:v>5.9908669448976767E-3</c:v>
                </c:pt>
                <c:pt idx="112">
                  <c:v>1.4098717269845223E-2</c:v>
                </c:pt>
                <c:pt idx="113">
                  <c:v>-6.4468182560445684E-3</c:v>
                </c:pt>
                <c:pt idx="114">
                  <c:v>4.1071228247129181E-3</c:v>
                </c:pt>
                <c:pt idx="115">
                  <c:v>7.7689747461001084E-3</c:v>
                </c:pt>
                <c:pt idx="116">
                  <c:v>7.3826025144071664E-3</c:v>
                </c:pt>
                <c:pt idx="117">
                  <c:v>-6.4015176732563324E-3</c:v>
                </c:pt>
                <c:pt idx="118">
                  <c:v>5.2121204393139765E-3</c:v>
                </c:pt>
                <c:pt idx="119">
                  <c:v>-1.2404254791787077E-2</c:v>
                </c:pt>
                <c:pt idx="120">
                  <c:v>-7.1285425849976795E-3</c:v>
                </c:pt>
                <c:pt idx="121">
                  <c:v>4.2548781145342117E-4</c:v>
                </c:pt>
                <c:pt idx="122">
                  <c:v>-5.9608490184705565E-3</c:v>
                </c:pt>
                <c:pt idx="123">
                  <c:v>-4.0204765560365929E-3</c:v>
                </c:pt>
                <c:pt idx="124">
                  <c:v>-1.0046166964385356E-3</c:v>
                </c:pt>
                <c:pt idx="125">
                  <c:v>3.8870099114941829E-3</c:v>
                </c:pt>
                <c:pt idx="126">
                  <c:v>-9999</c:v>
                </c:pt>
                <c:pt idx="127">
                  <c:v>-3.2556583398767654E-5</c:v>
                </c:pt>
                <c:pt idx="128">
                  <c:v>-9999</c:v>
                </c:pt>
                <c:pt idx="129">
                  <c:v>-9999</c:v>
                </c:pt>
                <c:pt idx="130">
                  <c:v>-9999</c:v>
                </c:pt>
                <c:pt idx="131">
                  <c:v>-9999</c:v>
                </c:pt>
                <c:pt idx="132">
                  <c:v>-9999</c:v>
                </c:pt>
                <c:pt idx="133">
                  <c:v>-1.2517284694176416E-3</c:v>
                </c:pt>
                <c:pt idx="134">
                  <c:v>-9999</c:v>
                </c:pt>
                <c:pt idx="135">
                  <c:v>-9999</c:v>
                </c:pt>
                <c:pt idx="136">
                  <c:v>9.1744226509356827E-4</c:v>
                </c:pt>
                <c:pt idx="137">
                  <c:v>2.4724884634700433E-3</c:v>
                </c:pt>
                <c:pt idx="138">
                  <c:v>8.6630679299625098E-5</c:v>
                </c:pt>
                <c:pt idx="139">
                  <c:v>-9999</c:v>
                </c:pt>
                <c:pt idx="140">
                  <c:v>-9999</c:v>
                </c:pt>
                <c:pt idx="141">
                  <c:v>-3.7638572488547864E-3</c:v>
                </c:pt>
                <c:pt idx="142">
                  <c:v>4.1967553792036042E-3</c:v>
                </c:pt>
                <c:pt idx="143">
                  <c:v>-9999</c:v>
                </c:pt>
                <c:pt idx="144">
                  <c:v>6.5863825601051368E-3</c:v>
                </c:pt>
                <c:pt idx="145">
                  <c:v>-9999</c:v>
                </c:pt>
                <c:pt idx="146">
                  <c:v>5.2440016168399878E-3</c:v>
                </c:pt>
                <c:pt idx="147">
                  <c:v>-8.5437776418292172E-4</c:v>
                </c:pt>
                <c:pt idx="148">
                  <c:v>-1.2401774368391741E-3</c:v>
                </c:pt>
                <c:pt idx="149">
                  <c:v>-9999</c:v>
                </c:pt>
                <c:pt idx="150">
                  <c:v>-1.6129805264809081E-2</c:v>
                </c:pt>
                <c:pt idx="151">
                  <c:v>5.8701947323969508E-3</c:v>
                </c:pt>
                <c:pt idx="152">
                  <c:v>7.0526634682934819E-4</c:v>
                </c:pt>
                <c:pt idx="153">
                  <c:v>-9999</c:v>
                </c:pt>
                <c:pt idx="154">
                  <c:v>1.8874734806248697E-2</c:v>
                </c:pt>
                <c:pt idx="155">
                  <c:v>-1.5306932462658095E-3</c:v>
                </c:pt>
                <c:pt idx="156">
                  <c:v>-4.3611982946515637E-3</c:v>
                </c:pt>
                <c:pt idx="157">
                  <c:v>1.9406880735763944E-4</c:v>
                </c:pt>
                <c:pt idx="158">
                  <c:v>-9999</c:v>
                </c:pt>
                <c:pt idx="159">
                  <c:v>6.3635947769724128E-3</c:v>
                </c:pt>
                <c:pt idx="160">
                  <c:v>-9999</c:v>
                </c:pt>
                <c:pt idx="161">
                  <c:v>-9999</c:v>
                </c:pt>
                <c:pt idx="162">
                  <c:v>-9999</c:v>
                </c:pt>
                <c:pt idx="163">
                  <c:v>-9999</c:v>
                </c:pt>
                <c:pt idx="164">
                  <c:v>-2.2849002256723071E-3</c:v>
                </c:pt>
                <c:pt idx="165">
                  <c:v>-8.3045470238324315E-3</c:v>
                </c:pt>
                <c:pt idx="166">
                  <c:v>-9999</c:v>
                </c:pt>
                <c:pt idx="167">
                  <c:v>1.0831260574638494E-2</c:v>
                </c:pt>
                <c:pt idx="168">
                  <c:v>-9999</c:v>
                </c:pt>
                <c:pt idx="169">
                  <c:v>-9999</c:v>
                </c:pt>
                <c:pt idx="170">
                  <c:v>-9999</c:v>
                </c:pt>
                <c:pt idx="171">
                  <c:v>7.8327827281515789E-3</c:v>
                </c:pt>
                <c:pt idx="172">
                  <c:v>1.4021883067960161E-3</c:v>
                </c:pt>
                <c:pt idx="173">
                  <c:v>-7.0412202827930823E-3</c:v>
                </c:pt>
                <c:pt idx="174">
                  <c:v>6.2118326044112385E-3</c:v>
                </c:pt>
                <c:pt idx="175">
                  <c:v>1.8940306925755063E-2</c:v>
                </c:pt>
                <c:pt idx="176">
                  <c:v>2.5552611914891141E-3</c:v>
                </c:pt>
                <c:pt idx="177">
                  <c:v>7.5552611888697694E-3</c:v>
                </c:pt>
                <c:pt idx="178">
                  <c:v>1.6688410865272974E-3</c:v>
                </c:pt>
                <c:pt idx="179">
                  <c:v>2.319901605228632E-3</c:v>
                </c:pt>
                <c:pt idx="180">
                  <c:v>3.3199016017943801E-3</c:v>
                </c:pt>
                <c:pt idx="181">
                  <c:v>-6.8037839499288967E-3</c:v>
                </c:pt>
                <c:pt idx="182">
                  <c:v>-3.5179027405365529E-3</c:v>
                </c:pt>
                <c:pt idx="183">
                  <c:v>5.654116683386467E-3</c:v>
                </c:pt>
                <c:pt idx="184">
                  <c:v>-1.1178823981442482E-3</c:v>
                </c:pt>
                <c:pt idx="185">
                  <c:v>-1.09144385466159E-2</c:v>
                </c:pt>
                <c:pt idx="186">
                  <c:v>-1.8135157809814687E-3</c:v>
                </c:pt>
                <c:pt idx="187">
                  <c:v>8.683122471469849E-3</c:v>
                </c:pt>
                <c:pt idx="188">
                  <c:v>2.6887448861333341E-3</c:v>
                </c:pt>
                <c:pt idx="189">
                  <c:v>-5.8368488724424E-4</c:v>
                </c:pt>
                <c:pt idx="190">
                  <c:v>-2.8888861267381992E-3</c:v>
                </c:pt>
                <c:pt idx="191">
                  <c:v>2.4599470359643249E-3</c:v>
                </c:pt>
                <c:pt idx="192">
                  <c:v>-1.521389598953273E-3</c:v>
                </c:pt>
                <c:pt idx="193">
                  <c:v>-1.2403768900742525E-2</c:v>
                </c:pt>
                <c:pt idx="194">
                  <c:v>4.2618178895022256E-3</c:v>
                </c:pt>
                <c:pt idx="195">
                  <c:v>-6.9846302840203059E-4</c:v>
                </c:pt>
                <c:pt idx="196">
                  <c:v>2.6414432335578504E-3</c:v>
                </c:pt>
                <c:pt idx="197">
                  <c:v>3.6530692213029275E-3</c:v>
                </c:pt>
                <c:pt idx="198">
                  <c:v>2.6473949611485409E-3</c:v>
                </c:pt>
                <c:pt idx="199">
                  <c:v>2.8279430333947274E-4</c:v>
                </c:pt>
                <c:pt idx="200">
                  <c:v>2.9738876176266249E-4</c:v>
                </c:pt>
                <c:pt idx="201">
                  <c:v>1.8578693239546893E-3</c:v>
                </c:pt>
                <c:pt idx="202">
                  <c:v>-2.8439195244830649E-3</c:v>
                </c:pt>
                <c:pt idx="203">
                  <c:v>-9999</c:v>
                </c:pt>
                <c:pt idx="204">
                  <c:v>-9999</c:v>
                </c:pt>
                <c:pt idx="205">
                  <c:v>-9999</c:v>
                </c:pt>
                <c:pt idx="206">
                  <c:v>-1.0571943740261229E-2</c:v>
                </c:pt>
                <c:pt idx="207">
                  <c:v>3.5453006992775312E-3</c:v>
                </c:pt>
                <c:pt idx="208">
                  <c:v>1.9437088025845654E-4</c:v>
                </c:pt>
                <c:pt idx="209">
                  <c:v>9.1035770300555083E-3</c:v>
                </c:pt>
                <c:pt idx="210">
                  <c:v>-7.1551178224445247E-3</c:v>
                </c:pt>
                <c:pt idx="211">
                  <c:v>-9.2105455876605943E-3</c:v>
                </c:pt>
                <c:pt idx="212">
                  <c:v>-8.9862809876139239E-3</c:v>
                </c:pt>
                <c:pt idx="213">
                  <c:v>2.1003541859209454E-2</c:v>
                </c:pt>
                <c:pt idx="214">
                  <c:v>1.0948750598173199E-3</c:v>
                </c:pt>
                <c:pt idx="215">
                  <c:v>-7.6009941039956608E-3</c:v>
                </c:pt>
                <c:pt idx="216">
                  <c:v>2.4749072405988969E-4</c:v>
                </c:pt>
                <c:pt idx="217">
                  <c:v>1.8995445109074548E-4</c:v>
                </c:pt>
                <c:pt idx="218">
                  <c:v>-1.3993029253203624E-2</c:v>
                </c:pt>
                <c:pt idx="219">
                  <c:v>2.1884829048301867E-3</c:v>
                </c:pt>
                <c:pt idx="220">
                  <c:v>-1.4842562677370996E-3</c:v>
                </c:pt>
                <c:pt idx="221">
                  <c:v>1.2044102911448369E-3</c:v>
                </c:pt>
                <c:pt idx="222">
                  <c:v>6.4768889789969704E-3</c:v>
                </c:pt>
                <c:pt idx="223">
                  <c:v>-1.2850403364574591E-2</c:v>
                </c:pt>
                <c:pt idx="224">
                  <c:v>-4.3103649896129859E-4</c:v>
                </c:pt>
                <c:pt idx="225">
                  <c:v>-9999</c:v>
                </c:pt>
                <c:pt idx="226">
                  <c:v>-9999</c:v>
                </c:pt>
                <c:pt idx="227">
                  <c:v>-9999</c:v>
                </c:pt>
                <c:pt idx="228">
                  <c:v>-9999</c:v>
                </c:pt>
                <c:pt idx="229">
                  <c:v>-9999</c:v>
                </c:pt>
                <c:pt idx="230">
                  <c:v>-9999</c:v>
                </c:pt>
                <c:pt idx="231">
                  <c:v>-9999</c:v>
                </c:pt>
                <c:pt idx="232">
                  <c:v>-1.1607637588800668E-2</c:v>
                </c:pt>
                <c:pt idx="233">
                  <c:v>-2.9889559287053034E-3</c:v>
                </c:pt>
                <c:pt idx="234">
                  <c:v>-4.0429372334446368E-3</c:v>
                </c:pt>
                <c:pt idx="235">
                  <c:v>1.2843982865818736E-3</c:v>
                </c:pt>
                <c:pt idx="236">
                  <c:v>-9.2588433150199902E-3</c:v>
                </c:pt>
                <c:pt idx="237">
                  <c:v>-9.8108456727170716E-4</c:v>
                </c:pt>
                <c:pt idx="238">
                  <c:v>-9999</c:v>
                </c:pt>
                <c:pt idx="239">
                  <c:v>-9999</c:v>
                </c:pt>
                <c:pt idx="240">
                  <c:v>-9999</c:v>
                </c:pt>
                <c:pt idx="241">
                  <c:v>-3.6056794545290035E-3</c:v>
                </c:pt>
                <c:pt idx="242">
                  <c:v>-1.8484955660621367E-3</c:v>
                </c:pt>
                <c:pt idx="243">
                  <c:v>-9.068948324007526E-4</c:v>
                </c:pt>
                <c:pt idx="244">
                  <c:v>-9.7229951563835484E-3</c:v>
                </c:pt>
                <c:pt idx="245">
                  <c:v>-1.0514127728005203E-2</c:v>
                </c:pt>
                <c:pt idx="246">
                  <c:v>-5.0124931902531342E-3</c:v>
                </c:pt>
                <c:pt idx="247">
                  <c:v>-9999</c:v>
                </c:pt>
                <c:pt idx="248">
                  <c:v>-9999</c:v>
                </c:pt>
                <c:pt idx="249">
                  <c:v>-9.2782250087341759E-3</c:v>
                </c:pt>
                <c:pt idx="250">
                  <c:v>-1.3555890555668363E-2</c:v>
                </c:pt>
                <c:pt idx="251">
                  <c:v>6.436807419073938E-4</c:v>
                </c:pt>
                <c:pt idx="252">
                  <c:v>9.0362527741799127E-4</c:v>
                </c:pt>
                <c:pt idx="253">
                  <c:v>-1.2476638562982574E-2</c:v>
                </c:pt>
                <c:pt idx="254">
                  <c:v>3.4705659651625767E-3</c:v>
                </c:pt>
                <c:pt idx="255">
                  <c:v>-1.2342747227150416E-2</c:v>
                </c:pt>
                <c:pt idx="256">
                  <c:v>2.3121881961662687E-3</c:v>
                </c:pt>
                <c:pt idx="257">
                  <c:v>-7.2088353756168625E-3</c:v>
                </c:pt>
                <c:pt idx="258">
                  <c:v>-1.088136706867744E-2</c:v>
                </c:pt>
                <c:pt idx="259">
                  <c:v>-7.2574653445629626E-4</c:v>
                </c:pt>
                <c:pt idx="260">
                  <c:v>-6.2578146302492612E-3</c:v>
                </c:pt>
                <c:pt idx="261">
                  <c:v>-6.9303052817355978E-3</c:v>
                </c:pt>
                <c:pt idx="262">
                  <c:v>-2.6377393909140529E-3</c:v>
                </c:pt>
                <c:pt idx="263">
                  <c:v>-5.0046118757834344E-3</c:v>
                </c:pt>
                <c:pt idx="264">
                  <c:v>-3.1006089923116958E-3</c:v>
                </c:pt>
                <c:pt idx="265">
                  <c:v>-3.1014932822271551E-4</c:v>
                </c:pt>
                <c:pt idx="266">
                  <c:v>9.3006140952244659E-4</c:v>
                </c:pt>
                <c:pt idx="267">
                  <c:v>-1.0243479153032264E-2</c:v>
                </c:pt>
                <c:pt idx="268">
                  <c:v>-9.6756833346046209E-3</c:v>
                </c:pt>
                <c:pt idx="269">
                  <c:v>-7.0573524129604135E-3</c:v>
                </c:pt>
                <c:pt idx="270">
                  <c:v>9.4912648356371143E-4</c:v>
                </c:pt>
                <c:pt idx="271">
                  <c:v>-1.6301810687191477E-2</c:v>
                </c:pt>
                <c:pt idx="272">
                  <c:v>-1.9984789938447926E-3</c:v>
                </c:pt>
                <c:pt idx="273">
                  <c:v>-5.9210479540046778E-3</c:v>
                </c:pt>
                <c:pt idx="274">
                  <c:v>-1.3079816622462829E-2</c:v>
                </c:pt>
                <c:pt idx="275">
                  <c:v>-1.4766341382824056E-3</c:v>
                </c:pt>
                <c:pt idx="276">
                  <c:v>-1.1856136815241407E-2</c:v>
                </c:pt>
                <c:pt idx="277">
                  <c:v>-7.1504472200327289E-3</c:v>
                </c:pt>
                <c:pt idx="278">
                  <c:v>-1.8185069799475713E-2</c:v>
                </c:pt>
                <c:pt idx="279">
                  <c:v>-1.2023809148298779E-3</c:v>
                </c:pt>
                <c:pt idx="280">
                  <c:v>-1.1101147974363042E-2</c:v>
                </c:pt>
                <c:pt idx="281">
                  <c:v>-9.0378087799661833E-3</c:v>
                </c:pt>
                <c:pt idx="282">
                  <c:v>-2.5900499632231542E-2</c:v>
                </c:pt>
                <c:pt idx="283">
                  <c:v>-3.4654656061690447E-3</c:v>
                </c:pt>
                <c:pt idx="284">
                  <c:v>-5.756145653033503E-3</c:v>
                </c:pt>
                <c:pt idx="285">
                  <c:v>2.5714483480811842E-3</c:v>
                </c:pt>
                <c:pt idx="286">
                  <c:v>-1.4565286201459006E-2</c:v>
                </c:pt>
                <c:pt idx="287">
                  <c:v>-1.4667997408652593E-2</c:v>
                </c:pt>
                <c:pt idx="288">
                  <c:v>-7.7712621449202469E-3</c:v>
                </c:pt>
                <c:pt idx="289">
                  <c:v>-7.4780863934100225E-3</c:v>
                </c:pt>
                <c:pt idx="290">
                  <c:v>-7.3563643097267926E-3</c:v>
                </c:pt>
                <c:pt idx="291">
                  <c:v>-7.8366401595208451E-3</c:v>
                </c:pt>
                <c:pt idx="292">
                  <c:v>-7.625044855255116E-3</c:v>
                </c:pt>
                <c:pt idx="293">
                  <c:v>-6.9128644161956833E-4</c:v>
                </c:pt>
                <c:pt idx="294">
                  <c:v>2.2018696497165223E-3</c:v>
                </c:pt>
                <c:pt idx="295">
                  <c:v>9.2018696547805888E-3</c:v>
                </c:pt>
                <c:pt idx="296">
                  <c:v>-2.6274630731399143E-4</c:v>
                </c:pt>
                <c:pt idx="297">
                  <c:v>-7.6052018367786627E-3</c:v>
                </c:pt>
                <c:pt idx="298">
                  <c:v>6.585450568148429E-3</c:v>
                </c:pt>
                <c:pt idx="299">
                  <c:v>2.2844393953756516E-3</c:v>
                </c:pt>
                <c:pt idx="300">
                  <c:v>-7.3437770799758585E-3</c:v>
                </c:pt>
                <c:pt idx="301">
                  <c:v>5.5113420606273181E-3</c:v>
                </c:pt>
                <c:pt idx="302">
                  <c:v>-8.7408454532543131E-4</c:v>
                </c:pt>
                <c:pt idx="303">
                  <c:v>-9.2526191590580967E-4</c:v>
                </c:pt>
                <c:pt idx="304">
                  <c:v>4.1060620731030017E-3</c:v>
                </c:pt>
                <c:pt idx="305">
                  <c:v>1.0568209938837289E-2</c:v>
                </c:pt>
                <c:pt idx="306">
                  <c:v>4.7131546567312083E-3</c:v>
                </c:pt>
                <c:pt idx="307">
                  <c:v>1.1377373776518988E-2</c:v>
                </c:pt>
                <c:pt idx="308">
                  <c:v>3.6029736495194094E-3</c:v>
                </c:pt>
                <c:pt idx="309">
                  <c:v>-2.7237317788046615E-3</c:v>
                </c:pt>
                <c:pt idx="310">
                  <c:v>2.8052904820208367E-3</c:v>
                </c:pt>
                <c:pt idx="311">
                  <c:v>1.2410418805422638E-2</c:v>
                </c:pt>
                <c:pt idx="312">
                  <c:v>-3.0601913721987478E-3</c:v>
                </c:pt>
                <c:pt idx="313">
                  <c:v>7.1875320690337249E-3</c:v>
                </c:pt>
                <c:pt idx="314">
                  <c:v>2.8428760665266464E-3</c:v>
                </c:pt>
                <c:pt idx="315">
                  <c:v>-5.4818342897967123E-3</c:v>
                </c:pt>
                <c:pt idx="316">
                  <c:v>9.2804055320000606E-3</c:v>
                </c:pt>
                <c:pt idx="317">
                  <c:v>-7.3157524487296559E-4</c:v>
                </c:pt>
                <c:pt idx="318">
                  <c:v>3.9337870181206918E-3</c:v>
                </c:pt>
                <c:pt idx="319">
                  <c:v>-3.3359711451665698E-3</c:v>
                </c:pt>
                <c:pt idx="320">
                  <c:v>-9.5095553227755522E-4</c:v>
                </c:pt>
                <c:pt idx="321">
                  <c:v>2.2211938343394511E-2</c:v>
                </c:pt>
                <c:pt idx="322">
                  <c:v>1.3968278487364559E-3</c:v>
                </c:pt>
                <c:pt idx="323">
                  <c:v>5.9653212695973713E-3</c:v>
                </c:pt>
                <c:pt idx="324">
                  <c:v>1.9109897800833123E-4</c:v>
                </c:pt>
                <c:pt idx="325">
                  <c:v>1.2959977849028477E-3</c:v>
                </c:pt>
                <c:pt idx="326">
                  <c:v>2.9613045433342748E-3</c:v>
                </c:pt>
                <c:pt idx="327">
                  <c:v>8.314693728513043E-3</c:v>
                </c:pt>
                <c:pt idx="328">
                  <c:v>1.3697996223398443E-2</c:v>
                </c:pt>
                <c:pt idx="329">
                  <c:v>1.3886439858948958E-2</c:v>
                </c:pt>
                <c:pt idx="330">
                  <c:v>2.2070181139774242E-2</c:v>
                </c:pt>
                <c:pt idx="331">
                  <c:v>2.9726765776968839E-3</c:v>
                </c:pt>
                <c:pt idx="332">
                  <c:v>5.7273765909830257E-3</c:v>
                </c:pt>
                <c:pt idx="333">
                  <c:v>8.2914161642507513E-3</c:v>
                </c:pt>
                <c:pt idx="334">
                  <c:v>4.9467161855323745E-3</c:v>
                </c:pt>
                <c:pt idx="335">
                  <c:v>9.4141449585742609E-4</c:v>
                </c:pt>
                <c:pt idx="336">
                  <c:v>1.1562586588488036E-2</c:v>
                </c:pt>
                <c:pt idx="337">
                  <c:v>6.0336760023706956E-3</c:v>
                </c:pt>
                <c:pt idx="338">
                  <c:v>1.0309979632728592E-2</c:v>
                </c:pt>
                <c:pt idx="339">
                  <c:v>3.0155465435775172E-3</c:v>
                </c:pt>
                <c:pt idx="340">
                  <c:v>1.1143688849333876E-2</c:v>
                </c:pt>
                <c:pt idx="341">
                  <c:v>-9999</c:v>
                </c:pt>
                <c:pt idx="342">
                  <c:v>7.7151822504098327E-3</c:v>
                </c:pt>
                <c:pt idx="343">
                  <c:v>7.6025403053850207E-3</c:v>
                </c:pt>
                <c:pt idx="344">
                  <c:v>-9999</c:v>
                </c:pt>
                <c:pt idx="345">
                  <c:v>-9999</c:v>
                </c:pt>
                <c:pt idx="346">
                  <c:v>8.6153112478861912E-3</c:v>
                </c:pt>
                <c:pt idx="347">
                  <c:v>-3.6380289919389387E-3</c:v>
                </c:pt>
                <c:pt idx="348">
                  <c:v>9.1883134723319618E-3</c:v>
                </c:pt>
                <c:pt idx="349">
                  <c:v>-9999</c:v>
                </c:pt>
                <c:pt idx="350">
                  <c:v>-9999</c:v>
                </c:pt>
                <c:pt idx="351">
                  <c:v>9.0130419287461939E-3</c:v>
                </c:pt>
                <c:pt idx="352">
                  <c:v>5.5300036444855399E-3</c:v>
                </c:pt>
                <c:pt idx="353">
                  <c:v>-9999</c:v>
                </c:pt>
                <c:pt idx="354">
                  <c:v>6.3586667977205968E-3</c:v>
                </c:pt>
                <c:pt idx="355">
                  <c:v>-9999</c:v>
                </c:pt>
                <c:pt idx="356">
                  <c:v>4.2165856232667109E-3</c:v>
                </c:pt>
                <c:pt idx="357">
                  <c:v>4.8874761636450714E-3</c:v>
                </c:pt>
                <c:pt idx="358">
                  <c:v>7.7149884663620695E-3</c:v>
                </c:pt>
                <c:pt idx="359">
                  <c:v>-9999</c:v>
                </c:pt>
                <c:pt idx="360">
                  <c:v>4.1337667641603154E-3</c:v>
                </c:pt>
                <c:pt idx="361">
                  <c:v>4.0638797785190334E-3</c:v>
                </c:pt>
                <c:pt idx="362">
                  <c:v>-8.5052481654038226E-5</c:v>
                </c:pt>
                <c:pt idx="363">
                  <c:v>-9999</c:v>
                </c:pt>
                <c:pt idx="364">
                  <c:v>3.5197324914923583E-3</c:v>
                </c:pt>
                <c:pt idx="365">
                  <c:v>1.475871353132539E-2</c:v>
                </c:pt>
                <c:pt idx="366">
                  <c:v>-9999</c:v>
                </c:pt>
                <c:pt idx="367">
                  <c:v>-9999</c:v>
                </c:pt>
                <c:pt idx="368">
                  <c:v>-9999</c:v>
                </c:pt>
                <c:pt idx="369">
                  <c:v>-9999</c:v>
                </c:pt>
                <c:pt idx="370">
                  <c:v>-9999</c:v>
                </c:pt>
                <c:pt idx="371">
                  <c:v>6.3338435840981366E-3</c:v>
                </c:pt>
                <c:pt idx="372">
                  <c:v>1.3984758512880571E-3</c:v>
                </c:pt>
                <c:pt idx="373">
                  <c:v>-9999</c:v>
                </c:pt>
                <c:pt idx="374">
                  <c:v>4.5119270915141771E-3</c:v>
                </c:pt>
                <c:pt idx="375">
                  <c:v>-9999</c:v>
                </c:pt>
                <c:pt idx="376">
                  <c:v>-9999</c:v>
                </c:pt>
                <c:pt idx="377">
                  <c:v>-9999</c:v>
                </c:pt>
                <c:pt idx="378">
                  <c:v>1.6989304142278686E-3</c:v>
                </c:pt>
                <c:pt idx="379">
                  <c:v>3.0623578696014619E-3</c:v>
                </c:pt>
                <c:pt idx="380">
                  <c:v>2.2046658628874782E-3</c:v>
                </c:pt>
                <c:pt idx="381">
                  <c:v>-3.9127706522854022E-5</c:v>
                </c:pt>
                <c:pt idx="382">
                  <c:v>-8.2102185152317653E-5</c:v>
                </c:pt>
                <c:pt idx="383">
                  <c:v>-1.2151183068019808E-3</c:v>
                </c:pt>
                <c:pt idx="384">
                  <c:v>-1.0449562456095463E-3</c:v>
                </c:pt>
                <c:pt idx="385">
                  <c:v>-2.9654750604081737E-3</c:v>
                </c:pt>
                <c:pt idx="386">
                  <c:v>2.6153289986674544E-4</c:v>
                </c:pt>
                <c:pt idx="387">
                  <c:v>5.5854078654391653E-4</c:v>
                </c:pt>
                <c:pt idx="388">
                  <c:v>-1.1549776381258522E-3</c:v>
                </c:pt>
                <c:pt idx="389">
                  <c:v>-1.0292254153503981E-3</c:v>
                </c:pt>
                <c:pt idx="390">
                  <c:v>8.4716137241942768E-4</c:v>
                </c:pt>
                <c:pt idx="391">
                  <c:v>3.4944929413376416E-4</c:v>
                </c:pt>
                <c:pt idx="392">
                  <c:v>1.1621854626175099E-3</c:v>
                </c:pt>
                <c:pt idx="393">
                  <c:v>-2.3110026507782364E-3</c:v>
                </c:pt>
                <c:pt idx="394">
                  <c:v>-1.8233214738207354E-3</c:v>
                </c:pt>
                <c:pt idx="395">
                  <c:v>-2.8965101702808083E-3</c:v>
                </c:pt>
                <c:pt idx="396">
                  <c:v>-1.4139192939321282E-3</c:v>
                </c:pt>
                <c:pt idx="397">
                  <c:v>-1.0560388097009335E-3</c:v>
                </c:pt>
                <c:pt idx="398">
                  <c:v>3.9528609467268105E-4</c:v>
                </c:pt>
                <c:pt idx="399">
                  <c:v>1.0938245654746395E-3</c:v>
                </c:pt>
                <c:pt idx="400">
                  <c:v>5.3759780971434495E-4</c:v>
                </c:pt>
                <c:pt idx="401">
                  <c:v>1.3759164821454742E-3</c:v>
                </c:pt>
                <c:pt idx="402">
                  <c:v>-1.8416407088520589E-3</c:v>
                </c:pt>
                <c:pt idx="403">
                  <c:v>9.8494941439755679E-4</c:v>
                </c:pt>
                <c:pt idx="404">
                  <c:v>8.5874213844492828E-4</c:v>
                </c:pt>
                <c:pt idx="405">
                  <c:v>-1.0648069506287022E-3</c:v>
                </c:pt>
                <c:pt idx="406">
                  <c:v>-4.2119175073680737E-4</c:v>
                </c:pt>
                <c:pt idx="407">
                  <c:v>5.5516479132743796E-4</c:v>
                </c:pt>
                <c:pt idx="408">
                  <c:v>1.5350313500268227E-3</c:v>
                </c:pt>
                <c:pt idx="409">
                  <c:v>-1.3200070251779203E-3</c:v>
                </c:pt>
                <c:pt idx="410">
                  <c:v>-1.0924735164191679E-4</c:v>
                </c:pt>
                <c:pt idx="411">
                  <c:v>-4.4740533875995206E-4</c:v>
                </c:pt>
                <c:pt idx="412">
                  <c:v>2.3150182094870686E-4</c:v>
                </c:pt>
                <c:pt idx="413">
                  <c:v>1.4269890546942179E-3</c:v>
                </c:pt>
                <c:pt idx="414">
                  <c:v>2.3351784301226773E-3</c:v>
                </c:pt>
                <c:pt idx="415">
                  <c:v>-2.4384824348504773E-3</c:v>
                </c:pt>
                <c:pt idx="416">
                  <c:v>2.8443988366867734E-4</c:v>
                </c:pt>
                <c:pt idx="417">
                  <c:v>-2.4660196598912804E-4</c:v>
                </c:pt>
                <c:pt idx="418">
                  <c:v>2.7972899974510954E-4</c:v>
                </c:pt>
                <c:pt idx="419">
                  <c:v>8.0605990834018218E-4</c:v>
                </c:pt>
                <c:pt idx="420">
                  <c:v>1.7199339616054722E-3</c:v>
                </c:pt>
                <c:pt idx="421">
                  <c:v>1.2673296213228588E-3</c:v>
                </c:pt>
                <c:pt idx="422">
                  <c:v>1.9935230400228987E-3</c:v>
                </c:pt>
                <c:pt idx="423">
                  <c:v>1.3292617425106207E-3</c:v>
                </c:pt>
                <c:pt idx="424">
                  <c:v>-9.5165614127493484E-4</c:v>
                </c:pt>
                <c:pt idx="425">
                  <c:v>1.3745361157953065E-3</c:v>
                </c:pt>
                <c:pt idx="426">
                  <c:v>2.274536114887267E-3</c:v>
                </c:pt>
                <c:pt idx="427">
                  <c:v>-9999</c:v>
                </c:pt>
                <c:pt idx="428">
                  <c:v>-9999</c:v>
                </c:pt>
                <c:pt idx="429">
                  <c:v>2.5650464228485076E-3</c:v>
                </c:pt>
                <c:pt idx="430">
                  <c:v>-9999</c:v>
                </c:pt>
                <c:pt idx="431">
                  <c:v>3.0667745081439934E-3</c:v>
                </c:pt>
                <c:pt idx="432">
                  <c:v>1.4929490546783594E-3</c:v>
                </c:pt>
                <c:pt idx="433">
                  <c:v>2.1002577730697414E-3</c:v>
                </c:pt>
                <c:pt idx="434">
                  <c:v>2.6996465637256911E-3</c:v>
                </c:pt>
                <c:pt idx="435">
                  <c:v>3.2581997818491998E-4</c:v>
                </c:pt>
                <c:pt idx="436">
                  <c:v>2.9519933497887466E-3</c:v>
                </c:pt>
                <c:pt idx="437">
                  <c:v>2.5613789211025896E-3</c:v>
                </c:pt>
                <c:pt idx="438">
                  <c:v>6.4458918041681093E-4</c:v>
                </c:pt>
                <c:pt idx="439">
                  <c:v>4.5418642970669609E-3</c:v>
                </c:pt>
                <c:pt idx="440">
                  <c:v>8.1400329046022596E-4</c:v>
                </c:pt>
                <c:pt idx="441">
                  <c:v>2.2401719893880602E-3</c:v>
                </c:pt>
                <c:pt idx="442">
                  <c:v>2.4643691652407387E-3</c:v>
                </c:pt>
                <c:pt idx="443">
                  <c:v>2.6661629546424551E-3</c:v>
                </c:pt>
                <c:pt idx="444">
                  <c:v>-8.5647256189917004E-4</c:v>
                </c:pt>
                <c:pt idx="445">
                  <c:v>2.32201567769421E-3</c:v>
                </c:pt>
                <c:pt idx="446">
                  <c:v>1.7707660187475105E-3</c:v>
                </c:pt>
                <c:pt idx="447">
                  <c:v>1.8599582809243828E-3</c:v>
                </c:pt>
                <c:pt idx="448">
                  <c:v>1.4045393108033447E-3</c:v>
                </c:pt>
                <c:pt idx="449">
                  <c:v>1.8474196620189114E-3</c:v>
                </c:pt>
                <c:pt idx="450">
                  <c:v>2.2658073756561328E-3</c:v>
                </c:pt>
                <c:pt idx="451">
                  <c:v>2.0438588307520496E-3</c:v>
                </c:pt>
                <c:pt idx="452">
                  <c:v>1.8419900916521459E-3</c:v>
                </c:pt>
                <c:pt idx="453">
                  <c:v>3.7197075370810906E-4</c:v>
                </c:pt>
                <c:pt idx="454">
                  <c:v>-1.0192639330271897E-4</c:v>
                </c:pt>
                <c:pt idx="455">
                  <c:v>-1.4054114455181593E-4</c:v>
                </c:pt>
                <c:pt idx="456">
                  <c:v>-9.7584331143811542E-5</c:v>
                </c:pt>
                <c:pt idx="457">
                  <c:v>-8.8060602827632478E-5</c:v>
                </c:pt>
                <c:pt idx="458">
                  <c:v>-5.6196336993067156E-4</c:v>
                </c:pt>
                <c:pt idx="459">
                  <c:v>-2.6416679646291963E-5</c:v>
                </c:pt>
                <c:pt idx="460">
                  <c:v>-1.3915504851637825E-3</c:v>
                </c:pt>
                <c:pt idx="461">
                  <c:v>-2.5654542952991514E-3</c:v>
                </c:pt>
                <c:pt idx="462">
                  <c:v>-1.6484446246253434E-4</c:v>
                </c:pt>
                <c:pt idx="463">
                  <c:v>-1.4367513092174156E-5</c:v>
                </c:pt>
                <c:pt idx="464">
                  <c:v>-9999</c:v>
                </c:pt>
                <c:pt idx="465">
                  <c:v>-1.2979660657707476E-4</c:v>
                </c:pt>
                <c:pt idx="466">
                  <c:v>3.1772328013007431E-4</c:v>
                </c:pt>
                <c:pt idx="467">
                  <c:v>5.6482218055587535E-5</c:v>
                </c:pt>
                <c:pt idx="468">
                  <c:v>-4.6394049947822216E-4</c:v>
                </c:pt>
                <c:pt idx="469">
                  <c:v>-3.9408481858717315E-4</c:v>
                </c:pt>
                <c:pt idx="470">
                  <c:v>-9999</c:v>
                </c:pt>
                <c:pt idx="471">
                  <c:v>-9999</c:v>
                </c:pt>
                <c:pt idx="472">
                  <c:v>-4.3279228961016353E-3</c:v>
                </c:pt>
                <c:pt idx="473">
                  <c:v>7.2077101884379657E-5</c:v>
                </c:pt>
                <c:pt idx="474">
                  <c:v>-9.0183036769255626E-4</c:v>
                </c:pt>
                <c:pt idx="475">
                  <c:v>4.2426215485109192E-4</c:v>
                </c:pt>
                <c:pt idx="476">
                  <c:v>-1.527490696704506E-4</c:v>
                </c:pt>
                <c:pt idx="477">
                  <c:v>-2.8963799622717945E-3</c:v>
                </c:pt>
                <c:pt idx="478">
                  <c:v>-3.3002919249716725E-3</c:v>
                </c:pt>
                <c:pt idx="479">
                  <c:v>-1.7816884552904824E-3</c:v>
                </c:pt>
                <c:pt idx="480">
                  <c:v>-2.2370163292201317E-3</c:v>
                </c:pt>
                <c:pt idx="481">
                  <c:v>-2.9418380175354371E-3</c:v>
                </c:pt>
                <c:pt idx="482">
                  <c:v>-2.615738500198389E-3</c:v>
                </c:pt>
                <c:pt idx="483">
                  <c:v>-1.2896389667968466E-3</c:v>
                </c:pt>
                <c:pt idx="484">
                  <c:v>-3.2937454763385735E-3</c:v>
                </c:pt>
                <c:pt idx="485">
                  <c:v>-3.5931426763272864E-3</c:v>
                </c:pt>
                <c:pt idx="486">
                  <c:v>-2.6057234496637341E-3</c:v>
                </c:pt>
                <c:pt idx="487">
                  <c:v>-3.3708158812707015E-3</c:v>
                </c:pt>
                <c:pt idx="488">
                  <c:v>-1.7447149778567796E-3</c:v>
                </c:pt>
                <c:pt idx="489">
                  <c:v>-2.7531998424524841E-3</c:v>
                </c:pt>
                <c:pt idx="490">
                  <c:v>-2.5270987326053498E-3</c:v>
                </c:pt>
                <c:pt idx="491">
                  <c:v>-2.2908182315569681E-3</c:v>
                </c:pt>
                <c:pt idx="492">
                  <c:v>-1.6731770276635569E-3</c:v>
                </c:pt>
                <c:pt idx="493">
                  <c:v>-2.3470743306055197E-3</c:v>
                </c:pt>
                <c:pt idx="494">
                  <c:v>-4.1209716283905733E-3</c:v>
                </c:pt>
                <c:pt idx="495">
                  <c:v>-4.7282523092604216E-3</c:v>
                </c:pt>
                <c:pt idx="496">
                  <c:v>-2.4856777655189212E-3</c:v>
                </c:pt>
                <c:pt idx="497">
                  <c:v>-2.6897152825592387E-3</c:v>
                </c:pt>
                <c:pt idx="498">
                  <c:v>-2.5636118468121243E-3</c:v>
                </c:pt>
                <c:pt idx="499">
                  <c:v>-2.5720587307336909E-3</c:v>
                </c:pt>
                <c:pt idx="500">
                  <c:v>-3.9017972019386414E-3</c:v>
                </c:pt>
                <c:pt idx="501">
                  <c:v>-3.0017972028466809E-3</c:v>
                </c:pt>
                <c:pt idx="502">
                  <c:v>-4.0756929614562606E-3</c:v>
                </c:pt>
                <c:pt idx="503">
                  <c:v>-2.4146497613862228E-3</c:v>
                </c:pt>
                <c:pt idx="504">
                  <c:v>-3.8491868535407148E-3</c:v>
                </c:pt>
                <c:pt idx="505">
                  <c:v>-5.2249313774693183E-3</c:v>
                </c:pt>
                <c:pt idx="506">
                  <c:v>-4.0988247586527353E-3</c:v>
                </c:pt>
                <c:pt idx="507">
                  <c:v>-3.4421948997468074E-3</c:v>
                </c:pt>
                <c:pt idx="508">
                  <c:v>-4.1160847593907576E-3</c:v>
                </c:pt>
                <c:pt idx="509">
                  <c:v>-2.8233447584305009E-3</c:v>
                </c:pt>
                <c:pt idx="510">
                  <c:v>-5.1776423711570145E-3</c:v>
                </c:pt>
                <c:pt idx="511">
                  <c:v>-6.2820536509510909E-3</c:v>
                </c:pt>
                <c:pt idx="512">
                  <c:v>-4.5804127682488698E-3</c:v>
                </c:pt>
                <c:pt idx="513">
                  <c:v>-5.7549535781123897E-3</c:v>
                </c:pt>
                <c:pt idx="514">
                  <c:v>-5.8671565181898956E-3</c:v>
                </c:pt>
                <c:pt idx="515">
                  <c:v>-5.9390828614919421E-3</c:v>
                </c:pt>
                <c:pt idx="516">
                  <c:v>-6.6682907065301507E-3</c:v>
                </c:pt>
                <c:pt idx="517">
                  <c:v>-7.0259809548847158E-3</c:v>
                </c:pt>
                <c:pt idx="518">
                  <c:v>-7.4473407443699131E-3</c:v>
                </c:pt>
                <c:pt idx="519">
                  <c:v>-6.7971540826513611E-3</c:v>
                </c:pt>
                <c:pt idx="520">
                  <c:v>-6.6709254870501115E-3</c:v>
                </c:pt>
                <c:pt idx="521">
                  <c:v>-6.7108936082779218E-3</c:v>
                </c:pt>
                <c:pt idx="522">
                  <c:v>-6.184650889838491E-3</c:v>
                </c:pt>
                <c:pt idx="523">
                  <c:v>-6.8701790407722611E-3</c:v>
                </c:pt>
                <c:pt idx="524">
                  <c:v>-7.543933243893252E-3</c:v>
                </c:pt>
                <c:pt idx="525">
                  <c:v>-9.9966597588219755E-3</c:v>
                </c:pt>
                <c:pt idx="526">
                  <c:v>-6.4066901729993159E-3</c:v>
                </c:pt>
                <c:pt idx="527">
                  <c:v>-6.2478140039937003E-3</c:v>
                </c:pt>
                <c:pt idx="528">
                  <c:v>-6.0843231456483952E-3</c:v>
                </c:pt>
                <c:pt idx="529">
                  <c:v>-6.4217348197834305E-3</c:v>
                </c:pt>
                <c:pt idx="530">
                  <c:v>-6.6278460439031361E-3</c:v>
                </c:pt>
                <c:pt idx="531">
                  <c:v>-6.9551695833005994E-3</c:v>
                </c:pt>
                <c:pt idx="532">
                  <c:v>-6.3350358169790497E-3</c:v>
                </c:pt>
                <c:pt idx="533">
                  <c:v>-7.2087718415356043E-3</c:v>
                </c:pt>
                <c:pt idx="534">
                  <c:v>-6.3521614283814937E-3</c:v>
                </c:pt>
                <c:pt idx="535">
                  <c:v>-5.825896570627917E-3</c:v>
                </c:pt>
                <c:pt idx="536">
                  <c:v>-6.599631682784159E-3</c:v>
                </c:pt>
                <c:pt idx="537">
                  <c:v>-5.7591375308248278E-3</c:v>
                </c:pt>
                <c:pt idx="538">
                  <c:v>-7.232871536826703E-3</c:v>
                </c:pt>
                <c:pt idx="539">
                  <c:v>-5.7137767939284163E-3</c:v>
                </c:pt>
                <c:pt idx="540">
                  <c:v>-9999</c:v>
                </c:pt>
                <c:pt idx="541">
                  <c:v>-7.3958908845980897E-3</c:v>
                </c:pt>
                <c:pt idx="542">
                  <c:v>-5.3815501868123526E-3</c:v>
                </c:pt>
                <c:pt idx="543">
                  <c:v>-5.4283248434014355E-3</c:v>
                </c:pt>
                <c:pt idx="544">
                  <c:v>-4.9392612905430726E-3</c:v>
                </c:pt>
                <c:pt idx="545">
                  <c:v>-5.0547039157303464E-3</c:v>
                </c:pt>
                <c:pt idx="546">
                  <c:v>-4.8691902249709609E-3</c:v>
                </c:pt>
                <c:pt idx="547">
                  <c:v>-4.8150060001767581E-3</c:v>
                </c:pt>
                <c:pt idx="548">
                  <c:v>-4.3886319548613051E-3</c:v>
                </c:pt>
                <c:pt idx="549">
                  <c:v>-5.0358837445216298E-3</c:v>
                </c:pt>
                <c:pt idx="550">
                  <c:v>-4.7095095857610392E-3</c:v>
                </c:pt>
                <c:pt idx="551">
                  <c:v>-3.7026328510544335E-3</c:v>
                </c:pt>
                <c:pt idx="552">
                  <c:v>-2.7026328544886855E-3</c:v>
                </c:pt>
                <c:pt idx="553">
                  <c:v>-3.2388862003452272E-3</c:v>
                </c:pt>
                <c:pt idx="554">
                  <c:v>-8.4406285328201928E-4</c:v>
                </c:pt>
                <c:pt idx="555">
                  <c:v>-3.2716076117524692E-3</c:v>
                </c:pt>
                <c:pt idx="556">
                  <c:v>-2.7954000762831759E-3</c:v>
                </c:pt>
                <c:pt idx="557">
                  <c:v>-2.8850083543704866E-3</c:v>
                </c:pt>
                <c:pt idx="558">
                  <c:v>-3.2585484022706552E-3</c:v>
                </c:pt>
                <c:pt idx="559">
                  <c:v>-2.9037205679716127E-3</c:v>
                </c:pt>
                <c:pt idx="560">
                  <c:v>-3.0039234577813401E-3</c:v>
                </c:pt>
                <c:pt idx="561">
                  <c:v>-3.6454090828533982E-3</c:v>
                </c:pt>
                <c:pt idx="562">
                  <c:v>-3.3337391974252902E-3</c:v>
                </c:pt>
                <c:pt idx="563">
                  <c:v>-2.6337392005568623E-3</c:v>
                </c:pt>
                <c:pt idx="564">
                  <c:v>-4.6072701571487438E-3</c:v>
                </c:pt>
                <c:pt idx="565">
                  <c:v>-3.1219859430058443E-3</c:v>
                </c:pt>
                <c:pt idx="566">
                  <c:v>-3.6337732426767744E-3</c:v>
                </c:pt>
                <c:pt idx="567">
                  <c:v>-6.3372678340064409E-4</c:v>
                </c:pt>
                <c:pt idx="568">
                  <c:v>-3.6366371657137915E-3</c:v>
                </c:pt>
                <c:pt idx="569">
                  <c:v>-3.0101642592785492E-3</c:v>
                </c:pt>
                <c:pt idx="570">
                  <c:v>-3.9836913231056908E-3</c:v>
                </c:pt>
                <c:pt idx="571">
                  <c:v>-3.848330925417795E-3</c:v>
                </c:pt>
                <c:pt idx="572">
                  <c:v>-3.121857164435601E-3</c:v>
                </c:pt>
                <c:pt idx="573">
                  <c:v>-3.7953833715122717E-3</c:v>
                </c:pt>
                <c:pt idx="574">
                  <c:v>-3.3982724979263225E-3</c:v>
                </c:pt>
                <c:pt idx="575">
                  <c:v>-3.8717981683451686E-3</c:v>
                </c:pt>
                <c:pt idx="576">
                  <c:v>-3.2864769938437764E-3</c:v>
                </c:pt>
                <c:pt idx="577">
                  <c:v>-3.1600024159149174E-3</c:v>
                </c:pt>
                <c:pt idx="578">
                  <c:v>-2.5335277885786545E-3</c:v>
                </c:pt>
                <c:pt idx="579">
                  <c:v>-3.7482045373788495E-3</c:v>
                </c:pt>
                <c:pt idx="580">
                  <c:v>-3.1217296611452533E-3</c:v>
                </c:pt>
                <c:pt idx="581">
                  <c:v>-1.4740753166749138E-3</c:v>
                </c:pt>
                <c:pt idx="582">
                  <c:v>-3.5475971159556492E-3</c:v>
                </c:pt>
                <c:pt idx="583">
                  <c:v>-2.5211188806646273E-3</c:v>
                </c:pt>
                <c:pt idx="584">
                  <c:v>-6.2943599070870767E-3</c:v>
                </c:pt>
                <c:pt idx="585">
                  <c:v>-1.2678804962243696E-3</c:v>
                </c:pt>
                <c:pt idx="586">
                  <c:v>7.0947219435324796E-4</c:v>
                </c:pt>
                <c:pt idx="587">
                  <c:v>-2.7827298300836748E-3</c:v>
                </c:pt>
                <c:pt idx="588">
                  <c:v>-2.3191048743276665E-3</c:v>
                </c:pt>
                <c:pt idx="589">
                  <c:v>-2.5404944757660836E-3</c:v>
                </c:pt>
                <c:pt idx="590">
                  <c:v>-3.4737660457190168E-3</c:v>
                </c:pt>
                <c:pt idx="591">
                  <c:v>-2.0326284509708508E-3</c:v>
                </c:pt>
                <c:pt idx="592">
                  <c:v>-2.4673959514415911E-3</c:v>
                </c:pt>
                <c:pt idx="593">
                  <c:v>-2.5716570174188682E-3</c:v>
                </c:pt>
                <c:pt idx="594">
                  <c:v>-2.8184961708990104E-3</c:v>
                </c:pt>
                <c:pt idx="595">
                  <c:v>-1.2684862232631607E-4</c:v>
                </c:pt>
                <c:pt idx="596">
                  <c:v>9.3018466077405063E-4</c:v>
                </c:pt>
                <c:pt idx="597">
                  <c:v>-4.3163668120621904E-5</c:v>
                </c:pt>
                <c:pt idx="598">
                  <c:v>7.8348802849567342E-4</c:v>
                </c:pt>
                <c:pt idx="599">
                  <c:v>6.3556120082971547E-4</c:v>
                </c:pt>
                <c:pt idx="600">
                  <c:v>-2.3778455908871066E-4</c:v>
                </c:pt>
                <c:pt idx="601">
                  <c:v>1.7273674942160141E-3</c:v>
                </c:pt>
                <c:pt idx="602">
                  <c:v>8.9395072751254079E-4</c:v>
                </c:pt>
                <c:pt idx="603">
                  <c:v>3.4611629757103773E-4</c:v>
                </c:pt>
                <c:pt idx="604">
                  <c:v>5.9272292759193594E-4</c:v>
                </c:pt>
                <c:pt idx="605">
                  <c:v>3.8903762071960755E-3</c:v>
                </c:pt>
                <c:pt idx="606">
                  <c:v>3.6775328004667492E-3</c:v>
                </c:pt>
                <c:pt idx="607">
                  <c:v>1.6458960945758151E-3</c:v>
                </c:pt>
                <c:pt idx="608">
                  <c:v>1.8153085930033581E-3</c:v>
                </c:pt>
                <c:pt idx="609">
                  <c:v>1.8768702938188435E-3</c:v>
                </c:pt>
                <c:pt idx="610">
                  <c:v>7.4088353820545849E-3</c:v>
                </c:pt>
                <c:pt idx="611">
                  <c:v>5.373677511777409E-3</c:v>
                </c:pt>
                <c:pt idx="612">
                  <c:v>5.8311953744842829E-3</c:v>
                </c:pt>
                <c:pt idx="613">
                  <c:v>4.657993170121914E-3</c:v>
                </c:pt>
                <c:pt idx="614">
                  <c:v>5.3754790715347476E-3</c:v>
                </c:pt>
                <c:pt idx="615">
                  <c:v>5.7560614379866155E-3</c:v>
                </c:pt>
                <c:pt idx="616">
                  <c:v>7.3704843246891801E-3</c:v>
                </c:pt>
                <c:pt idx="617">
                  <c:v>5.0972872828889525E-3</c:v>
                </c:pt>
                <c:pt idx="618">
                  <c:v>5.724090268942052E-3</c:v>
                </c:pt>
                <c:pt idx="619">
                  <c:v>6.2498343299694104E-3</c:v>
                </c:pt>
                <c:pt idx="620">
                  <c:v>5.2149350087115024E-3</c:v>
                </c:pt>
                <c:pt idx="621">
                  <c:v>6.2417416797648246E-3</c:v>
                </c:pt>
                <c:pt idx="622">
                  <c:v>4.565529729539386E-3</c:v>
                </c:pt>
                <c:pt idx="623">
                  <c:v>5.7110282419558112E-3</c:v>
                </c:pt>
                <c:pt idx="624">
                  <c:v>5.4378363157827209E-3</c:v>
                </c:pt>
                <c:pt idx="625">
                  <c:v>5.8369851794058229E-3</c:v>
                </c:pt>
                <c:pt idx="626">
                  <c:v>5.0919351570431239E-3</c:v>
                </c:pt>
                <c:pt idx="627">
                  <c:v>7.1885100094700363E-3</c:v>
                </c:pt>
                <c:pt idx="628">
                  <c:v>6.4019314303373643E-3</c:v>
                </c:pt>
                <c:pt idx="629">
                  <c:v>7.679372954368005E-3</c:v>
                </c:pt>
                <c:pt idx="630">
                  <c:v>5.4847285919507084E-3</c:v>
                </c:pt>
                <c:pt idx="631">
                  <c:v>6.9115920257815395E-3</c:v>
                </c:pt>
                <c:pt idx="632">
                  <c:v>7.3384554813402652E-3</c:v>
                </c:pt>
                <c:pt idx="633">
                  <c:v>6.1294561505497204E-3</c:v>
                </c:pt>
                <c:pt idx="634">
                  <c:v>6.4563200218713691E-3</c:v>
                </c:pt>
                <c:pt idx="635">
                  <c:v>7.8187116426800731E-3</c:v>
                </c:pt>
                <c:pt idx="636">
                  <c:v>7.1892306941564819E-3</c:v>
                </c:pt>
                <c:pt idx="637">
                  <c:v>1.7919207003276687E-2</c:v>
                </c:pt>
                <c:pt idx="638">
                  <c:v>7.7757662802848751E-3</c:v>
                </c:pt>
                <c:pt idx="639">
                  <c:v>7.9010050792316482E-3</c:v>
                </c:pt>
                <c:pt idx="640">
                  <c:v>7.7914873696299895E-3</c:v>
                </c:pt>
                <c:pt idx="641">
                  <c:v>5.8457478478521341E-4</c:v>
                </c:pt>
                <c:pt idx="642">
                  <c:v>7.9114887121356295E-3</c:v>
                </c:pt>
                <c:pt idx="643">
                  <c:v>7.7384026482993033E-3</c:v>
                </c:pt>
                <c:pt idx="644">
                  <c:v>8.3729725572726579E-3</c:v>
                </c:pt>
                <c:pt idx="645">
                  <c:v>1.029614483138057E-2</c:v>
                </c:pt>
                <c:pt idx="646">
                  <c:v>8.2293341773129799E-3</c:v>
                </c:pt>
                <c:pt idx="647">
                  <c:v>8.2562509377628844E-3</c:v>
                </c:pt>
                <c:pt idx="648">
                  <c:v>7.6208594783615264E-3</c:v>
                </c:pt>
                <c:pt idx="649">
                  <c:v>8.524474870565308E-3</c:v>
                </c:pt>
                <c:pt idx="650">
                  <c:v>7.951264620064567E-3</c:v>
                </c:pt>
                <c:pt idx="651">
                  <c:v>7.5742048700707908E-3</c:v>
                </c:pt>
                <c:pt idx="652">
                  <c:v>8.713073411000841E-3</c:v>
                </c:pt>
                <c:pt idx="653">
                  <c:v>9.3328767145509448E-3</c:v>
                </c:pt>
                <c:pt idx="654">
                  <c:v>8.6746238518042376E-3</c:v>
                </c:pt>
                <c:pt idx="655">
                  <c:v>1.0599372634002924E-2</c:v>
                </c:pt>
                <c:pt idx="656">
                  <c:v>1.0426332451721705E-2</c:v>
                </c:pt>
                <c:pt idx="657">
                  <c:v>9.1297313897767199E-3</c:v>
                </c:pt>
                <c:pt idx="658">
                  <c:v>9.3298255889559135E-3</c:v>
                </c:pt>
                <c:pt idx="659">
                  <c:v>1.0059757768633897E-2</c:v>
                </c:pt>
                <c:pt idx="660">
                  <c:v>1.315756535903859E-2</c:v>
                </c:pt>
                <c:pt idx="661">
                  <c:v>1.3692959852703288E-2</c:v>
                </c:pt>
                <c:pt idx="662">
                  <c:v>1.3180582531241502E-2</c:v>
                </c:pt>
                <c:pt idx="663">
                  <c:v>1.3017453010706285E-2</c:v>
                </c:pt>
                <c:pt idx="664">
                  <c:v>1.354444900700273E-2</c:v>
                </c:pt>
                <c:pt idx="665">
                  <c:v>1.3254883828821163E-2</c:v>
                </c:pt>
                <c:pt idx="666">
                  <c:v>1.4185800289519136E-2</c:v>
                </c:pt>
                <c:pt idx="667">
                  <c:v>1.9285760425665759E-2</c:v>
                </c:pt>
                <c:pt idx="668">
                  <c:v>1.441776592403991E-2</c:v>
                </c:pt>
                <c:pt idx="669">
                  <c:v>1.4474294898723112E-2</c:v>
                </c:pt>
                <c:pt idx="670">
                  <c:v>1.6040449055889236E-2</c:v>
                </c:pt>
                <c:pt idx="671">
                  <c:v>1.6060390587501003E-2</c:v>
                </c:pt>
                <c:pt idx="672">
                  <c:v>1.6425337285256088E-2</c:v>
                </c:pt>
                <c:pt idx="673">
                  <c:v>2.7539492110501315E-2</c:v>
                </c:pt>
                <c:pt idx="674">
                  <c:v>1.863904370000876E-2</c:v>
                </c:pt>
                <c:pt idx="675">
                  <c:v>1.8855416607903575E-2</c:v>
                </c:pt>
                <c:pt idx="676">
                  <c:v>1.5282463251574448E-2</c:v>
                </c:pt>
                <c:pt idx="677">
                  <c:v>1.6254406748035417E-2</c:v>
                </c:pt>
                <c:pt idx="678">
                  <c:v>5.3054164253951826E-2</c:v>
                </c:pt>
                <c:pt idx="679">
                  <c:v>1.8083384435386679E-2</c:v>
                </c:pt>
                <c:pt idx="680">
                  <c:v>2.4483384564747385E-2</c:v>
                </c:pt>
                <c:pt idx="681">
                  <c:v>1.7310436344915699E-2</c:v>
                </c:pt>
                <c:pt idx="682">
                  <c:v>1.8953903819562235E-2</c:v>
                </c:pt>
                <c:pt idx="683">
                  <c:v>1.9564974402210403E-2</c:v>
                </c:pt>
                <c:pt idx="684">
                  <c:v>1.7541327211663099E-2</c:v>
                </c:pt>
                <c:pt idx="685">
                  <c:v>1.8968381820553132E-2</c:v>
                </c:pt>
                <c:pt idx="686">
                  <c:v>1.9342337215080607E-2</c:v>
                </c:pt>
                <c:pt idx="687">
                  <c:v>1.796939165455598E-2</c:v>
                </c:pt>
                <c:pt idx="688">
                  <c:v>2.0221099882107713E-2</c:v>
                </c:pt>
                <c:pt idx="689">
                  <c:v>1.8981468979750882E-2</c:v>
                </c:pt>
                <c:pt idx="690">
                  <c:v>2.5225073541100561E-2</c:v>
                </c:pt>
                <c:pt idx="691">
                  <c:v>1.9389693857087869E-2</c:v>
                </c:pt>
                <c:pt idx="692">
                  <c:v>1.9720947066483724E-2</c:v>
                </c:pt>
                <c:pt idx="693">
                  <c:v>2.0425485401750855E-2</c:v>
                </c:pt>
                <c:pt idx="694">
                  <c:v>1.5890925488025509E-2</c:v>
                </c:pt>
                <c:pt idx="695">
                  <c:v>2.0318871598684167E-2</c:v>
                </c:pt>
                <c:pt idx="696">
                  <c:v>2.1061892083337072E-2</c:v>
                </c:pt>
                <c:pt idx="697">
                  <c:v>1.9588962737422427E-2</c:v>
                </c:pt>
                <c:pt idx="698">
                  <c:v>2.1604817041606408E-2</c:v>
                </c:pt>
                <c:pt idx="699">
                  <c:v>2.1629810185625511E-2</c:v>
                </c:pt>
                <c:pt idx="700">
                  <c:v>2.2918590871385168E-2</c:v>
                </c:pt>
                <c:pt idx="701">
                  <c:v>2.3366070408139337E-2</c:v>
                </c:pt>
                <c:pt idx="702">
                  <c:v>2.4293149230629866E-2</c:v>
                </c:pt>
                <c:pt idx="703">
                  <c:v>2.3919392502064242E-2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3E-4D83-80BA-282D584CF8E6}"/>
            </c:ext>
          </c:extLst>
        </c:ser>
        <c:ser>
          <c:idx val="7"/>
          <c:order val="1"/>
          <c:tx>
            <c:strRef>
              <c:f>'Active 6'!$CN$1</c:f>
              <c:strCache>
                <c:ptCount val="1"/>
                <c:pt idx="0">
                  <c:v>A.BOX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6'!$CK$2:$CK$82</c:f>
              <c:numCache>
                <c:formatCode>General</c:formatCode>
                <c:ptCount val="8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  <c:pt idx="41">
                  <c:v>36000</c:v>
                </c:pt>
                <c:pt idx="42">
                  <c:v>37000</c:v>
                </c:pt>
                <c:pt idx="43">
                  <c:v>38000</c:v>
                </c:pt>
                <c:pt idx="44">
                  <c:v>39000</c:v>
                </c:pt>
                <c:pt idx="45">
                  <c:v>40000</c:v>
                </c:pt>
                <c:pt idx="46">
                  <c:v>41000</c:v>
                </c:pt>
                <c:pt idx="47">
                  <c:v>42000</c:v>
                </c:pt>
                <c:pt idx="48">
                  <c:v>43000</c:v>
                </c:pt>
                <c:pt idx="49">
                  <c:v>44000</c:v>
                </c:pt>
                <c:pt idx="50">
                  <c:v>45000</c:v>
                </c:pt>
                <c:pt idx="51">
                  <c:v>46000</c:v>
                </c:pt>
                <c:pt idx="52">
                  <c:v>47000</c:v>
                </c:pt>
                <c:pt idx="53">
                  <c:v>48000</c:v>
                </c:pt>
                <c:pt idx="54">
                  <c:v>49000</c:v>
                </c:pt>
                <c:pt idx="55">
                  <c:v>50000</c:v>
                </c:pt>
                <c:pt idx="56">
                  <c:v>51000</c:v>
                </c:pt>
                <c:pt idx="57">
                  <c:v>52000</c:v>
                </c:pt>
                <c:pt idx="58">
                  <c:v>53000</c:v>
                </c:pt>
                <c:pt idx="59">
                  <c:v>54000</c:v>
                </c:pt>
                <c:pt idx="60">
                  <c:v>55000</c:v>
                </c:pt>
                <c:pt idx="61">
                  <c:v>56000</c:v>
                </c:pt>
                <c:pt idx="62">
                  <c:v>57000</c:v>
                </c:pt>
                <c:pt idx="63">
                  <c:v>58000</c:v>
                </c:pt>
                <c:pt idx="64">
                  <c:v>59000</c:v>
                </c:pt>
                <c:pt idx="65">
                  <c:v>60000</c:v>
                </c:pt>
                <c:pt idx="66">
                  <c:v>61000</c:v>
                </c:pt>
                <c:pt idx="67">
                  <c:v>62000</c:v>
                </c:pt>
                <c:pt idx="68">
                  <c:v>63000</c:v>
                </c:pt>
                <c:pt idx="69">
                  <c:v>64000</c:v>
                </c:pt>
                <c:pt idx="70">
                  <c:v>65000</c:v>
                </c:pt>
                <c:pt idx="71">
                  <c:v>66000</c:v>
                </c:pt>
                <c:pt idx="72">
                  <c:v>67000</c:v>
                </c:pt>
                <c:pt idx="73">
                  <c:v>68000</c:v>
                </c:pt>
                <c:pt idx="74">
                  <c:v>69000</c:v>
                </c:pt>
                <c:pt idx="75">
                  <c:v>70000</c:v>
                </c:pt>
                <c:pt idx="76">
                  <c:v>71000</c:v>
                </c:pt>
                <c:pt idx="77">
                  <c:v>72000</c:v>
                </c:pt>
                <c:pt idx="78">
                  <c:v>73000</c:v>
                </c:pt>
                <c:pt idx="79">
                  <c:v>74000</c:v>
                </c:pt>
                <c:pt idx="80">
                  <c:v>75000</c:v>
                </c:pt>
              </c:numCache>
            </c:numRef>
          </c:xVal>
          <c:yVal>
            <c:numRef>
              <c:f>'Active 6'!$CN$2:$CN$82</c:f>
              <c:numCache>
                <c:formatCode>General</c:formatCode>
                <c:ptCount val="81"/>
                <c:pt idx="0">
                  <c:v>3.3075910969459434E-3</c:v>
                </c:pt>
                <c:pt idx="1">
                  <c:v>6.4861483557132702E-4</c:v>
                </c:pt>
                <c:pt idx="2">
                  <c:v>-2.0581234233219346E-3</c:v>
                </c:pt>
                <c:pt idx="3">
                  <c:v>-4.613307816273747E-3</c:v>
                </c:pt>
                <c:pt idx="4">
                  <c:v>-6.8287824394363695E-3</c:v>
                </c:pt>
                <c:pt idx="5">
                  <c:v>-8.541406569454367E-3</c:v>
                </c:pt>
                <c:pt idx="6">
                  <c:v>-9.6250678435472886E-3</c:v>
                </c:pt>
                <c:pt idx="7">
                  <c:v>-9.9999687852378658E-3</c:v>
                </c:pt>
                <c:pt idx="8">
                  <c:v>-9.6385028445911004E-3</c:v>
                </c:pt>
                <c:pt idx="9">
                  <c:v>-8.5672872594705889E-3</c:v>
                </c:pt>
                <c:pt idx="10">
                  <c:v>-6.8652030441741793E-3</c:v>
                </c:pt>
                <c:pt idx="11">
                  <c:v>-4.6575864346452903E-3</c:v>
                </c:pt>
                <c:pt idx="12">
                  <c:v>-2.10699951433309E-3</c:v>
                </c:pt>
                <c:pt idx="13">
                  <c:v>5.9874035663093003E-4</c:v>
                </c:pt>
                <c:pt idx="14">
                  <c:v>3.2603908329967668E-3</c:v>
                </c:pt>
                <c:pt idx="15">
                  <c:v>5.6819561766530656E-3</c:v>
                </c:pt>
                <c:pt idx="16">
                  <c:v>7.6851197787403515E-3</c:v>
                </c:pt>
                <c:pt idx="17">
                  <c:v>9.1223748451715828E-3</c:v>
                </c:pt>
                <c:pt idx="18">
                  <c:v>9.887886342346084E-3</c:v>
                </c:pt>
                <c:pt idx="19">
                  <c:v>9.9252843628497532E-3</c:v>
                </c:pt>
                <c:pt idx="20">
                  <c:v>9.2318150317100452E-3</c:v>
                </c:pt>
                <c:pt idx="21">
                  <c:v>7.8585432932617612E-3</c:v>
                </c:pt>
                <c:pt idx="22">
                  <c:v>5.9065926460238121E-3</c:v>
                </c:pt>
                <c:pt idx="23">
                  <c:v>3.5196987199218417E-3</c:v>
                </c:pt>
                <c:pt idx="24">
                  <c:v>8.7362502748083851E-4</c:v>
                </c:pt>
                <c:pt idx="25">
                  <c:v>-1.8367797195498151E-3</c:v>
                </c:pt>
                <c:pt idx="26">
                  <c:v>-4.4119296688232999E-3</c:v>
                </c:pt>
                <c:pt idx="27">
                  <c:v>-6.6621987144564751E-3</c:v>
                </c:pt>
                <c:pt idx="28">
                  <c:v>-8.4218839790564243E-3</c:v>
                </c:pt>
                <c:pt idx="29">
                  <c:v>-9.5614076629302967E-3</c:v>
                </c:pt>
                <c:pt idx="30">
                  <c:v>-9.9968587539074824E-3</c:v>
                </c:pt>
                <c:pt idx="31">
                  <c:v>-9.6961719756696579E-3</c:v>
                </c:pt>
                <c:pt idx="32">
                  <c:v>-8.6814889758765595E-3</c:v>
                </c:pt>
                <c:pt idx="33">
                  <c:v>-7.0275278834708724E-3</c:v>
                </c:pt>
                <c:pt idx="34">
                  <c:v>-4.8560812959375097E-3</c:v>
                </c:pt>
                <c:pt idx="35">
                  <c:v>-2.3270478477786499E-3</c:v>
                </c:pt>
                <c:pt idx="36">
                  <c:v>3.7334223213771842E-4</c:v>
                </c:pt>
                <c:pt idx="37">
                  <c:v>3.0462405406867644E-3</c:v>
                </c:pt>
                <c:pt idx="38">
                  <c:v>5.4948230840599736E-3</c:v>
                </c:pt>
                <c:pt idx="39">
                  <c:v>7.5387837900752919E-3</c:v>
                </c:pt>
                <c:pt idx="40">
                  <c:v>9.0276116916454645E-3</c:v>
                </c:pt>
                <c:pt idx="41">
                  <c:v>9.8516740905330233E-3</c:v>
                </c:pt>
                <c:pt idx="42">
                  <c:v>9.9502895713703497E-3</c:v>
                </c:pt>
                <c:pt idx="43">
                  <c:v>9.3161963940726553E-3</c:v>
                </c:pt>
                <c:pt idx="44">
                  <c:v>7.9960872259977941E-3</c:v>
                </c:pt>
                <c:pt idx="45">
                  <c:v>6.087170837824658E-3</c:v>
                </c:pt>
                <c:pt idx="46">
                  <c:v>3.7300139492690925E-3</c:v>
                </c:pt>
                <c:pt idx="47">
                  <c:v>1.0981903290580466E-3</c:v>
                </c:pt>
                <c:pt idx="48">
                  <c:v>-1.6145006424606624E-3</c:v>
                </c:pt>
                <c:pt idx="49">
                  <c:v>-4.2083047624148487E-3</c:v>
                </c:pt>
                <c:pt idx="50">
                  <c:v>-6.4922222892829255E-3</c:v>
                </c:pt>
                <c:pt idx="51">
                  <c:v>-8.298072575215457E-3</c:v>
                </c:pt>
                <c:pt idx="52">
                  <c:v>-9.492878370625105E-3</c:v>
                </c:pt>
                <c:pt idx="53">
                  <c:v>-9.9886578590222871E-3</c:v>
                </c:pt>
                <c:pt idx="54">
                  <c:v>-9.7489033668293808E-3</c:v>
                </c:pt>
                <c:pt idx="55">
                  <c:v>-8.7912696759496183E-3</c:v>
                </c:pt>
                <c:pt idx="56">
                  <c:v>-7.186273980038173E-3</c:v>
                </c:pt>
                <c:pt idx="57">
                  <c:v>-5.052103215689073E-3</c:v>
                </c:pt>
                <c:pt idx="58">
                  <c:v>-2.5459111406659603E-3</c:v>
                </c:pt>
                <c:pt idx="59">
                  <c:v>1.4775398448582886E-4</c:v>
                </c:pt>
                <c:pt idx="60">
                  <c:v>2.8305389615846193E-3</c:v>
                </c:pt>
                <c:pt idx="61">
                  <c:v>5.3048917730197185E-3</c:v>
                </c:pt>
                <c:pt idx="62">
                  <c:v>7.3886087034906664E-3</c:v>
                </c:pt>
                <c:pt idx="63">
                  <c:v>8.9282512600663763E-3</c:v>
                </c:pt>
                <c:pt idx="64">
                  <c:v>9.8104449099210306E-3</c:v>
                </c:pt>
                <c:pt idx="65">
                  <c:v>9.9702276315210732E-3</c:v>
                </c:pt>
                <c:pt idx="66">
                  <c:v>9.3958335176839089E-3</c:v>
                </c:pt>
                <c:pt idx="67">
                  <c:v>8.1295591807213248E-3</c:v>
                </c:pt>
                <c:pt idx="68">
                  <c:v>6.2646491602632295E-3</c:v>
                </c:pt>
                <c:pt idx="69">
                  <c:v>3.9384296827306093E-3</c:v>
                </c:pt>
                <c:pt idx="70">
                  <c:v>1.3221963812490194E-3</c:v>
                </c:pt>
                <c:pt idx="71">
                  <c:v>-1.3913993868569993E-3</c:v>
                </c:pt>
                <c:pt idx="72">
                  <c:v>-4.0025367922830787E-3</c:v>
                </c:pt>
                <c:pt idx="73">
                  <c:v>-6.3189397237851247E-3</c:v>
                </c:pt>
                <c:pt idx="74">
                  <c:v>-8.1700354084335153E-3</c:v>
                </c:pt>
                <c:pt idx="75">
                  <c:v>-9.419514864921796E-3</c:v>
                </c:pt>
                <c:pt idx="76">
                  <c:v>-9.9753702768578412E-3</c:v>
                </c:pt>
                <c:pt idx="77">
                  <c:v>-9.7966701648032548E-3</c:v>
                </c:pt>
                <c:pt idx="78">
                  <c:v>-8.8965734542720137E-3</c:v>
                </c:pt>
                <c:pt idx="79">
                  <c:v>-7.3413604930102194E-3</c:v>
                </c:pt>
                <c:pt idx="80">
                  <c:v>-5.2455523704582532E-3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C3E-4D83-80BA-282D584CF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31432"/>
        <c:axId val="1"/>
      </c:scatterChart>
      <c:valAx>
        <c:axId val="829731432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154607251380637"/>
              <c:y val="0.850611036425324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3.0000000000000006E-2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8359621451104099E-2"/>
              <c:y val="0.37500064016388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314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741358040024177"/>
          <c:y val="0.9237817681326419"/>
          <c:w val="0.20031562300769185"/>
          <c:h val="6.09756097560976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8727582288728429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78026233502757"/>
          <c:y val="0.14545497589659059"/>
          <c:w val="0.82019474546532656"/>
          <c:h val="0.645456455541120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2'!$H$20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2'!$H$21:$H$767</c:f>
              <c:numCache>
                <c:formatCode>General</c:formatCode>
                <c:ptCount val="747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45-4146-88BC-6172B37F94E0}"/>
            </c:ext>
          </c:extLst>
        </c:ser>
        <c:ser>
          <c:idx val="1"/>
          <c:order val="1"/>
          <c:tx>
            <c:strRef>
              <c:f>'Inactive 2'!$I$20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2'!$I$21:$I$767</c:f>
              <c:numCache>
                <c:formatCode>General</c:formatCode>
                <c:ptCount val="747"/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-3.30174999544397E-3</c:v>
                </c:pt>
                <c:pt idx="31">
                  <c:v>7.0485000469489023E-4</c:v>
                </c:pt>
                <c:pt idx="32">
                  <c:v>1.0262499999953434E-3</c:v>
                </c:pt>
                <c:pt idx="33">
                  <c:v>1.5969699998095166E-2</c:v>
                </c:pt>
                <c:pt idx="34">
                  <c:v>-7.3280500000691973E-3</c:v>
                </c:pt>
                <c:pt idx="35">
                  <c:v>-6.4873000010265969E-3</c:v>
                </c:pt>
                <c:pt idx="36">
                  <c:v>-4.920849998597987E-3</c:v>
                </c:pt>
                <c:pt idx="37">
                  <c:v>1.1046000072383322E-3</c:v>
                </c:pt>
                <c:pt idx="38">
                  <c:v>8.1046000050264411E-3</c:v>
                </c:pt>
                <c:pt idx="39">
                  <c:v>-2.2102749993791804E-2</c:v>
                </c:pt>
                <c:pt idx="40">
                  <c:v>-1.2775700000929646E-2</c:v>
                </c:pt>
                <c:pt idx="41">
                  <c:v>5.5768000020179898E-3</c:v>
                </c:pt>
                <c:pt idx="42">
                  <c:v>-2.447700004267972E-3</c:v>
                </c:pt>
                <c:pt idx="43">
                  <c:v>-8.1206499962718226E-3</c:v>
                </c:pt>
                <c:pt idx="44">
                  <c:v>1.0735150004620664E-2</c:v>
                </c:pt>
                <c:pt idx="45">
                  <c:v>-8.8557999988552183E-3</c:v>
                </c:pt>
                <c:pt idx="46">
                  <c:v>-1.817624999966938E-2</c:v>
                </c:pt>
                <c:pt idx="47">
                  <c:v>-1.3835999925504439E-3</c:v>
                </c:pt>
                <c:pt idx="48">
                  <c:v>2.9594999796245247E-4</c:v>
                </c:pt>
                <c:pt idx="49">
                  <c:v>-2.087649998429697E-3</c:v>
                </c:pt>
                <c:pt idx="50">
                  <c:v>-7.2911500028567389E-3</c:v>
                </c:pt>
                <c:pt idx="51">
                  <c:v>-5.2100499960943125E-3</c:v>
                </c:pt>
                <c:pt idx="52">
                  <c:v>-3.1067599993548356E-2</c:v>
                </c:pt>
                <c:pt idx="53">
                  <c:v>-7.4511999991955236E-3</c:v>
                </c:pt>
                <c:pt idx="54">
                  <c:v>-6.8347999913385138E-3</c:v>
                </c:pt>
                <c:pt idx="55">
                  <c:v>-4.9924999620998278E-4</c:v>
                </c:pt>
                <c:pt idx="56">
                  <c:v>-4.3230000010225922E-3</c:v>
                </c:pt>
                <c:pt idx="57">
                  <c:v>6.7700000363402069E-4</c:v>
                </c:pt>
                <c:pt idx="58">
                  <c:v>-1.5379550000943709E-2</c:v>
                </c:pt>
                <c:pt idx="59">
                  <c:v>-7.0194999934756197E-3</c:v>
                </c:pt>
                <c:pt idx="60">
                  <c:v>-1.7539749991556164E-2</c:v>
                </c:pt>
                <c:pt idx="61">
                  <c:v>-2.8063999925507233E-3</c:v>
                </c:pt>
                <c:pt idx="62">
                  <c:v>7.9114999971352518E-4</c:v>
                </c:pt>
                <c:pt idx="63">
                  <c:v>-7.6470999993034638E-3</c:v>
                </c:pt>
                <c:pt idx="64">
                  <c:v>3.6799500012421049E-3</c:v>
                </c:pt>
                <c:pt idx="65">
                  <c:v>-6.7092999961460009E-3</c:v>
                </c:pt>
                <c:pt idx="66">
                  <c:v>2.4481000073137693E-3</c:v>
                </c:pt>
                <c:pt idx="67">
                  <c:v>-6.9355000014184043E-3</c:v>
                </c:pt>
                <c:pt idx="68">
                  <c:v>-1.7592500007594936E-3</c:v>
                </c:pt>
                <c:pt idx="69">
                  <c:v>2.6620000426191837E-4</c:v>
                </c:pt>
                <c:pt idx="70">
                  <c:v>-3.3680999986245297E-3</c:v>
                </c:pt>
                <c:pt idx="71">
                  <c:v>-3.7517000018851832E-3</c:v>
                </c:pt>
                <c:pt idx="72">
                  <c:v>-1.116449995606672E-3</c:v>
                </c:pt>
                <c:pt idx="73">
                  <c:v>-6.9891999955871142E-3</c:v>
                </c:pt>
                <c:pt idx="74">
                  <c:v>7.3950002843048424E-5</c:v>
                </c:pt>
                <c:pt idx="75">
                  <c:v>-1.669324999966193E-2</c:v>
                </c:pt>
                <c:pt idx="76">
                  <c:v>-4.9194500024896115E-3</c:v>
                </c:pt>
                <c:pt idx="77">
                  <c:v>-1.397300002281554E-3</c:v>
                </c:pt>
                <c:pt idx="78">
                  <c:v>-3.9729999843984842E-4</c:v>
                </c:pt>
                <c:pt idx="79">
                  <c:v>3.3765000043786131E-3</c:v>
                </c:pt>
                <c:pt idx="80">
                  <c:v>-2.7099999715574086E-4</c:v>
                </c:pt>
                <c:pt idx="81">
                  <c:v>7.2900000668596476E-4</c:v>
                </c:pt>
                <c:pt idx="82">
                  <c:v>-5.2567999955499545E-3</c:v>
                </c:pt>
                <c:pt idx="83">
                  <c:v>-4.7525499976472929E-3</c:v>
                </c:pt>
                <c:pt idx="84">
                  <c:v>5.4312500069499947E-3</c:v>
                </c:pt>
                <c:pt idx="85">
                  <c:v>-5.7430999950156547E-3</c:v>
                </c:pt>
                <c:pt idx="86">
                  <c:v>-5.3264999951352365E-3</c:v>
                </c:pt>
                <c:pt idx="87">
                  <c:v>3.6490000056801364E-3</c:v>
                </c:pt>
                <c:pt idx="88">
                  <c:v>1.5990499960025772E-3</c:v>
                </c:pt>
                <c:pt idx="89">
                  <c:v>-1.0702549996494781E-2</c:v>
                </c:pt>
                <c:pt idx="90">
                  <c:v>-5.7590999931562692E-3</c:v>
                </c:pt>
                <c:pt idx="91">
                  <c:v>3.8572999983443879E-3</c:v>
                </c:pt>
                <c:pt idx="92">
                  <c:v>3.473700002359692E-3</c:v>
                </c:pt>
                <c:pt idx="93">
                  <c:v>-2.3286899995582644E-2</c:v>
                </c:pt>
                <c:pt idx="94">
                  <c:v>-6.7049999779555947E-4</c:v>
                </c:pt>
                <c:pt idx="95">
                  <c:v>-3.9999999717110768E-4</c:v>
                </c:pt>
                <c:pt idx="96">
                  <c:v>6.0094999935245141E-4</c:v>
                </c:pt>
                <c:pt idx="97">
                  <c:v>1.600950003194157E-3</c:v>
                </c:pt>
                <c:pt idx="98">
                  <c:v>1.073150007869117E-3</c:v>
                </c:pt>
                <c:pt idx="99">
                  <c:v>-5.2473000032478012E-3</c:v>
                </c:pt>
                <c:pt idx="100">
                  <c:v>4.9635000323178247E-4</c:v>
                </c:pt>
                <c:pt idx="101">
                  <c:v>-4.9776500018197112E-3</c:v>
                </c:pt>
                <c:pt idx="102">
                  <c:v>-2.9455999974743463E-3</c:v>
                </c:pt>
                <c:pt idx="103">
                  <c:v>3.4474500062060542E-3</c:v>
                </c:pt>
                <c:pt idx="104">
                  <c:v>5.0073000020347536E-3</c:v>
                </c:pt>
                <c:pt idx="105">
                  <c:v>-1.0492500005057082E-3</c:v>
                </c:pt>
                <c:pt idx="106">
                  <c:v>6.0139000052004121E-3</c:v>
                </c:pt>
                <c:pt idx="107">
                  <c:v>-6.0426499985624105E-3</c:v>
                </c:pt>
                <c:pt idx="108">
                  <c:v>-7.4007999937748536E-3</c:v>
                </c:pt>
                <c:pt idx="109">
                  <c:v>-2.2811000017100014E-3</c:v>
                </c:pt>
                <c:pt idx="110">
                  <c:v>5.2222000012989156E-3</c:v>
                </c:pt>
                <c:pt idx="111">
                  <c:v>1.3341900004888885E-2</c:v>
                </c:pt>
                <c:pt idx="112">
                  <c:v>-7.1925000011106022E-3</c:v>
                </c:pt>
                <c:pt idx="113">
                  <c:v>3.3673500074655749E-3</c:v>
                </c:pt>
                <c:pt idx="114">
                  <c:v>7.0469000056618825E-3</c:v>
                </c:pt>
                <c:pt idx="115">
                  <c:v>6.663300002401229E-3</c:v>
                </c:pt>
                <c:pt idx="116">
                  <c:v>-7.0972999965306371E-3</c:v>
                </c:pt>
                <c:pt idx="117">
                  <c:v>4.5191000026534311E-3</c:v>
                </c:pt>
                <c:pt idx="118">
                  <c:v>-1.3065249993815087E-2</c:v>
                </c:pt>
                <c:pt idx="119">
                  <c:v>-7.7692999984719791E-3</c:v>
                </c:pt>
                <c:pt idx="120">
                  <c:v>-2.0944999414496124E-4</c:v>
                </c:pt>
                <c:pt idx="121">
                  <c:v>-6.5930499986279756E-3</c:v>
                </c:pt>
                <c:pt idx="122">
                  <c:v>-4.6495999995386228E-3</c:v>
                </c:pt>
                <c:pt idx="123">
                  <c:v>-1.156599995738361E-3</c:v>
                </c:pt>
                <c:pt idx="124">
                  <c:v>3.7557500036200508E-3</c:v>
                </c:pt>
                <c:pt idx="125">
                  <c:v>1.2599999972735532E-3</c:v>
                </c:pt>
                <c:pt idx="126">
                  <c:v>3.0050003260839731E-5</c:v>
                </c:pt>
                <c:pt idx="132">
                  <c:v>-1.1066000006394461E-3</c:v>
                </c:pt>
                <c:pt idx="133">
                  <c:v>-2.8737999964505434E-3</c:v>
                </c:pt>
                <c:pt idx="134">
                  <c:v>1.0453250004502479E-2</c:v>
                </c:pt>
                <c:pt idx="135">
                  <c:v>1.069650003046263E-3</c:v>
                </c:pt>
                <c:pt idx="136">
                  <c:v>2.6295000061509199E-3</c:v>
                </c:pt>
                <c:pt idx="137">
                  <c:v>2.4590000248281285E-4</c:v>
                </c:pt>
                <c:pt idx="138">
                  <c:v>-1.1565499953576364E-3</c:v>
                </c:pt>
                <c:pt idx="139">
                  <c:v>1.2805750004190486E-2</c:v>
                </c:pt>
                <c:pt idx="141">
                  <c:v>4.3655999979819171E-3</c:v>
                </c:pt>
                <c:pt idx="143">
                  <c:v>6.7812500055879354E-3</c:v>
                </c:pt>
                <c:pt idx="144">
                  <c:v>-4.6023499962757342E-3</c:v>
                </c:pt>
                <c:pt idx="146">
                  <c:v>-6.268499928410165E-4</c:v>
                </c:pt>
                <c:pt idx="147">
                  <c:v>-1.01044999610167E-3</c:v>
                </c:pt>
                <c:pt idx="148">
                  <c:v>1.3989550003316253E-2</c:v>
                </c:pt>
                <c:pt idx="149">
                  <c:v>-1.5890750000835396E-2</c:v>
                </c:pt>
                <c:pt idx="150">
                  <c:v>6.1092499963706359E-3</c:v>
                </c:pt>
                <c:pt idx="151">
                  <c:v>9.6504999964963645E-4</c:v>
                </c:pt>
                <c:pt idx="152">
                  <c:v>1.4129999908618629E-4</c:v>
                </c:pt>
                <c:pt idx="153">
                  <c:v>1.9141299999319017E-2</c:v>
                </c:pt>
                <c:pt idx="157">
                  <c:v>-5.5627499968977645E-3</c:v>
                </c:pt>
                <c:pt idx="163">
                  <c:v>-1.9708500039996579E-3</c:v>
                </c:pt>
                <c:pt idx="165">
                  <c:v>-4.378949997771997E-3</c:v>
                </c:pt>
                <c:pt idx="166">
                  <c:v>1.1180900000908878E-2</c:v>
                </c:pt>
                <c:pt idx="167">
                  <c:v>-1.0829999955603853E-3</c:v>
                </c:pt>
                <c:pt idx="168">
                  <c:v>-2.3148499967646785E-3</c:v>
                </c:pt>
                <c:pt idx="171">
                  <c:v>2.2441500041168183E-3</c:v>
                </c:pt>
                <c:pt idx="172">
                  <c:v>-6.1959999948157929E-3</c:v>
                </c:pt>
                <c:pt idx="175">
                  <c:v>3.4599999999045394E-3</c:v>
                </c:pt>
                <c:pt idx="177">
                  <c:v>2.5797000052989461E-3</c:v>
                </c:pt>
                <c:pt idx="180">
                  <c:v>-5.8529000016278587E-3</c:v>
                </c:pt>
                <c:pt idx="181">
                  <c:v>-2.556949999416247E-3</c:v>
                </c:pt>
                <c:pt idx="184">
                  <c:v>-9.9009499972453341E-3</c:v>
                </c:pt>
                <c:pt idx="185">
                  <c:v>-6.5584999538259581E-4</c:v>
                </c:pt>
                <c:pt idx="187">
                  <c:v>3.9540000070701353E-3</c:v>
                </c:pt>
                <c:pt idx="189">
                  <c:v>-1.5907499910099432E-3</c:v>
                </c:pt>
                <c:pt idx="190">
                  <c:v>3.7617500056512654E-3</c:v>
                </c:pt>
                <c:pt idx="191">
                  <c:v>-1.9864999921992421E-4</c:v>
                </c:pt>
                <c:pt idx="192">
                  <c:v>-1.1078949995862786E-2</c:v>
                </c:pt>
                <c:pt idx="193">
                  <c:v>5.6091000005835667E-3</c:v>
                </c:pt>
                <c:pt idx="194">
                  <c:v>6.7794999631587416E-4</c:v>
                </c:pt>
                <c:pt idx="195">
                  <c:v>4.016350008896552E-3</c:v>
                </c:pt>
                <c:pt idx="196">
                  <c:v>5.0239000047440641E-3</c:v>
                </c:pt>
                <c:pt idx="198">
                  <c:v>1.647850003791973E-3</c:v>
                </c:pt>
                <c:pt idx="199">
                  <c:v>1.655400003073737E-3</c:v>
                </c:pt>
                <c:pt idx="200">
                  <c:v>3.2152499989024363E-3</c:v>
                </c:pt>
                <c:pt idx="201">
                  <c:v>-1.4887999932398088E-3</c:v>
                </c:pt>
                <c:pt idx="202">
                  <c:v>3.0154499982018024E-3</c:v>
                </c:pt>
                <c:pt idx="203">
                  <c:v>2.3114000068744645E-3</c:v>
                </c:pt>
                <c:pt idx="206">
                  <c:v>4.7262000007322058E-3</c:v>
                </c:pt>
                <c:pt idx="207">
                  <c:v>1.3501499997801147E-3</c:v>
                </c:pt>
                <c:pt idx="208">
                  <c:v>1.0238000002573244E-2</c:v>
                </c:pt>
                <c:pt idx="209">
                  <c:v>-6.025899994710926E-3</c:v>
                </c:pt>
                <c:pt idx="210">
                  <c:v>-8.0824499964364804E-3</c:v>
                </c:pt>
                <c:pt idx="211">
                  <c:v>-7.8741499964962713E-3</c:v>
                </c:pt>
                <c:pt idx="212">
                  <c:v>2.2101350004959386E-2</c:v>
                </c:pt>
                <c:pt idx="213">
                  <c:v>2.1654500014847144E-3</c:v>
                </c:pt>
                <c:pt idx="214">
                  <c:v>-6.538599991472438E-3</c:v>
                </c:pt>
                <c:pt idx="216">
                  <c:v>8.2815000496339053E-4</c:v>
                </c:pt>
                <c:pt idx="217">
                  <c:v>-1.3372599991271272E-2</c:v>
                </c:pt>
                <c:pt idx="221">
                  <c:v>7.0195000007515773E-3</c:v>
                </c:pt>
                <c:pt idx="222">
                  <c:v>-1.2356549996184185E-2</c:v>
                </c:pt>
                <c:pt idx="223">
                  <c:v>-5.2514999697450548E-4</c:v>
                </c:pt>
                <c:pt idx="231">
                  <c:v>-1.1725899996235967E-2</c:v>
                </c:pt>
                <c:pt idx="232">
                  <c:v>-3.1095000013010576E-3</c:v>
                </c:pt>
                <c:pt idx="236">
                  <c:v>-1.214099997014273E-3</c:v>
                </c:pt>
                <c:pt idx="239">
                  <c:v>-6.2220000108936802E-4</c:v>
                </c:pt>
                <c:pt idx="240">
                  <c:v>-3.8860999993630685E-3</c:v>
                </c:pt>
                <c:pt idx="241">
                  <c:v>-2.1744999976363033E-3</c:v>
                </c:pt>
                <c:pt idx="242">
                  <c:v>-1.2866499964729883E-3</c:v>
                </c:pt>
                <c:pt idx="243">
                  <c:v>-1.0110399998666253E-2</c:v>
                </c:pt>
                <c:pt idx="244">
                  <c:v>-1.1551399999007117E-2</c:v>
                </c:pt>
                <c:pt idx="245">
                  <c:v>-6.0792000003857538E-3</c:v>
                </c:pt>
                <c:pt idx="246">
                  <c:v>1.2135700002545491E-2</c:v>
                </c:pt>
                <c:pt idx="247">
                  <c:v>-2.2158499996294267E-3</c:v>
                </c:pt>
                <c:pt idx="249">
                  <c:v>-1.4960399996198248E-2</c:v>
                </c:pt>
                <c:pt idx="252">
                  <c:v>-1.485754999157507E-2</c:v>
                </c:pt>
                <c:pt idx="254">
                  <c:v>-1.4737849996890873E-2</c:v>
                </c:pt>
                <c:pt idx="255">
                  <c:v>-8.3749997429549694E-5</c:v>
                </c:pt>
                <c:pt idx="258">
                  <c:v>-3.1958999970811419E-3</c:v>
                </c:pt>
                <c:pt idx="266">
                  <c:v>-1.3971450003737118E-2</c:v>
                </c:pt>
                <c:pt idx="267">
                  <c:v>-1.3411599997198209E-2</c:v>
                </c:pt>
                <c:pt idx="268">
                  <c:v>-1.0931849996268284E-2</c:v>
                </c:pt>
                <c:pt idx="270">
                  <c:v>-2.0332399995822925E-2</c:v>
                </c:pt>
                <c:pt idx="272">
                  <c:v>-1.1141900002257898E-2</c:v>
                </c:pt>
                <c:pt idx="273">
                  <c:v>-1.8373749997408595E-2</c:v>
                </c:pt>
                <c:pt idx="277">
                  <c:v>-2.3517949994129594E-2</c:v>
                </c:pt>
                <c:pt idx="279">
                  <c:v>-1.6485899999679532E-2</c:v>
                </c:pt>
                <c:pt idx="280">
                  <c:v>-1.4565999998012558E-2</c:v>
                </c:pt>
                <c:pt idx="281">
                  <c:v>-3.1446300003153738E-2</c:v>
                </c:pt>
                <c:pt idx="282">
                  <c:v>-9.9513999957707711E-3</c:v>
                </c:pt>
                <c:pt idx="285">
                  <c:v>-2.1375499993155245E-2</c:v>
                </c:pt>
                <c:pt idx="286">
                  <c:v>-2.1519699992495589E-2</c:v>
                </c:pt>
                <c:pt idx="287">
                  <c:v>-1.4632799997343682E-2</c:v>
                </c:pt>
                <c:pt idx="288">
                  <c:v>-1.4343449998705182E-2</c:v>
                </c:pt>
                <c:pt idx="290">
                  <c:v>-1.4863699994748458E-2</c:v>
                </c:pt>
                <c:pt idx="291">
                  <c:v>-1.4824099998804741E-2</c:v>
                </c:pt>
                <c:pt idx="293">
                  <c:v>-6.3631000011810102E-3</c:v>
                </c:pt>
                <c:pt idx="294">
                  <c:v>6.3690000388305634E-4</c:v>
                </c:pt>
                <c:pt idx="295">
                  <c:v>-8.8409500021953136E-3</c:v>
                </c:pt>
                <c:pt idx="296">
                  <c:v>-1.6217949996644165E-2</c:v>
                </c:pt>
                <c:pt idx="297">
                  <c:v>-2.0416999977896921E-3</c:v>
                </c:pt>
                <c:pt idx="298">
                  <c:v>-6.474299996625632E-3</c:v>
                </c:pt>
                <c:pt idx="299">
                  <c:v>-1.6233950002060737E-2</c:v>
                </c:pt>
                <c:pt idx="300">
                  <c:v>-4.6673999968334101E-3</c:v>
                </c:pt>
                <c:pt idx="301">
                  <c:v>-1.1163149996718857E-2</c:v>
                </c:pt>
                <c:pt idx="302">
                  <c:v>-1.1219699998036958E-2</c:v>
                </c:pt>
                <c:pt idx="304">
                  <c:v>-1.4853500033495948E-3</c:v>
                </c:pt>
                <c:pt idx="305">
                  <c:v>-7.3967499993159436E-3</c:v>
                </c:pt>
                <c:pt idx="306">
                  <c:v>-8.0484999489272013E-4</c:v>
                </c:pt>
                <c:pt idx="308">
                  <c:v>-1.506119999976363E-2</c:v>
                </c:pt>
                <c:pt idx="312">
                  <c:v>-6.9432499949471094E-3</c:v>
                </c:pt>
                <c:pt idx="314">
                  <c:v>-1.9759449998673517E-2</c:v>
                </c:pt>
                <c:pt idx="315">
                  <c:v>-5.0233500005560927E-3</c:v>
                </c:pt>
                <c:pt idx="320">
                  <c:v>6.1756500072078779E-3</c:v>
                </c:pt>
                <c:pt idx="321">
                  <c:v>-1.4729149996128399E-2</c:v>
                </c:pt>
                <c:pt idx="322">
                  <c:v>-1.0281449998728931E-2</c:v>
                </c:pt>
                <c:pt idx="324">
                  <c:v>-1.5097650000825524E-2</c:v>
                </c:pt>
                <c:pt idx="325">
                  <c:v>-1.3505749993782956E-2</c:v>
                </c:pt>
                <c:pt idx="326">
                  <c:v>-9.4990500001586042E-3</c:v>
                </c:pt>
                <c:pt idx="327">
                  <c:v>-4.1465499962214381E-3</c:v>
                </c:pt>
                <c:pt idx="328">
                  <c:v>-4.0824499956215732E-3</c:v>
                </c:pt>
                <c:pt idx="329">
                  <c:v>4.0127500033122487E-3</c:v>
                </c:pt>
                <c:pt idx="330">
                  <c:v>-1.5131449996260926E-2</c:v>
                </c:pt>
                <c:pt idx="331">
                  <c:v>-1.2619649991393089E-2</c:v>
                </c:pt>
                <c:pt idx="332">
                  <c:v>-1.1349050000717398E-2</c:v>
                </c:pt>
                <c:pt idx="333">
                  <c:v>-1.46949499976472E-2</c:v>
                </c:pt>
                <c:pt idx="334">
                  <c:v>-1.8981449997227173E-2</c:v>
                </c:pt>
                <c:pt idx="335">
                  <c:v>-8.365049994608853E-3</c:v>
                </c:pt>
                <c:pt idx="336">
                  <c:v>-1.3949399995908607E-2</c:v>
                </c:pt>
                <c:pt idx="337">
                  <c:v>-9.853249997831881E-3</c:v>
                </c:pt>
                <c:pt idx="338">
                  <c:v>-1.8406399998639245E-2</c:v>
                </c:pt>
                <c:pt idx="339">
                  <c:v>-1.0398849997727666E-2</c:v>
                </c:pt>
                <c:pt idx="340">
                  <c:v>-1.3870099995983765E-2</c:v>
                </c:pt>
                <c:pt idx="341">
                  <c:v>-1.4126449998002499E-2</c:v>
                </c:pt>
                <c:pt idx="342">
                  <c:v>-1.3375249996897765E-2</c:v>
                </c:pt>
                <c:pt idx="343">
                  <c:v>-2.6578749995678663E-2</c:v>
                </c:pt>
                <c:pt idx="344">
                  <c:v>-1.3984949997393414E-2</c:v>
                </c:pt>
                <c:pt idx="345">
                  <c:v>-1.4328949997434393E-2</c:v>
                </c:pt>
                <c:pt idx="346">
                  <c:v>-1.9068699992203619E-2</c:v>
                </c:pt>
                <c:pt idx="347">
                  <c:v>-1.8362749993684702E-2</c:v>
                </c:pt>
                <c:pt idx="348">
                  <c:v>-2.0650199992815033E-2</c:v>
                </c:pt>
                <c:pt idx="351">
                  <c:v>-2.0818899996811524E-2</c:v>
                </c:pt>
                <c:pt idx="353">
                  <c:v>-2.510729999630712E-2</c:v>
                </c:pt>
                <c:pt idx="354">
                  <c:v>-2.2588799998629838E-2</c:v>
                </c:pt>
                <c:pt idx="355">
                  <c:v>-1.1355999995430466E-2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545-4146-88BC-6172B37F94E0}"/>
            </c:ext>
          </c:extLst>
        </c:ser>
        <c:ser>
          <c:idx val="2"/>
          <c:order val="2"/>
          <c:tx>
            <c:strRef>
              <c:f>'Inactive 2'!$J$20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2'!$F$21:$F$1767</c:f>
              <c:numCache>
                <c:formatCode>General</c:formatCode>
                <c:ptCount val="1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2'!$J$21:$J$1767</c:f>
              <c:numCache>
                <c:formatCode>General</c:formatCode>
                <c:ptCount val="1747"/>
                <c:pt idx="140">
                  <c:v>-3.5967000003438443E-3</c:v>
                </c:pt>
                <c:pt idx="142">
                  <c:v>7.019700002274476E-3</c:v>
                </c:pt>
                <c:pt idx="145">
                  <c:v>5.4673999984515831E-3</c:v>
                </c:pt>
                <c:pt idx="154">
                  <c:v>-1.2611499987542629E-3</c:v>
                </c:pt>
                <c:pt idx="159">
                  <c:v>-4.7257999976864085E-3</c:v>
                </c:pt>
                <c:pt idx="160">
                  <c:v>1.2741999962599948E-3</c:v>
                </c:pt>
                <c:pt idx="161">
                  <c:v>3.2741999966674484E-3</c:v>
                </c:pt>
                <c:pt idx="162">
                  <c:v>-5.1093999936711043E-3</c:v>
                </c:pt>
                <c:pt idx="164">
                  <c:v>-7.9896999959601089E-3</c:v>
                </c:pt>
                <c:pt idx="169">
                  <c:v>1.6003999990061857E-3</c:v>
                </c:pt>
                <c:pt idx="170">
                  <c:v>8.6004000040702522E-3</c:v>
                </c:pt>
                <c:pt idx="178">
                  <c:v>3.2404000012320466E-3</c:v>
                </c:pt>
                <c:pt idx="179">
                  <c:v>4.2403999977977946E-3</c:v>
                </c:pt>
                <c:pt idx="186">
                  <c:v>9.9342000030446798E-3</c:v>
                </c:pt>
                <c:pt idx="188">
                  <c:v>7.1084999945014715E-4</c:v>
                </c:pt>
                <c:pt idx="197">
                  <c:v>4.0126000021700747E-3</c:v>
                </c:pt>
                <c:pt idx="204">
                  <c:v>5.7865000053425319E-3</c:v>
                </c:pt>
                <c:pt idx="205">
                  <c:v>-9.3812499981140718E-3</c:v>
                </c:pt>
                <c:pt idx="215">
                  <c:v>9.2145000235177577E-4</c:v>
                </c:pt>
                <c:pt idx="220">
                  <c:v>1.7612500014365651E-3</c:v>
                </c:pt>
                <c:pt idx="235">
                  <c:v>-9.3922499945620075E-3</c:v>
                </c:pt>
                <c:pt idx="248">
                  <c:v>-1.0603199996694457E-2</c:v>
                </c:pt>
                <c:pt idx="250">
                  <c:v>-1.5644500017515384E-3</c:v>
                </c:pt>
                <c:pt idx="262">
                  <c:v>-8.5275499950512312E-3</c:v>
                </c:pt>
                <c:pt idx="264">
                  <c:v>-3.9102000009734184E-3</c:v>
                </c:pt>
                <c:pt idx="265">
                  <c:v>-2.677399999811314E-3</c:v>
                </c:pt>
                <c:pt idx="269">
                  <c:v>-3.0063000012887642E-3</c:v>
                </c:pt>
                <c:pt idx="271">
                  <c:v>-6.0863999970024452E-3</c:v>
                </c:pt>
                <c:pt idx="274">
                  <c:v>-6.7761999962385744E-3</c:v>
                </c:pt>
                <c:pt idx="275">
                  <c:v>-1.7159799994260538E-2</c:v>
                </c:pt>
                <c:pt idx="276">
                  <c:v>-1.2480249992222525E-2</c:v>
                </c:pt>
                <c:pt idx="278">
                  <c:v>-6.5367999923182651E-3</c:v>
                </c:pt>
                <c:pt idx="283">
                  <c:v>-1.2489549997553695E-2</c:v>
                </c:pt>
                <c:pt idx="284">
                  <c:v>-4.1624999939813279E-3</c:v>
                </c:pt>
                <c:pt idx="289">
                  <c:v>-1.4273699991463218E-2</c:v>
                </c:pt>
                <c:pt idx="292">
                  <c:v>-9.0445499954512343E-3</c:v>
                </c:pt>
                <c:pt idx="303">
                  <c:v>-6.3252499967347831E-3</c:v>
                </c:pt>
                <c:pt idx="307">
                  <c:v>-8.5908999972161837E-3</c:v>
                </c:pt>
                <c:pt idx="310">
                  <c:v>-1.58604999887757E-3</c:v>
                </c:pt>
                <c:pt idx="311">
                  <c:v>-1.7144949997600634E-2</c:v>
                </c:pt>
                <c:pt idx="313">
                  <c:v>-1.1289149995718617E-2</c:v>
                </c:pt>
                <c:pt idx="316">
                  <c:v>-1.5073299997311551E-2</c:v>
                </c:pt>
                <c:pt idx="317">
                  <c:v>-1.0481400000571739E-2</c:v>
                </c:pt>
                <c:pt idx="318">
                  <c:v>-1.9028900002012961E-2</c:v>
                </c:pt>
                <c:pt idx="319">
                  <c:v>-1.693179999710992E-2</c:v>
                </c:pt>
                <c:pt idx="323">
                  <c:v>-1.6067499993368983E-2</c:v>
                </c:pt>
                <c:pt idx="352">
                  <c:v>-2.089430000341963E-2</c:v>
                </c:pt>
                <c:pt idx="356">
                  <c:v>-2.0784699998330325E-2</c:v>
                </c:pt>
                <c:pt idx="405">
                  <c:v>-2.3509599996032193E-2</c:v>
                </c:pt>
                <c:pt idx="451">
                  <c:v>-1.9197249996068422E-2</c:v>
                </c:pt>
                <c:pt idx="499">
                  <c:v>-1.9974449998699129E-2</c:v>
                </c:pt>
                <c:pt idx="502">
                  <c:v>-1.9186399993486702E-2</c:v>
                </c:pt>
                <c:pt idx="503">
                  <c:v>-1.923720000195317E-2</c:v>
                </c:pt>
                <c:pt idx="505">
                  <c:v>-2.014604999567382E-2</c:v>
                </c:pt>
                <c:pt idx="506">
                  <c:v>-2.0398350003233645E-2</c:v>
                </c:pt>
                <c:pt idx="517">
                  <c:v>-1.7328299996734131E-2</c:v>
                </c:pt>
                <c:pt idx="519">
                  <c:v>-1.7835649996413849E-2</c:v>
                </c:pt>
                <c:pt idx="525">
                  <c:v>-1.7367499996908009E-2</c:v>
                </c:pt>
                <c:pt idx="531">
                  <c:v>-1.4690500000142492E-2</c:v>
                </c:pt>
                <c:pt idx="535">
                  <c:v>-1.3673300003574695E-2</c:v>
                </c:pt>
                <c:pt idx="545">
                  <c:v>-1.0276199995132629E-2</c:v>
                </c:pt>
                <c:pt idx="547">
                  <c:v>-1.0198999996646307E-2</c:v>
                </c:pt>
                <c:pt idx="548">
                  <c:v>-9.7120999926119111E-3</c:v>
                </c:pt>
                <c:pt idx="552">
                  <c:v>-9.7626999995554797E-3</c:v>
                </c:pt>
                <c:pt idx="553">
                  <c:v>-1.0361000000557397E-2</c:v>
                </c:pt>
                <c:pt idx="554">
                  <c:v>-1.0024899995187297E-2</c:v>
                </c:pt>
                <c:pt idx="558">
                  <c:v>-1.0305199997674208E-2</c:v>
                </c:pt>
                <c:pt idx="579">
                  <c:v>-8.1950999956461601E-3</c:v>
                </c:pt>
                <c:pt idx="580">
                  <c:v>-8.1950999956461601E-3</c:v>
                </c:pt>
                <c:pt idx="581">
                  <c:v>-7.7188499999465421E-3</c:v>
                </c:pt>
                <c:pt idx="582">
                  <c:v>-7.7188499999465421E-3</c:v>
                </c:pt>
                <c:pt idx="589">
                  <c:v>-7.6572499965550378E-3</c:v>
                </c:pt>
                <c:pt idx="590">
                  <c:v>-3.9553499955218285E-3</c:v>
                </c:pt>
                <c:pt idx="596">
                  <c:v>-2.7673000004142523E-3</c:v>
                </c:pt>
                <c:pt idx="597">
                  <c:v>-3.2269499934045598E-3</c:v>
                </c:pt>
                <c:pt idx="598">
                  <c:v>-2.9350499899010174E-3</c:v>
                </c:pt>
                <c:pt idx="599">
                  <c:v>9.7410017042420805E-4</c:v>
                </c:pt>
                <c:pt idx="600">
                  <c:v>1.2416000099619851E-3</c:v>
                </c:pt>
                <c:pt idx="601">
                  <c:v>1.0630000033415854E-3</c:v>
                </c:pt>
                <c:pt idx="602">
                  <c:v>-9.6075000328710303E-4</c:v>
                </c:pt>
                <c:pt idx="603">
                  <c:v>-7.7874999988125637E-4</c:v>
                </c:pt>
                <c:pt idx="604">
                  <c:v>-6.5235020883847028E-4</c:v>
                </c:pt>
                <c:pt idx="605">
                  <c:v>5.524599997443147E-3</c:v>
                </c:pt>
                <c:pt idx="606">
                  <c:v>3.5455999968689866E-3</c:v>
                </c:pt>
                <c:pt idx="607">
                  <c:v>4.0111999987857416E-3</c:v>
                </c:pt>
                <c:pt idx="608">
                  <c:v>2.8382500095176511E-3</c:v>
                </c:pt>
                <c:pt idx="609">
                  <c:v>3.582600002118852E-3</c:v>
                </c:pt>
                <c:pt idx="610">
                  <c:v>3.9949999991222285E-3</c:v>
                </c:pt>
                <c:pt idx="611">
                  <c:v>5.6113999962690286E-3</c:v>
                </c:pt>
                <c:pt idx="612">
                  <c:v>3.3384499984094873E-3</c:v>
                </c:pt>
                <c:pt idx="613">
                  <c:v>3.9655000073253177E-3</c:v>
                </c:pt>
                <c:pt idx="614">
                  <c:v>4.5016000076429918E-3</c:v>
                </c:pt>
                <c:pt idx="615">
                  <c:v>3.499250000459142E-3</c:v>
                </c:pt>
                <c:pt idx="616">
                  <c:v>4.5262999992701225E-3</c:v>
                </c:pt>
                <c:pt idx="617">
                  <c:v>2.8566499968292192E-3</c:v>
                </c:pt>
                <c:pt idx="618">
                  <c:v>4.011600001831539E-3</c:v>
                </c:pt>
                <c:pt idx="619">
                  <c:v>3.7386500043794513E-3</c:v>
                </c:pt>
                <c:pt idx="620">
                  <c:v>4.1477000049781054E-3</c:v>
                </c:pt>
                <c:pt idx="621">
                  <c:v>3.4495000072638504E-3</c:v>
                </c:pt>
                <c:pt idx="622">
                  <c:v>6.0307834719424136E-3</c:v>
                </c:pt>
                <c:pt idx="623">
                  <c:v>5.2757500016014092E-3</c:v>
                </c:pt>
                <c:pt idx="624">
                  <c:v>6.5539500064915046E-3</c:v>
                </c:pt>
                <c:pt idx="625">
                  <c:v>4.390150003018789E-3</c:v>
                </c:pt>
                <c:pt idx="626">
                  <c:v>5.8171999990008771E-3</c:v>
                </c:pt>
                <c:pt idx="627">
                  <c:v>6.2442499984172173E-3</c:v>
                </c:pt>
                <c:pt idx="628">
                  <c:v>5.0393500059726648E-3</c:v>
                </c:pt>
                <c:pt idx="629">
                  <c:v>5.3664000006392598E-3</c:v>
                </c:pt>
                <c:pt idx="630">
                  <c:v>6.8151500017847866E-3</c:v>
                </c:pt>
                <c:pt idx="631">
                  <c:v>6.1947000067448243E-3</c:v>
                </c:pt>
                <c:pt idx="632">
                  <c:v>1.6927500000747386E-2</c:v>
                </c:pt>
                <c:pt idx="633">
                  <c:v>7.0811502228025347E-3</c:v>
                </c:pt>
                <c:pt idx="634">
                  <c:v>7.2274999984074384E-3</c:v>
                </c:pt>
                <c:pt idx="635">
                  <c:v>7.1358000059262849E-3</c:v>
                </c:pt>
                <c:pt idx="636">
                  <c:v>-3.3650001569185406E-5</c:v>
                </c:pt>
                <c:pt idx="637">
                  <c:v>7.2934000054374337E-3</c:v>
                </c:pt>
                <c:pt idx="638">
                  <c:v>7.1204500054591335E-3</c:v>
                </c:pt>
                <c:pt idx="639">
                  <c:v>7.7556999967782758E-3</c:v>
                </c:pt>
                <c:pt idx="640">
                  <c:v>9.6896999602904543E-3</c:v>
                </c:pt>
                <c:pt idx="641">
                  <c:v>7.6353499971446581E-3</c:v>
                </c:pt>
                <c:pt idx="642">
                  <c:v>7.6624000066658482E-3</c:v>
                </c:pt>
                <c:pt idx="643">
                  <c:v>7.0469499987666495E-3</c:v>
                </c:pt>
                <c:pt idx="644">
                  <c:v>7.9593000045861118E-3</c:v>
                </c:pt>
                <c:pt idx="645">
                  <c:v>7.3929499994846992E-3</c:v>
                </c:pt>
                <c:pt idx="646">
                  <c:v>7.0373500057030469E-3</c:v>
                </c:pt>
                <c:pt idx="647">
                  <c:v>8.2014500003424473E-3</c:v>
                </c:pt>
                <c:pt idx="648">
                  <c:v>8.8368000069749542E-3</c:v>
                </c:pt>
                <c:pt idx="649">
                  <c:v>8.3867499997722916E-3</c:v>
                </c:pt>
                <c:pt idx="650">
                  <c:v>1.0336150000512134E-2</c:v>
                </c:pt>
                <c:pt idx="651">
                  <c:v>1.0163200000533834E-2</c:v>
                </c:pt>
                <c:pt idx="652">
                  <c:v>8.8747498957673088E-3</c:v>
                </c:pt>
                <c:pt idx="653">
                  <c:v>9.0838500036625192E-3</c:v>
                </c:pt>
                <c:pt idx="654">
                  <c:v>9.8479500011308119E-3</c:v>
                </c:pt>
                <c:pt idx="655">
                  <c:v>1.3080000004265457E-2</c:v>
                </c:pt>
                <c:pt idx="656">
                  <c:v>1.3619400000607129E-2</c:v>
                </c:pt>
                <c:pt idx="657">
                  <c:v>1.3127899997925851E-2</c:v>
                </c:pt>
                <c:pt idx="658">
                  <c:v>1.2966450005478691E-2</c:v>
                </c:pt>
                <c:pt idx="659">
                  <c:v>1.3493500002368819E-2</c:v>
                </c:pt>
                <c:pt idx="660">
                  <c:v>1.3214150007115677E-2</c:v>
                </c:pt>
                <c:pt idx="661">
                  <c:v>1.4147800007776823E-2</c:v>
                </c:pt>
                <c:pt idx="662">
                  <c:v>1.9257799998740666E-2</c:v>
                </c:pt>
                <c:pt idx="663">
                  <c:v>1.4390100004675332E-2</c:v>
                </c:pt>
                <c:pt idx="664">
                  <c:v>1.4458000005106442E-2</c:v>
                </c:pt>
                <c:pt idx="665">
                  <c:v>1.6090600009192713E-2</c:v>
                </c:pt>
                <c:pt idx="666">
                  <c:v>1.6122100001666695E-2</c:v>
                </c:pt>
                <c:pt idx="667">
                  <c:v>1.6497900011017919E-2</c:v>
                </c:pt>
                <c:pt idx="668">
                  <c:v>2.7616100000159349E-2</c:v>
                </c:pt>
                <c:pt idx="669">
                  <c:v>1.8737400001555216E-2</c:v>
                </c:pt>
                <c:pt idx="670">
                  <c:v>1.895380000496516E-2</c:v>
                </c:pt>
                <c:pt idx="671">
                  <c:v>1.5380850003566593E-2</c:v>
                </c:pt>
                <c:pt idx="672">
                  <c:v>1.6353049999452196E-2</c:v>
                </c:pt>
                <c:pt idx="673">
                  <c:v>5.3153350003412925E-2</c:v>
                </c:pt>
                <c:pt idx="674">
                  <c:v>1.818230000208132E-2</c:v>
                </c:pt>
                <c:pt idx="675">
                  <c:v>2.4582300131442025E-2</c:v>
                </c:pt>
                <c:pt idx="676">
                  <c:v>1.7409350002708379E-2</c:v>
                </c:pt>
                <c:pt idx="677">
                  <c:v>1.9052800002100412E-2</c:v>
                </c:pt>
                <c:pt idx="678">
                  <c:v>1.9662900071125478E-2</c:v>
                </c:pt>
                <c:pt idx="679">
                  <c:v>1.7639149795286357E-2</c:v>
                </c:pt>
                <c:pt idx="680">
                  <c:v>1.9066200198722072E-2</c:v>
                </c:pt>
                <c:pt idx="681">
                  <c:v>1.9440000003669411E-2</c:v>
                </c:pt>
                <c:pt idx="682">
                  <c:v>1.806705000490183E-2</c:v>
                </c:pt>
                <c:pt idx="683">
                  <c:v>2.0318699964263942E-2</c:v>
                </c:pt>
                <c:pt idx="684">
                  <c:v>1.9077900004049297E-2</c:v>
                </c:pt>
                <c:pt idx="685">
                  <c:v>2.5308500000392087E-2</c:v>
                </c:pt>
                <c:pt idx="686">
                  <c:v>1.9470150000415742E-2</c:v>
                </c:pt>
                <c:pt idx="687">
                  <c:v>1.979975015274249E-2</c:v>
                </c:pt>
                <c:pt idx="688">
                  <c:v>2.0494500007771421E-2</c:v>
                </c:pt>
                <c:pt idx="689">
                  <c:v>1.5958500000124332E-2</c:v>
                </c:pt>
                <c:pt idx="690">
                  <c:v>2.0376150001538917E-2</c:v>
                </c:pt>
                <c:pt idx="691">
                  <c:v>2.1117999996931758E-2</c:v>
                </c:pt>
                <c:pt idx="692">
                  <c:v>1.9645050000690389E-2</c:v>
                </c:pt>
                <c:pt idx="693">
                  <c:v>2.1655900003679562E-2</c:v>
                </c:pt>
                <c:pt idx="694">
                  <c:v>2.1641650193487294E-2</c:v>
                </c:pt>
                <c:pt idx="695">
                  <c:v>2.2917449998203665E-2</c:v>
                </c:pt>
                <c:pt idx="696">
                  <c:v>2.3350650000793394E-2</c:v>
                </c:pt>
                <c:pt idx="697">
                  <c:v>2.4277700009406544E-2</c:v>
                </c:pt>
                <c:pt idx="698">
                  <c:v>2.3898349994851742E-2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545-4146-88BC-6172B37F94E0}"/>
            </c:ext>
          </c:extLst>
        </c:ser>
        <c:ser>
          <c:idx val="3"/>
          <c:order val="3"/>
          <c:tx>
            <c:strRef>
              <c:f>'Inactive 2'!$K$20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2'!$K$21:$K$767</c:f>
              <c:numCache>
                <c:formatCode>General</c:formatCode>
                <c:ptCount val="747"/>
                <c:pt idx="127">
                  <c:v>4.4570000318344682E-4</c:v>
                </c:pt>
                <c:pt idx="128">
                  <c:v>-1.4378999985638075E-3</c:v>
                </c:pt>
                <c:pt idx="129">
                  <c:v>-4.6108500027912669E-3</c:v>
                </c:pt>
                <c:pt idx="130">
                  <c:v>-1.2451499933376908E-3</c:v>
                </c:pt>
                <c:pt idx="131">
                  <c:v>9.3712500020046718E-3</c:v>
                </c:pt>
                <c:pt idx="155">
                  <c:v>-4.0848999997251667E-3</c:v>
                </c:pt>
                <c:pt idx="156">
                  <c:v>4.7495000035269186E-4</c:v>
                </c:pt>
                <c:pt idx="158">
                  <c:v>6.6512000048533082E-3</c:v>
                </c:pt>
                <c:pt idx="349">
                  <c:v>-2.0010799998999573E-2</c:v>
                </c:pt>
                <c:pt idx="350">
                  <c:v>-1.7183749994728714E-2</c:v>
                </c:pt>
                <c:pt idx="357">
                  <c:v>-2.5724849991092924E-2</c:v>
                </c:pt>
                <c:pt idx="358">
                  <c:v>-2.2681200003717095E-2</c:v>
                </c:pt>
                <c:pt idx="365">
                  <c:v>-2.9170649992011022E-2</c:v>
                </c:pt>
                <c:pt idx="372">
                  <c:v>-2.8862899998784997E-2</c:v>
                </c:pt>
                <c:pt idx="373">
                  <c:v>-2.6764299997012131E-2</c:v>
                </c:pt>
                <c:pt idx="375">
                  <c:v>-2.6396899993414991E-2</c:v>
                </c:pt>
                <c:pt idx="376">
                  <c:v>-2.986984999733977E-2</c:v>
                </c:pt>
                <c:pt idx="377">
                  <c:v>-2.9380499996477738E-2</c:v>
                </c:pt>
                <c:pt idx="378">
                  <c:v>-3.0453449995547999E-2</c:v>
                </c:pt>
                <c:pt idx="380">
                  <c:v>-2.8600949997780845E-2</c:v>
                </c:pt>
                <c:pt idx="387">
                  <c:v>-2.564689999417169E-2</c:v>
                </c:pt>
                <c:pt idx="391">
                  <c:v>-2.4730099998123478E-2</c:v>
                </c:pt>
                <c:pt idx="392">
                  <c:v>-2.7374849996704143E-2</c:v>
                </c:pt>
                <c:pt idx="399">
                  <c:v>-2.2171999997226521E-2</c:v>
                </c:pt>
                <c:pt idx="400">
                  <c:v>-2.6944949997414369E-2</c:v>
                </c:pt>
                <c:pt idx="401">
                  <c:v>-2.4156349994882476E-2</c:v>
                </c:pt>
                <c:pt idx="402">
                  <c:v>-2.4663699994562194E-2</c:v>
                </c:pt>
                <c:pt idx="403">
                  <c:v>-2.4136649997672066E-2</c:v>
                </c:pt>
                <c:pt idx="407">
                  <c:v>-2.117395000095712E-2</c:v>
                </c:pt>
                <c:pt idx="408">
                  <c:v>-2.0446899994567502E-2</c:v>
                </c:pt>
                <c:pt idx="409">
                  <c:v>-2.1103449995280243E-2</c:v>
                </c:pt>
                <c:pt idx="410">
                  <c:v>-2.3370650000288151E-2</c:v>
                </c:pt>
                <c:pt idx="411">
                  <c:v>-2.1043599997938145E-2</c:v>
                </c:pt>
                <c:pt idx="412">
                  <c:v>-2.0143599998846184E-2</c:v>
                </c:pt>
                <c:pt idx="419">
                  <c:v>-1.9333399992319755E-2</c:v>
                </c:pt>
                <c:pt idx="420">
                  <c:v>-2.1706349994929042E-2</c:v>
                </c:pt>
                <c:pt idx="421">
                  <c:v>-1.9079300000157673E-2</c:v>
                </c:pt>
                <c:pt idx="422">
                  <c:v>-1.9462899996142369E-2</c:v>
                </c:pt>
                <c:pt idx="423">
                  <c:v>-2.1373550000134856E-2</c:v>
                </c:pt>
                <c:pt idx="425">
                  <c:v>-2.1114449999004137E-2</c:v>
                </c:pt>
                <c:pt idx="426">
                  <c:v>-1.9687399995746091E-2</c:v>
                </c:pt>
                <c:pt idx="427">
                  <c:v>-1.9388150001759641E-2</c:v>
                </c:pt>
                <c:pt idx="429">
                  <c:v>-2.2648749996733386E-2</c:v>
                </c:pt>
                <c:pt idx="431">
                  <c:v>-1.9788699995842762E-2</c:v>
                </c:pt>
                <c:pt idx="432">
                  <c:v>-1.9669000001158565E-2</c:v>
                </c:pt>
                <c:pt idx="433">
                  <c:v>-2.0109149998461362E-2</c:v>
                </c:pt>
                <c:pt idx="434">
                  <c:v>-1.9613199998275377E-2</c:v>
                </c:pt>
                <c:pt idx="435">
                  <c:v>-1.9180399998731446E-2</c:v>
                </c:pt>
                <c:pt idx="436">
                  <c:v>-1.9340999991982244E-2</c:v>
                </c:pt>
                <c:pt idx="437">
                  <c:v>-1.9504900003084913E-2</c:v>
                </c:pt>
                <c:pt idx="438">
                  <c:v>-1.9829699995170813E-2</c:v>
                </c:pt>
                <c:pt idx="439">
                  <c:v>-1.9837050000205636E-2</c:v>
                </c:pt>
                <c:pt idx="440">
                  <c:v>-1.9519599998602644E-2</c:v>
                </c:pt>
                <c:pt idx="444">
                  <c:v>-2.0656349995988421E-2</c:v>
                </c:pt>
                <c:pt idx="445">
                  <c:v>-2.1829299992532469E-2</c:v>
                </c:pt>
                <c:pt idx="446">
                  <c:v>-1.9362849998287857E-2</c:v>
                </c:pt>
                <c:pt idx="447">
                  <c:v>-1.9207599994842894E-2</c:v>
                </c:pt>
                <c:pt idx="448">
                  <c:v>-1.9207599994842894E-2</c:v>
                </c:pt>
                <c:pt idx="456">
                  <c:v>-1.9443049997789785E-2</c:v>
                </c:pt>
                <c:pt idx="458">
                  <c:v>-2.3231450002640486E-2</c:v>
                </c:pt>
                <c:pt idx="459">
                  <c:v>-1.8831450004654471E-2</c:v>
                </c:pt>
                <c:pt idx="460">
                  <c:v>-1.9804399998974986E-2</c:v>
                </c:pt>
                <c:pt idx="463">
                  <c:v>-1.9486849989334587E-2</c:v>
                </c:pt>
                <c:pt idx="464">
                  <c:v>-1.8229349996545352E-2</c:v>
                </c:pt>
                <c:pt idx="465">
                  <c:v>-1.8658999993931502E-2</c:v>
                </c:pt>
                <c:pt idx="467">
                  <c:v>-1.900634999765316E-2</c:v>
                </c:pt>
                <c:pt idx="468">
                  <c:v>-1.767929999914486E-2</c:v>
                </c:pt>
                <c:pt idx="469">
                  <c:v>-1.9665350002469495E-2</c:v>
                </c:pt>
                <c:pt idx="471">
                  <c:v>-1.8901349998486694E-2</c:v>
                </c:pt>
                <c:pt idx="472">
                  <c:v>-1.9657899996673223E-2</c:v>
                </c:pt>
                <c:pt idx="473">
                  <c:v>-1.9657899996673223E-2</c:v>
                </c:pt>
                <c:pt idx="474">
                  <c:v>-1.8030849998467602E-2</c:v>
                </c:pt>
                <c:pt idx="475">
                  <c:v>-1.9025099994905759E-2</c:v>
                </c:pt>
                <c:pt idx="476">
                  <c:v>-1.8798049997712951E-2</c:v>
                </c:pt>
                <c:pt idx="477">
                  <c:v>-1.7833199999586213E-2</c:v>
                </c:pt>
                <c:pt idx="478">
                  <c:v>-1.7833199999586213E-2</c:v>
                </c:pt>
                <c:pt idx="479">
                  <c:v>-1.8506149994209409E-2</c:v>
                </c:pt>
                <c:pt idx="480">
                  <c:v>-2.0279099997424055E-2</c:v>
                </c:pt>
                <c:pt idx="482">
                  <c:v>-1.8613500003993977E-2</c:v>
                </c:pt>
                <c:pt idx="483">
                  <c:v>-1.8799550001858734E-2</c:v>
                </c:pt>
                <c:pt idx="484">
                  <c:v>-1.8672499994863756E-2</c:v>
                </c:pt>
                <c:pt idx="485">
                  <c:v>-1.8666750002012122E-2</c:v>
                </c:pt>
                <c:pt idx="486">
                  <c:v>-1.9957699994847644E-2</c:v>
                </c:pt>
                <c:pt idx="487">
                  <c:v>-1.9057699995755684E-2</c:v>
                </c:pt>
                <c:pt idx="488">
                  <c:v>-2.0130649994825944E-2</c:v>
                </c:pt>
                <c:pt idx="491">
                  <c:v>-2.1129699998709839E-2</c:v>
                </c:pt>
                <c:pt idx="492">
                  <c:v>-2.0002650002425071E-2</c:v>
                </c:pt>
                <c:pt idx="498">
                  <c:v>-1.8924500000139233E-2</c:v>
                </c:pt>
                <c:pt idx="500">
                  <c:v>-1.8252299996674992E-2</c:v>
                </c:pt>
                <c:pt idx="504">
                  <c:v>-1.9819850000203587E-2</c:v>
                </c:pt>
                <c:pt idx="509">
                  <c:v>-1.8009849991358351E-2</c:v>
                </c:pt>
                <c:pt idx="510">
                  <c:v>-1.7482800001744181E-2</c:v>
                </c:pt>
                <c:pt idx="511">
                  <c:v>-1.8094200000632554E-2</c:v>
                </c:pt>
                <c:pt idx="512">
                  <c:v>-1.876714999525575E-2</c:v>
                </c:pt>
                <c:pt idx="513">
                  <c:v>-2.115724999748636E-2</c:v>
                </c:pt>
                <c:pt idx="514">
                  <c:v>-1.7509649995190557E-2</c:v>
                </c:pt>
                <c:pt idx="515">
                  <c:v>-1.7297300000791438E-2</c:v>
                </c:pt>
                <c:pt idx="516">
                  <c:v>-1.6998799990687985E-2</c:v>
                </c:pt>
                <c:pt idx="518">
                  <c:v>-1.7522549991554115E-2</c:v>
                </c:pt>
                <c:pt idx="520">
                  <c:v>-1.7124899997725151E-2</c:v>
                </c:pt>
                <c:pt idx="521">
                  <c:v>-1.7997850001847837E-2</c:v>
                </c:pt>
                <c:pt idx="522">
                  <c:v>-1.7121600001701154E-2</c:v>
                </c:pt>
                <c:pt idx="523">
                  <c:v>-1.7021599996951409E-2</c:v>
                </c:pt>
                <c:pt idx="524">
                  <c:v>-1.6594549997535069E-2</c:v>
                </c:pt>
                <c:pt idx="526">
                  <c:v>-1.6501899997820146E-2</c:v>
                </c:pt>
                <c:pt idx="527">
                  <c:v>-1.7974850001337472E-2</c:v>
                </c:pt>
                <c:pt idx="528">
                  <c:v>-1.6336199994839262E-2</c:v>
                </c:pt>
                <c:pt idx="530">
                  <c:v>-1.796154999465216E-2</c:v>
                </c:pt>
                <c:pt idx="532">
                  <c:v>-1.4404049994482193E-2</c:v>
                </c:pt>
                <c:pt idx="533">
                  <c:v>-1.356264999776613E-2</c:v>
                </c:pt>
                <c:pt idx="534">
                  <c:v>-1.3462649993016385E-2</c:v>
                </c:pt>
                <c:pt idx="536">
                  <c:v>-1.3469999998051208E-2</c:v>
                </c:pt>
                <c:pt idx="539">
                  <c:v>-1.3483750000887085E-2</c:v>
                </c:pt>
                <c:pt idx="540">
                  <c:v>-1.3156699998944532E-2</c:v>
                </c:pt>
                <c:pt idx="546">
                  <c:v>-7.8113499985192902E-3</c:v>
                </c:pt>
                <c:pt idx="549">
                  <c:v>-9.7365999972680584E-3</c:v>
                </c:pt>
                <c:pt idx="550">
                  <c:v>-1.0109549999469891E-2</c:v>
                </c:pt>
                <c:pt idx="551">
                  <c:v>-9.6823999992921017E-3</c:v>
                </c:pt>
                <c:pt idx="555">
                  <c:v>-9.3248999983188696E-3</c:v>
                </c:pt>
                <c:pt idx="556">
                  <c:v>-1.1297849996481091E-2</c:v>
                </c:pt>
                <c:pt idx="557">
                  <c:v>-9.8084999990533106E-3</c:v>
                </c:pt>
                <c:pt idx="560">
                  <c:v>-1.026004999584984E-2</c:v>
                </c:pt>
                <c:pt idx="561">
                  <c:v>-9.6329999942099676E-3</c:v>
                </c:pt>
                <c:pt idx="562">
                  <c:v>-1.0605949995806441E-2</c:v>
                </c:pt>
                <c:pt idx="563">
                  <c:v>-1.0456749994773418E-2</c:v>
                </c:pt>
                <c:pt idx="564">
                  <c:v>-9.7296999956597574E-3</c:v>
                </c:pt>
                <c:pt idx="565">
                  <c:v>-1.040264999755891E-2</c:v>
                </c:pt>
                <c:pt idx="566">
                  <c:v>-9.9969000002602115E-3</c:v>
                </c:pt>
                <c:pt idx="567">
                  <c:v>-1.0469849992659874E-2</c:v>
                </c:pt>
                <c:pt idx="568">
                  <c:v>-9.8804999943240546E-3</c:v>
                </c:pt>
                <c:pt idx="569">
                  <c:v>-9.7534500018809922E-3</c:v>
                </c:pt>
                <c:pt idx="570">
                  <c:v>-9.1263999929651618E-3</c:v>
                </c:pt>
                <c:pt idx="571">
                  <c:v>-1.0337049992813263E-2</c:v>
                </c:pt>
                <c:pt idx="572">
                  <c:v>-9.7099999984493479E-3</c:v>
                </c:pt>
                <c:pt idx="573">
                  <c:v>-8.0049999960465357E-3</c:v>
                </c:pt>
                <c:pt idx="574">
                  <c:v>-1.0077949998958502E-2</c:v>
                </c:pt>
                <c:pt idx="575">
                  <c:v>-9.0509000001475215E-3</c:v>
                </c:pt>
                <c:pt idx="576">
                  <c:v>-1.2804149992007297E-2</c:v>
                </c:pt>
                <c:pt idx="577">
                  <c:v>-7.7770999996573664E-3</c:v>
                </c:pt>
                <c:pt idx="584">
                  <c:v>-8.6348499971791171E-3</c:v>
                </c:pt>
                <c:pt idx="587">
                  <c:v>-7.3655499945743941E-3</c:v>
                </c:pt>
                <c:pt idx="588">
                  <c:v>-7.4113499940722249E-3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545-4146-88BC-6172B37F94E0}"/>
            </c:ext>
          </c:extLst>
        </c:ser>
        <c:ser>
          <c:idx val="4"/>
          <c:order val="4"/>
          <c:tx>
            <c:strRef>
              <c:f>'Inactive 2'!$L$20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2'!$L$21:$L$767</c:f>
              <c:numCache>
                <c:formatCode>General</c:formatCode>
                <c:ptCount val="747"/>
                <c:pt idx="359">
                  <c:v>-2.6111499995749909E-2</c:v>
                </c:pt>
                <c:pt idx="388">
                  <c:v>-2.7449149994936306E-2</c:v>
                </c:pt>
                <c:pt idx="394">
                  <c:v>-2.5460368407948408E-2</c:v>
                </c:pt>
                <c:pt idx="397">
                  <c:v>-2.4737918276514392E-2</c:v>
                </c:pt>
                <c:pt idx="447">
                  <c:v>-1.9362849998287857E-2</c:v>
                </c:pt>
                <c:pt idx="455">
                  <c:v>-1.9552099991415162E-2</c:v>
                </c:pt>
                <c:pt idx="501">
                  <c:v>-1.9178299997292925E-2</c:v>
                </c:pt>
                <c:pt idx="507">
                  <c:v>-1.8449549999786541E-2</c:v>
                </c:pt>
                <c:pt idx="508">
                  <c:v>-1.8322500000067521E-2</c:v>
                </c:pt>
                <c:pt idx="583">
                  <c:v>-7.906499995442573E-3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545-4146-88BC-6172B37F94E0}"/>
            </c:ext>
          </c:extLst>
        </c:ser>
        <c:ser>
          <c:idx val="5"/>
          <c:order val="5"/>
          <c:tx>
            <c:strRef>
              <c:f>'Inactive 2'!$M$20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2'!$M$21:$M$767</c:f>
              <c:numCache>
                <c:formatCode>General</c:formatCode>
                <c:ptCount val="747"/>
                <c:pt idx="224">
                  <c:v>-1.8338249996304512E-2</c:v>
                </c:pt>
                <c:pt idx="226">
                  <c:v>-1.148899995314423E-3</c:v>
                </c:pt>
                <c:pt idx="228">
                  <c:v>-1.9667749991640449E-2</c:v>
                </c:pt>
                <c:pt idx="229">
                  <c:v>1.3610950009024236E-2</c:v>
                </c:pt>
                <c:pt idx="237">
                  <c:v>5.0898250003228895E-2</c:v>
                </c:pt>
                <c:pt idx="238">
                  <c:v>-2.858299994841218E-3</c:v>
                </c:pt>
                <c:pt idx="360">
                  <c:v>-2.6011499998276122E-2</c:v>
                </c:pt>
                <c:pt idx="361">
                  <c:v>-2.4760599997534882E-2</c:v>
                </c:pt>
                <c:pt idx="362">
                  <c:v>-2.5755199996638112E-2</c:v>
                </c:pt>
                <c:pt idx="363">
                  <c:v>-2.7998799996566959E-2</c:v>
                </c:pt>
                <c:pt idx="364">
                  <c:v>-2.8041749996191356E-2</c:v>
                </c:pt>
                <c:pt idx="366">
                  <c:v>-2.9000149996136315E-2</c:v>
                </c:pt>
                <c:pt idx="367">
                  <c:v>-3.0915949995687697E-2</c:v>
                </c:pt>
                <c:pt idx="368">
                  <c:v>-2.768889999424573E-2</c:v>
                </c:pt>
                <c:pt idx="369">
                  <c:v>-2.739185000245925E-2</c:v>
                </c:pt>
                <c:pt idx="370">
                  <c:v>-2.9099949999363162E-2</c:v>
                </c:pt>
                <c:pt idx="371">
                  <c:v>-2.8962899996258784E-2</c:v>
                </c:pt>
                <c:pt idx="374">
                  <c:v>-2.7249499995377846E-2</c:v>
                </c:pt>
                <c:pt idx="379">
                  <c:v>-2.8966549994947854E-2</c:v>
                </c:pt>
                <c:pt idx="381">
                  <c:v>-2.7090099996712524E-2</c:v>
                </c:pt>
                <c:pt idx="382">
                  <c:v>-2.5765599995793309E-2</c:v>
                </c:pt>
                <c:pt idx="383">
                  <c:v>-2.6273700001183897E-2</c:v>
                </c:pt>
                <c:pt idx="384">
                  <c:v>-2.5412999995751306E-2</c:v>
                </c:pt>
                <c:pt idx="385">
                  <c:v>-2.8383849996316712E-2</c:v>
                </c:pt>
                <c:pt idx="386">
                  <c:v>-2.5556799992045853E-2</c:v>
                </c:pt>
                <c:pt idx="389">
                  <c:v>-2.6760549997561611E-2</c:v>
                </c:pt>
                <c:pt idx="390">
                  <c:v>-2.5767899998754729E-2</c:v>
                </c:pt>
                <c:pt idx="393">
                  <c:v>-2.5199750001775101E-2</c:v>
                </c:pt>
                <c:pt idx="395">
                  <c:v>-2.5407850000192411E-2</c:v>
                </c:pt>
                <c:pt idx="396">
                  <c:v>-2.4780799998552538E-2</c:v>
                </c:pt>
                <c:pt idx="398">
                  <c:v>-2.3342799999227282E-2</c:v>
                </c:pt>
                <c:pt idx="404">
                  <c:v>-2.3609599993505981E-2</c:v>
                </c:pt>
                <c:pt idx="406">
                  <c:v>-2.2266499996476341E-2</c:v>
                </c:pt>
                <c:pt idx="413">
                  <c:v>-1.1308349996397737E-2</c:v>
                </c:pt>
                <c:pt idx="414">
                  <c:v>-1.2981299994862638E-2</c:v>
                </c:pt>
                <c:pt idx="415">
                  <c:v>-1.9823899994662497E-2</c:v>
                </c:pt>
                <c:pt idx="416">
                  <c:v>-1.899079999566311E-2</c:v>
                </c:pt>
                <c:pt idx="417">
                  <c:v>-2.0563749996654224E-2</c:v>
                </c:pt>
                <c:pt idx="418">
                  <c:v>-1.9939799996791407E-2</c:v>
                </c:pt>
                <c:pt idx="424">
                  <c:v>-1.745959999243496E-2</c:v>
                </c:pt>
                <c:pt idx="428">
                  <c:v>-1.9165999998222105E-2</c:v>
                </c:pt>
                <c:pt idx="430">
                  <c:v>-1.9467600002826657E-2</c:v>
                </c:pt>
                <c:pt idx="441">
                  <c:v>-1.9519599998602644E-2</c:v>
                </c:pt>
                <c:pt idx="442">
                  <c:v>-1.943675000075018E-2</c:v>
                </c:pt>
                <c:pt idx="443">
                  <c:v>-1.9909699993149843E-2</c:v>
                </c:pt>
                <c:pt idx="449">
                  <c:v>5.4521600002772175E-2</c:v>
                </c:pt>
                <c:pt idx="450">
                  <c:v>-1.9297249993542209E-2</c:v>
                </c:pt>
                <c:pt idx="452">
                  <c:v>-1.8834449991118163E-2</c:v>
                </c:pt>
                <c:pt idx="453">
                  <c:v>-1.9088050001300871E-2</c:v>
                </c:pt>
                <c:pt idx="454">
                  <c:v>-1.9088050001300871E-2</c:v>
                </c:pt>
                <c:pt idx="461">
                  <c:v>-1.8477349993190728E-2</c:v>
                </c:pt>
                <c:pt idx="462">
                  <c:v>-1.87926999933552E-2</c:v>
                </c:pt>
                <c:pt idx="466">
                  <c:v>-1.8658999993931502E-2</c:v>
                </c:pt>
                <c:pt idx="470">
                  <c:v>-1.9665350002469495E-2</c:v>
                </c:pt>
                <c:pt idx="481">
                  <c:v>-2.0879750001768116E-2</c:v>
                </c:pt>
                <c:pt idx="489">
                  <c:v>-1.8460149993188679E-2</c:v>
                </c:pt>
                <c:pt idx="490">
                  <c:v>-1.9881449996319134E-2</c:v>
                </c:pt>
                <c:pt idx="493">
                  <c:v>-1.9149200161336921E-2</c:v>
                </c:pt>
                <c:pt idx="494">
                  <c:v>-1.9149200001265854E-2</c:v>
                </c:pt>
                <c:pt idx="495">
                  <c:v>-1.9822149995889049E-2</c:v>
                </c:pt>
                <c:pt idx="496">
                  <c:v>-1.9822149908577558E-2</c:v>
                </c:pt>
                <c:pt idx="497">
                  <c:v>-1.8472099996870384E-2</c:v>
                </c:pt>
                <c:pt idx="529">
                  <c:v>-2.3688599998422433E-2</c:v>
                </c:pt>
                <c:pt idx="537">
                  <c:v>-1.3264899993373547E-2</c:v>
                </c:pt>
                <c:pt idx="538">
                  <c:v>-1.2837850001233164E-2</c:v>
                </c:pt>
                <c:pt idx="541">
                  <c:v>-1.0766399995191023E-2</c:v>
                </c:pt>
                <c:pt idx="542">
                  <c:v>-1.0686399997211993E-2</c:v>
                </c:pt>
                <c:pt idx="543">
                  <c:v>-9.7663999986252747E-3</c:v>
                </c:pt>
                <c:pt idx="544">
                  <c:v>-9.6863999933702871E-3</c:v>
                </c:pt>
                <c:pt idx="559">
                  <c:v>-7.2657999990042299E-3</c:v>
                </c:pt>
                <c:pt idx="578">
                  <c:v>-5.7507999954395927E-3</c:v>
                </c:pt>
                <c:pt idx="585">
                  <c:v>-7.0890999922994524E-3</c:v>
                </c:pt>
                <c:pt idx="586">
                  <c:v>-7.059099996695295E-3</c:v>
                </c:pt>
                <c:pt idx="591">
                  <c:v>-2.8297999961068854E-3</c:v>
                </c:pt>
                <c:pt idx="592">
                  <c:v>-3.8027499977033585E-3</c:v>
                </c:pt>
                <c:pt idx="593">
                  <c:v>-2.9757000011159107E-3</c:v>
                </c:pt>
                <c:pt idx="594">
                  <c:v>-3.0870999980834313E-3</c:v>
                </c:pt>
                <c:pt idx="595">
                  <c:v>-3.9600499949301593E-3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545-4146-88BC-6172B37F94E0}"/>
            </c:ext>
          </c:extLst>
        </c:ser>
        <c:ser>
          <c:idx val="6"/>
          <c:order val="6"/>
          <c:tx>
            <c:strRef>
              <c:f>'Inactive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2'!$N$21:$N$767</c:f>
              <c:numCache>
                <c:formatCode>General</c:formatCode>
                <c:ptCount val="747"/>
                <c:pt idx="173">
                  <c:v>7.1075000014388934E-3</c:v>
                </c:pt>
                <c:pt idx="174">
                  <c:v>1.9843600006424822E-2</c:v>
                </c:pt>
                <c:pt idx="176">
                  <c:v>8.4599999972851947E-3</c:v>
                </c:pt>
                <c:pt idx="182">
                  <c:v>6.619300002057571E-3</c:v>
                </c:pt>
                <c:pt idx="183">
                  <c:v>-1.4129999908618629E-4</c:v>
                </c:pt>
                <c:pt idx="218">
                  <c:v>2.8036500079906546E-3</c:v>
                </c:pt>
                <c:pt idx="219">
                  <c:v>-8.6929999815765768E-4</c:v>
                </c:pt>
                <c:pt idx="233">
                  <c:v>-4.1660499919089489E-3</c:v>
                </c:pt>
                <c:pt idx="234">
                  <c:v>1.1610000001383014E-3</c:v>
                </c:pt>
                <c:pt idx="251">
                  <c:v>-1.4739499965799041E-3</c:v>
                </c:pt>
                <c:pt idx="253">
                  <c:v>1.0859000030905008E-3</c:v>
                </c:pt>
                <c:pt idx="256">
                  <c:v>-9.6181499975500628E-3</c:v>
                </c:pt>
                <c:pt idx="257">
                  <c:v>-1.3291099996422417E-2</c:v>
                </c:pt>
                <c:pt idx="259">
                  <c:v>-9.7480999975232407E-3</c:v>
                </c:pt>
                <c:pt idx="260">
                  <c:v>-1.0421049999422394E-2</c:v>
                </c:pt>
                <c:pt idx="261">
                  <c:v>-6.131699999968987E-3</c:v>
                </c:pt>
                <c:pt idx="263">
                  <c:v>-6.6839999926742166E-3</c:v>
                </c:pt>
                <c:pt idx="309">
                  <c:v>-1.067279999551829E-2</c:v>
                </c:pt>
                <c:pt idx="391">
                  <c:v>-2.4730099998123478E-2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545-4146-88BC-6172B37F94E0}"/>
            </c:ext>
          </c:extLst>
        </c:ser>
        <c:ser>
          <c:idx val="7"/>
          <c:order val="7"/>
          <c:tx>
            <c:strRef>
              <c:f>'Inactive 2'!$O$20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2'!$O$21:$O$767</c:f>
              <c:numCache>
                <c:formatCode>General</c:formatCode>
                <c:ptCount val="747"/>
                <c:pt idx="0">
                  <c:v>-2.0278976366106954E-2</c:v>
                </c:pt>
                <c:pt idx="1">
                  <c:v>-1.9399892214898486E-2</c:v>
                </c:pt>
                <c:pt idx="2">
                  <c:v>-1.9389331980219152E-2</c:v>
                </c:pt>
                <c:pt idx="3">
                  <c:v>-1.9389258132424189E-2</c:v>
                </c:pt>
                <c:pt idx="4">
                  <c:v>-1.9382464135287835E-2</c:v>
                </c:pt>
                <c:pt idx="224">
                  <c:v>-1.3029633726025424E-2</c:v>
                </c:pt>
                <c:pt idx="225">
                  <c:v>-1.3029559878230464E-2</c:v>
                </c:pt>
                <c:pt idx="226">
                  <c:v>-1.3029116791460703E-2</c:v>
                </c:pt>
                <c:pt idx="227">
                  <c:v>-1.3029042943665742E-2</c:v>
                </c:pt>
                <c:pt idx="228">
                  <c:v>-1.3028895248075821E-2</c:v>
                </c:pt>
                <c:pt idx="229">
                  <c:v>-1.3027861378946376E-2</c:v>
                </c:pt>
                <c:pt idx="230">
                  <c:v>-1.3027713683356455E-2</c:v>
                </c:pt>
                <c:pt idx="237">
                  <c:v>-1.2990494394696418E-2</c:v>
                </c:pt>
                <c:pt idx="238">
                  <c:v>-1.2989829764541775E-2</c:v>
                </c:pt>
                <c:pt idx="360">
                  <c:v>-8.9211116534041908E-3</c:v>
                </c:pt>
                <c:pt idx="361">
                  <c:v>-8.9138745694980741E-3</c:v>
                </c:pt>
                <c:pt idx="362">
                  <c:v>-8.7227564761405869E-3</c:v>
                </c:pt>
                <c:pt idx="363">
                  <c:v>-8.7221656937809047E-3</c:v>
                </c:pt>
                <c:pt idx="364">
                  <c:v>-8.722091845985944E-3</c:v>
                </c:pt>
                <c:pt idx="365">
                  <c:v>-8.71160545910157E-3</c:v>
                </c:pt>
                <c:pt idx="366">
                  <c:v>-8.7108669811519646E-3</c:v>
                </c:pt>
                <c:pt idx="367">
                  <c:v>-8.7017098545768765E-3</c:v>
                </c:pt>
                <c:pt idx="368">
                  <c:v>-8.7016360067819175E-3</c:v>
                </c:pt>
                <c:pt idx="369">
                  <c:v>-8.701562158986955E-3</c:v>
                </c:pt>
                <c:pt idx="370">
                  <c:v>-8.6928481191816294E-3</c:v>
                </c:pt>
                <c:pt idx="371">
                  <c:v>-8.6780047123945908E-3</c:v>
                </c:pt>
                <c:pt idx="372">
                  <c:v>-8.6780047123945908E-3</c:v>
                </c:pt>
                <c:pt idx="373">
                  <c:v>-8.5087455663453819E-3</c:v>
                </c:pt>
                <c:pt idx="374">
                  <c:v>-8.5046100898275995E-3</c:v>
                </c:pt>
                <c:pt idx="375">
                  <c:v>-8.4919082690944128E-3</c:v>
                </c:pt>
                <c:pt idx="376">
                  <c:v>-8.4918344212994504E-3</c:v>
                </c:pt>
                <c:pt idx="377">
                  <c:v>-8.4913174867347289E-3</c:v>
                </c:pt>
                <c:pt idx="378">
                  <c:v>-8.4912436389397682E-3</c:v>
                </c:pt>
                <c:pt idx="379">
                  <c:v>-8.4899143786304823E-3</c:v>
                </c:pt>
                <c:pt idx="380">
                  <c:v>-8.48755124919175E-3</c:v>
                </c:pt>
                <c:pt idx="381">
                  <c:v>-8.4700493217861363E-3</c:v>
                </c:pt>
                <c:pt idx="382">
                  <c:v>-8.3304769893110028E-3</c:v>
                </c:pt>
                <c:pt idx="383">
                  <c:v>-8.3217629495056754E-3</c:v>
                </c:pt>
                <c:pt idx="384">
                  <c:v>-8.3177751685778144E-3</c:v>
                </c:pt>
                <c:pt idx="385">
                  <c:v>-8.2761988600151166E-3</c:v>
                </c:pt>
                <c:pt idx="386">
                  <c:v>-8.2761250122201559E-3</c:v>
                </c:pt>
                <c:pt idx="387">
                  <c:v>-8.2703648842132448E-3</c:v>
                </c:pt>
                <c:pt idx="388">
                  <c:v>-8.251533696498347E-3</c:v>
                </c:pt>
                <c:pt idx="389">
                  <c:v>-8.2447396993619911E-3</c:v>
                </c:pt>
                <c:pt idx="390">
                  <c:v>-8.2423027221282981E-3</c:v>
                </c:pt>
                <c:pt idx="391">
                  <c:v>-8.2337363779128921E-3</c:v>
                </c:pt>
                <c:pt idx="392">
                  <c:v>-8.2038280209539346E-3</c:v>
                </c:pt>
                <c:pt idx="393">
                  <c:v>-8.0840468975281847E-3</c:v>
                </c:pt>
                <c:pt idx="394">
                  <c:v>-8.0753328577228591E-3</c:v>
                </c:pt>
                <c:pt idx="395">
                  <c:v>-8.0753328577228591E-3</c:v>
                </c:pt>
                <c:pt idx="396">
                  <c:v>-8.0752590099278983E-3</c:v>
                </c:pt>
                <c:pt idx="397">
                  <c:v>-8.0752590099278983E-3</c:v>
                </c:pt>
                <c:pt idx="398">
                  <c:v>-8.0486738037421589E-3</c:v>
                </c:pt>
                <c:pt idx="399">
                  <c:v>-8.0209070328370515E-3</c:v>
                </c:pt>
                <c:pt idx="400">
                  <c:v>-8.0208331850420908E-3</c:v>
                </c:pt>
                <c:pt idx="401">
                  <c:v>-8.0140391879057367E-3</c:v>
                </c:pt>
                <c:pt idx="402">
                  <c:v>-8.0116022106720437E-3</c:v>
                </c:pt>
                <c:pt idx="403">
                  <c:v>-8.0115283628770829E-3</c:v>
                </c:pt>
                <c:pt idx="404">
                  <c:v>-8.0114545150821222E-3</c:v>
                </c:pt>
                <c:pt idx="405">
                  <c:v>-8.0114545150821222E-3</c:v>
                </c:pt>
                <c:pt idx="406">
                  <c:v>-7.9684750984151762E-3</c:v>
                </c:pt>
                <c:pt idx="407">
                  <c:v>-7.827351962245873E-3</c:v>
                </c:pt>
                <c:pt idx="408">
                  <c:v>-7.8272781144509123E-3</c:v>
                </c:pt>
                <c:pt idx="409">
                  <c:v>-7.8266134842962694E-3</c:v>
                </c:pt>
                <c:pt idx="410">
                  <c:v>-7.8254319195769032E-3</c:v>
                </c:pt>
                <c:pt idx="411">
                  <c:v>-7.8253580717819425E-3</c:v>
                </c:pt>
                <c:pt idx="412">
                  <c:v>-7.8253580717819425E-3</c:v>
                </c:pt>
                <c:pt idx="413">
                  <c:v>-7.8249888328071407E-3</c:v>
                </c:pt>
                <c:pt idx="414">
                  <c:v>-7.82491498501218E-3</c:v>
                </c:pt>
                <c:pt idx="415">
                  <c:v>-7.8228472467532888E-3</c:v>
                </c:pt>
                <c:pt idx="416">
                  <c:v>-7.7946373890784206E-3</c:v>
                </c:pt>
                <c:pt idx="417">
                  <c:v>-7.7945635412834599E-3</c:v>
                </c:pt>
                <c:pt idx="418">
                  <c:v>-7.7931604331792134E-3</c:v>
                </c:pt>
                <c:pt idx="419">
                  <c:v>-7.7925696508195294E-3</c:v>
                </c:pt>
                <c:pt idx="420">
                  <c:v>-7.7924958030245687E-3</c:v>
                </c:pt>
                <c:pt idx="421">
                  <c:v>-7.7924219552296097E-3</c:v>
                </c:pt>
                <c:pt idx="422">
                  <c:v>-7.7918311728699258E-3</c:v>
                </c:pt>
                <c:pt idx="423">
                  <c:v>-7.7913142383052025E-3</c:v>
                </c:pt>
                <c:pt idx="424">
                  <c:v>-7.789911130200956E-3</c:v>
                </c:pt>
                <c:pt idx="425">
                  <c:v>-7.783781763219243E-3</c:v>
                </c:pt>
                <c:pt idx="426">
                  <c:v>-7.7837079154242823E-3</c:v>
                </c:pt>
                <c:pt idx="427">
                  <c:v>-7.7774308528526497E-3</c:v>
                </c:pt>
                <c:pt idx="428">
                  <c:v>-7.7757323535685603E-3</c:v>
                </c:pt>
                <c:pt idx="429">
                  <c:v>-7.772409202795344E-3</c:v>
                </c:pt>
                <c:pt idx="430">
                  <c:v>-7.7721876594104618E-3</c:v>
                </c:pt>
                <c:pt idx="431">
                  <c:v>-7.7531349283106819E-3</c:v>
                </c:pt>
                <c:pt idx="432">
                  <c:v>-7.7506241032820281E-3</c:v>
                </c:pt>
                <c:pt idx="433">
                  <c:v>-7.749368690767703E-3</c:v>
                </c:pt>
                <c:pt idx="434">
                  <c:v>-7.7450116708650402E-3</c:v>
                </c:pt>
                <c:pt idx="435">
                  <c:v>-7.7438301061456723E-3</c:v>
                </c:pt>
                <c:pt idx="436">
                  <c:v>-7.7388084560883665E-3</c:v>
                </c:pt>
                <c:pt idx="437">
                  <c:v>-7.7357068487000306E-3</c:v>
                </c:pt>
                <c:pt idx="438">
                  <c:v>-7.6069901420840729E-3</c:v>
                </c:pt>
                <c:pt idx="439">
                  <c:v>-7.6069162942891122E-3</c:v>
                </c:pt>
                <c:pt idx="440">
                  <c:v>-7.6044793170554192E-3</c:v>
                </c:pt>
                <c:pt idx="441">
                  <c:v>-7.5831373043118676E-3</c:v>
                </c:pt>
                <c:pt idx="442">
                  <c:v>-7.5774510240999172E-3</c:v>
                </c:pt>
                <c:pt idx="443">
                  <c:v>-7.5773771763049565E-3</c:v>
                </c:pt>
                <c:pt idx="444">
                  <c:v>-7.5716170482980471E-3</c:v>
                </c:pt>
                <c:pt idx="445">
                  <c:v>-7.5709524181434024E-3</c:v>
                </c:pt>
                <c:pt idx="446">
                  <c:v>-7.5708785703484417E-3</c:v>
                </c:pt>
                <c:pt idx="447">
                  <c:v>-7.5657830724961753E-3</c:v>
                </c:pt>
                <c:pt idx="448">
                  <c:v>-7.5654138335213734E-3</c:v>
                </c:pt>
                <c:pt idx="449">
                  <c:v>-7.5636414864423251E-3</c:v>
                </c:pt>
                <c:pt idx="450">
                  <c:v>-7.5634199430574429E-3</c:v>
                </c:pt>
                <c:pt idx="451">
                  <c:v>-7.5634199430574429E-3</c:v>
                </c:pt>
                <c:pt idx="452">
                  <c:v>-7.5622383783380768E-3</c:v>
                </c:pt>
                <c:pt idx="453">
                  <c:v>-7.5616475959783946E-3</c:v>
                </c:pt>
                <c:pt idx="454">
                  <c:v>-7.5616475959783946E-3</c:v>
                </c:pt>
                <c:pt idx="455">
                  <c:v>-7.5572905760757318E-3</c:v>
                </c:pt>
                <c:pt idx="456">
                  <c:v>-7.5542628164823548E-3</c:v>
                </c:pt>
                <c:pt idx="457">
                  <c:v>-7.5529335561730672E-3</c:v>
                </c:pt>
                <c:pt idx="458">
                  <c:v>-7.5430379516483754E-3</c:v>
                </c:pt>
                <c:pt idx="459">
                  <c:v>-7.5430379516483754E-3</c:v>
                </c:pt>
                <c:pt idx="460">
                  <c:v>-7.5429641038534147E-3</c:v>
                </c:pt>
                <c:pt idx="461">
                  <c:v>-7.5428902560584557E-3</c:v>
                </c:pt>
                <c:pt idx="462">
                  <c:v>-7.5227298080342685E-3</c:v>
                </c:pt>
                <c:pt idx="463">
                  <c:v>-7.3649170702039177E-3</c:v>
                </c:pt>
                <c:pt idx="464">
                  <c:v>-7.3618154628155817E-3</c:v>
                </c:pt>
                <c:pt idx="465">
                  <c:v>-7.3538399009598597E-3</c:v>
                </c:pt>
                <c:pt idx="466">
                  <c:v>-7.3518460104959292E-3</c:v>
                </c:pt>
                <c:pt idx="467">
                  <c:v>-7.3494828810571969E-3</c:v>
                </c:pt>
                <c:pt idx="468">
                  <c:v>-7.3494090332622362E-3</c:v>
                </c:pt>
                <c:pt idx="469">
                  <c:v>-7.3493351854672755E-3</c:v>
                </c:pt>
                <c:pt idx="470">
                  <c:v>-7.3479320773630289E-3</c:v>
                </c:pt>
                <c:pt idx="471">
                  <c:v>-7.3445350787948501E-3</c:v>
                </c:pt>
                <c:pt idx="472">
                  <c:v>-7.3420242537661981E-3</c:v>
                </c:pt>
                <c:pt idx="473">
                  <c:v>-7.3413596236115534E-3</c:v>
                </c:pt>
                <c:pt idx="474">
                  <c:v>-7.3412857758165927E-3</c:v>
                </c:pt>
                <c:pt idx="475">
                  <c:v>-7.3401780588921873E-3</c:v>
                </c:pt>
                <c:pt idx="476">
                  <c:v>-7.3401042110972266E-3</c:v>
                </c:pt>
                <c:pt idx="477">
                  <c:v>-7.3326455838062278E-3</c:v>
                </c:pt>
                <c:pt idx="478">
                  <c:v>-7.3314640190868616E-3</c:v>
                </c:pt>
                <c:pt idx="479">
                  <c:v>-7.3313901712919009E-3</c:v>
                </c:pt>
                <c:pt idx="480">
                  <c:v>-7.3313163234969402E-3</c:v>
                </c:pt>
                <c:pt idx="481">
                  <c:v>-7.3307993889322187E-3</c:v>
                </c:pt>
                <c:pt idx="482">
                  <c:v>-7.3289531940582079E-3</c:v>
                </c:pt>
                <c:pt idx="483">
                  <c:v>-7.3275500859539613E-3</c:v>
                </c:pt>
                <c:pt idx="484">
                  <c:v>-7.3274762381590006E-3</c:v>
                </c:pt>
                <c:pt idx="485">
                  <c:v>-7.3263685212345952E-3</c:v>
                </c:pt>
                <c:pt idx="486">
                  <c:v>-7.3233407616412182E-3</c:v>
                </c:pt>
                <c:pt idx="487">
                  <c:v>-7.3233407616412182E-3</c:v>
                </c:pt>
                <c:pt idx="488">
                  <c:v>-7.3232669138462592E-3</c:v>
                </c:pt>
                <c:pt idx="489">
                  <c:v>-7.3225284358966556E-3</c:v>
                </c:pt>
                <c:pt idx="490">
                  <c:v>-7.3214945667672091E-3</c:v>
                </c:pt>
                <c:pt idx="491">
                  <c:v>-7.3115251144475566E-3</c:v>
                </c:pt>
                <c:pt idx="492">
                  <c:v>-7.3114512666525959E-3</c:v>
                </c:pt>
                <c:pt idx="493">
                  <c:v>-7.2960170775058751E-3</c:v>
                </c:pt>
                <c:pt idx="494">
                  <c:v>-7.2960170775058751E-3</c:v>
                </c:pt>
                <c:pt idx="495">
                  <c:v>-7.2959432297109144E-3</c:v>
                </c:pt>
                <c:pt idx="496">
                  <c:v>-7.2959432297109144E-3</c:v>
                </c:pt>
                <c:pt idx="497">
                  <c:v>-7.2914385142183319E-3</c:v>
                </c:pt>
                <c:pt idx="498">
                  <c:v>-7.1384258830604046E-3</c:v>
                </c:pt>
                <c:pt idx="499">
                  <c:v>-7.1339211675678221E-3</c:v>
                </c:pt>
                <c:pt idx="500">
                  <c:v>-7.1322226682837327E-3</c:v>
                </c:pt>
                <c:pt idx="501">
                  <c:v>-7.1115452856948241E-3</c:v>
                </c:pt>
                <c:pt idx="502">
                  <c:v>-7.1028312458894984E-3</c:v>
                </c:pt>
                <c:pt idx="503">
                  <c:v>-7.1010588988104483E-3</c:v>
                </c:pt>
                <c:pt idx="504">
                  <c:v>-7.0887263170520635E-3</c:v>
                </c:pt>
                <c:pt idx="505">
                  <c:v>-7.0860677964334901E-3</c:v>
                </c:pt>
                <c:pt idx="506">
                  <c:v>-7.0717413242111747E-3</c:v>
                </c:pt>
                <c:pt idx="507">
                  <c:v>-6.9583111111520164E-3</c:v>
                </c:pt>
                <c:pt idx="508">
                  <c:v>-6.9582372633570574E-3</c:v>
                </c:pt>
                <c:pt idx="509">
                  <c:v>-6.9262611681392087E-3</c:v>
                </c:pt>
                <c:pt idx="510">
                  <c:v>-6.926187320344248E-3</c:v>
                </c:pt>
                <c:pt idx="511">
                  <c:v>-6.9193933232078921E-3</c:v>
                </c:pt>
                <c:pt idx="512">
                  <c:v>-6.9193194754129314E-3</c:v>
                </c:pt>
                <c:pt idx="513">
                  <c:v>-6.913559347406022E-3</c:v>
                </c:pt>
                <c:pt idx="514">
                  <c:v>-6.9082423061688734E-3</c:v>
                </c:pt>
                <c:pt idx="515">
                  <c:v>-6.9032945039065267E-3</c:v>
                </c:pt>
                <c:pt idx="516">
                  <c:v>-6.8907403787632614E-3</c:v>
                </c:pt>
                <c:pt idx="517">
                  <c:v>-6.8900019008136578E-3</c:v>
                </c:pt>
                <c:pt idx="518">
                  <c:v>-6.8888941838892524E-3</c:v>
                </c:pt>
                <c:pt idx="519">
                  <c:v>-6.8875649235799648E-3</c:v>
                </c:pt>
                <c:pt idx="520">
                  <c:v>-6.8790724271595195E-3</c:v>
                </c:pt>
                <c:pt idx="521">
                  <c:v>-6.8789985793645588E-3</c:v>
                </c:pt>
                <c:pt idx="522">
                  <c:v>-6.8771523844905497E-3</c:v>
                </c:pt>
                <c:pt idx="523">
                  <c:v>-6.8771523844905497E-3</c:v>
                </c:pt>
                <c:pt idx="524">
                  <c:v>-6.877078536695589E-3</c:v>
                </c:pt>
                <c:pt idx="525">
                  <c:v>-6.8770046889006283E-3</c:v>
                </c:pt>
                <c:pt idx="526">
                  <c:v>-6.874641559461896E-3</c:v>
                </c:pt>
                <c:pt idx="527">
                  <c:v>-6.8745677116669353E-3</c:v>
                </c:pt>
                <c:pt idx="528">
                  <c:v>-6.8632689990379969E-3</c:v>
                </c:pt>
                <c:pt idx="529">
                  <c:v>-6.8579519578008483E-3</c:v>
                </c:pt>
                <c:pt idx="530">
                  <c:v>-6.8578781100058876E-3</c:v>
                </c:pt>
                <c:pt idx="531">
                  <c:v>-6.7337399666774749E-3</c:v>
                </c:pt>
                <c:pt idx="532">
                  <c:v>-6.6991053508410527E-3</c:v>
                </c:pt>
                <c:pt idx="533">
                  <c:v>-6.661590671001175E-3</c:v>
                </c:pt>
                <c:pt idx="534">
                  <c:v>-6.661590671001175E-3</c:v>
                </c:pt>
                <c:pt idx="535">
                  <c:v>-6.6610737364364517E-3</c:v>
                </c:pt>
                <c:pt idx="536">
                  <c:v>-6.659153693767482E-3</c:v>
                </c:pt>
                <c:pt idx="537">
                  <c:v>-6.6427594832862754E-3</c:v>
                </c:pt>
                <c:pt idx="538">
                  <c:v>-6.6426856354913147E-3</c:v>
                </c:pt>
                <c:pt idx="539">
                  <c:v>-6.642537939901395E-3</c:v>
                </c:pt>
                <c:pt idx="540">
                  <c:v>-6.6424640921064343E-3</c:v>
                </c:pt>
                <c:pt idx="541">
                  <c:v>-6.4825097682222315E-3</c:v>
                </c:pt>
                <c:pt idx="542">
                  <c:v>-6.4825097682222315E-3</c:v>
                </c:pt>
                <c:pt idx="543">
                  <c:v>-6.4825097682222315E-3</c:v>
                </c:pt>
                <c:pt idx="544">
                  <c:v>-6.4825097682222315E-3</c:v>
                </c:pt>
                <c:pt idx="545">
                  <c:v>-6.4792604652439741E-3</c:v>
                </c:pt>
                <c:pt idx="546">
                  <c:v>-6.4706202732336092E-3</c:v>
                </c:pt>
                <c:pt idx="547">
                  <c:v>-6.4656724709712624E-3</c:v>
                </c:pt>
                <c:pt idx="548">
                  <c:v>-6.4643432106619766E-3</c:v>
                </c:pt>
                <c:pt idx="549">
                  <c:v>-6.4562199532163331E-3</c:v>
                </c:pt>
                <c:pt idx="550">
                  <c:v>-6.4561461054213724E-3</c:v>
                </c:pt>
                <c:pt idx="551">
                  <c:v>-6.447062826641245E-3</c:v>
                </c:pt>
                <c:pt idx="552">
                  <c:v>-6.4445520016125912E-3</c:v>
                </c:pt>
                <c:pt idx="553">
                  <c:v>-6.439087264785523E-3</c:v>
                </c:pt>
                <c:pt idx="554">
                  <c:v>-6.435985657397187E-3</c:v>
                </c:pt>
                <c:pt idx="555">
                  <c:v>-6.435985657397187E-3</c:v>
                </c:pt>
                <c:pt idx="556">
                  <c:v>-6.4359118096022263E-3</c:v>
                </c:pt>
                <c:pt idx="557">
                  <c:v>-6.4353948750375031E-3</c:v>
                </c:pt>
                <c:pt idx="558">
                  <c:v>-6.4334748323685333E-3</c:v>
                </c:pt>
                <c:pt idx="559">
                  <c:v>-6.4284531823112275E-3</c:v>
                </c:pt>
                <c:pt idx="560">
                  <c:v>-6.4273454653868221E-3</c:v>
                </c:pt>
                <c:pt idx="561">
                  <c:v>-6.4272716175918614E-3</c:v>
                </c:pt>
                <c:pt idx="562">
                  <c:v>-6.4271977697969006E-3</c:v>
                </c:pt>
                <c:pt idx="563">
                  <c:v>-6.4254254227178505E-3</c:v>
                </c:pt>
                <c:pt idx="564">
                  <c:v>-6.4253515749228916E-3</c:v>
                </c:pt>
                <c:pt idx="565">
                  <c:v>-6.4252777271279309E-3</c:v>
                </c:pt>
                <c:pt idx="566">
                  <c:v>-6.4241700102035254E-3</c:v>
                </c:pt>
                <c:pt idx="567">
                  <c:v>-6.4240961624085647E-3</c:v>
                </c:pt>
                <c:pt idx="568">
                  <c:v>-6.4235792278438415E-3</c:v>
                </c:pt>
                <c:pt idx="569">
                  <c:v>-6.4235053800488807E-3</c:v>
                </c:pt>
                <c:pt idx="570">
                  <c:v>-6.42343153225392E-3</c:v>
                </c:pt>
                <c:pt idx="571">
                  <c:v>-6.4229145976891985E-3</c:v>
                </c:pt>
                <c:pt idx="572">
                  <c:v>-6.4228407498942378E-3</c:v>
                </c:pt>
                <c:pt idx="573">
                  <c:v>-6.415455970398198E-3</c:v>
                </c:pt>
                <c:pt idx="574">
                  <c:v>-6.415382122603239E-3</c:v>
                </c:pt>
                <c:pt idx="575">
                  <c:v>-6.4153082748082783E-3</c:v>
                </c:pt>
                <c:pt idx="576">
                  <c:v>-6.4127236019846639E-3</c:v>
                </c:pt>
                <c:pt idx="577">
                  <c:v>-6.4126497541897032E-3</c:v>
                </c:pt>
                <c:pt idx="578">
                  <c:v>-6.4062988438231099E-3</c:v>
                </c:pt>
                <c:pt idx="579">
                  <c:v>-6.26200025247051E-3</c:v>
                </c:pt>
                <c:pt idx="580">
                  <c:v>-6.26200025247051E-3</c:v>
                </c:pt>
                <c:pt idx="581">
                  <c:v>-6.2601540575965009E-3</c:v>
                </c:pt>
                <c:pt idx="582">
                  <c:v>-6.2601540575965009E-3</c:v>
                </c:pt>
                <c:pt idx="583">
                  <c:v>-6.2552062553341541E-3</c:v>
                </c:pt>
                <c:pt idx="584">
                  <c:v>-6.2247071160155144E-3</c:v>
                </c:pt>
                <c:pt idx="585">
                  <c:v>-6.208829840099031E-3</c:v>
                </c:pt>
                <c:pt idx="586">
                  <c:v>-6.208829840099031E-3</c:v>
                </c:pt>
                <c:pt idx="587">
                  <c:v>-6.1843862199671418E-3</c:v>
                </c:pt>
                <c:pt idx="588">
                  <c:v>-6.1752290933920536E-3</c:v>
                </c:pt>
                <c:pt idx="589">
                  <c:v>-6.1750813978021339E-3</c:v>
                </c:pt>
                <c:pt idx="590">
                  <c:v>-6.0039022090839517E-3</c:v>
                </c:pt>
                <c:pt idx="591">
                  <c:v>-5.9912742361457258E-3</c:v>
                </c:pt>
                <c:pt idx="592">
                  <c:v>-5.9912003883507651E-3</c:v>
                </c:pt>
                <c:pt idx="593">
                  <c:v>-5.9911265405558044E-3</c:v>
                </c:pt>
                <c:pt idx="594">
                  <c:v>-5.9843325434194485E-3</c:v>
                </c:pt>
                <c:pt idx="595">
                  <c:v>-5.9842586956244878E-3</c:v>
                </c:pt>
                <c:pt idx="596">
                  <c:v>-5.972812287405628E-3</c:v>
                </c:pt>
                <c:pt idx="597">
                  <c:v>-5.9560488379496197E-3</c:v>
                </c:pt>
                <c:pt idx="598">
                  <c:v>-5.947334798144294E-3</c:v>
                </c:pt>
                <c:pt idx="599">
                  <c:v>-5.7876020176449734E-3</c:v>
                </c:pt>
                <c:pt idx="600">
                  <c:v>-5.7617552894088375E-3</c:v>
                </c:pt>
                <c:pt idx="601">
                  <c:v>-5.7537797275531155E-3</c:v>
                </c:pt>
                <c:pt idx="602">
                  <c:v>-5.7519335326791047E-3</c:v>
                </c:pt>
                <c:pt idx="603">
                  <c:v>-5.7489796208806902E-3</c:v>
                </c:pt>
                <c:pt idx="604">
                  <c:v>-5.7336192795289283E-3</c:v>
                </c:pt>
                <c:pt idx="605">
                  <c:v>-5.5653201548142017E-3</c:v>
                </c:pt>
                <c:pt idx="606">
                  <c:v>-5.5490736399229166E-3</c:v>
                </c:pt>
                <c:pt idx="607">
                  <c:v>-5.5467105104841843E-3</c:v>
                </c:pt>
                <c:pt idx="608">
                  <c:v>-5.5466366626892236E-3</c:v>
                </c:pt>
                <c:pt idx="609">
                  <c:v>-5.5387349486284623E-3</c:v>
                </c:pt>
                <c:pt idx="610">
                  <c:v>-5.529282430873533E-3</c:v>
                </c:pt>
                <c:pt idx="611">
                  <c:v>-5.528691648513849E-3</c:v>
                </c:pt>
                <c:pt idx="612">
                  <c:v>-5.5286178007188901E-3</c:v>
                </c:pt>
                <c:pt idx="613">
                  <c:v>-5.5285439529239293E-3</c:v>
                </c:pt>
                <c:pt idx="614">
                  <c:v>-5.5254423455355934E-3</c:v>
                </c:pt>
                <c:pt idx="615">
                  <c:v>-5.5156205888058606E-3</c:v>
                </c:pt>
                <c:pt idx="616">
                  <c:v>-5.5155467410108999E-3</c:v>
                </c:pt>
                <c:pt idx="617">
                  <c:v>-5.5135528505469693E-3</c:v>
                </c:pt>
                <c:pt idx="618">
                  <c:v>-5.5106727865435155E-3</c:v>
                </c:pt>
                <c:pt idx="619">
                  <c:v>-5.5105989387485548E-3</c:v>
                </c:pt>
                <c:pt idx="620">
                  <c:v>-5.5075711791551778E-3</c:v>
                </c:pt>
                <c:pt idx="621">
                  <c:v>-5.4930970113429428E-3</c:v>
                </c:pt>
                <c:pt idx="622">
                  <c:v>-5.3262009947324628E-3</c:v>
                </c:pt>
                <c:pt idx="623">
                  <c:v>-5.3140161085639993E-3</c:v>
                </c:pt>
                <c:pt idx="624">
                  <c:v>-5.3137207173841582E-3</c:v>
                </c:pt>
                <c:pt idx="625">
                  <c:v>-5.3016096790106538E-3</c:v>
                </c:pt>
                <c:pt idx="626">
                  <c:v>-5.3015358312156931E-3</c:v>
                </c:pt>
                <c:pt idx="627">
                  <c:v>-5.3014619834207324E-3</c:v>
                </c:pt>
                <c:pt idx="628">
                  <c:v>-5.2998373319316054E-3</c:v>
                </c:pt>
                <c:pt idx="629">
                  <c:v>-5.2997634841366447E-3</c:v>
                </c:pt>
                <c:pt idx="630">
                  <c:v>-5.26468578153046E-3</c:v>
                </c:pt>
                <c:pt idx="631">
                  <c:v>-5.2609195439874794E-3</c:v>
                </c:pt>
                <c:pt idx="632">
                  <c:v>-5.2597379792681132E-3</c:v>
                </c:pt>
                <c:pt idx="633">
                  <c:v>-5.1228980152065139E-3</c:v>
                </c:pt>
                <c:pt idx="634">
                  <c:v>-5.1120423893473363E-3</c:v>
                </c:pt>
                <c:pt idx="635">
                  <c:v>-5.1027375671823267E-3</c:v>
                </c:pt>
                <c:pt idx="636">
                  <c:v>-5.082724814748061E-3</c:v>
                </c:pt>
                <c:pt idx="637">
                  <c:v>-5.0826509669531002E-3</c:v>
                </c:pt>
                <c:pt idx="638">
                  <c:v>-5.0825771191581413E-3</c:v>
                </c:pt>
                <c:pt idx="639">
                  <c:v>-5.0822078801833395E-3</c:v>
                </c:pt>
                <c:pt idx="640">
                  <c:v>-5.0763000565865069E-3</c:v>
                </c:pt>
                <c:pt idx="641">
                  <c:v>-5.0694322116551921E-3</c:v>
                </c:pt>
                <c:pt idx="642">
                  <c:v>-5.0693583638602314E-3</c:v>
                </c:pt>
                <c:pt idx="643">
                  <c:v>-5.0582073468212127E-3</c:v>
                </c:pt>
                <c:pt idx="644">
                  <c:v>-5.0532595445588659E-3</c:v>
                </c:pt>
                <c:pt idx="645">
                  <c:v>-5.0493456114259656E-3</c:v>
                </c:pt>
                <c:pt idx="646">
                  <c:v>-5.0369391818726201E-3</c:v>
                </c:pt>
                <c:pt idx="647">
                  <c:v>-5.0220219272906225E-3</c:v>
                </c:pt>
                <c:pt idx="648">
                  <c:v>-5.0126432573306522E-3</c:v>
                </c:pt>
                <c:pt idx="649">
                  <c:v>-4.8694523829024578E-3</c:v>
                </c:pt>
                <c:pt idx="650">
                  <c:v>-4.8496611738530742E-3</c:v>
                </c:pt>
                <c:pt idx="651">
                  <c:v>-4.8495873260581135E-3</c:v>
                </c:pt>
                <c:pt idx="652">
                  <c:v>-4.8428671767167183E-3</c:v>
                </c:pt>
                <c:pt idx="653">
                  <c:v>-4.8353347016307589E-3</c:v>
                </c:pt>
                <c:pt idx="654">
                  <c:v>-4.8056478880566817E-3</c:v>
                </c:pt>
                <c:pt idx="655">
                  <c:v>-4.6652632298369839E-3</c:v>
                </c:pt>
                <c:pt idx="656">
                  <c:v>-4.6602415797796764E-3</c:v>
                </c:pt>
                <c:pt idx="657">
                  <c:v>-4.6329178956443333E-3</c:v>
                </c:pt>
                <c:pt idx="658">
                  <c:v>-4.6306286140005617E-3</c:v>
                </c:pt>
                <c:pt idx="659">
                  <c:v>-4.630554766205601E-3</c:v>
                </c:pt>
                <c:pt idx="660">
                  <c:v>-4.6163021417782463E-3</c:v>
                </c:pt>
                <c:pt idx="661">
                  <c:v>-4.6123882086453443E-3</c:v>
                </c:pt>
                <c:pt idx="662">
                  <c:v>-4.5976186496532664E-3</c:v>
                </c:pt>
                <c:pt idx="663">
                  <c:v>-4.5971755628835057E-3</c:v>
                </c:pt>
                <c:pt idx="664">
                  <c:v>-4.5795997876829329E-3</c:v>
                </c:pt>
                <c:pt idx="665">
                  <c:v>-4.4487414950131234E-3</c:v>
                </c:pt>
                <c:pt idx="666">
                  <c:v>-4.4169869431801567E-3</c:v>
                </c:pt>
                <c:pt idx="667">
                  <c:v>-4.3818353927790113E-3</c:v>
                </c:pt>
                <c:pt idx="668">
                  <c:v>-4.3667704426070923E-3</c:v>
                </c:pt>
                <c:pt idx="669">
                  <c:v>-4.2201087218157601E-3</c:v>
                </c:pt>
                <c:pt idx="670">
                  <c:v>-4.2195179394560762E-3</c:v>
                </c:pt>
                <c:pt idx="671">
                  <c:v>-4.2194440916611155E-3</c:v>
                </c:pt>
                <c:pt idx="672">
                  <c:v>-4.2132408768844436E-3</c:v>
                </c:pt>
                <c:pt idx="673">
                  <c:v>-4.1862125839289416E-3</c:v>
                </c:pt>
                <c:pt idx="674">
                  <c:v>-4.1626551373365774E-3</c:v>
                </c:pt>
                <c:pt idx="675">
                  <c:v>-4.1626551373365774E-3</c:v>
                </c:pt>
                <c:pt idx="676">
                  <c:v>-4.1625812895416166E-3</c:v>
                </c:pt>
                <c:pt idx="677">
                  <c:v>-4.1619166593869737E-3</c:v>
                </c:pt>
                <c:pt idx="678">
                  <c:v>-4.1381376694097274E-3</c:v>
                </c:pt>
                <c:pt idx="679">
                  <c:v>-4.1362914745357183E-3</c:v>
                </c:pt>
                <c:pt idx="680">
                  <c:v>-4.1362176267407576E-3</c:v>
                </c:pt>
                <c:pt idx="681">
                  <c:v>-4.1335591061221841E-3</c:v>
                </c:pt>
                <c:pt idx="682">
                  <c:v>-4.1334852583272234E-3</c:v>
                </c:pt>
                <c:pt idx="683">
                  <c:v>-4.1325252369927377E-3</c:v>
                </c:pt>
                <c:pt idx="684">
                  <c:v>-4.1159833309216114E-3</c:v>
                </c:pt>
                <c:pt idx="685">
                  <c:v>-4.0176180680343739E-3</c:v>
                </c:pt>
                <c:pt idx="686">
                  <c:v>-4.0018884877078102E-3</c:v>
                </c:pt>
                <c:pt idx="687">
                  <c:v>-3.9936175346722471E-3</c:v>
                </c:pt>
                <c:pt idx="688">
                  <c:v>-3.9496780966708153E-3</c:v>
                </c:pt>
                <c:pt idx="689">
                  <c:v>-3.9437702730739845E-3</c:v>
                </c:pt>
                <c:pt idx="690">
                  <c:v>-3.9044093983600977E-3</c:v>
                </c:pt>
                <c:pt idx="691">
                  <c:v>-3.9002000740473546E-3</c:v>
                </c:pt>
                <c:pt idx="692">
                  <c:v>-3.9001262262523938E-3</c:v>
                </c:pt>
                <c:pt idx="693">
                  <c:v>-3.8826242988467818E-3</c:v>
                </c:pt>
                <c:pt idx="694">
                  <c:v>-3.7633601099857552E-3</c:v>
                </c:pt>
                <c:pt idx="695">
                  <c:v>-3.7282085595846098E-3</c:v>
                </c:pt>
                <c:pt idx="696">
                  <c:v>-3.6909892709245731E-3</c:v>
                </c:pt>
                <c:pt idx="697">
                  <c:v>-3.6909154231296124E-3</c:v>
                </c:pt>
                <c:pt idx="698">
                  <c:v>-3.6766627987022578E-3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545-4146-88BC-6172B37F94E0}"/>
            </c:ext>
          </c:extLst>
        </c:ser>
        <c:ser>
          <c:idx val="8"/>
          <c:order val="8"/>
          <c:tx>
            <c:strRef>
              <c:f>'Inactive 2'!$W$1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'Inactive 2'!$V$2:$V$17</c:f>
              <c:numCache>
                <c:formatCode>General</c:formatCode>
                <c:ptCount val="16"/>
                <c:pt idx="0">
                  <c:v>0</c:v>
                </c:pt>
                <c:pt idx="1">
                  <c:v>5000</c:v>
                </c:pt>
                <c:pt idx="2">
                  <c:v>10000</c:v>
                </c:pt>
                <c:pt idx="3">
                  <c:v>15000</c:v>
                </c:pt>
                <c:pt idx="4">
                  <c:v>20000</c:v>
                </c:pt>
                <c:pt idx="5">
                  <c:v>25000</c:v>
                </c:pt>
                <c:pt idx="6">
                  <c:v>30000</c:v>
                </c:pt>
                <c:pt idx="7">
                  <c:v>35000</c:v>
                </c:pt>
                <c:pt idx="8">
                  <c:v>40000</c:v>
                </c:pt>
                <c:pt idx="9">
                  <c:v>45000</c:v>
                </c:pt>
                <c:pt idx="10">
                  <c:v>50000</c:v>
                </c:pt>
                <c:pt idx="11">
                  <c:v>55000</c:v>
                </c:pt>
                <c:pt idx="12">
                  <c:v>60000</c:v>
                </c:pt>
                <c:pt idx="13">
                  <c:v>65000</c:v>
                </c:pt>
                <c:pt idx="14">
                  <c:v>70000</c:v>
                </c:pt>
                <c:pt idx="15">
                  <c:v>75000</c:v>
                </c:pt>
              </c:numCache>
            </c:numRef>
          </c:xVal>
          <c:yVal>
            <c:numRef>
              <c:f>'Inactive 2'!$W$2:$W$17</c:f>
              <c:numCache>
                <c:formatCode>General</c:formatCode>
                <c:ptCount val="16"/>
                <c:pt idx="0">
                  <c:v>1.4728894172979592E-2</c:v>
                </c:pt>
                <c:pt idx="1">
                  <c:v>7.8101437159930455E-3</c:v>
                </c:pt>
                <c:pt idx="2">
                  <c:v>1.6642178914267813E-3</c:v>
                </c:pt>
                <c:pt idx="3">
                  <c:v>-3.7088833007192005E-3</c:v>
                </c:pt>
                <c:pt idx="4">
                  <c:v>-8.3091598604449028E-3</c:v>
                </c:pt>
                <c:pt idx="5">
                  <c:v>-1.2136611787750324E-2</c:v>
                </c:pt>
                <c:pt idx="6">
                  <c:v>-1.5191239082635458E-2</c:v>
                </c:pt>
                <c:pt idx="7">
                  <c:v>-1.7473041745100316E-2</c:v>
                </c:pt>
                <c:pt idx="8">
                  <c:v>-1.8982019775144895E-2</c:v>
                </c:pt>
                <c:pt idx="9">
                  <c:v>-1.9718173172769179E-2</c:v>
                </c:pt>
                <c:pt idx="10">
                  <c:v>-1.9681501937973196E-2</c:v>
                </c:pt>
                <c:pt idx="11">
                  <c:v>-1.8872006070756911E-2</c:v>
                </c:pt>
                <c:pt idx="12">
                  <c:v>-1.7289685571120365E-2</c:v>
                </c:pt>
                <c:pt idx="13">
                  <c:v>-1.4934540439063532E-2</c:v>
                </c:pt>
                <c:pt idx="14">
                  <c:v>-1.1806570674586417E-2</c:v>
                </c:pt>
                <c:pt idx="15">
                  <c:v>-7.9057762776890139E-3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545-4146-88BC-6172B37F94E0}"/>
            </c:ext>
          </c:extLst>
        </c:ser>
        <c:ser>
          <c:idx val="9"/>
          <c:order val="9"/>
          <c:tx>
            <c:strRef>
              <c:f>'Inactive 2'!$U$20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CC9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2'!$U$21:$U$767</c:f>
              <c:numCache>
                <c:formatCode>General</c:formatCode>
                <c:ptCount val="747"/>
                <c:pt idx="0">
                  <c:v>-4.882855000323616E-2</c:v>
                </c:pt>
                <c:pt idx="1">
                  <c:v>2.4374649998208042E-2</c:v>
                </c:pt>
                <c:pt idx="2">
                  <c:v>-2.1857200001250021E-2</c:v>
                </c:pt>
                <c:pt idx="3">
                  <c:v>2.946985000744462E-2</c:v>
                </c:pt>
                <c:pt idx="4">
                  <c:v>-5.7441549994109664E-2</c:v>
                </c:pt>
                <c:pt idx="225">
                  <c:v>3.3488800007035024E-2</c:v>
                </c:pt>
                <c:pt idx="227">
                  <c:v>4.8578149995591957E-2</c:v>
                </c:pt>
                <c:pt idx="230">
                  <c:v>-5.3834949998417869E-2</c:v>
                </c:pt>
                <c:pt idx="457">
                  <c:v>1.97438500035787E-2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5545-4146-88BC-6172B37F9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8820728"/>
        <c:axId val="1"/>
      </c:scatterChart>
      <c:valAx>
        <c:axId val="758820728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73793213607634"/>
              <c:y val="0.851517696651554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325179788211123E-2"/>
              <c:y val="0.375758530183727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820728"/>
        <c:crosses val="autoZero"/>
        <c:crossBetween val="midCat"/>
        <c:minorUnit val="0.0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2669432918395578E-2"/>
          <c:y val="0.9242424242424242"/>
          <c:w val="0.90179806362378978"/>
          <c:h val="6.0606060606060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Residuals</a:t>
            </a:r>
          </a:p>
        </c:rich>
      </c:tx>
      <c:layout>
        <c:manualLayout>
          <c:xMode val="edge"/>
          <c:yMode val="edge"/>
          <c:x val="0.38812183698032221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59677450900387"/>
          <c:y val="0.14501531966242162"/>
          <c:w val="0.82044254227446145"/>
          <c:h val="0.64652663349496298"/>
        </c:manualLayout>
      </c:layout>
      <c:scatterChart>
        <c:scatterStyle val="lineMarker"/>
        <c:varyColors val="0"/>
        <c:ser>
          <c:idx val="2"/>
          <c:order val="0"/>
          <c:tx>
            <c:strRef>
              <c:f>'Inactive 2'!$V$20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2'!$F$21:$F$1767</c:f>
              <c:numCache>
                <c:formatCode>General</c:formatCode>
                <c:ptCount val="1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2'!$V$21:$V$1767</c:f>
              <c:numCache>
                <c:formatCode>General</c:formatCode>
                <c:ptCount val="1747"/>
                <c:pt idx="0">
                  <c:v>-0.11638775893160958</c:v>
                </c:pt>
                <c:pt idx="1">
                  <c:v>-2.9899772595139949E-2</c:v>
                </c:pt>
                <c:pt idx="2">
                  <c:v>-7.5978692333687342E-2</c:v>
                </c:pt>
                <c:pt idx="3">
                  <c:v>-2.4650573439042436E-2</c:v>
                </c:pt>
                <c:pt idx="4">
                  <c:v>-0.11146366899461099</c:v>
                </c:pt>
                <c:pt idx="5">
                  <c:v>-1.3389553213839844E-2</c:v>
                </c:pt>
                <c:pt idx="6">
                  <c:v>-1.5767108763868713E-2</c:v>
                </c:pt>
                <c:pt idx="7">
                  <c:v>-1.6476350939490726E-2</c:v>
                </c:pt>
                <c:pt idx="8">
                  <c:v>2.7768528060088962E-2</c:v>
                </c:pt>
                <c:pt idx="9">
                  <c:v>-1.5405220112536037E-2</c:v>
                </c:pt>
                <c:pt idx="10">
                  <c:v>-1.9259898743763229E-2</c:v>
                </c:pt>
                <c:pt idx="11">
                  <c:v>-1.6312363859156354E-2</c:v>
                </c:pt>
                <c:pt idx="12">
                  <c:v>-2.1621874942773435E-2</c:v>
                </c:pt>
                <c:pt idx="13">
                  <c:v>-1.8529915263625116E-2</c:v>
                </c:pt>
                <c:pt idx="14">
                  <c:v>-1.5028894172676912E-2</c:v>
                </c:pt>
                <c:pt idx="15">
                  <c:v>-1.4728894172979592E-2</c:v>
                </c:pt>
                <c:pt idx="16">
                  <c:v>5.4337349326276027E-4</c:v>
                </c:pt>
                <c:pt idx="17">
                  <c:v>-2.0140263786641667E-2</c:v>
                </c:pt>
                <c:pt idx="18">
                  <c:v>-1.7140263789668465E-2</c:v>
                </c:pt>
                <c:pt idx="19">
                  <c:v>-2.8190411741882988E-2</c:v>
                </c:pt>
                <c:pt idx="20">
                  <c:v>-1.7946231870029528E-2</c:v>
                </c:pt>
                <c:pt idx="21">
                  <c:v>-1.0946231864965461E-2</c:v>
                </c:pt>
                <c:pt idx="22">
                  <c:v>-1.6374292927447139E-2</c:v>
                </c:pt>
                <c:pt idx="23">
                  <c:v>-5.3742929288441241E-3</c:v>
                </c:pt>
                <c:pt idx="24">
                  <c:v>-1.5230421735803428E-2</c:v>
                </c:pt>
                <c:pt idx="25">
                  <c:v>-1.4136715075311874E-2</c:v>
                </c:pt>
                <c:pt idx="26">
                  <c:v>-1.7461035341769064E-2</c:v>
                </c:pt>
                <c:pt idx="27">
                  <c:v>-1.1745308753817107E-2</c:v>
                </c:pt>
                <c:pt idx="28">
                  <c:v>-2.5879091436838919E-2</c:v>
                </c:pt>
                <c:pt idx="29">
                  <c:v>-1.2879091437828451E-2</c:v>
                </c:pt>
                <c:pt idx="30">
                  <c:v>-1.596943262624495E-2</c:v>
                </c:pt>
                <c:pt idx="31">
                  <c:v>-1.1926007582411876E-2</c:v>
                </c:pt>
                <c:pt idx="32">
                  <c:v>-1.1528191576102454E-2</c:v>
                </c:pt>
                <c:pt idx="33">
                  <c:v>3.4216223539930927E-3</c:v>
                </c:pt>
                <c:pt idx="34">
                  <c:v>-1.8654058978241746E-2</c:v>
                </c:pt>
                <c:pt idx="35">
                  <c:v>-1.7319372579045231E-2</c:v>
                </c:pt>
                <c:pt idx="36">
                  <c:v>-1.5705465020557995E-2</c:v>
                </c:pt>
                <c:pt idx="37">
                  <c:v>-9.6463356143735007E-3</c:v>
                </c:pt>
                <c:pt idx="38">
                  <c:v>-2.6463356165853918E-3</c:v>
                </c:pt>
                <c:pt idx="39">
                  <c:v>-3.2831014026588466E-2</c:v>
                </c:pt>
                <c:pt idx="40">
                  <c:v>-2.3503277147263614E-2</c:v>
                </c:pt>
                <c:pt idx="41">
                  <c:v>-5.1164426746952239E-3</c:v>
                </c:pt>
                <c:pt idx="42">
                  <c:v>-1.3065474856383175E-2</c:v>
                </c:pt>
                <c:pt idx="43">
                  <c:v>-1.8737739206171986E-2</c:v>
                </c:pt>
                <c:pt idx="44">
                  <c:v>1.7014699021465629E-4</c:v>
                </c:pt>
                <c:pt idx="45">
                  <c:v>-1.9392722417680294E-2</c:v>
                </c:pt>
                <c:pt idx="46">
                  <c:v>-2.8678261027627945E-2</c:v>
                </c:pt>
                <c:pt idx="47">
                  <c:v>-1.1863032008356561E-2</c:v>
                </c:pt>
                <c:pt idx="48">
                  <c:v>-1.0148603734784413E-2</c:v>
                </c:pt>
                <c:pt idx="49">
                  <c:v>-1.2526734451817715E-2</c:v>
                </c:pt>
                <c:pt idx="50">
                  <c:v>-1.6559121208570247E-2</c:v>
                </c:pt>
                <c:pt idx="51">
                  <c:v>-1.3850065975025907E-2</c:v>
                </c:pt>
                <c:pt idx="52">
                  <c:v>-3.7888624334563671E-2</c:v>
                </c:pt>
                <c:pt idx="53">
                  <c:v>-1.4267093187085168E-2</c:v>
                </c:pt>
                <c:pt idx="54">
                  <c:v>-1.3645562520710251E-2</c:v>
                </c:pt>
                <c:pt idx="55">
                  <c:v>-7.0726215673074851E-3</c:v>
                </c:pt>
                <c:pt idx="56">
                  <c:v>-1.08804131316379E-2</c:v>
                </c:pt>
                <c:pt idx="57">
                  <c:v>-5.8804131269812876E-3</c:v>
                </c:pt>
                <c:pt idx="58">
                  <c:v>-2.1931219275407116E-2</c:v>
                </c:pt>
                <c:pt idx="59">
                  <c:v>-1.3404869744293099E-2</c:v>
                </c:pt>
                <c:pt idx="60">
                  <c:v>-2.3737790472729985E-2</c:v>
                </c:pt>
                <c:pt idx="61">
                  <c:v>-7.946091270737159E-3</c:v>
                </c:pt>
                <c:pt idx="62">
                  <c:v>-4.3417125389714597E-3</c:v>
                </c:pt>
                <c:pt idx="63">
                  <c:v>-1.2572444270960017E-2</c:v>
                </c:pt>
                <c:pt idx="64">
                  <c:v>-1.2447761112463112E-3</c:v>
                </c:pt>
                <c:pt idx="65">
                  <c:v>-1.1562989351701847E-2</c:v>
                </c:pt>
                <c:pt idx="66">
                  <c:v>-2.3883089141554601E-3</c:v>
                </c:pt>
                <c:pt idx="67">
                  <c:v>-1.1766972768873216E-2</c:v>
                </c:pt>
                <c:pt idx="68">
                  <c:v>-6.5753004748208528E-3</c:v>
                </c:pt>
                <c:pt idx="69">
                  <c:v>-4.5196367860588609E-3</c:v>
                </c:pt>
                <c:pt idx="70">
                  <c:v>-8.0591002974074941E-3</c:v>
                </c:pt>
                <c:pt idx="71">
                  <c:v>-8.4377787375827882E-3</c:v>
                </c:pt>
                <c:pt idx="72">
                  <c:v>-5.7994530055439329E-3</c:v>
                </c:pt>
                <c:pt idx="73">
                  <c:v>-1.1521729120811196E-2</c:v>
                </c:pt>
                <c:pt idx="74">
                  <c:v>-4.4322172734673065E-3</c:v>
                </c:pt>
                <c:pt idx="75">
                  <c:v>-2.1189611863643629E-2</c:v>
                </c:pt>
                <c:pt idx="76">
                  <c:v>-9.3937569223703915E-3</c:v>
                </c:pt>
                <c:pt idx="77">
                  <c:v>-5.8575215070463243E-3</c:v>
                </c:pt>
                <c:pt idx="78">
                  <c:v>-4.8575215032046187E-3</c:v>
                </c:pt>
                <c:pt idx="79">
                  <c:v>-1.0616829710804326E-3</c:v>
                </c:pt>
                <c:pt idx="80">
                  <c:v>-4.6785905198642097E-3</c:v>
                </c:pt>
                <c:pt idx="81">
                  <c:v>-3.6785905160225041E-3</c:v>
                </c:pt>
                <c:pt idx="82">
                  <c:v>-8.8613318895406894E-3</c:v>
                </c:pt>
                <c:pt idx="83">
                  <c:v>-8.2459507658700186E-3</c:v>
                </c:pt>
                <c:pt idx="84">
                  <c:v>2.0792325888590825E-3</c:v>
                </c:pt>
                <c:pt idx="85">
                  <c:v>-8.920185316923724E-3</c:v>
                </c:pt>
                <c:pt idx="86">
                  <c:v>-8.353662472243728E-3</c:v>
                </c:pt>
                <c:pt idx="87">
                  <c:v>6.8712617080619398E-4</c:v>
                </c:pt>
                <c:pt idx="88">
                  <c:v>-1.3266586257554558E-3</c:v>
                </c:pt>
                <c:pt idx="89">
                  <c:v>-1.3599820962729398E-2</c:v>
                </c:pt>
                <c:pt idx="90">
                  <c:v>-8.6510408812754298E-3</c:v>
                </c:pt>
                <c:pt idx="91">
                  <c:v>9.7009643191821749E-4</c:v>
                </c:pt>
                <c:pt idx="92">
                  <c:v>5.9123326301874788E-4</c:v>
                </c:pt>
                <c:pt idx="93">
                  <c:v>-2.6129123674487671E-2</c:v>
                </c:pt>
                <c:pt idx="94">
                  <c:v>-3.5079915483891277E-3</c:v>
                </c:pt>
                <c:pt idx="95">
                  <c:v>-3.2315770829175194E-3</c:v>
                </c:pt>
                <c:pt idx="96">
                  <c:v>-2.1366909281776625E-3</c:v>
                </c:pt>
                <c:pt idx="97">
                  <c:v>-1.1366909243359568E-3</c:v>
                </c:pt>
                <c:pt idx="98">
                  <c:v>-1.6149431445192774E-3</c:v>
                </c:pt>
                <c:pt idx="99">
                  <c:v>-7.9053371823595512E-3</c:v>
                </c:pt>
                <c:pt idx="100">
                  <c:v>-2.0128831725560806E-3</c:v>
                </c:pt>
                <c:pt idx="101">
                  <c:v>-6.4883643520494876E-3</c:v>
                </c:pt>
                <c:pt idx="102">
                  <c:v>-4.3983910868087266E-3</c:v>
                </c:pt>
                <c:pt idx="103">
                  <c:v>2.2921989679905354E-3</c:v>
                </c:pt>
                <c:pt idx="104">
                  <c:v>3.8617222230651485E-3</c:v>
                </c:pt>
                <c:pt idx="105">
                  <c:v>-2.1897075464322952E-3</c:v>
                </c:pt>
                <c:pt idx="106">
                  <c:v>4.8978971547444031E-3</c:v>
                </c:pt>
                <c:pt idx="107">
                  <c:v>-7.1535362327946814E-3</c:v>
                </c:pt>
                <c:pt idx="108">
                  <c:v>-8.479295528754793E-3</c:v>
                </c:pt>
                <c:pt idx="109">
                  <c:v>-3.340286724311929E-3</c:v>
                </c:pt>
                <c:pt idx="110">
                  <c:v>4.1777728130715716E-3</c:v>
                </c:pt>
                <c:pt idx="111">
                  <c:v>1.231676586341705E-2</c:v>
                </c:pt>
                <c:pt idx="112">
                  <c:v>-8.1994841419583096E-3</c:v>
                </c:pt>
                <c:pt idx="113">
                  <c:v>2.370004835634841E-3</c:v>
                </c:pt>
                <c:pt idx="114">
                  <c:v>6.0784583401029425E-3</c:v>
                </c:pt>
                <c:pt idx="115">
                  <c:v>5.6993903963129091E-3</c:v>
                </c:pt>
                <c:pt idx="116">
                  <c:v>-8.0227070669071938E-3</c:v>
                </c:pt>
                <c:pt idx="117">
                  <c:v>3.5982202929737295E-3</c:v>
                </c:pt>
                <c:pt idx="118">
                  <c:v>-1.3933535431102718E-2</c:v>
                </c:pt>
                <c:pt idx="119">
                  <c:v>-8.6042538303867499E-3</c:v>
                </c:pt>
                <c:pt idx="120">
                  <c:v>-1.0348047966197609E-3</c:v>
                </c:pt>
                <c:pt idx="121">
                  <c:v>-7.4138883836027177E-3</c:v>
                </c:pt>
                <c:pt idx="122">
                  <c:v>-5.4653580060366417E-3</c:v>
                </c:pt>
                <c:pt idx="123">
                  <c:v>-1.1564952555231244E-3</c:v>
                </c:pt>
                <c:pt idx="124">
                  <c:v>3.7928996859914266E-3</c:v>
                </c:pt>
                <c:pt idx="125">
                  <c:v>1.3992578073408111E-3</c:v>
                </c:pt>
                <c:pt idx="126">
                  <c:v>4.2259946976731756E-4</c:v>
                </c:pt>
                <c:pt idx="127">
                  <c:v>8.8914826530566695E-4</c:v>
                </c:pt>
                <c:pt idx="128">
                  <c:v>-9.9007646763239103E-4</c:v>
                </c:pt>
                <c:pt idx="129">
                  <c:v>-4.1624795980358086E-3</c:v>
                </c:pt>
                <c:pt idx="130">
                  <c:v>-7.1265325629983134E-4</c:v>
                </c:pt>
                <c:pt idx="131">
                  <c:v>9.908111930218521E-3</c:v>
                </c:pt>
                <c:pt idx="132">
                  <c:v>-5.5719090291444931E-4</c:v>
                </c:pt>
                <c:pt idx="133">
                  <c:v>-2.3156648441915125E-3</c:v>
                </c:pt>
                <c:pt idx="134">
                  <c:v>1.101193046947979E-2</c:v>
                </c:pt>
                <c:pt idx="135">
                  <c:v>1.6326926915529753E-3</c:v>
                </c:pt>
                <c:pt idx="136">
                  <c:v>3.2018107774052589E-3</c:v>
                </c:pt>
                <c:pt idx="137">
                  <c:v>8.2257145161728808E-4</c:v>
                </c:pt>
                <c:pt idx="138">
                  <c:v>-5.7388342173971679E-4</c:v>
                </c:pt>
                <c:pt idx="139">
                  <c:v>1.33916862515679E-2</c:v>
                </c:pt>
                <c:pt idx="140">
                  <c:v>-3.0047700736650484E-3</c:v>
                </c:pt>
                <c:pt idx="141">
                  <c:v>4.9607988101390867E-3</c:v>
                </c:pt>
                <c:pt idx="142">
                  <c:v>7.6159883810984624E-3</c:v>
                </c:pt>
                <c:pt idx="143">
                  <c:v>7.427080965677923E-3</c:v>
                </c:pt>
                <c:pt idx="144">
                  <c:v>-3.9521667048116448E-3</c:v>
                </c:pt>
                <c:pt idx="145">
                  <c:v>6.1692294145380159E-3</c:v>
                </c:pt>
                <c:pt idx="146">
                  <c:v>8.3127698698358399E-5</c:v>
                </c:pt>
                <c:pt idx="147">
                  <c:v>-2.9612726865272266E-4</c:v>
                </c:pt>
                <c:pt idx="148">
                  <c:v>1.4703872730765202E-2</c:v>
                </c:pt>
                <c:pt idx="149">
                  <c:v>-1.5157966388738637E-2</c:v>
                </c:pt>
                <c:pt idx="150">
                  <c:v>6.8420336084673962E-3</c:v>
                </c:pt>
                <c:pt idx="151">
                  <c:v>1.7390668145365806E-3</c:v>
                </c:pt>
                <c:pt idx="152">
                  <c:v>9.2887061061154878E-4</c:v>
                </c:pt>
                <c:pt idx="153">
                  <c:v>1.992887061084438E-2</c:v>
                </c:pt>
                <c:pt idx="154">
                  <c:v>-4.6761724690077156E-4</c:v>
                </c:pt>
                <c:pt idx="155">
                  <c:v>-3.2778204066549492E-3</c:v>
                </c:pt>
                <c:pt idx="156">
                  <c:v>1.291238686466347E-3</c:v>
                </c:pt>
                <c:pt idx="157">
                  <c:v>-4.7432115759001268E-3</c:v>
                </c:pt>
                <c:pt idx="158">
                  <c:v>7.4810274175250496E-3</c:v>
                </c:pt>
                <c:pt idx="159">
                  <c:v>-3.8634993483033877E-3</c:v>
                </c:pt>
                <c:pt idx="160">
                  <c:v>2.1365006456430156E-3</c:v>
                </c:pt>
                <c:pt idx="161">
                  <c:v>4.1365006460504696E-3</c:v>
                </c:pt>
                <c:pt idx="162">
                  <c:v>-4.242771681476248E-3</c:v>
                </c:pt>
                <c:pt idx="163">
                  <c:v>-1.0874566701338352E-3</c:v>
                </c:pt>
                <c:pt idx="164">
                  <c:v>-7.1046846347828218E-3</c:v>
                </c:pt>
                <c:pt idx="165">
                  <c:v>-3.4318093591398069E-3</c:v>
                </c:pt>
                <c:pt idx="166">
                  <c:v>1.2137215705115936E-2</c:v>
                </c:pt>
                <c:pt idx="167">
                  <c:v>-1.0402605758319311E-4</c:v>
                </c:pt>
                <c:pt idx="168">
                  <c:v>-1.25883239299601E-3</c:v>
                </c:pt>
                <c:pt idx="169">
                  <c:v>3.5102975149816228E-3</c:v>
                </c:pt>
                <c:pt idx="170">
                  <c:v>1.0510297520045689E-2</c:v>
                </c:pt>
                <c:pt idx="171">
                  <c:v>4.350683061029155E-3</c:v>
                </c:pt>
                <c:pt idx="172">
                  <c:v>-4.0805785438977338E-3</c:v>
                </c:pt>
                <c:pt idx="173">
                  <c:v>9.3637906321322115E-3</c:v>
                </c:pt>
                <c:pt idx="174">
                  <c:v>2.212175298516882E-2</c:v>
                </c:pt>
                <c:pt idx="175">
                  <c:v>5.7423156897708277E-3</c:v>
                </c:pt>
                <c:pt idx="176">
                  <c:v>1.0742315687151484E-2</c:v>
                </c:pt>
                <c:pt idx="177">
                  <c:v>4.8797016994671042E-3</c:v>
                </c:pt>
                <c:pt idx="178">
                  <c:v>5.5684728693310859E-3</c:v>
                </c:pt>
                <c:pt idx="179">
                  <c:v>6.5684728658968339E-3</c:v>
                </c:pt>
                <c:pt idx="180">
                  <c:v>-3.434528870578954E-3</c:v>
                </c:pt>
                <c:pt idx="181">
                  <c:v>-1.0801361195096962E-4</c:v>
                </c:pt>
                <c:pt idx="182">
                  <c:v>9.081179654701654E-3</c:v>
                </c:pt>
                <c:pt idx="183">
                  <c:v>2.3557608981293714E-3</c:v>
                </c:pt>
                <c:pt idx="184">
                  <c:v>-7.2867045887178451E-3</c:v>
                </c:pt>
                <c:pt idx="185">
                  <c:v>2.481051361506554E-3</c:v>
                </c:pt>
                <c:pt idx="186">
                  <c:v>1.3505156337342054E-2</c:v>
                </c:pt>
                <c:pt idx="187">
                  <c:v>7.6029873979045698E-3</c:v>
                </c:pt>
                <c:pt idx="188">
                  <c:v>4.5377007825951367E-3</c:v>
                </c:pt>
                <c:pt idx="189">
                  <c:v>2.2599400792695872E-3</c:v>
                </c:pt>
                <c:pt idx="190">
                  <c:v>7.6372537324924505E-3</c:v>
                </c:pt>
                <c:pt idx="191">
                  <c:v>3.8312545150395606E-3</c:v>
                </c:pt>
                <c:pt idx="192">
                  <c:v>-7.0322652123141344E-3</c:v>
                </c:pt>
                <c:pt idx="193">
                  <c:v>9.8628238088063463E-3</c:v>
                </c:pt>
                <c:pt idx="194">
                  <c:v>5.4165147344022967E-3</c:v>
                </c:pt>
                <c:pt idx="195">
                  <c:v>9.1612513497387194E-3</c:v>
                </c:pt>
                <c:pt idx="196">
                  <c:v>1.0269042891296602E-2</c:v>
                </c:pt>
                <c:pt idx="197">
                  <c:v>9.3590582276784542E-3</c:v>
                </c:pt>
                <c:pt idx="198">
                  <c:v>6.9966711789022145E-3</c:v>
                </c:pt>
                <c:pt idx="199">
                  <c:v>7.1037615401053538E-3</c:v>
                </c:pt>
                <c:pt idx="200">
                  <c:v>8.6716163981787574E-3</c:v>
                </c:pt>
                <c:pt idx="201">
                  <c:v>3.9953306600398796E-3</c:v>
                </c:pt>
                <c:pt idx="202">
                  <c:v>8.5864636315826862E-3</c:v>
                </c:pt>
                <c:pt idx="203">
                  <c:v>7.9100666384246329E-3</c:v>
                </c:pt>
                <c:pt idx="204">
                  <c:v>1.2134853890446344E-2</c:v>
                </c:pt>
                <c:pt idx="205">
                  <c:v>-2.8760596087994712E-3</c:v>
                </c:pt>
                <c:pt idx="206">
                  <c:v>1.1271700406526301E-2</c:v>
                </c:pt>
                <c:pt idx="207">
                  <c:v>7.9945795785702437E-3</c:v>
                </c:pt>
                <c:pt idx="208">
                  <c:v>1.6962115192129902E-2</c:v>
                </c:pt>
                <c:pt idx="209">
                  <c:v>7.1708810265328545E-4</c:v>
                </c:pt>
                <c:pt idx="210">
                  <c:v>-1.3354194781746119E-3</c:v>
                </c:pt>
                <c:pt idx="211">
                  <c:v>-1.0705913144021762E-3</c:v>
                </c:pt>
                <c:pt idx="212">
                  <c:v>2.895415835871417E-2</c:v>
                </c:pt>
                <c:pt idx="213">
                  <c:v>9.1084551288818684E-3</c:v>
                </c:pt>
                <c:pt idx="214">
                  <c:v>4.306902344946165E-4</c:v>
                </c:pt>
                <c:pt idx="215">
                  <c:v>8.8777693314055911E-3</c:v>
                </c:pt>
                <c:pt idx="216">
                  <c:v>8.8587910397105209E-3</c:v>
                </c:pt>
                <c:pt idx="217">
                  <c:v>-5.3057374448281305E-3</c:v>
                </c:pt>
                <c:pt idx="218">
                  <c:v>1.0881155313888044E-2</c:v>
                </c:pt>
                <c:pt idx="219">
                  <c:v>7.2086309176507025E-3</c:v>
                </c:pt>
                <c:pt idx="220">
                  <c:v>9.9542363708706554E-3</c:v>
                </c:pt>
                <c:pt idx="221">
                  <c:v>1.5239998304251202E-2</c:v>
                </c:pt>
                <c:pt idx="222">
                  <c:v>-4.0435979709140951E-3</c:v>
                </c:pt>
                <c:pt idx="223">
                  <c:v>8.739617706002567E-3</c:v>
                </c:pt>
                <c:pt idx="224">
                  <c:v>-9.0662209039062153E-3</c:v>
                </c:pt>
                <c:pt idx="225">
                  <c:v>4.2761232436538385E-2</c:v>
                </c:pt>
                <c:pt idx="226">
                  <c:v>8.125952294526128E-3</c:v>
                </c:pt>
                <c:pt idx="227">
                  <c:v>5.7853405568439847E-2</c:v>
                </c:pt>
                <c:pt idx="228">
                  <c:v>-1.0391687875962622E-2</c:v>
                </c:pt>
                <c:pt idx="229">
                  <c:v>2.289265705894802E-2</c:v>
                </c:pt>
                <c:pt idx="230">
                  <c:v>-4.4552436652968028E-2</c:v>
                </c:pt>
                <c:pt idx="231">
                  <c:v>-2.426864404951181E-3</c:v>
                </c:pt>
                <c:pt idx="232">
                  <c:v>6.1927579280932933E-3</c:v>
                </c:pt>
                <c:pt idx="233">
                  <c:v>5.1398324766478189E-3</c:v>
                </c:pt>
                <c:pt idx="234">
                  <c:v>1.046728515662744E-2</c:v>
                </c:pt>
                <c:pt idx="235">
                  <c:v>-7.1875629235102281E-5</c:v>
                </c:pt>
                <c:pt idx="236">
                  <c:v>8.2438476158983275E-3</c:v>
                </c:pt>
                <c:pt idx="237">
                  <c:v>6.0382964377098766E-2</c:v>
                </c:pt>
                <c:pt idx="238">
                  <c:v>6.6300072710223732E-3</c:v>
                </c:pt>
                <c:pt idx="239">
                  <c:v>8.8828658171264223E-3</c:v>
                </c:pt>
                <c:pt idx="240">
                  <c:v>5.6357107385784141E-3</c:v>
                </c:pt>
                <c:pt idx="241">
                  <c:v>7.4077974569057726E-3</c:v>
                </c:pt>
                <c:pt idx="242">
                  <c:v>8.3658576283106873E-3</c:v>
                </c:pt>
                <c:pt idx="243">
                  <c:v>-4.4799519699245671E-4</c:v>
                </c:pt>
                <c:pt idx="244">
                  <c:v>-1.1204789701769469E-3</c:v>
                </c:pt>
                <c:pt idx="245">
                  <c:v>4.3836548009549125E-3</c:v>
                </c:pt>
                <c:pt idx="246">
                  <c:v>2.2666043781243941E-2</c:v>
                </c:pt>
                <c:pt idx="247">
                  <c:v>8.3557004175468276E-3</c:v>
                </c:pt>
                <c:pt idx="248">
                  <c:v>1.3113599112007414E-4</c:v>
                </c:pt>
                <c:pt idx="249">
                  <c:v>-4.1454008854059782E-3</c:v>
                </c:pt>
                <c:pt idx="250">
                  <c:v>1.0001362437699359E-2</c:v>
                </c:pt>
                <c:pt idx="251">
                  <c:v>1.023745712625982E-2</c:v>
                </c:pt>
                <c:pt idx="252">
                  <c:v>-3.1433149184921984E-3</c:v>
                </c:pt>
                <c:pt idx="253">
                  <c:v>1.2803315928986071E-2</c:v>
                </c:pt>
                <c:pt idx="254">
                  <c:v>-3.0116016532424975E-3</c:v>
                </c:pt>
                <c:pt idx="255">
                  <c:v>1.16432047309764E-2</c:v>
                </c:pt>
                <c:pt idx="256">
                  <c:v>2.1201026828110668E-3</c:v>
                </c:pt>
                <c:pt idx="257">
                  <c:v>-1.5524943825787566E-3</c:v>
                </c:pt>
                <c:pt idx="258">
                  <c:v>8.5934473553559224E-3</c:v>
                </c:pt>
                <c:pt idx="259">
                  <c:v>2.8353283498855925E-3</c:v>
                </c:pt>
                <c:pt idx="260">
                  <c:v>2.1627122622547741E-3</c:v>
                </c:pt>
                <c:pt idx="261">
                  <c:v>6.4543994451956039E-3</c:v>
                </c:pt>
                <c:pt idx="262">
                  <c:v>4.0795670607169966E-3</c:v>
                </c:pt>
                <c:pt idx="263">
                  <c:v>5.9667221458088691E-3</c:v>
                </c:pt>
                <c:pt idx="264">
                  <c:v>8.7524819825671295E-3</c:v>
                </c:pt>
                <c:pt idx="265">
                  <c:v>9.9905942554709658E-3</c:v>
                </c:pt>
                <c:pt idx="266">
                  <c:v>-1.2177385718077065E-3</c:v>
                </c:pt>
                <c:pt idx="267">
                  <c:v>-6.5228047178486973E-4</c:v>
                </c:pt>
                <c:pt idx="268">
                  <c:v>1.9244307915880863E-3</c:v>
                </c:pt>
                <c:pt idx="269">
                  <c:v>9.9058775340417089E-3</c:v>
                </c:pt>
                <c:pt idx="270">
                  <c:v>-7.3687760382028494E-3</c:v>
                </c:pt>
                <c:pt idx="271">
                  <c:v>6.9161682855876302E-3</c:v>
                </c:pt>
                <c:pt idx="272">
                  <c:v>2.5825301058569703E-3</c:v>
                </c:pt>
                <c:pt idx="273">
                  <c:v>-4.605587330002936E-3</c:v>
                </c:pt>
                <c:pt idx="274">
                  <c:v>6.9953201683648214E-3</c:v>
                </c:pt>
                <c:pt idx="275">
                  <c:v>-3.38583860086006E-3</c:v>
                </c:pt>
                <c:pt idx="276">
                  <c:v>1.3092626076127694E-3</c:v>
                </c:pt>
                <c:pt idx="277">
                  <c:v>-9.7266091621262107E-3</c:v>
                </c:pt>
                <c:pt idx="278">
                  <c:v>7.2554548514378453E-3</c:v>
                </c:pt>
                <c:pt idx="279">
                  <c:v>-2.6638256857589322E-3</c:v>
                </c:pt>
                <c:pt idx="280">
                  <c:v>-6.5973966758919693E-4</c:v>
                </c:pt>
                <c:pt idx="281">
                  <c:v>-1.7529784531834153E-2</c:v>
                </c:pt>
                <c:pt idx="282">
                  <c:v>4.4889498353632949E-3</c:v>
                </c:pt>
                <c:pt idx="283">
                  <c:v>2.0814943774555318E-3</c:v>
                </c:pt>
                <c:pt idx="284">
                  <c:v>1.0408828594944117E-2</c:v>
                </c:pt>
                <c:pt idx="285">
                  <c:v>-6.7644577337502027E-3</c:v>
                </c:pt>
                <c:pt idx="286">
                  <c:v>-6.8871623168474533E-3</c:v>
                </c:pt>
                <c:pt idx="287">
                  <c:v>4.822159844585297E-6</c:v>
                </c:pt>
                <c:pt idx="288">
                  <c:v>2.9614878063825151E-4</c:v>
                </c:pt>
                <c:pt idx="289">
                  <c:v>3.9268693091829704E-4</c:v>
                </c:pt>
                <c:pt idx="290">
                  <c:v>-1.4114496502702113E-4</c:v>
                </c:pt>
                <c:pt idx="291">
                  <c:v>-1.4539992123434667E-5</c:v>
                </c:pt>
                <c:pt idx="292">
                  <c:v>6.318228666760229E-3</c:v>
                </c:pt>
                <c:pt idx="293">
                  <c:v>9.0957588827117186E-3</c:v>
                </c:pt>
                <c:pt idx="294">
                  <c:v>1.6095758887775785E-2</c:v>
                </c:pt>
                <c:pt idx="295">
                  <c:v>6.6238627828677787E-3</c:v>
                </c:pt>
                <c:pt idx="296">
                  <c:v>-7.3762453881781424E-4</c:v>
                </c:pt>
                <c:pt idx="297">
                  <c:v>1.3445080862426297E-2</c:v>
                </c:pt>
                <c:pt idx="298">
                  <c:v>9.0711312353033684E-3</c:v>
                </c:pt>
                <c:pt idx="299">
                  <c:v>-6.3052474285195045E-4</c:v>
                </c:pt>
                <c:pt idx="300">
                  <c:v>1.1475311093233846E-2</c:v>
                </c:pt>
                <c:pt idx="301">
                  <c:v>5.0233978959887127E-3</c:v>
                </c:pt>
                <c:pt idx="302">
                  <c:v>4.9689737491211E-3</c:v>
                </c:pt>
                <c:pt idx="303">
                  <c:v>9.9173043334450928E-3</c:v>
                </c:pt>
                <c:pt idx="304">
                  <c:v>1.5357219285725948E-2</c:v>
                </c:pt>
                <c:pt idx="305">
                  <c:v>9.4654474678222411E-3</c:v>
                </c:pt>
                <c:pt idx="306">
                  <c:v>1.6082426991136441E-2</c:v>
                </c:pt>
                <c:pt idx="307">
                  <c:v>8.3004051581184284E-3</c:v>
                </c:pt>
                <c:pt idx="308">
                  <c:v>1.879486476881808E-3</c:v>
                </c:pt>
                <c:pt idx="309">
                  <c:v>6.6430049477354085E-3</c:v>
                </c:pt>
                <c:pt idx="310">
                  <c:v>1.5890591592932171E-2</c:v>
                </c:pt>
                <c:pt idx="311">
                  <c:v>3.5850737013789699E-4</c:v>
                </c:pt>
                <c:pt idx="312">
                  <c:v>1.0574120027088567E-2</c:v>
                </c:pt>
                <c:pt idx="313">
                  <c:v>6.2285954566540409E-3</c:v>
                </c:pt>
                <c:pt idx="314">
                  <c:v>-2.1979925892110057E-3</c:v>
                </c:pt>
                <c:pt idx="315">
                  <c:v>1.2545908351878642E-2</c:v>
                </c:pt>
                <c:pt idx="316">
                  <c:v>2.5072640178208233E-3</c:v>
                </c:pt>
                <c:pt idx="317">
                  <c:v>7.1209523670155081E-3</c:v>
                </c:pt>
                <c:pt idx="318">
                  <c:v>-1.0651948812677413E-3</c:v>
                </c:pt>
                <c:pt idx="319">
                  <c:v>1.1088572103715687E-3</c:v>
                </c:pt>
                <c:pt idx="320">
                  <c:v>2.4230941825242634E-2</c:v>
                </c:pt>
                <c:pt idx="321">
                  <c:v>3.3496906438535735E-3</c:v>
                </c:pt>
                <c:pt idx="322">
                  <c:v>7.8288627592035011E-3</c:v>
                </c:pt>
                <c:pt idx="323">
                  <c:v>2.0458794472871973E-3</c:v>
                </c:pt>
                <c:pt idx="324">
                  <c:v>3.050556295147732E-3</c:v>
                </c:pt>
                <c:pt idx="325">
                  <c:v>4.6612416590579783E-3</c:v>
                </c:pt>
                <c:pt idx="326">
                  <c:v>8.9947837894733887E-3</c:v>
                </c:pt>
                <c:pt idx="327">
                  <c:v>1.4354371171378385E-2</c:v>
                </c:pt>
                <c:pt idx="328">
                  <c:v>1.4446907479642838E-2</c:v>
                </c:pt>
                <c:pt idx="329">
                  <c:v>2.2562186379750278E-2</c:v>
                </c:pt>
                <c:pt idx="330">
                  <c:v>3.4285189698794634E-3</c:v>
                </c:pt>
                <c:pt idx="331">
                  <c:v>5.994477059576387E-3</c:v>
                </c:pt>
                <c:pt idx="332">
                  <c:v>7.5358289769997984E-3</c:v>
                </c:pt>
                <c:pt idx="333">
                  <c:v>4.1901664766665972E-3</c:v>
                </c:pt>
                <c:pt idx="334">
                  <c:v>-4.1379039796653194E-5</c:v>
                </c:pt>
                <c:pt idx="335">
                  <c:v>1.0575941581872007E-2</c:v>
                </c:pt>
                <c:pt idx="336">
                  <c:v>5.0022574813235222E-3</c:v>
                </c:pt>
                <c:pt idx="337">
                  <c:v>9.1326940237605597E-3</c:v>
                </c:pt>
                <c:pt idx="338">
                  <c:v>8.0311959470500544E-4</c:v>
                </c:pt>
                <c:pt idx="339">
                  <c:v>8.8306092908872896E-3</c:v>
                </c:pt>
                <c:pt idx="340">
                  <c:v>5.3663639765983845E-3</c:v>
                </c:pt>
                <c:pt idx="341">
                  <c:v>5.1333224480991577E-3</c:v>
                </c:pt>
                <c:pt idx="342">
                  <c:v>5.9259844579754202E-3</c:v>
                </c:pt>
                <c:pt idx="343">
                  <c:v>-7.1375933288440607E-3</c:v>
                </c:pt>
                <c:pt idx="344">
                  <c:v>5.4878211168757872E-3</c:v>
                </c:pt>
                <c:pt idx="345">
                  <c:v>5.1660895723316044E-3</c:v>
                </c:pt>
                <c:pt idx="346">
                  <c:v>5.7331488017631563E-4</c:v>
                </c:pt>
                <c:pt idx="347">
                  <c:v>1.2916948945155306E-3</c:v>
                </c:pt>
                <c:pt idx="348">
                  <c:v>-9.8151448027556515E-4</c:v>
                </c:pt>
                <c:pt idx="349">
                  <c:v>-3.3910036699892968E-4</c:v>
                </c:pt>
                <c:pt idx="350">
                  <c:v>2.4879936959336241E-3</c:v>
                </c:pt>
                <c:pt idx="351">
                  <c:v>-1.1420547908151911E-3</c:v>
                </c:pt>
                <c:pt idx="352">
                  <c:v>-1.2169375467439951E-3</c:v>
                </c:pt>
                <c:pt idx="353">
                  <c:v>-5.4239851769139445E-3</c:v>
                </c:pt>
                <c:pt idx="354">
                  <c:v>-2.8231292650803957E-3</c:v>
                </c:pt>
                <c:pt idx="355">
                  <c:v>8.4100235778035715E-3</c:v>
                </c:pt>
                <c:pt idx="356">
                  <c:v>-9.8746561078789236E-4</c:v>
                </c:pt>
                <c:pt idx="357">
                  <c:v>-5.9276351803986133E-3</c:v>
                </c:pt>
                <c:pt idx="358">
                  <c:v>-2.8845405008391459E-3</c:v>
                </c:pt>
                <c:pt idx="359">
                  <c:v>-6.3600357620611711E-3</c:v>
                </c:pt>
                <c:pt idx="360">
                  <c:v>-6.2600357645873836E-3</c:v>
                </c:pt>
                <c:pt idx="361">
                  <c:v>-5.0117816363611234E-3</c:v>
                </c:pt>
                <c:pt idx="362">
                  <c:v>-6.1031152109160131E-3</c:v>
                </c:pt>
                <c:pt idx="363">
                  <c:v>-8.3470944828262505E-3</c:v>
                </c:pt>
                <c:pt idx="364">
                  <c:v>-8.3900919262254389E-3</c:v>
                </c:pt>
                <c:pt idx="365">
                  <c:v>-9.5258074029492268E-3</c:v>
                </c:pt>
                <c:pt idx="366">
                  <c:v>-9.35579324398568E-3</c:v>
                </c:pt>
                <c:pt idx="367">
                  <c:v>-1.1277681827505888E-2</c:v>
                </c:pt>
                <c:pt idx="368">
                  <c:v>-8.0506814105629348E-3</c:v>
                </c:pt>
                <c:pt idx="369">
                  <c:v>-7.7536810110037171E-3</c:v>
                </c:pt>
                <c:pt idx="370">
                  <c:v>-9.4676871507418867E-3</c:v>
                </c:pt>
                <c:pt idx="371">
                  <c:v>-9.3409453749919505E-3</c:v>
                </c:pt>
                <c:pt idx="372">
                  <c:v>-9.240945377518163E-3</c:v>
                </c:pt>
                <c:pt idx="373">
                  <c:v>-7.2819693681406769E-3</c:v>
                </c:pt>
                <c:pt idx="374">
                  <c:v>-7.7710888587786964E-3</c:v>
                </c:pt>
                <c:pt idx="375">
                  <c:v>-6.9306788328203986E-3</c:v>
                </c:pt>
                <c:pt idx="376">
                  <c:v>-1.0403700377191988E-2</c:v>
                </c:pt>
                <c:pt idx="377">
                  <c:v>-9.9148513758486115E-3</c:v>
                </c:pt>
                <c:pt idx="378">
                  <c:v>-1.0987872977191671E-2</c:v>
                </c:pt>
                <c:pt idx="379">
                  <c:v>-9.5022631390319079E-3</c:v>
                </c:pt>
                <c:pt idx="380">
                  <c:v>-9.1389629465782052E-3</c:v>
                </c:pt>
                <c:pt idx="381">
                  <c:v>-7.6453922236117342E-3</c:v>
                </c:pt>
                <c:pt idx="382">
                  <c:v>-6.4742228884640957E-3</c:v>
                </c:pt>
                <c:pt idx="383">
                  <c:v>-6.9928115003468905E-3</c:v>
                </c:pt>
                <c:pt idx="384">
                  <c:v>-6.1369472556578389E-3</c:v>
                </c:pt>
                <c:pt idx="385">
                  <c:v>-9.1595568238578909E-3</c:v>
                </c:pt>
                <c:pt idx="386">
                  <c:v>-6.3326009342413656E-3</c:v>
                </c:pt>
                <c:pt idx="387">
                  <c:v>-6.4300656901322487E-3</c:v>
                </c:pt>
                <c:pt idx="388">
                  <c:v>-8.2567208925316826E-3</c:v>
                </c:pt>
                <c:pt idx="389">
                  <c:v>-7.5770492673479517E-3</c:v>
                </c:pt>
                <c:pt idx="390">
                  <c:v>-6.5876177763350141E-3</c:v>
                </c:pt>
                <c:pt idx="391">
                  <c:v>-5.5611981057568857E-3</c:v>
                </c:pt>
                <c:pt idx="392">
                  <c:v>-8.2464965025377118E-3</c:v>
                </c:pt>
                <c:pt idx="393">
                  <c:v>-6.2464947803604204E-3</c:v>
                </c:pt>
                <c:pt idx="394">
                  <c:v>-6.5206449136680292E-3</c:v>
                </c:pt>
                <c:pt idx="395">
                  <c:v>-6.4681265059120321E-3</c:v>
                </c:pt>
                <c:pt idx="396">
                  <c:v>-5.8411916397564864E-3</c:v>
                </c:pt>
                <c:pt idx="397">
                  <c:v>-5.7983099177183403E-3</c:v>
                </c:pt>
                <c:pt idx="398">
                  <c:v>-4.4451425962386062E-3</c:v>
                </c:pt>
                <c:pt idx="399">
                  <c:v>-3.3192273789573803E-3</c:v>
                </c:pt>
                <c:pt idx="400">
                  <c:v>-8.0922982103471056E-3</c:v>
                </c:pt>
                <c:pt idx="401">
                  <c:v>-5.314847739825726E-3</c:v>
                </c:pt>
                <c:pt idx="402">
                  <c:v>-5.8262129676694419E-3</c:v>
                </c:pt>
                <c:pt idx="403">
                  <c:v>-5.2992847757402303E-3</c:v>
                </c:pt>
                <c:pt idx="404">
                  <c:v>-4.7723565842632959E-3</c:v>
                </c:pt>
                <c:pt idx="405">
                  <c:v>-4.6723565867895084E-3</c:v>
                </c:pt>
                <c:pt idx="406">
                  <c:v>-3.5014626924989231E-3</c:v>
                </c:pt>
                <c:pt idx="407">
                  <c:v>-2.6644109738459751E-3</c:v>
                </c:pt>
                <c:pt idx="408">
                  <c:v>-1.9375020543918528E-3</c:v>
                </c:pt>
                <c:pt idx="409">
                  <c:v>-2.5953221852951167E-3</c:v>
                </c:pt>
                <c:pt idx="410">
                  <c:v>-4.8647817451798955E-3</c:v>
                </c:pt>
                <c:pt idx="411">
                  <c:v>-2.537873030699786E-3</c:v>
                </c:pt>
                <c:pt idx="412">
                  <c:v>-1.6378730316078255E-3</c:v>
                </c:pt>
                <c:pt idx="413">
                  <c:v>7.1966704155674369E-3</c:v>
                </c:pt>
                <c:pt idx="414">
                  <c:v>5.5235790828631545E-3</c:v>
                </c:pt>
                <c:pt idx="415">
                  <c:v>-1.3229814133072226E-3</c:v>
                </c:pt>
                <c:pt idx="416">
                  <c:v>-5.4451909947542815E-4</c:v>
                </c:pt>
                <c:pt idx="417">
                  <c:v>-2.1176136110151594E-3</c:v>
                </c:pt>
                <c:pt idx="418">
                  <c:v>-1.4964107799428292E-3</c:v>
                </c:pt>
                <c:pt idx="419">
                  <c:v>-8.911683127703976E-4</c:v>
                </c:pt>
                <c:pt idx="420">
                  <c:v>-3.2642630423192001E-3</c:v>
                </c:pt>
                <c:pt idx="421">
                  <c:v>-6.3735778221558903E-4</c:v>
                </c:pt>
                <c:pt idx="422">
                  <c:v>-1.0221159337592198E-3</c:v>
                </c:pt>
                <c:pt idx="423">
                  <c:v>-2.9337797295987122E-3</c:v>
                </c:pt>
                <c:pt idx="424">
                  <c:v>9.7741664849677196E-4</c:v>
                </c:pt>
                <c:pt idx="425">
                  <c:v>-2.6894950852741698E-3</c:v>
                </c:pt>
                <c:pt idx="426">
                  <c:v>-1.2625907286169386E-3</c:v>
                </c:pt>
                <c:pt idx="427">
                  <c:v>-9.7574894244091548E-4</c:v>
                </c:pt>
                <c:pt idx="428">
                  <c:v>-7.5696605243989051E-4</c:v>
                </c:pt>
                <c:pt idx="429">
                  <c:v>-4.2463157060003628E-3</c:v>
                </c:pt>
                <c:pt idx="430">
                  <c:v>-1.0656062455306481E-3</c:v>
                </c:pt>
                <c:pt idx="431">
                  <c:v>-1.4248523164555188E-3</c:v>
                </c:pt>
                <c:pt idx="432">
                  <c:v>-1.3102176873011837E-3</c:v>
                </c:pt>
                <c:pt idx="433">
                  <c:v>-1.7529037175636961E-3</c:v>
                </c:pt>
                <c:pt idx="434">
                  <c:v>-1.265772570260261E-3</c:v>
                </c:pt>
                <c:pt idx="435">
                  <c:v>-8.3536876098821294E-4</c:v>
                </c:pt>
                <c:pt idx="436">
                  <c:v>-1.0061746347659814E-3</c:v>
                </c:pt>
                <c:pt idx="437">
                  <c:v>-1.1763961302078615E-3</c:v>
                </c:pt>
                <c:pt idx="438">
                  <c:v>-1.302609995203749E-3</c:v>
                </c:pt>
                <c:pt idx="439">
                  <c:v>-1.775724142901898E-3</c:v>
                </c:pt>
                <c:pt idx="440">
                  <c:v>-1.7884953682262214E-3</c:v>
                </c:pt>
                <c:pt idx="441">
                  <c:v>-1.5188817015803213E-3</c:v>
                </c:pt>
                <c:pt idx="442">
                  <c:v>-1.4488859235253365E-3</c:v>
                </c:pt>
                <c:pt idx="443">
                  <c:v>-1.9220031552460576E-3</c:v>
                </c:pt>
                <c:pt idx="444">
                  <c:v>-1.32517163827265E-3</c:v>
                </c:pt>
                <c:pt idx="445">
                  <c:v>-2.683232562743311E-3</c:v>
                </c:pt>
                <c:pt idx="446">
                  <c:v>-3.8563504786940928E-3</c:v>
                </c:pt>
                <c:pt idx="447">
                  <c:v>-1.4015055872287907E-3</c:v>
                </c:pt>
                <c:pt idx="448">
                  <c:v>-1.2470979629861656E-3</c:v>
                </c:pt>
                <c:pt idx="449">
                  <c:v>7.2478055925027998E-2</c:v>
                </c:pt>
                <c:pt idx="450">
                  <c:v>-1.3413001479804856E-3</c:v>
                </c:pt>
                <c:pt idx="451">
                  <c:v>-1.2413001505066981E-3</c:v>
                </c:pt>
                <c:pt idx="452">
                  <c:v>-8.8120039595168675E-4</c:v>
                </c:pt>
                <c:pt idx="453">
                  <c:v>-1.1361512732436796E-3</c:v>
                </c:pt>
                <c:pt idx="454">
                  <c:v>-1.1361512732436796E-3</c:v>
                </c:pt>
                <c:pt idx="455">
                  <c:v>-1.6101791831677342E-3</c:v>
                </c:pt>
                <c:pt idx="456">
                  <c:v>-1.5080788411286836E-3</c:v>
                </c:pt>
                <c:pt idx="457">
                  <c:v>3.7675765989990916E-2</c:v>
                </c:pt>
                <c:pt idx="458">
                  <c:v>-5.3223567658750512E-3</c:v>
                </c:pt>
                <c:pt idx="459">
                  <c:v>-9.2235676788903626E-4</c:v>
                </c:pt>
                <c:pt idx="460">
                  <c:v>-1.8954776028934014E-3</c:v>
                </c:pt>
                <c:pt idx="461">
                  <c:v>-5.6859844552121369E-4</c:v>
                </c:pt>
                <c:pt idx="462">
                  <c:v>-9.3087910632646403E-4</c:v>
                </c:pt>
                <c:pt idx="463">
                  <c:v>-2.0122956410715889E-3</c:v>
                </c:pt>
                <c:pt idx="464">
                  <c:v>-2.3841605121288773E-3</c:v>
                </c:pt>
                <c:pt idx="465">
                  <c:v>-7.8330419353135616E-4</c:v>
                </c:pt>
                <c:pt idx="466">
                  <c:v>-1.2181041957069136E-3</c:v>
                </c:pt>
                <c:pt idx="467">
                  <c:v>-1.898615198939746E-3</c:v>
                </c:pt>
                <c:pt idx="468">
                  <c:v>-1.5717563006906118E-3</c:v>
                </c:pt>
                <c:pt idx="469">
                  <c:v>-2.4489740632801377E-4</c:v>
                </c:pt>
                <c:pt idx="470">
                  <c:v>-2.2345798567878217E-3</c:v>
                </c:pt>
                <c:pt idx="471">
                  <c:v>-2.4990857532810676E-3</c:v>
                </c:pt>
                <c:pt idx="472">
                  <c:v>-1.4859049709138109E-3</c:v>
                </c:pt>
                <c:pt idx="473">
                  <c:v>-2.2441821400502326E-3</c:v>
                </c:pt>
                <c:pt idx="474">
                  <c:v>-6.1732408836916858E-4</c:v>
                </c:pt>
                <c:pt idx="475">
                  <c:v>-1.6144542100651749E-3</c:v>
                </c:pt>
                <c:pt idx="476">
                  <c:v>-1.387596283048867E-3</c:v>
                </c:pt>
                <c:pt idx="477">
                  <c:v>-1.074985182712325E-3</c:v>
                </c:pt>
                <c:pt idx="478">
                  <c:v>-4.452718436563155E-4</c:v>
                </c:pt>
                <c:pt idx="479">
                  <c:v>-1.1184148203890742E-3</c:v>
                </c:pt>
                <c:pt idx="480">
                  <c:v>-2.8915578134415254E-3</c:v>
                </c:pt>
                <c:pt idx="481">
                  <c:v>-3.4935589630411407E-3</c:v>
                </c:pt>
                <c:pt idx="482">
                  <c:v>-1.2321375753353292E-3</c:v>
                </c:pt>
                <c:pt idx="483">
                  <c:v>-1.4218605472589782E-3</c:v>
                </c:pt>
                <c:pt idx="484">
                  <c:v>-1.2950039319706216E-3</c:v>
                </c:pt>
                <c:pt idx="485">
                  <c:v>-1.2921557421077812E-3</c:v>
                </c:pt>
                <c:pt idx="486">
                  <c:v>-2.5910462018061062E-3</c:v>
                </c:pt>
                <c:pt idx="487">
                  <c:v>-1.6910462027141457E-3</c:v>
                </c:pt>
                <c:pt idx="488">
                  <c:v>-2.7641900340010656E-3</c:v>
                </c:pt>
                <c:pt idx="489">
                  <c:v>-1.0956287795839056E-3</c:v>
                </c:pt>
                <c:pt idx="490">
                  <c:v>-2.5196443271679053E-3</c:v>
                </c:pt>
                <c:pt idx="491">
                  <c:v>-3.7941576636265281E-3</c:v>
                </c:pt>
                <c:pt idx="492">
                  <c:v>-2.6673027360778201E-3</c:v>
                </c:pt>
                <c:pt idx="493">
                  <c:v>-1.8547918571934705E-3</c:v>
                </c:pt>
                <c:pt idx="494">
                  <c:v>-1.8547916971224029E-3</c:v>
                </c:pt>
                <c:pt idx="495">
                  <c:v>-2.5279383834133917E-3</c:v>
                </c:pt>
                <c:pt idx="496">
                  <c:v>-2.5279382961019004E-3</c:v>
                </c:pt>
                <c:pt idx="497">
                  <c:v>-1.1899011902440776E-3</c:v>
                </c:pt>
                <c:pt idx="498">
                  <c:v>-2.0674205158925096E-3</c:v>
                </c:pt>
                <c:pt idx="499">
                  <c:v>-3.1303888656157505E-3</c:v>
                </c:pt>
                <c:pt idx="500">
                  <c:v>-1.4131548877129099E-3</c:v>
                </c:pt>
                <c:pt idx="501">
                  <c:v>-2.3993299707123564E-3</c:v>
                </c:pt>
                <c:pt idx="502">
                  <c:v>-2.4329709405899458E-3</c:v>
                </c:pt>
                <c:pt idx="503">
                  <c:v>-2.4889788922967185E-3</c:v>
                </c:pt>
                <c:pt idx="504">
                  <c:v>-3.1079907495307896E-3</c:v>
                </c:pt>
                <c:pt idx="505">
                  <c:v>-3.4420574685844266E-3</c:v>
                </c:pt>
                <c:pt idx="506">
                  <c:v>-3.7369227926302567E-3</c:v>
                </c:pt>
                <c:pt idx="507">
                  <c:v>-2.1354028367015984E-3</c:v>
                </c:pt>
                <c:pt idx="508">
                  <c:v>-2.0085848699208028E-3</c:v>
                </c:pt>
                <c:pt idx="509">
                  <c:v>-1.7971312772209619E-3</c:v>
                </c:pt>
                <c:pt idx="510">
                  <c:v>-1.2703166746039357E-3</c:v>
                </c:pt>
                <c:pt idx="511">
                  <c:v>-1.9034053386670913E-3</c:v>
                </c:pt>
                <c:pt idx="512">
                  <c:v>-2.576591439014328E-3</c:v>
                </c:pt>
                <c:pt idx="513">
                  <c:v>-4.9851314984477313E-3</c:v>
                </c:pt>
                <c:pt idx="514">
                  <c:v>-1.354594819946188E-3</c:v>
                </c:pt>
                <c:pt idx="515">
                  <c:v>-1.158159182879058E-3</c:v>
                </c:pt>
                <c:pt idx="516">
                  <c:v>-9.0019457093123978E-4</c:v>
                </c:pt>
                <c:pt idx="517">
                  <c:v>-1.2320859675847076E-3</c:v>
                </c:pt>
                <c:pt idx="518">
                  <c:v>-1.4299244973618522E-3</c:v>
                </c:pt>
                <c:pt idx="519">
                  <c:v>-1.7473330394593423E-3</c:v>
                </c:pt>
                <c:pt idx="520">
                  <c:v>-1.064168908220052E-3</c:v>
                </c:pt>
                <c:pt idx="521">
                  <c:v>-1.9373592376892845E-3</c:v>
                </c:pt>
                <c:pt idx="522">
                  <c:v>-1.0671198828862138E-3</c:v>
                </c:pt>
                <c:pt idx="523">
                  <c:v>-9.6711987813646871E-4</c:v>
                </c:pt>
                <c:pt idx="524">
                  <c:v>-5.4031040500107652E-4</c:v>
                </c:pt>
                <c:pt idx="525">
                  <c:v>-1.3135009383831997E-3</c:v>
                </c:pt>
                <c:pt idx="526">
                  <c:v>-4.5560210810358798E-4</c:v>
                </c:pt>
                <c:pt idx="527">
                  <c:v>-1.9287929006622379E-3</c:v>
                </c:pt>
                <c:pt idx="528">
                  <c:v>-3.2707466395622692E-4</c:v>
                </c:pt>
                <c:pt idx="529">
                  <c:v>-7.6969169227074294E-3</c:v>
                </c:pt>
                <c:pt idx="530">
                  <c:v>-1.9701094545621495E-3</c:v>
                </c:pt>
                <c:pt idx="531">
                  <c:v>8.8231257021557929E-4</c:v>
                </c:pt>
                <c:pt idx="532">
                  <c:v>1.0480687346950818E-3</c:v>
                </c:pt>
                <c:pt idx="533">
                  <c:v>1.7568206892260296E-3</c:v>
                </c:pt>
                <c:pt idx="534">
                  <c:v>1.8568206939757748E-3</c:v>
                </c:pt>
                <c:pt idx="535">
                  <c:v>1.6443289259005373E-3</c:v>
                </c:pt>
                <c:pt idx="536">
                  <c:v>1.8407848023719864E-3</c:v>
                </c:pt>
                <c:pt idx="537">
                  <c:v>1.9872337312097504E-3</c:v>
                </c:pt>
                <c:pt idx="538">
                  <c:v>2.4140186676153558E-3</c:v>
                </c:pt>
                <c:pt idx="539">
                  <c:v>1.7675885333071489E-3</c:v>
                </c:pt>
                <c:pt idx="540">
                  <c:v>2.0943734563301786E-3</c:v>
                </c:pt>
                <c:pt idx="541">
                  <c:v>3.8923754005090322E-3</c:v>
                </c:pt>
                <c:pt idx="542">
                  <c:v>3.9723753984880622E-3</c:v>
                </c:pt>
                <c:pt idx="543">
                  <c:v>4.8923753970747802E-3</c:v>
                </c:pt>
                <c:pt idx="544">
                  <c:v>4.9723754023297678E-3</c:v>
                </c:pt>
                <c:pt idx="545">
                  <c:v>4.3701677443570563E-3</c:v>
                </c:pt>
                <c:pt idx="546">
                  <c:v>6.8019518666502521E-3</c:v>
                </c:pt>
                <c:pt idx="547">
                  <c:v>4.39531907281418E-3</c:v>
                </c:pt>
                <c:pt idx="548">
                  <c:v>4.8771133091765062E-3</c:v>
                </c:pt>
                <c:pt idx="549">
                  <c:v>4.821356984114733E-3</c:v>
                </c:pt>
                <c:pt idx="550">
                  <c:v>4.4481224046279133E-3</c:v>
                </c:pt>
                <c:pt idx="551">
                  <c:v>4.8402104631448672E-3</c:v>
                </c:pt>
                <c:pt idx="552">
                  <c:v>4.7501979173589642E-3</c:v>
                </c:pt>
                <c:pt idx="553">
                  <c:v>4.1307279646180806E-3</c:v>
                </c:pt>
                <c:pt idx="554">
                  <c:v>4.4547937659661224E-3</c:v>
                </c:pt>
                <c:pt idx="555">
                  <c:v>5.1547937628345503E-3</c:v>
                </c:pt>
                <c:pt idx="556">
                  <c:v>3.1815570698478512E-3</c:v>
                </c:pt>
                <c:pt idx="557">
                  <c:v>4.6688999871133119E-3</c:v>
                </c:pt>
                <c:pt idx="558">
                  <c:v>4.1647418039004458E-3</c:v>
                </c:pt>
                <c:pt idx="559">
                  <c:v>7.1846110818546416E-3</c:v>
                </c:pt>
                <c:pt idx="560">
                  <c:v>4.1860480269589745E-3</c:v>
                </c:pt>
                <c:pt idx="561">
                  <c:v>4.8128104295695334E-3</c:v>
                </c:pt>
                <c:pt idx="562">
                  <c:v>3.8395728212154978E-3</c:v>
                </c:pt>
                <c:pt idx="563">
                  <c:v>3.9818679415933311E-3</c:v>
                </c:pt>
                <c:pt idx="564">
                  <c:v>4.7086301407432835E-3</c:v>
                </c:pt>
                <c:pt idx="565">
                  <c:v>4.0353923311521739E-3</c:v>
                </c:pt>
                <c:pt idx="566">
                  <c:v>4.4368242856819284E-3</c:v>
                </c:pt>
                <c:pt idx="567">
                  <c:v>3.9635863619383871E-3</c:v>
                </c:pt>
                <c:pt idx="568">
                  <c:v>4.5509206244759987E-3</c:v>
                </c:pt>
                <c:pt idx="569">
                  <c:v>4.6776826237491936E-3</c:v>
                </c:pt>
                <c:pt idx="570">
                  <c:v>5.3044446317669081E-3</c:v>
                </c:pt>
                <c:pt idx="571">
                  <c:v>4.0917784092410897E-3</c:v>
                </c:pt>
                <c:pt idx="572">
                  <c:v>4.7185403408809279E-3</c:v>
                </c:pt>
                <c:pt idx="573">
                  <c:v>6.3946950432310912E-3</c:v>
                </c:pt>
                <c:pt idx="574">
                  <c:v>4.3214561970421478E-3</c:v>
                </c:pt>
                <c:pt idx="575">
                  <c:v>5.3482173448479164E-3</c:v>
                </c:pt>
                <c:pt idx="576">
                  <c:v>1.5848526990105277E-3</c:v>
                </c:pt>
                <c:pt idx="577">
                  <c:v>6.6116135621383798E-3</c:v>
                </c:pt>
                <c:pt idx="578">
                  <c:v>8.6130195418877981E-3</c:v>
                </c:pt>
                <c:pt idx="579">
                  <c:v>5.5877011353440559E-3</c:v>
                </c:pt>
                <c:pt idx="580">
                  <c:v>5.5877011353440559E-3</c:v>
                </c:pt>
                <c:pt idx="581">
                  <c:v>6.0563262482490887E-3</c:v>
                </c:pt>
                <c:pt idx="582">
                  <c:v>6.0563262482490887E-3</c:v>
                </c:pt>
                <c:pt idx="583">
                  <c:v>5.8482177484084075E-3</c:v>
                </c:pt>
                <c:pt idx="584">
                  <c:v>4.9929918379059829E-3</c:v>
                </c:pt>
                <c:pt idx="585">
                  <c:v>6.4721709069763961E-3</c:v>
                </c:pt>
                <c:pt idx="586">
                  <c:v>6.5021709025805535E-3</c:v>
                </c:pt>
                <c:pt idx="587">
                  <c:v>6.0925342792585574E-3</c:v>
                </c:pt>
                <c:pt idx="588">
                  <c:v>6.0078602491496769E-3</c:v>
                </c:pt>
                <c:pt idx="589">
                  <c:v>5.7613322724141131E-3</c:v>
                </c:pt>
                <c:pt idx="590">
                  <c:v>8.7146297875184547E-3</c:v>
                </c:pt>
                <c:pt idx="591">
                  <c:v>9.7833103691451345E-3</c:v>
                </c:pt>
                <c:pt idx="592">
                  <c:v>8.8100271332248042E-3</c:v>
                </c:pt>
                <c:pt idx="593">
                  <c:v>9.6367438877601741E-3</c:v>
                </c:pt>
                <c:pt idx="594">
                  <c:v>9.4946525605618115E-3</c:v>
                </c:pt>
                <c:pt idx="595">
                  <c:v>8.6213686029360803E-3</c:v>
                </c:pt>
                <c:pt idx="596">
                  <c:v>9.7622612422079147E-3</c:v>
                </c:pt>
                <c:pt idx="597">
                  <c:v>9.2263302424778204E-3</c:v>
                </c:pt>
                <c:pt idx="598">
                  <c:v>9.478420255609854E-3</c:v>
                </c:pt>
                <c:pt idx="599">
                  <c:v>1.2638768227607511E-2</c:v>
                </c:pt>
                <c:pt idx="600">
                  <c:v>1.2781703974976064E-2</c:v>
                </c:pt>
                <c:pt idx="601">
                  <c:v>1.2564475913498199E-2</c:v>
                </c:pt>
                <c:pt idx="602">
                  <c:v>1.0531771379294855E-2</c:v>
                </c:pt>
                <c:pt idx="603">
                  <c:v>1.0699434091861013E-2</c:v>
                </c:pt>
                <c:pt idx="604">
                  <c:v>1.0751080643608246E-2</c:v>
                </c:pt>
                <c:pt idx="605">
                  <c:v>1.6087078373461405E-2</c:v>
                </c:pt>
                <c:pt idx="606">
                  <c:v>1.402477381273029E-2</c:v>
                </c:pt>
                <c:pt idx="607">
                  <c:v>1.4478225627425956E-2</c:v>
                </c:pt>
                <c:pt idx="608">
                  <c:v>1.3304895879791126E-2</c:v>
                </c:pt>
                <c:pt idx="609">
                  <c:v>1.4008567073345621E-2</c:v>
                </c:pt>
                <c:pt idx="610">
                  <c:v>1.4372188348945061E-2</c:v>
                </c:pt>
                <c:pt idx="611">
                  <c:v>1.5985535471838105E-2</c:v>
                </c:pt>
                <c:pt idx="612">
                  <c:v>1.3712203829919736E-2</c:v>
                </c:pt>
                <c:pt idx="613">
                  <c:v>1.4338872187048504E-2</c:v>
                </c:pt>
                <c:pt idx="614">
                  <c:v>1.4858935833702666E-2</c:v>
                </c:pt>
                <c:pt idx="615">
                  <c:v>1.3805714102451114E-2</c:v>
                </c:pt>
                <c:pt idx="616">
                  <c:v>1.4832381089303681E-2</c:v>
                </c:pt>
                <c:pt idx="617">
                  <c:v>1.3152386842708141E-2</c:v>
                </c:pt>
                <c:pt idx="618">
                  <c:v>1.4292385215456338E-2</c:v>
                </c:pt>
                <c:pt idx="619">
                  <c:v>1.401905168825332E-2</c:v>
                </c:pt>
                <c:pt idx="620">
                  <c:v>1.4412370315043749E-2</c:v>
                </c:pt>
                <c:pt idx="621">
                  <c:v>1.3638787180436221E-2</c:v>
                </c:pt>
                <c:pt idx="622">
                  <c:v>1.5329408876335771E-2</c:v>
                </c:pt>
                <c:pt idx="623">
                  <c:v>1.450780308263111E-2</c:v>
                </c:pt>
                <c:pt idx="624">
                  <c:v>1.5784386600868172E-2</c:v>
                </c:pt>
                <c:pt idx="625">
                  <c:v>1.3554204180299304E-2</c:v>
                </c:pt>
                <c:pt idx="626">
                  <c:v>1.4980848767865138E-2</c:v>
                </c:pt>
                <c:pt idx="627">
                  <c:v>1.5407493351136947E-2</c:v>
                </c:pt>
                <c:pt idx="628">
                  <c:v>1.4193672248266634E-2</c:v>
                </c:pt>
                <c:pt idx="629">
                  <c:v>1.4520316649039036E-2</c:v>
                </c:pt>
                <c:pt idx="630">
                  <c:v>1.5775535872199473E-2</c:v>
                </c:pt>
                <c:pt idx="631">
                  <c:v>1.5134203124134216E-2</c:v>
                </c:pt>
                <c:pt idx="632">
                  <c:v>2.5860447523867236E-2</c:v>
                </c:pt>
                <c:pt idx="633">
                  <c:v>1.5241495532991992E-2</c:v>
                </c:pt>
                <c:pt idx="634">
                  <c:v>1.532541809324596E-2</c:v>
                </c:pt>
                <c:pt idx="635">
                  <c:v>1.5180076140926924E-2</c:v>
                </c:pt>
                <c:pt idx="636">
                  <c:v>7.8948376173773316E-3</c:v>
                </c:pt>
                <c:pt idx="637">
                  <c:v>1.5221459309445587E-2</c:v>
                </c:pt>
                <c:pt idx="638">
                  <c:v>1.504808098680066E-2</c:v>
                </c:pt>
                <c:pt idx="639">
                  <c:v>1.5681189248862984E-2</c:v>
                </c:pt>
                <c:pt idx="640">
                  <c:v>1.7580895268228536E-2</c:v>
                </c:pt>
                <c:pt idx="641">
                  <c:v>1.5486616425134728E-2</c:v>
                </c:pt>
                <c:pt idx="642">
                  <c:v>1.5513236728633195E-2</c:v>
                </c:pt>
                <c:pt idx="643">
                  <c:v>1.4832812421948907E-2</c:v>
                </c:pt>
                <c:pt idx="644">
                  <c:v>1.5716276332633144E-2</c:v>
                </c:pt>
                <c:pt idx="645">
                  <c:v>1.5127051557049187E-2</c:v>
                </c:pt>
                <c:pt idx="646">
                  <c:v>1.4698799389667616E-2</c:v>
                </c:pt>
                <c:pt idx="647">
                  <c:v>1.5775254990056234E-2</c:v>
                </c:pt>
                <c:pt idx="648">
                  <c:v>1.6355340383269024E-2</c:v>
                </c:pt>
                <c:pt idx="649">
                  <c:v>1.50460463470138E-2</c:v>
                </c:pt>
                <c:pt idx="650">
                  <c:v>1.6874399904068166E-2</c:v>
                </c:pt>
                <c:pt idx="651">
                  <c:v>1.6700997198806092E-2</c:v>
                </c:pt>
                <c:pt idx="652">
                  <c:v>1.5371318562776654E-2</c:v>
                </c:pt>
                <c:pt idx="653">
                  <c:v>1.5534130401666194E-2</c:v>
                </c:pt>
                <c:pt idx="654">
                  <c:v>1.6115017260199455E-2</c:v>
                </c:pt>
                <c:pt idx="655">
                  <c:v>1.8463761620250763E-2</c:v>
                </c:pt>
                <c:pt idx="656">
                  <c:v>1.897104782703754E-2</c:v>
                </c:pt>
                <c:pt idx="657">
                  <c:v>1.8304184808449128E-2</c:v>
                </c:pt>
                <c:pt idx="658">
                  <c:v>1.8127994204078499E-2</c:v>
                </c:pt>
                <c:pt idx="659">
                  <c:v>1.8654568573706246E-2</c:v>
                </c:pt>
                <c:pt idx="660">
                  <c:v>1.8283277836315212E-2</c:v>
                </c:pt>
                <c:pt idx="661">
                  <c:v>1.91916294807183E-2</c:v>
                </c:pt>
                <c:pt idx="662">
                  <c:v>2.4205968451736781E-2</c:v>
                </c:pt>
                <c:pt idx="663">
                  <c:v>1.933539385101686E-2</c:v>
                </c:pt>
                <c:pt idx="664">
                  <c:v>1.9289043390122329E-2</c:v>
                </c:pt>
                <c:pt idx="665">
                  <c:v>2.0057242580934248E-2</c:v>
                </c:pt>
                <c:pt idx="666">
                  <c:v>1.9875325127387558E-2</c:v>
                </c:pt>
                <c:pt idx="667">
                  <c:v>2.001321056089192E-2</c:v>
                </c:pt>
                <c:pt idx="668">
                  <c:v>3.1028911129219627E-2</c:v>
                </c:pt>
                <c:pt idx="669">
                  <c:v>2.1135542736671772E-2</c:v>
                </c:pt>
                <c:pt idx="670">
                  <c:v>2.1347793815021276E-2</c:v>
                </c:pt>
                <c:pt idx="671">
                  <c:v>1.7774325163213048E-2</c:v>
                </c:pt>
                <c:pt idx="672">
                  <c:v>1.8702930934847636E-2</c:v>
                </c:pt>
                <c:pt idx="673">
                  <c:v>5.5312648254915581E-2</c:v>
                </c:pt>
                <c:pt idx="674">
                  <c:v>2.0174644933449462E-2</c:v>
                </c:pt>
                <c:pt idx="675">
                  <c:v>2.6574645062810168E-2</c:v>
                </c:pt>
                <c:pt idx="676">
                  <c:v>1.9401170332917189E-2</c:v>
                </c:pt>
                <c:pt idx="677">
                  <c:v>2.1039898574104154E-2</c:v>
                </c:pt>
                <c:pt idx="678">
                  <c:v>2.1480652781372872E-2</c:v>
                </c:pt>
                <c:pt idx="679">
                  <c:v>1.9443721013632065E-2</c:v>
                </c:pt>
                <c:pt idx="680">
                  <c:v>2.0870244056924517E-2</c:v>
                </c:pt>
                <c:pt idx="681">
                  <c:v>2.1225053749702086E-2</c:v>
                </c:pt>
                <c:pt idx="682">
                  <c:v>1.9851576104846114E-2</c:v>
                </c:pt>
                <c:pt idx="683">
                  <c:v>2.2096365961788836E-2</c:v>
                </c:pt>
                <c:pt idx="684">
                  <c:v>2.0737156021315567E-2</c:v>
                </c:pt>
                <c:pt idx="685">
                  <c:v>2.6255630777153441E-2</c:v>
                </c:pt>
                <c:pt idx="686">
                  <c:v>2.0302133269152575E-2</c:v>
                </c:pt>
                <c:pt idx="687">
                  <c:v>2.0571045720923234E-2</c:v>
                </c:pt>
                <c:pt idx="688">
                  <c:v>2.0941766665377989E-2</c:v>
                </c:pt>
                <c:pt idx="689">
                  <c:v>1.6361991082734034E-2</c:v>
                </c:pt>
                <c:pt idx="690">
                  <c:v>2.0486723794635397E-2</c:v>
                </c:pt>
                <c:pt idx="691">
                  <c:v>2.1197118726053621E-2</c:v>
                </c:pt>
                <c:pt idx="692">
                  <c:v>1.9723616662465471E-2</c:v>
                </c:pt>
                <c:pt idx="693">
                  <c:v>2.1603408744539504E-2</c:v>
                </c:pt>
                <c:pt idx="694">
                  <c:v>2.0684527401201414E-2</c:v>
                </c:pt>
                <c:pt idx="695">
                  <c:v>2.1689852940960333E-2</c:v>
                </c:pt>
                <c:pt idx="696">
                  <c:v>2.1834759860000524E-2</c:v>
                </c:pt>
                <c:pt idx="697">
                  <c:v>2.2761235907145072E-2</c:v>
                </c:pt>
                <c:pt idx="698">
                  <c:v>2.2270966648650137E-2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8F-459F-8684-4DBA2F8BB869}"/>
            </c:ext>
          </c:extLst>
        </c:ser>
        <c:ser>
          <c:idx val="8"/>
          <c:order val="1"/>
          <c:tx>
            <c:strRef>
              <c:f>'Inactive 2'!$W$1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'Inactive 2'!$V$2:$V$17</c:f>
              <c:numCache>
                <c:formatCode>General</c:formatCode>
                <c:ptCount val="16"/>
                <c:pt idx="0">
                  <c:v>0</c:v>
                </c:pt>
                <c:pt idx="1">
                  <c:v>5000</c:v>
                </c:pt>
                <c:pt idx="2">
                  <c:v>10000</c:v>
                </c:pt>
                <c:pt idx="3">
                  <c:v>15000</c:v>
                </c:pt>
                <c:pt idx="4">
                  <c:v>20000</c:v>
                </c:pt>
                <c:pt idx="5">
                  <c:v>25000</c:v>
                </c:pt>
                <c:pt idx="6">
                  <c:v>30000</c:v>
                </c:pt>
                <c:pt idx="7">
                  <c:v>35000</c:v>
                </c:pt>
                <c:pt idx="8">
                  <c:v>40000</c:v>
                </c:pt>
                <c:pt idx="9">
                  <c:v>45000</c:v>
                </c:pt>
                <c:pt idx="10">
                  <c:v>50000</c:v>
                </c:pt>
                <c:pt idx="11">
                  <c:v>55000</c:v>
                </c:pt>
                <c:pt idx="12">
                  <c:v>60000</c:v>
                </c:pt>
                <c:pt idx="13">
                  <c:v>65000</c:v>
                </c:pt>
                <c:pt idx="14">
                  <c:v>70000</c:v>
                </c:pt>
                <c:pt idx="15">
                  <c:v>75000</c:v>
                </c:pt>
              </c:numCache>
            </c:numRef>
          </c:xVal>
          <c:yVal>
            <c:numRef>
              <c:f>'Inactive 2'!$W$2:$W$17</c:f>
              <c:numCache>
                <c:formatCode>General</c:formatCode>
                <c:ptCount val="16"/>
                <c:pt idx="0">
                  <c:v>1.4728894172979592E-2</c:v>
                </c:pt>
                <c:pt idx="1">
                  <c:v>7.8101437159930455E-3</c:v>
                </c:pt>
                <c:pt idx="2">
                  <c:v>1.6642178914267813E-3</c:v>
                </c:pt>
                <c:pt idx="3">
                  <c:v>-3.7088833007192005E-3</c:v>
                </c:pt>
                <c:pt idx="4">
                  <c:v>-8.3091598604449028E-3</c:v>
                </c:pt>
                <c:pt idx="5">
                  <c:v>-1.2136611787750324E-2</c:v>
                </c:pt>
                <c:pt idx="6">
                  <c:v>-1.5191239082635458E-2</c:v>
                </c:pt>
                <c:pt idx="7">
                  <c:v>-1.7473041745100316E-2</c:v>
                </c:pt>
                <c:pt idx="8">
                  <c:v>-1.8982019775144895E-2</c:v>
                </c:pt>
                <c:pt idx="9">
                  <c:v>-1.9718173172769179E-2</c:v>
                </c:pt>
                <c:pt idx="10">
                  <c:v>-1.9681501937973196E-2</c:v>
                </c:pt>
                <c:pt idx="11">
                  <c:v>-1.8872006070756911E-2</c:v>
                </c:pt>
                <c:pt idx="12">
                  <c:v>-1.7289685571120365E-2</c:v>
                </c:pt>
                <c:pt idx="13">
                  <c:v>-1.4934540439063532E-2</c:v>
                </c:pt>
                <c:pt idx="14">
                  <c:v>-1.1806570674586417E-2</c:v>
                </c:pt>
                <c:pt idx="15">
                  <c:v>-7.9057762776890139E-3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8F-459F-8684-4DBA2F8BB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8825648"/>
        <c:axId val="1"/>
      </c:scatterChart>
      <c:valAx>
        <c:axId val="758825648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57487565435534"/>
              <c:y val="0.87311305120092608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4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5.2486187845303865E-2"/>
              <c:y val="0.36555954674849933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825648"/>
        <c:crosses val="autoZero"/>
        <c:crossBetween val="midCat"/>
        <c:minorUnit val="0.01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5910707037908918"/>
          <c:y val="3.59477124183006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66694632420923"/>
          <c:y val="0.15686324570837709"/>
          <c:w val="0.78007003743495862"/>
          <c:h val="0.61764902997673476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2'!$H$20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2'!$H$21:$H$767</c:f>
              <c:numCache>
                <c:formatCode>General</c:formatCode>
                <c:ptCount val="747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B3-42C4-B493-0E2034E08387}"/>
            </c:ext>
          </c:extLst>
        </c:ser>
        <c:ser>
          <c:idx val="1"/>
          <c:order val="1"/>
          <c:tx>
            <c:strRef>
              <c:f>'Inactive 2'!$I$20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2'!$I$21:$I$767</c:f>
              <c:numCache>
                <c:formatCode>General</c:formatCode>
                <c:ptCount val="747"/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-3.30174999544397E-3</c:v>
                </c:pt>
                <c:pt idx="31">
                  <c:v>7.0485000469489023E-4</c:v>
                </c:pt>
                <c:pt idx="32">
                  <c:v>1.0262499999953434E-3</c:v>
                </c:pt>
                <c:pt idx="33">
                  <c:v>1.5969699998095166E-2</c:v>
                </c:pt>
                <c:pt idx="34">
                  <c:v>-7.3280500000691973E-3</c:v>
                </c:pt>
                <c:pt idx="35">
                  <c:v>-6.4873000010265969E-3</c:v>
                </c:pt>
                <c:pt idx="36">
                  <c:v>-4.920849998597987E-3</c:v>
                </c:pt>
                <c:pt idx="37">
                  <c:v>1.1046000072383322E-3</c:v>
                </c:pt>
                <c:pt idx="38">
                  <c:v>8.1046000050264411E-3</c:v>
                </c:pt>
                <c:pt idx="39">
                  <c:v>-2.2102749993791804E-2</c:v>
                </c:pt>
                <c:pt idx="40">
                  <c:v>-1.2775700000929646E-2</c:v>
                </c:pt>
                <c:pt idx="41">
                  <c:v>5.5768000020179898E-3</c:v>
                </c:pt>
                <c:pt idx="42">
                  <c:v>-2.447700004267972E-3</c:v>
                </c:pt>
                <c:pt idx="43">
                  <c:v>-8.1206499962718226E-3</c:v>
                </c:pt>
                <c:pt idx="44">
                  <c:v>1.0735150004620664E-2</c:v>
                </c:pt>
                <c:pt idx="45">
                  <c:v>-8.8557999988552183E-3</c:v>
                </c:pt>
                <c:pt idx="46">
                  <c:v>-1.817624999966938E-2</c:v>
                </c:pt>
                <c:pt idx="47">
                  <c:v>-1.3835999925504439E-3</c:v>
                </c:pt>
                <c:pt idx="48">
                  <c:v>2.9594999796245247E-4</c:v>
                </c:pt>
                <c:pt idx="49">
                  <c:v>-2.087649998429697E-3</c:v>
                </c:pt>
                <c:pt idx="50">
                  <c:v>-7.2911500028567389E-3</c:v>
                </c:pt>
                <c:pt idx="51">
                  <c:v>-5.2100499960943125E-3</c:v>
                </c:pt>
                <c:pt idx="52">
                  <c:v>-3.1067599993548356E-2</c:v>
                </c:pt>
                <c:pt idx="53">
                  <c:v>-7.4511999991955236E-3</c:v>
                </c:pt>
                <c:pt idx="54">
                  <c:v>-6.8347999913385138E-3</c:v>
                </c:pt>
                <c:pt idx="55">
                  <c:v>-4.9924999620998278E-4</c:v>
                </c:pt>
                <c:pt idx="56">
                  <c:v>-4.3230000010225922E-3</c:v>
                </c:pt>
                <c:pt idx="57">
                  <c:v>6.7700000363402069E-4</c:v>
                </c:pt>
                <c:pt idx="58">
                  <c:v>-1.5379550000943709E-2</c:v>
                </c:pt>
                <c:pt idx="59">
                  <c:v>-7.0194999934756197E-3</c:v>
                </c:pt>
                <c:pt idx="60">
                  <c:v>-1.7539749991556164E-2</c:v>
                </c:pt>
                <c:pt idx="61">
                  <c:v>-2.8063999925507233E-3</c:v>
                </c:pt>
                <c:pt idx="62">
                  <c:v>7.9114999971352518E-4</c:v>
                </c:pt>
                <c:pt idx="63">
                  <c:v>-7.6470999993034638E-3</c:v>
                </c:pt>
                <c:pt idx="64">
                  <c:v>3.6799500012421049E-3</c:v>
                </c:pt>
                <c:pt idx="65">
                  <c:v>-6.7092999961460009E-3</c:v>
                </c:pt>
                <c:pt idx="66">
                  <c:v>2.4481000073137693E-3</c:v>
                </c:pt>
                <c:pt idx="67">
                  <c:v>-6.9355000014184043E-3</c:v>
                </c:pt>
                <c:pt idx="68">
                  <c:v>-1.7592500007594936E-3</c:v>
                </c:pt>
                <c:pt idx="69">
                  <c:v>2.6620000426191837E-4</c:v>
                </c:pt>
                <c:pt idx="70">
                  <c:v>-3.3680999986245297E-3</c:v>
                </c:pt>
                <c:pt idx="71">
                  <c:v>-3.7517000018851832E-3</c:v>
                </c:pt>
                <c:pt idx="72">
                  <c:v>-1.116449995606672E-3</c:v>
                </c:pt>
                <c:pt idx="73">
                  <c:v>-6.9891999955871142E-3</c:v>
                </c:pt>
                <c:pt idx="74">
                  <c:v>7.3950002843048424E-5</c:v>
                </c:pt>
                <c:pt idx="75">
                  <c:v>-1.669324999966193E-2</c:v>
                </c:pt>
                <c:pt idx="76">
                  <c:v>-4.9194500024896115E-3</c:v>
                </c:pt>
                <c:pt idx="77">
                  <c:v>-1.397300002281554E-3</c:v>
                </c:pt>
                <c:pt idx="78">
                  <c:v>-3.9729999843984842E-4</c:v>
                </c:pt>
                <c:pt idx="79">
                  <c:v>3.3765000043786131E-3</c:v>
                </c:pt>
                <c:pt idx="80">
                  <c:v>-2.7099999715574086E-4</c:v>
                </c:pt>
                <c:pt idx="81">
                  <c:v>7.2900000668596476E-4</c:v>
                </c:pt>
                <c:pt idx="82">
                  <c:v>-5.2567999955499545E-3</c:v>
                </c:pt>
                <c:pt idx="83">
                  <c:v>-4.7525499976472929E-3</c:v>
                </c:pt>
                <c:pt idx="84">
                  <c:v>5.4312500069499947E-3</c:v>
                </c:pt>
                <c:pt idx="85">
                  <c:v>-5.7430999950156547E-3</c:v>
                </c:pt>
                <c:pt idx="86">
                  <c:v>-5.3264999951352365E-3</c:v>
                </c:pt>
                <c:pt idx="87">
                  <c:v>3.6490000056801364E-3</c:v>
                </c:pt>
                <c:pt idx="88">
                  <c:v>1.5990499960025772E-3</c:v>
                </c:pt>
                <c:pt idx="89">
                  <c:v>-1.0702549996494781E-2</c:v>
                </c:pt>
                <c:pt idx="90">
                  <c:v>-5.7590999931562692E-3</c:v>
                </c:pt>
                <c:pt idx="91">
                  <c:v>3.8572999983443879E-3</c:v>
                </c:pt>
                <c:pt idx="92">
                  <c:v>3.473700002359692E-3</c:v>
                </c:pt>
                <c:pt idx="93">
                  <c:v>-2.3286899995582644E-2</c:v>
                </c:pt>
                <c:pt idx="94">
                  <c:v>-6.7049999779555947E-4</c:v>
                </c:pt>
                <c:pt idx="95">
                  <c:v>-3.9999999717110768E-4</c:v>
                </c:pt>
                <c:pt idx="96">
                  <c:v>6.0094999935245141E-4</c:v>
                </c:pt>
                <c:pt idx="97">
                  <c:v>1.600950003194157E-3</c:v>
                </c:pt>
                <c:pt idx="98">
                  <c:v>1.073150007869117E-3</c:v>
                </c:pt>
                <c:pt idx="99">
                  <c:v>-5.2473000032478012E-3</c:v>
                </c:pt>
                <c:pt idx="100">
                  <c:v>4.9635000323178247E-4</c:v>
                </c:pt>
                <c:pt idx="101">
                  <c:v>-4.9776500018197112E-3</c:v>
                </c:pt>
                <c:pt idx="102">
                  <c:v>-2.9455999974743463E-3</c:v>
                </c:pt>
                <c:pt idx="103">
                  <c:v>3.4474500062060542E-3</c:v>
                </c:pt>
                <c:pt idx="104">
                  <c:v>5.0073000020347536E-3</c:v>
                </c:pt>
                <c:pt idx="105">
                  <c:v>-1.0492500005057082E-3</c:v>
                </c:pt>
                <c:pt idx="106">
                  <c:v>6.0139000052004121E-3</c:v>
                </c:pt>
                <c:pt idx="107">
                  <c:v>-6.0426499985624105E-3</c:v>
                </c:pt>
                <c:pt idx="108">
                  <c:v>-7.4007999937748536E-3</c:v>
                </c:pt>
                <c:pt idx="109">
                  <c:v>-2.2811000017100014E-3</c:v>
                </c:pt>
                <c:pt idx="110">
                  <c:v>5.2222000012989156E-3</c:v>
                </c:pt>
                <c:pt idx="111">
                  <c:v>1.3341900004888885E-2</c:v>
                </c:pt>
                <c:pt idx="112">
                  <c:v>-7.1925000011106022E-3</c:v>
                </c:pt>
                <c:pt idx="113">
                  <c:v>3.3673500074655749E-3</c:v>
                </c:pt>
                <c:pt idx="114">
                  <c:v>7.0469000056618825E-3</c:v>
                </c:pt>
                <c:pt idx="115">
                  <c:v>6.663300002401229E-3</c:v>
                </c:pt>
                <c:pt idx="116">
                  <c:v>-7.0972999965306371E-3</c:v>
                </c:pt>
                <c:pt idx="117">
                  <c:v>4.5191000026534311E-3</c:v>
                </c:pt>
                <c:pt idx="118">
                  <c:v>-1.3065249993815087E-2</c:v>
                </c:pt>
                <c:pt idx="119">
                  <c:v>-7.7692999984719791E-3</c:v>
                </c:pt>
                <c:pt idx="120">
                  <c:v>-2.0944999414496124E-4</c:v>
                </c:pt>
                <c:pt idx="121">
                  <c:v>-6.5930499986279756E-3</c:v>
                </c:pt>
                <c:pt idx="122">
                  <c:v>-4.6495999995386228E-3</c:v>
                </c:pt>
                <c:pt idx="123">
                  <c:v>-1.156599995738361E-3</c:v>
                </c:pt>
                <c:pt idx="124">
                  <c:v>3.7557500036200508E-3</c:v>
                </c:pt>
                <c:pt idx="125">
                  <c:v>1.2599999972735532E-3</c:v>
                </c:pt>
                <c:pt idx="126">
                  <c:v>3.0050003260839731E-5</c:v>
                </c:pt>
                <c:pt idx="132">
                  <c:v>-1.1066000006394461E-3</c:v>
                </c:pt>
                <c:pt idx="133">
                  <c:v>-2.8737999964505434E-3</c:v>
                </c:pt>
                <c:pt idx="134">
                  <c:v>1.0453250004502479E-2</c:v>
                </c:pt>
                <c:pt idx="135">
                  <c:v>1.069650003046263E-3</c:v>
                </c:pt>
                <c:pt idx="136">
                  <c:v>2.6295000061509199E-3</c:v>
                </c:pt>
                <c:pt idx="137">
                  <c:v>2.4590000248281285E-4</c:v>
                </c:pt>
                <c:pt idx="138">
                  <c:v>-1.1565499953576364E-3</c:v>
                </c:pt>
                <c:pt idx="139">
                  <c:v>1.2805750004190486E-2</c:v>
                </c:pt>
                <c:pt idx="141">
                  <c:v>4.3655999979819171E-3</c:v>
                </c:pt>
                <c:pt idx="143">
                  <c:v>6.7812500055879354E-3</c:v>
                </c:pt>
                <c:pt idx="144">
                  <c:v>-4.6023499962757342E-3</c:v>
                </c:pt>
                <c:pt idx="146">
                  <c:v>-6.268499928410165E-4</c:v>
                </c:pt>
                <c:pt idx="147">
                  <c:v>-1.01044999610167E-3</c:v>
                </c:pt>
                <c:pt idx="148">
                  <c:v>1.3989550003316253E-2</c:v>
                </c:pt>
                <c:pt idx="149">
                  <c:v>-1.5890750000835396E-2</c:v>
                </c:pt>
                <c:pt idx="150">
                  <c:v>6.1092499963706359E-3</c:v>
                </c:pt>
                <c:pt idx="151">
                  <c:v>9.6504999964963645E-4</c:v>
                </c:pt>
                <c:pt idx="152">
                  <c:v>1.4129999908618629E-4</c:v>
                </c:pt>
                <c:pt idx="153">
                  <c:v>1.9141299999319017E-2</c:v>
                </c:pt>
                <c:pt idx="157">
                  <c:v>-5.5627499968977645E-3</c:v>
                </c:pt>
                <c:pt idx="163">
                  <c:v>-1.9708500039996579E-3</c:v>
                </c:pt>
                <c:pt idx="165">
                  <c:v>-4.378949997771997E-3</c:v>
                </c:pt>
                <c:pt idx="166">
                  <c:v>1.1180900000908878E-2</c:v>
                </c:pt>
                <c:pt idx="167">
                  <c:v>-1.0829999955603853E-3</c:v>
                </c:pt>
                <c:pt idx="168">
                  <c:v>-2.3148499967646785E-3</c:v>
                </c:pt>
                <c:pt idx="171">
                  <c:v>2.2441500041168183E-3</c:v>
                </c:pt>
                <c:pt idx="172">
                  <c:v>-6.1959999948157929E-3</c:v>
                </c:pt>
                <c:pt idx="175">
                  <c:v>3.4599999999045394E-3</c:v>
                </c:pt>
                <c:pt idx="177">
                  <c:v>2.5797000052989461E-3</c:v>
                </c:pt>
                <c:pt idx="180">
                  <c:v>-5.8529000016278587E-3</c:v>
                </c:pt>
                <c:pt idx="181">
                  <c:v>-2.556949999416247E-3</c:v>
                </c:pt>
                <c:pt idx="184">
                  <c:v>-9.9009499972453341E-3</c:v>
                </c:pt>
                <c:pt idx="185">
                  <c:v>-6.5584999538259581E-4</c:v>
                </c:pt>
                <c:pt idx="187">
                  <c:v>3.9540000070701353E-3</c:v>
                </c:pt>
                <c:pt idx="189">
                  <c:v>-1.5907499910099432E-3</c:v>
                </c:pt>
                <c:pt idx="190">
                  <c:v>3.7617500056512654E-3</c:v>
                </c:pt>
                <c:pt idx="191">
                  <c:v>-1.9864999921992421E-4</c:v>
                </c:pt>
                <c:pt idx="192">
                  <c:v>-1.1078949995862786E-2</c:v>
                </c:pt>
                <c:pt idx="193">
                  <c:v>5.6091000005835667E-3</c:v>
                </c:pt>
                <c:pt idx="194">
                  <c:v>6.7794999631587416E-4</c:v>
                </c:pt>
                <c:pt idx="195">
                  <c:v>4.016350008896552E-3</c:v>
                </c:pt>
                <c:pt idx="196">
                  <c:v>5.0239000047440641E-3</c:v>
                </c:pt>
                <c:pt idx="198">
                  <c:v>1.647850003791973E-3</c:v>
                </c:pt>
                <c:pt idx="199">
                  <c:v>1.655400003073737E-3</c:v>
                </c:pt>
                <c:pt idx="200">
                  <c:v>3.2152499989024363E-3</c:v>
                </c:pt>
                <c:pt idx="201">
                  <c:v>-1.4887999932398088E-3</c:v>
                </c:pt>
                <c:pt idx="202">
                  <c:v>3.0154499982018024E-3</c:v>
                </c:pt>
                <c:pt idx="203">
                  <c:v>2.3114000068744645E-3</c:v>
                </c:pt>
                <c:pt idx="206">
                  <c:v>4.7262000007322058E-3</c:v>
                </c:pt>
                <c:pt idx="207">
                  <c:v>1.3501499997801147E-3</c:v>
                </c:pt>
                <c:pt idx="208">
                  <c:v>1.0238000002573244E-2</c:v>
                </c:pt>
                <c:pt idx="209">
                  <c:v>-6.025899994710926E-3</c:v>
                </c:pt>
                <c:pt idx="210">
                  <c:v>-8.0824499964364804E-3</c:v>
                </c:pt>
                <c:pt idx="211">
                  <c:v>-7.8741499964962713E-3</c:v>
                </c:pt>
                <c:pt idx="212">
                  <c:v>2.2101350004959386E-2</c:v>
                </c:pt>
                <c:pt idx="213">
                  <c:v>2.1654500014847144E-3</c:v>
                </c:pt>
                <c:pt idx="214">
                  <c:v>-6.538599991472438E-3</c:v>
                </c:pt>
                <c:pt idx="216">
                  <c:v>8.2815000496339053E-4</c:v>
                </c:pt>
                <c:pt idx="217">
                  <c:v>-1.3372599991271272E-2</c:v>
                </c:pt>
                <c:pt idx="221">
                  <c:v>7.0195000007515773E-3</c:v>
                </c:pt>
                <c:pt idx="222">
                  <c:v>-1.2356549996184185E-2</c:v>
                </c:pt>
                <c:pt idx="223">
                  <c:v>-5.2514999697450548E-4</c:v>
                </c:pt>
                <c:pt idx="231">
                  <c:v>-1.1725899996235967E-2</c:v>
                </c:pt>
                <c:pt idx="232">
                  <c:v>-3.1095000013010576E-3</c:v>
                </c:pt>
                <c:pt idx="236">
                  <c:v>-1.214099997014273E-3</c:v>
                </c:pt>
                <c:pt idx="239">
                  <c:v>-6.2220000108936802E-4</c:v>
                </c:pt>
                <c:pt idx="240">
                  <c:v>-3.8860999993630685E-3</c:v>
                </c:pt>
                <c:pt idx="241">
                  <c:v>-2.1744999976363033E-3</c:v>
                </c:pt>
                <c:pt idx="242">
                  <c:v>-1.2866499964729883E-3</c:v>
                </c:pt>
                <c:pt idx="243">
                  <c:v>-1.0110399998666253E-2</c:v>
                </c:pt>
                <c:pt idx="244">
                  <c:v>-1.1551399999007117E-2</c:v>
                </c:pt>
                <c:pt idx="245">
                  <c:v>-6.0792000003857538E-3</c:v>
                </c:pt>
                <c:pt idx="246">
                  <c:v>1.2135700002545491E-2</c:v>
                </c:pt>
                <c:pt idx="247">
                  <c:v>-2.2158499996294267E-3</c:v>
                </c:pt>
                <c:pt idx="249">
                  <c:v>-1.4960399996198248E-2</c:v>
                </c:pt>
                <c:pt idx="252">
                  <c:v>-1.485754999157507E-2</c:v>
                </c:pt>
                <c:pt idx="254">
                  <c:v>-1.4737849996890873E-2</c:v>
                </c:pt>
                <c:pt idx="255">
                  <c:v>-8.3749997429549694E-5</c:v>
                </c:pt>
                <c:pt idx="258">
                  <c:v>-3.1958999970811419E-3</c:v>
                </c:pt>
                <c:pt idx="266">
                  <c:v>-1.3971450003737118E-2</c:v>
                </c:pt>
                <c:pt idx="267">
                  <c:v>-1.3411599997198209E-2</c:v>
                </c:pt>
                <c:pt idx="268">
                  <c:v>-1.0931849996268284E-2</c:v>
                </c:pt>
                <c:pt idx="270">
                  <c:v>-2.0332399995822925E-2</c:v>
                </c:pt>
                <c:pt idx="272">
                  <c:v>-1.1141900002257898E-2</c:v>
                </c:pt>
                <c:pt idx="273">
                  <c:v>-1.8373749997408595E-2</c:v>
                </c:pt>
                <c:pt idx="277">
                  <c:v>-2.3517949994129594E-2</c:v>
                </c:pt>
                <c:pt idx="279">
                  <c:v>-1.6485899999679532E-2</c:v>
                </c:pt>
                <c:pt idx="280">
                  <c:v>-1.4565999998012558E-2</c:v>
                </c:pt>
                <c:pt idx="281">
                  <c:v>-3.1446300003153738E-2</c:v>
                </c:pt>
                <c:pt idx="282">
                  <c:v>-9.9513999957707711E-3</c:v>
                </c:pt>
                <c:pt idx="285">
                  <c:v>-2.1375499993155245E-2</c:v>
                </c:pt>
                <c:pt idx="286">
                  <c:v>-2.1519699992495589E-2</c:v>
                </c:pt>
                <c:pt idx="287">
                  <c:v>-1.4632799997343682E-2</c:v>
                </c:pt>
                <c:pt idx="288">
                  <c:v>-1.4343449998705182E-2</c:v>
                </c:pt>
                <c:pt idx="290">
                  <c:v>-1.4863699994748458E-2</c:v>
                </c:pt>
                <c:pt idx="291">
                  <c:v>-1.4824099998804741E-2</c:v>
                </c:pt>
                <c:pt idx="293">
                  <c:v>-6.3631000011810102E-3</c:v>
                </c:pt>
                <c:pt idx="294">
                  <c:v>6.3690000388305634E-4</c:v>
                </c:pt>
                <c:pt idx="295">
                  <c:v>-8.8409500021953136E-3</c:v>
                </c:pt>
                <c:pt idx="296">
                  <c:v>-1.6217949996644165E-2</c:v>
                </c:pt>
                <c:pt idx="297">
                  <c:v>-2.0416999977896921E-3</c:v>
                </c:pt>
                <c:pt idx="298">
                  <c:v>-6.474299996625632E-3</c:v>
                </c:pt>
                <c:pt idx="299">
                  <c:v>-1.6233950002060737E-2</c:v>
                </c:pt>
                <c:pt idx="300">
                  <c:v>-4.6673999968334101E-3</c:v>
                </c:pt>
                <c:pt idx="301">
                  <c:v>-1.1163149996718857E-2</c:v>
                </c:pt>
                <c:pt idx="302">
                  <c:v>-1.1219699998036958E-2</c:v>
                </c:pt>
                <c:pt idx="304">
                  <c:v>-1.4853500033495948E-3</c:v>
                </c:pt>
                <c:pt idx="305">
                  <c:v>-7.3967499993159436E-3</c:v>
                </c:pt>
                <c:pt idx="306">
                  <c:v>-8.0484999489272013E-4</c:v>
                </c:pt>
                <c:pt idx="308">
                  <c:v>-1.506119999976363E-2</c:v>
                </c:pt>
                <c:pt idx="312">
                  <c:v>-6.9432499949471094E-3</c:v>
                </c:pt>
                <c:pt idx="314">
                  <c:v>-1.9759449998673517E-2</c:v>
                </c:pt>
                <c:pt idx="315">
                  <c:v>-5.0233500005560927E-3</c:v>
                </c:pt>
                <c:pt idx="320">
                  <c:v>6.1756500072078779E-3</c:v>
                </c:pt>
                <c:pt idx="321">
                  <c:v>-1.4729149996128399E-2</c:v>
                </c:pt>
                <c:pt idx="322">
                  <c:v>-1.0281449998728931E-2</c:v>
                </c:pt>
                <c:pt idx="324">
                  <c:v>-1.5097650000825524E-2</c:v>
                </c:pt>
                <c:pt idx="325">
                  <c:v>-1.3505749993782956E-2</c:v>
                </c:pt>
                <c:pt idx="326">
                  <c:v>-9.4990500001586042E-3</c:v>
                </c:pt>
                <c:pt idx="327">
                  <c:v>-4.1465499962214381E-3</c:v>
                </c:pt>
                <c:pt idx="328">
                  <c:v>-4.0824499956215732E-3</c:v>
                </c:pt>
                <c:pt idx="329">
                  <c:v>4.0127500033122487E-3</c:v>
                </c:pt>
                <c:pt idx="330">
                  <c:v>-1.5131449996260926E-2</c:v>
                </c:pt>
                <c:pt idx="331">
                  <c:v>-1.2619649991393089E-2</c:v>
                </c:pt>
                <c:pt idx="332">
                  <c:v>-1.1349050000717398E-2</c:v>
                </c:pt>
                <c:pt idx="333">
                  <c:v>-1.46949499976472E-2</c:v>
                </c:pt>
                <c:pt idx="334">
                  <c:v>-1.8981449997227173E-2</c:v>
                </c:pt>
                <c:pt idx="335">
                  <c:v>-8.365049994608853E-3</c:v>
                </c:pt>
                <c:pt idx="336">
                  <c:v>-1.3949399995908607E-2</c:v>
                </c:pt>
                <c:pt idx="337">
                  <c:v>-9.853249997831881E-3</c:v>
                </c:pt>
                <c:pt idx="338">
                  <c:v>-1.8406399998639245E-2</c:v>
                </c:pt>
                <c:pt idx="339">
                  <c:v>-1.0398849997727666E-2</c:v>
                </c:pt>
                <c:pt idx="340">
                  <c:v>-1.3870099995983765E-2</c:v>
                </c:pt>
                <c:pt idx="341">
                  <c:v>-1.4126449998002499E-2</c:v>
                </c:pt>
                <c:pt idx="342">
                  <c:v>-1.3375249996897765E-2</c:v>
                </c:pt>
                <c:pt idx="343">
                  <c:v>-2.6578749995678663E-2</c:v>
                </c:pt>
                <c:pt idx="344">
                  <c:v>-1.3984949997393414E-2</c:v>
                </c:pt>
                <c:pt idx="345">
                  <c:v>-1.4328949997434393E-2</c:v>
                </c:pt>
                <c:pt idx="346">
                  <c:v>-1.9068699992203619E-2</c:v>
                </c:pt>
                <c:pt idx="347">
                  <c:v>-1.8362749993684702E-2</c:v>
                </c:pt>
                <c:pt idx="348">
                  <c:v>-2.0650199992815033E-2</c:v>
                </c:pt>
                <c:pt idx="351">
                  <c:v>-2.0818899996811524E-2</c:v>
                </c:pt>
                <c:pt idx="353">
                  <c:v>-2.510729999630712E-2</c:v>
                </c:pt>
                <c:pt idx="354">
                  <c:v>-2.2588799998629838E-2</c:v>
                </c:pt>
                <c:pt idx="355">
                  <c:v>-1.1355999995430466E-2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B3-42C4-B493-0E2034E08387}"/>
            </c:ext>
          </c:extLst>
        </c:ser>
        <c:ser>
          <c:idx val="2"/>
          <c:order val="2"/>
          <c:tx>
            <c:strRef>
              <c:f>'Inactive 2'!$J$20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2'!$F$21:$F$1767</c:f>
              <c:numCache>
                <c:formatCode>General</c:formatCode>
                <c:ptCount val="1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2'!$J$21:$J$1767</c:f>
              <c:numCache>
                <c:formatCode>General</c:formatCode>
                <c:ptCount val="1747"/>
                <c:pt idx="140">
                  <c:v>-3.5967000003438443E-3</c:v>
                </c:pt>
                <c:pt idx="142">
                  <c:v>7.019700002274476E-3</c:v>
                </c:pt>
                <c:pt idx="145">
                  <c:v>5.4673999984515831E-3</c:v>
                </c:pt>
                <c:pt idx="154">
                  <c:v>-1.2611499987542629E-3</c:v>
                </c:pt>
                <c:pt idx="159">
                  <c:v>-4.7257999976864085E-3</c:v>
                </c:pt>
                <c:pt idx="160">
                  <c:v>1.2741999962599948E-3</c:v>
                </c:pt>
                <c:pt idx="161">
                  <c:v>3.2741999966674484E-3</c:v>
                </c:pt>
                <c:pt idx="162">
                  <c:v>-5.1093999936711043E-3</c:v>
                </c:pt>
                <c:pt idx="164">
                  <c:v>-7.9896999959601089E-3</c:v>
                </c:pt>
                <c:pt idx="169">
                  <c:v>1.6003999990061857E-3</c:v>
                </c:pt>
                <c:pt idx="170">
                  <c:v>8.6004000040702522E-3</c:v>
                </c:pt>
                <c:pt idx="178">
                  <c:v>3.2404000012320466E-3</c:v>
                </c:pt>
                <c:pt idx="179">
                  <c:v>4.2403999977977946E-3</c:v>
                </c:pt>
                <c:pt idx="186">
                  <c:v>9.9342000030446798E-3</c:v>
                </c:pt>
                <c:pt idx="188">
                  <c:v>7.1084999945014715E-4</c:v>
                </c:pt>
                <c:pt idx="197">
                  <c:v>4.0126000021700747E-3</c:v>
                </c:pt>
                <c:pt idx="204">
                  <c:v>5.7865000053425319E-3</c:v>
                </c:pt>
                <c:pt idx="205">
                  <c:v>-9.3812499981140718E-3</c:v>
                </c:pt>
                <c:pt idx="215">
                  <c:v>9.2145000235177577E-4</c:v>
                </c:pt>
                <c:pt idx="220">
                  <c:v>1.7612500014365651E-3</c:v>
                </c:pt>
                <c:pt idx="235">
                  <c:v>-9.3922499945620075E-3</c:v>
                </c:pt>
                <c:pt idx="248">
                  <c:v>-1.0603199996694457E-2</c:v>
                </c:pt>
                <c:pt idx="250">
                  <c:v>-1.5644500017515384E-3</c:v>
                </c:pt>
                <c:pt idx="262">
                  <c:v>-8.5275499950512312E-3</c:v>
                </c:pt>
                <c:pt idx="264">
                  <c:v>-3.9102000009734184E-3</c:v>
                </c:pt>
                <c:pt idx="265">
                  <c:v>-2.677399999811314E-3</c:v>
                </c:pt>
                <c:pt idx="269">
                  <c:v>-3.0063000012887642E-3</c:v>
                </c:pt>
                <c:pt idx="271">
                  <c:v>-6.0863999970024452E-3</c:v>
                </c:pt>
                <c:pt idx="274">
                  <c:v>-6.7761999962385744E-3</c:v>
                </c:pt>
                <c:pt idx="275">
                  <c:v>-1.7159799994260538E-2</c:v>
                </c:pt>
                <c:pt idx="276">
                  <c:v>-1.2480249992222525E-2</c:v>
                </c:pt>
                <c:pt idx="278">
                  <c:v>-6.5367999923182651E-3</c:v>
                </c:pt>
                <c:pt idx="283">
                  <c:v>-1.2489549997553695E-2</c:v>
                </c:pt>
                <c:pt idx="284">
                  <c:v>-4.1624999939813279E-3</c:v>
                </c:pt>
                <c:pt idx="289">
                  <c:v>-1.4273699991463218E-2</c:v>
                </c:pt>
                <c:pt idx="292">
                  <c:v>-9.0445499954512343E-3</c:v>
                </c:pt>
                <c:pt idx="303">
                  <c:v>-6.3252499967347831E-3</c:v>
                </c:pt>
                <c:pt idx="307">
                  <c:v>-8.5908999972161837E-3</c:v>
                </c:pt>
                <c:pt idx="310">
                  <c:v>-1.58604999887757E-3</c:v>
                </c:pt>
                <c:pt idx="311">
                  <c:v>-1.7144949997600634E-2</c:v>
                </c:pt>
                <c:pt idx="313">
                  <c:v>-1.1289149995718617E-2</c:v>
                </c:pt>
                <c:pt idx="316">
                  <c:v>-1.5073299997311551E-2</c:v>
                </c:pt>
                <c:pt idx="317">
                  <c:v>-1.0481400000571739E-2</c:v>
                </c:pt>
                <c:pt idx="318">
                  <c:v>-1.9028900002012961E-2</c:v>
                </c:pt>
                <c:pt idx="319">
                  <c:v>-1.693179999710992E-2</c:v>
                </c:pt>
                <c:pt idx="323">
                  <c:v>-1.6067499993368983E-2</c:v>
                </c:pt>
                <c:pt idx="352">
                  <c:v>-2.089430000341963E-2</c:v>
                </c:pt>
                <c:pt idx="356">
                  <c:v>-2.0784699998330325E-2</c:v>
                </c:pt>
                <c:pt idx="405">
                  <c:v>-2.3509599996032193E-2</c:v>
                </c:pt>
                <c:pt idx="451">
                  <c:v>-1.9197249996068422E-2</c:v>
                </c:pt>
                <c:pt idx="499">
                  <c:v>-1.9974449998699129E-2</c:v>
                </c:pt>
                <c:pt idx="502">
                  <c:v>-1.9186399993486702E-2</c:v>
                </c:pt>
                <c:pt idx="503">
                  <c:v>-1.923720000195317E-2</c:v>
                </c:pt>
                <c:pt idx="505">
                  <c:v>-2.014604999567382E-2</c:v>
                </c:pt>
                <c:pt idx="506">
                  <c:v>-2.0398350003233645E-2</c:v>
                </c:pt>
                <c:pt idx="517">
                  <c:v>-1.7328299996734131E-2</c:v>
                </c:pt>
                <c:pt idx="519">
                  <c:v>-1.7835649996413849E-2</c:v>
                </c:pt>
                <c:pt idx="525">
                  <c:v>-1.7367499996908009E-2</c:v>
                </c:pt>
                <c:pt idx="531">
                  <c:v>-1.4690500000142492E-2</c:v>
                </c:pt>
                <c:pt idx="535">
                  <c:v>-1.3673300003574695E-2</c:v>
                </c:pt>
                <c:pt idx="545">
                  <c:v>-1.0276199995132629E-2</c:v>
                </c:pt>
                <c:pt idx="547">
                  <c:v>-1.0198999996646307E-2</c:v>
                </c:pt>
                <c:pt idx="548">
                  <c:v>-9.7120999926119111E-3</c:v>
                </c:pt>
                <c:pt idx="552">
                  <c:v>-9.7626999995554797E-3</c:v>
                </c:pt>
                <c:pt idx="553">
                  <c:v>-1.0361000000557397E-2</c:v>
                </c:pt>
                <c:pt idx="554">
                  <c:v>-1.0024899995187297E-2</c:v>
                </c:pt>
                <c:pt idx="558">
                  <c:v>-1.0305199997674208E-2</c:v>
                </c:pt>
                <c:pt idx="579">
                  <c:v>-8.1950999956461601E-3</c:v>
                </c:pt>
                <c:pt idx="580">
                  <c:v>-8.1950999956461601E-3</c:v>
                </c:pt>
                <c:pt idx="581">
                  <c:v>-7.7188499999465421E-3</c:v>
                </c:pt>
                <c:pt idx="582">
                  <c:v>-7.7188499999465421E-3</c:v>
                </c:pt>
                <c:pt idx="589">
                  <c:v>-7.6572499965550378E-3</c:v>
                </c:pt>
                <c:pt idx="590">
                  <c:v>-3.9553499955218285E-3</c:v>
                </c:pt>
                <c:pt idx="596">
                  <c:v>-2.7673000004142523E-3</c:v>
                </c:pt>
                <c:pt idx="597">
                  <c:v>-3.2269499934045598E-3</c:v>
                </c:pt>
                <c:pt idx="598">
                  <c:v>-2.9350499899010174E-3</c:v>
                </c:pt>
                <c:pt idx="599">
                  <c:v>9.7410017042420805E-4</c:v>
                </c:pt>
                <c:pt idx="600">
                  <c:v>1.2416000099619851E-3</c:v>
                </c:pt>
                <c:pt idx="601">
                  <c:v>1.0630000033415854E-3</c:v>
                </c:pt>
                <c:pt idx="602">
                  <c:v>-9.6075000328710303E-4</c:v>
                </c:pt>
                <c:pt idx="603">
                  <c:v>-7.7874999988125637E-4</c:v>
                </c:pt>
                <c:pt idx="604">
                  <c:v>-6.5235020883847028E-4</c:v>
                </c:pt>
                <c:pt idx="605">
                  <c:v>5.524599997443147E-3</c:v>
                </c:pt>
                <c:pt idx="606">
                  <c:v>3.5455999968689866E-3</c:v>
                </c:pt>
                <c:pt idx="607">
                  <c:v>4.0111999987857416E-3</c:v>
                </c:pt>
                <c:pt idx="608">
                  <c:v>2.8382500095176511E-3</c:v>
                </c:pt>
                <c:pt idx="609">
                  <c:v>3.582600002118852E-3</c:v>
                </c:pt>
                <c:pt idx="610">
                  <c:v>3.9949999991222285E-3</c:v>
                </c:pt>
                <c:pt idx="611">
                  <c:v>5.6113999962690286E-3</c:v>
                </c:pt>
                <c:pt idx="612">
                  <c:v>3.3384499984094873E-3</c:v>
                </c:pt>
                <c:pt idx="613">
                  <c:v>3.9655000073253177E-3</c:v>
                </c:pt>
                <c:pt idx="614">
                  <c:v>4.5016000076429918E-3</c:v>
                </c:pt>
                <c:pt idx="615">
                  <c:v>3.499250000459142E-3</c:v>
                </c:pt>
                <c:pt idx="616">
                  <c:v>4.5262999992701225E-3</c:v>
                </c:pt>
                <c:pt idx="617">
                  <c:v>2.8566499968292192E-3</c:v>
                </c:pt>
                <c:pt idx="618">
                  <c:v>4.011600001831539E-3</c:v>
                </c:pt>
                <c:pt idx="619">
                  <c:v>3.7386500043794513E-3</c:v>
                </c:pt>
                <c:pt idx="620">
                  <c:v>4.1477000049781054E-3</c:v>
                </c:pt>
                <c:pt idx="621">
                  <c:v>3.4495000072638504E-3</c:v>
                </c:pt>
                <c:pt idx="622">
                  <c:v>6.0307834719424136E-3</c:v>
                </c:pt>
                <c:pt idx="623">
                  <c:v>5.2757500016014092E-3</c:v>
                </c:pt>
                <c:pt idx="624">
                  <c:v>6.5539500064915046E-3</c:v>
                </c:pt>
                <c:pt idx="625">
                  <c:v>4.390150003018789E-3</c:v>
                </c:pt>
                <c:pt idx="626">
                  <c:v>5.8171999990008771E-3</c:v>
                </c:pt>
                <c:pt idx="627">
                  <c:v>6.2442499984172173E-3</c:v>
                </c:pt>
                <c:pt idx="628">
                  <c:v>5.0393500059726648E-3</c:v>
                </c:pt>
                <c:pt idx="629">
                  <c:v>5.3664000006392598E-3</c:v>
                </c:pt>
                <c:pt idx="630">
                  <c:v>6.8151500017847866E-3</c:v>
                </c:pt>
                <c:pt idx="631">
                  <c:v>6.1947000067448243E-3</c:v>
                </c:pt>
                <c:pt idx="632">
                  <c:v>1.6927500000747386E-2</c:v>
                </c:pt>
                <c:pt idx="633">
                  <c:v>7.0811502228025347E-3</c:v>
                </c:pt>
                <c:pt idx="634">
                  <c:v>7.2274999984074384E-3</c:v>
                </c:pt>
                <c:pt idx="635">
                  <c:v>7.1358000059262849E-3</c:v>
                </c:pt>
                <c:pt idx="636">
                  <c:v>-3.3650001569185406E-5</c:v>
                </c:pt>
                <c:pt idx="637">
                  <c:v>7.2934000054374337E-3</c:v>
                </c:pt>
                <c:pt idx="638">
                  <c:v>7.1204500054591335E-3</c:v>
                </c:pt>
                <c:pt idx="639">
                  <c:v>7.7556999967782758E-3</c:v>
                </c:pt>
                <c:pt idx="640">
                  <c:v>9.6896999602904543E-3</c:v>
                </c:pt>
                <c:pt idx="641">
                  <c:v>7.6353499971446581E-3</c:v>
                </c:pt>
                <c:pt idx="642">
                  <c:v>7.6624000066658482E-3</c:v>
                </c:pt>
                <c:pt idx="643">
                  <c:v>7.0469499987666495E-3</c:v>
                </c:pt>
                <c:pt idx="644">
                  <c:v>7.9593000045861118E-3</c:v>
                </c:pt>
                <c:pt idx="645">
                  <c:v>7.3929499994846992E-3</c:v>
                </c:pt>
                <c:pt idx="646">
                  <c:v>7.0373500057030469E-3</c:v>
                </c:pt>
                <c:pt idx="647">
                  <c:v>8.2014500003424473E-3</c:v>
                </c:pt>
                <c:pt idx="648">
                  <c:v>8.8368000069749542E-3</c:v>
                </c:pt>
                <c:pt idx="649">
                  <c:v>8.3867499997722916E-3</c:v>
                </c:pt>
                <c:pt idx="650">
                  <c:v>1.0336150000512134E-2</c:v>
                </c:pt>
                <c:pt idx="651">
                  <c:v>1.0163200000533834E-2</c:v>
                </c:pt>
                <c:pt idx="652">
                  <c:v>8.8747498957673088E-3</c:v>
                </c:pt>
                <c:pt idx="653">
                  <c:v>9.0838500036625192E-3</c:v>
                </c:pt>
                <c:pt idx="654">
                  <c:v>9.8479500011308119E-3</c:v>
                </c:pt>
                <c:pt idx="655">
                  <c:v>1.3080000004265457E-2</c:v>
                </c:pt>
                <c:pt idx="656">
                  <c:v>1.3619400000607129E-2</c:v>
                </c:pt>
                <c:pt idx="657">
                  <c:v>1.3127899997925851E-2</c:v>
                </c:pt>
                <c:pt idx="658">
                  <c:v>1.2966450005478691E-2</c:v>
                </c:pt>
                <c:pt idx="659">
                  <c:v>1.3493500002368819E-2</c:v>
                </c:pt>
                <c:pt idx="660">
                  <c:v>1.3214150007115677E-2</c:v>
                </c:pt>
                <c:pt idx="661">
                  <c:v>1.4147800007776823E-2</c:v>
                </c:pt>
                <c:pt idx="662">
                  <c:v>1.9257799998740666E-2</c:v>
                </c:pt>
                <c:pt idx="663">
                  <c:v>1.4390100004675332E-2</c:v>
                </c:pt>
                <c:pt idx="664">
                  <c:v>1.4458000005106442E-2</c:v>
                </c:pt>
                <c:pt idx="665">
                  <c:v>1.6090600009192713E-2</c:v>
                </c:pt>
                <c:pt idx="666">
                  <c:v>1.6122100001666695E-2</c:v>
                </c:pt>
                <c:pt idx="667">
                  <c:v>1.6497900011017919E-2</c:v>
                </c:pt>
                <c:pt idx="668">
                  <c:v>2.7616100000159349E-2</c:v>
                </c:pt>
                <c:pt idx="669">
                  <c:v>1.8737400001555216E-2</c:v>
                </c:pt>
                <c:pt idx="670">
                  <c:v>1.895380000496516E-2</c:v>
                </c:pt>
                <c:pt idx="671">
                  <c:v>1.5380850003566593E-2</c:v>
                </c:pt>
                <c:pt idx="672">
                  <c:v>1.6353049999452196E-2</c:v>
                </c:pt>
                <c:pt idx="673">
                  <c:v>5.3153350003412925E-2</c:v>
                </c:pt>
                <c:pt idx="674">
                  <c:v>1.818230000208132E-2</c:v>
                </c:pt>
                <c:pt idx="675">
                  <c:v>2.4582300131442025E-2</c:v>
                </c:pt>
                <c:pt idx="676">
                  <c:v>1.7409350002708379E-2</c:v>
                </c:pt>
                <c:pt idx="677">
                  <c:v>1.9052800002100412E-2</c:v>
                </c:pt>
                <c:pt idx="678">
                  <c:v>1.9662900071125478E-2</c:v>
                </c:pt>
                <c:pt idx="679">
                  <c:v>1.7639149795286357E-2</c:v>
                </c:pt>
                <c:pt idx="680">
                  <c:v>1.9066200198722072E-2</c:v>
                </c:pt>
                <c:pt idx="681">
                  <c:v>1.9440000003669411E-2</c:v>
                </c:pt>
                <c:pt idx="682">
                  <c:v>1.806705000490183E-2</c:v>
                </c:pt>
                <c:pt idx="683">
                  <c:v>2.0318699964263942E-2</c:v>
                </c:pt>
                <c:pt idx="684">
                  <c:v>1.9077900004049297E-2</c:v>
                </c:pt>
                <c:pt idx="685">
                  <c:v>2.5308500000392087E-2</c:v>
                </c:pt>
                <c:pt idx="686">
                  <c:v>1.9470150000415742E-2</c:v>
                </c:pt>
                <c:pt idx="687">
                  <c:v>1.979975015274249E-2</c:v>
                </c:pt>
                <c:pt idx="688">
                  <c:v>2.0494500007771421E-2</c:v>
                </c:pt>
                <c:pt idx="689">
                  <c:v>1.5958500000124332E-2</c:v>
                </c:pt>
                <c:pt idx="690">
                  <c:v>2.0376150001538917E-2</c:v>
                </c:pt>
                <c:pt idx="691">
                  <c:v>2.1117999996931758E-2</c:v>
                </c:pt>
                <c:pt idx="692">
                  <c:v>1.9645050000690389E-2</c:v>
                </c:pt>
                <c:pt idx="693">
                  <c:v>2.1655900003679562E-2</c:v>
                </c:pt>
                <c:pt idx="694">
                  <c:v>2.1641650193487294E-2</c:v>
                </c:pt>
                <c:pt idx="695">
                  <c:v>2.2917449998203665E-2</c:v>
                </c:pt>
                <c:pt idx="696">
                  <c:v>2.3350650000793394E-2</c:v>
                </c:pt>
                <c:pt idx="697">
                  <c:v>2.4277700009406544E-2</c:v>
                </c:pt>
                <c:pt idx="698">
                  <c:v>2.3898349994851742E-2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B3-42C4-B493-0E2034E08387}"/>
            </c:ext>
          </c:extLst>
        </c:ser>
        <c:ser>
          <c:idx val="3"/>
          <c:order val="3"/>
          <c:tx>
            <c:strRef>
              <c:f>'Inactive 2'!$K$20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2'!$K$21:$K$767</c:f>
              <c:numCache>
                <c:formatCode>General</c:formatCode>
                <c:ptCount val="747"/>
                <c:pt idx="127">
                  <c:v>4.4570000318344682E-4</c:v>
                </c:pt>
                <c:pt idx="128">
                  <c:v>-1.4378999985638075E-3</c:v>
                </c:pt>
                <c:pt idx="129">
                  <c:v>-4.6108500027912669E-3</c:v>
                </c:pt>
                <c:pt idx="130">
                  <c:v>-1.2451499933376908E-3</c:v>
                </c:pt>
                <c:pt idx="131">
                  <c:v>9.3712500020046718E-3</c:v>
                </c:pt>
                <c:pt idx="155">
                  <c:v>-4.0848999997251667E-3</c:v>
                </c:pt>
                <c:pt idx="156">
                  <c:v>4.7495000035269186E-4</c:v>
                </c:pt>
                <c:pt idx="158">
                  <c:v>6.6512000048533082E-3</c:v>
                </c:pt>
                <c:pt idx="349">
                  <c:v>-2.0010799998999573E-2</c:v>
                </c:pt>
                <c:pt idx="350">
                  <c:v>-1.7183749994728714E-2</c:v>
                </c:pt>
                <c:pt idx="357">
                  <c:v>-2.5724849991092924E-2</c:v>
                </c:pt>
                <c:pt idx="358">
                  <c:v>-2.2681200003717095E-2</c:v>
                </c:pt>
                <c:pt idx="365">
                  <c:v>-2.9170649992011022E-2</c:v>
                </c:pt>
                <c:pt idx="372">
                  <c:v>-2.8862899998784997E-2</c:v>
                </c:pt>
                <c:pt idx="373">
                  <c:v>-2.6764299997012131E-2</c:v>
                </c:pt>
                <c:pt idx="375">
                  <c:v>-2.6396899993414991E-2</c:v>
                </c:pt>
                <c:pt idx="376">
                  <c:v>-2.986984999733977E-2</c:v>
                </c:pt>
                <c:pt idx="377">
                  <c:v>-2.9380499996477738E-2</c:v>
                </c:pt>
                <c:pt idx="378">
                  <c:v>-3.0453449995547999E-2</c:v>
                </c:pt>
                <c:pt idx="380">
                  <c:v>-2.8600949997780845E-2</c:v>
                </c:pt>
                <c:pt idx="387">
                  <c:v>-2.564689999417169E-2</c:v>
                </c:pt>
                <c:pt idx="391">
                  <c:v>-2.4730099998123478E-2</c:v>
                </c:pt>
                <c:pt idx="392">
                  <c:v>-2.7374849996704143E-2</c:v>
                </c:pt>
                <c:pt idx="399">
                  <c:v>-2.2171999997226521E-2</c:v>
                </c:pt>
                <c:pt idx="400">
                  <c:v>-2.6944949997414369E-2</c:v>
                </c:pt>
                <c:pt idx="401">
                  <c:v>-2.4156349994882476E-2</c:v>
                </c:pt>
                <c:pt idx="402">
                  <c:v>-2.4663699994562194E-2</c:v>
                </c:pt>
                <c:pt idx="403">
                  <c:v>-2.4136649997672066E-2</c:v>
                </c:pt>
                <c:pt idx="407">
                  <c:v>-2.117395000095712E-2</c:v>
                </c:pt>
                <c:pt idx="408">
                  <c:v>-2.0446899994567502E-2</c:v>
                </c:pt>
                <c:pt idx="409">
                  <c:v>-2.1103449995280243E-2</c:v>
                </c:pt>
                <c:pt idx="410">
                  <c:v>-2.3370650000288151E-2</c:v>
                </c:pt>
                <c:pt idx="411">
                  <c:v>-2.1043599997938145E-2</c:v>
                </c:pt>
                <c:pt idx="412">
                  <c:v>-2.0143599998846184E-2</c:v>
                </c:pt>
                <c:pt idx="419">
                  <c:v>-1.9333399992319755E-2</c:v>
                </c:pt>
                <c:pt idx="420">
                  <c:v>-2.1706349994929042E-2</c:v>
                </c:pt>
                <c:pt idx="421">
                  <c:v>-1.9079300000157673E-2</c:v>
                </c:pt>
                <c:pt idx="422">
                  <c:v>-1.9462899996142369E-2</c:v>
                </c:pt>
                <c:pt idx="423">
                  <c:v>-2.1373550000134856E-2</c:v>
                </c:pt>
                <c:pt idx="425">
                  <c:v>-2.1114449999004137E-2</c:v>
                </c:pt>
                <c:pt idx="426">
                  <c:v>-1.9687399995746091E-2</c:v>
                </c:pt>
                <c:pt idx="427">
                  <c:v>-1.9388150001759641E-2</c:v>
                </c:pt>
                <c:pt idx="429">
                  <c:v>-2.2648749996733386E-2</c:v>
                </c:pt>
                <c:pt idx="431">
                  <c:v>-1.9788699995842762E-2</c:v>
                </c:pt>
                <c:pt idx="432">
                  <c:v>-1.9669000001158565E-2</c:v>
                </c:pt>
                <c:pt idx="433">
                  <c:v>-2.0109149998461362E-2</c:v>
                </c:pt>
                <c:pt idx="434">
                  <c:v>-1.9613199998275377E-2</c:v>
                </c:pt>
                <c:pt idx="435">
                  <c:v>-1.9180399998731446E-2</c:v>
                </c:pt>
                <c:pt idx="436">
                  <c:v>-1.9340999991982244E-2</c:v>
                </c:pt>
                <c:pt idx="437">
                  <c:v>-1.9504900003084913E-2</c:v>
                </c:pt>
                <c:pt idx="438">
                  <c:v>-1.9829699995170813E-2</c:v>
                </c:pt>
                <c:pt idx="439">
                  <c:v>-1.9837050000205636E-2</c:v>
                </c:pt>
                <c:pt idx="440">
                  <c:v>-1.9519599998602644E-2</c:v>
                </c:pt>
                <c:pt idx="444">
                  <c:v>-2.0656349995988421E-2</c:v>
                </c:pt>
                <c:pt idx="445">
                  <c:v>-2.1829299992532469E-2</c:v>
                </c:pt>
                <c:pt idx="446">
                  <c:v>-1.9362849998287857E-2</c:v>
                </c:pt>
                <c:pt idx="447">
                  <c:v>-1.9207599994842894E-2</c:v>
                </c:pt>
                <c:pt idx="448">
                  <c:v>-1.9207599994842894E-2</c:v>
                </c:pt>
                <c:pt idx="456">
                  <c:v>-1.9443049997789785E-2</c:v>
                </c:pt>
                <c:pt idx="458">
                  <c:v>-2.3231450002640486E-2</c:v>
                </c:pt>
                <c:pt idx="459">
                  <c:v>-1.8831450004654471E-2</c:v>
                </c:pt>
                <c:pt idx="460">
                  <c:v>-1.9804399998974986E-2</c:v>
                </c:pt>
                <c:pt idx="463">
                  <c:v>-1.9486849989334587E-2</c:v>
                </c:pt>
                <c:pt idx="464">
                  <c:v>-1.8229349996545352E-2</c:v>
                </c:pt>
                <c:pt idx="465">
                  <c:v>-1.8658999993931502E-2</c:v>
                </c:pt>
                <c:pt idx="467">
                  <c:v>-1.900634999765316E-2</c:v>
                </c:pt>
                <c:pt idx="468">
                  <c:v>-1.767929999914486E-2</c:v>
                </c:pt>
                <c:pt idx="469">
                  <c:v>-1.9665350002469495E-2</c:v>
                </c:pt>
                <c:pt idx="471">
                  <c:v>-1.8901349998486694E-2</c:v>
                </c:pt>
                <c:pt idx="472">
                  <c:v>-1.9657899996673223E-2</c:v>
                </c:pt>
                <c:pt idx="473">
                  <c:v>-1.9657899996673223E-2</c:v>
                </c:pt>
                <c:pt idx="474">
                  <c:v>-1.8030849998467602E-2</c:v>
                </c:pt>
                <c:pt idx="475">
                  <c:v>-1.9025099994905759E-2</c:v>
                </c:pt>
                <c:pt idx="476">
                  <c:v>-1.8798049997712951E-2</c:v>
                </c:pt>
                <c:pt idx="477">
                  <c:v>-1.7833199999586213E-2</c:v>
                </c:pt>
                <c:pt idx="478">
                  <c:v>-1.7833199999586213E-2</c:v>
                </c:pt>
                <c:pt idx="479">
                  <c:v>-1.8506149994209409E-2</c:v>
                </c:pt>
                <c:pt idx="480">
                  <c:v>-2.0279099997424055E-2</c:v>
                </c:pt>
                <c:pt idx="482">
                  <c:v>-1.8613500003993977E-2</c:v>
                </c:pt>
                <c:pt idx="483">
                  <c:v>-1.8799550001858734E-2</c:v>
                </c:pt>
                <c:pt idx="484">
                  <c:v>-1.8672499994863756E-2</c:v>
                </c:pt>
                <c:pt idx="485">
                  <c:v>-1.8666750002012122E-2</c:v>
                </c:pt>
                <c:pt idx="486">
                  <c:v>-1.9957699994847644E-2</c:v>
                </c:pt>
                <c:pt idx="487">
                  <c:v>-1.9057699995755684E-2</c:v>
                </c:pt>
                <c:pt idx="488">
                  <c:v>-2.0130649994825944E-2</c:v>
                </c:pt>
                <c:pt idx="491">
                  <c:v>-2.1129699998709839E-2</c:v>
                </c:pt>
                <c:pt idx="492">
                  <c:v>-2.0002650002425071E-2</c:v>
                </c:pt>
                <c:pt idx="498">
                  <c:v>-1.8924500000139233E-2</c:v>
                </c:pt>
                <c:pt idx="500">
                  <c:v>-1.8252299996674992E-2</c:v>
                </c:pt>
                <c:pt idx="504">
                  <c:v>-1.9819850000203587E-2</c:v>
                </c:pt>
                <c:pt idx="509">
                  <c:v>-1.8009849991358351E-2</c:v>
                </c:pt>
                <c:pt idx="510">
                  <c:v>-1.7482800001744181E-2</c:v>
                </c:pt>
                <c:pt idx="511">
                  <c:v>-1.8094200000632554E-2</c:v>
                </c:pt>
                <c:pt idx="512">
                  <c:v>-1.876714999525575E-2</c:v>
                </c:pt>
                <c:pt idx="513">
                  <c:v>-2.115724999748636E-2</c:v>
                </c:pt>
                <c:pt idx="514">
                  <c:v>-1.7509649995190557E-2</c:v>
                </c:pt>
                <c:pt idx="515">
                  <c:v>-1.7297300000791438E-2</c:v>
                </c:pt>
                <c:pt idx="516">
                  <c:v>-1.6998799990687985E-2</c:v>
                </c:pt>
                <c:pt idx="518">
                  <c:v>-1.7522549991554115E-2</c:v>
                </c:pt>
                <c:pt idx="520">
                  <c:v>-1.7124899997725151E-2</c:v>
                </c:pt>
                <c:pt idx="521">
                  <c:v>-1.7997850001847837E-2</c:v>
                </c:pt>
                <c:pt idx="522">
                  <c:v>-1.7121600001701154E-2</c:v>
                </c:pt>
                <c:pt idx="523">
                  <c:v>-1.7021599996951409E-2</c:v>
                </c:pt>
                <c:pt idx="524">
                  <c:v>-1.6594549997535069E-2</c:v>
                </c:pt>
                <c:pt idx="526">
                  <c:v>-1.6501899997820146E-2</c:v>
                </c:pt>
                <c:pt idx="527">
                  <c:v>-1.7974850001337472E-2</c:v>
                </c:pt>
                <c:pt idx="528">
                  <c:v>-1.6336199994839262E-2</c:v>
                </c:pt>
                <c:pt idx="530">
                  <c:v>-1.796154999465216E-2</c:v>
                </c:pt>
                <c:pt idx="532">
                  <c:v>-1.4404049994482193E-2</c:v>
                </c:pt>
                <c:pt idx="533">
                  <c:v>-1.356264999776613E-2</c:v>
                </c:pt>
                <c:pt idx="534">
                  <c:v>-1.3462649993016385E-2</c:v>
                </c:pt>
                <c:pt idx="536">
                  <c:v>-1.3469999998051208E-2</c:v>
                </c:pt>
                <c:pt idx="539">
                  <c:v>-1.3483750000887085E-2</c:v>
                </c:pt>
                <c:pt idx="540">
                  <c:v>-1.3156699998944532E-2</c:v>
                </c:pt>
                <c:pt idx="546">
                  <c:v>-7.8113499985192902E-3</c:v>
                </c:pt>
                <c:pt idx="549">
                  <c:v>-9.7365999972680584E-3</c:v>
                </c:pt>
                <c:pt idx="550">
                  <c:v>-1.0109549999469891E-2</c:v>
                </c:pt>
                <c:pt idx="551">
                  <c:v>-9.6823999992921017E-3</c:v>
                </c:pt>
                <c:pt idx="555">
                  <c:v>-9.3248999983188696E-3</c:v>
                </c:pt>
                <c:pt idx="556">
                  <c:v>-1.1297849996481091E-2</c:v>
                </c:pt>
                <c:pt idx="557">
                  <c:v>-9.8084999990533106E-3</c:v>
                </c:pt>
                <c:pt idx="560">
                  <c:v>-1.026004999584984E-2</c:v>
                </c:pt>
                <c:pt idx="561">
                  <c:v>-9.6329999942099676E-3</c:v>
                </c:pt>
                <c:pt idx="562">
                  <c:v>-1.0605949995806441E-2</c:v>
                </c:pt>
                <c:pt idx="563">
                  <c:v>-1.0456749994773418E-2</c:v>
                </c:pt>
                <c:pt idx="564">
                  <c:v>-9.7296999956597574E-3</c:v>
                </c:pt>
                <c:pt idx="565">
                  <c:v>-1.040264999755891E-2</c:v>
                </c:pt>
                <c:pt idx="566">
                  <c:v>-9.9969000002602115E-3</c:v>
                </c:pt>
                <c:pt idx="567">
                  <c:v>-1.0469849992659874E-2</c:v>
                </c:pt>
                <c:pt idx="568">
                  <c:v>-9.8804999943240546E-3</c:v>
                </c:pt>
                <c:pt idx="569">
                  <c:v>-9.7534500018809922E-3</c:v>
                </c:pt>
                <c:pt idx="570">
                  <c:v>-9.1263999929651618E-3</c:v>
                </c:pt>
                <c:pt idx="571">
                  <c:v>-1.0337049992813263E-2</c:v>
                </c:pt>
                <c:pt idx="572">
                  <c:v>-9.7099999984493479E-3</c:v>
                </c:pt>
                <c:pt idx="573">
                  <c:v>-8.0049999960465357E-3</c:v>
                </c:pt>
                <c:pt idx="574">
                  <c:v>-1.0077949998958502E-2</c:v>
                </c:pt>
                <c:pt idx="575">
                  <c:v>-9.0509000001475215E-3</c:v>
                </c:pt>
                <c:pt idx="576">
                  <c:v>-1.2804149992007297E-2</c:v>
                </c:pt>
                <c:pt idx="577">
                  <c:v>-7.7770999996573664E-3</c:v>
                </c:pt>
                <c:pt idx="584">
                  <c:v>-8.6348499971791171E-3</c:v>
                </c:pt>
                <c:pt idx="587">
                  <c:v>-7.3655499945743941E-3</c:v>
                </c:pt>
                <c:pt idx="588">
                  <c:v>-7.4113499940722249E-3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AB3-42C4-B493-0E2034E08387}"/>
            </c:ext>
          </c:extLst>
        </c:ser>
        <c:ser>
          <c:idx val="4"/>
          <c:order val="4"/>
          <c:tx>
            <c:strRef>
              <c:f>'Inactive 2'!$L$20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2'!$L$21:$L$767</c:f>
              <c:numCache>
                <c:formatCode>General</c:formatCode>
                <c:ptCount val="747"/>
                <c:pt idx="359">
                  <c:v>-2.6111499995749909E-2</c:v>
                </c:pt>
                <c:pt idx="388">
                  <c:v>-2.7449149994936306E-2</c:v>
                </c:pt>
                <c:pt idx="394">
                  <c:v>-2.5460368407948408E-2</c:v>
                </c:pt>
                <c:pt idx="397">
                  <c:v>-2.4737918276514392E-2</c:v>
                </c:pt>
                <c:pt idx="447">
                  <c:v>-1.9362849998287857E-2</c:v>
                </c:pt>
                <c:pt idx="455">
                  <c:v>-1.9552099991415162E-2</c:v>
                </c:pt>
                <c:pt idx="501">
                  <c:v>-1.9178299997292925E-2</c:v>
                </c:pt>
                <c:pt idx="507">
                  <c:v>-1.8449549999786541E-2</c:v>
                </c:pt>
                <c:pt idx="508">
                  <c:v>-1.8322500000067521E-2</c:v>
                </c:pt>
                <c:pt idx="583">
                  <c:v>-7.906499995442573E-3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AB3-42C4-B493-0E2034E08387}"/>
            </c:ext>
          </c:extLst>
        </c:ser>
        <c:ser>
          <c:idx val="5"/>
          <c:order val="5"/>
          <c:tx>
            <c:strRef>
              <c:f>'Inactive 2'!$M$20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2'!$M$21:$M$767</c:f>
              <c:numCache>
                <c:formatCode>General</c:formatCode>
                <c:ptCount val="747"/>
                <c:pt idx="224">
                  <c:v>-1.8338249996304512E-2</c:v>
                </c:pt>
                <c:pt idx="226">
                  <c:v>-1.148899995314423E-3</c:v>
                </c:pt>
                <c:pt idx="228">
                  <c:v>-1.9667749991640449E-2</c:v>
                </c:pt>
                <c:pt idx="229">
                  <c:v>1.3610950009024236E-2</c:v>
                </c:pt>
                <c:pt idx="237">
                  <c:v>5.0898250003228895E-2</c:v>
                </c:pt>
                <c:pt idx="238">
                  <c:v>-2.858299994841218E-3</c:v>
                </c:pt>
                <c:pt idx="360">
                  <c:v>-2.6011499998276122E-2</c:v>
                </c:pt>
                <c:pt idx="361">
                  <c:v>-2.4760599997534882E-2</c:v>
                </c:pt>
                <c:pt idx="362">
                  <c:v>-2.5755199996638112E-2</c:v>
                </c:pt>
                <c:pt idx="363">
                  <c:v>-2.7998799996566959E-2</c:v>
                </c:pt>
                <c:pt idx="364">
                  <c:v>-2.8041749996191356E-2</c:v>
                </c:pt>
                <c:pt idx="366">
                  <c:v>-2.9000149996136315E-2</c:v>
                </c:pt>
                <c:pt idx="367">
                  <c:v>-3.0915949995687697E-2</c:v>
                </c:pt>
                <c:pt idx="368">
                  <c:v>-2.768889999424573E-2</c:v>
                </c:pt>
                <c:pt idx="369">
                  <c:v>-2.739185000245925E-2</c:v>
                </c:pt>
                <c:pt idx="370">
                  <c:v>-2.9099949999363162E-2</c:v>
                </c:pt>
                <c:pt idx="371">
                  <c:v>-2.8962899996258784E-2</c:v>
                </c:pt>
                <c:pt idx="374">
                  <c:v>-2.7249499995377846E-2</c:v>
                </c:pt>
                <c:pt idx="379">
                  <c:v>-2.8966549994947854E-2</c:v>
                </c:pt>
                <c:pt idx="381">
                  <c:v>-2.7090099996712524E-2</c:v>
                </c:pt>
                <c:pt idx="382">
                  <c:v>-2.5765599995793309E-2</c:v>
                </c:pt>
                <c:pt idx="383">
                  <c:v>-2.6273700001183897E-2</c:v>
                </c:pt>
                <c:pt idx="384">
                  <c:v>-2.5412999995751306E-2</c:v>
                </c:pt>
                <c:pt idx="385">
                  <c:v>-2.8383849996316712E-2</c:v>
                </c:pt>
                <c:pt idx="386">
                  <c:v>-2.5556799992045853E-2</c:v>
                </c:pt>
                <c:pt idx="389">
                  <c:v>-2.6760549997561611E-2</c:v>
                </c:pt>
                <c:pt idx="390">
                  <c:v>-2.5767899998754729E-2</c:v>
                </c:pt>
                <c:pt idx="393">
                  <c:v>-2.5199750001775101E-2</c:v>
                </c:pt>
                <c:pt idx="395">
                  <c:v>-2.5407850000192411E-2</c:v>
                </c:pt>
                <c:pt idx="396">
                  <c:v>-2.4780799998552538E-2</c:v>
                </c:pt>
                <c:pt idx="398">
                  <c:v>-2.3342799999227282E-2</c:v>
                </c:pt>
                <c:pt idx="404">
                  <c:v>-2.3609599993505981E-2</c:v>
                </c:pt>
                <c:pt idx="406">
                  <c:v>-2.2266499996476341E-2</c:v>
                </c:pt>
                <c:pt idx="413">
                  <c:v>-1.1308349996397737E-2</c:v>
                </c:pt>
                <c:pt idx="414">
                  <c:v>-1.2981299994862638E-2</c:v>
                </c:pt>
                <c:pt idx="415">
                  <c:v>-1.9823899994662497E-2</c:v>
                </c:pt>
                <c:pt idx="416">
                  <c:v>-1.899079999566311E-2</c:v>
                </c:pt>
                <c:pt idx="417">
                  <c:v>-2.0563749996654224E-2</c:v>
                </c:pt>
                <c:pt idx="418">
                  <c:v>-1.9939799996791407E-2</c:v>
                </c:pt>
                <c:pt idx="424">
                  <c:v>-1.745959999243496E-2</c:v>
                </c:pt>
                <c:pt idx="428">
                  <c:v>-1.9165999998222105E-2</c:v>
                </c:pt>
                <c:pt idx="430">
                  <c:v>-1.9467600002826657E-2</c:v>
                </c:pt>
                <c:pt idx="441">
                  <c:v>-1.9519599998602644E-2</c:v>
                </c:pt>
                <c:pt idx="442">
                  <c:v>-1.943675000075018E-2</c:v>
                </c:pt>
                <c:pt idx="443">
                  <c:v>-1.9909699993149843E-2</c:v>
                </c:pt>
                <c:pt idx="449">
                  <c:v>5.4521600002772175E-2</c:v>
                </c:pt>
                <c:pt idx="450">
                  <c:v>-1.9297249993542209E-2</c:v>
                </c:pt>
                <c:pt idx="452">
                  <c:v>-1.8834449991118163E-2</c:v>
                </c:pt>
                <c:pt idx="453">
                  <c:v>-1.9088050001300871E-2</c:v>
                </c:pt>
                <c:pt idx="454">
                  <c:v>-1.9088050001300871E-2</c:v>
                </c:pt>
                <c:pt idx="461">
                  <c:v>-1.8477349993190728E-2</c:v>
                </c:pt>
                <c:pt idx="462">
                  <c:v>-1.87926999933552E-2</c:v>
                </c:pt>
                <c:pt idx="466">
                  <c:v>-1.8658999993931502E-2</c:v>
                </c:pt>
                <c:pt idx="470">
                  <c:v>-1.9665350002469495E-2</c:v>
                </c:pt>
                <c:pt idx="481">
                  <c:v>-2.0879750001768116E-2</c:v>
                </c:pt>
                <c:pt idx="489">
                  <c:v>-1.8460149993188679E-2</c:v>
                </c:pt>
                <c:pt idx="490">
                  <c:v>-1.9881449996319134E-2</c:v>
                </c:pt>
                <c:pt idx="493">
                  <c:v>-1.9149200161336921E-2</c:v>
                </c:pt>
                <c:pt idx="494">
                  <c:v>-1.9149200001265854E-2</c:v>
                </c:pt>
                <c:pt idx="495">
                  <c:v>-1.9822149995889049E-2</c:v>
                </c:pt>
                <c:pt idx="496">
                  <c:v>-1.9822149908577558E-2</c:v>
                </c:pt>
                <c:pt idx="497">
                  <c:v>-1.8472099996870384E-2</c:v>
                </c:pt>
                <c:pt idx="529">
                  <c:v>-2.3688599998422433E-2</c:v>
                </c:pt>
                <c:pt idx="537">
                  <c:v>-1.3264899993373547E-2</c:v>
                </c:pt>
                <c:pt idx="538">
                  <c:v>-1.2837850001233164E-2</c:v>
                </c:pt>
                <c:pt idx="541">
                  <c:v>-1.0766399995191023E-2</c:v>
                </c:pt>
                <c:pt idx="542">
                  <c:v>-1.0686399997211993E-2</c:v>
                </c:pt>
                <c:pt idx="543">
                  <c:v>-9.7663999986252747E-3</c:v>
                </c:pt>
                <c:pt idx="544">
                  <c:v>-9.6863999933702871E-3</c:v>
                </c:pt>
                <c:pt idx="559">
                  <c:v>-7.2657999990042299E-3</c:v>
                </c:pt>
                <c:pt idx="578">
                  <c:v>-5.7507999954395927E-3</c:v>
                </c:pt>
                <c:pt idx="585">
                  <c:v>-7.0890999922994524E-3</c:v>
                </c:pt>
                <c:pt idx="586">
                  <c:v>-7.059099996695295E-3</c:v>
                </c:pt>
                <c:pt idx="591">
                  <c:v>-2.8297999961068854E-3</c:v>
                </c:pt>
                <c:pt idx="592">
                  <c:v>-3.8027499977033585E-3</c:v>
                </c:pt>
                <c:pt idx="593">
                  <c:v>-2.9757000011159107E-3</c:v>
                </c:pt>
                <c:pt idx="594">
                  <c:v>-3.0870999980834313E-3</c:v>
                </c:pt>
                <c:pt idx="595">
                  <c:v>-3.9600499949301593E-3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AB3-42C4-B493-0E2034E08387}"/>
            </c:ext>
          </c:extLst>
        </c:ser>
        <c:ser>
          <c:idx val="6"/>
          <c:order val="6"/>
          <c:tx>
            <c:strRef>
              <c:f>'Inactive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2'!$N$21:$N$767</c:f>
              <c:numCache>
                <c:formatCode>General</c:formatCode>
                <c:ptCount val="747"/>
                <c:pt idx="173">
                  <c:v>7.1075000014388934E-3</c:v>
                </c:pt>
                <c:pt idx="174">
                  <c:v>1.9843600006424822E-2</c:v>
                </c:pt>
                <c:pt idx="176">
                  <c:v>8.4599999972851947E-3</c:v>
                </c:pt>
                <c:pt idx="182">
                  <c:v>6.619300002057571E-3</c:v>
                </c:pt>
                <c:pt idx="183">
                  <c:v>-1.4129999908618629E-4</c:v>
                </c:pt>
                <c:pt idx="218">
                  <c:v>2.8036500079906546E-3</c:v>
                </c:pt>
                <c:pt idx="219">
                  <c:v>-8.6929999815765768E-4</c:v>
                </c:pt>
                <c:pt idx="233">
                  <c:v>-4.1660499919089489E-3</c:v>
                </c:pt>
                <c:pt idx="234">
                  <c:v>1.1610000001383014E-3</c:v>
                </c:pt>
                <c:pt idx="251">
                  <c:v>-1.4739499965799041E-3</c:v>
                </c:pt>
                <c:pt idx="253">
                  <c:v>1.0859000030905008E-3</c:v>
                </c:pt>
                <c:pt idx="256">
                  <c:v>-9.6181499975500628E-3</c:v>
                </c:pt>
                <c:pt idx="257">
                  <c:v>-1.3291099996422417E-2</c:v>
                </c:pt>
                <c:pt idx="259">
                  <c:v>-9.7480999975232407E-3</c:v>
                </c:pt>
                <c:pt idx="260">
                  <c:v>-1.0421049999422394E-2</c:v>
                </c:pt>
                <c:pt idx="261">
                  <c:v>-6.131699999968987E-3</c:v>
                </c:pt>
                <c:pt idx="263">
                  <c:v>-6.6839999926742166E-3</c:v>
                </c:pt>
                <c:pt idx="309">
                  <c:v>-1.067279999551829E-2</c:v>
                </c:pt>
                <c:pt idx="391">
                  <c:v>-2.4730099998123478E-2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AB3-42C4-B493-0E2034E08387}"/>
            </c:ext>
          </c:extLst>
        </c:ser>
        <c:ser>
          <c:idx val="7"/>
          <c:order val="7"/>
          <c:tx>
            <c:strRef>
              <c:f>'Inactive 2'!$O$20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2'!$O$21:$O$767</c:f>
              <c:numCache>
                <c:formatCode>General</c:formatCode>
                <c:ptCount val="747"/>
                <c:pt idx="0">
                  <c:v>-2.0278976366106954E-2</c:v>
                </c:pt>
                <c:pt idx="1">
                  <c:v>-1.9399892214898486E-2</c:v>
                </c:pt>
                <c:pt idx="2">
                  <c:v>-1.9389331980219152E-2</c:v>
                </c:pt>
                <c:pt idx="3">
                  <c:v>-1.9389258132424189E-2</c:v>
                </c:pt>
                <c:pt idx="4">
                  <c:v>-1.9382464135287835E-2</c:v>
                </c:pt>
                <c:pt idx="224">
                  <c:v>-1.3029633726025424E-2</c:v>
                </c:pt>
                <c:pt idx="225">
                  <c:v>-1.3029559878230464E-2</c:v>
                </c:pt>
                <c:pt idx="226">
                  <c:v>-1.3029116791460703E-2</c:v>
                </c:pt>
                <c:pt idx="227">
                  <c:v>-1.3029042943665742E-2</c:v>
                </c:pt>
                <c:pt idx="228">
                  <c:v>-1.3028895248075821E-2</c:v>
                </c:pt>
                <c:pt idx="229">
                  <c:v>-1.3027861378946376E-2</c:v>
                </c:pt>
                <c:pt idx="230">
                  <c:v>-1.3027713683356455E-2</c:v>
                </c:pt>
                <c:pt idx="237">
                  <c:v>-1.2990494394696418E-2</c:v>
                </c:pt>
                <c:pt idx="238">
                  <c:v>-1.2989829764541775E-2</c:v>
                </c:pt>
                <c:pt idx="360">
                  <c:v>-8.9211116534041908E-3</c:v>
                </c:pt>
                <c:pt idx="361">
                  <c:v>-8.9138745694980741E-3</c:v>
                </c:pt>
                <c:pt idx="362">
                  <c:v>-8.7227564761405869E-3</c:v>
                </c:pt>
                <c:pt idx="363">
                  <c:v>-8.7221656937809047E-3</c:v>
                </c:pt>
                <c:pt idx="364">
                  <c:v>-8.722091845985944E-3</c:v>
                </c:pt>
                <c:pt idx="365">
                  <c:v>-8.71160545910157E-3</c:v>
                </c:pt>
                <c:pt idx="366">
                  <c:v>-8.7108669811519646E-3</c:v>
                </c:pt>
                <c:pt idx="367">
                  <c:v>-8.7017098545768765E-3</c:v>
                </c:pt>
                <c:pt idx="368">
                  <c:v>-8.7016360067819175E-3</c:v>
                </c:pt>
                <c:pt idx="369">
                  <c:v>-8.701562158986955E-3</c:v>
                </c:pt>
                <c:pt idx="370">
                  <c:v>-8.6928481191816294E-3</c:v>
                </c:pt>
                <c:pt idx="371">
                  <c:v>-8.6780047123945908E-3</c:v>
                </c:pt>
                <c:pt idx="372">
                  <c:v>-8.6780047123945908E-3</c:v>
                </c:pt>
                <c:pt idx="373">
                  <c:v>-8.5087455663453819E-3</c:v>
                </c:pt>
                <c:pt idx="374">
                  <c:v>-8.5046100898275995E-3</c:v>
                </c:pt>
                <c:pt idx="375">
                  <c:v>-8.4919082690944128E-3</c:v>
                </c:pt>
                <c:pt idx="376">
                  <c:v>-8.4918344212994504E-3</c:v>
                </c:pt>
                <c:pt idx="377">
                  <c:v>-8.4913174867347289E-3</c:v>
                </c:pt>
                <c:pt idx="378">
                  <c:v>-8.4912436389397682E-3</c:v>
                </c:pt>
                <c:pt idx="379">
                  <c:v>-8.4899143786304823E-3</c:v>
                </c:pt>
                <c:pt idx="380">
                  <c:v>-8.48755124919175E-3</c:v>
                </c:pt>
                <c:pt idx="381">
                  <c:v>-8.4700493217861363E-3</c:v>
                </c:pt>
                <c:pt idx="382">
                  <c:v>-8.3304769893110028E-3</c:v>
                </c:pt>
                <c:pt idx="383">
                  <c:v>-8.3217629495056754E-3</c:v>
                </c:pt>
                <c:pt idx="384">
                  <c:v>-8.3177751685778144E-3</c:v>
                </c:pt>
                <c:pt idx="385">
                  <c:v>-8.2761988600151166E-3</c:v>
                </c:pt>
                <c:pt idx="386">
                  <c:v>-8.2761250122201559E-3</c:v>
                </c:pt>
                <c:pt idx="387">
                  <c:v>-8.2703648842132448E-3</c:v>
                </c:pt>
                <c:pt idx="388">
                  <c:v>-8.251533696498347E-3</c:v>
                </c:pt>
                <c:pt idx="389">
                  <c:v>-8.2447396993619911E-3</c:v>
                </c:pt>
                <c:pt idx="390">
                  <c:v>-8.2423027221282981E-3</c:v>
                </c:pt>
                <c:pt idx="391">
                  <c:v>-8.2337363779128921E-3</c:v>
                </c:pt>
                <c:pt idx="392">
                  <c:v>-8.2038280209539346E-3</c:v>
                </c:pt>
                <c:pt idx="393">
                  <c:v>-8.0840468975281847E-3</c:v>
                </c:pt>
                <c:pt idx="394">
                  <c:v>-8.0753328577228591E-3</c:v>
                </c:pt>
                <c:pt idx="395">
                  <c:v>-8.0753328577228591E-3</c:v>
                </c:pt>
                <c:pt idx="396">
                  <c:v>-8.0752590099278983E-3</c:v>
                </c:pt>
                <c:pt idx="397">
                  <c:v>-8.0752590099278983E-3</c:v>
                </c:pt>
                <c:pt idx="398">
                  <c:v>-8.0486738037421589E-3</c:v>
                </c:pt>
                <c:pt idx="399">
                  <c:v>-8.0209070328370515E-3</c:v>
                </c:pt>
                <c:pt idx="400">
                  <c:v>-8.0208331850420908E-3</c:v>
                </c:pt>
                <c:pt idx="401">
                  <c:v>-8.0140391879057367E-3</c:v>
                </c:pt>
                <c:pt idx="402">
                  <c:v>-8.0116022106720437E-3</c:v>
                </c:pt>
                <c:pt idx="403">
                  <c:v>-8.0115283628770829E-3</c:v>
                </c:pt>
                <c:pt idx="404">
                  <c:v>-8.0114545150821222E-3</c:v>
                </c:pt>
                <c:pt idx="405">
                  <c:v>-8.0114545150821222E-3</c:v>
                </c:pt>
                <c:pt idx="406">
                  <c:v>-7.9684750984151762E-3</c:v>
                </c:pt>
                <c:pt idx="407">
                  <c:v>-7.827351962245873E-3</c:v>
                </c:pt>
                <c:pt idx="408">
                  <c:v>-7.8272781144509123E-3</c:v>
                </c:pt>
                <c:pt idx="409">
                  <c:v>-7.8266134842962694E-3</c:v>
                </c:pt>
                <c:pt idx="410">
                  <c:v>-7.8254319195769032E-3</c:v>
                </c:pt>
                <c:pt idx="411">
                  <c:v>-7.8253580717819425E-3</c:v>
                </c:pt>
                <c:pt idx="412">
                  <c:v>-7.8253580717819425E-3</c:v>
                </c:pt>
                <c:pt idx="413">
                  <c:v>-7.8249888328071407E-3</c:v>
                </c:pt>
                <c:pt idx="414">
                  <c:v>-7.82491498501218E-3</c:v>
                </c:pt>
                <c:pt idx="415">
                  <c:v>-7.8228472467532888E-3</c:v>
                </c:pt>
                <c:pt idx="416">
                  <c:v>-7.7946373890784206E-3</c:v>
                </c:pt>
                <c:pt idx="417">
                  <c:v>-7.7945635412834599E-3</c:v>
                </c:pt>
                <c:pt idx="418">
                  <c:v>-7.7931604331792134E-3</c:v>
                </c:pt>
                <c:pt idx="419">
                  <c:v>-7.7925696508195294E-3</c:v>
                </c:pt>
                <c:pt idx="420">
                  <c:v>-7.7924958030245687E-3</c:v>
                </c:pt>
                <c:pt idx="421">
                  <c:v>-7.7924219552296097E-3</c:v>
                </c:pt>
                <c:pt idx="422">
                  <c:v>-7.7918311728699258E-3</c:v>
                </c:pt>
                <c:pt idx="423">
                  <c:v>-7.7913142383052025E-3</c:v>
                </c:pt>
                <c:pt idx="424">
                  <c:v>-7.789911130200956E-3</c:v>
                </c:pt>
                <c:pt idx="425">
                  <c:v>-7.783781763219243E-3</c:v>
                </c:pt>
                <c:pt idx="426">
                  <c:v>-7.7837079154242823E-3</c:v>
                </c:pt>
                <c:pt idx="427">
                  <c:v>-7.7774308528526497E-3</c:v>
                </c:pt>
                <c:pt idx="428">
                  <c:v>-7.7757323535685603E-3</c:v>
                </c:pt>
                <c:pt idx="429">
                  <c:v>-7.772409202795344E-3</c:v>
                </c:pt>
                <c:pt idx="430">
                  <c:v>-7.7721876594104618E-3</c:v>
                </c:pt>
                <c:pt idx="431">
                  <c:v>-7.7531349283106819E-3</c:v>
                </c:pt>
                <c:pt idx="432">
                  <c:v>-7.7506241032820281E-3</c:v>
                </c:pt>
                <c:pt idx="433">
                  <c:v>-7.749368690767703E-3</c:v>
                </c:pt>
                <c:pt idx="434">
                  <c:v>-7.7450116708650402E-3</c:v>
                </c:pt>
                <c:pt idx="435">
                  <c:v>-7.7438301061456723E-3</c:v>
                </c:pt>
                <c:pt idx="436">
                  <c:v>-7.7388084560883665E-3</c:v>
                </c:pt>
                <c:pt idx="437">
                  <c:v>-7.7357068487000306E-3</c:v>
                </c:pt>
                <c:pt idx="438">
                  <c:v>-7.6069901420840729E-3</c:v>
                </c:pt>
                <c:pt idx="439">
                  <c:v>-7.6069162942891122E-3</c:v>
                </c:pt>
                <c:pt idx="440">
                  <c:v>-7.6044793170554192E-3</c:v>
                </c:pt>
                <c:pt idx="441">
                  <c:v>-7.5831373043118676E-3</c:v>
                </c:pt>
                <c:pt idx="442">
                  <c:v>-7.5774510240999172E-3</c:v>
                </c:pt>
                <c:pt idx="443">
                  <c:v>-7.5773771763049565E-3</c:v>
                </c:pt>
                <c:pt idx="444">
                  <c:v>-7.5716170482980471E-3</c:v>
                </c:pt>
                <c:pt idx="445">
                  <c:v>-7.5709524181434024E-3</c:v>
                </c:pt>
                <c:pt idx="446">
                  <c:v>-7.5708785703484417E-3</c:v>
                </c:pt>
                <c:pt idx="447">
                  <c:v>-7.5657830724961753E-3</c:v>
                </c:pt>
                <c:pt idx="448">
                  <c:v>-7.5654138335213734E-3</c:v>
                </c:pt>
                <c:pt idx="449">
                  <c:v>-7.5636414864423251E-3</c:v>
                </c:pt>
                <c:pt idx="450">
                  <c:v>-7.5634199430574429E-3</c:v>
                </c:pt>
                <c:pt idx="451">
                  <c:v>-7.5634199430574429E-3</c:v>
                </c:pt>
                <c:pt idx="452">
                  <c:v>-7.5622383783380768E-3</c:v>
                </c:pt>
                <c:pt idx="453">
                  <c:v>-7.5616475959783946E-3</c:v>
                </c:pt>
                <c:pt idx="454">
                  <c:v>-7.5616475959783946E-3</c:v>
                </c:pt>
                <c:pt idx="455">
                  <c:v>-7.5572905760757318E-3</c:v>
                </c:pt>
                <c:pt idx="456">
                  <c:v>-7.5542628164823548E-3</c:v>
                </c:pt>
                <c:pt idx="457">
                  <c:v>-7.5529335561730672E-3</c:v>
                </c:pt>
                <c:pt idx="458">
                  <c:v>-7.5430379516483754E-3</c:v>
                </c:pt>
                <c:pt idx="459">
                  <c:v>-7.5430379516483754E-3</c:v>
                </c:pt>
                <c:pt idx="460">
                  <c:v>-7.5429641038534147E-3</c:v>
                </c:pt>
                <c:pt idx="461">
                  <c:v>-7.5428902560584557E-3</c:v>
                </c:pt>
                <c:pt idx="462">
                  <c:v>-7.5227298080342685E-3</c:v>
                </c:pt>
                <c:pt idx="463">
                  <c:v>-7.3649170702039177E-3</c:v>
                </c:pt>
                <c:pt idx="464">
                  <c:v>-7.3618154628155817E-3</c:v>
                </c:pt>
                <c:pt idx="465">
                  <c:v>-7.3538399009598597E-3</c:v>
                </c:pt>
                <c:pt idx="466">
                  <c:v>-7.3518460104959292E-3</c:v>
                </c:pt>
                <c:pt idx="467">
                  <c:v>-7.3494828810571969E-3</c:v>
                </c:pt>
                <c:pt idx="468">
                  <c:v>-7.3494090332622362E-3</c:v>
                </c:pt>
                <c:pt idx="469">
                  <c:v>-7.3493351854672755E-3</c:v>
                </c:pt>
                <c:pt idx="470">
                  <c:v>-7.3479320773630289E-3</c:v>
                </c:pt>
                <c:pt idx="471">
                  <c:v>-7.3445350787948501E-3</c:v>
                </c:pt>
                <c:pt idx="472">
                  <c:v>-7.3420242537661981E-3</c:v>
                </c:pt>
                <c:pt idx="473">
                  <c:v>-7.3413596236115534E-3</c:v>
                </c:pt>
                <c:pt idx="474">
                  <c:v>-7.3412857758165927E-3</c:v>
                </c:pt>
                <c:pt idx="475">
                  <c:v>-7.3401780588921873E-3</c:v>
                </c:pt>
                <c:pt idx="476">
                  <c:v>-7.3401042110972266E-3</c:v>
                </c:pt>
                <c:pt idx="477">
                  <c:v>-7.3326455838062278E-3</c:v>
                </c:pt>
                <c:pt idx="478">
                  <c:v>-7.3314640190868616E-3</c:v>
                </c:pt>
                <c:pt idx="479">
                  <c:v>-7.3313901712919009E-3</c:v>
                </c:pt>
                <c:pt idx="480">
                  <c:v>-7.3313163234969402E-3</c:v>
                </c:pt>
                <c:pt idx="481">
                  <c:v>-7.3307993889322187E-3</c:v>
                </c:pt>
                <c:pt idx="482">
                  <c:v>-7.3289531940582079E-3</c:v>
                </c:pt>
                <c:pt idx="483">
                  <c:v>-7.3275500859539613E-3</c:v>
                </c:pt>
                <c:pt idx="484">
                  <c:v>-7.3274762381590006E-3</c:v>
                </c:pt>
                <c:pt idx="485">
                  <c:v>-7.3263685212345952E-3</c:v>
                </c:pt>
                <c:pt idx="486">
                  <c:v>-7.3233407616412182E-3</c:v>
                </c:pt>
                <c:pt idx="487">
                  <c:v>-7.3233407616412182E-3</c:v>
                </c:pt>
                <c:pt idx="488">
                  <c:v>-7.3232669138462592E-3</c:v>
                </c:pt>
                <c:pt idx="489">
                  <c:v>-7.3225284358966556E-3</c:v>
                </c:pt>
                <c:pt idx="490">
                  <c:v>-7.3214945667672091E-3</c:v>
                </c:pt>
                <c:pt idx="491">
                  <c:v>-7.3115251144475566E-3</c:v>
                </c:pt>
                <c:pt idx="492">
                  <c:v>-7.3114512666525959E-3</c:v>
                </c:pt>
                <c:pt idx="493">
                  <c:v>-7.2960170775058751E-3</c:v>
                </c:pt>
                <c:pt idx="494">
                  <c:v>-7.2960170775058751E-3</c:v>
                </c:pt>
                <c:pt idx="495">
                  <c:v>-7.2959432297109144E-3</c:v>
                </c:pt>
                <c:pt idx="496">
                  <c:v>-7.2959432297109144E-3</c:v>
                </c:pt>
                <c:pt idx="497">
                  <c:v>-7.2914385142183319E-3</c:v>
                </c:pt>
                <c:pt idx="498">
                  <c:v>-7.1384258830604046E-3</c:v>
                </c:pt>
                <c:pt idx="499">
                  <c:v>-7.1339211675678221E-3</c:v>
                </c:pt>
                <c:pt idx="500">
                  <c:v>-7.1322226682837327E-3</c:v>
                </c:pt>
                <c:pt idx="501">
                  <c:v>-7.1115452856948241E-3</c:v>
                </c:pt>
                <c:pt idx="502">
                  <c:v>-7.1028312458894984E-3</c:v>
                </c:pt>
                <c:pt idx="503">
                  <c:v>-7.1010588988104483E-3</c:v>
                </c:pt>
                <c:pt idx="504">
                  <c:v>-7.0887263170520635E-3</c:v>
                </c:pt>
                <c:pt idx="505">
                  <c:v>-7.0860677964334901E-3</c:v>
                </c:pt>
                <c:pt idx="506">
                  <c:v>-7.0717413242111747E-3</c:v>
                </c:pt>
                <c:pt idx="507">
                  <c:v>-6.9583111111520164E-3</c:v>
                </c:pt>
                <c:pt idx="508">
                  <c:v>-6.9582372633570574E-3</c:v>
                </c:pt>
                <c:pt idx="509">
                  <c:v>-6.9262611681392087E-3</c:v>
                </c:pt>
                <c:pt idx="510">
                  <c:v>-6.926187320344248E-3</c:v>
                </c:pt>
                <c:pt idx="511">
                  <c:v>-6.9193933232078921E-3</c:v>
                </c:pt>
                <c:pt idx="512">
                  <c:v>-6.9193194754129314E-3</c:v>
                </c:pt>
                <c:pt idx="513">
                  <c:v>-6.913559347406022E-3</c:v>
                </c:pt>
                <c:pt idx="514">
                  <c:v>-6.9082423061688734E-3</c:v>
                </c:pt>
                <c:pt idx="515">
                  <c:v>-6.9032945039065267E-3</c:v>
                </c:pt>
                <c:pt idx="516">
                  <c:v>-6.8907403787632614E-3</c:v>
                </c:pt>
                <c:pt idx="517">
                  <c:v>-6.8900019008136578E-3</c:v>
                </c:pt>
                <c:pt idx="518">
                  <c:v>-6.8888941838892524E-3</c:v>
                </c:pt>
                <c:pt idx="519">
                  <c:v>-6.8875649235799648E-3</c:v>
                </c:pt>
                <c:pt idx="520">
                  <c:v>-6.8790724271595195E-3</c:v>
                </c:pt>
                <c:pt idx="521">
                  <c:v>-6.8789985793645588E-3</c:v>
                </c:pt>
                <c:pt idx="522">
                  <c:v>-6.8771523844905497E-3</c:v>
                </c:pt>
                <c:pt idx="523">
                  <c:v>-6.8771523844905497E-3</c:v>
                </c:pt>
                <c:pt idx="524">
                  <c:v>-6.877078536695589E-3</c:v>
                </c:pt>
                <c:pt idx="525">
                  <c:v>-6.8770046889006283E-3</c:v>
                </c:pt>
                <c:pt idx="526">
                  <c:v>-6.874641559461896E-3</c:v>
                </c:pt>
                <c:pt idx="527">
                  <c:v>-6.8745677116669353E-3</c:v>
                </c:pt>
                <c:pt idx="528">
                  <c:v>-6.8632689990379969E-3</c:v>
                </c:pt>
                <c:pt idx="529">
                  <c:v>-6.8579519578008483E-3</c:v>
                </c:pt>
                <c:pt idx="530">
                  <c:v>-6.8578781100058876E-3</c:v>
                </c:pt>
                <c:pt idx="531">
                  <c:v>-6.7337399666774749E-3</c:v>
                </c:pt>
                <c:pt idx="532">
                  <c:v>-6.6991053508410527E-3</c:v>
                </c:pt>
                <c:pt idx="533">
                  <c:v>-6.661590671001175E-3</c:v>
                </c:pt>
                <c:pt idx="534">
                  <c:v>-6.661590671001175E-3</c:v>
                </c:pt>
                <c:pt idx="535">
                  <c:v>-6.6610737364364517E-3</c:v>
                </c:pt>
                <c:pt idx="536">
                  <c:v>-6.659153693767482E-3</c:v>
                </c:pt>
                <c:pt idx="537">
                  <c:v>-6.6427594832862754E-3</c:v>
                </c:pt>
                <c:pt idx="538">
                  <c:v>-6.6426856354913147E-3</c:v>
                </c:pt>
                <c:pt idx="539">
                  <c:v>-6.642537939901395E-3</c:v>
                </c:pt>
                <c:pt idx="540">
                  <c:v>-6.6424640921064343E-3</c:v>
                </c:pt>
                <c:pt idx="541">
                  <c:v>-6.4825097682222315E-3</c:v>
                </c:pt>
                <c:pt idx="542">
                  <c:v>-6.4825097682222315E-3</c:v>
                </c:pt>
                <c:pt idx="543">
                  <c:v>-6.4825097682222315E-3</c:v>
                </c:pt>
                <c:pt idx="544">
                  <c:v>-6.4825097682222315E-3</c:v>
                </c:pt>
                <c:pt idx="545">
                  <c:v>-6.4792604652439741E-3</c:v>
                </c:pt>
                <c:pt idx="546">
                  <c:v>-6.4706202732336092E-3</c:v>
                </c:pt>
                <c:pt idx="547">
                  <c:v>-6.4656724709712624E-3</c:v>
                </c:pt>
                <c:pt idx="548">
                  <c:v>-6.4643432106619766E-3</c:v>
                </c:pt>
                <c:pt idx="549">
                  <c:v>-6.4562199532163331E-3</c:v>
                </c:pt>
                <c:pt idx="550">
                  <c:v>-6.4561461054213724E-3</c:v>
                </c:pt>
                <c:pt idx="551">
                  <c:v>-6.447062826641245E-3</c:v>
                </c:pt>
                <c:pt idx="552">
                  <c:v>-6.4445520016125912E-3</c:v>
                </c:pt>
                <c:pt idx="553">
                  <c:v>-6.439087264785523E-3</c:v>
                </c:pt>
                <c:pt idx="554">
                  <c:v>-6.435985657397187E-3</c:v>
                </c:pt>
                <c:pt idx="555">
                  <c:v>-6.435985657397187E-3</c:v>
                </c:pt>
                <c:pt idx="556">
                  <c:v>-6.4359118096022263E-3</c:v>
                </c:pt>
                <c:pt idx="557">
                  <c:v>-6.4353948750375031E-3</c:v>
                </c:pt>
                <c:pt idx="558">
                  <c:v>-6.4334748323685333E-3</c:v>
                </c:pt>
                <c:pt idx="559">
                  <c:v>-6.4284531823112275E-3</c:v>
                </c:pt>
                <c:pt idx="560">
                  <c:v>-6.4273454653868221E-3</c:v>
                </c:pt>
                <c:pt idx="561">
                  <c:v>-6.4272716175918614E-3</c:v>
                </c:pt>
                <c:pt idx="562">
                  <c:v>-6.4271977697969006E-3</c:v>
                </c:pt>
                <c:pt idx="563">
                  <c:v>-6.4254254227178505E-3</c:v>
                </c:pt>
                <c:pt idx="564">
                  <c:v>-6.4253515749228916E-3</c:v>
                </c:pt>
                <c:pt idx="565">
                  <c:v>-6.4252777271279309E-3</c:v>
                </c:pt>
                <c:pt idx="566">
                  <c:v>-6.4241700102035254E-3</c:v>
                </c:pt>
                <c:pt idx="567">
                  <c:v>-6.4240961624085647E-3</c:v>
                </c:pt>
                <c:pt idx="568">
                  <c:v>-6.4235792278438415E-3</c:v>
                </c:pt>
                <c:pt idx="569">
                  <c:v>-6.4235053800488807E-3</c:v>
                </c:pt>
                <c:pt idx="570">
                  <c:v>-6.42343153225392E-3</c:v>
                </c:pt>
                <c:pt idx="571">
                  <c:v>-6.4229145976891985E-3</c:v>
                </c:pt>
                <c:pt idx="572">
                  <c:v>-6.4228407498942378E-3</c:v>
                </c:pt>
                <c:pt idx="573">
                  <c:v>-6.415455970398198E-3</c:v>
                </c:pt>
                <c:pt idx="574">
                  <c:v>-6.415382122603239E-3</c:v>
                </c:pt>
                <c:pt idx="575">
                  <c:v>-6.4153082748082783E-3</c:v>
                </c:pt>
                <c:pt idx="576">
                  <c:v>-6.4127236019846639E-3</c:v>
                </c:pt>
                <c:pt idx="577">
                  <c:v>-6.4126497541897032E-3</c:v>
                </c:pt>
                <c:pt idx="578">
                  <c:v>-6.4062988438231099E-3</c:v>
                </c:pt>
                <c:pt idx="579">
                  <c:v>-6.26200025247051E-3</c:v>
                </c:pt>
                <c:pt idx="580">
                  <c:v>-6.26200025247051E-3</c:v>
                </c:pt>
                <c:pt idx="581">
                  <c:v>-6.2601540575965009E-3</c:v>
                </c:pt>
                <c:pt idx="582">
                  <c:v>-6.2601540575965009E-3</c:v>
                </c:pt>
                <c:pt idx="583">
                  <c:v>-6.2552062553341541E-3</c:v>
                </c:pt>
                <c:pt idx="584">
                  <c:v>-6.2247071160155144E-3</c:v>
                </c:pt>
                <c:pt idx="585">
                  <c:v>-6.208829840099031E-3</c:v>
                </c:pt>
                <c:pt idx="586">
                  <c:v>-6.208829840099031E-3</c:v>
                </c:pt>
                <c:pt idx="587">
                  <c:v>-6.1843862199671418E-3</c:v>
                </c:pt>
                <c:pt idx="588">
                  <c:v>-6.1752290933920536E-3</c:v>
                </c:pt>
                <c:pt idx="589">
                  <c:v>-6.1750813978021339E-3</c:v>
                </c:pt>
                <c:pt idx="590">
                  <c:v>-6.0039022090839517E-3</c:v>
                </c:pt>
                <c:pt idx="591">
                  <c:v>-5.9912742361457258E-3</c:v>
                </c:pt>
                <c:pt idx="592">
                  <c:v>-5.9912003883507651E-3</c:v>
                </c:pt>
                <c:pt idx="593">
                  <c:v>-5.9911265405558044E-3</c:v>
                </c:pt>
                <c:pt idx="594">
                  <c:v>-5.9843325434194485E-3</c:v>
                </c:pt>
                <c:pt idx="595">
                  <c:v>-5.9842586956244878E-3</c:v>
                </c:pt>
                <c:pt idx="596">
                  <c:v>-5.972812287405628E-3</c:v>
                </c:pt>
                <c:pt idx="597">
                  <c:v>-5.9560488379496197E-3</c:v>
                </c:pt>
                <c:pt idx="598">
                  <c:v>-5.947334798144294E-3</c:v>
                </c:pt>
                <c:pt idx="599">
                  <c:v>-5.7876020176449734E-3</c:v>
                </c:pt>
                <c:pt idx="600">
                  <c:v>-5.7617552894088375E-3</c:v>
                </c:pt>
                <c:pt idx="601">
                  <c:v>-5.7537797275531155E-3</c:v>
                </c:pt>
                <c:pt idx="602">
                  <c:v>-5.7519335326791047E-3</c:v>
                </c:pt>
                <c:pt idx="603">
                  <c:v>-5.7489796208806902E-3</c:v>
                </c:pt>
                <c:pt idx="604">
                  <c:v>-5.7336192795289283E-3</c:v>
                </c:pt>
                <c:pt idx="605">
                  <c:v>-5.5653201548142017E-3</c:v>
                </c:pt>
                <c:pt idx="606">
                  <c:v>-5.5490736399229166E-3</c:v>
                </c:pt>
                <c:pt idx="607">
                  <c:v>-5.5467105104841843E-3</c:v>
                </c:pt>
                <c:pt idx="608">
                  <c:v>-5.5466366626892236E-3</c:v>
                </c:pt>
                <c:pt idx="609">
                  <c:v>-5.5387349486284623E-3</c:v>
                </c:pt>
                <c:pt idx="610">
                  <c:v>-5.529282430873533E-3</c:v>
                </c:pt>
                <c:pt idx="611">
                  <c:v>-5.528691648513849E-3</c:v>
                </c:pt>
                <c:pt idx="612">
                  <c:v>-5.5286178007188901E-3</c:v>
                </c:pt>
                <c:pt idx="613">
                  <c:v>-5.5285439529239293E-3</c:v>
                </c:pt>
                <c:pt idx="614">
                  <c:v>-5.5254423455355934E-3</c:v>
                </c:pt>
                <c:pt idx="615">
                  <c:v>-5.5156205888058606E-3</c:v>
                </c:pt>
                <c:pt idx="616">
                  <c:v>-5.5155467410108999E-3</c:v>
                </c:pt>
                <c:pt idx="617">
                  <c:v>-5.5135528505469693E-3</c:v>
                </c:pt>
                <c:pt idx="618">
                  <c:v>-5.5106727865435155E-3</c:v>
                </c:pt>
                <c:pt idx="619">
                  <c:v>-5.5105989387485548E-3</c:v>
                </c:pt>
                <c:pt idx="620">
                  <c:v>-5.5075711791551778E-3</c:v>
                </c:pt>
                <c:pt idx="621">
                  <c:v>-5.4930970113429428E-3</c:v>
                </c:pt>
                <c:pt idx="622">
                  <c:v>-5.3262009947324628E-3</c:v>
                </c:pt>
                <c:pt idx="623">
                  <c:v>-5.3140161085639993E-3</c:v>
                </c:pt>
                <c:pt idx="624">
                  <c:v>-5.3137207173841582E-3</c:v>
                </c:pt>
                <c:pt idx="625">
                  <c:v>-5.3016096790106538E-3</c:v>
                </c:pt>
                <c:pt idx="626">
                  <c:v>-5.3015358312156931E-3</c:v>
                </c:pt>
                <c:pt idx="627">
                  <c:v>-5.3014619834207324E-3</c:v>
                </c:pt>
                <c:pt idx="628">
                  <c:v>-5.2998373319316054E-3</c:v>
                </c:pt>
                <c:pt idx="629">
                  <c:v>-5.2997634841366447E-3</c:v>
                </c:pt>
                <c:pt idx="630">
                  <c:v>-5.26468578153046E-3</c:v>
                </c:pt>
                <c:pt idx="631">
                  <c:v>-5.2609195439874794E-3</c:v>
                </c:pt>
                <c:pt idx="632">
                  <c:v>-5.2597379792681132E-3</c:v>
                </c:pt>
                <c:pt idx="633">
                  <c:v>-5.1228980152065139E-3</c:v>
                </c:pt>
                <c:pt idx="634">
                  <c:v>-5.1120423893473363E-3</c:v>
                </c:pt>
                <c:pt idx="635">
                  <c:v>-5.1027375671823267E-3</c:v>
                </c:pt>
                <c:pt idx="636">
                  <c:v>-5.082724814748061E-3</c:v>
                </c:pt>
                <c:pt idx="637">
                  <c:v>-5.0826509669531002E-3</c:v>
                </c:pt>
                <c:pt idx="638">
                  <c:v>-5.0825771191581413E-3</c:v>
                </c:pt>
                <c:pt idx="639">
                  <c:v>-5.0822078801833395E-3</c:v>
                </c:pt>
                <c:pt idx="640">
                  <c:v>-5.0763000565865069E-3</c:v>
                </c:pt>
                <c:pt idx="641">
                  <c:v>-5.0694322116551921E-3</c:v>
                </c:pt>
                <c:pt idx="642">
                  <c:v>-5.0693583638602314E-3</c:v>
                </c:pt>
                <c:pt idx="643">
                  <c:v>-5.0582073468212127E-3</c:v>
                </c:pt>
                <c:pt idx="644">
                  <c:v>-5.0532595445588659E-3</c:v>
                </c:pt>
                <c:pt idx="645">
                  <c:v>-5.0493456114259656E-3</c:v>
                </c:pt>
                <c:pt idx="646">
                  <c:v>-5.0369391818726201E-3</c:v>
                </c:pt>
                <c:pt idx="647">
                  <c:v>-5.0220219272906225E-3</c:v>
                </c:pt>
                <c:pt idx="648">
                  <c:v>-5.0126432573306522E-3</c:v>
                </c:pt>
                <c:pt idx="649">
                  <c:v>-4.8694523829024578E-3</c:v>
                </c:pt>
                <c:pt idx="650">
                  <c:v>-4.8496611738530742E-3</c:v>
                </c:pt>
                <c:pt idx="651">
                  <c:v>-4.8495873260581135E-3</c:v>
                </c:pt>
                <c:pt idx="652">
                  <c:v>-4.8428671767167183E-3</c:v>
                </c:pt>
                <c:pt idx="653">
                  <c:v>-4.8353347016307589E-3</c:v>
                </c:pt>
                <c:pt idx="654">
                  <c:v>-4.8056478880566817E-3</c:v>
                </c:pt>
                <c:pt idx="655">
                  <c:v>-4.6652632298369839E-3</c:v>
                </c:pt>
                <c:pt idx="656">
                  <c:v>-4.6602415797796764E-3</c:v>
                </c:pt>
                <c:pt idx="657">
                  <c:v>-4.6329178956443333E-3</c:v>
                </c:pt>
                <c:pt idx="658">
                  <c:v>-4.6306286140005617E-3</c:v>
                </c:pt>
                <c:pt idx="659">
                  <c:v>-4.630554766205601E-3</c:v>
                </c:pt>
                <c:pt idx="660">
                  <c:v>-4.6163021417782463E-3</c:v>
                </c:pt>
                <c:pt idx="661">
                  <c:v>-4.6123882086453443E-3</c:v>
                </c:pt>
                <c:pt idx="662">
                  <c:v>-4.5976186496532664E-3</c:v>
                </c:pt>
                <c:pt idx="663">
                  <c:v>-4.5971755628835057E-3</c:v>
                </c:pt>
                <c:pt idx="664">
                  <c:v>-4.5795997876829329E-3</c:v>
                </c:pt>
                <c:pt idx="665">
                  <c:v>-4.4487414950131234E-3</c:v>
                </c:pt>
                <c:pt idx="666">
                  <c:v>-4.4169869431801567E-3</c:v>
                </c:pt>
                <c:pt idx="667">
                  <c:v>-4.3818353927790113E-3</c:v>
                </c:pt>
                <c:pt idx="668">
                  <c:v>-4.3667704426070923E-3</c:v>
                </c:pt>
                <c:pt idx="669">
                  <c:v>-4.2201087218157601E-3</c:v>
                </c:pt>
                <c:pt idx="670">
                  <c:v>-4.2195179394560762E-3</c:v>
                </c:pt>
                <c:pt idx="671">
                  <c:v>-4.2194440916611155E-3</c:v>
                </c:pt>
                <c:pt idx="672">
                  <c:v>-4.2132408768844436E-3</c:v>
                </c:pt>
                <c:pt idx="673">
                  <c:v>-4.1862125839289416E-3</c:v>
                </c:pt>
                <c:pt idx="674">
                  <c:v>-4.1626551373365774E-3</c:v>
                </c:pt>
                <c:pt idx="675">
                  <c:v>-4.1626551373365774E-3</c:v>
                </c:pt>
                <c:pt idx="676">
                  <c:v>-4.1625812895416166E-3</c:v>
                </c:pt>
                <c:pt idx="677">
                  <c:v>-4.1619166593869737E-3</c:v>
                </c:pt>
                <c:pt idx="678">
                  <c:v>-4.1381376694097274E-3</c:v>
                </c:pt>
                <c:pt idx="679">
                  <c:v>-4.1362914745357183E-3</c:v>
                </c:pt>
                <c:pt idx="680">
                  <c:v>-4.1362176267407576E-3</c:v>
                </c:pt>
                <c:pt idx="681">
                  <c:v>-4.1335591061221841E-3</c:v>
                </c:pt>
                <c:pt idx="682">
                  <c:v>-4.1334852583272234E-3</c:v>
                </c:pt>
                <c:pt idx="683">
                  <c:v>-4.1325252369927377E-3</c:v>
                </c:pt>
                <c:pt idx="684">
                  <c:v>-4.1159833309216114E-3</c:v>
                </c:pt>
                <c:pt idx="685">
                  <c:v>-4.0176180680343739E-3</c:v>
                </c:pt>
                <c:pt idx="686">
                  <c:v>-4.0018884877078102E-3</c:v>
                </c:pt>
                <c:pt idx="687">
                  <c:v>-3.9936175346722471E-3</c:v>
                </c:pt>
                <c:pt idx="688">
                  <c:v>-3.9496780966708153E-3</c:v>
                </c:pt>
                <c:pt idx="689">
                  <c:v>-3.9437702730739845E-3</c:v>
                </c:pt>
                <c:pt idx="690">
                  <c:v>-3.9044093983600977E-3</c:v>
                </c:pt>
                <c:pt idx="691">
                  <c:v>-3.9002000740473546E-3</c:v>
                </c:pt>
                <c:pt idx="692">
                  <c:v>-3.9001262262523938E-3</c:v>
                </c:pt>
                <c:pt idx="693">
                  <c:v>-3.8826242988467818E-3</c:v>
                </c:pt>
                <c:pt idx="694">
                  <c:v>-3.7633601099857552E-3</c:v>
                </c:pt>
                <c:pt idx="695">
                  <c:v>-3.7282085595846098E-3</c:v>
                </c:pt>
                <c:pt idx="696">
                  <c:v>-3.6909892709245731E-3</c:v>
                </c:pt>
                <c:pt idx="697">
                  <c:v>-3.6909154231296124E-3</c:v>
                </c:pt>
                <c:pt idx="698">
                  <c:v>-3.6766627987022578E-3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AB3-42C4-B493-0E2034E08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8821384"/>
        <c:axId val="1"/>
      </c:scatterChart>
      <c:valAx>
        <c:axId val="758821384"/>
        <c:scaling>
          <c:orientation val="minMax"/>
          <c:min val="5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951980229275465"/>
              <c:y val="0.839872025800696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8.0000000000000016E-2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0137637434495947E-2"/>
              <c:y val="0.366014101178529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8213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3883161512027493E-2"/>
          <c:y val="0.9183006535947712"/>
          <c:w val="0.91924398625429549"/>
          <c:h val="6.535947712418299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0" copies="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595890410958904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582191780821919"/>
          <c:y val="0.14457831325301204"/>
          <c:w val="0.78767123287671237"/>
          <c:h val="0.647590361445783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2'!$H$20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2'!$H$21:$H$767</c:f>
              <c:numCache>
                <c:formatCode>General</c:formatCode>
                <c:ptCount val="747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05-4422-9FCC-0E5ACEB67BD4}"/>
            </c:ext>
          </c:extLst>
        </c:ser>
        <c:ser>
          <c:idx val="1"/>
          <c:order val="1"/>
          <c:tx>
            <c:strRef>
              <c:f>'Inactive 2'!$I$20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2'!$I$21:$I$767</c:f>
              <c:numCache>
                <c:formatCode>General</c:formatCode>
                <c:ptCount val="747"/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-3.30174999544397E-3</c:v>
                </c:pt>
                <c:pt idx="31">
                  <c:v>7.0485000469489023E-4</c:v>
                </c:pt>
                <c:pt idx="32">
                  <c:v>1.0262499999953434E-3</c:v>
                </c:pt>
                <c:pt idx="33">
                  <c:v>1.5969699998095166E-2</c:v>
                </c:pt>
                <c:pt idx="34">
                  <c:v>-7.3280500000691973E-3</c:v>
                </c:pt>
                <c:pt idx="35">
                  <c:v>-6.4873000010265969E-3</c:v>
                </c:pt>
                <c:pt idx="36">
                  <c:v>-4.920849998597987E-3</c:v>
                </c:pt>
                <c:pt idx="37">
                  <c:v>1.1046000072383322E-3</c:v>
                </c:pt>
                <c:pt idx="38">
                  <c:v>8.1046000050264411E-3</c:v>
                </c:pt>
                <c:pt idx="39">
                  <c:v>-2.2102749993791804E-2</c:v>
                </c:pt>
                <c:pt idx="40">
                  <c:v>-1.2775700000929646E-2</c:v>
                </c:pt>
                <c:pt idx="41">
                  <c:v>5.5768000020179898E-3</c:v>
                </c:pt>
                <c:pt idx="42">
                  <c:v>-2.447700004267972E-3</c:v>
                </c:pt>
                <c:pt idx="43">
                  <c:v>-8.1206499962718226E-3</c:v>
                </c:pt>
                <c:pt idx="44">
                  <c:v>1.0735150004620664E-2</c:v>
                </c:pt>
                <c:pt idx="45">
                  <c:v>-8.8557999988552183E-3</c:v>
                </c:pt>
                <c:pt idx="46">
                  <c:v>-1.817624999966938E-2</c:v>
                </c:pt>
                <c:pt idx="47">
                  <c:v>-1.3835999925504439E-3</c:v>
                </c:pt>
                <c:pt idx="48">
                  <c:v>2.9594999796245247E-4</c:v>
                </c:pt>
                <c:pt idx="49">
                  <c:v>-2.087649998429697E-3</c:v>
                </c:pt>
                <c:pt idx="50">
                  <c:v>-7.2911500028567389E-3</c:v>
                </c:pt>
                <c:pt idx="51">
                  <c:v>-5.2100499960943125E-3</c:v>
                </c:pt>
                <c:pt idx="52">
                  <c:v>-3.1067599993548356E-2</c:v>
                </c:pt>
                <c:pt idx="53">
                  <c:v>-7.4511999991955236E-3</c:v>
                </c:pt>
                <c:pt idx="54">
                  <c:v>-6.8347999913385138E-3</c:v>
                </c:pt>
                <c:pt idx="55">
                  <c:v>-4.9924999620998278E-4</c:v>
                </c:pt>
                <c:pt idx="56">
                  <c:v>-4.3230000010225922E-3</c:v>
                </c:pt>
                <c:pt idx="57">
                  <c:v>6.7700000363402069E-4</c:v>
                </c:pt>
                <c:pt idx="58">
                  <c:v>-1.5379550000943709E-2</c:v>
                </c:pt>
                <c:pt idx="59">
                  <c:v>-7.0194999934756197E-3</c:v>
                </c:pt>
                <c:pt idx="60">
                  <c:v>-1.7539749991556164E-2</c:v>
                </c:pt>
                <c:pt idx="61">
                  <c:v>-2.8063999925507233E-3</c:v>
                </c:pt>
                <c:pt idx="62">
                  <c:v>7.9114999971352518E-4</c:v>
                </c:pt>
                <c:pt idx="63">
                  <c:v>-7.6470999993034638E-3</c:v>
                </c:pt>
                <c:pt idx="64">
                  <c:v>3.6799500012421049E-3</c:v>
                </c:pt>
                <c:pt idx="65">
                  <c:v>-6.7092999961460009E-3</c:v>
                </c:pt>
                <c:pt idx="66">
                  <c:v>2.4481000073137693E-3</c:v>
                </c:pt>
                <c:pt idx="67">
                  <c:v>-6.9355000014184043E-3</c:v>
                </c:pt>
                <c:pt idx="68">
                  <c:v>-1.7592500007594936E-3</c:v>
                </c:pt>
                <c:pt idx="69">
                  <c:v>2.6620000426191837E-4</c:v>
                </c:pt>
                <c:pt idx="70">
                  <c:v>-3.3680999986245297E-3</c:v>
                </c:pt>
                <c:pt idx="71">
                  <c:v>-3.7517000018851832E-3</c:v>
                </c:pt>
                <c:pt idx="72">
                  <c:v>-1.116449995606672E-3</c:v>
                </c:pt>
                <c:pt idx="73">
                  <c:v>-6.9891999955871142E-3</c:v>
                </c:pt>
                <c:pt idx="74">
                  <c:v>7.3950002843048424E-5</c:v>
                </c:pt>
                <c:pt idx="75">
                  <c:v>-1.669324999966193E-2</c:v>
                </c:pt>
                <c:pt idx="76">
                  <c:v>-4.9194500024896115E-3</c:v>
                </c:pt>
                <c:pt idx="77">
                  <c:v>-1.397300002281554E-3</c:v>
                </c:pt>
                <c:pt idx="78">
                  <c:v>-3.9729999843984842E-4</c:v>
                </c:pt>
                <c:pt idx="79">
                  <c:v>3.3765000043786131E-3</c:v>
                </c:pt>
                <c:pt idx="80">
                  <c:v>-2.7099999715574086E-4</c:v>
                </c:pt>
                <c:pt idx="81">
                  <c:v>7.2900000668596476E-4</c:v>
                </c:pt>
                <c:pt idx="82">
                  <c:v>-5.2567999955499545E-3</c:v>
                </c:pt>
                <c:pt idx="83">
                  <c:v>-4.7525499976472929E-3</c:v>
                </c:pt>
                <c:pt idx="84">
                  <c:v>5.4312500069499947E-3</c:v>
                </c:pt>
                <c:pt idx="85">
                  <c:v>-5.7430999950156547E-3</c:v>
                </c:pt>
                <c:pt idx="86">
                  <c:v>-5.3264999951352365E-3</c:v>
                </c:pt>
                <c:pt idx="87">
                  <c:v>3.6490000056801364E-3</c:v>
                </c:pt>
                <c:pt idx="88">
                  <c:v>1.5990499960025772E-3</c:v>
                </c:pt>
                <c:pt idx="89">
                  <c:v>-1.0702549996494781E-2</c:v>
                </c:pt>
                <c:pt idx="90">
                  <c:v>-5.7590999931562692E-3</c:v>
                </c:pt>
                <c:pt idx="91">
                  <c:v>3.8572999983443879E-3</c:v>
                </c:pt>
                <c:pt idx="92">
                  <c:v>3.473700002359692E-3</c:v>
                </c:pt>
                <c:pt idx="93">
                  <c:v>-2.3286899995582644E-2</c:v>
                </c:pt>
                <c:pt idx="94">
                  <c:v>-6.7049999779555947E-4</c:v>
                </c:pt>
                <c:pt idx="95">
                  <c:v>-3.9999999717110768E-4</c:v>
                </c:pt>
                <c:pt idx="96">
                  <c:v>6.0094999935245141E-4</c:v>
                </c:pt>
                <c:pt idx="97">
                  <c:v>1.600950003194157E-3</c:v>
                </c:pt>
                <c:pt idx="98">
                  <c:v>1.073150007869117E-3</c:v>
                </c:pt>
                <c:pt idx="99">
                  <c:v>-5.2473000032478012E-3</c:v>
                </c:pt>
                <c:pt idx="100">
                  <c:v>4.9635000323178247E-4</c:v>
                </c:pt>
                <c:pt idx="101">
                  <c:v>-4.9776500018197112E-3</c:v>
                </c:pt>
                <c:pt idx="102">
                  <c:v>-2.9455999974743463E-3</c:v>
                </c:pt>
                <c:pt idx="103">
                  <c:v>3.4474500062060542E-3</c:v>
                </c:pt>
                <c:pt idx="104">
                  <c:v>5.0073000020347536E-3</c:v>
                </c:pt>
                <c:pt idx="105">
                  <c:v>-1.0492500005057082E-3</c:v>
                </c:pt>
                <c:pt idx="106">
                  <c:v>6.0139000052004121E-3</c:v>
                </c:pt>
                <c:pt idx="107">
                  <c:v>-6.0426499985624105E-3</c:v>
                </c:pt>
                <c:pt idx="108">
                  <c:v>-7.4007999937748536E-3</c:v>
                </c:pt>
                <c:pt idx="109">
                  <c:v>-2.2811000017100014E-3</c:v>
                </c:pt>
                <c:pt idx="110">
                  <c:v>5.2222000012989156E-3</c:v>
                </c:pt>
                <c:pt idx="111">
                  <c:v>1.3341900004888885E-2</c:v>
                </c:pt>
                <c:pt idx="112">
                  <c:v>-7.1925000011106022E-3</c:v>
                </c:pt>
                <c:pt idx="113">
                  <c:v>3.3673500074655749E-3</c:v>
                </c:pt>
                <c:pt idx="114">
                  <c:v>7.0469000056618825E-3</c:v>
                </c:pt>
                <c:pt idx="115">
                  <c:v>6.663300002401229E-3</c:v>
                </c:pt>
                <c:pt idx="116">
                  <c:v>-7.0972999965306371E-3</c:v>
                </c:pt>
                <c:pt idx="117">
                  <c:v>4.5191000026534311E-3</c:v>
                </c:pt>
                <c:pt idx="118">
                  <c:v>-1.3065249993815087E-2</c:v>
                </c:pt>
                <c:pt idx="119">
                  <c:v>-7.7692999984719791E-3</c:v>
                </c:pt>
                <c:pt idx="120">
                  <c:v>-2.0944999414496124E-4</c:v>
                </c:pt>
                <c:pt idx="121">
                  <c:v>-6.5930499986279756E-3</c:v>
                </c:pt>
                <c:pt idx="122">
                  <c:v>-4.6495999995386228E-3</c:v>
                </c:pt>
                <c:pt idx="123">
                  <c:v>-1.156599995738361E-3</c:v>
                </c:pt>
                <c:pt idx="124">
                  <c:v>3.7557500036200508E-3</c:v>
                </c:pt>
                <c:pt idx="125">
                  <c:v>1.2599999972735532E-3</c:v>
                </c:pt>
                <c:pt idx="126">
                  <c:v>3.0050003260839731E-5</c:v>
                </c:pt>
                <c:pt idx="132">
                  <c:v>-1.1066000006394461E-3</c:v>
                </c:pt>
                <c:pt idx="133">
                  <c:v>-2.8737999964505434E-3</c:v>
                </c:pt>
                <c:pt idx="134">
                  <c:v>1.0453250004502479E-2</c:v>
                </c:pt>
                <c:pt idx="135">
                  <c:v>1.069650003046263E-3</c:v>
                </c:pt>
                <c:pt idx="136">
                  <c:v>2.6295000061509199E-3</c:v>
                </c:pt>
                <c:pt idx="137">
                  <c:v>2.4590000248281285E-4</c:v>
                </c:pt>
                <c:pt idx="138">
                  <c:v>-1.1565499953576364E-3</c:v>
                </c:pt>
                <c:pt idx="139">
                  <c:v>1.2805750004190486E-2</c:v>
                </c:pt>
                <c:pt idx="141">
                  <c:v>4.3655999979819171E-3</c:v>
                </c:pt>
                <c:pt idx="143">
                  <c:v>6.7812500055879354E-3</c:v>
                </c:pt>
                <c:pt idx="144">
                  <c:v>-4.6023499962757342E-3</c:v>
                </c:pt>
                <c:pt idx="146">
                  <c:v>-6.268499928410165E-4</c:v>
                </c:pt>
                <c:pt idx="147">
                  <c:v>-1.01044999610167E-3</c:v>
                </c:pt>
                <c:pt idx="148">
                  <c:v>1.3989550003316253E-2</c:v>
                </c:pt>
                <c:pt idx="149">
                  <c:v>-1.5890750000835396E-2</c:v>
                </c:pt>
                <c:pt idx="150">
                  <c:v>6.1092499963706359E-3</c:v>
                </c:pt>
                <c:pt idx="151">
                  <c:v>9.6504999964963645E-4</c:v>
                </c:pt>
                <c:pt idx="152">
                  <c:v>1.4129999908618629E-4</c:v>
                </c:pt>
                <c:pt idx="153">
                  <c:v>1.9141299999319017E-2</c:v>
                </c:pt>
                <c:pt idx="157">
                  <c:v>-5.5627499968977645E-3</c:v>
                </c:pt>
                <c:pt idx="163">
                  <c:v>-1.9708500039996579E-3</c:v>
                </c:pt>
                <c:pt idx="165">
                  <c:v>-4.378949997771997E-3</c:v>
                </c:pt>
                <c:pt idx="166">
                  <c:v>1.1180900000908878E-2</c:v>
                </c:pt>
                <c:pt idx="167">
                  <c:v>-1.0829999955603853E-3</c:v>
                </c:pt>
                <c:pt idx="168">
                  <c:v>-2.3148499967646785E-3</c:v>
                </c:pt>
                <c:pt idx="171">
                  <c:v>2.2441500041168183E-3</c:v>
                </c:pt>
                <c:pt idx="172">
                  <c:v>-6.1959999948157929E-3</c:v>
                </c:pt>
                <c:pt idx="175">
                  <c:v>3.4599999999045394E-3</c:v>
                </c:pt>
                <c:pt idx="177">
                  <c:v>2.5797000052989461E-3</c:v>
                </c:pt>
                <c:pt idx="180">
                  <c:v>-5.8529000016278587E-3</c:v>
                </c:pt>
                <c:pt idx="181">
                  <c:v>-2.556949999416247E-3</c:v>
                </c:pt>
                <c:pt idx="184">
                  <c:v>-9.9009499972453341E-3</c:v>
                </c:pt>
                <c:pt idx="185">
                  <c:v>-6.5584999538259581E-4</c:v>
                </c:pt>
                <c:pt idx="187">
                  <c:v>3.9540000070701353E-3</c:v>
                </c:pt>
                <c:pt idx="189">
                  <c:v>-1.5907499910099432E-3</c:v>
                </c:pt>
                <c:pt idx="190">
                  <c:v>3.7617500056512654E-3</c:v>
                </c:pt>
                <c:pt idx="191">
                  <c:v>-1.9864999921992421E-4</c:v>
                </c:pt>
                <c:pt idx="192">
                  <c:v>-1.1078949995862786E-2</c:v>
                </c:pt>
                <c:pt idx="193">
                  <c:v>5.6091000005835667E-3</c:v>
                </c:pt>
                <c:pt idx="194">
                  <c:v>6.7794999631587416E-4</c:v>
                </c:pt>
                <c:pt idx="195">
                  <c:v>4.016350008896552E-3</c:v>
                </c:pt>
                <c:pt idx="196">
                  <c:v>5.0239000047440641E-3</c:v>
                </c:pt>
                <c:pt idx="198">
                  <c:v>1.647850003791973E-3</c:v>
                </c:pt>
                <c:pt idx="199">
                  <c:v>1.655400003073737E-3</c:v>
                </c:pt>
                <c:pt idx="200">
                  <c:v>3.2152499989024363E-3</c:v>
                </c:pt>
                <c:pt idx="201">
                  <c:v>-1.4887999932398088E-3</c:v>
                </c:pt>
                <c:pt idx="202">
                  <c:v>3.0154499982018024E-3</c:v>
                </c:pt>
                <c:pt idx="203">
                  <c:v>2.3114000068744645E-3</c:v>
                </c:pt>
                <c:pt idx="206">
                  <c:v>4.7262000007322058E-3</c:v>
                </c:pt>
                <c:pt idx="207">
                  <c:v>1.3501499997801147E-3</c:v>
                </c:pt>
                <c:pt idx="208">
                  <c:v>1.0238000002573244E-2</c:v>
                </c:pt>
                <c:pt idx="209">
                  <c:v>-6.025899994710926E-3</c:v>
                </c:pt>
                <c:pt idx="210">
                  <c:v>-8.0824499964364804E-3</c:v>
                </c:pt>
                <c:pt idx="211">
                  <c:v>-7.8741499964962713E-3</c:v>
                </c:pt>
                <c:pt idx="212">
                  <c:v>2.2101350004959386E-2</c:v>
                </c:pt>
                <c:pt idx="213">
                  <c:v>2.1654500014847144E-3</c:v>
                </c:pt>
                <c:pt idx="214">
                  <c:v>-6.538599991472438E-3</c:v>
                </c:pt>
                <c:pt idx="216">
                  <c:v>8.2815000496339053E-4</c:v>
                </c:pt>
                <c:pt idx="217">
                  <c:v>-1.3372599991271272E-2</c:v>
                </c:pt>
                <c:pt idx="221">
                  <c:v>7.0195000007515773E-3</c:v>
                </c:pt>
                <c:pt idx="222">
                  <c:v>-1.2356549996184185E-2</c:v>
                </c:pt>
                <c:pt idx="223">
                  <c:v>-5.2514999697450548E-4</c:v>
                </c:pt>
                <c:pt idx="231">
                  <c:v>-1.1725899996235967E-2</c:v>
                </c:pt>
                <c:pt idx="232">
                  <c:v>-3.1095000013010576E-3</c:v>
                </c:pt>
                <c:pt idx="236">
                  <c:v>-1.214099997014273E-3</c:v>
                </c:pt>
                <c:pt idx="239">
                  <c:v>-6.2220000108936802E-4</c:v>
                </c:pt>
                <c:pt idx="240">
                  <c:v>-3.8860999993630685E-3</c:v>
                </c:pt>
                <c:pt idx="241">
                  <c:v>-2.1744999976363033E-3</c:v>
                </c:pt>
                <c:pt idx="242">
                  <c:v>-1.2866499964729883E-3</c:v>
                </c:pt>
                <c:pt idx="243">
                  <c:v>-1.0110399998666253E-2</c:v>
                </c:pt>
                <c:pt idx="244">
                  <c:v>-1.1551399999007117E-2</c:v>
                </c:pt>
                <c:pt idx="245">
                  <c:v>-6.0792000003857538E-3</c:v>
                </c:pt>
                <c:pt idx="246">
                  <c:v>1.2135700002545491E-2</c:v>
                </c:pt>
                <c:pt idx="247">
                  <c:v>-2.2158499996294267E-3</c:v>
                </c:pt>
                <c:pt idx="249">
                  <c:v>-1.4960399996198248E-2</c:v>
                </c:pt>
                <c:pt idx="252">
                  <c:v>-1.485754999157507E-2</c:v>
                </c:pt>
                <c:pt idx="254">
                  <c:v>-1.4737849996890873E-2</c:v>
                </c:pt>
                <c:pt idx="255">
                  <c:v>-8.3749997429549694E-5</c:v>
                </c:pt>
                <c:pt idx="258">
                  <c:v>-3.1958999970811419E-3</c:v>
                </c:pt>
                <c:pt idx="266">
                  <c:v>-1.3971450003737118E-2</c:v>
                </c:pt>
                <c:pt idx="267">
                  <c:v>-1.3411599997198209E-2</c:v>
                </c:pt>
                <c:pt idx="268">
                  <c:v>-1.0931849996268284E-2</c:v>
                </c:pt>
                <c:pt idx="270">
                  <c:v>-2.0332399995822925E-2</c:v>
                </c:pt>
                <c:pt idx="272">
                  <c:v>-1.1141900002257898E-2</c:v>
                </c:pt>
                <c:pt idx="273">
                  <c:v>-1.8373749997408595E-2</c:v>
                </c:pt>
                <c:pt idx="277">
                  <c:v>-2.3517949994129594E-2</c:v>
                </c:pt>
                <c:pt idx="279">
                  <c:v>-1.6485899999679532E-2</c:v>
                </c:pt>
                <c:pt idx="280">
                  <c:v>-1.4565999998012558E-2</c:v>
                </c:pt>
                <c:pt idx="281">
                  <c:v>-3.1446300003153738E-2</c:v>
                </c:pt>
                <c:pt idx="282">
                  <c:v>-9.9513999957707711E-3</c:v>
                </c:pt>
                <c:pt idx="285">
                  <c:v>-2.1375499993155245E-2</c:v>
                </c:pt>
                <c:pt idx="286">
                  <c:v>-2.1519699992495589E-2</c:v>
                </c:pt>
                <c:pt idx="287">
                  <c:v>-1.4632799997343682E-2</c:v>
                </c:pt>
                <c:pt idx="288">
                  <c:v>-1.4343449998705182E-2</c:v>
                </c:pt>
                <c:pt idx="290">
                  <c:v>-1.4863699994748458E-2</c:v>
                </c:pt>
                <c:pt idx="291">
                  <c:v>-1.4824099998804741E-2</c:v>
                </c:pt>
                <c:pt idx="293">
                  <c:v>-6.3631000011810102E-3</c:v>
                </c:pt>
                <c:pt idx="294">
                  <c:v>6.3690000388305634E-4</c:v>
                </c:pt>
                <c:pt idx="295">
                  <c:v>-8.8409500021953136E-3</c:v>
                </c:pt>
                <c:pt idx="296">
                  <c:v>-1.6217949996644165E-2</c:v>
                </c:pt>
                <c:pt idx="297">
                  <c:v>-2.0416999977896921E-3</c:v>
                </c:pt>
                <c:pt idx="298">
                  <c:v>-6.474299996625632E-3</c:v>
                </c:pt>
                <c:pt idx="299">
                  <c:v>-1.6233950002060737E-2</c:v>
                </c:pt>
                <c:pt idx="300">
                  <c:v>-4.6673999968334101E-3</c:v>
                </c:pt>
                <c:pt idx="301">
                  <c:v>-1.1163149996718857E-2</c:v>
                </c:pt>
                <c:pt idx="302">
                  <c:v>-1.1219699998036958E-2</c:v>
                </c:pt>
                <c:pt idx="304">
                  <c:v>-1.4853500033495948E-3</c:v>
                </c:pt>
                <c:pt idx="305">
                  <c:v>-7.3967499993159436E-3</c:v>
                </c:pt>
                <c:pt idx="306">
                  <c:v>-8.0484999489272013E-4</c:v>
                </c:pt>
                <c:pt idx="308">
                  <c:v>-1.506119999976363E-2</c:v>
                </c:pt>
                <c:pt idx="312">
                  <c:v>-6.9432499949471094E-3</c:v>
                </c:pt>
                <c:pt idx="314">
                  <c:v>-1.9759449998673517E-2</c:v>
                </c:pt>
                <c:pt idx="315">
                  <c:v>-5.0233500005560927E-3</c:v>
                </c:pt>
                <c:pt idx="320">
                  <c:v>6.1756500072078779E-3</c:v>
                </c:pt>
                <c:pt idx="321">
                  <c:v>-1.4729149996128399E-2</c:v>
                </c:pt>
                <c:pt idx="322">
                  <c:v>-1.0281449998728931E-2</c:v>
                </c:pt>
                <c:pt idx="324">
                  <c:v>-1.5097650000825524E-2</c:v>
                </c:pt>
                <c:pt idx="325">
                  <c:v>-1.3505749993782956E-2</c:v>
                </c:pt>
                <c:pt idx="326">
                  <c:v>-9.4990500001586042E-3</c:v>
                </c:pt>
                <c:pt idx="327">
                  <c:v>-4.1465499962214381E-3</c:v>
                </c:pt>
                <c:pt idx="328">
                  <c:v>-4.0824499956215732E-3</c:v>
                </c:pt>
                <c:pt idx="329">
                  <c:v>4.0127500033122487E-3</c:v>
                </c:pt>
                <c:pt idx="330">
                  <c:v>-1.5131449996260926E-2</c:v>
                </c:pt>
                <c:pt idx="331">
                  <c:v>-1.2619649991393089E-2</c:v>
                </c:pt>
                <c:pt idx="332">
                  <c:v>-1.1349050000717398E-2</c:v>
                </c:pt>
                <c:pt idx="333">
                  <c:v>-1.46949499976472E-2</c:v>
                </c:pt>
                <c:pt idx="334">
                  <c:v>-1.8981449997227173E-2</c:v>
                </c:pt>
                <c:pt idx="335">
                  <c:v>-8.365049994608853E-3</c:v>
                </c:pt>
                <c:pt idx="336">
                  <c:v>-1.3949399995908607E-2</c:v>
                </c:pt>
                <c:pt idx="337">
                  <c:v>-9.853249997831881E-3</c:v>
                </c:pt>
                <c:pt idx="338">
                  <c:v>-1.8406399998639245E-2</c:v>
                </c:pt>
                <c:pt idx="339">
                  <c:v>-1.0398849997727666E-2</c:v>
                </c:pt>
                <c:pt idx="340">
                  <c:v>-1.3870099995983765E-2</c:v>
                </c:pt>
                <c:pt idx="341">
                  <c:v>-1.4126449998002499E-2</c:v>
                </c:pt>
                <c:pt idx="342">
                  <c:v>-1.3375249996897765E-2</c:v>
                </c:pt>
                <c:pt idx="343">
                  <c:v>-2.6578749995678663E-2</c:v>
                </c:pt>
                <c:pt idx="344">
                  <c:v>-1.3984949997393414E-2</c:v>
                </c:pt>
                <c:pt idx="345">
                  <c:v>-1.4328949997434393E-2</c:v>
                </c:pt>
                <c:pt idx="346">
                  <c:v>-1.9068699992203619E-2</c:v>
                </c:pt>
                <c:pt idx="347">
                  <c:v>-1.8362749993684702E-2</c:v>
                </c:pt>
                <c:pt idx="348">
                  <c:v>-2.0650199992815033E-2</c:v>
                </c:pt>
                <c:pt idx="351">
                  <c:v>-2.0818899996811524E-2</c:v>
                </c:pt>
                <c:pt idx="353">
                  <c:v>-2.510729999630712E-2</c:v>
                </c:pt>
                <c:pt idx="354">
                  <c:v>-2.2588799998629838E-2</c:v>
                </c:pt>
                <c:pt idx="355">
                  <c:v>-1.1355999995430466E-2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905-4422-9FCC-0E5ACEB67BD4}"/>
            </c:ext>
          </c:extLst>
        </c:ser>
        <c:ser>
          <c:idx val="2"/>
          <c:order val="2"/>
          <c:tx>
            <c:strRef>
              <c:f>'Inactive 2'!$J$20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2'!$F$21:$F$1767</c:f>
              <c:numCache>
                <c:formatCode>General</c:formatCode>
                <c:ptCount val="1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2'!$J$21:$J$1767</c:f>
              <c:numCache>
                <c:formatCode>General</c:formatCode>
                <c:ptCount val="1747"/>
                <c:pt idx="140">
                  <c:v>-3.5967000003438443E-3</c:v>
                </c:pt>
                <c:pt idx="142">
                  <c:v>7.019700002274476E-3</c:v>
                </c:pt>
                <c:pt idx="145">
                  <c:v>5.4673999984515831E-3</c:v>
                </c:pt>
                <c:pt idx="154">
                  <c:v>-1.2611499987542629E-3</c:v>
                </c:pt>
                <c:pt idx="159">
                  <c:v>-4.7257999976864085E-3</c:v>
                </c:pt>
                <c:pt idx="160">
                  <c:v>1.2741999962599948E-3</c:v>
                </c:pt>
                <c:pt idx="161">
                  <c:v>3.2741999966674484E-3</c:v>
                </c:pt>
                <c:pt idx="162">
                  <c:v>-5.1093999936711043E-3</c:v>
                </c:pt>
                <c:pt idx="164">
                  <c:v>-7.9896999959601089E-3</c:v>
                </c:pt>
                <c:pt idx="169">
                  <c:v>1.6003999990061857E-3</c:v>
                </c:pt>
                <c:pt idx="170">
                  <c:v>8.6004000040702522E-3</c:v>
                </c:pt>
                <c:pt idx="178">
                  <c:v>3.2404000012320466E-3</c:v>
                </c:pt>
                <c:pt idx="179">
                  <c:v>4.2403999977977946E-3</c:v>
                </c:pt>
                <c:pt idx="186">
                  <c:v>9.9342000030446798E-3</c:v>
                </c:pt>
                <c:pt idx="188">
                  <c:v>7.1084999945014715E-4</c:v>
                </c:pt>
                <c:pt idx="197">
                  <c:v>4.0126000021700747E-3</c:v>
                </c:pt>
                <c:pt idx="204">
                  <c:v>5.7865000053425319E-3</c:v>
                </c:pt>
                <c:pt idx="205">
                  <c:v>-9.3812499981140718E-3</c:v>
                </c:pt>
                <c:pt idx="215">
                  <c:v>9.2145000235177577E-4</c:v>
                </c:pt>
                <c:pt idx="220">
                  <c:v>1.7612500014365651E-3</c:v>
                </c:pt>
                <c:pt idx="235">
                  <c:v>-9.3922499945620075E-3</c:v>
                </c:pt>
                <c:pt idx="248">
                  <c:v>-1.0603199996694457E-2</c:v>
                </c:pt>
                <c:pt idx="250">
                  <c:v>-1.5644500017515384E-3</c:v>
                </c:pt>
                <c:pt idx="262">
                  <c:v>-8.5275499950512312E-3</c:v>
                </c:pt>
                <c:pt idx="264">
                  <c:v>-3.9102000009734184E-3</c:v>
                </c:pt>
                <c:pt idx="265">
                  <c:v>-2.677399999811314E-3</c:v>
                </c:pt>
                <c:pt idx="269">
                  <c:v>-3.0063000012887642E-3</c:v>
                </c:pt>
                <c:pt idx="271">
                  <c:v>-6.0863999970024452E-3</c:v>
                </c:pt>
                <c:pt idx="274">
                  <c:v>-6.7761999962385744E-3</c:v>
                </c:pt>
                <c:pt idx="275">
                  <c:v>-1.7159799994260538E-2</c:v>
                </c:pt>
                <c:pt idx="276">
                  <c:v>-1.2480249992222525E-2</c:v>
                </c:pt>
                <c:pt idx="278">
                  <c:v>-6.5367999923182651E-3</c:v>
                </c:pt>
                <c:pt idx="283">
                  <c:v>-1.2489549997553695E-2</c:v>
                </c:pt>
                <c:pt idx="284">
                  <c:v>-4.1624999939813279E-3</c:v>
                </c:pt>
                <c:pt idx="289">
                  <c:v>-1.4273699991463218E-2</c:v>
                </c:pt>
                <c:pt idx="292">
                  <c:v>-9.0445499954512343E-3</c:v>
                </c:pt>
                <c:pt idx="303">
                  <c:v>-6.3252499967347831E-3</c:v>
                </c:pt>
                <c:pt idx="307">
                  <c:v>-8.5908999972161837E-3</c:v>
                </c:pt>
                <c:pt idx="310">
                  <c:v>-1.58604999887757E-3</c:v>
                </c:pt>
                <c:pt idx="311">
                  <c:v>-1.7144949997600634E-2</c:v>
                </c:pt>
                <c:pt idx="313">
                  <c:v>-1.1289149995718617E-2</c:v>
                </c:pt>
                <c:pt idx="316">
                  <c:v>-1.5073299997311551E-2</c:v>
                </c:pt>
                <c:pt idx="317">
                  <c:v>-1.0481400000571739E-2</c:v>
                </c:pt>
                <c:pt idx="318">
                  <c:v>-1.9028900002012961E-2</c:v>
                </c:pt>
                <c:pt idx="319">
                  <c:v>-1.693179999710992E-2</c:v>
                </c:pt>
                <c:pt idx="323">
                  <c:v>-1.6067499993368983E-2</c:v>
                </c:pt>
                <c:pt idx="352">
                  <c:v>-2.089430000341963E-2</c:v>
                </c:pt>
                <c:pt idx="356">
                  <c:v>-2.0784699998330325E-2</c:v>
                </c:pt>
                <c:pt idx="405">
                  <c:v>-2.3509599996032193E-2</c:v>
                </c:pt>
                <c:pt idx="451">
                  <c:v>-1.9197249996068422E-2</c:v>
                </c:pt>
                <c:pt idx="499">
                  <c:v>-1.9974449998699129E-2</c:v>
                </c:pt>
                <c:pt idx="502">
                  <c:v>-1.9186399993486702E-2</c:v>
                </c:pt>
                <c:pt idx="503">
                  <c:v>-1.923720000195317E-2</c:v>
                </c:pt>
                <c:pt idx="505">
                  <c:v>-2.014604999567382E-2</c:v>
                </c:pt>
                <c:pt idx="506">
                  <c:v>-2.0398350003233645E-2</c:v>
                </c:pt>
                <c:pt idx="517">
                  <c:v>-1.7328299996734131E-2</c:v>
                </c:pt>
                <c:pt idx="519">
                  <c:v>-1.7835649996413849E-2</c:v>
                </c:pt>
                <c:pt idx="525">
                  <c:v>-1.7367499996908009E-2</c:v>
                </c:pt>
                <c:pt idx="531">
                  <c:v>-1.4690500000142492E-2</c:v>
                </c:pt>
                <c:pt idx="535">
                  <c:v>-1.3673300003574695E-2</c:v>
                </c:pt>
                <c:pt idx="545">
                  <c:v>-1.0276199995132629E-2</c:v>
                </c:pt>
                <c:pt idx="547">
                  <c:v>-1.0198999996646307E-2</c:v>
                </c:pt>
                <c:pt idx="548">
                  <c:v>-9.7120999926119111E-3</c:v>
                </c:pt>
                <c:pt idx="552">
                  <c:v>-9.7626999995554797E-3</c:v>
                </c:pt>
                <c:pt idx="553">
                  <c:v>-1.0361000000557397E-2</c:v>
                </c:pt>
                <c:pt idx="554">
                  <c:v>-1.0024899995187297E-2</c:v>
                </c:pt>
                <c:pt idx="558">
                  <c:v>-1.0305199997674208E-2</c:v>
                </c:pt>
                <c:pt idx="579">
                  <c:v>-8.1950999956461601E-3</c:v>
                </c:pt>
                <c:pt idx="580">
                  <c:v>-8.1950999956461601E-3</c:v>
                </c:pt>
                <c:pt idx="581">
                  <c:v>-7.7188499999465421E-3</c:v>
                </c:pt>
                <c:pt idx="582">
                  <c:v>-7.7188499999465421E-3</c:v>
                </c:pt>
                <c:pt idx="589">
                  <c:v>-7.6572499965550378E-3</c:v>
                </c:pt>
                <c:pt idx="590">
                  <c:v>-3.9553499955218285E-3</c:v>
                </c:pt>
                <c:pt idx="596">
                  <c:v>-2.7673000004142523E-3</c:v>
                </c:pt>
                <c:pt idx="597">
                  <c:v>-3.2269499934045598E-3</c:v>
                </c:pt>
                <c:pt idx="598">
                  <c:v>-2.9350499899010174E-3</c:v>
                </c:pt>
                <c:pt idx="599">
                  <c:v>9.7410017042420805E-4</c:v>
                </c:pt>
                <c:pt idx="600">
                  <c:v>1.2416000099619851E-3</c:v>
                </c:pt>
                <c:pt idx="601">
                  <c:v>1.0630000033415854E-3</c:v>
                </c:pt>
                <c:pt idx="602">
                  <c:v>-9.6075000328710303E-4</c:v>
                </c:pt>
                <c:pt idx="603">
                  <c:v>-7.7874999988125637E-4</c:v>
                </c:pt>
                <c:pt idx="604">
                  <c:v>-6.5235020883847028E-4</c:v>
                </c:pt>
                <c:pt idx="605">
                  <c:v>5.524599997443147E-3</c:v>
                </c:pt>
                <c:pt idx="606">
                  <c:v>3.5455999968689866E-3</c:v>
                </c:pt>
                <c:pt idx="607">
                  <c:v>4.0111999987857416E-3</c:v>
                </c:pt>
                <c:pt idx="608">
                  <c:v>2.8382500095176511E-3</c:v>
                </c:pt>
                <c:pt idx="609">
                  <c:v>3.582600002118852E-3</c:v>
                </c:pt>
                <c:pt idx="610">
                  <c:v>3.9949999991222285E-3</c:v>
                </c:pt>
                <c:pt idx="611">
                  <c:v>5.6113999962690286E-3</c:v>
                </c:pt>
                <c:pt idx="612">
                  <c:v>3.3384499984094873E-3</c:v>
                </c:pt>
                <c:pt idx="613">
                  <c:v>3.9655000073253177E-3</c:v>
                </c:pt>
                <c:pt idx="614">
                  <c:v>4.5016000076429918E-3</c:v>
                </c:pt>
                <c:pt idx="615">
                  <c:v>3.499250000459142E-3</c:v>
                </c:pt>
                <c:pt idx="616">
                  <c:v>4.5262999992701225E-3</c:v>
                </c:pt>
                <c:pt idx="617">
                  <c:v>2.8566499968292192E-3</c:v>
                </c:pt>
                <c:pt idx="618">
                  <c:v>4.011600001831539E-3</c:v>
                </c:pt>
                <c:pt idx="619">
                  <c:v>3.7386500043794513E-3</c:v>
                </c:pt>
                <c:pt idx="620">
                  <c:v>4.1477000049781054E-3</c:v>
                </c:pt>
                <c:pt idx="621">
                  <c:v>3.4495000072638504E-3</c:v>
                </c:pt>
                <c:pt idx="622">
                  <c:v>6.0307834719424136E-3</c:v>
                </c:pt>
                <c:pt idx="623">
                  <c:v>5.2757500016014092E-3</c:v>
                </c:pt>
                <c:pt idx="624">
                  <c:v>6.5539500064915046E-3</c:v>
                </c:pt>
                <c:pt idx="625">
                  <c:v>4.390150003018789E-3</c:v>
                </c:pt>
                <c:pt idx="626">
                  <c:v>5.8171999990008771E-3</c:v>
                </c:pt>
                <c:pt idx="627">
                  <c:v>6.2442499984172173E-3</c:v>
                </c:pt>
                <c:pt idx="628">
                  <c:v>5.0393500059726648E-3</c:v>
                </c:pt>
                <c:pt idx="629">
                  <c:v>5.3664000006392598E-3</c:v>
                </c:pt>
                <c:pt idx="630">
                  <c:v>6.8151500017847866E-3</c:v>
                </c:pt>
                <c:pt idx="631">
                  <c:v>6.1947000067448243E-3</c:v>
                </c:pt>
                <c:pt idx="632">
                  <c:v>1.6927500000747386E-2</c:v>
                </c:pt>
                <c:pt idx="633">
                  <c:v>7.0811502228025347E-3</c:v>
                </c:pt>
                <c:pt idx="634">
                  <c:v>7.2274999984074384E-3</c:v>
                </c:pt>
                <c:pt idx="635">
                  <c:v>7.1358000059262849E-3</c:v>
                </c:pt>
                <c:pt idx="636">
                  <c:v>-3.3650001569185406E-5</c:v>
                </c:pt>
                <c:pt idx="637">
                  <c:v>7.2934000054374337E-3</c:v>
                </c:pt>
                <c:pt idx="638">
                  <c:v>7.1204500054591335E-3</c:v>
                </c:pt>
                <c:pt idx="639">
                  <c:v>7.7556999967782758E-3</c:v>
                </c:pt>
                <c:pt idx="640">
                  <c:v>9.6896999602904543E-3</c:v>
                </c:pt>
                <c:pt idx="641">
                  <c:v>7.6353499971446581E-3</c:v>
                </c:pt>
                <c:pt idx="642">
                  <c:v>7.6624000066658482E-3</c:v>
                </c:pt>
                <c:pt idx="643">
                  <c:v>7.0469499987666495E-3</c:v>
                </c:pt>
                <c:pt idx="644">
                  <c:v>7.9593000045861118E-3</c:v>
                </c:pt>
                <c:pt idx="645">
                  <c:v>7.3929499994846992E-3</c:v>
                </c:pt>
                <c:pt idx="646">
                  <c:v>7.0373500057030469E-3</c:v>
                </c:pt>
                <c:pt idx="647">
                  <c:v>8.2014500003424473E-3</c:v>
                </c:pt>
                <c:pt idx="648">
                  <c:v>8.8368000069749542E-3</c:v>
                </c:pt>
                <c:pt idx="649">
                  <c:v>8.3867499997722916E-3</c:v>
                </c:pt>
                <c:pt idx="650">
                  <c:v>1.0336150000512134E-2</c:v>
                </c:pt>
                <c:pt idx="651">
                  <c:v>1.0163200000533834E-2</c:v>
                </c:pt>
                <c:pt idx="652">
                  <c:v>8.8747498957673088E-3</c:v>
                </c:pt>
                <c:pt idx="653">
                  <c:v>9.0838500036625192E-3</c:v>
                </c:pt>
                <c:pt idx="654">
                  <c:v>9.8479500011308119E-3</c:v>
                </c:pt>
                <c:pt idx="655">
                  <c:v>1.3080000004265457E-2</c:v>
                </c:pt>
                <c:pt idx="656">
                  <c:v>1.3619400000607129E-2</c:v>
                </c:pt>
                <c:pt idx="657">
                  <c:v>1.3127899997925851E-2</c:v>
                </c:pt>
                <c:pt idx="658">
                  <c:v>1.2966450005478691E-2</c:v>
                </c:pt>
                <c:pt idx="659">
                  <c:v>1.3493500002368819E-2</c:v>
                </c:pt>
                <c:pt idx="660">
                  <c:v>1.3214150007115677E-2</c:v>
                </c:pt>
                <c:pt idx="661">
                  <c:v>1.4147800007776823E-2</c:v>
                </c:pt>
                <c:pt idx="662">
                  <c:v>1.9257799998740666E-2</c:v>
                </c:pt>
                <c:pt idx="663">
                  <c:v>1.4390100004675332E-2</c:v>
                </c:pt>
                <c:pt idx="664">
                  <c:v>1.4458000005106442E-2</c:v>
                </c:pt>
                <c:pt idx="665">
                  <c:v>1.6090600009192713E-2</c:v>
                </c:pt>
                <c:pt idx="666">
                  <c:v>1.6122100001666695E-2</c:v>
                </c:pt>
                <c:pt idx="667">
                  <c:v>1.6497900011017919E-2</c:v>
                </c:pt>
                <c:pt idx="668">
                  <c:v>2.7616100000159349E-2</c:v>
                </c:pt>
                <c:pt idx="669">
                  <c:v>1.8737400001555216E-2</c:v>
                </c:pt>
                <c:pt idx="670">
                  <c:v>1.895380000496516E-2</c:v>
                </c:pt>
                <c:pt idx="671">
                  <c:v>1.5380850003566593E-2</c:v>
                </c:pt>
                <c:pt idx="672">
                  <c:v>1.6353049999452196E-2</c:v>
                </c:pt>
                <c:pt idx="673">
                  <c:v>5.3153350003412925E-2</c:v>
                </c:pt>
                <c:pt idx="674">
                  <c:v>1.818230000208132E-2</c:v>
                </c:pt>
                <c:pt idx="675">
                  <c:v>2.4582300131442025E-2</c:v>
                </c:pt>
                <c:pt idx="676">
                  <c:v>1.7409350002708379E-2</c:v>
                </c:pt>
                <c:pt idx="677">
                  <c:v>1.9052800002100412E-2</c:v>
                </c:pt>
                <c:pt idx="678">
                  <c:v>1.9662900071125478E-2</c:v>
                </c:pt>
                <c:pt idx="679">
                  <c:v>1.7639149795286357E-2</c:v>
                </c:pt>
                <c:pt idx="680">
                  <c:v>1.9066200198722072E-2</c:v>
                </c:pt>
                <c:pt idx="681">
                  <c:v>1.9440000003669411E-2</c:v>
                </c:pt>
                <c:pt idx="682">
                  <c:v>1.806705000490183E-2</c:v>
                </c:pt>
                <c:pt idx="683">
                  <c:v>2.0318699964263942E-2</c:v>
                </c:pt>
                <c:pt idx="684">
                  <c:v>1.9077900004049297E-2</c:v>
                </c:pt>
                <c:pt idx="685">
                  <c:v>2.5308500000392087E-2</c:v>
                </c:pt>
                <c:pt idx="686">
                  <c:v>1.9470150000415742E-2</c:v>
                </c:pt>
                <c:pt idx="687">
                  <c:v>1.979975015274249E-2</c:v>
                </c:pt>
                <c:pt idx="688">
                  <c:v>2.0494500007771421E-2</c:v>
                </c:pt>
                <c:pt idx="689">
                  <c:v>1.5958500000124332E-2</c:v>
                </c:pt>
                <c:pt idx="690">
                  <c:v>2.0376150001538917E-2</c:v>
                </c:pt>
                <c:pt idx="691">
                  <c:v>2.1117999996931758E-2</c:v>
                </c:pt>
                <c:pt idx="692">
                  <c:v>1.9645050000690389E-2</c:v>
                </c:pt>
                <c:pt idx="693">
                  <c:v>2.1655900003679562E-2</c:v>
                </c:pt>
                <c:pt idx="694">
                  <c:v>2.1641650193487294E-2</c:v>
                </c:pt>
                <c:pt idx="695">
                  <c:v>2.2917449998203665E-2</c:v>
                </c:pt>
                <c:pt idx="696">
                  <c:v>2.3350650000793394E-2</c:v>
                </c:pt>
                <c:pt idx="697">
                  <c:v>2.4277700009406544E-2</c:v>
                </c:pt>
                <c:pt idx="698">
                  <c:v>2.3898349994851742E-2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905-4422-9FCC-0E5ACEB67BD4}"/>
            </c:ext>
          </c:extLst>
        </c:ser>
        <c:ser>
          <c:idx val="3"/>
          <c:order val="3"/>
          <c:tx>
            <c:strRef>
              <c:f>'Inactive 2'!$K$20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2'!$K$21:$K$767</c:f>
              <c:numCache>
                <c:formatCode>General</c:formatCode>
                <c:ptCount val="747"/>
                <c:pt idx="127">
                  <c:v>4.4570000318344682E-4</c:v>
                </c:pt>
                <c:pt idx="128">
                  <c:v>-1.4378999985638075E-3</c:v>
                </c:pt>
                <c:pt idx="129">
                  <c:v>-4.6108500027912669E-3</c:v>
                </c:pt>
                <c:pt idx="130">
                  <c:v>-1.2451499933376908E-3</c:v>
                </c:pt>
                <c:pt idx="131">
                  <c:v>9.3712500020046718E-3</c:v>
                </c:pt>
                <c:pt idx="155">
                  <c:v>-4.0848999997251667E-3</c:v>
                </c:pt>
                <c:pt idx="156">
                  <c:v>4.7495000035269186E-4</c:v>
                </c:pt>
                <c:pt idx="158">
                  <c:v>6.6512000048533082E-3</c:v>
                </c:pt>
                <c:pt idx="349">
                  <c:v>-2.0010799998999573E-2</c:v>
                </c:pt>
                <c:pt idx="350">
                  <c:v>-1.7183749994728714E-2</c:v>
                </c:pt>
                <c:pt idx="357">
                  <c:v>-2.5724849991092924E-2</c:v>
                </c:pt>
                <c:pt idx="358">
                  <c:v>-2.2681200003717095E-2</c:v>
                </c:pt>
                <c:pt idx="365">
                  <c:v>-2.9170649992011022E-2</c:v>
                </c:pt>
                <c:pt idx="372">
                  <c:v>-2.8862899998784997E-2</c:v>
                </c:pt>
                <c:pt idx="373">
                  <c:v>-2.6764299997012131E-2</c:v>
                </c:pt>
                <c:pt idx="375">
                  <c:v>-2.6396899993414991E-2</c:v>
                </c:pt>
                <c:pt idx="376">
                  <c:v>-2.986984999733977E-2</c:v>
                </c:pt>
                <c:pt idx="377">
                  <c:v>-2.9380499996477738E-2</c:v>
                </c:pt>
                <c:pt idx="378">
                  <c:v>-3.0453449995547999E-2</c:v>
                </c:pt>
                <c:pt idx="380">
                  <c:v>-2.8600949997780845E-2</c:v>
                </c:pt>
                <c:pt idx="387">
                  <c:v>-2.564689999417169E-2</c:v>
                </c:pt>
                <c:pt idx="391">
                  <c:v>-2.4730099998123478E-2</c:v>
                </c:pt>
                <c:pt idx="392">
                  <c:v>-2.7374849996704143E-2</c:v>
                </c:pt>
                <c:pt idx="399">
                  <c:v>-2.2171999997226521E-2</c:v>
                </c:pt>
                <c:pt idx="400">
                  <c:v>-2.6944949997414369E-2</c:v>
                </c:pt>
                <c:pt idx="401">
                  <c:v>-2.4156349994882476E-2</c:v>
                </c:pt>
                <c:pt idx="402">
                  <c:v>-2.4663699994562194E-2</c:v>
                </c:pt>
                <c:pt idx="403">
                  <c:v>-2.4136649997672066E-2</c:v>
                </c:pt>
                <c:pt idx="407">
                  <c:v>-2.117395000095712E-2</c:v>
                </c:pt>
                <c:pt idx="408">
                  <c:v>-2.0446899994567502E-2</c:v>
                </c:pt>
                <c:pt idx="409">
                  <c:v>-2.1103449995280243E-2</c:v>
                </c:pt>
                <c:pt idx="410">
                  <c:v>-2.3370650000288151E-2</c:v>
                </c:pt>
                <c:pt idx="411">
                  <c:v>-2.1043599997938145E-2</c:v>
                </c:pt>
                <c:pt idx="412">
                  <c:v>-2.0143599998846184E-2</c:v>
                </c:pt>
                <c:pt idx="419">
                  <c:v>-1.9333399992319755E-2</c:v>
                </c:pt>
                <c:pt idx="420">
                  <c:v>-2.1706349994929042E-2</c:v>
                </c:pt>
                <c:pt idx="421">
                  <c:v>-1.9079300000157673E-2</c:v>
                </c:pt>
                <c:pt idx="422">
                  <c:v>-1.9462899996142369E-2</c:v>
                </c:pt>
                <c:pt idx="423">
                  <c:v>-2.1373550000134856E-2</c:v>
                </c:pt>
                <c:pt idx="425">
                  <c:v>-2.1114449999004137E-2</c:v>
                </c:pt>
                <c:pt idx="426">
                  <c:v>-1.9687399995746091E-2</c:v>
                </c:pt>
                <c:pt idx="427">
                  <c:v>-1.9388150001759641E-2</c:v>
                </c:pt>
                <c:pt idx="429">
                  <c:v>-2.2648749996733386E-2</c:v>
                </c:pt>
                <c:pt idx="431">
                  <c:v>-1.9788699995842762E-2</c:v>
                </c:pt>
                <c:pt idx="432">
                  <c:v>-1.9669000001158565E-2</c:v>
                </c:pt>
                <c:pt idx="433">
                  <c:v>-2.0109149998461362E-2</c:v>
                </c:pt>
                <c:pt idx="434">
                  <c:v>-1.9613199998275377E-2</c:v>
                </c:pt>
                <c:pt idx="435">
                  <c:v>-1.9180399998731446E-2</c:v>
                </c:pt>
                <c:pt idx="436">
                  <c:v>-1.9340999991982244E-2</c:v>
                </c:pt>
                <c:pt idx="437">
                  <c:v>-1.9504900003084913E-2</c:v>
                </c:pt>
                <c:pt idx="438">
                  <c:v>-1.9829699995170813E-2</c:v>
                </c:pt>
                <c:pt idx="439">
                  <c:v>-1.9837050000205636E-2</c:v>
                </c:pt>
                <c:pt idx="440">
                  <c:v>-1.9519599998602644E-2</c:v>
                </c:pt>
                <c:pt idx="444">
                  <c:v>-2.0656349995988421E-2</c:v>
                </c:pt>
                <c:pt idx="445">
                  <c:v>-2.1829299992532469E-2</c:v>
                </c:pt>
                <c:pt idx="446">
                  <c:v>-1.9362849998287857E-2</c:v>
                </c:pt>
                <c:pt idx="447">
                  <c:v>-1.9207599994842894E-2</c:v>
                </c:pt>
                <c:pt idx="448">
                  <c:v>-1.9207599994842894E-2</c:v>
                </c:pt>
                <c:pt idx="456">
                  <c:v>-1.9443049997789785E-2</c:v>
                </c:pt>
                <c:pt idx="458">
                  <c:v>-2.3231450002640486E-2</c:v>
                </c:pt>
                <c:pt idx="459">
                  <c:v>-1.8831450004654471E-2</c:v>
                </c:pt>
                <c:pt idx="460">
                  <c:v>-1.9804399998974986E-2</c:v>
                </c:pt>
                <c:pt idx="463">
                  <c:v>-1.9486849989334587E-2</c:v>
                </c:pt>
                <c:pt idx="464">
                  <c:v>-1.8229349996545352E-2</c:v>
                </c:pt>
                <c:pt idx="465">
                  <c:v>-1.8658999993931502E-2</c:v>
                </c:pt>
                <c:pt idx="467">
                  <c:v>-1.900634999765316E-2</c:v>
                </c:pt>
                <c:pt idx="468">
                  <c:v>-1.767929999914486E-2</c:v>
                </c:pt>
                <c:pt idx="469">
                  <c:v>-1.9665350002469495E-2</c:v>
                </c:pt>
                <c:pt idx="471">
                  <c:v>-1.8901349998486694E-2</c:v>
                </c:pt>
                <c:pt idx="472">
                  <c:v>-1.9657899996673223E-2</c:v>
                </c:pt>
                <c:pt idx="473">
                  <c:v>-1.9657899996673223E-2</c:v>
                </c:pt>
                <c:pt idx="474">
                  <c:v>-1.8030849998467602E-2</c:v>
                </c:pt>
                <c:pt idx="475">
                  <c:v>-1.9025099994905759E-2</c:v>
                </c:pt>
                <c:pt idx="476">
                  <c:v>-1.8798049997712951E-2</c:v>
                </c:pt>
                <c:pt idx="477">
                  <c:v>-1.7833199999586213E-2</c:v>
                </c:pt>
                <c:pt idx="478">
                  <c:v>-1.7833199999586213E-2</c:v>
                </c:pt>
                <c:pt idx="479">
                  <c:v>-1.8506149994209409E-2</c:v>
                </c:pt>
                <c:pt idx="480">
                  <c:v>-2.0279099997424055E-2</c:v>
                </c:pt>
                <c:pt idx="482">
                  <c:v>-1.8613500003993977E-2</c:v>
                </c:pt>
                <c:pt idx="483">
                  <c:v>-1.8799550001858734E-2</c:v>
                </c:pt>
                <c:pt idx="484">
                  <c:v>-1.8672499994863756E-2</c:v>
                </c:pt>
                <c:pt idx="485">
                  <c:v>-1.8666750002012122E-2</c:v>
                </c:pt>
                <c:pt idx="486">
                  <c:v>-1.9957699994847644E-2</c:v>
                </c:pt>
                <c:pt idx="487">
                  <c:v>-1.9057699995755684E-2</c:v>
                </c:pt>
                <c:pt idx="488">
                  <c:v>-2.0130649994825944E-2</c:v>
                </c:pt>
                <c:pt idx="491">
                  <c:v>-2.1129699998709839E-2</c:v>
                </c:pt>
                <c:pt idx="492">
                  <c:v>-2.0002650002425071E-2</c:v>
                </c:pt>
                <c:pt idx="498">
                  <c:v>-1.8924500000139233E-2</c:v>
                </c:pt>
                <c:pt idx="500">
                  <c:v>-1.8252299996674992E-2</c:v>
                </c:pt>
                <c:pt idx="504">
                  <c:v>-1.9819850000203587E-2</c:v>
                </c:pt>
                <c:pt idx="509">
                  <c:v>-1.8009849991358351E-2</c:v>
                </c:pt>
                <c:pt idx="510">
                  <c:v>-1.7482800001744181E-2</c:v>
                </c:pt>
                <c:pt idx="511">
                  <c:v>-1.8094200000632554E-2</c:v>
                </c:pt>
                <c:pt idx="512">
                  <c:v>-1.876714999525575E-2</c:v>
                </c:pt>
                <c:pt idx="513">
                  <c:v>-2.115724999748636E-2</c:v>
                </c:pt>
                <c:pt idx="514">
                  <c:v>-1.7509649995190557E-2</c:v>
                </c:pt>
                <c:pt idx="515">
                  <c:v>-1.7297300000791438E-2</c:v>
                </c:pt>
                <c:pt idx="516">
                  <c:v>-1.6998799990687985E-2</c:v>
                </c:pt>
                <c:pt idx="518">
                  <c:v>-1.7522549991554115E-2</c:v>
                </c:pt>
                <c:pt idx="520">
                  <c:v>-1.7124899997725151E-2</c:v>
                </c:pt>
                <c:pt idx="521">
                  <c:v>-1.7997850001847837E-2</c:v>
                </c:pt>
                <c:pt idx="522">
                  <c:v>-1.7121600001701154E-2</c:v>
                </c:pt>
                <c:pt idx="523">
                  <c:v>-1.7021599996951409E-2</c:v>
                </c:pt>
                <c:pt idx="524">
                  <c:v>-1.6594549997535069E-2</c:v>
                </c:pt>
                <c:pt idx="526">
                  <c:v>-1.6501899997820146E-2</c:v>
                </c:pt>
                <c:pt idx="527">
                  <c:v>-1.7974850001337472E-2</c:v>
                </c:pt>
                <c:pt idx="528">
                  <c:v>-1.6336199994839262E-2</c:v>
                </c:pt>
                <c:pt idx="530">
                  <c:v>-1.796154999465216E-2</c:v>
                </c:pt>
                <c:pt idx="532">
                  <c:v>-1.4404049994482193E-2</c:v>
                </c:pt>
                <c:pt idx="533">
                  <c:v>-1.356264999776613E-2</c:v>
                </c:pt>
                <c:pt idx="534">
                  <c:v>-1.3462649993016385E-2</c:v>
                </c:pt>
                <c:pt idx="536">
                  <c:v>-1.3469999998051208E-2</c:v>
                </c:pt>
                <c:pt idx="539">
                  <c:v>-1.3483750000887085E-2</c:v>
                </c:pt>
                <c:pt idx="540">
                  <c:v>-1.3156699998944532E-2</c:v>
                </c:pt>
                <c:pt idx="546">
                  <c:v>-7.8113499985192902E-3</c:v>
                </c:pt>
                <c:pt idx="549">
                  <c:v>-9.7365999972680584E-3</c:v>
                </c:pt>
                <c:pt idx="550">
                  <c:v>-1.0109549999469891E-2</c:v>
                </c:pt>
                <c:pt idx="551">
                  <c:v>-9.6823999992921017E-3</c:v>
                </c:pt>
                <c:pt idx="555">
                  <c:v>-9.3248999983188696E-3</c:v>
                </c:pt>
                <c:pt idx="556">
                  <c:v>-1.1297849996481091E-2</c:v>
                </c:pt>
                <c:pt idx="557">
                  <c:v>-9.8084999990533106E-3</c:v>
                </c:pt>
                <c:pt idx="560">
                  <c:v>-1.026004999584984E-2</c:v>
                </c:pt>
                <c:pt idx="561">
                  <c:v>-9.6329999942099676E-3</c:v>
                </c:pt>
                <c:pt idx="562">
                  <c:v>-1.0605949995806441E-2</c:v>
                </c:pt>
                <c:pt idx="563">
                  <c:v>-1.0456749994773418E-2</c:v>
                </c:pt>
                <c:pt idx="564">
                  <c:v>-9.7296999956597574E-3</c:v>
                </c:pt>
                <c:pt idx="565">
                  <c:v>-1.040264999755891E-2</c:v>
                </c:pt>
                <c:pt idx="566">
                  <c:v>-9.9969000002602115E-3</c:v>
                </c:pt>
                <c:pt idx="567">
                  <c:v>-1.0469849992659874E-2</c:v>
                </c:pt>
                <c:pt idx="568">
                  <c:v>-9.8804999943240546E-3</c:v>
                </c:pt>
                <c:pt idx="569">
                  <c:v>-9.7534500018809922E-3</c:v>
                </c:pt>
                <c:pt idx="570">
                  <c:v>-9.1263999929651618E-3</c:v>
                </c:pt>
                <c:pt idx="571">
                  <c:v>-1.0337049992813263E-2</c:v>
                </c:pt>
                <c:pt idx="572">
                  <c:v>-9.7099999984493479E-3</c:v>
                </c:pt>
                <c:pt idx="573">
                  <c:v>-8.0049999960465357E-3</c:v>
                </c:pt>
                <c:pt idx="574">
                  <c:v>-1.0077949998958502E-2</c:v>
                </c:pt>
                <c:pt idx="575">
                  <c:v>-9.0509000001475215E-3</c:v>
                </c:pt>
                <c:pt idx="576">
                  <c:v>-1.2804149992007297E-2</c:v>
                </c:pt>
                <c:pt idx="577">
                  <c:v>-7.7770999996573664E-3</c:v>
                </c:pt>
                <c:pt idx="584">
                  <c:v>-8.6348499971791171E-3</c:v>
                </c:pt>
                <c:pt idx="587">
                  <c:v>-7.3655499945743941E-3</c:v>
                </c:pt>
                <c:pt idx="588">
                  <c:v>-7.4113499940722249E-3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905-4422-9FCC-0E5ACEB67BD4}"/>
            </c:ext>
          </c:extLst>
        </c:ser>
        <c:ser>
          <c:idx val="4"/>
          <c:order val="4"/>
          <c:tx>
            <c:strRef>
              <c:f>'Inactive 2'!$L$20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2'!$L$21:$L$767</c:f>
              <c:numCache>
                <c:formatCode>General</c:formatCode>
                <c:ptCount val="747"/>
                <c:pt idx="359">
                  <c:v>-2.6111499995749909E-2</c:v>
                </c:pt>
                <c:pt idx="388">
                  <c:v>-2.7449149994936306E-2</c:v>
                </c:pt>
                <c:pt idx="394">
                  <c:v>-2.5460368407948408E-2</c:v>
                </c:pt>
                <c:pt idx="397">
                  <c:v>-2.4737918276514392E-2</c:v>
                </c:pt>
                <c:pt idx="447">
                  <c:v>-1.9362849998287857E-2</c:v>
                </c:pt>
                <c:pt idx="455">
                  <c:v>-1.9552099991415162E-2</c:v>
                </c:pt>
                <c:pt idx="501">
                  <c:v>-1.9178299997292925E-2</c:v>
                </c:pt>
                <c:pt idx="507">
                  <c:v>-1.8449549999786541E-2</c:v>
                </c:pt>
                <c:pt idx="508">
                  <c:v>-1.8322500000067521E-2</c:v>
                </c:pt>
                <c:pt idx="583">
                  <c:v>-7.906499995442573E-3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905-4422-9FCC-0E5ACEB67BD4}"/>
            </c:ext>
          </c:extLst>
        </c:ser>
        <c:ser>
          <c:idx val="5"/>
          <c:order val="5"/>
          <c:tx>
            <c:strRef>
              <c:f>'Inactive 2'!$M$20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2'!$M$21:$M$767</c:f>
              <c:numCache>
                <c:formatCode>General</c:formatCode>
                <c:ptCount val="747"/>
                <c:pt idx="224">
                  <c:v>-1.8338249996304512E-2</c:v>
                </c:pt>
                <c:pt idx="226">
                  <c:v>-1.148899995314423E-3</c:v>
                </c:pt>
                <c:pt idx="228">
                  <c:v>-1.9667749991640449E-2</c:v>
                </c:pt>
                <c:pt idx="229">
                  <c:v>1.3610950009024236E-2</c:v>
                </c:pt>
                <c:pt idx="237">
                  <c:v>5.0898250003228895E-2</c:v>
                </c:pt>
                <c:pt idx="238">
                  <c:v>-2.858299994841218E-3</c:v>
                </c:pt>
                <c:pt idx="360">
                  <c:v>-2.6011499998276122E-2</c:v>
                </c:pt>
                <c:pt idx="361">
                  <c:v>-2.4760599997534882E-2</c:v>
                </c:pt>
                <c:pt idx="362">
                  <c:v>-2.5755199996638112E-2</c:v>
                </c:pt>
                <c:pt idx="363">
                  <c:v>-2.7998799996566959E-2</c:v>
                </c:pt>
                <c:pt idx="364">
                  <c:v>-2.8041749996191356E-2</c:v>
                </c:pt>
                <c:pt idx="366">
                  <c:v>-2.9000149996136315E-2</c:v>
                </c:pt>
                <c:pt idx="367">
                  <c:v>-3.0915949995687697E-2</c:v>
                </c:pt>
                <c:pt idx="368">
                  <c:v>-2.768889999424573E-2</c:v>
                </c:pt>
                <c:pt idx="369">
                  <c:v>-2.739185000245925E-2</c:v>
                </c:pt>
                <c:pt idx="370">
                  <c:v>-2.9099949999363162E-2</c:v>
                </c:pt>
                <c:pt idx="371">
                  <c:v>-2.8962899996258784E-2</c:v>
                </c:pt>
                <c:pt idx="374">
                  <c:v>-2.7249499995377846E-2</c:v>
                </c:pt>
                <c:pt idx="379">
                  <c:v>-2.8966549994947854E-2</c:v>
                </c:pt>
                <c:pt idx="381">
                  <c:v>-2.7090099996712524E-2</c:v>
                </c:pt>
                <c:pt idx="382">
                  <c:v>-2.5765599995793309E-2</c:v>
                </c:pt>
                <c:pt idx="383">
                  <c:v>-2.6273700001183897E-2</c:v>
                </c:pt>
                <c:pt idx="384">
                  <c:v>-2.5412999995751306E-2</c:v>
                </c:pt>
                <c:pt idx="385">
                  <c:v>-2.8383849996316712E-2</c:v>
                </c:pt>
                <c:pt idx="386">
                  <c:v>-2.5556799992045853E-2</c:v>
                </c:pt>
                <c:pt idx="389">
                  <c:v>-2.6760549997561611E-2</c:v>
                </c:pt>
                <c:pt idx="390">
                  <c:v>-2.5767899998754729E-2</c:v>
                </c:pt>
                <c:pt idx="393">
                  <c:v>-2.5199750001775101E-2</c:v>
                </c:pt>
                <c:pt idx="395">
                  <c:v>-2.5407850000192411E-2</c:v>
                </c:pt>
                <c:pt idx="396">
                  <c:v>-2.4780799998552538E-2</c:v>
                </c:pt>
                <c:pt idx="398">
                  <c:v>-2.3342799999227282E-2</c:v>
                </c:pt>
                <c:pt idx="404">
                  <c:v>-2.3609599993505981E-2</c:v>
                </c:pt>
                <c:pt idx="406">
                  <c:v>-2.2266499996476341E-2</c:v>
                </c:pt>
                <c:pt idx="413">
                  <c:v>-1.1308349996397737E-2</c:v>
                </c:pt>
                <c:pt idx="414">
                  <c:v>-1.2981299994862638E-2</c:v>
                </c:pt>
                <c:pt idx="415">
                  <c:v>-1.9823899994662497E-2</c:v>
                </c:pt>
                <c:pt idx="416">
                  <c:v>-1.899079999566311E-2</c:v>
                </c:pt>
                <c:pt idx="417">
                  <c:v>-2.0563749996654224E-2</c:v>
                </c:pt>
                <c:pt idx="418">
                  <c:v>-1.9939799996791407E-2</c:v>
                </c:pt>
                <c:pt idx="424">
                  <c:v>-1.745959999243496E-2</c:v>
                </c:pt>
                <c:pt idx="428">
                  <c:v>-1.9165999998222105E-2</c:v>
                </c:pt>
                <c:pt idx="430">
                  <c:v>-1.9467600002826657E-2</c:v>
                </c:pt>
                <c:pt idx="441">
                  <c:v>-1.9519599998602644E-2</c:v>
                </c:pt>
                <c:pt idx="442">
                  <c:v>-1.943675000075018E-2</c:v>
                </c:pt>
                <c:pt idx="443">
                  <c:v>-1.9909699993149843E-2</c:v>
                </c:pt>
                <c:pt idx="449">
                  <c:v>5.4521600002772175E-2</c:v>
                </c:pt>
                <c:pt idx="450">
                  <c:v>-1.9297249993542209E-2</c:v>
                </c:pt>
                <c:pt idx="452">
                  <c:v>-1.8834449991118163E-2</c:v>
                </c:pt>
                <c:pt idx="453">
                  <c:v>-1.9088050001300871E-2</c:v>
                </c:pt>
                <c:pt idx="454">
                  <c:v>-1.9088050001300871E-2</c:v>
                </c:pt>
                <c:pt idx="461">
                  <c:v>-1.8477349993190728E-2</c:v>
                </c:pt>
                <c:pt idx="462">
                  <c:v>-1.87926999933552E-2</c:v>
                </c:pt>
                <c:pt idx="466">
                  <c:v>-1.8658999993931502E-2</c:v>
                </c:pt>
                <c:pt idx="470">
                  <c:v>-1.9665350002469495E-2</c:v>
                </c:pt>
                <c:pt idx="481">
                  <c:v>-2.0879750001768116E-2</c:v>
                </c:pt>
                <c:pt idx="489">
                  <c:v>-1.8460149993188679E-2</c:v>
                </c:pt>
                <c:pt idx="490">
                  <c:v>-1.9881449996319134E-2</c:v>
                </c:pt>
                <c:pt idx="493">
                  <c:v>-1.9149200161336921E-2</c:v>
                </c:pt>
                <c:pt idx="494">
                  <c:v>-1.9149200001265854E-2</c:v>
                </c:pt>
                <c:pt idx="495">
                  <c:v>-1.9822149995889049E-2</c:v>
                </c:pt>
                <c:pt idx="496">
                  <c:v>-1.9822149908577558E-2</c:v>
                </c:pt>
                <c:pt idx="497">
                  <c:v>-1.8472099996870384E-2</c:v>
                </c:pt>
                <c:pt idx="529">
                  <c:v>-2.3688599998422433E-2</c:v>
                </c:pt>
                <c:pt idx="537">
                  <c:v>-1.3264899993373547E-2</c:v>
                </c:pt>
                <c:pt idx="538">
                  <c:v>-1.2837850001233164E-2</c:v>
                </c:pt>
                <c:pt idx="541">
                  <c:v>-1.0766399995191023E-2</c:v>
                </c:pt>
                <c:pt idx="542">
                  <c:v>-1.0686399997211993E-2</c:v>
                </c:pt>
                <c:pt idx="543">
                  <c:v>-9.7663999986252747E-3</c:v>
                </c:pt>
                <c:pt idx="544">
                  <c:v>-9.6863999933702871E-3</c:v>
                </c:pt>
                <c:pt idx="559">
                  <c:v>-7.2657999990042299E-3</c:v>
                </c:pt>
                <c:pt idx="578">
                  <c:v>-5.7507999954395927E-3</c:v>
                </c:pt>
                <c:pt idx="585">
                  <c:v>-7.0890999922994524E-3</c:v>
                </c:pt>
                <c:pt idx="586">
                  <c:v>-7.059099996695295E-3</c:v>
                </c:pt>
                <c:pt idx="591">
                  <c:v>-2.8297999961068854E-3</c:v>
                </c:pt>
                <c:pt idx="592">
                  <c:v>-3.8027499977033585E-3</c:v>
                </c:pt>
                <c:pt idx="593">
                  <c:v>-2.9757000011159107E-3</c:v>
                </c:pt>
                <c:pt idx="594">
                  <c:v>-3.0870999980834313E-3</c:v>
                </c:pt>
                <c:pt idx="595">
                  <c:v>-3.9600499949301593E-3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905-4422-9FCC-0E5ACEB67BD4}"/>
            </c:ext>
          </c:extLst>
        </c:ser>
        <c:ser>
          <c:idx val="6"/>
          <c:order val="6"/>
          <c:tx>
            <c:strRef>
              <c:f>'Inactive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2'!$N$21:$N$767</c:f>
              <c:numCache>
                <c:formatCode>General</c:formatCode>
                <c:ptCount val="747"/>
                <c:pt idx="173">
                  <c:v>7.1075000014388934E-3</c:v>
                </c:pt>
                <c:pt idx="174">
                  <c:v>1.9843600006424822E-2</c:v>
                </c:pt>
                <c:pt idx="176">
                  <c:v>8.4599999972851947E-3</c:v>
                </c:pt>
                <c:pt idx="182">
                  <c:v>6.619300002057571E-3</c:v>
                </c:pt>
                <c:pt idx="183">
                  <c:v>-1.4129999908618629E-4</c:v>
                </c:pt>
                <c:pt idx="218">
                  <c:v>2.8036500079906546E-3</c:v>
                </c:pt>
                <c:pt idx="219">
                  <c:v>-8.6929999815765768E-4</c:v>
                </c:pt>
                <c:pt idx="233">
                  <c:v>-4.1660499919089489E-3</c:v>
                </c:pt>
                <c:pt idx="234">
                  <c:v>1.1610000001383014E-3</c:v>
                </c:pt>
                <c:pt idx="251">
                  <c:v>-1.4739499965799041E-3</c:v>
                </c:pt>
                <c:pt idx="253">
                  <c:v>1.0859000030905008E-3</c:v>
                </c:pt>
                <c:pt idx="256">
                  <c:v>-9.6181499975500628E-3</c:v>
                </c:pt>
                <c:pt idx="257">
                  <c:v>-1.3291099996422417E-2</c:v>
                </c:pt>
                <c:pt idx="259">
                  <c:v>-9.7480999975232407E-3</c:v>
                </c:pt>
                <c:pt idx="260">
                  <c:v>-1.0421049999422394E-2</c:v>
                </c:pt>
                <c:pt idx="261">
                  <c:v>-6.131699999968987E-3</c:v>
                </c:pt>
                <c:pt idx="263">
                  <c:v>-6.6839999926742166E-3</c:v>
                </c:pt>
                <c:pt idx="309">
                  <c:v>-1.067279999551829E-2</c:v>
                </c:pt>
                <c:pt idx="391">
                  <c:v>-2.4730099998123478E-2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905-4422-9FCC-0E5ACEB67BD4}"/>
            </c:ext>
          </c:extLst>
        </c:ser>
        <c:ser>
          <c:idx val="7"/>
          <c:order val="7"/>
          <c:tx>
            <c:strRef>
              <c:f>'Inactive 2'!$O$20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2'!$O$21:$O$767</c:f>
              <c:numCache>
                <c:formatCode>General</c:formatCode>
                <c:ptCount val="747"/>
                <c:pt idx="0">
                  <c:v>-2.0278976366106954E-2</c:v>
                </c:pt>
                <c:pt idx="1">
                  <c:v>-1.9399892214898486E-2</c:v>
                </c:pt>
                <c:pt idx="2">
                  <c:v>-1.9389331980219152E-2</c:v>
                </c:pt>
                <c:pt idx="3">
                  <c:v>-1.9389258132424189E-2</c:v>
                </c:pt>
                <c:pt idx="4">
                  <c:v>-1.9382464135287835E-2</c:v>
                </c:pt>
                <c:pt idx="224">
                  <c:v>-1.3029633726025424E-2</c:v>
                </c:pt>
                <c:pt idx="225">
                  <c:v>-1.3029559878230464E-2</c:v>
                </c:pt>
                <c:pt idx="226">
                  <c:v>-1.3029116791460703E-2</c:v>
                </c:pt>
                <c:pt idx="227">
                  <c:v>-1.3029042943665742E-2</c:v>
                </c:pt>
                <c:pt idx="228">
                  <c:v>-1.3028895248075821E-2</c:v>
                </c:pt>
                <c:pt idx="229">
                  <c:v>-1.3027861378946376E-2</c:v>
                </c:pt>
                <c:pt idx="230">
                  <c:v>-1.3027713683356455E-2</c:v>
                </c:pt>
                <c:pt idx="237">
                  <c:v>-1.2990494394696418E-2</c:v>
                </c:pt>
                <c:pt idx="238">
                  <c:v>-1.2989829764541775E-2</c:v>
                </c:pt>
                <c:pt idx="360">
                  <c:v>-8.9211116534041908E-3</c:v>
                </c:pt>
                <c:pt idx="361">
                  <c:v>-8.9138745694980741E-3</c:v>
                </c:pt>
                <c:pt idx="362">
                  <c:v>-8.7227564761405869E-3</c:v>
                </c:pt>
                <c:pt idx="363">
                  <c:v>-8.7221656937809047E-3</c:v>
                </c:pt>
                <c:pt idx="364">
                  <c:v>-8.722091845985944E-3</c:v>
                </c:pt>
                <c:pt idx="365">
                  <c:v>-8.71160545910157E-3</c:v>
                </c:pt>
                <c:pt idx="366">
                  <c:v>-8.7108669811519646E-3</c:v>
                </c:pt>
                <c:pt idx="367">
                  <c:v>-8.7017098545768765E-3</c:v>
                </c:pt>
                <c:pt idx="368">
                  <c:v>-8.7016360067819175E-3</c:v>
                </c:pt>
                <c:pt idx="369">
                  <c:v>-8.701562158986955E-3</c:v>
                </c:pt>
                <c:pt idx="370">
                  <c:v>-8.6928481191816294E-3</c:v>
                </c:pt>
                <c:pt idx="371">
                  <c:v>-8.6780047123945908E-3</c:v>
                </c:pt>
                <c:pt idx="372">
                  <c:v>-8.6780047123945908E-3</c:v>
                </c:pt>
                <c:pt idx="373">
                  <c:v>-8.5087455663453819E-3</c:v>
                </c:pt>
                <c:pt idx="374">
                  <c:v>-8.5046100898275995E-3</c:v>
                </c:pt>
                <c:pt idx="375">
                  <c:v>-8.4919082690944128E-3</c:v>
                </c:pt>
                <c:pt idx="376">
                  <c:v>-8.4918344212994504E-3</c:v>
                </c:pt>
                <c:pt idx="377">
                  <c:v>-8.4913174867347289E-3</c:v>
                </c:pt>
                <c:pt idx="378">
                  <c:v>-8.4912436389397682E-3</c:v>
                </c:pt>
                <c:pt idx="379">
                  <c:v>-8.4899143786304823E-3</c:v>
                </c:pt>
                <c:pt idx="380">
                  <c:v>-8.48755124919175E-3</c:v>
                </c:pt>
                <c:pt idx="381">
                  <c:v>-8.4700493217861363E-3</c:v>
                </c:pt>
                <c:pt idx="382">
                  <c:v>-8.3304769893110028E-3</c:v>
                </c:pt>
                <c:pt idx="383">
                  <c:v>-8.3217629495056754E-3</c:v>
                </c:pt>
                <c:pt idx="384">
                  <c:v>-8.3177751685778144E-3</c:v>
                </c:pt>
                <c:pt idx="385">
                  <c:v>-8.2761988600151166E-3</c:v>
                </c:pt>
                <c:pt idx="386">
                  <c:v>-8.2761250122201559E-3</c:v>
                </c:pt>
                <c:pt idx="387">
                  <c:v>-8.2703648842132448E-3</c:v>
                </c:pt>
                <c:pt idx="388">
                  <c:v>-8.251533696498347E-3</c:v>
                </c:pt>
                <c:pt idx="389">
                  <c:v>-8.2447396993619911E-3</c:v>
                </c:pt>
                <c:pt idx="390">
                  <c:v>-8.2423027221282981E-3</c:v>
                </c:pt>
                <c:pt idx="391">
                  <c:v>-8.2337363779128921E-3</c:v>
                </c:pt>
                <c:pt idx="392">
                  <c:v>-8.2038280209539346E-3</c:v>
                </c:pt>
                <c:pt idx="393">
                  <c:v>-8.0840468975281847E-3</c:v>
                </c:pt>
                <c:pt idx="394">
                  <c:v>-8.0753328577228591E-3</c:v>
                </c:pt>
                <c:pt idx="395">
                  <c:v>-8.0753328577228591E-3</c:v>
                </c:pt>
                <c:pt idx="396">
                  <c:v>-8.0752590099278983E-3</c:v>
                </c:pt>
                <c:pt idx="397">
                  <c:v>-8.0752590099278983E-3</c:v>
                </c:pt>
                <c:pt idx="398">
                  <c:v>-8.0486738037421589E-3</c:v>
                </c:pt>
                <c:pt idx="399">
                  <c:v>-8.0209070328370515E-3</c:v>
                </c:pt>
                <c:pt idx="400">
                  <c:v>-8.0208331850420908E-3</c:v>
                </c:pt>
                <c:pt idx="401">
                  <c:v>-8.0140391879057367E-3</c:v>
                </c:pt>
                <c:pt idx="402">
                  <c:v>-8.0116022106720437E-3</c:v>
                </c:pt>
                <c:pt idx="403">
                  <c:v>-8.0115283628770829E-3</c:v>
                </c:pt>
                <c:pt idx="404">
                  <c:v>-8.0114545150821222E-3</c:v>
                </c:pt>
                <c:pt idx="405">
                  <c:v>-8.0114545150821222E-3</c:v>
                </c:pt>
                <c:pt idx="406">
                  <c:v>-7.9684750984151762E-3</c:v>
                </c:pt>
                <c:pt idx="407">
                  <c:v>-7.827351962245873E-3</c:v>
                </c:pt>
                <c:pt idx="408">
                  <c:v>-7.8272781144509123E-3</c:v>
                </c:pt>
                <c:pt idx="409">
                  <c:v>-7.8266134842962694E-3</c:v>
                </c:pt>
                <c:pt idx="410">
                  <c:v>-7.8254319195769032E-3</c:v>
                </c:pt>
                <c:pt idx="411">
                  <c:v>-7.8253580717819425E-3</c:v>
                </c:pt>
                <c:pt idx="412">
                  <c:v>-7.8253580717819425E-3</c:v>
                </c:pt>
                <c:pt idx="413">
                  <c:v>-7.8249888328071407E-3</c:v>
                </c:pt>
                <c:pt idx="414">
                  <c:v>-7.82491498501218E-3</c:v>
                </c:pt>
                <c:pt idx="415">
                  <c:v>-7.8228472467532888E-3</c:v>
                </c:pt>
                <c:pt idx="416">
                  <c:v>-7.7946373890784206E-3</c:v>
                </c:pt>
                <c:pt idx="417">
                  <c:v>-7.7945635412834599E-3</c:v>
                </c:pt>
                <c:pt idx="418">
                  <c:v>-7.7931604331792134E-3</c:v>
                </c:pt>
                <c:pt idx="419">
                  <c:v>-7.7925696508195294E-3</c:v>
                </c:pt>
                <c:pt idx="420">
                  <c:v>-7.7924958030245687E-3</c:v>
                </c:pt>
                <c:pt idx="421">
                  <c:v>-7.7924219552296097E-3</c:v>
                </c:pt>
                <c:pt idx="422">
                  <c:v>-7.7918311728699258E-3</c:v>
                </c:pt>
                <c:pt idx="423">
                  <c:v>-7.7913142383052025E-3</c:v>
                </c:pt>
                <c:pt idx="424">
                  <c:v>-7.789911130200956E-3</c:v>
                </c:pt>
                <c:pt idx="425">
                  <c:v>-7.783781763219243E-3</c:v>
                </c:pt>
                <c:pt idx="426">
                  <c:v>-7.7837079154242823E-3</c:v>
                </c:pt>
                <c:pt idx="427">
                  <c:v>-7.7774308528526497E-3</c:v>
                </c:pt>
                <c:pt idx="428">
                  <c:v>-7.7757323535685603E-3</c:v>
                </c:pt>
                <c:pt idx="429">
                  <c:v>-7.772409202795344E-3</c:v>
                </c:pt>
                <c:pt idx="430">
                  <c:v>-7.7721876594104618E-3</c:v>
                </c:pt>
                <c:pt idx="431">
                  <c:v>-7.7531349283106819E-3</c:v>
                </c:pt>
                <c:pt idx="432">
                  <c:v>-7.7506241032820281E-3</c:v>
                </c:pt>
                <c:pt idx="433">
                  <c:v>-7.749368690767703E-3</c:v>
                </c:pt>
                <c:pt idx="434">
                  <c:v>-7.7450116708650402E-3</c:v>
                </c:pt>
                <c:pt idx="435">
                  <c:v>-7.7438301061456723E-3</c:v>
                </c:pt>
                <c:pt idx="436">
                  <c:v>-7.7388084560883665E-3</c:v>
                </c:pt>
                <c:pt idx="437">
                  <c:v>-7.7357068487000306E-3</c:v>
                </c:pt>
                <c:pt idx="438">
                  <c:v>-7.6069901420840729E-3</c:v>
                </c:pt>
                <c:pt idx="439">
                  <c:v>-7.6069162942891122E-3</c:v>
                </c:pt>
                <c:pt idx="440">
                  <c:v>-7.6044793170554192E-3</c:v>
                </c:pt>
                <c:pt idx="441">
                  <c:v>-7.5831373043118676E-3</c:v>
                </c:pt>
                <c:pt idx="442">
                  <c:v>-7.5774510240999172E-3</c:v>
                </c:pt>
                <c:pt idx="443">
                  <c:v>-7.5773771763049565E-3</c:v>
                </c:pt>
                <c:pt idx="444">
                  <c:v>-7.5716170482980471E-3</c:v>
                </c:pt>
                <c:pt idx="445">
                  <c:v>-7.5709524181434024E-3</c:v>
                </c:pt>
                <c:pt idx="446">
                  <c:v>-7.5708785703484417E-3</c:v>
                </c:pt>
                <c:pt idx="447">
                  <c:v>-7.5657830724961753E-3</c:v>
                </c:pt>
                <c:pt idx="448">
                  <c:v>-7.5654138335213734E-3</c:v>
                </c:pt>
                <c:pt idx="449">
                  <c:v>-7.5636414864423251E-3</c:v>
                </c:pt>
                <c:pt idx="450">
                  <c:v>-7.5634199430574429E-3</c:v>
                </c:pt>
                <c:pt idx="451">
                  <c:v>-7.5634199430574429E-3</c:v>
                </c:pt>
                <c:pt idx="452">
                  <c:v>-7.5622383783380768E-3</c:v>
                </c:pt>
                <c:pt idx="453">
                  <c:v>-7.5616475959783946E-3</c:v>
                </c:pt>
                <c:pt idx="454">
                  <c:v>-7.5616475959783946E-3</c:v>
                </c:pt>
                <c:pt idx="455">
                  <c:v>-7.5572905760757318E-3</c:v>
                </c:pt>
                <c:pt idx="456">
                  <c:v>-7.5542628164823548E-3</c:v>
                </c:pt>
                <c:pt idx="457">
                  <c:v>-7.5529335561730672E-3</c:v>
                </c:pt>
                <c:pt idx="458">
                  <c:v>-7.5430379516483754E-3</c:v>
                </c:pt>
                <c:pt idx="459">
                  <c:v>-7.5430379516483754E-3</c:v>
                </c:pt>
                <c:pt idx="460">
                  <c:v>-7.5429641038534147E-3</c:v>
                </c:pt>
                <c:pt idx="461">
                  <c:v>-7.5428902560584557E-3</c:v>
                </c:pt>
                <c:pt idx="462">
                  <c:v>-7.5227298080342685E-3</c:v>
                </c:pt>
                <c:pt idx="463">
                  <c:v>-7.3649170702039177E-3</c:v>
                </c:pt>
                <c:pt idx="464">
                  <c:v>-7.3618154628155817E-3</c:v>
                </c:pt>
                <c:pt idx="465">
                  <c:v>-7.3538399009598597E-3</c:v>
                </c:pt>
                <c:pt idx="466">
                  <c:v>-7.3518460104959292E-3</c:v>
                </c:pt>
                <c:pt idx="467">
                  <c:v>-7.3494828810571969E-3</c:v>
                </c:pt>
                <c:pt idx="468">
                  <c:v>-7.3494090332622362E-3</c:v>
                </c:pt>
                <c:pt idx="469">
                  <c:v>-7.3493351854672755E-3</c:v>
                </c:pt>
                <c:pt idx="470">
                  <c:v>-7.3479320773630289E-3</c:v>
                </c:pt>
                <c:pt idx="471">
                  <c:v>-7.3445350787948501E-3</c:v>
                </c:pt>
                <c:pt idx="472">
                  <c:v>-7.3420242537661981E-3</c:v>
                </c:pt>
                <c:pt idx="473">
                  <c:v>-7.3413596236115534E-3</c:v>
                </c:pt>
                <c:pt idx="474">
                  <c:v>-7.3412857758165927E-3</c:v>
                </c:pt>
                <c:pt idx="475">
                  <c:v>-7.3401780588921873E-3</c:v>
                </c:pt>
                <c:pt idx="476">
                  <c:v>-7.3401042110972266E-3</c:v>
                </c:pt>
                <c:pt idx="477">
                  <c:v>-7.3326455838062278E-3</c:v>
                </c:pt>
                <c:pt idx="478">
                  <c:v>-7.3314640190868616E-3</c:v>
                </c:pt>
                <c:pt idx="479">
                  <c:v>-7.3313901712919009E-3</c:v>
                </c:pt>
                <c:pt idx="480">
                  <c:v>-7.3313163234969402E-3</c:v>
                </c:pt>
                <c:pt idx="481">
                  <c:v>-7.3307993889322187E-3</c:v>
                </c:pt>
                <c:pt idx="482">
                  <c:v>-7.3289531940582079E-3</c:v>
                </c:pt>
                <c:pt idx="483">
                  <c:v>-7.3275500859539613E-3</c:v>
                </c:pt>
                <c:pt idx="484">
                  <c:v>-7.3274762381590006E-3</c:v>
                </c:pt>
                <c:pt idx="485">
                  <c:v>-7.3263685212345952E-3</c:v>
                </c:pt>
                <c:pt idx="486">
                  <c:v>-7.3233407616412182E-3</c:v>
                </c:pt>
                <c:pt idx="487">
                  <c:v>-7.3233407616412182E-3</c:v>
                </c:pt>
                <c:pt idx="488">
                  <c:v>-7.3232669138462592E-3</c:v>
                </c:pt>
                <c:pt idx="489">
                  <c:v>-7.3225284358966556E-3</c:v>
                </c:pt>
                <c:pt idx="490">
                  <c:v>-7.3214945667672091E-3</c:v>
                </c:pt>
                <c:pt idx="491">
                  <c:v>-7.3115251144475566E-3</c:v>
                </c:pt>
                <c:pt idx="492">
                  <c:v>-7.3114512666525959E-3</c:v>
                </c:pt>
                <c:pt idx="493">
                  <c:v>-7.2960170775058751E-3</c:v>
                </c:pt>
                <c:pt idx="494">
                  <c:v>-7.2960170775058751E-3</c:v>
                </c:pt>
                <c:pt idx="495">
                  <c:v>-7.2959432297109144E-3</c:v>
                </c:pt>
                <c:pt idx="496">
                  <c:v>-7.2959432297109144E-3</c:v>
                </c:pt>
                <c:pt idx="497">
                  <c:v>-7.2914385142183319E-3</c:v>
                </c:pt>
                <c:pt idx="498">
                  <c:v>-7.1384258830604046E-3</c:v>
                </c:pt>
                <c:pt idx="499">
                  <c:v>-7.1339211675678221E-3</c:v>
                </c:pt>
                <c:pt idx="500">
                  <c:v>-7.1322226682837327E-3</c:v>
                </c:pt>
                <c:pt idx="501">
                  <c:v>-7.1115452856948241E-3</c:v>
                </c:pt>
                <c:pt idx="502">
                  <c:v>-7.1028312458894984E-3</c:v>
                </c:pt>
                <c:pt idx="503">
                  <c:v>-7.1010588988104483E-3</c:v>
                </c:pt>
                <c:pt idx="504">
                  <c:v>-7.0887263170520635E-3</c:v>
                </c:pt>
                <c:pt idx="505">
                  <c:v>-7.0860677964334901E-3</c:v>
                </c:pt>
                <c:pt idx="506">
                  <c:v>-7.0717413242111747E-3</c:v>
                </c:pt>
                <c:pt idx="507">
                  <c:v>-6.9583111111520164E-3</c:v>
                </c:pt>
                <c:pt idx="508">
                  <c:v>-6.9582372633570574E-3</c:v>
                </c:pt>
                <c:pt idx="509">
                  <c:v>-6.9262611681392087E-3</c:v>
                </c:pt>
                <c:pt idx="510">
                  <c:v>-6.926187320344248E-3</c:v>
                </c:pt>
                <c:pt idx="511">
                  <c:v>-6.9193933232078921E-3</c:v>
                </c:pt>
                <c:pt idx="512">
                  <c:v>-6.9193194754129314E-3</c:v>
                </c:pt>
                <c:pt idx="513">
                  <c:v>-6.913559347406022E-3</c:v>
                </c:pt>
                <c:pt idx="514">
                  <c:v>-6.9082423061688734E-3</c:v>
                </c:pt>
                <c:pt idx="515">
                  <c:v>-6.9032945039065267E-3</c:v>
                </c:pt>
                <c:pt idx="516">
                  <c:v>-6.8907403787632614E-3</c:v>
                </c:pt>
                <c:pt idx="517">
                  <c:v>-6.8900019008136578E-3</c:v>
                </c:pt>
                <c:pt idx="518">
                  <c:v>-6.8888941838892524E-3</c:v>
                </c:pt>
                <c:pt idx="519">
                  <c:v>-6.8875649235799648E-3</c:v>
                </c:pt>
                <c:pt idx="520">
                  <c:v>-6.8790724271595195E-3</c:v>
                </c:pt>
                <c:pt idx="521">
                  <c:v>-6.8789985793645588E-3</c:v>
                </c:pt>
                <c:pt idx="522">
                  <c:v>-6.8771523844905497E-3</c:v>
                </c:pt>
                <c:pt idx="523">
                  <c:v>-6.8771523844905497E-3</c:v>
                </c:pt>
                <c:pt idx="524">
                  <c:v>-6.877078536695589E-3</c:v>
                </c:pt>
                <c:pt idx="525">
                  <c:v>-6.8770046889006283E-3</c:v>
                </c:pt>
                <c:pt idx="526">
                  <c:v>-6.874641559461896E-3</c:v>
                </c:pt>
                <c:pt idx="527">
                  <c:v>-6.8745677116669353E-3</c:v>
                </c:pt>
                <c:pt idx="528">
                  <c:v>-6.8632689990379969E-3</c:v>
                </c:pt>
                <c:pt idx="529">
                  <c:v>-6.8579519578008483E-3</c:v>
                </c:pt>
                <c:pt idx="530">
                  <c:v>-6.8578781100058876E-3</c:v>
                </c:pt>
                <c:pt idx="531">
                  <c:v>-6.7337399666774749E-3</c:v>
                </c:pt>
                <c:pt idx="532">
                  <c:v>-6.6991053508410527E-3</c:v>
                </c:pt>
                <c:pt idx="533">
                  <c:v>-6.661590671001175E-3</c:v>
                </c:pt>
                <c:pt idx="534">
                  <c:v>-6.661590671001175E-3</c:v>
                </c:pt>
                <c:pt idx="535">
                  <c:v>-6.6610737364364517E-3</c:v>
                </c:pt>
                <c:pt idx="536">
                  <c:v>-6.659153693767482E-3</c:v>
                </c:pt>
                <c:pt idx="537">
                  <c:v>-6.6427594832862754E-3</c:v>
                </c:pt>
                <c:pt idx="538">
                  <c:v>-6.6426856354913147E-3</c:v>
                </c:pt>
                <c:pt idx="539">
                  <c:v>-6.642537939901395E-3</c:v>
                </c:pt>
                <c:pt idx="540">
                  <c:v>-6.6424640921064343E-3</c:v>
                </c:pt>
                <c:pt idx="541">
                  <c:v>-6.4825097682222315E-3</c:v>
                </c:pt>
                <c:pt idx="542">
                  <c:v>-6.4825097682222315E-3</c:v>
                </c:pt>
                <c:pt idx="543">
                  <c:v>-6.4825097682222315E-3</c:v>
                </c:pt>
                <c:pt idx="544">
                  <c:v>-6.4825097682222315E-3</c:v>
                </c:pt>
                <c:pt idx="545">
                  <c:v>-6.4792604652439741E-3</c:v>
                </c:pt>
                <c:pt idx="546">
                  <c:v>-6.4706202732336092E-3</c:v>
                </c:pt>
                <c:pt idx="547">
                  <c:v>-6.4656724709712624E-3</c:v>
                </c:pt>
                <c:pt idx="548">
                  <c:v>-6.4643432106619766E-3</c:v>
                </c:pt>
                <c:pt idx="549">
                  <c:v>-6.4562199532163331E-3</c:v>
                </c:pt>
                <c:pt idx="550">
                  <c:v>-6.4561461054213724E-3</c:v>
                </c:pt>
                <c:pt idx="551">
                  <c:v>-6.447062826641245E-3</c:v>
                </c:pt>
                <c:pt idx="552">
                  <c:v>-6.4445520016125912E-3</c:v>
                </c:pt>
                <c:pt idx="553">
                  <c:v>-6.439087264785523E-3</c:v>
                </c:pt>
                <c:pt idx="554">
                  <c:v>-6.435985657397187E-3</c:v>
                </c:pt>
                <c:pt idx="555">
                  <c:v>-6.435985657397187E-3</c:v>
                </c:pt>
                <c:pt idx="556">
                  <c:v>-6.4359118096022263E-3</c:v>
                </c:pt>
                <c:pt idx="557">
                  <c:v>-6.4353948750375031E-3</c:v>
                </c:pt>
                <c:pt idx="558">
                  <c:v>-6.4334748323685333E-3</c:v>
                </c:pt>
                <c:pt idx="559">
                  <c:v>-6.4284531823112275E-3</c:v>
                </c:pt>
                <c:pt idx="560">
                  <c:v>-6.4273454653868221E-3</c:v>
                </c:pt>
                <c:pt idx="561">
                  <c:v>-6.4272716175918614E-3</c:v>
                </c:pt>
                <c:pt idx="562">
                  <c:v>-6.4271977697969006E-3</c:v>
                </c:pt>
                <c:pt idx="563">
                  <c:v>-6.4254254227178505E-3</c:v>
                </c:pt>
                <c:pt idx="564">
                  <c:v>-6.4253515749228916E-3</c:v>
                </c:pt>
                <c:pt idx="565">
                  <c:v>-6.4252777271279309E-3</c:v>
                </c:pt>
                <c:pt idx="566">
                  <c:v>-6.4241700102035254E-3</c:v>
                </c:pt>
                <c:pt idx="567">
                  <c:v>-6.4240961624085647E-3</c:v>
                </c:pt>
                <c:pt idx="568">
                  <c:v>-6.4235792278438415E-3</c:v>
                </c:pt>
                <c:pt idx="569">
                  <c:v>-6.4235053800488807E-3</c:v>
                </c:pt>
                <c:pt idx="570">
                  <c:v>-6.42343153225392E-3</c:v>
                </c:pt>
                <c:pt idx="571">
                  <c:v>-6.4229145976891985E-3</c:v>
                </c:pt>
                <c:pt idx="572">
                  <c:v>-6.4228407498942378E-3</c:v>
                </c:pt>
                <c:pt idx="573">
                  <c:v>-6.415455970398198E-3</c:v>
                </c:pt>
                <c:pt idx="574">
                  <c:v>-6.415382122603239E-3</c:v>
                </c:pt>
                <c:pt idx="575">
                  <c:v>-6.4153082748082783E-3</c:v>
                </c:pt>
                <c:pt idx="576">
                  <c:v>-6.4127236019846639E-3</c:v>
                </c:pt>
                <c:pt idx="577">
                  <c:v>-6.4126497541897032E-3</c:v>
                </c:pt>
                <c:pt idx="578">
                  <c:v>-6.4062988438231099E-3</c:v>
                </c:pt>
                <c:pt idx="579">
                  <c:v>-6.26200025247051E-3</c:v>
                </c:pt>
                <c:pt idx="580">
                  <c:v>-6.26200025247051E-3</c:v>
                </c:pt>
                <c:pt idx="581">
                  <c:v>-6.2601540575965009E-3</c:v>
                </c:pt>
                <c:pt idx="582">
                  <c:v>-6.2601540575965009E-3</c:v>
                </c:pt>
                <c:pt idx="583">
                  <c:v>-6.2552062553341541E-3</c:v>
                </c:pt>
                <c:pt idx="584">
                  <c:v>-6.2247071160155144E-3</c:v>
                </c:pt>
                <c:pt idx="585">
                  <c:v>-6.208829840099031E-3</c:v>
                </c:pt>
                <c:pt idx="586">
                  <c:v>-6.208829840099031E-3</c:v>
                </c:pt>
                <c:pt idx="587">
                  <c:v>-6.1843862199671418E-3</c:v>
                </c:pt>
                <c:pt idx="588">
                  <c:v>-6.1752290933920536E-3</c:v>
                </c:pt>
                <c:pt idx="589">
                  <c:v>-6.1750813978021339E-3</c:v>
                </c:pt>
                <c:pt idx="590">
                  <c:v>-6.0039022090839517E-3</c:v>
                </c:pt>
                <c:pt idx="591">
                  <c:v>-5.9912742361457258E-3</c:v>
                </c:pt>
                <c:pt idx="592">
                  <c:v>-5.9912003883507651E-3</c:v>
                </c:pt>
                <c:pt idx="593">
                  <c:v>-5.9911265405558044E-3</c:v>
                </c:pt>
                <c:pt idx="594">
                  <c:v>-5.9843325434194485E-3</c:v>
                </c:pt>
                <c:pt idx="595">
                  <c:v>-5.9842586956244878E-3</c:v>
                </c:pt>
                <c:pt idx="596">
                  <c:v>-5.972812287405628E-3</c:v>
                </c:pt>
                <c:pt idx="597">
                  <c:v>-5.9560488379496197E-3</c:v>
                </c:pt>
                <c:pt idx="598">
                  <c:v>-5.947334798144294E-3</c:v>
                </c:pt>
                <c:pt idx="599">
                  <c:v>-5.7876020176449734E-3</c:v>
                </c:pt>
                <c:pt idx="600">
                  <c:v>-5.7617552894088375E-3</c:v>
                </c:pt>
                <c:pt idx="601">
                  <c:v>-5.7537797275531155E-3</c:v>
                </c:pt>
                <c:pt idx="602">
                  <c:v>-5.7519335326791047E-3</c:v>
                </c:pt>
                <c:pt idx="603">
                  <c:v>-5.7489796208806902E-3</c:v>
                </c:pt>
                <c:pt idx="604">
                  <c:v>-5.7336192795289283E-3</c:v>
                </c:pt>
                <c:pt idx="605">
                  <c:v>-5.5653201548142017E-3</c:v>
                </c:pt>
                <c:pt idx="606">
                  <c:v>-5.5490736399229166E-3</c:v>
                </c:pt>
                <c:pt idx="607">
                  <c:v>-5.5467105104841843E-3</c:v>
                </c:pt>
                <c:pt idx="608">
                  <c:v>-5.5466366626892236E-3</c:v>
                </c:pt>
                <c:pt idx="609">
                  <c:v>-5.5387349486284623E-3</c:v>
                </c:pt>
                <c:pt idx="610">
                  <c:v>-5.529282430873533E-3</c:v>
                </c:pt>
                <c:pt idx="611">
                  <c:v>-5.528691648513849E-3</c:v>
                </c:pt>
                <c:pt idx="612">
                  <c:v>-5.5286178007188901E-3</c:v>
                </c:pt>
                <c:pt idx="613">
                  <c:v>-5.5285439529239293E-3</c:v>
                </c:pt>
                <c:pt idx="614">
                  <c:v>-5.5254423455355934E-3</c:v>
                </c:pt>
                <c:pt idx="615">
                  <c:v>-5.5156205888058606E-3</c:v>
                </c:pt>
                <c:pt idx="616">
                  <c:v>-5.5155467410108999E-3</c:v>
                </c:pt>
                <c:pt idx="617">
                  <c:v>-5.5135528505469693E-3</c:v>
                </c:pt>
                <c:pt idx="618">
                  <c:v>-5.5106727865435155E-3</c:v>
                </c:pt>
                <c:pt idx="619">
                  <c:v>-5.5105989387485548E-3</c:v>
                </c:pt>
                <c:pt idx="620">
                  <c:v>-5.5075711791551778E-3</c:v>
                </c:pt>
                <c:pt idx="621">
                  <c:v>-5.4930970113429428E-3</c:v>
                </c:pt>
                <c:pt idx="622">
                  <c:v>-5.3262009947324628E-3</c:v>
                </c:pt>
                <c:pt idx="623">
                  <c:v>-5.3140161085639993E-3</c:v>
                </c:pt>
                <c:pt idx="624">
                  <c:v>-5.3137207173841582E-3</c:v>
                </c:pt>
                <c:pt idx="625">
                  <c:v>-5.3016096790106538E-3</c:v>
                </c:pt>
                <c:pt idx="626">
                  <c:v>-5.3015358312156931E-3</c:v>
                </c:pt>
                <c:pt idx="627">
                  <c:v>-5.3014619834207324E-3</c:v>
                </c:pt>
                <c:pt idx="628">
                  <c:v>-5.2998373319316054E-3</c:v>
                </c:pt>
                <c:pt idx="629">
                  <c:v>-5.2997634841366447E-3</c:v>
                </c:pt>
                <c:pt idx="630">
                  <c:v>-5.26468578153046E-3</c:v>
                </c:pt>
                <c:pt idx="631">
                  <c:v>-5.2609195439874794E-3</c:v>
                </c:pt>
                <c:pt idx="632">
                  <c:v>-5.2597379792681132E-3</c:v>
                </c:pt>
                <c:pt idx="633">
                  <c:v>-5.1228980152065139E-3</c:v>
                </c:pt>
                <c:pt idx="634">
                  <c:v>-5.1120423893473363E-3</c:v>
                </c:pt>
                <c:pt idx="635">
                  <c:v>-5.1027375671823267E-3</c:v>
                </c:pt>
                <c:pt idx="636">
                  <c:v>-5.082724814748061E-3</c:v>
                </c:pt>
                <c:pt idx="637">
                  <c:v>-5.0826509669531002E-3</c:v>
                </c:pt>
                <c:pt idx="638">
                  <c:v>-5.0825771191581413E-3</c:v>
                </c:pt>
                <c:pt idx="639">
                  <c:v>-5.0822078801833395E-3</c:v>
                </c:pt>
                <c:pt idx="640">
                  <c:v>-5.0763000565865069E-3</c:v>
                </c:pt>
                <c:pt idx="641">
                  <c:v>-5.0694322116551921E-3</c:v>
                </c:pt>
                <c:pt idx="642">
                  <c:v>-5.0693583638602314E-3</c:v>
                </c:pt>
                <c:pt idx="643">
                  <c:v>-5.0582073468212127E-3</c:v>
                </c:pt>
                <c:pt idx="644">
                  <c:v>-5.0532595445588659E-3</c:v>
                </c:pt>
                <c:pt idx="645">
                  <c:v>-5.0493456114259656E-3</c:v>
                </c:pt>
                <c:pt idx="646">
                  <c:v>-5.0369391818726201E-3</c:v>
                </c:pt>
                <c:pt idx="647">
                  <c:v>-5.0220219272906225E-3</c:v>
                </c:pt>
                <c:pt idx="648">
                  <c:v>-5.0126432573306522E-3</c:v>
                </c:pt>
                <c:pt idx="649">
                  <c:v>-4.8694523829024578E-3</c:v>
                </c:pt>
                <c:pt idx="650">
                  <c:v>-4.8496611738530742E-3</c:v>
                </c:pt>
                <c:pt idx="651">
                  <c:v>-4.8495873260581135E-3</c:v>
                </c:pt>
                <c:pt idx="652">
                  <c:v>-4.8428671767167183E-3</c:v>
                </c:pt>
                <c:pt idx="653">
                  <c:v>-4.8353347016307589E-3</c:v>
                </c:pt>
                <c:pt idx="654">
                  <c:v>-4.8056478880566817E-3</c:v>
                </c:pt>
                <c:pt idx="655">
                  <c:v>-4.6652632298369839E-3</c:v>
                </c:pt>
                <c:pt idx="656">
                  <c:v>-4.6602415797796764E-3</c:v>
                </c:pt>
                <c:pt idx="657">
                  <c:v>-4.6329178956443333E-3</c:v>
                </c:pt>
                <c:pt idx="658">
                  <c:v>-4.6306286140005617E-3</c:v>
                </c:pt>
                <c:pt idx="659">
                  <c:v>-4.630554766205601E-3</c:v>
                </c:pt>
                <c:pt idx="660">
                  <c:v>-4.6163021417782463E-3</c:v>
                </c:pt>
                <c:pt idx="661">
                  <c:v>-4.6123882086453443E-3</c:v>
                </c:pt>
                <c:pt idx="662">
                  <c:v>-4.5976186496532664E-3</c:v>
                </c:pt>
                <c:pt idx="663">
                  <c:v>-4.5971755628835057E-3</c:v>
                </c:pt>
                <c:pt idx="664">
                  <c:v>-4.5795997876829329E-3</c:v>
                </c:pt>
                <c:pt idx="665">
                  <c:v>-4.4487414950131234E-3</c:v>
                </c:pt>
                <c:pt idx="666">
                  <c:v>-4.4169869431801567E-3</c:v>
                </c:pt>
                <c:pt idx="667">
                  <c:v>-4.3818353927790113E-3</c:v>
                </c:pt>
                <c:pt idx="668">
                  <c:v>-4.3667704426070923E-3</c:v>
                </c:pt>
                <c:pt idx="669">
                  <c:v>-4.2201087218157601E-3</c:v>
                </c:pt>
                <c:pt idx="670">
                  <c:v>-4.2195179394560762E-3</c:v>
                </c:pt>
                <c:pt idx="671">
                  <c:v>-4.2194440916611155E-3</c:v>
                </c:pt>
                <c:pt idx="672">
                  <c:v>-4.2132408768844436E-3</c:v>
                </c:pt>
                <c:pt idx="673">
                  <c:v>-4.1862125839289416E-3</c:v>
                </c:pt>
                <c:pt idx="674">
                  <c:v>-4.1626551373365774E-3</c:v>
                </c:pt>
                <c:pt idx="675">
                  <c:v>-4.1626551373365774E-3</c:v>
                </c:pt>
                <c:pt idx="676">
                  <c:v>-4.1625812895416166E-3</c:v>
                </c:pt>
                <c:pt idx="677">
                  <c:v>-4.1619166593869737E-3</c:v>
                </c:pt>
                <c:pt idx="678">
                  <c:v>-4.1381376694097274E-3</c:v>
                </c:pt>
                <c:pt idx="679">
                  <c:v>-4.1362914745357183E-3</c:v>
                </c:pt>
                <c:pt idx="680">
                  <c:v>-4.1362176267407576E-3</c:v>
                </c:pt>
                <c:pt idx="681">
                  <c:v>-4.1335591061221841E-3</c:v>
                </c:pt>
                <c:pt idx="682">
                  <c:v>-4.1334852583272234E-3</c:v>
                </c:pt>
                <c:pt idx="683">
                  <c:v>-4.1325252369927377E-3</c:v>
                </c:pt>
                <c:pt idx="684">
                  <c:v>-4.1159833309216114E-3</c:v>
                </c:pt>
                <c:pt idx="685">
                  <c:v>-4.0176180680343739E-3</c:v>
                </c:pt>
                <c:pt idx="686">
                  <c:v>-4.0018884877078102E-3</c:v>
                </c:pt>
                <c:pt idx="687">
                  <c:v>-3.9936175346722471E-3</c:v>
                </c:pt>
                <c:pt idx="688">
                  <c:v>-3.9496780966708153E-3</c:v>
                </c:pt>
                <c:pt idx="689">
                  <c:v>-3.9437702730739845E-3</c:v>
                </c:pt>
                <c:pt idx="690">
                  <c:v>-3.9044093983600977E-3</c:v>
                </c:pt>
                <c:pt idx="691">
                  <c:v>-3.9002000740473546E-3</c:v>
                </c:pt>
                <c:pt idx="692">
                  <c:v>-3.9001262262523938E-3</c:v>
                </c:pt>
                <c:pt idx="693">
                  <c:v>-3.8826242988467818E-3</c:v>
                </c:pt>
                <c:pt idx="694">
                  <c:v>-3.7633601099857552E-3</c:v>
                </c:pt>
                <c:pt idx="695">
                  <c:v>-3.7282085595846098E-3</c:v>
                </c:pt>
                <c:pt idx="696">
                  <c:v>-3.6909892709245731E-3</c:v>
                </c:pt>
                <c:pt idx="697">
                  <c:v>-3.6909154231296124E-3</c:v>
                </c:pt>
                <c:pt idx="698">
                  <c:v>-3.6766627987022578E-3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905-4422-9FCC-0E5ACEB67BD4}"/>
            </c:ext>
          </c:extLst>
        </c:ser>
        <c:ser>
          <c:idx val="8"/>
          <c:order val="8"/>
          <c:tx>
            <c:strRef>
              <c:f>'Inactive 2'!$R$20</c:f>
              <c:strCache>
                <c:ptCount val="1"/>
                <c:pt idx="0">
                  <c:v>diff2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CC9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2'!$F$21:$F$767</c:f>
              <c:numCache>
                <c:formatCode>General</c:formatCode>
                <c:ptCount val="74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1432.5</c:v>
                </c:pt>
                <c:pt idx="31">
                  <c:v>1458.5</c:v>
                </c:pt>
                <c:pt idx="32">
                  <c:v>1512.5</c:v>
                </c:pt>
                <c:pt idx="33">
                  <c:v>1517</c:v>
                </c:pt>
                <c:pt idx="34">
                  <c:v>2389.5</c:v>
                </c:pt>
                <c:pt idx="35">
                  <c:v>2747</c:v>
                </c:pt>
                <c:pt idx="36">
                  <c:v>2781.5</c:v>
                </c:pt>
                <c:pt idx="37">
                  <c:v>2806</c:v>
                </c:pt>
                <c:pt idx="38">
                  <c:v>2806</c:v>
                </c:pt>
                <c:pt idx="39">
                  <c:v>2822.5</c:v>
                </c:pt>
                <c:pt idx="40">
                  <c:v>2823</c:v>
                </c:pt>
                <c:pt idx="41">
                  <c:v>2848</c:v>
                </c:pt>
                <c:pt idx="42">
                  <c:v>2903</c:v>
                </c:pt>
                <c:pt idx="43">
                  <c:v>2903.5</c:v>
                </c:pt>
                <c:pt idx="44">
                  <c:v>2941.5</c:v>
                </c:pt>
                <c:pt idx="45">
                  <c:v>2962</c:v>
                </c:pt>
                <c:pt idx="46">
                  <c:v>2987.5</c:v>
                </c:pt>
                <c:pt idx="47">
                  <c:v>3004</c:v>
                </c:pt>
                <c:pt idx="48">
                  <c:v>3029.5</c:v>
                </c:pt>
                <c:pt idx="49">
                  <c:v>3033.5</c:v>
                </c:pt>
                <c:pt idx="50">
                  <c:v>3898.5</c:v>
                </c:pt>
                <c:pt idx="51">
                  <c:v>4369.5</c:v>
                </c:pt>
                <c:pt idx="52">
                  <c:v>5764</c:v>
                </c:pt>
                <c:pt idx="53">
                  <c:v>5768</c:v>
                </c:pt>
                <c:pt idx="54">
                  <c:v>5772</c:v>
                </c:pt>
                <c:pt idx="55">
                  <c:v>5957.5</c:v>
                </c:pt>
                <c:pt idx="56">
                  <c:v>5970</c:v>
                </c:pt>
                <c:pt idx="57">
                  <c:v>5970</c:v>
                </c:pt>
                <c:pt idx="58">
                  <c:v>5974.5</c:v>
                </c:pt>
                <c:pt idx="59">
                  <c:v>6105</c:v>
                </c:pt>
                <c:pt idx="60">
                  <c:v>6252.5</c:v>
                </c:pt>
                <c:pt idx="61">
                  <c:v>7096</c:v>
                </c:pt>
                <c:pt idx="62">
                  <c:v>7101.5</c:v>
                </c:pt>
                <c:pt idx="63">
                  <c:v>7269</c:v>
                </c:pt>
                <c:pt idx="64">
                  <c:v>7269.5</c:v>
                </c:pt>
                <c:pt idx="65">
                  <c:v>7327</c:v>
                </c:pt>
                <c:pt idx="66">
                  <c:v>7341</c:v>
                </c:pt>
                <c:pt idx="67">
                  <c:v>7345</c:v>
                </c:pt>
                <c:pt idx="68">
                  <c:v>7357.5</c:v>
                </c:pt>
                <c:pt idx="69">
                  <c:v>7382</c:v>
                </c:pt>
                <c:pt idx="70">
                  <c:v>7459</c:v>
                </c:pt>
                <c:pt idx="71">
                  <c:v>7463</c:v>
                </c:pt>
                <c:pt idx="72">
                  <c:v>7465.5</c:v>
                </c:pt>
                <c:pt idx="73">
                  <c:v>7588</c:v>
                </c:pt>
                <c:pt idx="74">
                  <c:v>7609.5</c:v>
                </c:pt>
                <c:pt idx="75">
                  <c:v>7617.5</c:v>
                </c:pt>
                <c:pt idx="76">
                  <c:v>7635.5</c:v>
                </c:pt>
                <c:pt idx="77">
                  <c:v>7647</c:v>
                </c:pt>
                <c:pt idx="78">
                  <c:v>7647</c:v>
                </c:pt>
                <c:pt idx="79">
                  <c:v>7665</c:v>
                </c:pt>
                <c:pt idx="80">
                  <c:v>7690</c:v>
                </c:pt>
                <c:pt idx="81">
                  <c:v>7690</c:v>
                </c:pt>
                <c:pt idx="82">
                  <c:v>8352</c:v>
                </c:pt>
                <c:pt idx="83">
                  <c:v>8444.5</c:v>
                </c:pt>
                <c:pt idx="84">
                  <c:v>8562.5</c:v>
                </c:pt>
                <c:pt idx="85">
                  <c:v>8709</c:v>
                </c:pt>
                <c:pt idx="86">
                  <c:v>8835</c:v>
                </c:pt>
                <c:pt idx="87">
                  <c:v>8890</c:v>
                </c:pt>
                <c:pt idx="88">
                  <c:v>8920.5</c:v>
                </c:pt>
                <c:pt idx="89">
                  <c:v>8944.5</c:v>
                </c:pt>
                <c:pt idx="90">
                  <c:v>8949</c:v>
                </c:pt>
                <c:pt idx="91">
                  <c:v>8953</c:v>
                </c:pt>
                <c:pt idx="92">
                  <c:v>8957</c:v>
                </c:pt>
                <c:pt idx="93">
                  <c:v>8991</c:v>
                </c:pt>
                <c:pt idx="94">
                  <c:v>8995</c:v>
                </c:pt>
                <c:pt idx="95">
                  <c:v>9000</c:v>
                </c:pt>
                <c:pt idx="96">
                  <c:v>9079.5</c:v>
                </c:pt>
                <c:pt idx="97">
                  <c:v>9079.5</c:v>
                </c:pt>
                <c:pt idx="98">
                  <c:v>9121.5</c:v>
                </c:pt>
                <c:pt idx="99">
                  <c:v>9147</c:v>
                </c:pt>
                <c:pt idx="100">
                  <c:v>9273.5</c:v>
                </c:pt>
                <c:pt idx="101">
                  <c:v>10133.5</c:v>
                </c:pt>
                <c:pt idx="102">
                  <c:v>10184</c:v>
                </c:pt>
                <c:pt idx="103">
                  <c:v>10444.5</c:v>
                </c:pt>
                <c:pt idx="104">
                  <c:v>10453</c:v>
                </c:pt>
                <c:pt idx="105">
                  <c:v>10457.5</c:v>
                </c:pt>
                <c:pt idx="106">
                  <c:v>10479</c:v>
                </c:pt>
                <c:pt idx="107">
                  <c:v>10483.5</c:v>
                </c:pt>
                <c:pt idx="108">
                  <c:v>10512</c:v>
                </c:pt>
                <c:pt idx="109">
                  <c:v>10529</c:v>
                </c:pt>
                <c:pt idx="110">
                  <c:v>10542</c:v>
                </c:pt>
                <c:pt idx="111">
                  <c:v>10559</c:v>
                </c:pt>
                <c:pt idx="112">
                  <c:v>10575</c:v>
                </c:pt>
                <c:pt idx="113">
                  <c:v>10583.5</c:v>
                </c:pt>
                <c:pt idx="114">
                  <c:v>10609</c:v>
                </c:pt>
                <c:pt idx="115">
                  <c:v>10613</c:v>
                </c:pt>
                <c:pt idx="116">
                  <c:v>10647</c:v>
                </c:pt>
                <c:pt idx="117">
                  <c:v>10651</c:v>
                </c:pt>
                <c:pt idx="118">
                  <c:v>10697.5</c:v>
                </c:pt>
                <c:pt idx="119">
                  <c:v>10727</c:v>
                </c:pt>
                <c:pt idx="120">
                  <c:v>10735.5</c:v>
                </c:pt>
                <c:pt idx="121">
                  <c:v>10739.5</c:v>
                </c:pt>
                <c:pt idx="122">
                  <c:v>10744</c:v>
                </c:pt>
                <c:pt idx="123">
                  <c:v>11474</c:v>
                </c:pt>
                <c:pt idx="124">
                  <c:v>11507.5</c:v>
                </c:pt>
                <c:pt idx="125">
                  <c:v>11600</c:v>
                </c:pt>
                <c:pt idx="126">
                  <c:v>11830.5</c:v>
                </c:pt>
                <c:pt idx="127">
                  <c:v>11877</c:v>
                </c:pt>
                <c:pt idx="128">
                  <c:v>11881</c:v>
                </c:pt>
                <c:pt idx="129">
                  <c:v>11881.5</c:v>
                </c:pt>
                <c:pt idx="130">
                  <c:v>11958.5</c:v>
                </c:pt>
                <c:pt idx="131">
                  <c:v>11962.5</c:v>
                </c:pt>
                <c:pt idx="132">
                  <c:v>11974</c:v>
                </c:pt>
                <c:pt idx="133">
                  <c:v>11982</c:v>
                </c:pt>
                <c:pt idx="134">
                  <c:v>11982.5</c:v>
                </c:pt>
                <c:pt idx="135">
                  <c:v>11986.5</c:v>
                </c:pt>
                <c:pt idx="136">
                  <c:v>11995</c:v>
                </c:pt>
                <c:pt idx="137">
                  <c:v>11999</c:v>
                </c:pt>
                <c:pt idx="138">
                  <c:v>12004.5</c:v>
                </c:pt>
                <c:pt idx="139">
                  <c:v>12007.5</c:v>
                </c:pt>
                <c:pt idx="140">
                  <c:v>12013</c:v>
                </c:pt>
                <c:pt idx="141">
                  <c:v>12016</c:v>
                </c:pt>
                <c:pt idx="142">
                  <c:v>12017</c:v>
                </c:pt>
                <c:pt idx="143">
                  <c:v>12062.5</c:v>
                </c:pt>
                <c:pt idx="144">
                  <c:v>12066.5</c:v>
                </c:pt>
                <c:pt idx="145">
                  <c:v>12114</c:v>
                </c:pt>
                <c:pt idx="146">
                  <c:v>12121.5</c:v>
                </c:pt>
                <c:pt idx="147">
                  <c:v>12125.5</c:v>
                </c:pt>
                <c:pt idx="148">
                  <c:v>12125.5</c:v>
                </c:pt>
                <c:pt idx="149">
                  <c:v>12142.5</c:v>
                </c:pt>
                <c:pt idx="150">
                  <c:v>12142.5</c:v>
                </c:pt>
                <c:pt idx="151">
                  <c:v>12180.5</c:v>
                </c:pt>
                <c:pt idx="152">
                  <c:v>12193</c:v>
                </c:pt>
                <c:pt idx="153">
                  <c:v>12193</c:v>
                </c:pt>
                <c:pt idx="154">
                  <c:v>12198.5</c:v>
                </c:pt>
                <c:pt idx="155">
                  <c:v>12211</c:v>
                </c:pt>
                <c:pt idx="156">
                  <c:v>12219.5</c:v>
                </c:pt>
                <c:pt idx="157">
                  <c:v>12222.5</c:v>
                </c:pt>
                <c:pt idx="158">
                  <c:v>12232</c:v>
                </c:pt>
                <c:pt idx="159">
                  <c:v>12262</c:v>
                </c:pt>
                <c:pt idx="160">
                  <c:v>12262</c:v>
                </c:pt>
                <c:pt idx="161">
                  <c:v>12262</c:v>
                </c:pt>
                <c:pt idx="162">
                  <c:v>12266</c:v>
                </c:pt>
                <c:pt idx="163">
                  <c:v>12281.5</c:v>
                </c:pt>
                <c:pt idx="164">
                  <c:v>12283</c:v>
                </c:pt>
                <c:pt idx="165">
                  <c:v>12340.5</c:v>
                </c:pt>
                <c:pt idx="166">
                  <c:v>12349</c:v>
                </c:pt>
                <c:pt idx="167">
                  <c:v>12370</c:v>
                </c:pt>
                <c:pt idx="168">
                  <c:v>12441.5</c:v>
                </c:pt>
                <c:pt idx="169">
                  <c:v>13244</c:v>
                </c:pt>
                <c:pt idx="170">
                  <c:v>13244</c:v>
                </c:pt>
                <c:pt idx="171">
                  <c:v>13431.5</c:v>
                </c:pt>
                <c:pt idx="172">
                  <c:v>13440</c:v>
                </c:pt>
                <c:pt idx="173">
                  <c:v>13575</c:v>
                </c:pt>
                <c:pt idx="174">
                  <c:v>13596</c:v>
                </c:pt>
                <c:pt idx="175">
                  <c:v>13600</c:v>
                </c:pt>
                <c:pt idx="176">
                  <c:v>13600</c:v>
                </c:pt>
                <c:pt idx="177">
                  <c:v>13617</c:v>
                </c:pt>
                <c:pt idx="178">
                  <c:v>13644</c:v>
                </c:pt>
                <c:pt idx="179">
                  <c:v>13644</c:v>
                </c:pt>
                <c:pt idx="180">
                  <c:v>13731</c:v>
                </c:pt>
                <c:pt idx="181">
                  <c:v>13760.5</c:v>
                </c:pt>
                <c:pt idx="182">
                  <c:v>13773</c:v>
                </c:pt>
                <c:pt idx="183">
                  <c:v>13807</c:v>
                </c:pt>
                <c:pt idx="184">
                  <c:v>13920.5</c:v>
                </c:pt>
                <c:pt idx="185">
                  <c:v>14431.5</c:v>
                </c:pt>
                <c:pt idx="186">
                  <c:v>14862</c:v>
                </c:pt>
                <c:pt idx="187">
                  <c:v>14940</c:v>
                </c:pt>
                <c:pt idx="188">
                  <c:v>15118.5</c:v>
                </c:pt>
                <c:pt idx="189">
                  <c:v>15142.5</c:v>
                </c:pt>
                <c:pt idx="190">
                  <c:v>15167.5</c:v>
                </c:pt>
                <c:pt idx="191">
                  <c:v>15323.5</c:v>
                </c:pt>
                <c:pt idx="192">
                  <c:v>15340.5</c:v>
                </c:pt>
                <c:pt idx="193">
                  <c:v>15551</c:v>
                </c:pt>
                <c:pt idx="194">
                  <c:v>16049.5</c:v>
                </c:pt>
                <c:pt idx="195">
                  <c:v>16473.5</c:v>
                </c:pt>
                <c:pt idx="196">
                  <c:v>16579</c:v>
                </c:pt>
                <c:pt idx="197">
                  <c:v>16686</c:v>
                </c:pt>
                <c:pt idx="198">
                  <c:v>16688.5</c:v>
                </c:pt>
                <c:pt idx="199">
                  <c:v>16794</c:v>
                </c:pt>
                <c:pt idx="200">
                  <c:v>16802.5</c:v>
                </c:pt>
                <c:pt idx="201">
                  <c:v>16832</c:v>
                </c:pt>
                <c:pt idx="202">
                  <c:v>16924.5</c:v>
                </c:pt>
                <c:pt idx="203">
                  <c:v>16954</c:v>
                </c:pt>
                <c:pt idx="204">
                  <c:v>17765</c:v>
                </c:pt>
                <c:pt idx="205">
                  <c:v>17937.5</c:v>
                </c:pt>
                <c:pt idx="206">
                  <c:v>17982</c:v>
                </c:pt>
                <c:pt idx="207">
                  <c:v>18091.5</c:v>
                </c:pt>
                <c:pt idx="208">
                  <c:v>18180</c:v>
                </c:pt>
                <c:pt idx="209">
                  <c:v>18201</c:v>
                </c:pt>
                <c:pt idx="210">
                  <c:v>18205.5</c:v>
                </c:pt>
                <c:pt idx="211">
                  <c:v>18268.5</c:v>
                </c:pt>
                <c:pt idx="212">
                  <c:v>18323.5</c:v>
                </c:pt>
                <c:pt idx="213">
                  <c:v>18424.5</c:v>
                </c:pt>
                <c:pt idx="214">
                  <c:v>18454</c:v>
                </c:pt>
                <c:pt idx="215">
                  <c:v>19584.5</c:v>
                </c:pt>
                <c:pt idx="216">
                  <c:v>19671.5</c:v>
                </c:pt>
                <c:pt idx="217">
                  <c:v>19714</c:v>
                </c:pt>
                <c:pt idx="218">
                  <c:v>19726.5</c:v>
                </c:pt>
                <c:pt idx="219">
                  <c:v>19727</c:v>
                </c:pt>
                <c:pt idx="220">
                  <c:v>19862.5</c:v>
                </c:pt>
                <c:pt idx="221">
                  <c:v>19895</c:v>
                </c:pt>
                <c:pt idx="222">
                  <c:v>20004.5</c:v>
                </c:pt>
                <c:pt idx="223">
                  <c:v>21158.5</c:v>
                </c:pt>
                <c:pt idx="224">
                  <c:v>21167.5</c:v>
                </c:pt>
                <c:pt idx="225">
                  <c:v>21168</c:v>
                </c:pt>
                <c:pt idx="226">
                  <c:v>21171</c:v>
                </c:pt>
                <c:pt idx="227">
                  <c:v>21171.5</c:v>
                </c:pt>
                <c:pt idx="228">
                  <c:v>21172.5</c:v>
                </c:pt>
                <c:pt idx="229">
                  <c:v>21179.5</c:v>
                </c:pt>
                <c:pt idx="230">
                  <c:v>21180.5</c:v>
                </c:pt>
                <c:pt idx="231">
                  <c:v>21201</c:v>
                </c:pt>
                <c:pt idx="232">
                  <c:v>21205</c:v>
                </c:pt>
                <c:pt idx="233">
                  <c:v>21209.5</c:v>
                </c:pt>
                <c:pt idx="234">
                  <c:v>21210</c:v>
                </c:pt>
                <c:pt idx="235">
                  <c:v>21227.5</c:v>
                </c:pt>
                <c:pt idx="236">
                  <c:v>21399</c:v>
                </c:pt>
                <c:pt idx="237">
                  <c:v>21432.5</c:v>
                </c:pt>
                <c:pt idx="238">
                  <c:v>21437</c:v>
                </c:pt>
                <c:pt idx="239">
                  <c:v>21458</c:v>
                </c:pt>
                <c:pt idx="240">
                  <c:v>21479</c:v>
                </c:pt>
                <c:pt idx="241">
                  <c:v>21555</c:v>
                </c:pt>
                <c:pt idx="242">
                  <c:v>21643.5</c:v>
                </c:pt>
                <c:pt idx="243">
                  <c:v>21656</c:v>
                </c:pt>
                <c:pt idx="244">
                  <c:v>22646</c:v>
                </c:pt>
                <c:pt idx="245">
                  <c:v>22688</c:v>
                </c:pt>
                <c:pt idx="246">
                  <c:v>22777</c:v>
                </c:pt>
                <c:pt idx="247">
                  <c:v>22831.5</c:v>
                </c:pt>
                <c:pt idx="248">
                  <c:v>23048</c:v>
                </c:pt>
                <c:pt idx="249">
                  <c:v>23156</c:v>
                </c:pt>
                <c:pt idx="250">
                  <c:v>24185.5</c:v>
                </c:pt>
                <c:pt idx="251">
                  <c:v>24390.5</c:v>
                </c:pt>
                <c:pt idx="252">
                  <c:v>24394.5</c:v>
                </c:pt>
                <c:pt idx="253">
                  <c:v>24399</c:v>
                </c:pt>
                <c:pt idx="254">
                  <c:v>24411.5</c:v>
                </c:pt>
                <c:pt idx="255">
                  <c:v>24412.5</c:v>
                </c:pt>
                <c:pt idx="256">
                  <c:v>24428.5</c:v>
                </c:pt>
                <c:pt idx="257">
                  <c:v>24429</c:v>
                </c:pt>
                <c:pt idx="258">
                  <c:v>24501</c:v>
                </c:pt>
                <c:pt idx="259">
                  <c:v>25659</c:v>
                </c:pt>
                <c:pt idx="260">
                  <c:v>25659.5</c:v>
                </c:pt>
                <c:pt idx="261">
                  <c:v>25663</c:v>
                </c:pt>
                <c:pt idx="262">
                  <c:v>25694.5</c:v>
                </c:pt>
                <c:pt idx="263">
                  <c:v>25760</c:v>
                </c:pt>
                <c:pt idx="264">
                  <c:v>25778</c:v>
                </c:pt>
                <c:pt idx="265">
                  <c:v>25786</c:v>
                </c:pt>
                <c:pt idx="266">
                  <c:v>25915.5</c:v>
                </c:pt>
                <c:pt idx="267">
                  <c:v>25924</c:v>
                </c:pt>
                <c:pt idx="268">
                  <c:v>26071.5</c:v>
                </c:pt>
                <c:pt idx="269">
                  <c:v>26157</c:v>
                </c:pt>
                <c:pt idx="270">
                  <c:v>26236</c:v>
                </c:pt>
                <c:pt idx="271">
                  <c:v>26296</c:v>
                </c:pt>
                <c:pt idx="272">
                  <c:v>27441</c:v>
                </c:pt>
                <c:pt idx="273">
                  <c:v>27512.5</c:v>
                </c:pt>
                <c:pt idx="274">
                  <c:v>27518</c:v>
                </c:pt>
                <c:pt idx="275">
                  <c:v>27522</c:v>
                </c:pt>
                <c:pt idx="276">
                  <c:v>27547.5</c:v>
                </c:pt>
                <c:pt idx="277">
                  <c:v>27550.5</c:v>
                </c:pt>
                <c:pt idx="278">
                  <c:v>27552</c:v>
                </c:pt>
                <c:pt idx="279">
                  <c:v>27601</c:v>
                </c:pt>
                <c:pt idx="280">
                  <c:v>27740</c:v>
                </c:pt>
                <c:pt idx="281">
                  <c:v>27757</c:v>
                </c:pt>
                <c:pt idx="282">
                  <c:v>28646</c:v>
                </c:pt>
                <c:pt idx="283">
                  <c:v>28874.5</c:v>
                </c:pt>
                <c:pt idx="284">
                  <c:v>28875</c:v>
                </c:pt>
                <c:pt idx="285">
                  <c:v>28945</c:v>
                </c:pt>
                <c:pt idx="286">
                  <c:v>28983</c:v>
                </c:pt>
                <c:pt idx="287">
                  <c:v>28992</c:v>
                </c:pt>
                <c:pt idx="288">
                  <c:v>28995.5</c:v>
                </c:pt>
                <c:pt idx="289">
                  <c:v>29043</c:v>
                </c:pt>
                <c:pt idx="290">
                  <c:v>29143</c:v>
                </c:pt>
                <c:pt idx="291">
                  <c:v>29299</c:v>
                </c:pt>
                <c:pt idx="292">
                  <c:v>30324.5</c:v>
                </c:pt>
                <c:pt idx="293">
                  <c:v>30509</c:v>
                </c:pt>
                <c:pt idx="294">
                  <c:v>30509</c:v>
                </c:pt>
                <c:pt idx="295">
                  <c:v>30520.5</c:v>
                </c:pt>
                <c:pt idx="296">
                  <c:v>30550.5</c:v>
                </c:pt>
                <c:pt idx="297">
                  <c:v>30563</c:v>
                </c:pt>
                <c:pt idx="298">
                  <c:v>30677</c:v>
                </c:pt>
                <c:pt idx="299">
                  <c:v>30790.5</c:v>
                </c:pt>
                <c:pt idx="300">
                  <c:v>31886</c:v>
                </c:pt>
                <c:pt idx="301">
                  <c:v>31978.5</c:v>
                </c:pt>
                <c:pt idx="302">
                  <c:v>31983</c:v>
                </c:pt>
                <c:pt idx="303">
                  <c:v>32097.5</c:v>
                </c:pt>
                <c:pt idx="304">
                  <c:v>33436.5</c:v>
                </c:pt>
                <c:pt idx="305">
                  <c:v>33482.5</c:v>
                </c:pt>
                <c:pt idx="306">
                  <c:v>33541.5</c:v>
                </c:pt>
                <c:pt idx="307">
                  <c:v>33551</c:v>
                </c:pt>
                <c:pt idx="308">
                  <c:v>33668</c:v>
                </c:pt>
                <c:pt idx="309">
                  <c:v>34592</c:v>
                </c:pt>
                <c:pt idx="310">
                  <c:v>35009.5</c:v>
                </c:pt>
                <c:pt idx="311">
                  <c:v>35080.5</c:v>
                </c:pt>
                <c:pt idx="312">
                  <c:v>35117.5</c:v>
                </c:pt>
                <c:pt idx="313">
                  <c:v>35118.5</c:v>
                </c:pt>
                <c:pt idx="314">
                  <c:v>35235.5</c:v>
                </c:pt>
                <c:pt idx="315">
                  <c:v>35256.5</c:v>
                </c:pt>
                <c:pt idx="316">
                  <c:v>35287</c:v>
                </c:pt>
                <c:pt idx="317">
                  <c:v>35346</c:v>
                </c:pt>
                <c:pt idx="318">
                  <c:v>36371</c:v>
                </c:pt>
                <c:pt idx="319">
                  <c:v>36602</c:v>
                </c:pt>
                <c:pt idx="320">
                  <c:v>36646.5</c:v>
                </c:pt>
                <c:pt idx="321">
                  <c:v>36718.5</c:v>
                </c:pt>
                <c:pt idx="322">
                  <c:v>36815.5</c:v>
                </c:pt>
                <c:pt idx="323">
                  <c:v>36825</c:v>
                </c:pt>
                <c:pt idx="324">
                  <c:v>36933.5</c:v>
                </c:pt>
                <c:pt idx="325">
                  <c:v>36992.5</c:v>
                </c:pt>
                <c:pt idx="326">
                  <c:v>38079.5</c:v>
                </c:pt>
                <c:pt idx="327">
                  <c:v>38104.5</c:v>
                </c:pt>
                <c:pt idx="328">
                  <c:v>38205.5</c:v>
                </c:pt>
                <c:pt idx="329">
                  <c:v>38277.5</c:v>
                </c:pt>
                <c:pt idx="330">
                  <c:v>38315.5</c:v>
                </c:pt>
                <c:pt idx="331">
                  <c:v>38513.5</c:v>
                </c:pt>
                <c:pt idx="332">
                  <c:v>39579.5</c:v>
                </c:pt>
                <c:pt idx="333">
                  <c:v>39580.5</c:v>
                </c:pt>
                <c:pt idx="334">
                  <c:v>39815.5</c:v>
                </c:pt>
                <c:pt idx="335">
                  <c:v>39819.5</c:v>
                </c:pt>
                <c:pt idx="336">
                  <c:v>39866</c:v>
                </c:pt>
                <c:pt idx="337">
                  <c:v>40017.5</c:v>
                </c:pt>
                <c:pt idx="338">
                  <c:v>41096</c:v>
                </c:pt>
                <c:pt idx="339">
                  <c:v>41201.5</c:v>
                </c:pt>
                <c:pt idx="340">
                  <c:v>41239</c:v>
                </c:pt>
                <c:pt idx="341">
                  <c:v>41365.5</c:v>
                </c:pt>
                <c:pt idx="342">
                  <c:v>41597.5</c:v>
                </c:pt>
                <c:pt idx="343">
                  <c:v>42462.5</c:v>
                </c:pt>
                <c:pt idx="344">
                  <c:v>42680.5</c:v>
                </c:pt>
                <c:pt idx="345">
                  <c:v>42840.5</c:v>
                </c:pt>
                <c:pt idx="346">
                  <c:v>44093</c:v>
                </c:pt>
                <c:pt idx="347">
                  <c:v>44222.5</c:v>
                </c:pt>
                <c:pt idx="348">
                  <c:v>44378</c:v>
                </c:pt>
                <c:pt idx="349">
                  <c:v>44412</c:v>
                </c:pt>
                <c:pt idx="350">
                  <c:v>44412.5</c:v>
                </c:pt>
                <c:pt idx="351">
                  <c:v>44471</c:v>
                </c:pt>
                <c:pt idx="352">
                  <c:v>44477</c:v>
                </c:pt>
                <c:pt idx="353">
                  <c:v>44547</c:v>
                </c:pt>
                <c:pt idx="354">
                  <c:v>45832</c:v>
                </c:pt>
                <c:pt idx="355">
                  <c:v>45840</c:v>
                </c:pt>
                <c:pt idx="356">
                  <c:v>47333</c:v>
                </c:pt>
                <c:pt idx="357">
                  <c:v>47341.5</c:v>
                </c:pt>
                <c:pt idx="358">
                  <c:v>47468</c:v>
                </c:pt>
                <c:pt idx="359">
                  <c:v>48985</c:v>
                </c:pt>
                <c:pt idx="360">
                  <c:v>48985</c:v>
                </c:pt>
                <c:pt idx="361">
                  <c:v>49034</c:v>
                </c:pt>
                <c:pt idx="362">
                  <c:v>50328</c:v>
                </c:pt>
                <c:pt idx="363">
                  <c:v>50332</c:v>
                </c:pt>
                <c:pt idx="364">
                  <c:v>50332.5</c:v>
                </c:pt>
                <c:pt idx="365">
                  <c:v>50403.5</c:v>
                </c:pt>
                <c:pt idx="366">
                  <c:v>50408.5</c:v>
                </c:pt>
                <c:pt idx="367">
                  <c:v>50470.5</c:v>
                </c:pt>
                <c:pt idx="368">
                  <c:v>50471</c:v>
                </c:pt>
                <c:pt idx="369">
                  <c:v>50471.5</c:v>
                </c:pt>
                <c:pt idx="370">
                  <c:v>50530.5</c:v>
                </c:pt>
                <c:pt idx="371">
                  <c:v>50631</c:v>
                </c:pt>
                <c:pt idx="372">
                  <c:v>50631</c:v>
                </c:pt>
                <c:pt idx="373">
                  <c:v>51777</c:v>
                </c:pt>
                <c:pt idx="374">
                  <c:v>51805</c:v>
                </c:pt>
                <c:pt idx="375">
                  <c:v>51891</c:v>
                </c:pt>
                <c:pt idx="376">
                  <c:v>51891.5</c:v>
                </c:pt>
                <c:pt idx="377">
                  <c:v>51895</c:v>
                </c:pt>
                <c:pt idx="378">
                  <c:v>51895.5</c:v>
                </c:pt>
                <c:pt idx="379">
                  <c:v>51904.5</c:v>
                </c:pt>
                <c:pt idx="380">
                  <c:v>51920.5</c:v>
                </c:pt>
                <c:pt idx="381">
                  <c:v>52039</c:v>
                </c:pt>
                <c:pt idx="382">
                  <c:v>52984</c:v>
                </c:pt>
                <c:pt idx="383">
                  <c:v>53043</c:v>
                </c:pt>
                <c:pt idx="384">
                  <c:v>53070</c:v>
                </c:pt>
                <c:pt idx="385">
                  <c:v>53351.5</c:v>
                </c:pt>
                <c:pt idx="386">
                  <c:v>53352</c:v>
                </c:pt>
                <c:pt idx="387">
                  <c:v>53391</c:v>
                </c:pt>
                <c:pt idx="388">
                  <c:v>53518.5</c:v>
                </c:pt>
                <c:pt idx="389">
                  <c:v>53564.5</c:v>
                </c:pt>
                <c:pt idx="390">
                  <c:v>53581</c:v>
                </c:pt>
                <c:pt idx="391">
                  <c:v>53639</c:v>
                </c:pt>
                <c:pt idx="392">
                  <c:v>53841.5</c:v>
                </c:pt>
                <c:pt idx="393">
                  <c:v>54652.5</c:v>
                </c:pt>
                <c:pt idx="394">
                  <c:v>54711.5</c:v>
                </c:pt>
                <c:pt idx="395">
                  <c:v>54711.5</c:v>
                </c:pt>
                <c:pt idx="396">
                  <c:v>54712</c:v>
                </c:pt>
                <c:pt idx="397">
                  <c:v>54712</c:v>
                </c:pt>
                <c:pt idx="398">
                  <c:v>54892</c:v>
                </c:pt>
                <c:pt idx="399">
                  <c:v>55080</c:v>
                </c:pt>
                <c:pt idx="400">
                  <c:v>55080.5</c:v>
                </c:pt>
                <c:pt idx="401">
                  <c:v>55126.5</c:v>
                </c:pt>
                <c:pt idx="402">
                  <c:v>55143</c:v>
                </c:pt>
                <c:pt idx="403">
                  <c:v>55143.5</c:v>
                </c:pt>
                <c:pt idx="404">
                  <c:v>55144</c:v>
                </c:pt>
                <c:pt idx="405">
                  <c:v>55144</c:v>
                </c:pt>
                <c:pt idx="406">
                  <c:v>55435</c:v>
                </c:pt>
                <c:pt idx="407">
                  <c:v>56390.5</c:v>
                </c:pt>
                <c:pt idx="408">
                  <c:v>56391</c:v>
                </c:pt>
                <c:pt idx="409">
                  <c:v>56395.5</c:v>
                </c:pt>
                <c:pt idx="410">
                  <c:v>56403.5</c:v>
                </c:pt>
                <c:pt idx="411">
                  <c:v>56404</c:v>
                </c:pt>
                <c:pt idx="412">
                  <c:v>56404</c:v>
                </c:pt>
                <c:pt idx="413">
                  <c:v>56406.5</c:v>
                </c:pt>
                <c:pt idx="414">
                  <c:v>56407</c:v>
                </c:pt>
                <c:pt idx="415">
                  <c:v>56421</c:v>
                </c:pt>
                <c:pt idx="416">
                  <c:v>56612</c:v>
                </c:pt>
                <c:pt idx="417">
                  <c:v>56612.5</c:v>
                </c:pt>
                <c:pt idx="418">
                  <c:v>56622</c:v>
                </c:pt>
                <c:pt idx="419">
                  <c:v>56626</c:v>
                </c:pt>
                <c:pt idx="420">
                  <c:v>56626.5</c:v>
                </c:pt>
                <c:pt idx="421">
                  <c:v>56627</c:v>
                </c:pt>
                <c:pt idx="422">
                  <c:v>56631</c:v>
                </c:pt>
                <c:pt idx="423">
                  <c:v>56634.5</c:v>
                </c:pt>
                <c:pt idx="424">
                  <c:v>56644</c:v>
                </c:pt>
                <c:pt idx="425">
                  <c:v>56685.5</c:v>
                </c:pt>
                <c:pt idx="426">
                  <c:v>56686</c:v>
                </c:pt>
                <c:pt idx="427">
                  <c:v>56728.5</c:v>
                </c:pt>
                <c:pt idx="428">
                  <c:v>56740</c:v>
                </c:pt>
                <c:pt idx="429">
                  <c:v>56762.5</c:v>
                </c:pt>
                <c:pt idx="430">
                  <c:v>56764</c:v>
                </c:pt>
                <c:pt idx="431">
                  <c:v>56893</c:v>
                </c:pt>
                <c:pt idx="432">
                  <c:v>56910</c:v>
                </c:pt>
                <c:pt idx="433">
                  <c:v>56918.5</c:v>
                </c:pt>
                <c:pt idx="434">
                  <c:v>56948</c:v>
                </c:pt>
                <c:pt idx="435">
                  <c:v>56956</c:v>
                </c:pt>
                <c:pt idx="436">
                  <c:v>56990</c:v>
                </c:pt>
                <c:pt idx="437">
                  <c:v>57011</c:v>
                </c:pt>
                <c:pt idx="438">
                  <c:v>57882.5</c:v>
                </c:pt>
                <c:pt idx="439">
                  <c:v>57883</c:v>
                </c:pt>
                <c:pt idx="440">
                  <c:v>57899.5</c:v>
                </c:pt>
                <c:pt idx="441">
                  <c:v>58044</c:v>
                </c:pt>
                <c:pt idx="442">
                  <c:v>58082.5</c:v>
                </c:pt>
                <c:pt idx="443">
                  <c:v>58083</c:v>
                </c:pt>
                <c:pt idx="444">
                  <c:v>58122</c:v>
                </c:pt>
                <c:pt idx="445">
                  <c:v>58126.5</c:v>
                </c:pt>
                <c:pt idx="446">
                  <c:v>58127</c:v>
                </c:pt>
                <c:pt idx="447">
                  <c:v>58161.5</c:v>
                </c:pt>
                <c:pt idx="448">
                  <c:v>58164</c:v>
                </c:pt>
                <c:pt idx="449">
                  <c:v>58176</c:v>
                </c:pt>
                <c:pt idx="450">
                  <c:v>58177.5</c:v>
                </c:pt>
                <c:pt idx="451">
                  <c:v>58177.5</c:v>
                </c:pt>
                <c:pt idx="452">
                  <c:v>58185.5</c:v>
                </c:pt>
                <c:pt idx="453">
                  <c:v>58189.5</c:v>
                </c:pt>
                <c:pt idx="454">
                  <c:v>58189.5</c:v>
                </c:pt>
                <c:pt idx="455">
                  <c:v>58219</c:v>
                </c:pt>
                <c:pt idx="456">
                  <c:v>58239.5</c:v>
                </c:pt>
                <c:pt idx="457">
                  <c:v>58248.5</c:v>
                </c:pt>
                <c:pt idx="458">
                  <c:v>58315.5</c:v>
                </c:pt>
                <c:pt idx="459">
                  <c:v>58315.5</c:v>
                </c:pt>
                <c:pt idx="460">
                  <c:v>58316</c:v>
                </c:pt>
                <c:pt idx="461">
                  <c:v>58316.5</c:v>
                </c:pt>
                <c:pt idx="462">
                  <c:v>58453</c:v>
                </c:pt>
                <c:pt idx="463">
                  <c:v>59521.5</c:v>
                </c:pt>
                <c:pt idx="464">
                  <c:v>59542.5</c:v>
                </c:pt>
                <c:pt idx="465">
                  <c:v>59596.5</c:v>
                </c:pt>
                <c:pt idx="466">
                  <c:v>59610</c:v>
                </c:pt>
                <c:pt idx="467">
                  <c:v>59626</c:v>
                </c:pt>
                <c:pt idx="468">
                  <c:v>59626.5</c:v>
                </c:pt>
                <c:pt idx="469">
                  <c:v>59627</c:v>
                </c:pt>
                <c:pt idx="470">
                  <c:v>59636.5</c:v>
                </c:pt>
                <c:pt idx="471">
                  <c:v>59659.5</c:v>
                </c:pt>
                <c:pt idx="472">
                  <c:v>59676.5</c:v>
                </c:pt>
                <c:pt idx="473">
                  <c:v>59681</c:v>
                </c:pt>
                <c:pt idx="474">
                  <c:v>59681.5</c:v>
                </c:pt>
                <c:pt idx="475">
                  <c:v>59689</c:v>
                </c:pt>
                <c:pt idx="476">
                  <c:v>59689.5</c:v>
                </c:pt>
                <c:pt idx="477">
                  <c:v>59740</c:v>
                </c:pt>
                <c:pt idx="478">
                  <c:v>59748</c:v>
                </c:pt>
                <c:pt idx="479">
                  <c:v>59748.5</c:v>
                </c:pt>
                <c:pt idx="480">
                  <c:v>59749</c:v>
                </c:pt>
                <c:pt idx="481">
                  <c:v>59752.5</c:v>
                </c:pt>
                <c:pt idx="482">
                  <c:v>59765</c:v>
                </c:pt>
                <c:pt idx="483">
                  <c:v>59774.5</c:v>
                </c:pt>
                <c:pt idx="484">
                  <c:v>59775</c:v>
                </c:pt>
                <c:pt idx="485">
                  <c:v>59782.5</c:v>
                </c:pt>
                <c:pt idx="486">
                  <c:v>59803</c:v>
                </c:pt>
                <c:pt idx="487">
                  <c:v>59803</c:v>
                </c:pt>
                <c:pt idx="488">
                  <c:v>59803.5</c:v>
                </c:pt>
                <c:pt idx="489">
                  <c:v>59808.5</c:v>
                </c:pt>
                <c:pt idx="490">
                  <c:v>59815.5</c:v>
                </c:pt>
                <c:pt idx="491">
                  <c:v>59883</c:v>
                </c:pt>
                <c:pt idx="492">
                  <c:v>59883.5</c:v>
                </c:pt>
                <c:pt idx="493">
                  <c:v>59988</c:v>
                </c:pt>
                <c:pt idx="494">
                  <c:v>59988</c:v>
                </c:pt>
                <c:pt idx="495">
                  <c:v>59988.5</c:v>
                </c:pt>
                <c:pt idx="496">
                  <c:v>59988.5</c:v>
                </c:pt>
                <c:pt idx="497">
                  <c:v>60019</c:v>
                </c:pt>
                <c:pt idx="498">
                  <c:v>61055</c:v>
                </c:pt>
                <c:pt idx="499">
                  <c:v>61085.5</c:v>
                </c:pt>
                <c:pt idx="500">
                  <c:v>61097</c:v>
                </c:pt>
                <c:pt idx="501">
                  <c:v>61237</c:v>
                </c:pt>
                <c:pt idx="502">
                  <c:v>61296</c:v>
                </c:pt>
                <c:pt idx="503">
                  <c:v>61308</c:v>
                </c:pt>
                <c:pt idx="504">
                  <c:v>61391.5</c:v>
                </c:pt>
                <c:pt idx="505">
                  <c:v>61409.5</c:v>
                </c:pt>
                <c:pt idx="506">
                  <c:v>61506.5</c:v>
                </c:pt>
                <c:pt idx="507">
                  <c:v>62274.5</c:v>
                </c:pt>
                <c:pt idx="508">
                  <c:v>62275</c:v>
                </c:pt>
                <c:pt idx="509">
                  <c:v>62491.5</c:v>
                </c:pt>
                <c:pt idx="510">
                  <c:v>62492</c:v>
                </c:pt>
                <c:pt idx="511">
                  <c:v>62538</c:v>
                </c:pt>
                <c:pt idx="512">
                  <c:v>62538.5</c:v>
                </c:pt>
                <c:pt idx="513">
                  <c:v>62577.5</c:v>
                </c:pt>
                <c:pt idx="514">
                  <c:v>62613.5</c:v>
                </c:pt>
                <c:pt idx="515">
                  <c:v>62647</c:v>
                </c:pt>
                <c:pt idx="516">
                  <c:v>62732</c:v>
                </c:pt>
                <c:pt idx="517">
                  <c:v>62737</c:v>
                </c:pt>
                <c:pt idx="518">
                  <c:v>62744.5</c:v>
                </c:pt>
                <c:pt idx="519">
                  <c:v>62753.5</c:v>
                </c:pt>
                <c:pt idx="520">
                  <c:v>62811</c:v>
                </c:pt>
                <c:pt idx="521">
                  <c:v>62811.5</c:v>
                </c:pt>
                <c:pt idx="522">
                  <c:v>62824</c:v>
                </c:pt>
                <c:pt idx="523">
                  <c:v>62824</c:v>
                </c:pt>
                <c:pt idx="524">
                  <c:v>62824.5</c:v>
                </c:pt>
                <c:pt idx="525">
                  <c:v>62825</c:v>
                </c:pt>
                <c:pt idx="526">
                  <c:v>62841</c:v>
                </c:pt>
                <c:pt idx="527">
                  <c:v>62841.5</c:v>
                </c:pt>
                <c:pt idx="528">
                  <c:v>62918</c:v>
                </c:pt>
                <c:pt idx="529">
                  <c:v>62954</c:v>
                </c:pt>
                <c:pt idx="530">
                  <c:v>62954.5</c:v>
                </c:pt>
                <c:pt idx="531">
                  <c:v>63795</c:v>
                </c:pt>
                <c:pt idx="532">
                  <c:v>64029.5</c:v>
                </c:pt>
                <c:pt idx="533">
                  <c:v>64283.5</c:v>
                </c:pt>
                <c:pt idx="534">
                  <c:v>64283.5</c:v>
                </c:pt>
                <c:pt idx="535">
                  <c:v>64287</c:v>
                </c:pt>
                <c:pt idx="536">
                  <c:v>64300</c:v>
                </c:pt>
                <c:pt idx="537">
                  <c:v>64411</c:v>
                </c:pt>
                <c:pt idx="538">
                  <c:v>64411.5</c:v>
                </c:pt>
                <c:pt idx="539">
                  <c:v>64412.5</c:v>
                </c:pt>
                <c:pt idx="540">
                  <c:v>64413</c:v>
                </c:pt>
                <c:pt idx="541">
                  <c:v>65496</c:v>
                </c:pt>
                <c:pt idx="542">
                  <c:v>65496</c:v>
                </c:pt>
                <c:pt idx="543">
                  <c:v>65496</c:v>
                </c:pt>
                <c:pt idx="544">
                  <c:v>65496</c:v>
                </c:pt>
                <c:pt idx="545">
                  <c:v>65518</c:v>
                </c:pt>
                <c:pt idx="546">
                  <c:v>65576.5</c:v>
                </c:pt>
                <c:pt idx="547">
                  <c:v>65610</c:v>
                </c:pt>
                <c:pt idx="548">
                  <c:v>65619</c:v>
                </c:pt>
                <c:pt idx="549">
                  <c:v>65674</c:v>
                </c:pt>
                <c:pt idx="550">
                  <c:v>65674.5</c:v>
                </c:pt>
                <c:pt idx="551">
                  <c:v>65736</c:v>
                </c:pt>
                <c:pt idx="552">
                  <c:v>65753</c:v>
                </c:pt>
                <c:pt idx="553">
                  <c:v>65790</c:v>
                </c:pt>
                <c:pt idx="554">
                  <c:v>65811</c:v>
                </c:pt>
                <c:pt idx="555">
                  <c:v>65811</c:v>
                </c:pt>
                <c:pt idx="556">
                  <c:v>65811.5</c:v>
                </c:pt>
                <c:pt idx="557">
                  <c:v>65815</c:v>
                </c:pt>
                <c:pt idx="558">
                  <c:v>65828</c:v>
                </c:pt>
                <c:pt idx="559">
                  <c:v>65862</c:v>
                </c:pt>
                <c:pt idx="560">
                  <c:v>65869.5</c:v>
                </c:pt>
                <c:pt idx="561">
                  <c:v>65870</c:v>
                </c:pt>
                <c:pt idx="562">
                  <c:v>65870.5</c:v>
                </c:pt>
                <c:pt idx="563">
                  <c:v>65882.5</c:v>
                </c:pt>
                <c:pt idx="564">
                  <c:v>65883</c:v>
                </c:pt>
                <c:pt idx="565">
                  <c:v>65883.5</c:v>
                </c:pt>
                <c:pt idx="566">
                  <c:v>65891</c:v>
                </c:pt>
                <c:pt idx="567">
                  <c:v>65891.5</c:v>
                </c:pt>
                <c:pt idx="568">
                  <c:v>65895</c:v>
                </c:pt>
                <c:pt idx="569">
                  <c:v>65895.5</c:v>
                </c:pt>
                <c:pt idx="570">
                  <c:v>65896</c:v>
                </c:pt>
                <c:pt idx="571">
                  <c:v>65899.5</c:v>
                </c:pt>
                <c:pt idx="572">
                  <c:v>65900</c:v>
                </c:pt>
                <c:pt idx="573">
                  <c:v>65950</c:v>
                </c:pt>
                <c:pt idx="574">
                  <c:v>65950.5</c:v>
                </c:pt>
                <c:pt idx="575">
                  <c:v>65951</c:v>
                </c:pt>
                <c:pt idx="576">
                  <c:v>65968.5</c:v>
                </c:pt>
                <c:pt idx="577">
                  <c:v>65969</c:v>
                </c:pt>
                <c:pt idx="578">
                  <c:v>66012</c:v>
                </c:pt>
                <c:pt idx="579">
                  <c:v>66989</c:v>
                </c:pt>
                <c:pt idx="580">
                  <c:v>66989</c:v>
                </c:pt>
                <c:pt idx="581">
                  <c:v>67001.5</c:v>
                </c:pt>
                <c:pt idx="582">
                  <c:v>67001.5</c:v>
                </c:pt>
                <c:pt idx="583">
                  <c:v>67035</c:v>
                </c:pt>
                <c:pt idx="584">
                  <c:v>67241.5</c:v>
                </c:pt>
                <c:pt idx="585">
                  <c:v>67349</c:v>
                </c:pt>
                <c:pt idx="586">
                  <c:v>67349</c:v>
                </c:pt>
                <c:pt idx="587">
                  <c:v>67514.5</c:v>
                </c:pt>
                <c:pt idx="588">
                  <c:v>67576.5</c:v>
                </c:pt>
                <c:pt idx="589">
                  <c:v>67577.5</c:v>
                </c:pt>
                <c:pt idx="590">
                  <c:v>68736.5</c:v>
                </c:pt>
                <c:pt idx="591">
                  <c:v>68822</c:v>
                </c:pt>
                <c:pt idx="592">
                  <c:v>68822.5</c:v>
                </c:pt>
                <c:pt idx="593">
                  <c:v>68823</c:v>
                </c:pt>
                <c:pt idx="594">
                  <c:v>68869</c:v>
                </c:pt>
                <c:pt idx="595">
                  <c:v>68869.5</c:v>
                </c:pt>
                <c:pt idx="596">
                  <c:v>68947</c:v>
                </c:pt>
                <c:pt idx="597">
                  <c:v>69060.5</c:v>
                </c:pt>
                <c:pt idx="598">
                  <c:v>69119.5</c:v>
                </c:pt>
                <c:pt idx="599">
                  <c:v>70201</c:v>
                </c:pt>
                <c:pt idx="600">
                  <c:v>70376</c:v>
                </c:pt>
                <c:pt idx="601">
                  <c:v>70430</c:v>
                </c:pt>
                <c:pt idx="602">
                  <c:v>70442.5</c:v>
                </c:pt>
                <c:pt idx="603">
                  <c:v>70462.5</c:v>
                </c:pt>
                <c:pt idx="604">
                  <c:v>70566.5</c:v>
                </c:pt>
                <c:pt idx="605">
                  <c:v>71706</c:v>
                </c:pt>
                <c:pt idx="606">
                  <c:v>71816</c:v>
                </c:pt>
                <c:pt idx="607">
                  <c:v>71832</c:v>
                </c:pt>
                <c:pt idx="608">
                  <c:v>71832.5</c:v>
                </c:pt>
                <c:pt idx="609">
                  <c:v>71886</c:v>
                </c:pt>
                <c:pt idx="610">
                  <c:v>71950</c:v>
                </c:pt>
                <c:pt idx="611">
                  <c:v>71954</c:v>
                </c:pt>
                <c:pt idx="612">
                  <c:v>71954.5</c:v>
                </c:pt>
                <c:pt idx="613">
                  <c:v>71955</c:v>
                </c:pt>
                <c:pt idx="614">
                  <c:v>71976</c:v>
                </c:pt>
                <c:pt idx="615">
                  <c:v>72042.5</c:v>
                </c:pt>
                <c:pt idx="616">
                  <c:v>72043</c:v>
                </c:pt>
                <c:pt idx="617">
                  <c:v>72056.5</c:v>
                </c:pt>
                <c:pt idx="618">
                  <c:v>72076</c:v>
                </c:pt>
                <c:pt idx="619">
                  <c:v>72076.5</c:v>
                </c:pt>
                <c:pt idx="620">
                  <c:v>72097</c:v>
                </c:pt>
                <c:pt idx="621">
                  <c:v>72195</c:v>
                </c:pt>
                <c:pt idx="622">
                  <c:v>73325</c:v>
                </c:pt>
                <c:pt idx="623">
                  <c:v>73407.5</c:v>
                </c:pt>
                <c:pt idx="624">
                  <c:v>73409.5</c:v>
                </c:pt>
                <c:pt idx="625">
                  <c:v>73491.5</c:v>
                </c:pt>
                <c:pt idx="626">
                  <c:v>73492</c:v>
                </c:pt>
                <c:pt idx="627">
                  <c:v>73492.5</c:v>
                </c:pt>
                <c:pt idx="628">
                  <c:v>73503.5</c:v>
                </c:pt>
                <c:pt idx="629">
                  <c:v>73504</c:v>
                </c:pt>
                <c:pt idx="630">
                  <c:v>73741.5</c:v>
                </c:pt>
                <c:pt idx="631">
                  <c:v>73767</c:v>
                </c:pt>
                <c:pt idx="632">
                  <c:v>73775</c:v>
                </c:pt>
                <c:pt idx="633">
                  <c:v>74701.5</c:v>
                </c:pt>
                <c:pt idx="634">
                  <c:v>74775</c:v>
                </c:pt>
                <c:pt idx="635">
                  <c:v>74838</c:v>
                </c:pt>
                <c:pt idx="636">
                  <c:v>74973.5</c:v>
                </c:pt>
                <c:pt idx="637">
                  <c:v>74974</c:v>
                </c:pt>
                <c:pt idx="638">
                  <c:v>74974.5</c:v>
                </c:pt>
                <c:pt idx="639">
                  <c:v>74977</c:v>
                </c:pt>
                <c:pt idx="640">
                  <c:v>75017</c:v>
                </c:pt>
                <c:pt idx="641">
                  <c:v>75063.5</c:v>
                </c:pt>
                <c:pt idx="642">
                  <c:v>75064</c:v>
                </c:pt>
                <c:pt idx="643">
                  <c:v>75139.5</c:v>
                </c:pt>
                <c:pt idx="644">
                  <c:v>75173</c:v>
                </c:pt>
                <c:pt idx="645">
                  <c:v>75199.5</c:v>
                </c:pt>
                <c:pt idx="646">
                  <c:v>75283.5</c:v>
                </c:pt>
                <c:pt idx="647">
                  <c:v>75384.5</c:v>
                </c:pt>
                <c:pt idx="648">
                  <c:v>75448</c:v>
                </c:pt>
                <c:pt idx="649">
                  <c:v>76417.5</c:v>
                </c:pt>
                <c:pt idx="650">
                  <c:v>76551.5</c:v>
                </c:pt>
                <c:pt idx="651">
                  <c:v>76552</c:v>
                </c:pt>
                <c:pt idx="652">
                  <c:v>76597.5</c:v>
                </c:pt>
                <c:pt idx="653">
                  <c:v>76648.5</c:v>
                </c:pt>
                <c:pt idx="654">
                  <c:v>76849.5</c:v>
                </c:pt>
                <c:pt idx="655">
                  <c:v>77800</c:v>
                </c:pt>
                <c:pt idx="656">
                  <c:v>77834</c:v>
                </c:pt>
                <c:pt idx="657">
                  <c:v>78019</c:v>
                </c:pt>
                <c:pt idx="658">
                  <c:v>78034.5</c:v>
                </c:pt>
                <c:pt idx="659">
                  <c:v>78035</c:v>
                </c:pt>
                <c:pt idx="660">
                  <c:v>78131.5</c:v>
                </c:pt>
                <c:pt idx="661">
                  <c:v>78158</c:v>
                </c:pt>
                <c:pt idx="662">
                  <c:v>78258</c:v>
                </c:pt>
                <c:pt idx="663">
                  <c:v>78261</c:v>
                </c:pt>
                <c:pt idx="664">
                  <c:v>78380</c:v>
                </c:pt>
                <c:pt idx="665">
                  <c:v>79266</c:v>
                </c:pt>
                <c:pt idx="666">
                  <c:v>79481</c:v>
                </c:pt>
                <c:pt idx="667">
                  <c:v>79719</c:v>
                </c:pt>
                <c:pt idx="668">
                  <c:v>79821</c:v>
                </c:pt>
                <c:pt idx="669">
                  <c:v>80814</c:v>
                </c:pt>
                <c:pt idx="670">
                  <c:v>80818</c:v>
                </c:pt>
                <c:pt idx="671">
                  <c:v>80818.5</c:v>
                </c:pt>
                <c:pt idx="672">
                  <c:v>80860.5</c:v>
                </c:pt>
                <c:pt idx="673">
                  <c:v>81043.5</c:v>
                </c:pt>
                <c:pt idx="674">
                  <c:v>81203</c:v>
                </c:pt>
                <c:pt idx="675">
                  <c:v>81203</c:v>
                </c:pt>
                <c:pt idx="676">
                  <c:v>81203.5</c:v>
                </c:pt>
                <c:pt idx="677">
                  <c:v>81208</c:v>
                </c:pt>
                <c:pt idx="678">
                  <c:v>81369</c:v>
                </c:pt>
                <c:pt idx="679">
                  <c:v>81381.5</c:v>
                </c:pt>
                <c:pt idx="680">
                  <c:v>81382</c:v>
                </c:pt>
                <c:pt idx="681">
                  <c:v>81400</c:v>
                </c:pt>
                <c:pt idx="682">
                  <c:v>81400.5</c:v>
                </c:pt>
                <c:pt idx="683">
                  <c:v>81407</c:v>
                </c:pt>
                <c:pt idx="684">
                  <c:v>81519</c:v>
                </c:pt>
                <c:pt idx="685">
                  <c:v>82185</c:v>
                </c:pt>
                <c:pt idx="686">
                  <c:v>82291.5</c:v>
                </c:pt>
                <c:pt idx="687">
                  <c:v>82347.5</c:v>
                </c:pt>
                <c:pt idx="688">
                  <c:v>82645</c:v>
                </c:pt>
                <c:pt idx="689">
                  <c:v>82685</c:v>
                </c:pt>
                <c:pt idx="690">
                  <c:v>82951.5</c:v>
                </c:pt>
                <c:pt idx="691">
                  <c:v>82980</c:v>
                </c:pt>
                <c:pt idx="692">
                  <c:v>82980.5</c:v>
                </c:pt>
                <c:pt idx="693">
                  <c:v>83099</c:v>
                </c:pt>
                <c:pt idx="694">
                  <c:v>83906.5</c:v>
                </c:pt>
                <c:pt idx="695">
                  <c:v>84144.5</c:v>
                </c:pt>
                <c:pt idx="696">
                  <c:v>84396.5</c:v>
                </c:pt>
                <c:pt idx="697">
                  <c:v>84397</c:v>
                </c:pt>
                <c:pt idx="698">
                  <c:v>84493.5</c:v>
                </c:pt>
              </c:numCache>
            </c:numRef>
          </c:xVal>
          <c:yVal>
            <c:numRef>
              <c:f>'Inactive 2'!$R$21:$R$767</c:f>
              <c:numCache>
                <c:formatCode>General</c:formatCode>
                <c:ptCount val="747"/>
                <c:pt idx="0">
                  <c:v>1.3546110429122465E-2</c:v>
                </c:pt>
                <c:pt idx="1">
                  <c:v>8.939964012410819E-4</c:v>
                </c:pt>
                <c:pt idx="2">
                  <c:v>5.7727616887371198E-3</c:v>
                </c:pt>
                <c:pt idx="3">
                  <c:v>6.0765077087362443E-4</c:v>
                </c:pt>
                <c:pt idx="4">
                  <c:v>1.2424149505740204E-2</c:v>
                </c:pt>
                <c:pt idx="5">
                  <c:v>1.7928013526624889E-4</c:v>
                </c:pt>
                <c:pt idx="6">
                  <c:v>2.486017187716656E-4</c:v>
                </c:pt>
                <c:pt idx="7">
                  <c:v>2.7147014028125694E-4</c:v>
                </c:pt>
                <c:pt idx="8">
                  <c:v>7.7109115062394811E-4</c:v>
                </c:pt>
                <c:pt idx="9">
                  <c:v>2.3732080671568482E-4</c:v>
                </c:pt>
                <c:pt idx="10">
                  <c:v>3.7094369962001241E-4</c:v>
                </c:pt>
                <c:pt idx="11">
                  <c:v>2.6609321467351037E-4</c:v>
                </c:pt>
                <c:pt idx="12">
                  <c:v>4.6750547604093373E-4</c:v>
                </c:pt>
                <c:pt idx="13">
                  <c:v>3.4335775967712706E-4</c:v>
                </c:pt>
                <c:pt idx="14">
                  <c:v>2.2586766005352205E-4</c:v>
                </c:pt>
                <c:pt idx="15">
                  <c:v>2.1694032355883217E-4</c:v>
                </c:pt>
                <c:pt idx="16">
                  <c:v>2.9525475318057497E-7</c:v>
                </c:pt>
                <c:pt idx="17">
                  <c:v>4.0563022539550974E-4</c:v>
                </c:pt>
                <c:pt idx="18">
                  <c:v>2.9378864277941998E-4</c:v>
                </c:pt>
                <c:pt idx="19">
                  <c:v>7.9469931417689419E-4</c:v>
                </c:pt>
                <c:pt idx="20">
                  <c:v>3.2206723833286353E-4</c:v>
                </c:pt>
                <c:pt idx="21">
                  <c:v>1.1981999204158523E-4</c:v>
                </c:pt>
                <c:pt idx="22">
                  <c:v>2.6811746887384536E-4</c:v>
                </c:pt>
                <c:pt idx="23">
                  <c:v>2.8883024485023954E-5</c:v>
                </c:pt>
                <c:pt idx="24">
                  <c:v>2.3196574625043351E-4</c:v>
                </c:pt>
                <c:pt idx="25">
                  <c:v>1.9984671312054999E-4</c:v>
                </c:pt>
                <c:pt idx="26">
                  <c:v>3.0488775520650827E-4</c:v>
                </c:pt>
                <c:pt idx="27">
                  <c:v>1.3795227772249276E-4</c:v>
                </c:pt>
                <c:pt idx="28">
                  <c:v>6.6972737359626943E-4</c:v>
                </c:pt>
                <c:pt idx="29">
                  <c:v>1.6587099626394613E-4</c:v>
                </c:pt>
                <c:pt idx="30">
                  <c:v>2.5502277840417671E-4</c:v>
                </c:pt>
                <c:pt idx="31">
                  <c:v>1.4222965685574556E-4</c:v>
                </c:pt>
                <c:pt idx="32">
                  <c:v>1.3289920101531959E-4</c:v>
                </c:pt>
                <c:pt idx="33">
                  <c:v>1.1707499533345232E-5</c:v>
                </c:pt>
                <c:pt idx="34">
                  <c:v>3.4797391636372146E-4</c:v>
                </c:pt>
                <c:pt idx="35">
                  <c:v>2.9996066653178386E-4</c:v>
                </c:pt>
                <c:pt idx="36">
                  <c:v>2.4666163151197072E-4</c:v>
                </c:pt>
                <c:pt idx="37">
                  <c:v>9.3051790785130589E-5</c:v>
                </c:pt>
                <c:pt idx="38">
                  <c:v>7.0030921956083853E-6</c:v>
                </c:pt>
                <c:pt idx="39">
                  <c:v>1.0778754820140485E-3</c:v>
                </c:pt>
                <c:pt idx="40">
                  <c:v>5.5240403666108405E-4</c:v>
                </c:pt>
                <c:pt idx="41">
                  <c:v>2.6177985643442417E-5</c:v>
                </c:pt>
                <c:pt idx="42">
                  <c:v>1.7070663322278095E-4</c:v>
                </c:pt>
                <c:pt idx="43">
                  <c:v>3.5110287055851476E-4</c:v>
                </c:pt>
                <c:pt idx="44">
                  <c:v>2.8949998279106343E-8</c:v>
                </c:pt>
                <c:pt idx="45">
                  <c:v>3.7607768276919985E-4</c:v>
                </c:pt>
                <c:pt idx="46">
                  <c:v>8.2244265556876382E-4</c:v>
                </c:pt>
                <c:pt idx="47">
                  <c:v>1.407315284312923E-4</c:v>
                </c:pt>
                <c:pt idx="48">
                  <c:v>1.0299415776568014E-4</c:v>
                </c:pt>
                <c:pt idx="49">
                  <c:v>1.5691907602635686E-4</c:v>
                </c:pt>
                <c:pt idx="50">
                  <c:v>2.7420449520012099E-4</c:v>
                </c:pt>
                <c:pt idx="51">
                  <c:v>1.9182432751257034E-4</c:v>
                </c:pt>
                <c:pt idx="52">
                  <c:v>1.4355478539656904E-3</c:v>
                </c:pt>
                <c:pt idx="53">
                  <c:v>2.0354994800897202E-4</c:v>
                </c:pt>
                <c:pt idx="54">
                  <c:v>1.8620137650661231E-4</c:v>
                </c:pt>
                <c:pt idx="55">
                  <c:v>5.0021975834342986E-5</c:v>
                </c:pt>
                <c:pt idx="56">
                  <c:v>1.1838338991511847E-4</c:v>
                </c:pt>
                <c:pt idx="57">
                  <c:v>3.4579258543973843E-5</c:v>
                </c:pt>
                <c:pt idx="58">
                  <c:v>4.8097837890598863E-4</c:v>
                </c:pt>
                <c:pt idx="59">
                  <c:v>1.7969053286146454E-4</c:v>
                </c:pt>
                <c:pt idx="60">
                  <c:v>5.6348269652723045E-4</c:v>
                </c:pt>
                <c:pt idx="61">
                  <c:v>6.314036648288528E-5</c:v>
                </c:pt>
                <c:pt idx="62">
                  <c:v>1.8850467771061998E-5</c:v>
                </c:pt>
                <c:pt idx="63">
                  <c:v>1.5806635494639536E-4</c:v>
                </c:pt>
                <c:pt idx="64">
                  <c:v>1.5494675671294888E-6</c:v>
                </c:pt>
                <c:pt idx="65">
                  <c:v>1.3370272274757032E-4</c:v>
                </c:pt>
                <c:pt idx="66">
                  <c:v>5.7040194694344332E-6</c:v>
                </c:pt>
                <c:pt idx="67">
                  <c:v>1.3846164814340379E-4</c:v>
                </c:pt>
                <c:pt idx="68">
                  <c:v>4.3234576334179335E-5</c:v>
                </c:pt>
                <c:pt idx="69">
                  <c:v>2.042711667789647E-5</c:v>
                </c:pt>
                <c:pt idx="70">
                  <c:v>6.4949097603673561E-5</c:v>
                </c:pt>
                <c:pt idx="71">
                  <c:v>7.1196110024404193E-5</c:v>
                </c:pt>
                <c:pt idx="72">
                  <c:v>3.3633655163512555E-5</c:v>
                </c:pt>
                <c:pt idx="73">
                  <c:v>1.3275024193334874E-4</c:v>
                </c:pt>
                <c:pt idx="74">
                  <c:v>1.9644549959221965E-5</c:v>
                </c:pt>
                <c:pt idx="75">
                  <c:v>4.4899965093186684E-4</c:v>
                </c:pt>
                <c:pt idx="76">
                  <c:v>8.8242669116581654E-5</c:v>
                </c:pt>
                <c:pt idx="77">
                  <c:v>3.4310558205510239E-5</c:v>
                </c:pt>
                <c:pt idx="78">
                  <c:v>2.3595515154095258E-5</c:v>
                </c:pt>
                <c:pt idx="79">
                  <c:v>1.1271707310821747E-6</c:v>
                </c:pt>
                <c:pt idx="80">
                  <c:v>2.1889209252563255E-5</c:v>
                </c:pt>
                <c:pt idx="81">
                  <c:v>1.3532028184570712E-5</c:v>
                </c:pt>
                <c:pt idx="82">
                  <c:v>7.8523202856590772E-5</c:v>
                </c:pt>
                <c:pt idx="83">
                  <c:v>6.7995704033152349E-5</c:v>
                </c:pt>
                <c:pt idx="84">
                  <c:v>4.3232081585736426E-6</c:v>
                </c:pt>
                <c:pt idx="85">
                  <c:v>7.95697060882616E-5</c:v>
                </c:pt>
                <c:pt idx="86">
                  <c:v>6.9783676700173198E-5</c:v>
                </c:pt>
                <c:pt idx="87">
                  <c:v>4.7214237460678288E-7</c:v>
                </c:pt>
                <c:pt idx="88">
                  <c:v>1.7600231092913545E-6</c:v>
                </c:pt>
                <c:pt idx="89">
                  <c:v>1.8495513021829399E-4</c:v>
                </c:pt>
                <c:pt idx="90">
                  <c:v>7.4840508329498769E-5</c:v>
                </c:pt>
                <c:pt idx="91">
                  <c:v>9.4108708722045677E-7</c:v>
                </c:pt>
                <c:pt idx="92">
                  <c:v>3.4955677129979593E-7</c:v>
                </c:pt>
                <c:pt idx="93">
                  <c:v>6.8273110399667207E-4</c:v>
                </c:pt>
                <c:pt idx="94">
                  <c:v>1.230600470356955E-5</c:v>
                </c:pt>
                <c:pt idx="95">
                  <c:v>1.0443090442837704E-5</c:v>
                </c:pt>
                <c:pt idx="96">
                  <c:v>4.5654481225567203E-6</c:v>
                </c:pt>
                <c:pt idx="97">
                  <c:v>1.292066257467732E-6</c:v>
                </c:pt>
                <c:pt idx="98">
                  <c:v>2.6080413600298117E-6</c:v>
                </c:pt>
                <c:pt idx="99">
                  <c:v>6.2494355966796446E-5</c:v>
                </c:pt>
                <c:pt idx="100">
                  <c:v>4.0516986663594322E-6</c:v>
                </c:pt>
                <c:pt idx="101">
                  <c:v>4.2098871964946566E-5</c:v>
                </c:pt>
                <c:pt idx="102">
                  <c:v>1.9345844152518451E-5</c:v>
                </c:pt>
                <c:pt idx="103">
                  <c:v>5.2541761088568761E-6</c:v>
                </c:pt>
                <c:pt idx="104">
                  <c:v>1.4912898528115233E-5</c:v>
                </c:pt>
                <c:pt idx="105">
                  <c:v>4.7948191389025424E-6</c:v>
                </c:pt>
                <c:pt idx="106">
                  <c:v>2.3989396538453319E-5</c:v>
                </c:pt>
                <c:pt idx="107">
                  <c:v>5.1173080633906324E-5</c:v>
                </c:pt>
                <c:pt idx="108">
                  <c:v>7.1898452663961024E-5</c:v>
                </c:pt>
                <c:pt idx="109">
                  <c:v>1.1157515400614518E-5</c:v>
                </c:pt>
                <c:pt idx="110">
                  <c:v>1.7453785677639952E-5</c:v>
                </c:pt>
                <c:pt idx="111">
                  <c:v>1.5170272133423554E-4</c:v>
                </c:pt>
                <c:pt idx="112">
                  <c:v>6.7231540194225798E-5</c:v>
                </c:pt>
                <c:pt idx="113">
                  <c:v>5.6169229209325296E-6</c:v>
                </c:pt>
                <c:pt idx="114">
                  <c:v>3.6947655792367015E-5</c:v>
                </c:pt>
                <c:pt idx="115">
                  <c:v>3.2483050889583821E-5</c:v>
                </c:pt>
                <c:pt idx="116">
                  <c:v>6.4363828681402626E-5</c:v>
                </c:pt>
                <c:pt idx="117">
                  <c:v>1.2947189276767951E-5</c:v>
                </c:pt>
                <c:pt idx="118">
                  <c:v>1.9414340960979481E-4</c:v>
                </c:pt>
                <c:pt idx="119">
                  <c:v>7.4033183977725064E-5</c:v>
                </c:pt>
                <c:pt idx="120">
                  <c:v>1.0708209671072648E-6</c:v>
                </c:pt>
                <c:pt idx="121">
                  <c:v>5.4965740964519321E-5</c:v>
                </c:pt>
                <c:pt idx="122">
                  <c:v>2.9870138134148817E-5</c:v>
                </c:pt>
                <c:pt idx="123">
                  <c:v>1.3374812760474967E-6</c:v>
                </c:pt>
                <c:pt idx="124">
                  <c:v>1.4386088027993863E-5</c:v>
                </c:pt>
                <c:pt idx="125">
                  <c:v>1.9579224114042143E-6</c:v>
                </c:pt>
                <c:pt idx="126">
                  <c:v>1.7859031184761796E-7</c:v>
                </c:pt>
                <c:pt idx="127">
                  <c:v>7.9058463769607671E-7</c:v>
                </c:pt>
                <c:pt idx="128">
                  <c:v>9.80251411759433E-7</c:v>
                </c:pt>
                <c:pt idx="129">
                  <c:v>1.7326236404064347E-5</c:v>
                </c:pt>
                <c:pt idx="130">
                  <c:v>5.0787466371475312E-7</c:v>
                </c:pt>
                <c:pt idx="131">
                  <c:v>9.8170682021738581E-5</c:v>
                </c:pt>
                <c:pt idx="132">
                  <c:v>3.104617022906193E-7</c:v>
                </c:pt>
                <c:pt idx="133">
                  <c:v>5.3623036706245024E-6</c:v>
                </c:pt>
                <c:pt idx="134">
                  <c:v>1.2126261266465739E-4</c:v>
                </c:pt>
                <c:pt idx="135">
                  <c:v>2.665685425050499E-6</c:v>
                </c:pt>
                <c:pt idx="136">
                  <c:v>1.0251592254308468E-5</c:v>
                </c:pt>
                <c:pt idx="137">
                  <c:v>6.7662379301577252E-7</c:v>
                </c:pt>
                <c:pt idx="138">
                  <c:v>3.2934218174768565E-7</c:v>
                </c:pt>
                <c:pt idx="139">
                  <c:v>1.7933726066043273E-4</c:v>
                </c:pt>
                <c:pt idx="140">
                  <c:v>9.0286431955930598E-6</c:v>
                </c:pt>
                <c:pt idx="141">
                  <c:v>2.4609524834677377E-5</c:v>
                </c:pt>
                <c:pt idx="142">
                  <c:v>5.8003279021026776E-5</c:v>
                </c:pt>
                <c:pt idx="143">
                  <c:v>5.5161531670735306E-5</c:v>
                </c:pt>
                <c:pt idx="144">
                  <c:v>1.5619621662621734E-5</c:v>
                </c:pt>
                <c:pt idx="145">
                  <c:v>3.8059391569201071E-5</c:v>
                </c:pt>
                <c:pt idx="146">
                  <c:v>6.9102142908850569E-9</c:v>
                </c:pt>
                <c:pt idx="147">
                  <c:v>8.7691359239721778E-8</c:v>
                </c:pt>
                <c:pt idx="148">
                  <c:v>2.1620387328254051E-4</c:v>
                </c:pt>
                <c:pt idx="149">
                  <c:v>2.2976394504213023E-4</c:v>
                </c:pt>
                <c:pt idx="150">
                  <c:v>4.6813423899397382E-5</c:v>
                </c:pt>
                <c:pt idx="151">
                  <c:v>3.0243533854224094E-6</c:v>
                </c:pt>
                <c:pt idx="152">
                  <c:v>8.6280061125787147E-7</c:v>
                </c:pt>
                <c:pt idx="153">
                  <c:v>3.9715988382377687E-4</c:v>
                </c:pt>
                <c:pt idx="154">
                  <c:v>2.1866588959905715E-7</c:v>
                </c:pt>
                <c:pt idx="155">
                  <c:v>1.0744106618283617E-5</c:v>
                </c:pt>
                <c:pt idx="156">
                  <c:v>1.6672973454273371E-6</c:v>
                </c:pt>
                <c:pt idx="157">
                  <c:v>2.2498056053752965E-5</c:v>
                </c:pt>
                <c:pt idx="158">
                  <c:v>5.5965771221761512E-5</c:v>
                </c:pt>
                <c:pt idx="159">
                  <c:v>1.4926627214340702E-5</c:v>
                </c:pt>
                <c:pt idx="160">
                  <c:v>4.5646350088330224E-6</c:v>
                </c:pt>
                <c:pt idx="161">
                  <c:v>1.7110637594775954E-5</c:v>
                </c:pt>
                <c:pt idx="162">
                  <c:v>1.800111154113679E-5</c:v>
                </c:pt>
                <c:pt idx="163">
                  <c:v>1.182562009418569E-6</c:v>
                </c:pt>
                <c:pt idx="164">
                  <c:v>5.0476543759719119E-5</c:v>
                </c:pt>
                <c:pt idx="165">
                  <c:v>1.1777315477479573E-5</c:v>
                </c:pt>
                <c:pt idx="166">
                  <c:v>1.4731200507251291E-4</c:v>
                </c:pt>
                <c:pt idx="167">
                  <c:v>1.0821420656301808E-8</c:v>
                </c:pt>
                <c:pt idx="168">
                  <c:v>1.584658993656061E-6</c:v>
                </c:pt>
                <c:pt idx="169">
                  <c:v>1.2322188643686157E-5</c:v>
                </c:pt>
                <c:pt idx="170">
                  <c:v>1.1046635395987856E-4</c:v>
                </c:pt>
                <c:pt idx="171">
                  <c:v>1.8928443097526019E-5</c:v>
                </c:pt>
                <c:pt idx="172">
                  <c:v>1.6651121252918551E-5</c:v>
                </c:pt>
                <c:pt idx="173">
                  <c:v>8.7680575002406963E-5</c:v>
                </c:pt>
                <c:pt idx="174">
                  <c:v>4.8937195513682559E-4</c:v>
                </c:pt>
                <c:pt idx="175">
                  <c:v>3.2974189480988218E-5</c:v>
                </c:pt>
                <c:pt idx="176">
                  <c:v>1.1539734632242086E-4</c:v>
                </c:pt>
                <c:pt idx="177">
                  <c:v>2.3811488675782145E-5</c:v>
                </c:pt>
                <c:pt idx="178">
                  <c:v>3.1007890096476379E-5</c:v>
                </c:pt>
                <c:pt idx="179">
                  <c:v>4.3144835790022964E-5</c:v>
                </c:pt>
                <c:pt idx="180">
                  <c:v>1.1795988562840345E-5</c:v>
                </c:pt>
                <c:pt idx="181">
                  <c:v>1.1666940366694647E-8</c:v>
                </c:pt>
                <c:pt idx="182">
                  <c:v>8.2467823920967254E-5</c:v>
                </c:pt>
                <c:pt idx="183">
                  <c:v>5.5496094091553026E-6</c:v>
                </c:pt>
                <c:pt idx="184">
                  <c:v>5.3096063763241697E-5</c:v>
                </c:pt>
                <c:pt idx="185">
                  <c:v>6.1556158584335256E-6</c:v>
                </c:pt>
                <c:pt idx="186">
                  <c:v>1.8238924769605025E-4</c:v>
                </c:pt>
                <c:pt idx="187">
                  <c:v>5.7805417372695703E-5</c:v>
                </c:pt>
                <c:pt idx="188">
                  <c:v>2.0590728392364515E-5</c:v>
                </c:pt>
                <c:pt idx="189">
                  <c:v>5.1073291618890284E-6</c:v>
                </c:pt>
                <c:pt idx="190">
                  <c:v>5.8327644574469868E-5</c:v>
                </c:pt>
                <c:pt idx="191">
                  <c:v>1.4678511159011019E-5</c:v>
                </c:pt>
                <c:pt idx="192">
                  <c:v>4.9452754016323554E-5</c:v>
                </c:pt>
                <c:pt idx="193">
                  <c:v>9.7275293483557328E-5</c:v>
                </c:pt>
                <c:pt idx="194">
                  <c:v>2.9338631867997181E-5</c:v>
                </c:pt>
                <c:pt idx="195">
                  <c:v>8.3928526293089513E-5</c:v>
                </c:pt>
                <c:pt idx="196">
                  <c:v>1.0545324190328926E-4</c:v>
                </c:pt>
                <c:pt idx="197">
                  <c:v>8.7591970909075762E-5</c:v>
                </c:pt>
                <c:pt idx="198">
                  <c:v>4.8953407585680901E-5</c:v>
                </c:pt>
                <c:pt idx="199">
                  <c:v>5.0463428018679989E-5</c:v>
                </c:pt>
                <c:pt idx="200">
                  <c:v>7.5196930957162721E-5</c:v>
                </c:pt>
                <c:pt idx="201">
                  <c:v>1.5962667083054699E-5</c:v>
                </c:pt>
                <c:pt idx="202">
                  <c:v>7.372735769649213E-5</c:v>
                </c:pt>
                <c:pt idx="203">
                  <c:v>6.2569154224318378E-5</c:v>
                </c:pt>
                <c:pt idx="204">
                  <c:v>1.4725467894248078E-4</c:v>
                </c:pt>
                <c:pt idx="205">
                  <c:v>8.2717188733677674E-6</c:v>
                </c:pt>
                <c:pt idx="206">
                  <c:v>1.2705123005448519E-4</c:v>
                </c:pt>
                <c:pt idx="207">
                  <c:v>6.3913302638092371E-5</c:v>
                </c:pt>
                <c:pt idx="208">
                  <c:v>2.8771335179108404E-4</c:v>
                </c:pt>
                <c:pt idx="209">
                  <c:v>5.1421534696688881E-7</c:v>
                </c:pt>
                <c:pt idx="210">
                  <c:v>1.7833451826881528E-6</c:v>
                </c:pt>
                <c:pt idx="211">
                  <c:v>1.1461657624733794E-6</c:v>
                </c:pt>
                <c:pt idx="212">
                  <c:v>8.3834328626149765E-4</c:v>
                </c:pt>
                <c:pt idx="213">
                  <c:v>8.2963954834854411E-5</c:v>
                </c:pt>
                <c:pt idx="214">
                  <c:v>1.8549407808902774E-7</c:v>
                </c:pt>
                <c:pt idx="215">
                  <c:v>7.8814788301645675E-5</c:v>
                </c:pt>
                <c:pt idx="216">
                  <c:v>7.8478178685255411E-5</c:v>
                </c:pt>
                <c:pt idx="217">
                  <c:v>2.8150849833451339E-5</c:v>
                </c:pt>
                <c:pt idx="218">
                  <c:v>1.1839954096495401E-4</c:v>
                </c:pt>
                <c:pt idx="219">
                  <c:v>5.1964359706909609E-5</c:v>
                </c:pt>
                <c:pt idx="220">
                  <c:v>9.9086821727164198E-5</c:v>
                </c:pt>
                <c:pt idx="221">
                  <c:v>2.322575483135795E-4</c:v>
                </c:pt>
                <c:pt idx="222">
                  <c:v>1.6350684550380588E-5</c:v>
                </c:pt>
                <c:pt idx="223">
                  <c:v>7.6380917647073573E-5</c:v>
                </c:pt>
                <c:pt idx="224">
                  <c:v>8.2196361478426033E-5</c:v>
                </c:pt>
                <c:pt idx="225">
                  <c:v>1.8285229994916626E-3</c:v>
                </c:pt>
                <c:pt idx="226">
                  <c:v>6.6031100692914447E-5</c:v>
                </c:pt>
                <c:pt idx="227">
                  <c:v>3.3470165358663868E-3</c:v>
                </c:pt>
                <c:pt idx="228">
                  <c:v>1.0798717691142855E-4</c:v>
                </c:pt>
                <c:pt idx="229">
                  <c:v>5.2407374721860265E-4</c:v>
                </c:pt>
                <c:pt idx="230">
                  <c:v>1.9849196117167288E-3</c:v>
                </c:pt>
                <c:pt idx="231">
                  <c:v>5.8896708400190496E-6</c:v>
                </c:pt>
                <c:pt idx="232">
                  <c:v>3.8350250755962337E-5</c:v>
                </c:pt>
                <c:pt idx="233">
                  <c:v>2.641787788800365E-5</c:v>
                </c:pt>
                <c:pt idx="234">
                  <c:v>1.0956405855015313E-4</c:v>
                </c:pt>
                <c:pt idx="235">
                  <c:v>5.1661060779418894E-9</c:v>
                </c:pt>
                <c:pt idx="236">
                  <c:v>6.7961023514152534E-5</c:v>
                </c:pt>
                <c:pt idx="237">
                  <c:v>3.6461023869659784E-3</c:v>
                </c:pt>
                <c:pt idx="238">
                  <c:v>4.3956996413809539E-5</c:v>
                </c:pt>
                <c:pt idx="239">
                  <c:v>7.8905305125073067E-5</c:v>
                </c:pt>
                <c:pt idx="240">
                  <c:v>3.1761235528928056E-5</c:v>
                </c:pt>
                <c:pt idx="241">
                  <c:v>5.4875463162539631E-5</c:v>
                </c:pt>
                <c:pt idx="242">
                  <c:v>6.9987573857164119E-5</c:v>
                </c:pt>
                <c:pt idx="243">
                  <c:v>2.0069969652831009E-7</c:v>
                </c:pt>
                <c:pt idx="244">
                  <c:v>1.2554731226087914E-6</c:v>
                </c:pt>
                <c:pt idx="245">
                  <c:v>1.9216429413935054E-5</c:v>
                </c:pt>
                <c:pt idx="246">
                  <c:v>5.1374954069326715E-4</c:v>
                </c:pt>
                <c:pt idx="247">
                  <c:v>6.9817729467792228E-5</c:v>
                </c:pt>
                <c:pt idx="248">
                  <c:v>1.7196648167044164E-8</c:v>
                </c:pt>
                <c:pt idx="249">
                  <c:v>1.7184348500724667E-5</c:v>
                </c:pt>
                <c:pt idx="250">
                  <c:v>1.0002725061022366E-4</c:v>
                </c:pt>
                <c:pt idx="251">
                  <c:v>1.0480552841200798E-4</c:v>
                </c:pt>
                <c:pt idx="252">
                  <c:v>9.8804286768156162E-6</c:v>
                </c:pt>
                <c:pt idx="253">
                  <c:v>1.6392489877742846E-4</c:v>
                </c:pt>
                <c:pt idx="254">
                  <c:v>9.0697445178129443E-6</c:v>
                </c:pt>
                <c:pt idx="255">
                  <c:v>1.3556421640743122E-4</c:v>
                </c:pt>
                <c:pt idx="256">
                  <c:v>4.4948353856626827E-6</c:v>
                </c:pt>
                <c:pt idx="257">
                  <c:v>2.4102388079385947E-6</c:v>
                </c:pt>
                <c:pt idx="258">
                  <c:v>7.3847337449273697E-5</c:v>
                </c:pt>
                <c:pt idx="259">
                  <c:v>8.0390868516649578E-6</c:v>
                </c:pt>
                <c:pt idx="260">
                  <c:v>4.6773243293071627E-6</c:v>
                </c:pt>
                <c:pt idx="261">
                  <c:v>4.1659272198141321E-5</c:v>
                </c:pt>
                <c:pt idx="262">
                  <c:v>1.6642867402887114E-5</c:v>
                </c:pt>
                <c:pt idx="263">
                  <c:v>3.5601773165285999E-5</c:v>
                </c:pt>
                <c:pt idx="264">
                  <c:v>7.6605940855162228E-5</c:v>
                </c:pt>
                <c:pt idx="265">
                  <c:v>9.9811973577449464E-5</c:v>
                </c:pt>
                <c:pt idx="266">
                  <c:v>1.4828872292682729E-6</c:v>
                </c:pt>
                <c:pt idx="267">
                  <c:v>4.2546981387189222E-7</c:v>
                </c:pt>
                <c:pt idx="268">
                  <c:v>3.7034338716123482E-6</c:v>
                </c:pt>
                <c:pt idx="269">
                  <c:v>9.8126409719432253E-5</c:v>
                </c:pt>
                <c:pt idx="270">
                  <c:v>5.4298860301192482E-5</c:v>
                </c:pt>
                <c:pt idx="271">
                  <c:v>4.7833383754568143E-5</c:v>
                </c:pt>
                <c:pt idx="272">
                  <c:v>6.669461747657614E-6</c:v>
                </c:pt>
                <c:pt idx="273">
                  <c:v>2.1211434654283571E-5</c:v>
                </c:pt>
                <c:pt idx="274">
                  <c:v>4.8934504257931631E-5</c:v>
                </c:pt>
                <c:pt idx="275">
                  <c:v>1.1463903031074009E-5</c:v>
                </c:pt>
                <c:pt idx="276">
                  <c:v>1.7141685756929886E-6</c:v>
                </c:pt>
                <c:pt idx="277">
                  <c:v>9.4606925792757541E-5</c:v>
                </c:pt>
                <c:pt idx="278">
                  <c:v>5.2641625101252966E-5</c:v>
                </c:pt>
                <c:pt idx="279">
                  <c:v>7.0959672841090451E-6</c:v>
                </c:pt>
                <c:pt idx="280">
                  <c:v>4.3525642899070404E-7</c:v>
                </c:pt>
                <c:pt idx="281">
                  <c:v>3.0729334573253195E-4</c:v>
                </c:pt>
                <c:pt idx="282">
                  <c:v>2.0150670624408153E-5</c:v>
                </c:pt>
                <c:pt idx="283">
                  <c:v>4.3326188433789919E-6</c:v>
                </c:pt>
                <c:pt idx="284">
                  <c:v>1.0834371271892632E-4</c:v>
                </c:pt>
                <c:pt idx="285">
                  <c:v>4.5757888431692928E-5</c:v>
                </c:pt>
                <c:pt idx="286">
                  <c:v>4.7433004778603584E-5</c:v>
                </c:pt>
                <c:pt idx="287">
                  <c:v>2.3253225566730897E-11</c:v>
                </c:pt>
                <c:pt idx="288">
                  <c:v>8.7704100273523212E-8</c:v>
                </c:pt>
                <c:pt idx="289">
                  <c:v>1.5420302571403139E-7</c:v>
                </c:pt>
                <c:pt idx="290">
                  <c:v>1.9921901152479019E-8</c:v>
                </c:pt>
                <c:pt idx="291">
                  <c:v>2.1141137094954216E-10</c:v>
                </c:pt>
                <c:pt idx="292">
                  <c:v>3.992001348547074E-5</c:v>
                </c:pt>
                <c:pt idx="293">
                  <c:v>8.2732829652429135E-5</c:v>
                </c:pt>
                <c:pt idx="294">
                  <c:v>2.590734541734132E-4</c:v>
                </c:pt>
                <c:pt idx="295">
                  <c:v>4.3875558166260874E-5</c:v>
                </c:pt>
                <c:pt idx="296">
                  <c:v>5.4408996026619314E-7</c:v>
                </c:pt>
                <c:pt idx="297">
                  <c:v>1.8077019939718186E-4</c:v>
                </c:pt>
                <c:pt idx="298">
                  <c:v>8.2285421888096414E-5</c:v>
                </c:pt>
                <c:pt idx="299">
                  <c:v>3.9756145134851826E-7</c:v>
                </c:pt>
                <c:pt idx="300">
                  <c:v>1.3168276468649578E-4</c:v>
                </c:pt>
                <c:pt idx="301">
                  <c:v>2.5234526421423826E-5</c:v>
                </c:pt>
                <c:pt idx="302">
                  <c:v>2.4690700119454601E-5</c:v>
                </c:pt>
                <c:pt idx="303">
                  <c:v>9.835292524216882E-5</c:v>
                </c:pt>
                <c:pt idx="304">
                  <c:v>2.3584418418987299E-4</c:v>
                </c:pt>
                <c:pt idx="305">
                  <c:v>8.959469576610247E-5</c:v>
                </c:pt>
                <c:pt idx="306">
                  <c:v>2.586444579252339E-4</c:v>
                </c:pt>
                <c:pt idx="307">
                  <c:v>6.8896725788919008E-5</c:v>
                </c:pt>
                <c:pt idx="308">
                  <c:v>3.5324694167815908E-6</c:v>
                </c:pt>
                <c:pt idx="309">
                  <c:v>4.412951473563712E-5</c:v>
                </c:pt>
                <c:pt idx="310">
                  <c:v>2.5251090117336662E-4</c:v>
                </c:pt>
                <c:pt idx="311">
                  <c:v>1.2852753444319107E-7</c:v>
                </c:pt>
                <c:pt idx="312">
                  <c:v>1.1181201434727552E-4</c:v>
                </c:pt>
                <c:pt idx="313">
                  <c:v>3.8795401362651363E-5</c:v>
                </c:pt>
                <c:pt idx="314">
                  <c:v>4.8311714222265012E-6</c:v>
                </c:pt>
                <c:pt idx="315">
                  <c:v>1.5739981637373827E-4</c:v>
                </c:pt>
                <c:pt idx="316">
                  <c:v>6.2863728550590178E-6</c:v>
                </c:pt>
                <c:pt idx="317">
                  <c:v>5.0707962613303766E-5</c:v>
                </c:pt>
                <c:pt idx="318">
                  <c:v>1.1346401350789974E-6</c:v>
                </c:pt>
                <c:pt idx="319">
                  <c:v>1.2295643129930174E-6</c:v>
                </c:pt>
                <c:pt idx="320">
                  <c:v>5.8713854173829286E-4</c:v>
                </c:pt>
                <c:pt idx="321">
                  <c:v>1.1220427409520168E-5</c:v>
                </c:pt>
                <c:pt idx="322">
                  <c:v>6.1291092102443463E-5</c:v>
                </c:pt>
                <c:pt idx="323">
                  <c:v>4.185622712832168E-6</c:v>
                </c:pt>
                <c:pt idx="324">
                  <c:v>9.3058937098654577E-6</c:v>
                </c:pt>
                <c:pt idx="325">
                  <c:v>2.1727173804137573E-5</c:v>
                </c:pt>
                <c:pt idx="326">
                  <c:v>8.0906135419373253E-5</c:v>
                </c:pt>
                <c:pt idx="327">
                  <c:v>2.0604797172569888E-4</c:v>
                </c:pt>
                <c:pt idx="328">
                  <c:v>2.0871313572536017E-4</c:v>
                </c:pt>
                <c:pt idx="329">
                  <c:v>5.0905225423458897E-4</c:v>
                </c:pt>
                <c:pt idx="330">
                  <c:v>1.1754742326823337E-5</c:v>
                </c:pt>
                <c:pt idx="331">
                  <c:v>3.5933755217787568E-5</c:v>
                </c:pt>
                <c:pt idx="332">
                  <c:v>5.6788718370589826E-5</c:v>
                </c:pt>
                <c:pt idx="333">
                  <c:v>1.7557495102180565E-5</c:v>
                </c:pt>
                <c:pt idx="334">
                  <c:v>1.7122249344930089E-9</c:v>
                </c:pt>
                <c:pt idx="335">
                  <c:v>1.1185054034316937E-4</c:v>
                </c:pt>
                <c:pt idx="336">
                  <c:v>2.5022579909457147E-5</c:v>
                </c:pt>
                <c:pt idx="337">
                  <c:v>8.3406100131631848E-5</c:v>
                </c:pt>
                <c:pt idx="338">
                  <c:v>6.4500108339913217E-7</c:v>
                </c:pt>
                <c:pt idx="339">
                  <c:v>7.7979660448304925E-5</c:v>
                </c:pt>
                <c:pt idx="340">
                  <c:v>2.8797862329332827E-5</c:v>
                </c:pt>
                <c:pt idx="341">
                  <c:v>2.6350999356158729E-5</c:v>
                </c:pt>
                <c:pt idx="342">
                  <c:v>3.5117291796166232E-5</c:v>
                </c:pt>
                <c:pt idx="343">
                  <c:v>5.094523852795924E-5</c:v>
                </c:pt>
                <c:pt idx="344">
                  <c:v>3.0116180610827812E-5</c:v>
                </c:pt>
                <c:pt idx="345">
                  <c:v>2.6688481469353338E-5</c:v>
                </c:pt>
                <c:pt idx="346">
                  <c:v>3.2868995183158317E-7</c:v>
                </c:pt>
                <c:pt idx="347">
                  <c:v>1.6684757005174877E-6</c:v>
                </c:pt>
                <c:pt idx="348">
                  <c:v>9.6337067499061275E-7</c:v>
                </c:pt>
                <c:pt idx="349">
                  <c:v>1.149890588988088E-7</c:v>
                </c:pt>
                <c:pt idx="350">
                  <c:v>6.1901126310054549E-6</c:v>
                </c:pt>
                <c:pt idx="351">
                  <c:v>1.30428914522393E-6</c:v>
                </c:pt>
                <c:pt idx="352">
                  <c:v>1.4809369926752932E-6</c:v>
                </c:pt>
                <c:pt idx="353">
                  <c:v>2.9419615199382194E-5</c:v>
                </c:pt>
                <c:pt idx="354">
                  <c:v>7.970058847353375E-6</c:v>
                </c:pt>
                <c:pt idx="355">
                  <c:v>7.0728496579211986E-5</c:v>
                </c:pt>
                <c:pt idx="356">
                  <c:v>9.7508833248870542E-7</c:v>
                </c:pt>
                <c:pt idx="357">
                  <c:v>3.5136858831899298E-5</c:v>
                </c:pt>
                <c:pt idx="358">
                  <c:v>8.3205739009813505E-6</c:v>
                </c:pt>
                <c:pt idx="359">
                  <c:v>4.0450054894697024E-5</c:v>
                </c:pt>
                <c:pt idx="360">
                  <c:v>3.9188047773913147E-5</c:v>
                </c:pt>
                <c:pt idx="361">
                  <c:v>2.511795517056658E-5</c:v>
                </c:pt>
                <c:pt idx="362">
                  <c:v>3.724801527771441E-5</c:v>
                </c:pt>
                <c:pt idx="363">
                  <c:v>6.967398630522843E-5</c:v>
                </c:pt>
                <c:pt idx="364">
                  <c:v>7.0393642530513294E-5</c:v>
                </c:pt>
                <c:pt idx="365">
                  <c:v>9.0741006678082299E-5</c:v>
                </c:pt>
                <c:pt idx="366">
                  <c:v>8.7530867224208092E-5</c:v>
                </c:pt>
                <c:pt idx="367">
                  <c:v>1.2718610740245656E-4</c:v>
                </c:pt>
                <c:pt idx="368">
                  <c:v>6.4813471174383612E-5</c:v>
                </c:pt>
                <c:pt idx="369">
                  <c:v>6.0119569220399628E-5</c:v>
                </c:pt>
                <c:pt idx="370">
                  <c:v>8.9637099984323022E-5</c:v>
                </c:pt>
                <c:pt idx="371">
                  <c:v>8.7253260498583506E-5</c:v>
                </c:pt>
                <c:pt idx="372">
                  <c:v>8.5395071470274297E-5</c:v>
                </c:pt>
                <c:pt idx="373">
                  <c:v>5.3027077878539127E-5</c:v>
                </c:pt>
                <c:pt idx="374">
                  <c:v>6.0389822051034381E-5</c:v>
                </c:pt>
                <c:pt idx="375">
                  <c:v>4.8034309083704724E-5</c:v>
                </c:pt>
                <c:pt idx="376">
                  <c:v>1.0823698153838471E-4</c:v>
                </c:pt>
                <c:pt idx="377">
                  <c:v>9.8304277805167108E-5</c:v>
                </c:pt>
                <c:pt idx="378">
                  <c:v>1.2073335256289894E-4</c:v>
                </c:pt>
                <c:pt idx="379">
                  <c:v>9.0293004763404526E-5</c:v>
                </c:pt>
                <c:pt idx="380">
                  <c:v>8.352064373892939E-5</c:v>
                </c:pt>
                <c:pt idx="381">
                  <c:v>5.8452022252862776E-5</c:v>
                </c:pt>
                <c:pt idx="382">
                  <c:v>4.1915562009512375E-5</c:v>
                </c:pt>
                <c:pt idx="383">
                  <c:v>4.8899412679383728E-5</c:v>
                </c:pt>
                <c:pt idx="384">
                  <c:v>3.7662121618726279E-5</c:v>
                </c:pt>
                <c:pt idx="385">
                  <c:v>8.3897481209481659E-5</c:v>
                </c:pt>
                <c:pt idx="386">
                  <c:v>4.0101834592354618E-5</c:v>
                </c:pt>
                <c:pt idx="387">
                  <c:v>4.1345744779415913E-5</c:v>
                </c:pt>
                <c:pt idx="388">
                  <c:v>6.8173439897169187E-5</c:v>
                </c:pt>
                <c:pt idx="389">
                  <c:v>5.7411675599818131E-5</c:v>
                </c:pt>
                <c:pt idx="390">
                  <c:v>4.3396707967085078E-5</c:v>
                </c:pt>
                <c:pt idx="391">
                  <c:v>3.0926924371473972E-5</c:v>
                </c:pt>
                <c:pt idx="392">
                  <c:v>6.800470456636671E-5</c:v>
                </c:pt>
                <c:pt idx="393">
                  <c:v>3.9018697041069976E-5</c:v>
                </c:pt>
                <c:pt idx="394">
                  <c:v>4.251881009014474E-5</c:v>
                </c:pt>
                <c:pt idx="395">
                  <c:v>4.1836660496481792E-5</c:v>
                </c:pt>
                <c:pt idx="396">
                  <c:v>3.4119519772361073E-5</c:v>
                </c:pt>
                <c:pt idx="397">
                  <c:v>3.362039790191087E-5</c:v>
                </c:pt>
                <c:pt idx="398">
                  <c:v>1.9759292700894895E-5</c:v>
                </c:pt>
                <c:pt idx="399">
                  <c:v>1.101727039322028E-5</c:v>
                </c:pt>
                <c:pt idx="400">
                  <c:v>6.5485290325186974E-5</c:v>
                </c:pt>
                <c:pt idx="401">
                  <c:v>2.8247606497530629E-5</c:v>
                </c:pt>
                <c:pt idx="402">
                  <c:v>3.3944757544639566E-5</c:v>
                </c:pt>
                <c:pt idx="403">
                  <c:v>2.8082419134392185E-5</c:v>
                </c:pt>
                <c:pt idx="404">
                  <c:v>2.2775387367361232E-5</c:v>
                </c:pt>
                <c:pt idx="405">
                  <c:v>2.1830916074115303E-5</c:v>
                </c:pt>
                <c:pt idx="406">
                  <c:v>1.2260240986961809E-5</c:v>
                </c:pt>
                <c:pt idx="407">
                  <c:v>7.0990858375508574E-6</c:v>
                </c:pt>
                <c:pt idx="408">
                  <c:v>3.7539142107726502E-6</c:v>
                </c:pt>
                <c:pt idx="409">
                  <c:v>6.7356972454850202E-6</c:v>
                </c:pt>
                <c:pt idx="410">
                  <c:v>2.3666101428235551E-5</c:v>
                </c:pt>
                <c:pt idx="411">
                  <c:v>6.4407995199533168E-6</c:v>
                </c:pt>
                <c:pt idx="412">
                  <c:v>2.6826280676682088E-6</c:v>
                </c:pt>
                <c:pt idx="413">
                  <c:v>5.1792065070303585E-5</c:v>
                </c:pt>
                <c:pt idx="414">
                  <c:v>3.0509925884643367E-5</c:v>
                </c:pt>
                <c:pt idx="415">
                  <c:v>1.7502798199563762E-6</c:v>
                </c:pt>
                <c:pt idx="416">
                  <c:v>2.9650104969353124E-7</c:v>
                </c:pt>
                <c:pt idx="417">
                  <c:v>4.4842874055566628E-6</c:v>
                </c:pt>
                <c:pt idx="418">
                  <c:v>2.2392452223291062E-6</c:v>
                </c:pt>
                <c:pt idx="419">
                  <c:v>7.9418096168603721E-7</c:v>
                </c:pt>
                <c:pt idx="420">
                  <c:v>1.0655413209451001E-5</c:v>
                </c:pt>
                <c:pt idx="421">
                  <c:v>4.062249425507742E-7</c:v>
                </c:pt>
                <c:pt idx="422">
                  <c:v>1.0447209820444817E-6</c:v>
                </c:pt>
                <c:pt idx="423">
                  <c:v>8.6070635018042931E-6</c:v>
                </c:pt>
                <c:pt idx="424">
                  <c:v>9.5534330475866237E-7</c:v>
                </c:pt>
                <c:pt idx="425">
                  <c:v>7.2333838137139138E-6</c:v>
                </c:pt>
                <c:pt idx="426">
                  <c:v>1.5941353479894517E-6</c:v>
                </c:pt>
                <c:pt idx="427">
                  <c:v>9.5208599867456495E-7</c:v>
                </c:pt>
                <c:pt idx="428">
                  <c:v>5.7299760454643107E-7</c:v>
                </c:pt>
                <c:pt idx="429">
                  <c:v>1.803119707502536E-5</c:v>
                </c:pt>
                <c:pt idx="430">
                  <c:v>1.1355166705139238E-6</c:v>
                </c:pt>
                <c:pt idx="431">
                  <c:v>2.0302041237086577E-6</c:v>
                </c:pt>
                <c:pt idx="432">
                  <c:v>1.7166703881168623E-6</c:v>
                </c:pt>
                <c:pt idx="433">
                  <c:v>3.0726714430486261E-6</c:v>
                </c:pt>
                <c:pt idx="434">
                  <c:v>1.6021801996232673E-6</c:v>
                </c:pt>
                <c:pt idx="435">
                  <c:v>6.9784096683498207E-7</c:v>
                </c:pt>
                <c:pt idx="436">
                  <c:v>1.0123873956464561E-6</c:v>
                </c:pt>
                <c:pt idx="437">
                  <c:v>1.3839078551680319E-6</c:v>
                </c:pt>
                <c:pt idx="438">
                  <c:v>1.696792799604711E-6</c:v>
                </c:pt>
                <c:pt idx="439">
                  <c:v>3.1531962316846802E-6</c:v>
                </c:pt>
                <c:pt idx="440">
                  <c:v>3.1987156821666473E-6</c:v>
                </c:pt>
                <c:pt idx="441">
                  <c:v>2.3070016233955324E-6</c:v>
                </c:pt>
                <c:pt idx="442">
                  <c:v>2.0992704193898672E-6</c:v>
                </c:pt>
                <c:pt idx="443">
                  <c:v>3.6940961287758007E-6</c:v>
                </c:pt>
                <c:pt idx="444">
                  <c:v>1.7560798708822192E-6</c:v>
                </c:pt>
                <c:pt idx="445">
                  <c:v>7.1997369857660359E-6</c:v>
                </c:pt>
                <c:pt idx="446">
                  <c:v>1.4871439014524158E-5</c:v>
                </c:pt>
                <c:pt idx="447">
                  <c:v>1.9642179110335176E-6</c:v>
                </c:pt>
                <c:pt idx="448">
                  <c:v>1.5552533292842437E-6</c:v>
                </c:pt>
                <c:pt idx="449">
                  <c:v>5.2530685906714862E-3</c:v>
                </c:pt>
                <c:pt idx="450">
                  <c:v>1.7990860869724726E-6</c:v>
                </c:pt>
                <c:pt idx="451">
                  <c:v>1.5408260636479513E-6</c:v>
                </c:pt>
                <c:pt idx="452">
                  <c:v>7.765141378254095E-7</c:v>
                </c:pt>
                <c:pt idx="453">
                  <c:v>1.2908397156932344E-6</c:v>
                </c:pt>
                <c:pt idx="454">
                  <c:v>1.2908397156932344E-6</c:v>
                </c:pt>
                <c:pt idx="455">
                  <c:v>2.592677001906712E-6</c:v>
                </c:pt>
                <c:pt idx="456">
                  <c:v>2.2743017910600333E-6</c:v>
                </c:pt>
                <c:pt idx="457">
                  <c:v>1.4194633429325562E-3</c:v>
                </c:pt>
                <c:pt idx="458">
                  <c:v>2.8327481543255935E-5</c:v>
                </c:pt>
                <c:pt idx="459">
                  <c:v>8.5074200727070949E-7</c:v>
                </c:pt>
                <c:pt idx="460">
                  <c:v>3.5928353430705152E-6</c:v>
                </c:pt>
                <c:pt idx="461">
                  <c:v>3.2330419224914061E-7</c:v>
                </c:pt>
                <c:pt idx="462">
                  <c:v>8.6653591059515628E-7</c:v>
                </c:pt>
                <c:pt idx="463">
                  <c:v>4.0493337470757172E-6</c:v>
                </c:pt>
                <c:pt idx="464">
                  <c:v>5.68422134759463E-6</c:v>
                </c:pt>
                <c:pt idx="465">
                  <c:v>6.1356545960380828E-7</c:v>
                </c:pt>
                <c:pt idx="466">
                  <c:v>1.4837778315987869E-6</c:v>
                </c:pt>
                <c:pt idx="467">
                  <c:v>3.6047396736450111E-6</c:v>
                </c:pt>
                <c:pt idx="468">
                  <c:v>2.470417868760637E-6</c:v>
                </c:pt>
                <c:pt idx="469">
                  <c:v>5.9974739626188283E-8</c:v>
                </c:pt>
                <c:pt idx="470">
                  <c:v>4.9933471363618813E-6</c:v>
                </c:pt>
                <c:pt idx="471">
                  <c:v>6.2454296022524014E-6</c:v>
                </c:pt>
                <c:pt idx="472">
                  <c:v>2.207913582586373E-6</c:v>
                </c:pt>
                <c:pt idx="473">
                  <c:v>5.0363534777204416E-6</c:v>
                </c:pt>
                <c:pt idx="474">
                  <c:v>3.8108903008082506E-7</c:v>
                </c:pt>
                <c:pt idx="475">
                  <c:v>2.6064623963971677E-6</c:v>
                </c:pt>
                <c:pt idx="476">
                  <c:v>1.9254234447310311E-6</c:v>
                </c:pt>
                <c:pt idx="477">
                  <c:v>1.1555931430510507E-6</c:v>
                </c:pt>
                <c:pt idx="478">
                  <c:v>1.9826701475309428E-7</c:v>
                </c:pt>
                <c:pt idx="479">
                  <c:v>1.2508517104659252E-6</c:v>
                </c:pt>
                <c:pt idx="480">
                  <c:v>8.3611065884747358E-6</c:v>
                </c:pt>
                <c:pt idx="481">
                  <c:v>1.2204954228245089E-5</c:v>
                </c:pt>
                <c:pt idx="482">
                  <c:v>1.5181630045532241E-6</c:v>
                </c:pt>
                <c:pt idx="483">
                  <c:v>2.0216874158516008E-6</c:v>
                </c:pt>
                <c:pt idx="484">
                  <c:v>1.6770351838193704E-6</c:v>
                </c:pt>
                <c:pt idx="485">
                  <c:v>1.6696664618621106E-6</c:v>
                </c:pt>
                <c:pt idx="486">
                  <c:v>6.7135204198938491E-6</c:v>
                </c:pt>
                <c:pt idx="487">
                  <c:v>2.8596372597139313E-6</c:v>
                </c:pt>
                <c:pt idx="488">
                  <c:v>7.6407465440708126E-6</c:v>
                </c:pt>
                <c:pt idx="489">
                  <c:v>1.2004024226525185E-6</c:v>
                </c:pt>
                <c:pt idx="490">
                  <c:v>6.3486075354294063E-6</c:v>
                </c:pt>
                <c:pt idx="491">
                  <c:v>1.4395632376455915E-5</c:v>
                </c:pt>
                <c:pt idx="492">
                  <c:v>7.1145038858882248E-6</c:v>
                </c:pt>
                <c:pt idx="493">
                  <c:v>3.4402528335112032E-6</c:v>
                </c:pt>
                <c:pt idx="494">
                  <c:v>3.4402522397142038E-6</c:v>
                </c:pt>
                <c:pt idx="495">
                  <c:v>6.3904724703347122E-6</c:v>
                </c:pt>
                <c:pt idx="496">
                  <c:v>6.3904720288985789E-6</c:v>
                </c:pt>
                <c:pt idx="497">
                  <c:v>1.4158648425442725E-6</c:v>
                </c:pt>
                <c:pt idx="498">
                  <c:v>4.274227589533251E-6</c:v>
                </c:pt>
                <c:pt idx="499">
                  <c:v>9.7993344499710651E-6</c:v>
                </c:pt>
                <c:pt idx="500">
                  <c:v>1.9970067366668872E-6</c:v>
                </c:pt>
                <c:pt idx="501">
                  <c:v>5.7567843083585566E-6</c:v>
                </c:pt>
                <c:pt idx="502">
                  <c:v>5.9193475977551256E-6</c:v>
                </c:pt>
                <c:pt idx="503">
                  <c:v>6.1950159262985998E-6</c:v>
                </c:pt>
                <c:pt idx="504">
                  <c:v>9.65960649916896E-6</c:v>
                </c:pt>
                <c:pt idx="505">
                  <c:v>1.184775961703783E-5</c:v>
                </c:pt>
                <c:pt idx="506">
                  <c:v>1.3964591958079516E-5</c:v>
                </c:pt>
                <c:pt idx="507">
                  <c:v>4.5599452749932332E-6</c:v>
                </c:pt>
                <c:pt idx="508">
                  <c:v>4.034413179674768E-6</c:v>
                </c:pt>
                <c:pt idx="509">
                  <c:v>3.2296808275658457E-6</c:v>
                </c:pt>
                <c:pt idx="510">
                  <c:v>1.6137044537768015E-6</c:v>
                </c:pt>
                <c:pt idx="511">
                  <c:v>3.6229518832663846E-6</c:v>
                </c:pt>
                <c:pt idx="512">
                  <c:v>6.6388234436019256E-6</c:v>
                </c:pt>
                <c:pt idx="513">
                  <c:v>2.4851536056815724E-5</c:v>
                </c:pt>
                <c:pt idx="514">
                  <c:v>1.8349271262250454E-6</c:v>
                </c:pt>
                <c:pt idx="515">
                  <c:v>1.3413326928870874E-6</c:v>
                </c:pt>
                <c:pt idx="516">
                  <c:v>8.1035026553407885E-7</c:v>
                </c:pt>
                <c:pt idx="517">
                  <c:v>1.5180358315191452E-6</c:v>
                </c:pt>
                <c:pt idx="518">
                  <c:v>2.0446840681555456E-6</c:v>
                </c:pt>
                <c:pt idx="519">
                  <c:v>3.0531727507862235E-6</c:v>
                </c:pt>
                <c:pt idx="520">
                  <c:v>1.1324554652222575E-6</c:v>
                </c:pt>
                <c:pt idx="521">
                  <c:v>3.7533608158600059E-6</c:v>
                </c:pt>
                <c:pt idx="522">
                  <c:v>1.1387448444510868E-6</c:v>
                </c:pt>
                <c:pt idx="523">
                  <c:v>9.3532085868669811E-7</c:v>
                </c:pt>
                <c:pt idx="524">
                  <c:v>2.9193533375242732E-7</c:v>
                </c:pt>
                <c:pt idx="525">
                  <c:v>1.7252847151335461E-6</c:v>
                </c:pt>
                <c:pt idx="526">
                  <c:v>2.0757328090843348E-7</c:v>
                </c:pt>
                <c:pt idx="527">
                  <c:v>3.7202420536450494E-6</c:v>
                </c:pt>
                <c:pt idx="528">
                  <c:v>1.0697783580207877E-7</c:v>
                </c:pt>
                <c:pt idx="529">
                  <c:v>5.9242530115060003E-5</c:v>
                </c:pt>
                <c:pt idx="530">
                  <c:v>3.88133126295517E-6</c:v>
                </c:pt>
                <c:pt idx="531">
                  <c:v>7.7847547156042156E-7</c:v>
                </c:pt>
                <c:pt idx="532">
                  <c:v>1.0984480726453498E-6</c:v>
                </c:pt>
                <c:pt idx="533">
                  <c:v>3.0864189340926219E-6</c:v>
                </c:pt>
                <c:pt idx="534">
                  <c:v>3.4477830895766776E-6</c:v>
                </c:pt>
                <c:pt idx="535">
                  <c:v>2.7038176165532144E-6</c:v>
                </c:pt>
                <c:pt idx="536">
                  <c:v>3.3884886886436729E-6</c:v>
                </c:pt>
                <c:pt idx="537">
                  <c:v>3.9490979024578266E-6</c:v>
                </c:pt>
                <c:pt idx="538">
                  <c:v>5.8274861275954174E-6</c:v>
                </c:pt>
                <c:pt idx="539">
                  <c:v>3.124369223078918E-6</c:v>
                </c:pt>
                <c:pt idx="540">
                  <c:v>4.3864001745804184E-6</c:v>
                </c:pt>
                <c:pt idx="541">
                  <c:v>1.5150586258487849E-5</c:v>
                </c:pt>
                <c:pt idx="542">
                  <c:v>1.5779766306513191E-5</c:v>
                </c:pt>
                <c:pt idx="543">
                  <c:v>2.3935337025902612E-5</c:v>
                </c:pt>
                <c:pt idx="544">
                  <c:v>2.4724517141694121E-5</c:v>
                </c:pt>
                <c:pt idx="545">
                  <c:v>1.9098366113818843E-5</c:v>
                </c:pt>
                <c:pt idx="546">
                  <c:v>4.6266549196226847E-5</c:v>
                </c:pt>
                <c:pt idx="547">
                  <c:v>1.9318829751844104E-5</c:v>
                </c:pt>
                <c:pt idx="548">
                  <c:v>2.3786234230546612E-5</c:v>
                </c:pt>
                <c:pt idx="549">
                  <c:v>2.3245483168271914E-5</c:v>
                </c:pt>
                <c:pt idx="550">
                  <c:v>1.9785792926552811E-5</c:v>
                </c:pt>
                <c:pt idx="551">
                  <c:v>2.342763732753705E-5</c:v>
                </c:pt>
                <c:pt idx="552">
                  <c:v>2.256438025408144E-5</c:v>
                </c:pt>
                <c:pt idx="553">
                  <c:v>1.7062913517677831E-5</c:v>
                </c:pt>
                <c:pt idx="554">
                  <c:v>1.9845187497290626E-5</c:v>
                </c:pt>
                <c:pt idx="555">
                  <c:v>2.6571898737357983E-5</c:v>
                </c:pt>
                <c:pt idx="556">
                  <c:v>1.0122305388698845E-5</c:v>
                </c:pt>
                <c:pt idx="557">
                  <c:v>2.1798627089666683E-5</c:v>
                </c:pt>
                <c:pt idx="558">
                  <c:v>1.7345074293155938E-5</c:v>
                </c:pt>
                <c:pt idx="559">
                  <c:v>5.1618636397508523E-5</c:v>
                </c:pt>
                <c:pt idx="560">
                  <c:v>1.7522998084007124E-5</c:v>
                </c:pt>
                <c:pt idx="561">
                  <c:v>2.3163144230973276E-5</c:v>
                </c:pt>
                <c:pt idx="562">
                  <c:v>1.4742319449416737E-5</c:v>
                </c:pt>
                <c:pt idx="563">
                  <c:v>1.5855272304288713E-5</c:v>
                </c:pt>
                <c:pt idx="564">
                  <c:v>2.2171197802316113E-5</c:v>
                </c:pt>
                <c:pt idx="565">
                  <c:v>1.6284391266321777E-5</c:v>
                </c:pt>
                <c:pt idx="566">
                  <c:v>1.9685409742016953E-5</c:v>
                </c:pt>
                <c:pt idx="567">
                  <c:v>1.571001684854398E-5</c:v>
                </c:pt>
                <c:pt idx="568">
                  <c:v>2.0710878530281014E-5</c:v>
                </c:pt>
                <c:pt idx="569">
                  <c:v>2.1880714728525141E-5</c:v>
                </c:pt>
                <c:pt idx="570">
                  <c:v>2.8137132851480768E-5</c:v>
                </c:pt>
                <c:pt idx="571">
                  <c:v>1.6742650550331544E-5</c:v>
                </c:pt>
                <c:pt idx="572">
                  <c:v>2.2264622948520702E-5</c:v>
                </c:pt>
                <c:pt idx="573">
                  <c:v>4.0892124695924289E-5</c:v>
                </c:pt>
                <c:pt idx="574">
                  <c:v>1.8674983662953982E-5</c:v>
                </c:pt>
                <c:pt idx="575">
                  <c:v>2.8603428767732098E-5</c:v>
                </c:pt>
                <c:pt idx="576">
                  <c:v>2.5117580775609545E-6</c:v>
                </c:pt>
                <c:pt idx="577">
                  <c:v>4.3713433895052157E-5</c:v>
                </c:pt>
                <c:pt idx="578">
                  <c:v>7.4184105628941093E-5</c:v>
                </c:pt>
                <c:pt idx="579">
                  <c:v>3.1222403977925249E-5</c:v>
                </c:pt>
                <c:pt idx="580">
                  <c:v>3.1222403977925249E-5</c:v>
                </c:pt>
                <c:pt idx="581">
                  <c:v>3.6679087625230882E-5</c:v>
                </c:pt>
                <c:pt idx="582">
                  <c:v>3.6679087625230882E-5</c:v>
                </c:pt>
                <c:pt idx="583">
                  <c:v>3.4201650832799105E-5</c:v>
                </c:pt>
                <c:pt idx="584">
                  <c:v>2.4929967493395763E-5</c:v>
                </c:pt>
                <c:pt idx="585">
                  <c:v>4.1888996249111665E-5</c:v>
                </c:pt>
                <c:pt idx="586">
                  <c:v>4.227822644636521E-5</c:v>
                </c:pt>
                <c:pt idx="587">
                  <c:v>3.7118973943940592E-5</c:v>
                </c:pt>
                <c:pt idx="588">
                  <c:v>3.6094384773312818E-5</c:v>
                </c:pt>
                <c:pt idx="589">
                  <c:v>3.3192949553160368E-5</c:v>
                </c:pt>
                <c:pt idx="590">
                  <c:v>7.5944772333503944E-5</c:v>
                </c:pt>
                <c:pt idx="591">
                  <c:v>9.5713161779022711E-5</c:v>
                </c:pt>
                <c:pt idx="592">
                  <c:v>7.7616578088157256E-5</c:v>
                </c:pt>
                <c:pt idx="593">
                  <c:v>9.2866832758283069E-5</c:v>
                </c:pt>
                <c:pt idx="594">
                  <c:v>9.014842724578296E-5</c:v>
                </c:pt>
                <c:pt idx="595">
                  <c:v>7.4327996587692018E-5</c:v>
                </c:pt>
                <c:pt idx="596">
                  <c:v>9.5301744561114817E-5</c:v>
                </c:pt>
                <c:pt idx="597">
                  <c:v>8.5125169743260838E-5</c:v>
                </c:pt>
                <c:pt idx="598">
                  <c:v>8.9840450541955164E-5</c:v>
                </c:pt>
                <c:pt idx="599">
                  <c:v>1.597384623111811E-4</c:v>
                </c:pt>
                <c:pt idx="600">
                  <c:v>1.6337195650391889E-4</c:v>
                </c:pt>
                <c:pt idx="601">
                  <c:v>1.578660549808764E-4</c:v>
                </c:pt>
                <c:pt idx="602">
                  <c:v>1.1091820838573424E-4</c:v>
                </c:pt>
                <c:pt idx="603">
                  <c:v>1.1447788988607769E-4</c:v>
                </c:pt>
                <c:pt idx="604">
                  <c:v>1.155857350053679E-4</c:v>
                </c:pt>
                <c:pt idx="605">
                  <c:v>2.5879409059388967E-4</c:v>
                </c:pt>
                <c:pt idx="606">
                  <c:v>1.9669428049824532E-4</c:v>
                </c:pt>
                <c:pt idx="607">
                  <c:v>2.096190173186537E-4</c:v>
                </c:pt>
                <c:pt idx="608">
                  <c:v>1.7702025437208287E-4</c:v>
                </c:pt>
                <c:pt idx="609">
                  <c:v>1.962399514484231E-4</c:v>
                </c:pt>
                <c:pt idx="610">
                  <c:v>2.0655979793755217E-4</c:v>
                </c:pt>
                <c:pt idx="611">
                  <c:v>2.5553734432139433E-4</c:v>
                </c:pt>
                <c:pt idx="612">
                  <c:v>1.8802453387326549E-4</c:v>
                </c:pt>
                <c:pt idx="613">
                  <c:v>2.0560325559651314E-4</c:v>
                </c:pt>
                <c:pt idx="614">
                  <c:v>2.2078797411009314E-4</c:v>
                </c:pt>
                <c:pt idx="615">
                  <c:v>1.9059774187861757E-4</c:v>
                </c:pt>
                <c:pt idx="616">
                  <c:v>2.1999952877833345E-4</c:v>
                </c:pt>
                <c:pt idx="617">
                  <c:v>1.7298527966024224E-4</c:v>
                </c:pt>
                <c:pt idx="618">
                  <c:v>2.0427227514699492E-4</c:v>
                </c:pt>
                <c:pt idx="619">
                  <c:v>1.9653381023791827E-4</c:v>
                </c:pt>
                <c:pt idx="620">
                  <c:v>2.0771641809795425E-4</c:v>
                </c:pt>
                <c:pt idx="621">
                  <c:v>1.8601651575323141E-4</c:v>
                </c:pt>
                <c:pt idx="622">
                  <c:v>2.3499077649788192E-4</c:v>
                </c:pt>
                <c:pt idx="623">
                  <c:v>2.1047635028440074E-4</c:v>
                </c:pt>
                <c:pt idx="624">
                  <c:v>2.4914686036566668E-4</c:v>
                </c:pt>
                <c:pt idx="625">
                  <c:v>1.8371645096124312E-4</c:v>
                </c:pt>
                <c:pt idx="626">
                  <c:v>2.2442582980564642E-4</c:v>
                </c:pt>
                <c:pt idx="627">
                  <c:v>2.3739085136532923E-4</c:v>
                </c:pt>
                <c:pt idx="628">
                  <c:v>2.0146033189121439E-4</c:v>
                </c:pt>
                <c:pt idx="629">
                  <c:v>2.1083959558836022E-4</c:v>
                </c:pt>
                <c:pt idx="630">
                  <c:v>2.4886753205505236E-4</c:v>
                </c:pt>
                <c:pt idx="631">
                  <c:v>2.2904410420255386E-4</c:v>
                </c:pt>
                <c:pt idx="632">
                  <c:v>6.6876274613469108E-4</c:v>
                </c:pt>
                <c:pt idx="633">
                  <c:v>2.3230318608221482E-4</c:v>
                </c:pt>
                <c:pt idx="634">
                  <c:v>2.3486843973279063E-4</c:v>
                </c:pt>
                <c:pt idx="635">
                  <c:v>2.3043471164433885E-4</c:v>
                </c:pt>
                <c:pt idx="636">
                  <c:v>6.2328461004756183E-5</c:v>
                </c:pt>
                <c:pt idx="637">
                  <c:v>2.3169282350910772E-4</c:v>
                </c:pt>
                <c:pt idx="638">
                  <c:v>2.2644474138531153E-4</c:v>
                </c:pt>
                <c:pt idx="639">
                  <c:v>2.4589969625865603E-4</c:v>
                </c:pt>
                <c:pt idx="640">
                  <c:v>3.0908787843242054E-4</c:v>
                </c:pt>
                <c:pt idx="641">
                  <c:v>2.3983528829925273E-4</c:v>
                </c:pt>
                <c:pt idx="642">
                  <c:v>2.4066051379861397E-4</c:v>
                </c:pt>
                <c:pt idx="643">
                  <c:v>2.200123243447218E-4</c:v>
                </c:pt>
                <c:pt idx="644">
                  <c:v>2.4700134176368474E-4</c:v>
                </c:pt>
                <c:pt idx="645">
                  <c:v>2.2882768880962424E-4</c:v>
                </c:pt>
                <c:pt idx="646">
                  <c:v>2.1605470349769307E-4</c:v>
                </c:pt>
                <c:pt idx="647">
                  <c:v>2.488586700012941E-4</c:v>
                </c:pt>
                <c:pt idx="648">
                  <c:v>2.6749715905259055E-4</c:v>
                </c:pt>
                <c:pt idx="649">
                  <c:v>2.2638351067648732E-4</c:v>
                </c:pt>
                <c:pt idx="650">
                  <c:v>2.8474537212241571E-4</c:v>
                </c:pt>
                <c:pt idx="651">
                  <c:v>2.7892330743452894E-4</c:v>
                </c:pt>
                <c:pt idx="652">
                  <c:v>2.3627743435836212E-4</c:v>
                </c:pt>
                <c:pt idx="653">
                  <c:v>2.4130920733596989E-4</c:v>
                </c:pt>
                <c:pt idx="654">
                  <c:v>2.5969378129652636E-4</c:v>
                </c:pt>
                <c:pt idx="655">
                  <c:v>3.4091049316944505E-4</c:v>
                </c:pt>
                <c:pt idx="656">
                  <c:v>3.5990065565574581E-4</c:v>
                </c:pt>
                <c:pt idx="657">
                  <c:v>3.3504318150185986E-4</c:v>
                </c:pt>
                <c:pt idx="658">
                  <c:v>3.2862417386310362E-4</c:v>
                </c:pt>
                <c:pt idx="659">
                  <c:v>3.4799292867110869E-4</c:v>
                </c:pt>
                <c:pt idx="660">
                  <c:v>3.3427824843989504E-4</c:v>
                </c:pt>
                <c:pt idx="661">
                  <c:v>3.6831864212517575E-4</c:v>
                </c:pt>
                <c:pt idx="662">
                  <c:v>5.8592890868647632E-4</c:v>
                </c:pt>
                <c:pt idx="663">
                  <c:v>3.738574553739406E-4</c:v>
                </c:pt>
                <c:pt idx="664">
                  <c:v>3.7206719490602189E-4</c:v>
                </c:pt>
                <c:pt idx="665">
                  <c:v>4.0229297995044192E-4</c:v>
                </c:pt>
                <c:pt idx="666">
                  <c:v>3.9502854891936326E-4</c:v>
                </c:pt>
                <c:pt idx="667">
                  <c:v>4.0052859695459587E-4</c:v>
                </c:pt>
                <c:pt idx="668">
                  <c:v>9.6279332586500965E-4</c:v>
                </c:pt>
                <c:pt idx="669">
                  <c:v>4.4671116677367893E-4</c:v>
                </c:pt>
                <c:pt idx="670">
                  <c:v>4.5572830076866065E-4</c:v>
                </c:pt>
                <c:pt idx="671">
                  <c:v>3.1592663500762852E-4</c:v>
                </c:pt>
                <c:pt idx="672">
                  <c:v>3.4979962555368066E-4</c:v>
                </c:pt>
                <c:pt idx="673">
                  <c:v>3.0594890569720155E-3</c:v>
                </c:pt>
                <c:pt idx="674">
                  <c:v>4.0701629819075806E-4</c:v>
                </c:pt>
                <c:pt idx="675">
                  <c:v>7.062117602143408E-4</c:v>
                </c:pt>
                <c:pt idx="676">
                  <c:v>3.7640541028686607E-4</c:v>
                </c:pt>
                <c:pt idx="677">
                  <c:v>4.4267733200859004E-4</c:v>
                </c:pt>
                <c:pt idx="678">
                  <c:v>4.6141844391390212E-4</c:v>
                </c:pt>
                <c:pt idx="679">
                  <c:v>3.7805828685595714E-4</c:v>
                </c:pt>
                <c:pt idx="680">
                  <c:v>4.3556708699559311E-4</c:v>
                </c:pt>
                <c:pt idx="681">
                  <c:v>4.5050290667774257E-4</c:v>
                </c:pt>
                <c:pt idx="682">
                  <c:v>3.9408507384649719E-4</c:v>
                </c:pt>
                <c:pt idx="683">
                  <c:v>4.8824938871730027E-4</c:v>
                </c:pt>
                <c:pt idx="684">
                  <c:v>4.3002963985238447E-4</c:v>
                </c:pt>
                <c:pt idx="685">
                  <c:v>6.8935814750620695E-4</c:v>
                </c:pt>
                <c:pt idx="686">
                  <c:v>4.1217661527843182E-4</c:v>
                </c:pt>
                <c:pt idx="687">
                  <c:v>4.2316792205231407E-4</c:v>
                </c:pt>
                <c:pt idx="688">
                  <c:v>4.3855759106713676E-4</c:v>
                </c:pt>
                <c:pt idx="689">
                  <c:v>2.6771475219146808E-4</c:v>
                </c:pt>
                <c:pt idx="690">
                  <c:v>4.1970585183768018E-4</c:v>
                </c:pt>
                <c:pt idx="691">
                  <c:v>4.4931784228641306E-4</c:v>
                </c:pt>
                <c:pt idx="692">
                  <c:v>3.8902105424788556E-4</c:v>
                </c:pt>
                <c:pt idx="693">
                  <c:v>4.6670726938364589E-4</c:v>
                </c:pt>
                <c:pt idx="694">
                  <c:v>4.278496738110521E-4</c:v>
                </c:pt>
                <c:pt idx="695">
                  <c:v>4.7044972060048559E-4</c:v>
                </c:pt>
                <c:pt idx="696">
                  <c:v>4.7675673814389014E-4</c:v>
                </c:pt>
                <c:pt idx="697">
                  <c:v>5.1807386002071011E-4</c:v>
                </c:pt>
                <c:pt idx="698">
                  <c:v>4.9599595546528669E-4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905-4422-9FCC-0E5ACEB67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8823352"/>
        <c:axId val="1"/>
      </c:scatterChart>
      <c:valAx>
        <c:axId val="758823352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253424657534243"/>
              <c:y val="0.852409638554216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9931506849315065E-2"/>
              <c:y val="0.37650602409638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823352"/>
        <c:crosses val="autoZero"/>
        <c:crossBetween val="midCat"/>
        <c:minorUnit val="0.0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08219178082191"/>
          <c:y val="0.87048192771084343"/>
          <c:w val="0.76027397260273966"/>
          <c:h val="0.1204819277108434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8727582288728429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78026233502757"/>
          <c:y val="0.14545497589659059"/>
          <c:w val="0.82019474546532656"/>
          <c:h val="0.645456455541120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3'!$H$20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3'!$H$21:$H$767</c:f>
              <c:numCache>
                <c:formatCode>General</c:formatCode>
                <c:ptCount val="747"/>
                <c:pt idx="15">
                  <c:v>-7.9128799989121035E-3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AB-42DB-BBAE-81E0EA6549B4}"/>
            </c:ext>
          </c:extLst>
        </c:ser>
        <c:ser>
          <c:idx val="1"/>
          <c:order val="1"/>
          <c:tx>
            <c:strRef>
              <c:f>'Inactive 3'!$I$20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3'!$I$21:$I$767</c:f>
              <c:numCache>
                <c:formatCode>General</c:formatCode>
                <c:ptCount val="747"/>
                <c:pt idx="5">
                  <c:v>-5.2011599982506596E-3</c:v>
                </c:pt>
                <c:pt idx="6">
                  <c:v>-7.5821999998879619E-3</c:v>
                </c:pt>
                <c:pt idx="7">
                  <c:v>-8.3210399970994331E-3</c:v>
                </c:pt>
                <c:pt idx="8">
                  <c:v>3.5916880005970597E-2</c:v>
                </c:pt>
                <c:pt idx="9">
                  <c:v>-7.3228799956268631E-3</c:v>
                </c:pt>
                <c:pt idx="10">
                  <c:v>-1.1192300000402611E-2</c:v>
                </c:pt>
                <c:pt idx="11">
                  <c:v>-9.1195799977867864E-3</c:v>
                </c:pt>
                <c:pt idx="12">
                  <c:v>-1.4502459998766426E-2</c:v>
                </c:pt>
                <c:pt idx="13">
                  <c:v>-1.1602779995882884E-2</c:v>
                </c:pt>
                <c:pt idx="14">
                  <c:v>-8.2128799986094236E-3</c:v>
                </c:pt>
                <c:pt idx="16">
                  <c:v>7.35241000802489E-3</c:v>
                </c:pt>
                <c:pt idx="17">
                  <c:v>-1.4317389992356766E-2</c:v>
                </c:pt>
                <c:pt idx="18">
                  <c:v>-1.1317389995383564E-2</c:v>
                </c:pt>
                <c:pt idx="19">
                  <c:v>-2.2371059996658005E-2</c:v>
                </c:pt>
                <c:pt idx="20">
                  <c:v>-1.2133140000514686E-2</c:v>
                </c:pt>
                <c:pt idx="21">
                  <c:v>-5.1331399954506196E-3</c:v>
                </c:pt>
                <c:pt idx="22">
                  <c:v>-1.0567849996732548E-2</c:v>
                </c:pt>
                <c:pt idx="23">
                  <c:v>4.3215000187046826E-4</c:v>
                </c:pt>
                <c:pt idx="24">
                  <c:v>-9.4372699968516827E-3</c:v>
                </c:pt>
                <c:pt idx="25">
                  <c:v>-8.3603599996422417E-3</c:v>
                </c:pt>
                <c:pt idx="26">
                  <c:v>-1.1730699996405747E-2</c:v>
                </c:pt>
                <c:pt idx="27">
                  <c:v>-6.0348299957695417E-3</c:v>
                </c:pt>
                <c:pt idx="28">
                  <c:v>-2.0177949998469558E-2</c:v>
                </c:pt>
                <c:pt idx="29">
                  <c:v>-7.1779499994590878E-3</c:v>
                </c:pt>
                <c:pt idx="30">
                  <c:v>-1.0297829998307861E-2</c:v>
                </c:pt>
                <c:pt idx="31">
                  <c:v>-6.2745899922447279E-3</c:v>
                </c:pt>
                <c:pt idx="32">
                  <c:v>-5.918629998632241E-3</c:v>
                </c:pt>
                <c:pt idx="33">
                  <c:v>9.0276999981142581E-3</c:v>
                </c:pt>
                <c:pt idx="34">
                  <c:v>-1.3711649997276254E-2</c:v>
                </c:pt>
                <c:pt idx="35">
                  <c:v>-1.264209999499144E-2</c:v>
                </c:pt>
                <c:pt idx="36">
                  <c:v>-1.1053570000512991E-2</c:v>
                </c:pt>
                <c:pt idx="37">
                  <c:v>-5.0124399931519292E-3</c:v>
                </c:pt>
                <c:pt idx="38">
                  <c:v>1.9875600046361797E-3</c:v>
                </c:pt>
                <c:pt idx="39">
                  <c:v>-2.8209229996718932E-2</c:v>
                </c:pt>
                <c:pt idx="40">
                  <c:v>-1.8881859999964945E-2</c:v>
                </c:pt>
                <c:pt idx="41">
                  <c:v>-5.1335999160073698E-4</c:v>
                </c:pt>
                <c:pt idx="42">
                  <c:v>-8.5026599990669638E-3</c:v>
                </c:pt>
                <c:pt idx="43">
                  <c:v>-1.4175289994454943E-2</c:v>
                </c:pt>
                <c:pt idx="44">
                  <c:v>4.7048300039023161E-3</c:v>
                </c:pt>
                <c:pt idx="45">
                  <c:v>-1.4873000000079628E-2</c:v>
                </c:pt>
                <c:pt idx="46">
                  <c:v>-2.4177129998861346E-2</c:v>
                </c:pt>
                <c:pt idx="47">
                  <c:v>-7.3739199942792766E-3</c:v>
                </c:pt>
                <c:pt idx="48">
                  <c:v>-5.6780499944579788E-3</c:v>
                </c:pt>
                <c:pt idx="49">
                  <c:v>-8.0590899960952811E-3</c:v>
                </c:pt>
                <c:pt idx="50">
                  <c:v>-1.2708989997918252E-2</c:v>
                </c:pt>
                <c:pt idx="51">
                  <c:v>-1.0326449999411125E-2</c:v>
                </c:pt>
                <c:pt idx="52">
                  <c:v>-3.5291519998281728E-2</c:v>
                </c:pt>
                <c:pt idx="53">
                  <c:v>-1.1672559994622134E-2</c:v>
                </c:pt>
                <c:pt idx="54">
                  <c:v>-1.1053599992010277E-2</c:v>
                </c:pt>
                <c:pt idx="55">
                  <c:v>-4.5993299936526455E-3</c:v>
                </c:pt>
                <c:pt idx="56">
                  <c:v>-8.4150799957569689E-3</c:v>
                </c:pt>
                <c:pt idx="57">
                  <c:v>-3.415079991100356E-3</c:v>
                </c:pt>
                <c:pt idx="58">
                  <c:v>-1.9468749997031409E-2</c:v>
                </c:pt>
                <c:pt idx="59">
                  <c:v>-1.1025179992429912E-2</c:v>
                </c:pt>
                <c:pt idx="60">
                  <c:v>-2.1451029992022086E-2</c:v>
                </c:pt>
                <c:pt idx="61">
                  <c:v>-6.1778399904142134E-3</c:v>
                </c:pt>
                <c:pt idx="62">
                  <c:v>-2.5767699989955872E-3</c:v>
                </c:pt>
                <c:pt idx="63">
                  <c:v>-1.090781999664614E-2</c:v>
                </c:pt>
                <c:pt idx="64">
                  <c:v>4.1955000051530078E-4</c:v>
                </c:pt>
                <c:pt idx="65">
                  <c:v>-9.932900000421796E-3</c:v>
                </c:pt>
                <c:pt idx="66">
                  <c:v>-7.6653999713016674E-4</c:v>
                </c:pt>
                <c:pt idx="67">
                  <c:v>-1.0147580003831536E-2</c:v>
                </c:pt>
                <c:pt idx="68">
                  <c:v>-4.9633300004643388E-3</c:v>
                </c:pt>
                <c:pt idx="69">
                  <c:v>-2.9221999939181842E-3</c:v>
                </c:pt>
                <c:pt idx="70">
                  <c:v>-6.5072200013673864E-3</c:v>
                </c:pt>
                <c:pt idx="71">
                  <c:v>-6.8882599953212775E-3</c:v>
                </c:pt>
                <c:pt idx="72">
                  <c:v>-4.2514099914114922E-3</c:v>
                </c:pt>
                <c:pt idx="73">
                  <c:v>-1.0045759998320136E-2</c:v>
                </c:pt>
                <c:pt idx="74">
                  <c:v>-2.9688499926123768E-3</c:v>
                </c:pt>
                <c:pt idx="75">
                  <c:v>-1.9730929998331703E-2</c:v>
                </c:pt>
                <c:pt idx="76">
                  <c:v>-7.9456099992967211E-3</c:v>
                </c:pt>
                <c:pt idx="77">
                  <c:v>-4.4160999968880787E-3</c:v>
                </c:pt>
                <c:pt idx="78">
                  <c:v>-3.4160999930463731E-3</c:v>
                </c:pt>
                <c:pt idx="79">
                  <c:v>3.6922000435879454E-4</c:v>
                </c:pt>
                <c:pt idx="80">
                  <c:v>-3.2622799990349449E-3</c:v>
                </c:pt>
                <c:pt idx="81">
                  <c:v>-2.2622799951932393E-3</c:v>
                </c:pt>
                <c:pt idx="82">
                  <c:v>-7.8243999960250221E-3</c:v>
                </c:pt>
                <c:pt idx="83">
                  <c:v>-7.2609499984537251E-3</c:v>
                </c:pt>
                <c:pt idx="84">
                  <c:v>2.9983700078446418E-3</c:v>
                </c:pt>
                <c:pt idx="85">
                  <c:v>-8.0822199961403385E-3</c:v>
                </c:pt>
                <c:pt idx="86">
                  <c:v>-7.5849799977731891E-3</c:v>
                </c:pt>
                <c:pt idx="87">
                  <c:v>1.4257200091378763E-3</c:v>
                </c:pt>
                <c:pt idx="88">
                  <c:v>-6.047100032446906E-4</c:v>
                </c:pt>
                <c:pt idx="89">
                  <c:v>-1.2890949998109136E-2</c:v>
                </c:pt>
                <c:pt idx="90">
                  <c:v>-7.9446199961239472E-3</c:v>
                </c:pt>
                <c:pt idx="91">
                  <c:v>1.6743399974075146E-3</c:v>
                </c:pt>
                <c:pt idx="92">
                  <c:v>1.2933000034536235E-3</c:v>
                </c:pt>
                <c:pt idx="93">
                  <c:v>-2.5445539991778787E-2</c:v>
                </c:pt>
                <c:pt idx="94">
                  <c:v>-2.8265799992368557E-3</c:v>
                </c:pt>
                <c:pt idx="95">
                  <c:v>-2.5528799960738979E-3</c:v>
                </c:pt>
                <c:pt idx="96">
                  <c:v>-1.5010499992058612E-3</c:v>
                </c:pt>
                <c:pt idx="97">
                  <c:v>-5.0104999536415562E-4</c:v>
                </c:pt>
                <c:pt idx="98">
                  <c:v>-1.0019699984695762E-3</c:v>
                </c:pt>
                <c:pt idx="99">
                  <c:v>-7.3061000002780929E-3</c:v>
                </c:pt>
                <c:pt idx="100">
                  <c:v>-1.4814899914199486E-3</c:v>
                </c:pt>
                <c:pt idx="101">
                  <c:v>-6.4050899964058772E-3</c:v>
                </c:pt>
                <c:pt idx="102">
                  <c:v>-4.3407199918874539E-3</c:v>
                </c:pt>
                <c:pt idx="103">
                  <c:v>2.2190500021679327E-3</c:v>
                </c:pt>
                <c:pt idx="104">
                  <c:v>3.7843400059500709E-3</c:v>
                </c:pt>
                <c:pt idx="105">
                  <c:v>-2.2693299979437143E-3</c:v>
                </c:pt>
                <c:pt idx="106">
                  <c:v>4.8075800004880875E-3</c:v>
                </c:pt>
                <c:pt idx="107">
                  <c:v>-7.2460899973521009E-3</c:v>
                </c:pt>
                <c:pt idx="108">
                  <c:v>-8.5859999962849542E-3</c:v>
                </c:pt>
                <c:pt idx="109">
                  <c:v>-3.4554200028651394E-3</c:v>
                </c:pt>
                <c:pt idx="110">
                  <c:v>4.0561999994679354E-3</c:v>
                </c:pt>
                <c:pt idx="111">
                  <c:v>1.2186780004412867E-2</c:v>
                </c:pt>
                <c:pt idx="112">
                  <c:v>-8.3373800007393584E-3</c:v>
                </c:pt>
                <c:pt idx="113">
                  <c:v>2.2279100085143E-3</c:v>
                </c:pt>
                <c:pt idx="114">
                  <c:v>5.9237800014670938E-3</c:v>
                </c:pt>
                <c:pt idx="115">
                  <c:v>5.5427400002372451E-3</c:v>
                </c:pt>
                <c:pt idx="116">
                  <c:v>-8.1961000032606535E-3</c:v>
                </c:pt>
                <c:pt idx="117">
                  <c:v>3.4228600052301772E-3</c:v>
                </c:pt>
                <c:pt idx="118">
                  <c:v>-1.4131729993096087E-2</c:v>
                </c:pt>
                <c:pt idx="119">
                  <c:v>-8.8169000009656884E-3</c:v>
                </c:pt>
                <c:pt idx="120">
                  <c:v>-1.2516099959611893E-3</c:v>
                </c:pt>
                <c:pt idx="121">
                  <c:v>-7.6326499984133989E-3</c:v>
                </c:pt>
                <c:pt idx="122">
                  <c:v>-5.6863200006773695E-3</c:v>
                </c:pt>
                <c:pt idx="123">
                  <c:v>-1.7261199973290786E-3</c:v>
                </c:pt>
                <c:pt idx="124">
                  <c:v>3.207670000847429E-3</c:v>
                </c:pt>
                <c:pt idx="125">
                  <c:v>7.7112000144552439E-4</c:v>
                </c:pt>
                <c:pt idx="126">
                  <c:v>-3.1130999559536576E-4</c:v>
                </c:pt>
                <c:pt idx="132">
                  <c:v>-1.356120003038086E-3</c:v>
                </c:pt>
                <c:pt idx="133">
                  <c:v>-3.1181999947875738E-3</c:v>
                </c:pt>
                <c:pt idx="134">
                  <c:v>1.020917000278132E-2</c:v>
                </c:pt>
                <c:pt idx="135">
                  <c:v>8.2813000335590914E-4</c:v>
                </c:pt>
                <c:pt idx="136">
                  <c:v>2.3934200071380474E-3</c:v>
                </c:pt>
                <c:pt idx="137">
                  <c:v>1.2380005500745028E-5</c:v>
                </c:pt>
                <c:pt idx="138">
                  <c:v>-1.3865500004612841E-3</c:v>
                </c:pt>
                <c:pt idx="139">
                  <c:v>1.2577670000609942E-2</c:v>
                </c:pt>
                <c:pt idx="141">
                  <c:v>4.1429600023548119E-3</c:v>
                </c:pt>
                <c:pt idx="143">
                  <c:v>6.5883700081030838E-3</c:v>
                </c:pt>
                <c:pt idx="144">
                  <c:v>-4.7926699990057386E-3</c:v>
                </c:pt>
                <c:pt idx="146">
                  <c:v>-7.8196999675128609E-4</c:v>
                </c:pt>
                <c:pt idx="147">
                  <c:v>-1.1630099907051772E-3</c:v>
                </c:pt>
                <c:pt idx="148">
                  <c:v>1.3836990008712746E-2</c:v>
                </c:pt>
                <c:pt idx="149">
                  <c:v>-1.6032430001359899E-2</c:v>
                </c:pt>
                <c:pt idx="150">
                  <c:v>5.9675699958461337E-3</c:v>
                </c:pt>
                <c:pt idx="151">
                  <c:v>8.4769000386586413E-4</c:v>
                </c:pt>
                <c:pt idx="152">
                  <c:v>3.1940006010700017E-5</c:v>
                </c:pt>
                <c:pt idx="153">
                  <c:v>1.9031940006243531E-2</c:v>
                </c:pt>
                <c:pt idx="157">
                  <c:v>-5.6532300004619174E-3</c:v>
                </c:pt>
                <c:pt idx="163">
                  <c:v>-2.0235699994373135E-3</c:v>
                </c:pt>
                <c:pt idx="165">
                  <c:v>-4.3939099996350706E-3</c:v>
                </c:pt>
                <c:pt idx="166">
                  <c:v>1.1171379999723285E-2</c:v>
                </c:pt>
                <c:pt idx="167">
                  <c:v>-1.0790800006361678E-3</c:v>
                </c:pt>
                <c:pt idx="168">
                  <c:v>-2.2651699982816353E-3</c:v>
                </c:pt>
                <c:pt idx="171">
                  <c:v>2.9274300031829625E-3</c:v>
                </c:pt>
                <c:pt idx="172">
                  <c:v>-5.5072799950721674E-3</c:v>
                </c:pt>
                <c:pt idx="175">
                  <c:v>4.2511200008448213E-3</c:v>
                </c:pt>
                <c:pt idx="177">
                  <c:v>3.3817000003182329E-3</c:v>
                </c:pt>
                <c:pt idx="180">
                  <c:v>-4.9779399996623397E-3</c:v>
                </c:pt>
                <c:pt idx="181">
                  <c:v>-1.6631100006634369E-3</c:v>
                </c:pt>
                <c:pt idx="184">
                  <c:v>-8.9047099972958677E-3</c:v>
                </c:pt>
                <c:pt idx="185">
                  <c:v>6.6743000206770375E-4</c:v>
                </c:pt>
                <c:pt idx="187">
                  <c:v>5.6027200043899938E-3</c:v>
                </c:pt>
                <c:pt idx="189">
                  <c:v>1.8757000361802056E-4</c:v>
                </c:pt>
                <c:pt idx="190">
                  <c:v>5.5560700056958012E-3</c:v>
                </c:pt>
                <c:pt idx="191">
                  <c:v>1.6955099999904633E-3</c:v>
                </c:pt>
                <c:pt idx="192">
                  <c:v>-9.1739099952974357E-3</c:v>
                </c:pt>
                <c:pt idx="193">
                  <c:v>7.6488600025186315E-3</c:v>
                </c:pt>
                <c:pt idx="194">
                  <c:v>3.0367500003194436E-3</c:v>
                </c:pt>
                <c:pt idx="195">
                  <c:v>6.6465100098866969E-3</c:v>
                </c:pt>
                <c:pt idx="196">
                  <c:v>7.7215800047270022E-3</c:v>
                </c:pt>
                <c:pt idx="198">
                  <c:v>4.4156099975225516E-3</c:v>
                </c:pt>
                <c:pt idx="199">
                  <c:v>4.4906800030730665E-3</c:v>
                </c:pt>
                <c:pt idx="200">
                  <c:v>6.0559699995792471E-3</c:v>
                </c:pt>
                <c:pt idx="201">
                  <c:v>1.3708000042242929E-3</c:v>
                </c:pt>
                <c:pt idx="202">
                  <c:v>5.9342500026104972E-3</c:v>
                </c:pt>
                <c:pt idx="203">
                  <c:v>5.2490800080704503E-3</c:v>
                </c:pt>
                <c:pt idx="206">
                  <c:v>8.321799999976065E-3</c:v>
                </c:pt>
                <c:pt idx="207">
                  <c:v>5.015830000047572E-3</c:v>
                </c:pt>
                <c:pt idx="208">
                  <c:v>1.3960320000478532E-2</c:v>
                </c:pt>
                <c:pt idx="209">
                  <c:v>-2.2901399934198707E-3</c:v>
                </c:pt>
                <c:pt idx="210">
                  <c:v>-4.3438099964987487E-3</c:v>
                </c:pt>
                <c:pt idx="211">
                  <c:v>-4.0951899936771952E-3</c:v>
                </c:pt>
                <c:pt idx="212">
                  <c:v>2.5915510006598197E-2</c:v>
                </c:pt>
                <c:pt idx="213">
                  <c:v>6.0442500034696423E-3</c:v>
                </c:pt>
                <c:pt idx="214">
                  <c:v>-2.6409199927002192E-3</c:v>
                </c:pt>
                <c:pt idx="216">
                  <c:v>5.5050299997674301E-3</c:v>
                </c:pt>
                <c:pt idx="217">
                  <c:v>-8.6685199930798262E-3</c:v>
                </c:pt>
                <c:pt idx="221">
                  <c:v>1.1839420003525447E-2</c:v>
                </c:pt>
                <c:pt idx="222">
                  <c:v>-7.466549999662675E-3</c:v>
                </c:pt>
                <c:pt idx="223">
                  <c:v>5.1034100033575669E-3</c:v>
                </c:pt>
                <c:pt idx="231">
                  <c:v>-6.0701399997924455E-3</c:v>
                </c:pt>
                <c:pt idx="232">
                  <c:v>2.548820004449226E-3</c:v>
                </c:pt>
                <c:pt idx="236">
                  <c:v>4.568379998090677E-3</c:v>
                </c:pt>
                <c:pt idx="239">
                  <c:v>5.1980400021420792E-3</c:v>
                </c:pt>
                <c:pt idx="240">
                  <c:v>1.9475799999781884E-3</c:v>
                </c:pt>
                <c:pt idx="241">
                  <c:v>3.7078200039104559E-3</c:v>
                </c:pt>
                <c:pt idx="242">
                  <c:v>4.6523100027116016E-3</c:v>
                </c:pt>
                <c:pt idx="243">
                  <c:v>-4.1634399967733771E-3</c:v>
                </c:pt>
                <c:pt idx="244">
                  <c:v>-4.9708400038070977E-3</c:v>
                </c:pt>
                <c:pt idx="245">
                  <c:v>5.282400015858002E-4</c:v>
                </c:pt>
                <c:pt idx="246">
                  <c:v>1.8800099998770747E-2</c:v>
                </c:pt>
                <c:pt idx="247">
                  <c:v>4.4834300060756505E-3</c:v>
                </c:pt>
                <c:pt idx="249">
                  <c:v>-8.0534399967291392E-3</c:v>
                </c:pt>
                <c:pt idx="252">
                  <c:v>-7.1579499926883727E-3</c:v>
                </c:pt>
                <c:pt idx="254">
                  <c:v>-7.0273699966492131E-3</c:v>
                </c:pt>
                <c:pt idx="255">
                  <c:v>7.6273700033198111E-3</c:v>
                </c:pt>
                <c:pt idx="258">
                  <c:v>4.5718600013060495E-3</c:v>
                </c:pt>
                <c:pt idx="266">
                  <c:v>-5.2984100038884208E-3</c:v>
                </c:pt>
                <c:pt idx="267">
                  <c:v>-4.7331199966720305E-3</c:v>
                </c:pt>
                <c:pt idx="268">
                  <c:v>-2.1589699972537346E-3</c:v>
                </c:pt>
                <c:pt idx="270">
                  <c:v>-1.1454239996965043E-2</c:v>
                </c:pt>
                <c:pt idx="272">
                  <c:v>-1.4925400028005242E-3</c:v>
                </c:pt>
                <c:pt idx="273">
                  <c:v>-8.678629994392395E-3</c:v>
                </c:pt>
                <c:pt idx="277">
                  <c:v>-1.3798509993648622E-2</c:v>
                </c:pt>
                <c:pt idx="279">
                  <c:v>-6.7341399990255013E-3</c:v>
                </c:pt>
                <c:pt idx="280">
                  <c:v>-4.725279999547638E-3</c:v>
                </c:pt>
                <c:pt idx="281">
                  <c:v>-2.1594700003333855E-2</c:v>
                </c:pt>
                <c:pt idx="282">
                  <c:v>4.691600042860955E-4</c:v>
                </c:pt>
                <c:pt idx="285">
                  <c:v>-1.0763579994090833E-2</c:v>
                </c:pt>
                <c:pt idx="286">
                  <c:v>-1.0883459995966405E-2</c:v>
                </c:pt>
                <c:pt idx="287">
                  <c:v>-3.9907999962451868E-3</c:v>
                </c:pt>
                <c:pt idx="288">
                  <c:v>-3.6992099994677119E-3</c:v>
                </c:pt>
                <c:pt idx="290">
                  <c:v>-4.1250599970226176E-3</c:v>
                </c:pt>
                <c:pt idx="291">
                  <c:v>-3.9856200019130483E-3</c:v>
                </c:pt>
                <c:pt idx="293">
                  <c:v>5.2497799988486804E-3</c:v>
                </c:pt>
                <c:pt idx="294">
                  <c:v>1.2249780003912747E-2</c:v>
                </c:pt>
                <c:pt idx="295">
                  <c:v>2.7792900000349618E-3</c:v>
                </c:pt>
                <c:pt idx="296">
                  <c:v>-4.5785099937347695E-3</c:v>
                </c:pt>
                <c:pt idx="297">
                  <c:v>9.6057400078279898E-3</c:v>
                </c:pt>
                <c:pt idx="298">
                  <c:v>5.2461000013863668E-3</c:v>
                </c:pt>
                <c:pt idx="299">
                  <c:v>-4.4409100009943359E-3</c:v>
                </c:pt>
                <c:pt idx="300">
                  <c:v>7.8267600038088858E-3</c:v>
                </c:pt>
                <c:pt idx="301">
                  <c:v>1.3902100035920739E-3</c:v>
                </c:pt>
                <c:pt idx="302">
                  <c:v>1.3365400009206496E-3</c:v>
                </c:pt>
                <c:pt idx="304">
                  <c:v>1.200113000231795E-2</c:v>
                </c:pt>
                <c:pt idx="305">
                  <c:v>6.1191700006020255E-3</c:v>
                </c:pt>
                <c:pt idx="306">
                  <c:v>1.2748830005875789E-2</c:v>
                </c:pt>
                <c:pt idx="308">
                  <c:v>-1.426559996616561E-3</c:v>
                </c:pt>
                <c:pt idx="312">
                  <c:v>7.6190700056031346E-3</c:v>
                </c:pt>
                <c:pt idx="314">
                  <c:v>-5.1216099964221939E-3</c:v>
                </c:pt>
                <c:pt idx="315">
                  <c:v>9.6279299978050403E-3</c:v>
                </c:pt>
                <c:pt idx="320">
                  <c:v>2.1716530005505774E-2</c:v>
                </c:pt>
                <c:pt idx="321">
                  <c:v>8.578100023441948E-4</c:v>
                </c:pt>
                <c:pt idx="322">
                  <c:v>5.3675899980589747E-3</c:v>
                </c:pt>
                <c:pt idx="324">
                  <c:v>6.2690999766346067E-4</c:v>
                </c:pt>
                <c:pt idx="325">
                  <c:v>2.2565700055565685E-3</c:v>
                </c:pt>
                <c:pt idx="326">
                  <c:v>6.9589499980793335E-3</c:v>
                </c:pt>
                <c:pt idx="327">
                  <c:v>1.2327450000157114E-2</c:v>
                </c:pt>
                <c:pt idx="328">
                  <c:v>1.2456190001103096E-2</c:v>
                </c:pt>
                <c:pt idx="329">
                  <c:v>2.0597470000211615E-2</c:v>
                </c:pt>
                <c:pt idx="330">
                  <c:v>1.4775900053791702E-3</c:v>
                </c:pt>
                <c:pt idx="331">
                  <c:v>4.1161100089084357E-3</c:v>
                </c:pt>
                <c:pt idx="332">
                  <c:v>6.0689500023727305E-3</c:v>
                </c:pt>
                <c:pt idx="333">
                  <c:v>2.7236900059506297E-3</c:v>
                </c:pt>
                <c:pt idx="334">
                  <c:v>-1.412409998010844E-3</c:v>
                </c:pt>
                <c:pt idx="335">
                  <c:v>9.2065499993623234E-3</c:v>
                </c:pt>
                <c:pt idx="336">
                  <c:v>3.6519600034807809E-3</c:v>
                </c:pt>
                <c:pt idx="337">
                  <c:v>7.8450700020766817E-3</c:v>
                </c:pt>
                <c:pt idx="338">
                  <c:v>-1.7840000509750098E-5</c:v>
                </c:pt>
                <c:pt idx="339">
                  <c:v>8.0572300066705793E-3</c:v>
                </c:pt>
                <c:pt idx="340">
                  <c:v>4.6099800019874237E-3</c:v>
                </c:pt>
                <c:pt idx="341">
                  <c:v>4.4345900023472495E-3</c:v>
                </c:pt>
                <c:pt idx="342">
                  <c:v>5.3342699975473806E-3</c:v>
                </c:pt>
                <c:pt idx="343">
                  <c:v>-7.3156299913534895E-3</c:v>
                </c:pt>
                <c:pt idx="344">
                  <c:v>5.4176900084712543E-3</c:v>
                </c:pt>
                <c:pt idx="345">
                  <c:v>5.1760900023509748E-3</c:v>
                </c:pt>
                <c:pt idx="346">
                  <c:v>1.2379400068311952E-3</c:v>
                </c:pt>
                <c:pt idx="347">
                  <c:v>2.0267700092517771E-3</c:v>
                </c:pt>
                <c:pt idx="348">
                  <c:v>-1.6115999460453168E-4</c:v>
                </c:pt>
                <c:pt idx="351">
                  <c:v>-2.7033999504055828E-4</c:v>
                </c:pt>
                <c:pt idx="353">
                  <c:v>-4.5100999996066093E-3</c:v>
                </c:pt>
                <c:pt idx="354">
                  <c:v>-1.1691999970935285E-3</c:v>
                </c:pt>
                <c:pt idx="355">
                  <c:v>1.0068720002891496E-2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AB-42DB-BBAE-81E0EA6549B4}"/>
            </c:ext>
          </c:extLst>
        </c:ser>
        <c:ser>
          <c:idx val="2"/>
          <c:order val="2"/>
          <c:tx>
            <c:strRef>
              <c:f>'Inactive 3'!$J$20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3'!$J$21:$J$767</c:f>
              <c:numCache>
                <c:formatCode>General</c:formatCode>
                <c:ptCount val="747"/>
                <c:pt idx="140">
                  <c:v>-3.8212599974940531E-3</c:v>
                </c:pt>
                <c:pt idx="142">
                  <c:v>6.7976999998791143E-3</c:v>
                </c:pt>
                <c:pt idx="145">
                  <c:v>5.307480001647491E-3</c:v>
                </c:pt>
                <c:pt idx="154">
                  <c:v>-1.3669899999513291E-3</c:v>
                </c:pt>
                <c:pt idx="159">
                  <c:v>-4.7909999921103008E-3</c:v>
                </c:pt>
                <c:pt idx="160">
                  <c:v>1.2090000018361025E-3</c:v>
                </c:pt>
                <c:pt idx="161">
                  <c:v>3.2090000022435561E-3</c:v>
                </c:pt>
                <c:pt idx="162">
                  <c:v>-5.1720399933401495E-3</c:v>
                </c:pt>
                <c:pt idx="164">
                  <c:v>-8.0414599942741916E-3</c:v>
                </c:pt>
                <c:pt idx="169">
                  <c:v>2.1636800011037849E-3</c:v>
                </c:pt>
                <c:pt idx="170">
                  <c:v>9.1636800061678514E-3</c:v>
                </c:pt>
                <c:pt idx="178">
                  <c:v>4.059680002683308E-3</c:v>
                </c:pt>
                <c:pt idx="179">
                  <c:v>5.059679999249056E-3</c:v>
                </c:pt>
                <c:pt idx="186">
                  <c:v>1.1532999997143634E-2</c:v>
                </c:pt>
                <c:pt idx="188">
                  <c:v>2.4738100037211552E-3</c:v>
                </c:pt>
                <c:pt idx="197">
                  <c:v>6.7787599982693791E-3</c:v>
                </c:pt>
                <c:pt idx="204">
                  <c:v>9.2432200035545975E-3</c:v>
                </c:pt>
                <c:pt idx="205">
                  <c:v>-5.8141299959970638E-3</c:v>
                </c:pt>
                <c:pt idx="215">
                  <c:v>5.5426500039175153E-3</c:v>
                </c:pt>
                <c:pt idx="220">
                  <c:v>6.5603700059000403E-3</c:v>
                </c:pt>
                <c:pt idx="235">
                  <c:v>-3.7195299955783412E-3</c:v>
                </c:pt>
                <c:pt idx="248">
                  <c:v>-3.7653599938494153E-3</c:v>
                </c:pt>
                <c:pt idx="250">
                  <c:v>6.0013900001649745E-3</c:v>
                </c:pt>
                <c:pt idx="262">
                  <c:v>4.050001734867692E-6</c:v>
                </c:pt>
                <c:pt idx="264">
                  <c:v>4.6748399981879629E-3</c:v>
                </c:pt>
                <c:pt idx="265">
                  <c:v>5.9127600034116767E-3</c:v>
                </c:pt>
                <c:pt idx="269">
                  <c:v>5.8213000011164695E-3</c:v>
                </c:pt>
                <c:pt idx="271">
                  <c:v>2.8301600032136776E-3</c:v>
                </c:pt>
                <c:pt idx="274">
                  <c:v>2.9224400059320033E-3</c:v>
                </c:pt>
                <c:pt idx="275">
                  <c:v>-7.4585999973351136E-3</c:v>
                </c:pt>
                <c:pt idx="276">
                  <c:v>-2.7627299932646565E-3</c:v>
                </c:pt>
                <c:pt idx="278">
                  <c:v>3.1836000052862801E-3</c:v>
                </c:pt>
                <c:pt idx="283">
                  <c:v>-1.9227499942644499E-3</c:v>
                </c:pt>
                <c:pt idx="284">
                  <c:v>6.404620005923789E-3</c:v>
                </c:pt>
                <c:pt idx="289">
                  <c:v>-3.5990599935757928E-3</c:v>
                </c:pt>
                <c:pt idx="292">
                  <c:v>2.4502500018570572E-3</c:v>
                </c:pt>
                <c:pt idx="303">
                  <c:v>6.3042700057849288E-3</c:v>
                </c:pt>
                <c:pt idx="307">
                  <c:v>4.9688600047375076E-3</c:v>
                </c:pt>
                <c:pt idx="310">
                  <c:v>1.2907149997772649E-2</c:v>
                </c:pt>
                <c:pt idx="311">
                  <c:v>-2.6063099940074608E-3</c:v>
                </c:pt>
                <c:pt idx="313">
                  <c:v>3.2738100053393282E-3</c:v>
                </c:pt>
                <c:pt idx="316">
                  <c:v>-4.0250000165542588E-4</c:v>
                </c:pt>
                <c:pt idx="317">
                  <c:v>4.2271600032108836E-3</c:v>
                </c:pt>
                <c:pt idx="318">
                  <c:v>-3.6643400017055683E-3</c:v>
                </c:pt>
                <c:pt idx="319">
                  <c:v>-1.4194000032148324E-3</c:v>
                </c:pt>
                <c:pt idx="323">
                  <c:v>-4.1237999539589509E-4</c:v>
                </c:pt>
                <c:pt idx="352">
                  <c:v>-3.4189999860245734E-4</c:v>
                </c:pt>
                <c:pt idx="356">
                  <c:v>1.595540001289919E-3</c:v>
                </c:pt>
                <c:pt idx="405">
                  <c:v>3.8696800038451329E-3</c:v>
                </c:pt>
                <c:pt idx="451">
                  <c:v>1.0123469997779466E-2</c:v>
                </c:pt>
                <c:pt idx="499">
                  <c:v>1.1207390001800377E-2</c:v>
                </c:pt>
                <c:pt idx="502">
                  <c:v>1.213016000110656E-2</c:v>
                </c:pt>
                <c:pt idx="503">
                  <c:v>1.2087039998732507E-2</c:v>
                </c:pt>
                <c:pt idx="505">
                  <c:v>1.1243150001973845E-2</c:v>
                </c:pt>
                <c:pt idx="506">
                  <c:v>1.105293000000529E-2</c:v>
                </c:pt>
                <c:pt idx="517">
                  <c:v>1.4910500001860783E-2</c:v>
                </c:pt>
                <c:pt idx="519">
                  <c:v>1.4413709999644198E-2</c:v>
                </c:pt>
                <c:pt idx="525">
                  <c:v>1.4927620009984821E-2</c:v>
                </c:pt>
                <c:pt idx="531">
                  <c:v>1.8225420004455373E-2</c:v>
                </c:pt>
                <c:pt idx="535">
                  <c:v>1.9557500003429595E-2</c:v>
                </c:pt>
                <c:pt idx="545">
                  <c:v>2.3742440003843512E-2</c:v>
                </c:pt>
                <c:pt idx="547">
                  <c:v>2.387851999810664E-2</c:v>
                </c:pt>
                <c:pt idx="548">
                  <c:v>2.4371180006710347E-2</c:v>
                </c:pt>
                <c:pt idx="552">
                  <c:v>2.4406340002315119E-2</c:v>
                </c:pt>
                <c:pt idx="553">
                  <c:v>2.3831719998270273E-2</c:v>
                </c:pt>
                <c:pt idx="554">
                  <c:v>2.418126000702614E-2</c:v>
                </c:pt>
                <c:pt idx="558">
                  <c:v>2.3911839998618234E-2</c:v>
                </c:pt>
                <c:pt idx="579">
                  <c:v>2.6764980000734795E-2</c:v>
                </c:pt>
                <c:pt idx="580">
                  <c:v>2.6764980000734795E-2</c:v>
                </c:pt>
                <c:pt idx="581">
                  <c:v>2.7249229999142699E-2</c:v>
                </c:pt>
                <c:pt idx="582">
                  <c:v>2.7249229999142699E-2</c:v>
                </c:pt>
                <c:pt idx="589">
                  <c:v>2.7679470003931783E-2</c:v>
                </c:pt>
                <c:pt idx="590">
                  <c:v>3.2123130004038103E-2</c:v>
                </c:pt>
                <c:pt idx="596">
                  <c:v>3.3445900000515394E-2</c:v>
                </c:pt>
                <c:pt idx="597">
                  <c:v>3.3058890003303532E-2</c:v>
                </c:pt>
                <c:pt idx="598">
                  <c:v>3.3388550007657614E-2</c:v>
                </c:pt>
                <c:pt idx="599">
                  <c:v>3.7989860167726874E-2</c:v>
                </c:pt>
                <c:pt idx="600">
                  <c:v>3.836936000152491E-2</c:v>
                </c:pt>
                <c:pt idx="601">
                  <c:v>3.822532000776846E-2</c:v>
                </c:pt>
                <c:pt idx="602">
                  <c:v>3.6209570003848057E-2</c:v>
                </c:pt>
                <c:pt idx="603">
                  <c:v>3.6404370002856012E-2</c:v>
                </c:pt>
                <c:pt idx="604">
                  <c:v>3.6597329795768019E-2</c:v>
                </c:pt>
                <c:pt idx="605">
                  <c:v>4.350356000213651E-2</c:v>
                </c:pt>
                <c:pt idx="606">
                  <c:v>4.1594959999201819E-2</c:v>
                </c:pt>
                <c:pt idx="607">
                  <c:v>4.2070800001965836E-2</c:v>
                </c:pt>
                <c:pt idx="608">
                  <c:v>4.0898170002037659E-2</c:v>
                </c:pt>
                <c:pt idx="609">
                  <c:v>4.167676000361098E-2</c:v>
                </c:pt>
                <c:pt idx="610">
                  <c:v>4.2130119996727444E-2</c:v>
                </c:pt>
                <c:pt idx="611">
                  <c:v>4.3749080003181007E-2</c:v>
                </c:pt>
                <c:pt idx="612">
                  <c:v>4.1476450001937337E-2</c:v>
                </c:pt>
                <c:pt idx="613">
                  <c:v>4.2103820007469039E-2</c:v>
                </c:pt>
                <c:pt idx="614">
                  <c:v>4.2653360003896523E-2</c:v>
                </c:pt>
                <c:pt idx="615">
                  <c:v>4.1693570005008951E-2</c:v>
                </c:pt>
                <c:pt idx="616">
                  <c:v>4.2720940000435803E-2</c:v>
                </c:pt>
                <c:pt idx="617">
                  <c:v>4.1059930001210887E-2</c:v>
                </c:pt>
                <c:pt idx="618">
                  <c:v>4.2227360005199444E-2</c:v>
                </c:pt>
                <c:pt idx="619">
                  <c:v>4.1954730004363228E-2</c:v>
                </c:pt>
                <c:pt idx="620">
                  <c:v>4.237690000445582E-2</c:v>
                </c:pt>
                <c:pt idx="621">
                  <c:v>4.1741420005564578E-2</c:v>
                </c:pt>
                <c:pt idx="622">
                  <c:v>4.5045903469144832E-2</c:v>
                </c:pt>
                <c:pt idx="623">
                  <c:v>4.4343670000671409E-2</c:v>
                </c:pt>
                <c:pt idx="624">
                  <c:v>4.5623149999300949E-2</c:v>
                </c:pt>
                <c:pt idx="625">
                  <c:v>4.3511830001079943E-2</c:v>
                </c:pt>
                <c:pt idx="626">
                  <c:v>4.4939200000953861E-2</c:v>
                </c:pt>
                <c:pt idx="627">
                  <c:v>4.5366569996986073E-2</c:v>
                </c:pt>
                <c:pt idx="628">
                  <c:v>4.4168710002850275E-2</c:v>
                </c:pt>
                <c:pt idx="629">
                  <c:v>4.44960800014087E-2</c:v>
                </c:pt>
                <c:pt idx="630">
                  <c:v>4.6096830003079958E-2</c:v>
                </c:pt>
                <c:pt idx="631">
                  <c:v>4.5492700002796482E-2</c:v>
                </c:pt>
                <c:pt idx="632">
                  <c:v>5.6230620000860654E-2</c:v>
                </c:pt>
                <c:pt idx="633">
                  <c:v>4.6977230216725729E-2</c:v>
                </c:pt>
                <c:pt idx="634">
                  <c:v>4.7170620004180819E-2</c:v>
                </c:pt>
                <c:pt idx="635">
                  <c:v>4.7119240000029095E-2</c:v>
                </c:pt>
                <c:pt idx="636">
                  <c:v>4.0036509999481495E-2</c:v>
                </c:pt>
                <c:pt idx="637">
                  <c:v>4.7363880003103986E-2</c:v>
                </c:pt>
                <c:pt idx="638">
                  <c:v>4.7191250007017516E-2</c:v>
                </c:pt>
                <c:pt idx="639">
                  <c:v>4.782810000324389E-2</c:v>
                </c:pt>
                <c:pt idx="640">
                  <c:v>4.9787699957960285E-2</c:v>
                </c:pt>
                <c:pt idx="641">
                  <c:v>4.77631100002327E-2</c:v>
                </c:pt>
                <c:pt idx="642">
                  <c:v>4.7790480006369762E-2</c:v>
                </c:pt>
                <c:pt idx="643">
                  <c:v>4.7223349996784236E-2</c:v>
                </c:pt>
                <c:pt idx="644">
                  <c:v>4.8157140008697752E-2</c:v>
                </c:pt>
                <c:pt idx="645">
                  <c:v>4.7607749998860527E-2</c:v>
                </c:pt>
                <c:pt idx="646">
                  <c:v>4.7305910004070029E-2</c:v>
                </c:pt>
                <c:pt idx="647">
                  <c:v>4.8534649999055546E-2</c:v>
                </c:pt>
                <c:pt idx="648">
                  <c:v>4.9210640005185269E-2</c:v>
                </c:pt>
                <c:pt idx="649">
                  <c:v>4.9381070006347727E-2</c:v>
                </c:pt>
                <c:pt idx="650">
                  <c:v>5.1416230002359953E-2</c:v>
                </c:pt>
                <c:pt idx="651">
                  <c:v>5.1243600006273482E-2</c:v>
                </c:pt>
                <c:pt idx="652">
                  <c:v>4.9984269891865551E-2</c:v>
                </c:pt>
                <c:pt idx="653">
                  <c:v>5.022601000382565E-2</c:v>
                </c:pt>
                <c:pt idx="654">
                  <c:v>5.1118750008754432E-2</c:v>
                </c:pt>
                <c:pt idx="655">
                  <c:v>5.4959120003331918E-2</c:v>
                </c:pt>
                <c:pt idx="656">
                  <c:v>5.5520280002383515E-2</c:v>
                </c:pt>
                <c:pt idx="657">
                  <c:v>5.5147179999039508E-2</c:v>
                </c:pt>
                <c:pt idx="658">
                  <c:v>5.499565000354778E-2</c:v>
                </c:pt>
                <c:pt idx="659">
                  <c:v>5.5523020004329737E-2</c:v>
                </c:pt>
                <c:pt idx="660">
                  <c:v>5.5305430003500078E-2</c:v>
                </c:pt>
                <c:pt idx="661">
                  <c:v>5.6256039999425411E-2</c:v>
                </c:pt>
                <c:pt idx="662">
                  <c:v>-5.7242590002715588E-2</c:v>
                </c:pt>
                <c:pt idx="663">
                  <c:v>5.6564260004961397E-2</c:v>
                </c:pt>
                <c:pt idx="664">
                  <c:v>5.6708320007601287E-2</c:v>
                </c:pt>
                <c:pt idx="665">
                  <c:v>5.8907960003125481E-2</c:v>
                </c:pt>
                <c:pt idx="666">
                  <c:v>5.9077060002891812E-2</c:v>
                </c:pt>
                <c:pt idx="667">
                  <c:v>-5.9067449998110533E-2</c:v>
                </c:pt>
                <c:pt idx="668">
                  <c:v>-4.7883969993563369E-2</c:v>
                </c:pt>
                <c:pt idx="669">
                  <c:v>-5.6127149997337256E-2</c:v>
                </c:pt>
                <c:pt idx="670">
                  <c:v>-5.5908189991896506E-2</c:v>
                </c:pt>
                <c:pt idx="671">
                  <c:v>5.9191810003540013E-2</c:v>
                </c:pt>
                <c:pt idx="672">
                  <c:v>-5.8481740001298022E-2</c:v>
                </c:pt>
                <c:pt idx="673">
                  <c:v>-2.1564319999015424E-2</c:v>
                </c:pt>
                <c:pt idx="674">
                  <c:v>-5.6433289995766245E-2</c:v>
                </c:pt>
                <c:pt idx="675">
                  <c:v>-5.0033289866405539E-2</c:v>
                </c:pt>
                <c:pt idx="676">
                  <c:v>-5.7205919998523314E-2</c:v>
                </c:pt>
                <c:pt idx="677">
                  <c:v>-5.5559590000484604E-2</c:v>
                </c:pt>
                <c:pt idx="678">
                  <c:v>-5.4846449929755181E-2</c:v>
                </c:pt>
                <c:pt idx="679">
                  <c:v>-5.6862200202886015E-2</c:v>
                </c:pt>
                <c:pt idx="680">
                  <c:v>-5.5434829795558471E-2</c:v>
                </c:pt>
                <c:pt idx="681">
                  <c:v>-5.5049509996024426E-2</c:v>
                </c:pt>
                <c:pt idx="682">
                  <c:v>-5.6422139998176135E-2</c:v>
                </c:pt>
                <c:pt idx="683">
                  <c:v>-5.4166330039151944E-2</c:v>
                </c:pt>
                <c:pt idx="684">
                  <c:v>-5.5335450000711717E-2</c:v>
                </c:pt>
                <c:pt idx="685">
                  <c:v>-4.8678610000933986E-2</c:v>
                </c:pt>
                <c:pt idx="686">
                  <c:v>-5.4448800001409836E-2</c:v>
                </c:pt>
                <c:pt idx="687">
                  <c:v>-5.4083359849755652E-2</c:v>
                </c:pt>
                <c:pt idx="688">
                  <c:v>-5.3198209992842749E-2</c:v>
                </c:pt>
                <c:pt idx="689">
                  <c:v>-5.7708610002009664E-2</c:v>
                </c:pt>
                <c:pt idx="690">
                  <c:v>-5.3120399999897927E-2</c:v>
                </c:pt>
                <c:pt idx="691">
                  <c:v>-5.2360310000949539E-2</c:v>
                </c:pt>
                <c:pt idx="692">
                  <c:v>-5.3832940000575036E-2</c:v>
                </c:pt>
                <c:pt idx="693">
                  <c:v>-5.1746249999268912E-2</c:v>
                </c:pt>
                <c:pt idx="694">
                  <c:v>-5.1243699810584076E-2</c:v>
                </c:pt>
                <c:pt idx="695">
                  <c:v>-4.9815580001450144E-2</c:v>
                </c:pt>
                <c:pt idx="696">
                  <c:v>-4.9221100001886953E-2</c:v>
                </c:pt>
                <c:pt idx="697">
                  <c:v>-4.829372999665793E-2</c:v>
                </c:pt>
                <c:pt idx="698">
                  <c:v>-4.8611320002237335E-2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CAB-42DB-BBAE-81E0EA6549B4}"/>
            </c:ext>
          </c:extLst>
        </c:ser>
        <c:ser>
          <c:idx val="3"/>
          <c:order val="3"/>
          <c:tx>
            <c:strRef>
              <c:f>'Inactive 3'!$K$20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3'!$K$21:$K$767</c:f>
              <c:numCache>
                <c:formatCode>General</c:formatCode>
                <c:ptCount val="747"/>
                <c:pt idx="127">
                  <c:v>1.3410000974545255E-4</c:v>
                </c:pt>
                <c:pt idx="128">
                  <c:v>-1.7469399972469546E-3</c:v>
                </c:pt>
                <c:pt idx="129">
                  <c:v>-4.9195699975825846E-3</c:v>
                </c:pt>
                <c:pt idx="130">
                  <c:v>-1.5045899926917627E-3</c:v>
                </c:pt>
                <c:pt idx="131">
                  <c:v>9.1143700046814047E-3</c:v>
                </c:pt>
                <c:pt idx="155">
                  <c:v>-4.1827399982139468E-3</c:v>
                </c:pt>
                <c:pt idx="156">
                  <c:v>3.8255000254139304E-4</c:v>
                </c:pt>
                <c:pt idx="158">
                  <c:v>6.5668000024743378E-3</c:v>
                </c:pt>
                <c:pt idx="349">
                  <c:v>5.0000000192085281E-4</c:v>
                </c:pt>
                <c:pt idx="350">
                  <c:v>3.3273700028075837E-3</c:v>
                </c:pt>
                <c:pt idx="357">
                  <c:v>-3.3391699907951988E-3</c:v>
                </c:pt>
                <c:pt idx="358">
                  <c:v>-2.1456000104080886E-4</c:v>
                </c:pt>
                <c:pt idx="365">
                  <c:v>-4.8252899941871874E-3</c:v>
                </c:pt>
                <c:pt idx="372">
                  <c:v>-4.3719399982364848E-3</c:v>
                </c:pt>
                <c:pt idx="373">
                  <c:v>-1.5398999967146665E-3</c:v>
                </c:pt>
                <c:pt idx="375">
                  <c:v>-1.0995399934472516E-3</c:v>
                </c:pt>
                <c:pt idx="376">
                  <c:v>-4.5721699934802018E-3</c:v>
                </c:pt>
                <c:pt idx="377">
                  <c:v>-4.0805799944791943E-3</c:v>
                </c:pt>
                <c:pt idx="378">
                  <c:v>-5.1532099969335832E-3</c:v>
                </c:pt>
                <c:pt idx="380">
                  <c:v>-3.2847100010258146E-3</c:v>
                </c:pt>
                <c:pt idx="387">
                  <c:v>6.1046000337228179E-4</c:v>
                </c:pt>
                <c:pt idx="391">
                  <c:v>1.6859800016391091E-3</c:v>
                </c:pt>
                <c:pt idx="392">
                  <c:v>-8.2916999963345006E-4</c:v>
                </c:pt>
                <c:pt idx="399">
                  <c:v>5.1663200065377168E-3</c:v>
                </c:pt>
                <c:pt idx="400">
                  <c:v>3.9369000296574086E-4</c:v>
                </c:pt>
                <c:pt idx="401">
                  <c:v>3.2117300070240162E-3</c:v>
                </c:pt>
                <c:pt idx="402">
                  <c:v>2.7149400048074313E-3</c:v>
                </c:pt>
                <c:pt idx="403">
                  <c:v>3.2423100055893883E-3</c:v>
                </c:pt>
                <c:pt idx="407">
                  <c:v>7.0030900023994036E-3</c:v>
                </c:pt>
                <c:pt idx="408">
                  <c:v>7.7304600054048933E-3</c:v>
                </c:pt>
                <c:pt idx="409">
                  <c:v>7.0767900033388287E-3</c:v>
                </c:pt>
                <c:pt idx="410">
                  <c:v>4.8147100023925304E-3</c:v>
                </c:pt>
                <c:pt idx="411">
                  <c:v>7.1420800086343661E-3</c:v>
                </c:pt>
                <c:pt idx="412">
                  <c:v>8.0420800077263266E-3</c:v>
                </c:pt>
                <c:pt idx="419">
                  <c:v>8.9943600032711402E-3</c:v>
                </c:pt>
                <c:pt idx="420">
                  <c:v>6.6217300045536831E-3</c:v>
                </c:pt>
                <c:pt idx="421">
                  <c:v>9.2491000032168813E-3</c:v>
                </c:pt>
                <c:pt idx="422">
                  <c:v>8.8680600019870326E-3</c:v>
                </c:pt>
                <c:pt idx="423">
                  <c:v>6.9596500034094788E-3</c:v>
                </c:pt>
                <c:pt idx="425">
                  <c:v>7.2513900086050853E-3</c:v>
                </c:pt>
                <c:pt idx="426">
                  <c:v>8.6787600084790029E-3</c:v>
                </c:pt>
                <c:pt idx="427">
                  <c:v>9.0052099985769019E-3</c:v>
                </c:pt>
                <c:pt idx="429">
                  <c:v>5.7663699990371242E-3</c:v>
                </c:pt>
                <c:pt idx="431">
                  <c:v>8.7099400043371134E-3</c:v>
                </c:pt>
                <c:pt idx="432">
                  <c:v>8.8405200003762729E-3</c:v>
                </c:pt>
                <c:pt idx="433">
                  <c:v>8.4058100037509575E-3</c:v>
                </c:pt>
                <c:pt idx="434">
                  <c:v>8.9206400007242337E-3</c:v>
                </c:pt>
                <c:pt idx="435">
                  <c:v>9.3585600043297745E-3</c:v>
                </c:pt>
                <c:pt idx="436">
                  <c:v>9.2197200065129437E-3</c:v>
                </c:pt>
                <c:pt idx="437">
                  <c:v>9.0692599987960421E-3</c:v>
                </c:pt>
                <c:pt idx="438">
                  <c:v>9.3025400055921637E-3</c:v>
                </c:pt>
                <c:pt idx="439">
                  <c:v>9.3057500052964315E-3</c:v>
                </c:pt>
                <c:pt idx="440">
                  <c:v>9.715679996588733E-3</c:v>
                </c:pt>
                <c:pt idx="444">
                  <c:v>8.6317300010705367E-3</c:v>
                </c:pt>
                <c:pt idx="445">
                  <c:v>7.4591000011423603E-3</c:v>
                </c:pt>
                <c:pt idx="446">
                  <c:v>9.9476300092646852E-3</c:v>
                </c:pt>
                <c:pt idx="447">
                  <c:v>1.0104480003064964E-2</c:v>
                </c:pt>
                <c:pt idx="448">
                  <c:v>1.0104480003064964E-2</c:v>
                </c:pt>
                <c:pt idx="456">
                  <c:v>9.9173499984317459E-3</c:v>
                </c:pt>
                <c:pt idx="458">
                  <c:v>6.1775900030625053E-3</c:v>
                </c:pt>
                <c:pt idx="459">
                  <c:v>1.057759000104852E-2</c:v>
                </c:pt>
                <c:pt idx="460">
                  <c:v>9.6049600033438765E-3</c:v>
                </c:pt>
                <c:pt idx="463">
                  <c:v>1.0694030002923682E-2</c:v>
                </c:pt>
                <c:pt idx="464">
                  <c:v>1.1999530004686676E-2</c:v>
                </c:pt>
                <c:pt idx="465">
                  <c:v>1.1578520003240556E-2</c:v>
                </c:pt>
                <c:pt idx="467">
                  <c:v>1.1241730004257988E-2</c:v>
                </c:pt>
                <c:pt idx="468">
                  <c:v>1.2569100006658118E-2</c:v>
                </c:pt>
                <c:pt idx="469">
                  <c:v>1.0589129997242708E-2</c:v>
                </c:pt>
                <c:pt idx="471">
                  <c:v>1.1378730006981641E-2</c:v>
                </c:pt>
                <c:pt idx="472">
                  <c:v>1.0625060000165831E-2</c:v>
                </c:pt>
                <c:pt idx="473">
                  <c:v>1.0625060000165831E-2</c:v>
                </c:pt>
                <c:pt idx="474">
                  <c:v>1.2252430002263281E-2</c:v>
                </c:pt>
                <c:pt idx="475">
                  <c:v>1.1262980005994905E-2</c:v>
                </c:pt>
                <c:pt idx="476">
                  <c:v>1.1490350007079542E-2</c:v>
                </c:pt>
                <c:pt idx="477">
                  <c:v>1.249264000216499E-2</c:v>
                </c:pt>
                <c:pt idx="478">
                  <c:v>1.249264000216499E-2</c:v>
                </c:pt>
                <c:pt idx="479">
                  <c:v>1.1820010004157666E-2</c:v>
                </c:pt>
                <c:pt idx="480">
                  <c:v>1.0047380004834849E-2</c:v>
                </c:pt>
                <c:pt idx="482">
                  <c:v>1.1723219999112189E-2</c:v>
                </c:pt>
                <c:pt idx="483">
                  <c:v>1.1543250002432615E-2</c:v>
                </c:pt>
                <c:pt idx="484">
                  <c:v>1.1670620006043464E-2</c:v>
                </c:pt>
                <c:pt idx="485">
                  <c:v>1.1681169999064878E-2</c:v>
                </c:pt>
                <c:pt idx="486">
                  <c:v>1.0403339998447336E-2</c:v>
                </c:pt>
                <c:pt idx="487">
                  <c:v>1.1303339997539297E-2</c:v>
                </c:pt>
                <c:pt idx="488">
                  <c:v>1.0230710002360865E-2</c:v>
                </c:pt>
                <c:pt idx="491">
                  <c:v>9.2825399988214485E-3</c:v>
                </c:pt>
                <c:pt idx="492">
                  <c:v>1.0409909998998046E-2</c:v>
                </c:pt>
                <c:pt idx="498">
                  <c:v>1.2237820003065281E-2</c:v>
                </c:pt>
                <c:pt idx="500">
                  <c:v>1.2936899998749141E-2</c:v>
                </c:pt>
                <c:pt idx="504">
                  <c:v>1.1557830002857372E-2</c:v>
                </c:pt>
                <c:pt idx="509">
                  <c:v>1.4071830002649222E-2</c:v>
                </c:pt>
                <c:pt idx="510">
                  <c:v>1.4599200003431179E-2</c:v>
                </c:pt>
                <c:pt idx="511">
                  <c:v>1.4017239998793229E-2</c:v>
                </c:pt>
                <c:pt idx="512">
                  <c:v>1.3344610000785906E-2</c:v>
                </c:pt>
                <c:pt idx="513">
                  <c:v>1.0979470003803726E-2</c:v>
                </c:pt>
                <c:pt idx="514">
                  <c:v>1.46501100025489E-2</c:v>
                </c:pt>
                <c:pt idx="515">
                  <c:v>1.4883900003042072E-2</c:v>
                </c:pt>
                <c:pt idx="516">
                  <c:v>1.5236800005368423E-2</c:v>
                </c:pt>
                <c:pt idx="518">
                  <c:v>1.4721050007210579E-2</c:v>
                </c:pt>
                <c:pt idx="520">
                  <c:v>1.5161260002059862E-2</c:v>
                </c:pt>
                <c:pt idx="521">
                  <c:v>1.4288630001829006E-2</c:v>
                </c:pt>
                <c:pt idx="522">
                  <c:v>1.5172880004683975E-2</c:v>
                </c:pt>
                <c:pt idx="523">
                  <c:v>1.527288000943372E-2</c:v>
                </c:pt>
                <c:pt idx="524">
                  <c:v>1.5700249998189975E-2</c:v>
                </c:pt>
                <c:pt idx="526">
                  <c:v>1.5803460002643988E-2</c:v>
                </c:pt>
                <c:pt idx="527">
                  <c:v>1.4330830003018491E-2</c:v>
                </c:pt>
                <c:pt idx="528">
                  <c:v>1.6018440001062118E-2</c:v>
                </c:pt>
                <c:pt idx="530">
                  <c:v>1.441645000159042E-2</c:v>
                </c:pt>
                <c:pt idx="532">
                  <c:v>1.8661950001842342E-2</c:v>
                </c:pt>
                <c:pt idx="533">
                  <c:v>1.9665909996547271E-2</c:v>
                </c:pt>
                <c:pt idx="534">
                  <c:v>1.9765910001297016E-2</c:v>
                </c:pt>
                <c:pt idx="536">
                  <c:v>1.9769120001001284E-2</c:v>
                </c:pt>
                <c:pt idx="539">
                  <c:v>1.9827370000712108E-2</c:v>
                </c:pt>
                <c:pt idx="540">
                  <c:v>2.0154739999270532E-2</c:v>
                </c:pt>
                <c:pt idx="546">
                  <c:v>2.6244729997415561E-2</c:v>
                </c:pt>
                <c:pt idx="549">
                  <c:v>2.4381880000873934E-2</c:v>
                </c:pt>
                <c:pt idx="550">
                  <c:v>2.4009250002563931E-2</c:v>
                </c:pt>
                <c:pt idx="551">
                  <c:v>2.4475760001223534E-2</c:v>
                </c:pt>
                <c:pt idx="555">
                  <c:v>2.4881260003894567E-2</c:v>
                </c:pt>
                <c:pt idx="556">
                  <c:v>2.2908630002348218E-2</c:v>
                </c:pt>
                <c:pt idx="557">
                  <c:v>2.4400220005190931E-2</c:v>
                </c:pt>
                <c:pt idx="560">
                  <c:v>2.3983550003322307E-2</c:v>
                </c:pt>
                <c:pt idx="561">
                  <c:v>2.4610920001578052E-2</c:v>
                </c:pt>
                <c:pt idx="562">
                  <c:v>2.3638290003873408E-2</c:v>
                </c:pt>
                <c:pt idx="563">
                  <c:v>2.3795170003722887E-2</c:v>
                </c:pt>
                <c:pt idx="564">
                  <c:v>2.4522540006728377E-2</c:v>
                </c:pt>
                <c:pt idx="565">
                  <c:v>2.3849910001445096E-2</c:v>
                </c:pt>
                <c:pt idx="566">
                  <c:v>2.4260459998913575E-2</c:v>
                </c:pt>
                <c:pt idx="567">
                  <c:v>2.3787830003129784E-2</c:v>
                </c:pt>
                <c:pt idx="568">
                  <c:v>2.4379419999604579E-2</c:v>
                </c:pt>
                <c:pt idx="569">
                  <c:v>2.4506790003215428E-2</c:v>
                </c:pt>
                <c:pt idx="570">
                  <c:v>2.5134160001471173E-2</c:v>
                </c:pt>
                <c:pt idx="571">
                  <c:v>2.3925750007038005E-2</c:v>
                </c:pt>
                <c:pt idx="572">
                  <c:v>2.4553120005293749E-2</c:v>
                </c:pt>
                <c:pt idx="573">
                  <c:v>2.629012000397779E-2</c:v>
                </c:pt>
                <c:pt idx="574">
                  <c:v>2.4217490004957654E-2</c:v>
                </c:pt>
                <c:pt idx="575">
                  <c:v>2.5244860000384506E-2</c:v>
                </c:pt>
                <c:pt idx="576">
                  <c:v>2.1502810006495565E-2</c:v>
                </c:pt>
                <c:pt idx="577">
                  <c:v>2.6530180002737325E-2</c:v>
                </c:pt>
                <c:pt idx="584">
                  <c:v>2.6486830007343087E-2</c:v>
                </c:pt>
                <c:pt idx="587">
                  <c:v>2.7930850003031082E-2</c:v>
                </c:pt>
                <c:pt idx="588">
                  <c:v>2.7924730005906895E-2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CAB-42DB-BBAE-81E0EA6549B4}"/>
            </c:ext>
          </c:extLst>
        </c:ser>
        <c:ser>
          <c:idx val="4"/>
          <c:order val="4"/>
          <c:tx>
            <c:strRef>
              <c:f>'Inactive 3'!$L$20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3'!$L$21:$L$767</c:f>
              <c:numCache>
                <c:formatCode>General</c:formatCode>
                <c:ptCount val="747"/>
                <c:pt idx="359">
                  <c:v>-2.673979994142428E-3</c:v>
                </c:pt>
                <c:pt idx="388">
                  <c:v>-1.1101899945060723E-3</c:v>
                </c:pt>
                <c:pt idx="394">
                  <c:v>1.6421115942648612E-3</c:v>
                </c:pt>
                <c:pt idx="397">
                  <c:v>2.3648817295907065E-3</c:v>
                </c:pt>
                <c:pt idx="447">
                  <c:v>9.9476300092646852E-3</c:v>
                </c:pt>
                <c:pt idx="455">
                  <c:v>9.7951800053124316E-3</c:v>
                </c:pt>
                <c:pt idx="501">
                  <c:v>1.2100500003725756E-2</c:v>
                </c:pt>
                <c:pt idx="507">
                  <c:v>1.3493250000465196E-2</c:v>
                </c:pt>
                <c:pt idx="508">
                  <c:v>1.3620619996800087E-2</c:v>
                </c:pt>
                <c:pt idx="583">
                  <c:v>2.7083020002464764E-2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CAB-42DB-BBAE-81E0EA6549B4}"/>
            </c:ext>
          </c:extLst>
        </c:ser>
        <c:ser>
          <c:idx val="5"/>
          <c:order val="5"/>
          <c:tx>
            <c:strRef>
              <c:f>'Inactive 3'!$M$20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'Inactive 3'!$F$21:$F$1767</c:f>
              <c:numCache>
                <c:formatCode>General</c:formatCode>
                <c:ptCount val="1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3'!$M$21:$M$1767</c:f>
              <c:numCache>
                <c:formatCode>General</c:formatCode>
                <c:ptCount val="1747"/>
                <c:pt idx="224">
                  <c:v>-1.2703929998679087E-2</c:v>
                </c:pt>
                <c:pt idx="226">
                  <c:v>4.4876600077259354E-3</c:v>
                </c:pt>
                <c:pt idx="228">
                  <c:v>-1.4030229991476517E-2</c:v>
                </c:pt>
                <c:pt idx="229">
                  <c:v>1.9252950005466118E-2</c:v>
                </c:pt>
                <c:pt idx="237">
                  <c:v>5.6702169997151941E-2</c:v>
                </c:pt>
                <c:pt idx="238">
                  <c:v>2.9485000050044619E-3</c:v>
                </c:pt>
                <c:pt idx="360">
                  <c:v>-2.5739799966686405E-3</c:v>
                </c:pt>
                <c:pt idx="361">
                  <c:v>-1.2917200001538731E-3</c:v>
                </c:pt>
                <c:pt idx="362">
                  <c:v>-1.4581599971279502E-3</c:v>
                </c:pt>
                <c:pt idx="363">
                  <c:v>-3.6991999950259924E-3</c:v>
                </c:pt>
                <c:pt idx="364">
                  <c:v>-3.7418299980345182E-3</c:v>
                </c:pt>
                <c:pt idx="366">
                  <c:v>-4.6515900030499324E-3</c:v>
                </c:pt>
                <c:pt idx="367">
                  <c:v>-6.5277100002276711E-3</c:v>
                </c:pt>
                <c:pt idx="368">
                  <c:v>-3.300339994893875E-3</c:v>
                </c:pt>
                <c:pt idx="369">
                  <c:v>-3.0029699992155656E-3</c:v>
                </c:pt>
                <c:pt idx="370">
                  <c:v>-4.6733099952689372E-3</c:v>
                </c:pt>
                <c:pt idx="371">
                  <c:v>-4.4719399957102723E-3</c:v>
                </c:pt>
                <c:pt idx="374">
                  <c:v>-2.0071800026926212E-3</c:v>
                </c:pt>
                <c:pt idx="379">
                  <c:v>-3.6605499990400858E-3</c:v>
                </c:pt>
                <c:pt idx="381">
                  <c:v>-1.6980199943645857E-3</c:v>
                </c:pt>
                <c:pt idx="382">
                  <c:v>2.3128000611905009E-4</c:v>
                </c:pt>
                <c:pt idx="383">
                  <c:v>-2.3905999842099845E-4</c:v>
                </c:pt>
                <c:pt idx="384">
                  <c:v>6.3892000616760924E-4</c:v>
                </c:pt>
                <c:pt idx="385">
                  <c:v>-2.1517699933610857E-3</c:v>
                </c:pt>
                <c:pt idx="386">
                  <c:v>6.756000075256452E-4</c:v>
                </c:pt>
                <c:pt idx="389">
                  <c:v>-3.9215000288095325E-4</c:v>
                </c:pt>
                <c:pt idx="390">
                  <c:v>6.110600006650202E-4</c:v>
                </c:pt>
                <c:pt idx="393">
                  <c:v>1.864969999587629E-3</c:v>
                </c:pt>
                <c:pt idx="395">
                  <c:v>1.6946300020208582E-3</c:v>
                </c:pt>
                <c:pt idx="396">
                  <c:v>2.3220000075525604E-3</c:v>
                </c:pt>
                <c:pt idx="398">
                  <c:v>3.8752000036765821E-3</c:v>
                </c:pt>
                <c:pt idx="404">
                  <c:v>3.7696800063713454E-3</c:v>
                </c:pt>
                <c:pt idx="406">
                  <c:v>5.2990199983469211E-3</c:v>
                </c:pt>
                <c:pt idx="413">
                  <c:v>1.6878930007806048E-2</c:v>
                </c:pt>
                <c:pt idx="414">
                  <c:v>1.5206300005957019E-2</c:v>
                </c:pt>
                <c:pt idx="415">
                  <c:v>8.3726600059890188E-3</c:v>
                </c:pt>
                <c:pt idx="416">
                  <c:v>9.3280000000959262E-3</c:v>
                </c:pt>
                <c:pt idx="417">
                  <c:v>7.7553700029966421E-3</c:v>
                </c:pt>
                <c:pt idx="418">
                  <c:v>8.3854000040446408E-3</c:v>
                </c:pt>
                <c:pt idx="424">
                  <c:v>1.0879680005018599E-2</c:v>
                </c:pt>
                <c:pt idx="428">
                  <c:v>9.2347200043150224E-3</c:v>
                </c:pt>
                <c:pt idx="430">
                  <c:v>8.9484799973433837E-3</c:v>
                </c:pt>
                <c:pt idx="441">
                  <c:v>9.715679996588733E-3</c:v>
                </c:pt>
                <c:pt idx="442">
                  <c:v>9.8231700030737557E-3</c:v>
                </c:pt>
                <c:pt idx="443">
                  <c:v>9.3505400072899647E-3</c:v>
                </c:pt>
                <c:pt idx="449">
                  <c:v>-3.4831270000722725E-2</c:v>
                </c:pt>
                <c:pt idx="450">
                  <c:v>1.0023470000305679E-2</c:v>
                </c:pt>
                <c:pt idx="452">
                  <c:v>1.0491390006791335E-2</c:v>
                </c:pt>
                <c:pt idx="453">
                  <c:v>1.0240349998639431E-2</c:v>
                </c:pt>
                <c:pt idx="454">
                  <c:v>1.0240349998639431E-2</c:v>
                </c:pt>
                <c:pt idx="461">
                  <c:v>1.0932330005744006E-2</c:v>
                </c:pt>
                <c:pt idx="462">
                  <c:v>1.070434000575915E-2</c:v>
                </c:pt>
                <c:pt idx="466">
                  <c:v>1.1578520003240556E-2</c:v>
                </c:pt>
                <c:pt idx="470">
                  <c:v>1.0589129997242708E-2</c:v>
                </c:pt>
                <c:pt idx="481">
                  <c:v>9.4489699986297637E-3</c:v>
                </c:pt>
                <c:pt idx="489">
                  <c:v>1.1904410006536637E-2</c:v>
                </c:pt>
                <c:pt idx="490">
                  <c:v>1.0487589999684133E-2</c:v>
                </c:pt>
                <c:pt idx="493">
                  <c:v>1.1330239845847245E-2</c:v>
                </c:pt>
                <c:pt idx="494">
                  <c:v>1.1330240005918313E-2</c:v>
                </c:pt>
                <c:pt idx="495">
                  <c:v>1.0657610007910989E-2</c:v>
                </c:pt>
                <c:pt idx="496">
                  <c:v>1.0657610095222481E-2</c:v>
                </c:pt>
                <c:pt idx="497">
                  <c:v>1.2027179996948689E-2</c:v>
                </c:pt>
                <c:pt idx="529">
                  <c:v>8.6890800012042746E-3</c:v>
                </c:pt>
                <c:pt idx="537">
                  <c:v>2.0045260003826115E-2</c:v>
                </c:pt>
                <c:pt idx="538">
                  <c:v>2.0472629999858327E-2</c:v>
                </c:pt>
                <c:pt idx="541">
                  <c:v>2.323815999989165E-2</c:v>
                </c:pt>
                <c:pt idx="542">
                  <c:v>2.331815999787068E-2</c:v>
                </c:pt>
                <c:pt idx="543">
                  <c:v>2.4238159996457398E-2</c:v>
                </c:pt>
                <c:pt idx="544">
                  <c:v>2.4318160001712386E-2</c:v>
                </c:pt>
                <c:pt idx="559">
                  <c:v>2.6972999999998137E-2</c:v>
                </c:pt>
                <c:pt idx="578">
                  <c:v>2.8584000006958377E-2</c:v>
                </c:pt>
                <c:pt idx="585">
                  <c:v>2.810138000495499E-2</c:v>
                </c:pt>
                <c:pt idx="586">
                  <c:v>2.8131380000559147E-2</c:v>
                </c:pt>
                <c:pt idx="591">
                  <c:v>3.3303400006843731E-2</c:v>
                </c:pt>
                <c:pt idx="592">
                  <c:v>3.2330770001863129E-2</c:v>
                </c:pt>
                <c:pt idx="593">
                  <c:v>3.3158140002342407E-2</c:v>
                </c:pt>
                <c:pt idx="594">
                  <c:v>3.3076180006901268E-2</c:v>
                </c:pt>
                <c:pt idx="595">
                  <c:v>3.2203550006670412E-2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CAB-42DB-BBAE-81E0EA6549B4}"/>
            </c:ext>
          </c:extLst>
        </c:ser>
        <c:ser>
          <c:idx val="6"/>
          <c:order val="6"/>
          <c:tx>
            <c:strRef>
              <c:f>'Inactive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3'!$N$21:$N$767</c:f>
              <c:numCache>
                <c:formatCode>General</c:formatCode>
                <c:ptCount val="747"/>
                <c:pt idx="173">
                  <c:v>7.8826200042385608E-3</c:v>
                </c:pt>
                <c:pt idx="174">
                  <c:v>2.0632160005334299E-2</c:v>
                </c:pt>
                <c:pt idx="176">
                  <c:v>9.2511199982254766E-3</c:v>
                </c:pt>
                <c:pt idx="182">
                  <c:v>7.5211400035186671E-3</c:v>
                </c:pt>
                <c:pt idx="183">
                  <c:v>7.8230000508483499E-4</c:v>
                </c:pt>
                <c:pt idx="218">
                  <c:v>7.5157300088903867E-3</c:v>
                </c:pt>
                <c:pt idx="219">
                  <c:v>3.8430999993579462E-3</c:v>
                </c:pt>
                <c:pt idx="233">
                  <c:v>1.4951500052120537E-3</c:v>
                </c:pt>
                <c:pt idx="234">
                  <c:v>6.8225200011511333E-3</c:v>
                </c:pt>
                <c:pt idx="251">
                  <c:v>6.2230900075519457E-3</c:v>
                </c:pt>
                <c:pt idx="253">
                  <c:v>8.7883800006238744E-3</c:v>
                </c:pt>
                <c:pt idx="256">
                  <c:v>-1.8967899959534407E-3</c:v>
                </c:pt>
                <c:pt idx="257">
                  <c:v>-5.5694199982099235E-3</c:v>
                </c:pt>
                <c:pt idx="259">
                  <c:v>-1.23922000057064E-3</c:v>
                </c:pt>
                <c:pt idx="260">
                  <c:v>-1.9118499985779636E-3</c:v>
                </c:pt>
                <c:pt idx="261">
                  <c:v>2.3797399990144186E-3</c:v>
                </c:pt>
                <c:pt idx="263">
                  <c:v>1.8895200046245009E-3</c:v>
                </c:pt>
                <c:pt idx="309">
                  <c:v>3.5532000038074329E-3</c:v>
                </c:pt>
                <c:pt idx="391">
                  <c:v>1.6859800016391091E-3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CAB-42DB-BBAE-81E0EA6549B4}"/>
            </c:ext>
          </c:extLst>
        </c:ser>
        <c:ser>
          <c:idx val="7"/>
          <c:order val="7"/>
          <c:tx>
            <c:strRef>
              <c:f>'Inactive 3'!$O$20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3'!$O$21:$O$767</c:f>
              <c:numCache>
                <c:formatCode>General</c:formatCode>
                <c:ptCount val="747"/>
                <c:pt idx="0">
                  <c:v>-8.7716613732724165E-3</c:v>
                </c:pt>
                <c:pt idx="1">
                  <c:v>-7.4171301024930263E-3</c:v>
                </c:pt>
                <c:pt idx="2">
                  <c:v>-7.4008597982745091E-3</c:v>
                </c:pt>
                <c:pt idx="3">
                  <c:v>-7.4007460199233309E-3</c:v>
                </c:pt>
                <c:pt idx="4">
                  <c:v>-7.3903921899660914E-3</c:v>
                </c:pt>
                <c:pt idx="224">
                  <c:v>2.3976180268620306E-3</c:v>
                </c:pt>
                <c:pt idx="225">
                  <c:v>2.3977318052132096E-3</c:v>
                </c:pt>
                <c:pt idx="226">
                  <c:v>2.3984144753202803E-3</c:v>
                </c:pt>
                <c:pt idx="227">
                  <c:v>2.3985282536714584E-3</c:v>
                </c:pt>
                <c:pt idx="228">
                  <c:v>2.3987558103738156E-3</c:v>
                </c:pt>
                <c:pt idx="229">
                  <c:v>2.4003487072903132E-3</c:v>
                </c:pt>
                <c:pt idx="230">
                  <c:v>2.4005762639926704E-3</c:v>
                </c:pt>
                <c:pt idx="237">
                  <c:v>2.4579205529866067E-3</c:v>
                </c:pt>
                <c:pt idx="238">
                  <c:v>2.4589445581472127E-3</c:v>
                </c:pt>
                <c:pt idx="360">
                  <c:v>8.7276765946748408E-3</c:v>
                </c:pt>
                <c:pt idx="361">
                  <c:v>8.7388268730903291E-3</c:v>
                </c:pt>
                <c:pt idx="362">
                  <c:v>9.0332852459401453E-3</c:v>
                </c:pt>
                <c:pt idx="363">
                  <c:v>9.0341954727495722E-3</c:v>
                </c:pt>
                <c:pt idx="364">
                  <c:v>9.0343092511007521E-3</c:v>
                </c:pt>
                <c:pt idx="365">
                  <c:v>9.0504657769680912E-3</c:v>
                </c:pt>
                <c:pt idx="366">
                  <c:v>9.0516035604798744E-3</c:v>
                </c:pt>
                <c:pt idx="367">
                  <c:v>9.0657120760260015E-3</c:v>
                </c:pt>
                <c:pt idx="368">
                  <c:v>9.0658258543771797E-3</c:v>
                </c:pt>
                <c:pt idx="369">
                  <c:v>9.0659396327283596E-3</c:v>
                </c:pt>
                <c:pt idx="370">
                  <c:v>9.0793654781674161E-3</c:v>
                </c:pt>
                <c:pt idx="371">
                  <c:v>9.1022349267542834E-3</c:v>
                </c:pt>
                <c:pt idx="372">
                  <c:v>9.1022349267542834E-3</c:v>
                </c:pt>
                <c:pt idx="373">
                  <c:v>9.3630149076552802E-3</c:v>
                </c:pt>
                <c:pt idx="374">
                  <c:v>9.3693864953212722E-3</c:v>
                </c:pt>
                <c:pt idx="375">
                  <c:v>9.3889563717239662E-3</c:v>
                </c:pt>
                <c:pt idx="376">
                  <c:v>9.3890701500751444E-3</c:v>
                </c:pt>
                <c:pt idx="377">
                  <c:v>9.3898665985333932E-3</c:v>
                </c:pt>
                <c:pt idx="378">
                  <c:v>9.3899803768845713E-3</c:v>
                </c:pt>
                <c:pt idx="379">
                  <c:v>9.3920283872057832E-3</c:v>
                </c:pt>
                <c:pt idx="380">
                  <c:v>9.3956692944434945E-3</c:v>
                </c:pt>
                <c:pt idx="381">
                  <c:v>9.4226347636727856E-3</c:v>
                </c:pt>
                <c:pt idx="382">
                  <c:v>9.6376758474000478E-3</c:v>
                </c:pt>
                <c:pt idx="383">
                  <c:v>9.6511016928391043E-3</c:v>
                </c:pt>
                <c:pt idx="384">
                  <c:v>9.65724572380274E-3</c:v>
                </c:pt>
                <c:pt idx="385">
                  <c:v>9.7213029355162038E-3</c:v>
                </c:pt>
                <c:pt idx="386">
                  <c:v>9.721416713867382E-3</c:v>
                </c:pt>
                <c:pt idx="387">
                  <c:v>9.730291425259302E-3</c:v>
                </c:pt>
                <c:pt idx="388">
                  <c:v>9.7593049048098051E-3</c:v>
                </c:pt>
                <c:pt idx="389">
                  <c:v>9.7697725131182227E-3</c:v>
                </c:pt>
                <c:pt idx="390">
                  <c:v>9.7735271987071104E-3</c:v>
                </c:pt>
                <c:pt idx="391">
                  <c:v>9.7867254874438106E-3</c:v>
                </c:pt>
                <c:pt idx="392">
                  <c:v>9.8328057196710814E-3</c:v>
                </c:pt>
                <c:pt idx="393">
                  <c:v>1.0017354205282519E-2</c:v>
                </c:pt>
                <c:pt idx="394">
                  <c:v>1.0030780050721576E-2</c:v>
                </c:pt>
                <c:pt idx="395">
                  <c:v>1.0030780050721576E-2</c:v>
                </c:pt>
                <c:pt idx="396">
                  <c:v>1.0030893829072754E-2</c:v>
                </c:pt>
                <c:pt idx="397">
                  <c:v>1.0030893829072754E-2</c:v>
                </c:pt>
                <c:pt idx="398">
                  <c:v>1.0071854035496996E-2</c:v>
                </c:pt>
                <c:pt idx="399">
                  <c:v>1.011463469554009E-2</c:v>
                </c:pt>
                <c:pt idx="400">
                  <c:v>1.011474847389127E-2</c:v>
                </c:pt>
                <c:pt idx="401">
                  <c:v>1.0125216082199686E-2</c:v>
                </c:pt>
                <c:pt idx="402">
                  <c:v>1.0128970767788573E-2</c:v>
                </c:pt>
                <c:pt idx="403">
                  <c:v>1.0129084546139753E-2</c:v>
                </c:pt>
                <c:pt idx="404">
                  <c:v>1.0129198324490931E-2</c:v>
                </c:pt>
                <c:pt idx="405">
                  <c:v>1.0129198324490931E-2</c:v>
                </c:pt>
                <c:pt idx="406">
                  <c:v>1.0195417324876787E-2</c:v>
                </c:pt>
                <c:pt idx="407">
                  <c:v>1.0412847753978795E-2</c:v>
                </c:pt>
                <c:pt idx="408">
                  <c:v>1.0412961532329974E-2</c:v>
                </c:pt>
                <c:pt idx="409">
                  <c:v>1.041398553749058E-2</c:v>
                </c:pt>
                <c:pt idx="410">
                  <c:v>1.0415805991109434E-2</c:v>
                </c:pt>
                <c:pt idx="411">
                  <c:v>1.0415919769460614E-2</c:v>
                </c:pt>
                <c:pt idx="412">
                  <c:v>1.0415919769460614E-2</c:v>
                </c:pt>
                <c:pt idx="413">
                  <c:v>1.0416488661216507E-2</c:v>
                </c:pt>
                <c:pt idx="414">
                  <c:v>1.0416602439567685E-2</c:v>
                </c:pt>
                <c:pt idx="415">
                  <c:v>1.041978823340068E-2</c:v>
                </c:pt>
                <c:pt idx="416">
                  <c:v>1.0463251563550846E-2</c:v>
                </c:pt>
                <c:pt idx="417">
                  <c:v>1.0463365341902026E-2</c:v>
                </c:pt>
                <c:pt idx="418">
                  <c:v>1.0465527130574416E-2</c:v>
                </c:pt>
                <c:pt idx="419">
                  <c:v>1.0466437357383843E-2</c:v>
                </c:pt>
                <c:pt idx="420">
                  <c:v>1.0466551135735021E-2</c:v>
                </c:pt>
                <c:pt idx="421">
                  <c:v>1.04666649140862E-2</c:v>
                </c:pt>
                <c:pt idx="422">
                  <c:v>1.0467575140895628E-2</c:v>
                </c:pt>
                <c:pt idx="423">
                  <c:v>1.0468371589353877E-2</c:v>
                </c:pt>
                <c:pt idx="424">
                  <c:v>1.0470533378026267E-2</c:v>
                </c:pt>
                <c:pt idx="425">
                  <c:v>1.0479976981174078E-2</c:v>
                </c:pt>
                <c:pt idx="426">
                  <c:v>1.0480090759525256E-2</c:v>
                </c:pt>
                <c:pt idx="427">
                  <c:v>1.0489761919375425E-2</c:v>
                </c:pt>
                <c:pt idx="428">
                  <c:v>1.0492378821452529E-2</c:v>
                </c:pt>
                <c:pt idx="429">
                  <c:v>1.0497498847255558E-2</c:v>
                </c:pt>
                <c:pt idx="430">
                  <c:v>1.0497840182309095E-2</c:v>
                </c:pt>
                <c:pt idx="431">
                  <c:v>1.0527194996913134E-2</c:v>
                </c:pt>
                <c:pt idx="432">
                  <c:v>1.05310634608532E-2</c:v>
                </c:pt>
                <c:pt idx="433">
                  <c:v>1.0532997692823233E-2</c:v>
                </c:pt>
                <c:pt idx="434">
                  <c:v>1.0539710615542763E-2</c:v>
                </c:pt>
                <c:pt idx="435">
                  <c:v>1.0541531069161617E-2</c:v>
                </c:pt>
                <c:pt idx="436">
                  <c:v>1.0549267997041752E-2</c:v>
                </c:pt>
                <c:pt idx="437">
                  <c:v>1.0554046687791247E-2</c:v>
                </c:pt>
                <c:pt idx="438">
                  <c:v>1.0752362353895277E-2</c:v>
                </c:pt>
                <c:pt idx="439">
                  <c:v>1.0752476132246456E-2</c:v>
                </c:pt>
                <c:pt idx="440">
                  <c:v>1.0756230817835343E-2</c:v>
                </c:pt>
                <c:pt idx="441">
                  <c:v>1.0789112761325916E-2</c:v>
                </c:pt>
                <c:pt idx="442">
                  <c:v>1.0797873694366654E-2</c:v>
                </c:pt>
                <c:pt idx="443">
                  <c:v>1.0797987472717834E-2</c:v>
                </c:pt>
                <c:pt idx="444">
                  <c:v>1.0806862184109752E-2</c:v>
                </c:pt>
                <c:pt idx="445">
                  <c:v>1.0807886189270359E-2</c:v>
                </c:pt>
                <c:pt idx="446">
                  <c:v>1.0807999967621537E-2</c:v>
                </c:pt>
                <c:pt idx="447">
                  <c:v>1.0815850673852849E-2</c:v>
                </c:pt>
                <c:pt idx="448">
                  <c:v>1.0816419565608741E-2</c:v>
                </c:pt>
                <c:pt idx="449">
                  <c:v>1.0819264024388202E-2</c:v>
                </c:pt>
                <c:pt idx="450">
                  <c:v>1.081949158109056E-2</c:v>
                </c:pt>
                <c:pt idx="451">
                  <c:v>1.081949158109056E-2</c:v>
                </c:pt>
                <c:pt idx="452">
                  <c:v>1.0821312034709415E-2</c:v>
                </c:pt>
                <c:pt idx="453">
                  <c:v>1.0822222261518842E-2</c:v>
                </c:pt>
                <c:pt idx="454">
                  <c:v>1.0822222261518842E-2</c:v>
                </c:pt>
                <c:pt idx="455">
                  <c:v>1.0828935184238371E-2</c:v>
                </c:pt>
                <c:pt idx="456">
                  <c:v>1.0833600096636687E-2</c:v>
                </c:pt>
                <c:pt idx="457">
                  <c:v>1.0835648106957899E-2</c:v>
                </c:pt>
                <c:pt idx="458">
                  <c:v>1.0850894406015811E-2</c:v>
                </c:pt>
                <c:pt idx="459">
                  <c:v>1.0850894406015811E-2</c:v>
                </c:pt>
                <c:pt idx="460">
                  <c:v>1.0851008184366989E-2</c:v>
                </c:pt>
                <c:pt idx="461">
                  <c:v>1.0851121962718167E-2</c:v>
                </c:pt>
                <c:pt idx="462">
                  <c:v>1.0882183452589882E-2</c:v>
                </c:pt>
                <c:pt idx="463">
                  <c:v>1.1125327789058221E-2</c:v>
                </c:pt>
                <c:pt idx="464">
                  <c:v>1.1130106479807715E-2</c:v>
                </c:pt>
                <c:pt idx="465">
                  <c:v>1.1142394541734987E-2</c:v>
                </c:pt>
                <c:pt idx="466">
                  <c:v>1.1145466557216805E-2</c:v>
                </c:pt>
                <c:pt idx="467">
                  <c:v>1.1149107464454515E-2</c:v>
                </c:pt>
                <c:pt idx="468">
                  <c:v>1.1149221242805695E-2</c:v>
                </c:pt>
                <c:pt idx="469">
                  <c:v>1.1149335021156873E-2</c:v>
                </c:pt>
                <c:pt idx="470">
                  <c:v>1.1151496809829263E-2</c:v>
                </c:pt>
                <c:pt idx="471">
                  <c:v>1.1156730613983472E-2</c:v>
                </c:pt>
                <c:pt idx="472">
                  <c:v>1.1160599077923539E-2</c:v>
                </c:pt>
                <c:pt idx="473">
                  <c:v>1.1161623083084144E-2</c:v>
                </c:pt>
                <c:pt idx="474">
                  <c:v>1.1161736861435324E-2</c:v>
                </c:pt>
                <c:pt idx="475">
                  <c:v>1.1163443536703E-2</c:v>
                </c:pt>
                <c:pt idx="476">
                  <c:v>1.1163557315054178E-2</c:v>
                </c:pt>
                <c:pt idx="477">
                  <c:v>1.1175048928523201E-2</c:v>
                </c:pt>
                <c:pt idx="478">
                  <c:v>1.1176869382142057E-2</c:v>
                </c:pt>
                <c:pt idx="479">
                  <c:v>1.1176983160493235E-2</c:v>
                </c:pt>
                <c:pt idx="480">
                  <c:v>1.1177096938844413E-2</c:v>
                </c:pt>
                <c:pt idx="481">
                  <c:v>1.1177893387302663E-2</c:v>
                </c:pt>
                <c:pt idx="482">
                  <c:v>1.1180737846082124E-2</c:v>
                </c:pt>
                <c:pt idx="483">
                  <c:v>1.1182899634754514E-2</c:v>
                </c:pt>
                <c:pt idx="484">
                  <c:v>1.1183013413105692E-2</c:v>
                </c:pt>
                <c:pt idx="485">
                  <c:v>1.118472008837337E-2</c:v>
                </c:pt>
                <c:pt idx="486">
                  <c:v>1.1189385000771686E-2</c:v>
                </c:pt>
                <c:pt idx="487">
                  <c:v>1.1189385000771686E-2</c:v>
                </c:pt>
                <c:pt idx="488">
                  <c:v>1.1189498779122864E-2</c:v>
                </c:pt>
                <c:pt idx="489">
                  <c:v>1.1190636562634648E-2</c:v>
                </c:pt>
                <c:pt idx="490">
                  <c:v>1.1192229459551147E-2</c:v>
                </c:pt>
                <c:pt idx="491">
                  <c:v>1.1207589536960237E-2</c:v>
                </c:pt>
                <c:pt idx="492">
                  <c:v>1.1207703315311415E-2</c:v>
                </c:pt>
                <c:pt idx="493">
                  <c:v>1.1231482990707711E-2</c:v>
                </c:pt>
                <c:pt idx="494">
                  <c:v>1.1231482990707711E-2</c:v>
                </c:pt>
                <c:pt idx="495">
                  <c:v>1.1231596769058889E-2</c:v>
                </c:pt>
                <c:pt idx="496">
                  <c:v>1.1231596769058889E-2</c:v>
                </c:pt>
                <c:pt idx="497">
                  <c:v>1.1238537248480774E-2</c:v>
                </c:pt>
                <c:pt idx="498">
                  <c:v>1.1474285992122513E-2</c:v>
                </c:pt>
                <c:pt idx="499">
                  <c:v>1.1481226471544398E-2</c:v>
                </c:pt>
                <c:pt idx="500">
                  <c:v>1.1483843373621502E-2</c:v>
                </c:pt>
                <c:pt idx="501">
                  <c:v>1.1515701311951468E-2</c:v>
                </c:pt>
                <c:pt idx="502">
                  <c:v>1.1529127157390524E-2</c:v>
                </c:pt>
                <c:pt idx="503">
                  <c:v>1.1531857837818807E-2</c:v>
                </c:pt>
                <c:pt idx="504">
                  <c:v>1.1550858822465607E-2</c:v>
                </c:pt>
                <c:pt idx="505">
                  <c:v>1.1554954843108031E-2</c:v>
                </c:pt>
                <c:pt idx="506">
                  <c:v>1.1577027843236649E-2</c:v>
                </c:pt>
                <c:pt idx="507">
                  <c:v>1.1751791390646742E-2</c:v>
                </c:pt>
                <c:pt idx="508">
                  <c:v>1.175190516899792E-2</c:v>
                </c:pt>
                <c:pt idx="509">
                  <c:v>1.1801171195058188E-2</c:v>
                </c:pt>
                <c:pt idx="510">
                  <c:v>1.1801284973409366E-2</c:v>
                </c:pt>
                <c:pt idx="511">
                  <c:v>1.1811752581717782E-2</c:v>
                </c:pt>
                <c:pt idx="512">
                  <c:v>1.1811866360068961E-2</c:v>
                </c:pt>
                <c:pt idx="513">
                  <c:v>1.1820741071460878E-2</c:v>
                </c:pt>
                <c:pt idx="514">
                  <c:v>1.1828933112745727E-2</c:v>
                </c:pt>
                <c:pt idx="515">
                  <c:v>1.1836556262274683E-2</c:v>
                </c:pt>
                <c:pt idx="516">
                  <c:v>1.1855898581975019E-2</c:v>
                </c:pt>
                <c:pt idx="517">
                  <c:v>1.1857036365486802E-2</c:v>
                </c:pt>
                <c:pt idx="518">
                  <c:v>1.1858743040754481E-2</c:v>
                </c:pt>
                <c:pt idx="519">
                  <c:v>1.1860791051075691E-2</c:v>
                </c:pt>
                <c:pt idx="520">
                  <c:v>1.1873875561461213E-2</c:v>
                </c:pt>
                <c:pt idx="521">
                  <c:v>1.1873989339812391E-2</c:v>
                </c:pt>
                <c:pt idx="522">
                  <c:v>1.1876833798591852E-2</c:v>
                </c:pt>
                <c:pt idx="523">
                  <c:v>1.1876833798591852E-2</c:v>
                </c:pt>
                <c:pt idx="524">
                  <c:v>1.187694757694303E-2</c:v>
                </c:pt>
                <c:pt idx="525">
                  <c:v>1.1877061355294209E-2</c:v>
                </c:pt>
                <c:pt idx="526">
                  <c:v>1.188070226253192E-2</c:v>
                </c:pt>
                <c:pt idx="527">
                  <c:v>1.1880816040883098E-2</c:v>
                </c:pt>
                <c:pt idx="528">
                  <c:v>1.18982241286134E-2</c:v>
                </c:pt>
                <c:pt idx="529">
                  <c:v>1.1906416169898248E-2</c:v>
                </c:pt>
                <c:pt idx="530">
                  <c:v>1.1906529948249426E-2</c:v>
                </c:pt>
                <c:pt idx="531">
                  <c:v>1.2097791356580394E-2</c:v>
                </c:pt>
                <c:pt idx="532">
                  <c:v>1.2151153403283085E-2</c:v>
                </c:pt>
                <c:pt idx="533">
                  <c:v>1.2208952805681735E-2</c:v>
                </c:pt>
                <c:pt idx="534">
                  <c:v>1.2208952805681735E-2</c:v>
                </c:pt>
                <c:pt idx="535">
                  <c:v>1.2209749254139984E-2</c:v>
                </c:pt>
                <c:pt idx="536">
                  <c:v>1.2212707491270625E-2</c:v>
                </c:pt>
                <c:pt idx="537">
                  <c:v>1.2237966285232238E-2</c:v>
                </c:pt>
                <c:pt idx="538">
                  <c:v>1.2238080063583416E-2</c:v>
                </c:pt>
                <c:pt idx="539">
                  <c:v>1.2238307620285774E-2</c:v>
                </c:pt>
                <c:pt idx="540">
                  <c:v>1.2238421398636953E-2</c:v>
                </c:pt>
                <c:pt idx="541">
                  <c:v>1.2484865307289466E-2</c:v>
                </c:pt>
                <c:pt idx="542">
                  <c:v>1.2484865307289466E-2</c:v>
                </c:pt>
                <c:pt idx="543">
                  <c:v>1.2484865307289466E-2</c:v>
                </c:pt>
                <c:pt idx="544">
                  <c:v>1.2484865307289466E-2</c:v>
                </c:pt>
                <c:pt idx="545">
                  <c:v>1.2489871554741317E-2</c:v>
                </c:pt>
                <c:pt idx="546">
                  <c:v>1.2503183621829193E-2</c:v>
                </c:pt>
                <c:pt idx="547">
                  <c:v>1.251080677135815E-2</c:v>
                </c:pt>
                <c:pt idx="548">
                  <c:v>1.2512854781679362E-2</c:v>
                </c:pt>
                <c:pt idx="549">
                  <c:v>1.2525370400308992E-2</c:v>
                </c:pt>
                <c:pt idx="550">
                  <c:v>1.252548417866017E-2</c:v>
                </c:pt>
                <c:pt idx="551">
                  <c:v>1.2539478915855119E-2</c:v>
                </c:pt>
                <c:pt idx="552">
                  <c:v>1.2543347379795185E-2</c:v>
                </c:pt>
                <c:pt idx="553">
                  <c:v>1.255176697778239E-2</c:v>
                </c:pt>
                <c:pt idx="554">
                  <c:v>1.2556545668531885E-2</c:v>
                </c:pt>
                <c:pt idx="555">
                  <c:v>1.2556545668531885E-2</c:v>
                </c:pt>
                <c:pt idx="556">
                  <c:v>1.2556659446883063E-2</c:v>
                </c:pt>
                <c:pt idx="557">
                  <c:v>1.2557455895341314E-2</c:v>
                </c:pt>
                <c:pt idx="558">
                  <c:v>1.2560414132471952E-2</c:v>
                </c:pt>
                <c:pt idx="559">
                  <c:v>1.2568151060352088E-2</c:v>
                </c:pt>
                <c:pt idx="560">
                  <c:v>1.2569857735619763E-2</c:v>
                </c:pt>
                <c:pt idx="561">
                  <c:v>1.2569971513970941E-2</c:v>
                </c:pt>
                <c:pt idx="562">
                  <c:v>1.257008529232212E-2</c:v>
                </c:pt>
                <c:pt idx="563">
                  <c:v>1.2572815972750402E-2</c:v>
                </c:pt>
                <c:pt idx="564">
                  <c:v>1.257292975110158E-2</c:v>
                </c:pt>
                <c:pt idx="565">
                  <c:v>1.257304352945276E-2</c:v>
                </c:pt>
                <c:pt idx="566">
                  <c:v>1.2574750204720438E-2</c:v>
                </c:pt>
                <c:pt idx="567">
                  <c:v>1.2574863983071616E-2</c:v>
                </c:pt>
                <c:pt idx="568">
                  <c:v>1.2575660431529865E-2</c:v>
                </c:pt>
                <c:pt idx="569">
                  <c:v>1.2575774209881043E-2</c:v>
                </c:pt>
                <c:pt idx="570">
                  <c:v>1.2575887988232221E-2</c:v>
                </c:pt>
                <c:pt idx="571">
                  <c:v>1.257668443669047E-2</c:v>
                </c:pt>
                <c:pt idx="572">
                  <c:v>1.2576798215041648E-2</c:v>
                </c:pt>
                <c:pt idx="573">
                  <c:v>1.2588176050159494E-2</c:v>
                </c:pt>
                <c:pt idx="574">
                  <c:v>1.2588289828510672E-2</c:v>
                </c:pt>
                <c:pt idx="575">
                  <c:v>1.258840360686185E-2</c:v>
                </c:pt>
                <c:pt idx="576">
                  <c:v>1.2592385849153096E-2</c:v>
                </c:pt>
                <c:pt idx="577">
                  <c:v>1.2592499627504274E-2</c:v>
                </c:pt>
                <c:pt idx="578">
                  <c:v>1.260228456570562E-2</c:v>
                </c:pt>
                <c:pt idx="579">
                  <c:v>1.2824607463908302E-2</c:v>
                </c:pt>
                <c:pt idx="580">
                  <c:v>1.2824607463908302E-2</c:v>
                </c:pt>
                <c:pt idx="581">
                  <c:v>1.2827451922687763E-2</c:v>
                </c:pt>
                <c:pt idx="582">
                  <c:v>1.2827451922687763E-2</c:v>
                </c:pt>
                <c:pt idx="583">
                  <c:v>1.283507507221672E-2</c:v>
                </c:pt>
                <c:pt idx="584">
                  <c:v>1.2882065531253418E-2</c:v>
                </c:pt>
                <c:pt idx="585">
                  <c:v>1.2906527876756783E-2</c:v>
                </c:pt>
                <c:pt idx="586">
                  <c:v>1.2906527876756783E-2</c:v>
                </c:pt>
                <c:pt idx="587">
                  <c:v>1.2944188510996848E-2</c:v>
                </c:pt>
                <c:pt idx="588">
                  <c:v>1.2958297026542977E-2</c:v>
                </c:pt>
                <c:pt idx="589">
                  <c:v>1.2958524583245333E-2</c:v>
                </c:pt>
                <c:pt idx="590">
                  <c:v>1.322226280127697E-2</c:v>
                </c:pt>
                <c:pt idx="591">
                  <c:v>1.3241718899328483E-2</c:v>
                </c:pt>
                <c:pt idx="592">
                  <c:v>1.3241832677679661E-2</c:v>
                </c:pt>
                <c:pt idx="593">
                  <c:v>1.3241946456030841E-2</c:v>
                </c:pt>
                <c:pt idx="594">
                  <c:v>1.3252414064339257E-2</c:v>
                </c:pt>
                <c:pt idx="595">
                  <c:v>1.3252527842690435E-2</c:v>
                </c:pt>
                <c:pt idx="596">
                  <c:v>1.3270163487123095E-2</c:v>
                </c:pt>
                <c:pt idx="597">
                  <c:v>1.3295991172840603E-2</c:v>
                </c:pt>
                <c:pt idx="598">
                  <c:v>1.330941701827966E-2</c:v>
                </c:pt>
                <c:pt idx="599">
                  <c:v>1.3555519591878635E-2</c:v>
                </c:pt>
                <c:pt idx="600">
                  <c:v>1.3595342014791092E-2</c:v>
                </c:pt>
                <c:pt idx="601">
                  <c:v>1.3607630076718363E-2</c:v>
                </c:pt>
                <c:pt idx="602">
                  <c:v>1.3610474535497824E-2</c:v>
                </c:pt>
                <c:pt idx="603">
                  <c:v>1.3615025669544964E-2</c:v>
                </c:pt>
                <c:pt idx="604">
                  <c:v>1.363869156659008E-2</c:v>
                </c:pt>
                <c:pt idx="605">
                  <c:v>1.3897992428925757E-2</c:v>
                </c:pt>
                <c:pt idx="606">
                  <c:v>1.3923023666185015E-2</c:v>
                </c:pt>
                <c:pt idx="607">
                  <c:v>1.3926664573422724E-2</c:v>
                </c:pt>
                <c:pt idx="608">
                  <c:v>1.3926778351773902E-2</c:v>
                </c:pt>
                <c:pt idx="609">
                  <c:v>1.3938952635349996E-2</c:v>
                </c:pt>
                <c:pt idx="610">
                  <c:v>1.3953516264300837E-2</c:v>
                </c:pt>
                <c:pt idx="611">
                  <c:v>1.3954426491110266E-2</c:v>
                </c:pt>
                <c:pt idx="612">
                  <c:v>1.3954540269461444E-2</c:v>
                </c:pt>
                <c:pt idx="613">
                  <c:v>1.3954654047812622E-2</c:v>
                </c:pt>
                <c:pt idx="614">
                  <c:v>1.3959432738562118E-2</c:v>
                </c:pt>
                <c:pt idx="615">
                  <c:v>1.3974565259268851E-2</c:v>
                </c:pt>
                <c:pt idx="616">
                  <c:v>1.3974679037620029E-2</c:v>
                </c:pt>
                <c:pt idx="617">
                  <c:v>1.3977751053101846E-2</c:v>
                </c:pt>
                <c:pt idx="618">
                  <c:v>1.3982188408797806E-2</c:v>
                </c:pt>
                <c:pt idx="619">
                  <c:v>1.3982302187148986E-2</c:v>
                </c:pt>
                <c:pt idx="620">
                  <c:v>1.39869670995473E-2</c:v>
                </c:pt>
                <c:pt idx="621">
                  <c:v>1.4009267656378277E-2</c:v>
                </c:pt>
                <c:pt idx="622">
                  <c:v>1.4266406730041564E-2</c:v>
                </c:pt>
                <c:pt idx="623">
                  <c:v>1.4285180157986008E-2</c:v>
                </c:pt>
                <c:pt idx="624">
                  <c:v>1.428563527139072E-2</c:v>
                </c:pt>
                <c:pt idx="625">
                  <c:v>1.4304294920983986E-2</c:v>
                </c:pt>
                <c:pt idx="626">
                  <c:v>1.4304408699335164E-2</c:v>
                </c:pt>
                <c:pt idx="627">
                  <c:v>1.4304522477686342E-2</c:v>
                </c:pt>
                <c:pt idx="628">
                  <c:v>1.4307025601412268E-2</c:v>
                </c:pt>
                <c:pt idx="629">
                  <c:v>1.4307139379763446E-2</c:v>
                </c:pt>
                <c:pt idx="630">
                  <c:v>1.4361184096573207E-2</c:v>
                </c:pt>
                <c:pt idx="631">
                  <c:v>1.436698679248331E-2</c:v>
                </c:pt>
                <c:pt idx="632">
                  <c:v>1.4368807246102164E-2</c:v>
                </c:pt>
                <c:pt idx="633">
                  <c:v>1.4579638530835822E-2</c:v>
                </c:pt>
                <c:pt idx="634">
                  <c:v>1.4596363948459055E-2</c:v>
                </c:pt>
                <c:pt idx="635">
                  <c:v>1.4610700020707539E-2</c:v>
                </c:pt>
                <c:pt idx="636">
                  <c:v>1.4641533953876898E-2</c:v>
                </c:pt>
                <c:pt idx="637">
                  <c:v>1.4641647732228076E-2</c:v>
                </c:pt>
                <c:pt idx="638">
                  <c:v>1.4641761510579254E-2</c:v>
                </c:pt>
                <c:pt idx="639">
                  <c:v>1.4642330402335146E-2</c:v>
                </c:pt>
                <c:pt idx="640">
                  <c:v>1.4651432670429423E-2</c:v>
                </c:pt>
                <c:pt idx="641">
                  <c:v>1.4662014057089019E-2</c:v>
                </c:pt>
                <c:pt idx="642">
                  <c:v>1.4662127835440197E-2</c:v>
                </c:pt>
                <c:pt idx="643">
                  <c:v>1.4679308366468143E-2</c:v>
                </c:pt>
                <c:pt idx="644">
                  <c:v>1.4686931515997096E-2</c:v>
                </c:pt>
                <c:pt idx="645">
                  <c:v>1.4692961768609555E-2</c:v>
                </c:pt>
                <c:pt idx="646">
                  <c:v>1.4712076531607533E-2</c:v>
                </c:pt>
                <c:pt idx="647">
                  <c:v>1.4735059758545579E-2</c:v>
                </c:pt>
                <c:pt idx="648">
                  <c:v>1.4749509609145242E-2</c:v>
                </c:pt>
                <c:pt idx="649">
                  <c:v>1.4970125832080248E-2</c:v>
                </c:pt>
                <c:pt idx="650">
                  <c:v>1.500061843019607E-2</c:v>
                </c:pt>
                <c:pt idx="651">
                  <c:v>1.500073220854725E-2</c:v>
                </c:pt>
                <c:pt idx="652">
                  <c:v>1.5011086038504488E-2</c:v>
                </c:pt>
                <c:pt idx="653">
                  <c:v>1.502269143032469E-2</c:v>
                </c:pt>
                <c:pt idx="654">
                  <c:v>1.5068430327498425E-2</c:v>
                </c:pt>
                <c:pt idx="655">
                  <c:v>1.5284722973088648E-2</c:v>
                </c:pt>
                <c:pt idx="656">
                  <c:v>1.5292459900968784E-2</c:v>
                </c:pt>
                <c:pt idx="657">
                  <c:v>1.5334557890904809E-2</c:v>
                </c:pt>
                <c:pt idx="658">
                  <c:v>1.533808501979134E-2</c:v>
                </c:pt>
                <c:pt idx="659">
                  <c:v>1.5338198798142518E-2</c:v>
                </c:pt>
                <c:pt idx="660">
                  <c:v>1.5360158019919959E-2</c:v>
                </c:pt>
                <c:pt idx="661">
                  <c:v>1.5366188272532416E-2</c:v>
                </c:pt>
                <c:pt idx="662">
                  <c:v>1.5389057721119283E-2</c:v>
                </c:pt>
                <c:pt idx="663">
                  <c:v>1.5389626612875176E-2</c:v>
                </c:pt>
                <c:pt idx="664">
                  <c:v>1.5416705860455647E-2</c:v>
                </c:pt>
                <c:pt idx="665">
                  <c:v>1.5618321098743851E-2</c:v>
                </c:pt>
                <c:pt idx="666">
                  <c:v>1.5667245789750584E-2</c:v>
                </c:pt>
                <c:pt idx="667">
                  <c:v>1.5721518063262701E-2</c:v>
                </c:pt>
                <c:pt idx="668">
                  <c:v>1.5744728846903103E-2</c:v>
                </c:pt>
                <c:pt idx="669">
                  <c:v>1.5970692652343497E-2</c:v>
                </c:pt>
                <c:pt idx="670">
                  <c:v>1.5971602879152925E-2</c:v>
                </c:pt>
                <c:pt idx="671">
                  <c:v>1.5971602879152925E-2</c:v>
                </c:pt>
                <c:pt idx="672">
                  <c:v>1.5981274039003093E-2</c:v>
                </c:pt>
                <c:pt idx="673">
                  <c:v>1.6022916915534403E-2</c:v>
                </c:pt>
                <c:pt idx="674">
                  <c:v>1.6059212209560327E-2</c:v>
                </c:pt>
                <c:pt idx="675">
                  <c:v>1.6059212209560327E-2</c:v>
                </c:pt>
                <c:pt idx="676">
                  <c:v>1.6059325987911505E-2</c:v>
                </c:pt>
                <c:pt idx="677">
                  <c:v>1.6060349993072112E-2</c:v>
                </c:pt>
                <c:pt idx="678">
                  <c:v>1.609698662215157E-2</c:v>
                </c:pt>
                <c:pt idx="679">
                  <c:v>1.6099831080931031E-2</c:v>
                </c:pt>
                <c:pt idx="680">
                  <c:v>1.6099944859282209E-2</c:v>
                </c:pt>
                <c:pt idx="681">
                  <c:v>1.6104040879924633E-2</c:v>
                </c:pt>
                <c:pt idx="682">
                  <c:v>1.6104154658275811E-2</c:v>
                </c:pt>
                <c:pt idx="683">
                  <c:v>1.6105633776841134E-2</c:v>
                </c:pt>
                <c:pt idx="684">
                  <c:v>1.6131120127505106E-2</c:v>
                </c:pt>
                <c:pt idx="685">
                  <c:v>1.6282672891274795E-2</c:v>
                </c:pt>
                <c:pt idx="686">
                  <c:v>1.6306907680075804E-2</c:v>
                </c:pt>
                <c:pt idx="687">
                  <c:v>1.6319650855407788E-2</c:v>
                </c:pt>
                <c:pt idx="688">
                  <c:v>1.6387348974358965E-2</c:v>
                </c:pt>
                <c:pt idx="689">
                  <c:v>1.6396451242453241E-2</c:v>
                </c:pt>
                <c:pt idx="690">
                  <c:v>1.6457095103631351E-2</c:v>
                </c:pt>
                <c:pt idx="691">
                  <c:v>1.6463580469648523E-2</c:v>
                </c:pt>
                <c:pt idx="692">
                  <c:v>1.6463694247999702E-2</c:v>
                </c:pt>
                <c:pt idx="693">
                  <c:v>1.6490659717228993E-2</c:v>
                </c:pt>
                <c:pt idx="694">
                  <c:v>1.6674411754382182E-2</c:v>
                </c:pt>
                <c:pt idx="695">
                  <c:v>1.672857024954312E-2</c:v>
                </c:pt>
                <c:pt idx="696">
                  <c:v>1.6785914538537058E-2</c:v>
                </c:pt>
                <c:pt idx="697">
                  <c:v>1.6786028316888236E-2</c:v>
                </c:pt>
                <c:pt idx="698">
                  <c:v>1.6807987538665678E-2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CAB-42DB-BBAE-81E0EA6549B4}"/>
            </c:ext>
          </c:extLst>
        </c:ser>
        <c:ser>
          <c:idx val="8"/>
          <c:order val="8"/>
          <c:tx>
            <c:strRef>
              <c:f>'Inactive 3'!$W$1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'Inactive 3'!$V$2:$V$17</c:f>
              <c:numCache>
                <c:formatCode>General</c:formatCode>
                <c:ptCount val="16"/>
                <c:pt idx="0">
                  <c:v>0</c:v>
                </c:pt>
                <c:pt idx="1">
                  <c:v>5000</c:v>
                </c:pt>
                <c:pt idx="2">
                  <c:v>10000</c:v>
                </c:pt>
                <c:pt idx="3">
                  <c:v>15000</c:v>
                </c:pt>
                <c:pt idx="4">
                  <c:v>20000</c:v>
                </c:pt>
                <c:pt idx="5">
                  <c:v>25000</c:v>
                </c:pt>
                <c:pt idx="6">
                  <c:v>30000</c:v>
                </c:pt>
                <c:pt idx="7">
                  <c:v>35000</c:v>
                </c:pt>
                <c:pt idx="8">
                  <c:v>40000</c:v>
                </c:pt>
                <c:pt idx="9">
                  <c:v>45000</c:v>
                </c:pt>
                <c:pt idx="10">
                  <c:v>50000</c:v>
                </c:pt>
                <c:pt idx="11">
                  <c:v>55000</c:v>
                </c:pt>
                <c:pt idx="12">
                  <c:v>60000</c:v>
                </c:pt>
                <c:pt idx="13">
                  <c:v>65000</c:v>
                </c:pt>
                <c:pt idx="14">
                  <c:v>70000</c:v>
                </c:pt>
                <c:pt idx="15">
                  <c:v>75000</c:v>
                </c:pt>
              </c:numCache>
            </c:numRef>
          </c:xVal>
          <c:yVal>
            <c:numRef>
              <c:f>'Inactive 3'!$W$2:$W$17</c:f>
              <c:numCache>
                <c:formatCode>General</c:formatCode>
                <c:ptCount val="16"/>
                <c:pt idx="0">
                  <c:v>1.4728894172979592E-2</c:v>
                </c:pt>
                <c:pt idx="1">
                  <c:v>7.8101437159930455E-3</c:v>
                </c:pt>
                <c:pt idx="2">
                  <c:v>1.6642178914267813E-3</c:v>
                </c:pt>
                <c:pt idx="3">
                  <c:v>-3.7088833007192005E-3</c:v>
                </c:pt>
                <c:pt idx="4">
                  <c:v>-8.3091598604449028E-3</c:v>
                </c:pt>
                <c:pt idx="5">
                  <c:v>-1.2136611787750324E-2</c:v>
                </c:pt>
                <c:pt idx="6">
                  <c:v>-1.5191239082635458E-2</c:v>
                </c:pt>
                <c:pt idx="7">
                  <c:v>-1.7473041745100316E-2</c:v>
                </c:pt>
                <c:pt idx="8">
                  <c:v>-1.8982019775144895E-2</c:v>
                </c:pt>
                <c:pt idx="9">
                  <c:v>-1.9718173172769179E-2</c:v>
                </c:pt>
                <c:pt idx="10">
                  <c:v>-1.9681501937973196E-2</c:v>
                </c:pt>
                <c:pt idx="11">
                  <c:v>-1.8872006070756911E-2</c:v>
                </c:pt>
                <c:pt idx="12">
                  <c:v>-1.7289685571120365E-2</c:v>
                </c:pt>
                <c:pt idx="13">
                  <c:v>-1.4934540439063532E-2</c:v>
                </c:pt>
                <c:pt idx="14">
                  <c:v>-1.1806570674586417E-2</c:v>
                </c:pt>
                <c:pt idx="15">
                  <c:v>-7.9057762776890139E-3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CAB-42DB-BBAE-81E0EA6549B4}"/>
            </c:ext>
          </c:extLst>
        </c:ser>
        <c:ser>
          <c:idx val="9"/>
          <c:order val="9"/>
          <c:tx>
            <c:strRef>
              <c:f>'Inactive 3'!$U$20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CC9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3'!$U$21:$U$767</c:f>
              <c:numCache>
                <c:formatCode>General</c:formatCode>
                <c:ptCount val="747"/>
                <c:pt idx="0">
                  <c:v>4.406528000254184E-2</c:v>
                </c:pt>
                <c:pt idx="1">
                  <c:v>2.4051300060818903E-3</c:v>
                </c:pt>
                <c:pt idx="2">
                  <c:v>-4.3780959997093305E-2</c:v>
                </c:pt>
                <c:pt idx="3">
                  <c:v>7.5464100082172081E-3</c:v>
                </c:pt>
                <c:pt idx="4">
                  <c:v>3.933708000840852E-2</c:v>
                </c:pt>
                <c:pt idx="225">
                  <c:v>3.9123440001276322E-2</c:v>
                </c:pt>
                <c:pt idx="227">
                  <c:v>5.4215030002524145E-2</c:v>
                </c:pt>
                <c:pt idx="230">
                  <c:v>-4.8192310001468286E-2</c:v>
                </c:pt>
                <c:pt idx="457">
                  <c:v>4.9110010004369542E-2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9CAB-42DB-BBAE-81E0EA654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12736"/>
        <c:axId val="1"/>
      </c:scatterChart>
      <c:valAx>
        <c:axId val="829712736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73793213607634"/>
              <c:y val="0.851517696651554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8.0000000000000016E-2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325179788211123E-2"/>
              <c:y val="0.375758530183727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12736"/>
        <c:crosses val="autoZero"/>
        <c:crossBetween val="midCat"/>
        <c:minorUnit val="0.0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2669432918395578E-2"/>
          <c:y val="0.9242424242424242"/>
          <c:w val="0.90179806362378978"/>
          <c:h val="6.060606060606066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Residuals</a:t>
            </a:r>
          </a:p>
        </c:rich>
      </c:tx>
      <c:layout>
        <c:manualLayout>
          <c:xMode val="edge"/>
          <c:yMode val="edge"/>
          <c:x val="0.38812183698032221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59677450900387"/>
          <c:y val="0.14501531966242162"/>
          <c:w val="0.82044254227446145"/>
          <c:h val="0.64652663349496298"/>
        </c:manualLayout>
      </c:layout>
      <c:scatterChart>
        <c:scatterStyle val="lineMarker"/>
        <c:varyColors val="0"/>
        <c:ser>
          <c:idx val="2"/>
          <c:order val="0"/>
          <c:tx>
            <c:strRef>
              <c:f>'Inactive 3'!$V$20</c:f>
              <c:strCache>
                <c:ptCount val="1"/>
                <c:pt idx="0">
                  <c:v>Residuals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3'!$F$21:$F$1767</c:f>
              <c:numCache>
                <c:formatCode>General</c:formatCode>
                <c:ptCount val="1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3'!$V$21:$V$1767</c:f>
              <c:numCache>
                <c:formatCode>General</c:formatCode>
                <c:ptCount val="1747"/>
                <c:pt idx="0">
                  <c:v>-0.15719533860380114</c:v>
                </c:pt>
                <c:pt idx="1">
                  <c:v>-0.17739730835775439</c:v>
                </c:pt>
                <c:pt idx="2">
                  <c:v>-0.22333230521355429</c:v>
                </c:pt>
                <c:pt idx="3">
                  <c:v>-0.17200317986854202</c:v>
                </c:pt>
                <c:pt idx="4">
                  <c:v>-0.14005280630592998</c:v>
                </c:pt>
                <c:pt idx="5">
                  <c:v>-0.11994153101223354</c:v>
                </c:pt>
                <c:pt idx="6">
                  <c:v>-0.12231103493749555</c:v>
                </c:pt>
                <c:pt idx="7">
                  <c:v>-0.12295183825530556</c:v>
                </c:pt>
                <c:pt idx="8">
                  <c:v>-7.869085599164026E-2</c:v>
                </c:pt>
                <c:pt idx="9">
                  <c:v>-0.1217116231918316</c:v>
                </c:pt>
                <c:pt idx="10">
                  <c:v>-0.12553208240142877</c:v>
                </c:pt>
                <c:pt idx="11">
                  <c:v>-0.12051527860568798</c:v>
                </c:pt>
                <c:pt idx="12">
                  <c:v>-0.12564765382074297</c:v>
                </c:pt>
                <c:pt idx="13">
                  <c:v>-0.12208869959952684</c:v>
                </c:pt>
                <c:pt idx="14">
                  <c:v>-0.11831593599989328</c:v>
                </c:pt>
                <c:pt idx="15">
                  <c:v>-0.11801593600019596</c:v>
                </c:pt>
                <c:pt idx="16">
                  <c:v>-0.1027265586195006</c:v>
                </c:pt>
                <c:pt idx="17">
                  <c:v>-0.12093431967197249</c:v>
                </c:pt>
                <c:pt idx="18">
                  <c:v>-0.11793431967499929</c:v>
                </c:pt>
                <c:pt idx="19">
                  <c:v>-0.12897540954480363</c:v>
                </c:pt>
                <c:pt idx="20">
                  <c:v>-0.1187151264161405</c:v>
                </c:pt>
                <c:pt idx="21">
                  <c:v>-0.11171512641107643</c:v>
                </c:pt>
                <c:pt idx="22">
                  <c:v>-0.11712607775182915</c:v>
                </c:pt>
                <c:pt idx="23">
                  <c:v>-0.10612607775322613</c:v>
                </c:pt>
                <c:pt idx="24">
                  <c:v>-0.11594798713127945</c:v>
                </c:pt>
                <c:pt idx="25">
                  <c:v>-0.11481100296674766</c:v>
                </c:pt>
                <c:pt idx="26">
                  <c:v>-0.11801656168240125</c:v>
                </c:pt>
                <c:pt idx="27">
                  <c:v>-0.11224950595836625</c:v>
                </c:pt>
                <c:pt idx="28">
                  <c:v>-0.1263591337525356</c:v>
                </c:pt>
                <c:pt idx="29">
                  <c:v>-0.11335913375352512</c:v>
                </c:pt>
                <c:pt idx="30">
                  <c:v>-0.11637298445936277</c:v>
                </c:pt>
                <c:pt idx="31">
                  <c:v>-0.11227722381452737</c:v>
                </c:pt>
                <c:pt idx="32">
                  <c:v>-0.11177071080474381</c:v>
                </c:pt>
                <c:pt idx="33">
                  <c:v>-9.6811838792238064E-2</c:v>
                </c:pt>
                <c:pt idx="34">
                  <c:v>-0.11713125832532982</c:v>
                </c:pt>
                <c:pt idx="35">
                  <c:v>-0.11507695749056789</c:v>
                </c:pt>
                <c:pt idx="36">
                  <c:v>-0.11339360463117724</c:v>
                </c:pt>
                <c:pt idx="37">
                  <c:v>-0.10728515898964446</c:v>
                </c:pt>
                <c:pt idx="38">
                  <c:v>-0.10028515899185635</c:v>
                </c:pt>
                <c:pt idx="39">
                  <c:v>-0.13043662443059675</c:v>
                </c:pt>
                <c:pt idx="40">
                  <c:v>-0.12110788109362858</c:v>
                </c:pt>
                <c:pt idx="41">
                  <c:v>-0.10267072392806857</c:v>
                </c:pt>
                <c:pt idx="42">
                  <c:v>-0.11050904619827168</c:v>
                </c:pt>
                <c:pt idx="43">
                  <c:v>-0.11618030409769312</c:v>
                </c:pt>
                <c:pt idx="44">
                  <c:v>-9.719592741872761E-2</c:v>
                </c:pt>
                <c:pt idx="45">
                  <c:v>-0.11671753222331709</c:v>
                </c:pt>
                <c:pt idx="46">
                  <c:v>-0.12595174168990575</c:v>
                </c:pt>
                <c:pt idx="47">
                  <c:v>-0.1091032996993717</c:v>
                </c:pt>
                <c:pt idx="48">
                  <c:v>-0.10733754227516459</c:v>
                </c:pt>
                <c:pt idx="49">
                  <c:v>-0.10970762136743105</c:v>
                </c:pt>
                <c:pt idx="50">
                  <c:v>-0.11199884313148278</c:v>
                </c:pt>
                <c:pt idx="51">
                  <c:v>-0.10834170847227982</c:v>
                </c:pt>
                <c:pt idx="52">
                  <c:v>-0.12957326732029789</c:v>
                </c:pt>
                <c:pt idx="53">
                  <c:v>-0.1059436845335006</c:v>
                </c:pt>
                <c:pt idx="54">
                  <c:v>-0.10531410224235883</c:v>
                </c:pt>
                <c:pt idx="55">
                  <c:v>-9.8367766943920104E-2</c:v>
                </c:pt>
                <c:pt idx="56">
                  <c:v>-0.10215039716175471</c:v>
                </c:pt>
                <c:pt idx="57">
                  <c:v>-9.7150397157098098E-2</c:v>
                </c:pt>
                <c:pt idx="58">
                  <c:v>-0.11319214522311373</c:v>
                </c:pt>
                <c:pt idx="59">
                  <c:v>-0.10440311126572455</c:v>
                </c:pt>
                <c:pt idx="60">
                  <c:v>-0.11443912813898027</c:v>
                </c:pt>
                <c:pt idx="61">
                  <c:v>-9.6949541455602833E-2</c:v>
                </c:pt>
                <c:pt idx="62">
                  <c:v>-9.3334091733416252E-2</c:v>
                </c:pt>
                <c:pt idx="63">
                  <c:v>-0.10122766145728555</c:v>
                </c:pt>
                <c:pt idx="64">
                  <c:v>-8.989898684720446E-2</c:v>
                </c:pt>
                <c:pt idx="65">
                  <c:v>-0.10010145790978638</c:v>
                </c:pt>
                <c:pt idx="66">
                  <c:v>-9.0898596767366113E-2</c:v>
                </c:pt>
                <c:pt idx="67">
                  <c:v>-0.10026920899004105</c:v>
                </c:pt>
                <c:pt idx="68">
                  <c:v>-9.5052375349492874E-2</c:v>
                </c:pt>
                <c:pt idx="69">
                  <c:v>-9.2947395425382592E-2</c:v>
                </c:pt>
                <c:pt idx="70">
                  <c:v>-9.6331865063562824E-2</c:v>
                </c:pt>
                <c:pt idx="71">
                  <c:v>-9.6702491864419343E-2</c:v>
                </c:pt>
                <c:pt idx="72">
                  <c:v>-9.4059133865991712E-2</c:v>
                </c:pt>
                <c:pt idx="73">
                  <c:v>-9.9534828819069443E-2</c:v>
                </c:pt>
                <c:pt idx="74">
                  <c:v>-9.2402039453133411E-2</c:v>
                </c:pt>
                <c:pt idx="75">
                  <c:v>-0.10914333078650007</c:v>
                </c:pt>
                <c:pt idx="76">
                  <c:v>-9.7311243508310136E-2</c:v>
                </c:pt>
                <c:pt idx="77">
                  <c:v>-9.3751859654500946E-2</c:v>
                </c:pt>
                <c:pt idx="78">
                  <c:v>-9.2751859650659241E-2</c:v>
                </c:pt>
                <c:pt idx="79">
                  <c:v>-8.8919788788894311E-2</c:v>
                </c:pt>
                <c:pt idx="80">
                  <c:v>-9.2486373651962439E-2</c:v>
                </c:pt>
                <c:pt idx="81">
                  <c:v>-9.1486373648120733E-2</c:v>
                </c:pt>
                <c:pt idx="82">
                  <c:v>-9.533657025324746E-2</c:v>
                </c:pt>
                <c:pt idx="83">
                  <c:v>-9.4534995185880474E-2</c:v>
                </c:pt>
                <c:pt idx="84">
                  <c:v>-8.3972288744096069E-2</c:v>
                </c:pt>
                <c:pt idx="85">
                  <c:v>-9.4676815702708403E-2</c:v>
                </c:pt>
                <c:pt idx="86">
                  <c:v>-9.3856666514163425E-2</c:v>
                </c:pt>
                <c:pt idx="87">
                  <c:v>-8.4705167952352695E-2</c:v>
                </c:pt>
                <c:pt idx="88">
                  <c:v>-8.6657559072777807E-2</c:v>
                </c:pt>
                <c:pt idx="89">
                  <c:v>-9.8882411632046793E-2</c:v>
                </c:pt>
                <c:pt idx="90">
                  <c:v>-9.3924573468182629E-2</c:v>
                </c:pt>
                <c:pt idx="91">
                  <c:v>-8.429538452294616E-2</c:v>
                </c:pt>
                <c:pt idx="92">
                  <c:v>-8.4666196059802828E-2</c:v>
                </c:pt>
                <c:pt idx="93">
                  <c:v>-0.11131811413949726</c:v>
                </c:pt>
                <c:pt idx="94">
                  <c:v>-8.8688930388631848E-2</c:v>
                </c:pt>
                <c:pt idx="95">
                  <c:v>-8.8402451383106734E-2</c:v>
                </c:pt>
                <c:pt idx="96">
                  <c:v>-8.7147539081533748E-2</c:v>
                </c:pt>
                <c:pt idx="97">
                  <c:v>-8.6147539077692042E-2</c:v>
                </c:pt>
                <c:pt idx="98">
                  <c:v>-8.6541249190529648E-2</c:v>
                </c:pt>
                <c:pt idx="99">
                  <c:v>-9.2780314077734974E-2</c:v>
                </c:pt>
                <c:pt idx="100">
                  <c:v>-8.6633227266423196E-2</c:v>
                </c:pt>
                <c:pt idx="101">
                  <c:v>-8.9377607993269326E-2</c:v>
                </c:pt>
                <c:pt idx="102">
                  <c:v>-8.7185982898953907E-2</c:v>
                </c:pt>
                <c:pt idx="103">
                  <c:v>-7.9971030449247638E-2</c:v>
                </c:pt>
                <c:pt idx="104">
                  <c:v>-7.8384397472444078E-2</c:v>
                </c:pt>
                <c:pt idx="105">
                  <c:v>-8.4426769159531331E-2</c:v>
                </c:pt>
                <c:pt idx="106">
                  <c:v>-7.7295886954314413E-2</c:v>
                </c:pt>
                <c:pt idx="107">
                  <c:v>-8.9338262252167358E-2</c:v>
                </c:pt>
                <c:pt idx="108">
                  <c:v>-9.0606653688012309E-2</c:v>
                </c:pt>
                <c:pt idx="109">
                  <c:v>-8.5433425454663453E-2</c:v>
                </c:pt>
                <c:pt idx="110">
                  <c:v>-7.7889198120416767E-2</c:v>
                </c:pt>
                <c:pt idx="111">
                  <c:v>-6.9715985641165296E-2</c:v>
                </c:pt>
                <c:pt idx="112">
                  <c:v>-9.0200029125645356E-2</c:v>
                </c:pt>
                <c:pt idx="113">
                  <c:v>-7.9613430433599225E-2</c:v>
                </c:pt>
                <c:pt idx="114">
                  <c:v>-7.5853647793048082E-2</c:v>
                </c:pt>
                <c:pt idx="115">
                  <c:v>-7.6224664104795295E-2</c:v>
                </c:pt>
                <c:pt idx="116">
                  <c:v>-8.9878322717479364E-2</c:v>
                </c:pt>
                <c:pt idx="117">
                  <c:v>-7.8249343718279671E-2</c:v>
                </c:pt>
                <c:pt idx="118">
                  <c:v>-9.5687499245324284E-2</c:v>
                </c:pt>
                <c:pt idx="119">
                  <c:v>-9.0298836876482463E-2</c:v>
                </c:pt>
                <c:pt idx="120">
                  <c:v>-8.271227812826247E-2</c:v>
                </c:pt>
                <c:pt idx="121">
                  <c:v>-8.908331008320261E-2</c:v>
                </c:pt>
                <c:pt idx="122">
                  <c:v>-8.7125721623226349E-2</c:v>
                </c:pt>
                <c:pt idx="123">
                  <c:v>-8.134743639597336E-2</c:v>
                </c:pt>
                <c:pt idx="124">
                  <c:v>-7.6330609054290149E-2</c:v>
                </c:pt>
                <c:pt idx="125">
                  <c:v>-7.8538056981968474E-2</c:v>
                </c:pt>
                <c:pt idx="126">
                  <c:v>-7.9050740143128184E-2</c:v>
                </c:pt>
                <c:pt idx="127">
                  <c:v>-7.8490591143282051E-2</c:v>
                </c:pt>
                <c:pt idx="128">
                  <c:v>-8.0361764251453249E-2</c:v>
                </c:pt>
                <c:pt idx="129">
                  <c:v>-8.353316092421334E-2</c:v>
                </c:pt>
                <c:pt idx="130">
                  <c:v>-7.9928340709308959E-2</c:v>
                </c:pt>
                <c:pt idx="131">
                  <c:v>-6.9299523890747797E-2</c:v>
                </c:pt>
                <c:pt idx="132">
                  <c:v>-7.9741678292671619E-2</c:v>
                </c:pt>
                <c:pt idx="133">
                  <c:v>-8.1484048969863054E-2</c:v>
                </c:pt>
                <c:pt idx="134">
                  <c:v>-6.8155447205824379E-2</c:v>
                </c:pt>
                <c:pt idx="135">
                  <c:v>-7.7526633351708368E-2</c:v>
                </c:pt>
                <c:pt idx="136">
                  <c:v>-7.5940405551403092E-2</c:v>
                </c:pt>
                <c:pt idx="137">
                  <c:v>-7.8311593245148248E-2</c:v>
                </c:pt>
                <c:pt idx="138">
                  <c:v>-7.9696977135360336E-2</c:v>
                </c:pt>
                <c:pt idx="139">
                  <c:v>-6.5725368738020595E-2</c:v>
                </c:pt>
                <c:pt idx="140">
                  <c:v>-8.2110754065556707E-2</c:v>
                </c:pt>
                <c:pt idx="141">
                  <c:v>-7.4139146457720462E-2</c:v>
                </c:pt>
                <c:pt idx="142">
                  <c:v>-7.1481943986026336E-2</c:v>
                </c:pt>
                <c:pt idx="143">
                  <c:v>-7.1579264105149781E-2</c:v>
                </c:pt>
                <c:pt idx="144">
                  <c:v>-8.2950460150872499E-2</c:v>
                </c:pt>
                <c:pt idx="145">
                  <c:v>-7.2733450919204329E-2</c:v>
                </c:pt>
                <c:pt idx="146">
                  <c:v>-7.8804455835877654E-2</c:v>
                </c:pt>
                <c:pt idx="147">
                  <c:v>-7.9175659163909951E-2</c:v>
                </c:pt>
                <c:pt idx="148">
                  <c:v>-6.4175659164492027E-2</c:v>
                </c:pt>
                <c:pt idx="149">
                  <c:v>-9.4003278862365827E-2</c:v>
                </c:pt>
                <c:pt idx="150">
                  <c:v>-7.2003278865159795E-2</c:v>
                </c:pt>
                <c:pt idx="151">
                  <c:v>-7.7029755169235811E-2</c:v>
                </c:pt>
                <c:pt idx="152">
                  <c:v>-7.7814790026665026E-2</c:v>
                </c:pt>
                <c:pt idx="153">
                  <c:v>-5.8814790026432195E-2</c:v>
                </c:pt>
                <c:pt idx="154">
                  <c:v>-7.9200206901032411E-2</c:v>
                </c:pt>
                <c:pt idx="155">
                  <c:v>-8.1985248714290776E-2</c:v>
                </c:pt>
                <c:pt idx="156">
                  <c:v>-7.7399079906716489E-2</c:v>
                </c:pt>
                <c:pt idx="157">
                  <c:v>-8.3427491452326807E-2</c:v>
                </c:pt>
                <c:pt idx="158">
                  <c:v>-7.1184129836437945E-2</c:v>
                </c:pt>
                <c:pt idx="159">
                  <c:v>-8.2468269369221248E-2</c:v>
                </c:pt>
                <c:pt idx="160">
                  <c:v>-7.6468269375274844E-2</c:v>
                </c:pt>
                <c:pt idx="161">
                  <c:v>-7.4468269374867391E-2</c:v>
                </c:pt>
                <c:pt idx="162">
                  <c:v>-8.283949007762724E-2</c:v>
                </c:pt>
                <c:pt idx="163">
                  <c:v>-7.9652974995756909E-2</c:v>
                </c:pt>
                <c:pt idx="164">
                  <c:v>-8.566718360202781E-2</c:v>
                </c:pt>
                <c:pt idx="165">
                  <c:v>-8.1878566148511175E-2</c:v>
                </c:pt>
                <c:pt idx="166">
                  <c:v>-6.6292431369802438E-2</c:v>
                </c:pt>
                <c:pt idx="167">
                  <c:v>-7.8491402078828723E-2</c:v>
                </c:pt>
                <c:pt idx="168">
                  <c:v>-7.9502285524218064E-2</c:v>
                </c:pt>
                <c:pt idx="169">
                  <c:v>-7.3117797341466784E-2</c:v>
                </c:pt>
                <c:pt idx="170">
                  <c:v>-6.6117797336402717E-2</c:v>
                </c:pt>
                <c:pt idx="171">
                  <c:v>-7.1899991641637837E-2</c:v>
                </c:pt>
                <c:pt idx="172">
                  <c:v>-8.0314143532111734E-2</c:v>
                </c:pt>
                <c:pt idx="173">
                  <c:v>-6.6598031840120475E-2</c:v>
                </c:pt>
                <c:pt idx="174">
                  <c:v>-5.3797798433411023E-2</c:v>
                </c:pt>
                <c:pt idx="175">
                  <c:v>-7.0169184096766188E-2</c:v>
                </c:pt>
                <c:pt idx="176">
                  <c:v>-6.5169184099385533E-2</c:v>
                </c:pt>
                <c:pt idx="177">
                  <c:v>-7.0997578665439876E-2</c:v>
                </c:pt>
                <c:pt idx="178">
                  <c:v>-7.0254458986562865E-2</c:v>
                </c:pt>
                <c:pt idx="179">
                  <c:v>-6.9254458989997117E-2</c:v>
                </c:pt>
                <c:pt idx="180">
                  <c:v>-7.9082337773197481E-2</c:v>
                </c:pt>
                <c:pt idx="181">
                  <c:v>-7.5696441746443646E-2</c:v>
                </c:pt>
                <c:pt idx="182">
                  <c:v>-6.6482087133295203E-2</c:v>
                </c:pt>
                <c:pt idx="183">
                  <c:v>-7.3139067032055499E-2</c:v>
                </c:pt>
                <c:pt idx="184">
                  <c:v>-8.2553067521533546E-2</c:v>
                </c:pt>
                <c:pt idx="185">
                  <c:v>-7.1756715839774304E-2</c:v>
                </c:pt>
                <c:pt idx="186">
                  <c:v>-5.9866054187247802E-2</c:v>
                </c:pt>
                <c:pt idx="187">
                  <c:v>-6.5611216338230222E-2</c:v>
                </c:pt>
                <c:pt idx="188">
                  <c:v>-6.8317198957302649E-2</c:v>
                </c:pt>
                <c:pt idx="189">
                  <c:v>-7.0546649890199195E-2</c:v>
                </c:pt>
                <c:pt idx="190">
                  <c:v>-6.5119013543984708E-2</c:v>
                </c:pt>
                <c:pt idx="191">
                  <c:v>-6.861099919180344E-2</c:v>
                </c:pt>
                <c:pt idx="192">
                  <c:v>-7.9440299490251137E-2</c:v>
                </c:pt>
                <c:pt idx="193">
                  <c:v>-6.2121493438379027E-2</c:v>
                </c:pt>
                <c:pt idx="194">
                  <c:v>-6.5564368120468092E-2</c:v>
                </c:pt>
                <c:pt idx="195">
                  <c:v>-6.0966158726872249E-2</c:v>
                </c:pt>
                <c:pt idx="196">
                  <c:v>-5.964600544475486E-2</c:v>
                </c:pt>
                <c:pt idx="197">
                  <c:v>-6.0340609009435428E-2</c:v>
                </c:pt>
                <c:pt idx="198">
                  <c:v>-6.269796379182288E-2</c:v>
                </c:pt>
                <c:pt idx="199">
                  <c:v>-6.2378511682784285E-2</c:v>
                </c:pt>
                <c:pt idx="200">
                  <c:v>-6.0793547110257889E-2</c:v>
                </c:pt>
                <c:pt idx="201">
                  <c:v>-6.5410452080270909E-2</c:v>
                </c:pt>
                <c:pt idx="202">
                  <c:v>-6.0633125157755832E-2</c:v>
                </c:pt>
                <c:pt idx="203">
                  <c:v>-6.1250141382788045E-2</c:v>
                </c:pt>
                <c:pt idx="204">
                  <c:v>-5.5392886148815643E-2</c:v>
                </c:pt>
                <c:pt idx="205">
                  <c:v>-7.0056573099888664E-2</c:v>
                </c:pt>
                <c:pt idx="206">
                  <c:v>-5.581923870355246E-2</c:v>
                </c:pt>
                <c:pt idx="207">
                  <c:v>-5.8875946158906206E-2</c:v>
                </c:pt>
                <c:pt idx="208">
                  <c:v>-4.9730268233693045E-2</c:v>
                </c:pt>
                <c:pt idx="209">
                  <c:v>-6.5933024262220849E-2</c:v>
                </c:pt>
                <c:pt idx="210">
                  <c:v>-6.7976473760638548E-2</c:v>
                </c:pt>
                <c:pt idx="211">
                  <c:v>-6.7584832421295649E-2</c:v>
                </c:pt>
                <c:pt idx="212">
                  <c:v>-3.7449372836694458E-2</c:v>
                </c:pt>
                <c:pt idx="213">
                  <c:v>-5.7091772408377442E-2</c:v>
                </c:pt>
                <c:pt idx="214">
                  <c:v>-6.5710156534638839E-2</c:v>
                </c:pt>
                <c:pt idx="215">
                  <c:v>-5.498748550279061E-2</c:v>
                </c:pt>
                <c:pt idx="216">
                  <c:v>-5.4831340848486211E-2</c:v>
                </c:pt>
                <c:pt idx="217">
                  <c:v>-6.8910320760759869E-2</c:v>
                </c:pt>
                <c:pt idx="218">
                  <c:v>-5.2698266655547887E-2</c:v>
                </c:pt>
                <c:pt idx="219">
                  <c:v>-5.6369784601417859E-2</c:v>
                </c:pt>
                <c:pt idx="220">
                  <c:v>-5.3351430174593269E-2</c:v>
                </c:pt>
                <c:pt idx="221">
                  <c:v>-4.8000248749054758E-2</c:v>
                </c:pt>
                <c:pt idx="222">
                  <c:v>-6.7063431658893696E-2</c:v>
                </c:pt>
                <c:pt idx="223">
                  <c:v>-5.1957320719702188E-2</c:v>
                </c:pt>
                <c:pt idx="224">
                  <c:v>-6.9745043164790591E-2</c:v>
                </c:pt>
                <c:pt idx="225">
                  <c:v>-1.7916583373978626E-2</c:v>
                </c:pt>
                <c:pt idx="226">
                  <c:v>-5.2545824784682817E-2</c:v>
                </c:pt>
                <c:pt idx="227">
                  <c:v>-2.8173650531257699E-3</c:v>
                </c:pt>
                <c:pt idx="228">
                  <c:v>-7.1060445596793489E-2</c:v>
                </c:pt>
                <c:pt idx="229">
                  <c:v>-3.7762010313083877E-2</c:v>
                </c:pt>
                <c:pt idx="230">
                  <c:v>-0.10520509111698922</c:v>
                </c:pt>
                <c:pt idx="231">
                  <c:v>-6.3038254265666893E-2</c:v>
                </c:pt>
                <c:pt idx="232">
                  <c:v>-5.4410580293303652E-2</c:v>
                </c:pt>
                <c:pt idx="233">
                  <c:v>-5.5454447669614895E-2</c:v>
                </c:pt>
                <c:pt idx="234">
                  <c:v>-5.0125988531991947E-2</c:v>
                </c:pt>
                <c:pt idx="235">
                  <c:v>-6.0629923438581118E-2</c:v>
                </c:pt>
                <c:pt idx="236">
                  <c:v>-5.1968986560561564E-2</c:v>
                </c:pt>
                <c:pt idx="237">
                  <c:v>2.3756260080752545E-4</c:v>
                </c:pt>
                <c:pt idx="238">
                  <c:v>-5.3506336415582723E-2</c:v>
                </c:pt>
                <c:pt idx="239">
                  <c:v>-5.1211206808529849E-2</c:v>
                </c:pt>
                <c:pt idx="240">
                  <c:v>-5.4416090833405012E-2</c:v>
                </c:pt>
                <c:pt idx="241">
                  <c:v>-5.2491023142644005E-2</c:v>
                </c:pt>
                <c:pt idx="242">
                  <c:v>-5.135482065958559E-2</c:v>
                </c:pt>
                <c:pt idx="243">
                  <c:v>-6.0143512138392925E-2</c:v>
                </c:pt>
                <c:pt idx="244">
                  <c:v>-5.8823217490298299E-2</c:v>
                </c:pt>
                <c:pt idx="245">
                  <c:v>-5.3234541597268828E-2</c:v>
                </c:pt>
                <c:pt idx="246">
                  <c:v>-3.477300385495892E-2</c:v>
                </c:pt>
                <c:pt idx="247">
                  <c:v>-4.8973643750262606E-2</c:v>
                </c:pt>
                <c:pt idx="248">
                  <c:v>-5.6762413705149464E-2</c:v>
                </c:pt>
                <c:pt idx="249">
                  <c:v>-6.082155657472723E-2</c:v>
                </c:pt>
                <c:pt idx="250">
                  <c:v>-4.4602504974833951E-2</c:v>
                </c:pt>
                <c:pt idx="251">
                  <c:v>-4.3953764245942745E-2</c:v>
                </c:pt>
                <c:pt idx="252">
                  <c:v>-5.7326484665927907E-2</c:v>
                </c:pt>
                <c:pt idx="253">
                  <c:v>-4.1370795736039453E-2</c:v>
                </c:pt>
                <c:pt idx="254">
                  <c:v>-5.7160551971772215E-2</c:v>
                </c:pt>
                <c:pt idx="255">
                  <c:v>-4.2503732679542612E-2</c:v>
                </c:pt>
                <c:pt idx="256">
                  <c:v>-5.1994628206812658E-2</c:v>
                </c:pt>
                <c:pt idx="257">
                  <c:v>-5.566621882183511E-2</c:v>
                </c:pt>
                <c:pt idx="258">
                  <c:v>-4.5375347743509584E-2</c:v>
                </c:pt>
                <c:pt idx="259">
                  <c:v>-4.8802519861938211E-2</c:v>
                </c:pt>
                <c:pt idx="260">
                  <c:v>-4.94741294919257E-2</c:v>
                </c:pt>
                <c:pt idx="261">
                  <c:v>-4.5175397134585384E-2</c:v>
                </c:pt>
                <c:pt idx="262">
                  <c:v>-4.7486822934916746E-2</c:v>
                </c:pt>
                <c:pt idx="263">
                  <c:v>-4.5467822407865621E-2</c:v>
                </c:pt>
                <c:pt idx="264">
                  <c:v>-4.2645830234190656E-2</c:v>
                </c:pt>
                <c:pt idx="265">
                  <c:v>-4.1391614697201186E-2</c:v>
                </c:pt>
                <c:pt idx="266">
                  <c:v>-5.2339276006215414E-2</c:v>
                </c:pt>
                <c:pt idx="267">
                  <c:v>-5.1756708191739567E-2</c:v>
                </c:pt>
                <c:pt idx="268">
                  <c:v>-4.888309307318546E-2</c:v>
                </c:pt>
                <c:pt idx="269">
                  <c:v>-4.0729542735834484E-2</c:v>
                </c:pt>
                <c:pt idx="270">
                  <c:v>-5.784517661888923E-2</c:v>
                </c:pt>
                <c:pt idx="271">
                  <c:v>-4.3439457843560389E-2</c:v>
                </c:pt>
                <c:pt idx="272">
                  <c:v>-4.5468316933112526E-2</c:v>
                </c:pt>
                <c:pt idx="273">
                  <c:v>-5.2512511478948962E-2</c:v>
                </c:pt>
                <c:pt idx="274">
                  <c:v>-4.0900532990160325E-2</c:v>
                </c:pt>
                <c:pt idx="275">
                  <c:v>-5.1273640134618347E-2</c:v>
                </c:pt>
                <c:pt idx="276">
                  <c:v>-4.6527209782786523E-2</c:v>
                </c:pt>
                <c:pt idx="277">
                  <c:v>-5.7557042828493395E-2</c:v>
                </c:pt>
                <c:pt idx="278">
                  <c:v>-4.057195945655126E-2</c:v>
                </c:pt>
                <c:pt idx="279">
                  <c:v>-5.0392607523051462E-2</c:v>
                </c:pt>
                <c:pt idx="280">
                  <c:v>-4.8108727364153558E-2</c:v>
                </c:pt>
                <c:pt idx="281">
                  <c:v>-6.4944552799492516E-2</c:v>
                </c:pt>
                <c:pt idx="282">
                  <c:v>-4.1136343661889327E-2</c:v>
                </c:pt>
                <c:pt idx="283">
                  <c:v>-4.3083849752128763E-2</c:v>
                </c:pt>
                <c:pt idx="284">
                  <c:v>-3.4755509084272794E-2</c:v>
                </c:pt>
                <c:pt idx="285">
                  <c:v>-5.1787891888597684E-2</c:v>
                </c:pt>
                <c:pt idx="286">
                  <c:v>-5.1834105989116086E-2</c:v>
                </c:pt>
                <c:pt idx="287">
                  <c:v>-4.492400534032772E-2</c:v>
                </c:pt>
                <c:pt idx="288">
                  <c:v>-4.4625633545134567E-2</c:v>
                </c:pt>
                <c:pt idx="289">
                  <c:v>-4.4433482289811983E-2</c:v>
                </c:pt>
                <c:pt idx="290">
                  <c:v>-4.4766023435618682E-2</c:v>
                </c:pt>
                <c:pt idx="291">
                  <c:v>-4.4325404893080941E-2</c:v>
                </c:pt>
                <c:pt idx="292">
                  <c:v>-3.592839958945214E-2</c:v>
                </c:pt>
                <c:pt idx="293">
                  <c:v>-3.2779487936475379E-2</c:v>
                </c:pt>
                <c:pt idx="294">
                  <c:v>-2.5779487931411313E-2</c:v>
                </c:pt>
                <c:pt idx="295">
                  <c:v>-3.5228235597834216E-2</c:v>
                </c:pt>
                <c:pt idx="296">
                  <c:v>-4.2529335693750628E-2</c:v>
                </c:pt>
                <c:pt idx="297">
                  <c:v>-2.8321468946010703E-2</c:v>
                </c:pt>
                <c:pt idx="298">
                  <c:v>-3.246594712539709E-2</c:v>
                </c:pt>
                <c:pt idx="299">
                  <c:v>-4.1939138098907279E-2</c:v>
                </c:pt>
                <c:pt idx="300">
                  <c:v>-2.7628162093706922E-2</c:v>
                </c:pt>
                <c:pt idx="301">
                  <c:v>-3.3893881347255739E-2</c:v>
                </c:pt>
                <c:pt idx="302">
                  <c:v>-3.3939247411713162E-2</c:v>
                </c:pt>
                <c:pt idx="303">
                  <c:v>-2.8760438914733337E-2</c:v>
                </c:pt>
                <c:pt idx="304">
                  <c:v>-2.0625240812784995E-2</c:v>
                </c:pt>
                <c:pt idx="305">
                  <c:v>-2.6424418891300192E-2</c:v>
                </c:pt>
                <c:pt idx="306">
                  <c:v>-1.968867782445833E-2</c:v>
                </c:pt>
                <c:pt idx="307">
                  <c:v>-2.7451577035012643E-2</c:v>
                </c:pt>
                <c:pt idx="308">
                  <c:v>-3.3636985537204657E-2</c:v>
                </c:pt>
                <c:pt idx="309">
                  <c:v>-2.7013540537398562E-2</c:v>
                </c:pt>
                <c:pt idx="310">
                  <c:v>-1.6925565012373987E-2</c:v>
                </c:pt>
                <c:pt idx="311">
                  <c:v>-3.2314732795512169E-2</c:v>
                </c:pt>
                <c:pt idx="312">
                  <c:v>-2.2024642563993353E-2</c:v>
                </c:pt>
                <c:pt idx="313">
                  <c:v>-2.6368154226417171E-2</c:v>
                </c:pt>
                <c:pt idx="314">
                  <c:v>-3.4559232093237607E-2</c:v>
                </c:pt>
                <c:pt idx="315">
                  <c:v>-1.9773060098475112E-2</c:v>
                </c:pt>
                <c:pt idx="316">
                  <c:v>-2.9750310756396371E-2</c:v>
                </c:pt>
                <c:pt idx="317">
                  <c:v>-2.501786085639808E-2</c:v>
                </c:pt>
                <c:pt idx="318">
                  <c:v>-3.1140777917579528E-2</c:v>
                </c:pt>
                <c:pt idx="319">
                  <c:v>-2.850174419915906E-2</c:v>
                </c:pt>
                <c:pt idx="320">
                  <c:v>-5.2900851960015934E-3</c:v>
                </c:pt>
                <c:pt idx="321">
                  <c:v>-2.6026407036999818E-2</c:v>
                </c:pt>
                <c:pt idx="322">
                  <c:v>-2.1351982895543388E-2</c:v>
                </c:pt>
                <c:pt idx="323">
                  <c:v>-2.7115843584995983E-2</c:v>
                </c:pt>
                <c:pt idx="324">
                  <c:v>-2.5892766272543846E-2</c:v>
                </c:pt>
                <c:pt idx="325">
                  <c:v>-2.4163319365105938E-2</c:v>
                </c:pt>
                <c:pt idx="326">
                  <c:v>-1.7641746780028965E-2</c:v>
                </c:pt>
                <c:pt idx="327">
                  <c:v>-1.2231836712408302E-2</c:v>
                </c:pt>
                <c:pt idx="328">
                  <c:v>-1.1935996745994531E-2</c:v>
                </c:pt>
                <c:pt idx="329">
                  <c:v>-3.6757885054962518E-3</c:v>
                </c:pt>
                <c:pt idx="330">
                  <c:v>-2.2732965425512265E-2</c:v>
                </c:pt>
                <c:pt idx="331">
                  <c:v>-1.9768451651559518E-2</c:v>
                </c:pt>
                <c:pt idx="332">
                  <c:v>-1.6081340333147388E-2</c:v>
                </c:pt>
                <c:pt idx="333">
                  <c:v>-1.9424989925469892E-2</c:v>
                </c:pt>
                <c:pt idx="334">
                  <c:v>-2.3183502183109168E-2</c:v>
                </c:pt>
                <c:pt idx="335">
                  <c:v>-1.255812993667366E-2</c:v>
                </c:pt>
                <c:pt idx="336">
                  <c:v>-1.8038213832914339E-2</c:v>
                </c:pt>
                <c:pt idx="337">
                  <c:v>-1.3602821803253329E-2</c:v>
                </c:pt>
                <c:pt idx="338">
                  <c:v>-1.9761475492100312E-2</c:v>
                </c:pt>
                <c:pt idx="339">
                  <c:v>-1.1521624048082567E-2</c:v>
                </c:pt>
                <c:pt idx="340">
                  <c:v>-1.4910385337435956E-2</c:v>
                </c:pt>
                <c:pt idx="341">
                  <c:v>-1.488879406442687E-2</c:v>
                </c:pt>
                <c:pt idx="342">
                  <c:v>-1.3629137519758756E-2</c:v>
                </c:pt>
                <c:pt idx="343">
                  <c:v>-2.495155030660149E-2</c:v>
                </c:pt>
                <c:pt idx="344">
                  <c:v>-1.1887322023687714E-2</c:v>
                </c:pt>
                <c:pt idx="345">
                  <c:v>-1.1886988373830874E-2</c:v>
                </c:pt>
                <c:pt idx="346">
                  <c:v>-1.395859641922674E-2</c:v>
                </c:pt>
                <c:pt idx="347">
                  <c:v>-1.2979544879347098E-2</c:v>
                </c:pt>
                <c:pt idx="348">
                  <c:v>-1.4939747142147361E-2</c:v>
                </c:pt>
                <c:pt idx="349">
                  <c:v>-1.4228894171058739E-2</c:v>
                </c:pt>
                <c:pt idx="350">
                  <c:v>-1.140079365775881E-2</c:v>
                </c:pt>
                <c:pt idx="351">
                  <c:v>-1.4913087051347338E-2</c:v>
                </c:pt>
                <c:pt idx="352">
                  <c:v>-1.4975892359211932E-2</c:v>
                </c:pt>
                <c:pt idx="353">
                  <c:v>-1.9042036472288408E-2</c:v>
                </c:pt>
                <c:pt idx="354">
                  <c:v>-1.3854594414261507E-2</c:v>
                </c:pt>
                <c:pt idx="355">
                  <c:v>-2.6053383145678687E-3</c:v>
                </c:pt>
                <c:pt idx="356">
                  <c:v>-8.9975565998790929E-3</c:v>
                </c:pt>
                <c:pt idx="357">
                  <c:v>-1.3920616455036814E-2</c:v>
                </c:pt>
                <c:pt idx="358">
                  <c:v>-1.0622888973969045E-2</c:v>
                </c:pt>
                <c:pt idx="359">
                  <c:v>-1.1044803554205869E-2</c:v>
                </c:pt>
                <c:pt idx="360">
                  <c:v>-1.0944803556732082E-2</c:v>
                </c:pt>
                <c:pt idx="361">
                  <c:v>-9.5979169650851886E-3</c:v>
                </c:pt>
                <c:pt idx="362">
                  <c:v>-8.0845482286263596E-3</c:v>
                </c:pt>
                <c:pt idx="363">
                  <c:v>-1.032047586849379E-2</c:v>
                </c:pt>
                <c:pt idx="364">
                  <c:v>-1.0362466861525598E-2</c:v>
                </c:pt>
                <c:pt idx="365">
                  <c:v>-1.1355265905869249E-2</c:v>
                </c:pt>
                <c:pt idx="366">
                  <c:v>-1.1175187214128142E-2</c:v>
                </c:pt>
                <c:pt idx="367">
                  <c:v>-1.2972275530088586E-2</c:v>
                </c:pt>
                <c:pt idx="368">
                  <c:v>-9.7442686555023056E-3</c:v>
                </c:pt>
                <c:pt idx="369">
                  <c:v>-9.4462617982997554E-3</c:v>
                </c:pt>
                <c:pt idx="370">
                  <c:v>-1.1041506394510271E-2</c:v>
                </c:pt>
                <c:pt idx="371">
                  <c:v>-1.0712467418254348E-2</c:v>
                </c:pt>
                <c:pt idx="372">
                  <c:v>-1.061246742078056E-2</c:v>
                </c:pt>
                <c:pt idx="373">
                  <c:v>-6.3466994132138519E-3</c:v>
                </c:pt>
                <c:pt idx="374">
                  <c:v>-6.7794575013800503E-3</c:v>
                </c:pt>
                <c:pt idx="375">
                  <c:v>-5.7659374228810666E-3</c:v>
                </c:pt>
                <c:pt idx="376">
                  <c:v>-9.237952509609338E-3</c:v>
                </c:pt>
                <c:pt idx="377">
                  <c:v>-8.7420583338664731E-3</c:v>
                </c:pt>
                <c:pt idx="378">
                  <c:v>-9.8140734848421556E-3</c:v>
                </c:pt>
                <c:pt idx="379">
                  <c:v>-8.3103474818620252E-3</c:v>
                </c:pt>
                <c:pt idx="380">
                  <c:v>-7.9148407685130252E-3</c:v>
                </c:pt>
                <c:pt idx="381">
                  <c:v>-6.1827405008479082E-3</c:v>
                </c:pt>
                <c:pt idx="382">
                  <c:v>-3.1093735757989878E-3</c:v>
                </c:pt>
                <c:pt idx="383">
                  <c:v>-3.509200644154116E-3</c:v>
                </c:pt>
                <c:pt idx="384">
                  <c:v>-2.5989878977280001E-3</c:v>
                </c:pt>
                <c:pt idx="385">
                  <c:v>-5.05496400279628E-3</c:v>
                </c:pt>
                <c:pt idx="386">
                  <c:v>-2.2270016628123841E-3</c:v>
                </c:pt>
                <c:pt idx="387">
                  <c:v>-2.2459630281137163E-3</c:v>
                </c:pt>
                <c:pt idx="388">
                  <c:v>-3.8159725209941297E-3</c:v>
                </c:pt>
                <c:pt idx="389">
                  <c:v>-3.0437071564218951E-3</c:v>
                </c:pt>
                <c:pt idx="390">
                  <c:v>-2.0210626868703251E-3</c:v>
                </c:pt>
                <c:pt idx="391">
                  <c:v>-8.7789438077523832E-4</c:v>
                </c:pt>
                <c:pt idx="392">
                  <c:v>-3.1555790108900644E-3</c:v>
                </c:pt>
                <c:pt idx="393">
                  <c:v>4.7689070051387021E-4</c:v>
                </c:pt>
                <c:pt idx="394">
                  <c:v>3.2150211073392657E-4</c:v>
                </c:pt>
                <c:pt idx="395">
                  <c:v>3.740205184899236E-4</c:v>
                </c:pt>
                <c:pt idx="396">
                  <c:v>1.0019618422887891E-3</c:v>
                </c:pt>
                <c:pt idx="397">
                  <c:v>1.0448435643269352E-3</c:v>
                </c:pt>
                <c:pt idx="398">
                  <c:v>2.7603342331457945E-3</c:v>
                </c:pt>
                <c:pt idx="399">
                  <c:v>4.2646760618517705E-3</c:v>
                </c:pt>
                <c:pt idx="400">
                  <c:v>-5.0738831917058157E-4</c:v>
                </c:pt>
                <c:pt idx="401">
                  <c:v>2.3626558980152628E-3</c:v>
                </c:pt>
                <c:pt idx="402">
                  <c:v>1.8845036414342183E-3</c:v>
                </c:pt>
                <c:pt idx="403">
                  <c:v>2.4124382910067623E-3</c:v>
                </c:pt>
                <c:pt idx="404">
                  <c:v>2.9403729328510604E-3</c:v>
                </c:pt>
                <c:pt idx="405">
                  <c:v>3.0403729303248479E-3</c:v>
                </c:pt>
                <c:pt idx="406">
                  <c:v>4.7970229029349575E-3</c:v>
                </c:pt>
                <c:pt idx="407">
                  <c:v>7.5574077492395527E-3</c:v>
                </c:pt>
                <c:pt idx="408">
                  <c:v>8.2853231190610499E-3</c:v>
                </c:pt>
                <c:pt idx="409">
                  <c:v>7.636561070567969E-3</c:v>
                </c:pt>
                <c:pt idx="410">
                  <c:v>5.3832047747688228E-3</c:v>
                </c:pt>
                <c:pt idx="411">
                  <c:v>7.7111199468922614E-3</c:v>
                </c:pt>
                <c:pt idx="412">
                  <c:v>8.6111199459842219E-3</c:v>
                </c:pt>
                <c:pt idx="413">
                  <c:v>1.7450695659548265E-2</c:v>
                </c:pt>
                <c:pt idx="414">
                  <c:v>1.5778610777211356E-2</c:v>
                </c:pt>
                <c:pt idx="415">
                  <c:v>8.960230985914858E-3</c:v>
                </c:pt>
                <c:pt idx="416">
                  <c:v>1.0123158627927556E-2</c:v>
                </c:pt>
                <c:pt idx="417">
                  <c:v>8.5510705740311586E-3</c:v>
                </c:pt>
                <c:pt idx="418">
                  <c:v>9.1913960275671874E-3</c:v>
                </c:pt>
                <c:pt idx="419">
                  <c:v>9.8046901195064651E-3</c:v>
                </c:pt>
                <c:pt idx="420">
                  <c:v>7.4326018476009968E-3</c:v>
                </c:pt>
                <c:pt idx="421">
                  <c:v>1.0060513565347939E-2</c:v>
                </c:pt>
                <c:pt idx="422">
                  <c:v>9.683807038571161E-3</c:v>
                </c:pt>
                <c:pt idx="423">
                  <c:v>7.7791884244071165E-3</c:v>
                </c:pt>
                <c:pt idx="424">
                  <c:v>1.1709507417690342E-2</c:v>
                </c:pt>
                <c:pt idx="425">
                  <c:v>8.1261313554496454E-3</c:v>
                </c:pt>
                <c:pt idx="426">
                  <c:v>9.5540421624742394E-3</c:v>
                </c:pt>
                <c:pt idx="427">
                  <c:v>9.9264325136393071E-3</c:v>
                </c:pt>
                <c:pt idx="428">
                  <c:v>1.0168363842125435E-2</c:v>
                </c:pt>
                <c:pt idx="429">
                  <c:v>6.7243046006158907E-3</c:v>
                </c:pt>
                <c:pt idx="430">
                  <c:v>9.9080334267396368E-3</c:v>
                </c:pt>
                <c:pt idx="431">
                  <c:v>9.808452423711856E-3</c:v>
                </c:pt>
                <c:pt idx="432">
                  <c:v>9.9573064817721872E-3</c:v>
                </c:pt>
                <c:pt idx="433">
                  <c:v>9.5317301659626763E-3</c:v>
                </c:pt>
                <c:pt idx="434">
                  <c:v>1.0078242081391957E-2</c:v>
                </c:pt>
                <c:pt idx="435">
                  <c:v>1.0524749154749637E-2</c:v>
                </c:pt>
                <c:pt idx="436">
                  <c:v>1.0422382131507892E-2</c:v>
                </c:pt>
                <c:pt idx="437">
                  <c:v>1.0294431697014829E-2</c:v>
                </c:pt>
                <c:pt idx="438">
                  <c:v>1.1922466723151314E-2</c:v>
                </c:pt>
                <c:pt idx="439">
                  <c:v>1.1450359025820542E-2</c:v>
                </c:pt>
                <c:pt idx="440">
                  <c:v>1.1470800779034835E-2</c:v>
                </c:pt>
                <c:pt idx="441">
                  <c:v>1.2031279569553837E-2</c:v>
                </c:pt>
                <c:pt idx="442">
                  <c:v>1.2178772295106952E-2</c:v>
                </c:pt>
                <c:pt idx="443">
                  <c:v>1.1706661513753604E-2</c:v>
                </c:pt>
                <c:pt idx="444">
                  <c:v>1.2381996421316571E-2</c:v>
                </c:pt>
                <c:pt idx="445">
                  <c:v>1.1032993579256092E-2</c:v>
                </c:pt>
                <c:pt idx="446">
                  <c:v>9.8608821136726872E-3</c:v>
                </c:pt>
                <c:pt idx="447">
                  <c:v>1.2385172327869263E-2</c:v>
                </c:pt>
                <c:pt idx="448">
                  <c:v>1.2544612211224715E-2</c:v>
                </c:pt>
                <c:pt idx="449">
                  <c:v>-3.2378191242879481E-2</c:v>
                </c:pt>
                <c:pt idx="450">
                  <c:v>1.2477584273460953E-2</c:v>
                </c:pt>
                <c:pt idx="451">
                  <c:v>1.2577584270934741E-2</c:v>
                </c:pt>
                <c:pt idx="452">
                  <c:v>1.2953787289575368E-2</c:v>
                </c:pt>
                <c:pt idx="453">
                  <c:v>1.2706888044326197E-2</c:v>
                </c:pt>
                <c:pt idx="454">
                  <c:v>1.2706888044326197E-2</c:v>
                </c:pt>
                <c:pt idx="455">
                  <c:v>1.2292240902527989E-2</c:v>
                </c:pt>
                <c:pt idx="456">
                  <c:v>1.2435605847872518E-2</c:v>
                </c:pt>
                <c:pt idx="457">
                  <c:v>5.1637566851088439E-2</c:v>
                </c:pt>
                <c:pt idx="458">
                  <c:v>8.7743089028357625E-3</c:v>
                </c:pt>
                <c:pt idx="459">
                  <c:v>1.3174308900821777E-2</c:v>
                </c:pt>
                <c:pt idx="460">
                  <c:v>1.2202194516184794E-2</c:v>
                </c:pt>
                <c:pt idx="461">
                  <c:v>1.3530080123924336E-2</c:v>
                </c:pt>
                <c:pt idx="462">
                  <c:v>1.3442561337458478E-2</c:v>
                </c:pt>
                <c:pt idx="463">
                  <c:v>1.4511936462814899E-2</c:v>
                </c:pt>
                <c:pt idx="464">
                  <c:v>1.4182342659982364E-2</c:v>
                </c:pt>
                <c:pt idx="465">
                  <c:v>1.5891895982054035E-2</c:v>
                </c:pt>
                <c:pt idx="466">
                  <c:v>1.5484270227109026E-2</c:v>
                </c:pt>
                <c:pt idx="467">
                  <c:v>1.4835965744771492E-2</c:v>
                </c:pt>
                <c:pt idx="468">
                  <c:v>1.5163831100663962E-2</c:v>
                </c:pt>
                <c:pt idx="469">
                  <c:v>1.6491696452669888E-2</c:v>
                </c:pt>
                <c:pt idx="470">
                  <c:v>1.4521136617397823E-2</c:v>
                </c:pt>
                <c:pt idx="471">
                  <c:v>1.4302927597874793E-2</c:v>
                </c:pt>
                <c:pt idx="472">
                  <c:v>1.5350327809148041E-2</c:v>
                </c:pt>
                <c:pt idx="473">
                  <c:v>1.4601108715145847E-2</c:v>
                </c:pt>
                <c:pt idx="474">
                  <c:v>1.6228973224470249E-2</c:v>
                </c:pt>
                <c:pt idx="475">
                  <c:v>1.5246939909216531E-2</c:v>
                </c:pt>
                <c:pt idx="476">
                  <c:v>1.5474804293876175E-2</c:v>
                </c:pt>
                <c:pt idx="477">
                  <c:v>1.5889067223287378E-2</c:v>
                </c:pt>
                <c:pt idx="478">
                  <c:v>1.6534883819153044E-2</c:v>
                </c:pt>
                <c:pt idx="479">
                  <c:v>1.5862747292787662E-2</c:v>
                </c:pt>
                <c:pt idx="480">
                  <c:v>1.409061075737854E-2</c:v>
                </c:pt>
                <c:pt idx="481">
                  <c:v>1.3495654782178415E-2</c:v>
                </c:pt>
                <c:pt idx="482">
                  <c:v>1.5782237516380034E-2</c:v>
                </c:pt>
                <c:pt idx="483">
                  <c:v>1.5611637166920083E-2</c:v>
                </c:pt>
                <c:pt idx="484">
                  <c:v>1.5739500232575816E-2</c:v>
                </c:pt>
                <c:pt idx="485">
                  <c:v>1.5757445228880954E-2</c:v>
                </c:pt>
                <c:pt idx="486">
                  <c:v>1.4499819365212139E-2</c:v>
                </c:pt>
                <c:pt idx="487">
                  <c:v>1.5399819364304099E-2</c:v>
                </c:pt>
                <c:pt idx="488">
                  <c:v>1.432768199066051E-2</c:v>
                </c:pt>
                <c:pt idx="489">
                  <c:v>1.6006307785131183E-2</c:v>
                </c:pt>
                <c:pt idx="490">
                  <c:v>1.4596382586346161E-2</c:v>
                </c:pt>
                <c:pt idx="491">
                  <c:v>1.3457740507868189E-2</c:v>
                </c:pt>
                <c:pt idx="492">
                  <c:v>1.4585601893060221E-2</c:v>
                </c:pt>
                <c:pt idx="493">
                  <c:v>1.5608461611769337E-2</c:v>
                </c:pt>
                <c:pt idx="494">
                  <c:v>1.5608461771840405E-2</c:v>
                </c:pt>
                <c:pt idx="495">
                  <c:v>1.4936321535916786E-2</c:v>
                </c:pt>
                <c:pt idx="496">
                  <c:v>1.4936321623228277E-2</c:v>
                </c:pt>
                <c:pt idx="497">
                  <c:v>1.6335752397946691E-2</c:v>
                </c:pt>
                <c:pt idx="498">
                  <c:v>1.7543605254793752E-2</c:v>
                </c:pt>
                <c:pt idx="499">
                  <c:v>1.6542030581207071E-2</c:v>
                </c:pt>
                <c:pt idx="500">
                  <c:v>1.8282412990319047E-2</c:v>
                </c:pt>
                <c:pt idx="501">
                  <c:v>1.7578044963334441E-2</c:v>
                </c:pt>
                <c:pt idx="502">
                  <c:v>1.7663165529708546E-2</c:v>
                </c:pt>
                <c:pt idx="503">
                  <c:v>1.7631312474130207E-2</c:v>
                </c:pt>
                <c:pt idx="504">
                  <c:v>1.7180378395772081E-2</c:v>
                </c:pt>
                <c:pt idx="505">
                  <c:v>1.6882544006359197E-2</c:v>
                </c:pt>
                <c:pt idx="506">
                  <c:v>1.678293071569582E-2</c:v>
                </c:pt>
                <c:pt idx="507">
                  <c:v>1.9930363630942818E-2</c:v>
                </c:pt>
                <c:pt idx="508">
                  <c:v>2.005818804809097E-2</c:v>
                </c:pt>
                <c:pt idx="509">
                  <c:v>2.0705436112330704E-2</c:v>
                </c:pt>
                <c:pt idx="510">
                  <c:v>2.1233257179867022E-2</c:v>
                </c:pt>
                <c:pt idx="511">
                  <c:v>2.0692762255192385E-2</c:v>
                </c:pt>
                <c:pt idx="512">
                  <c:v>2.0020582605212514E-2</c:v>
                </c:pt>
                <c:pt idx="513">
                  <c:v>1.7690545943644626E-2</c:v>
                </c:pt>
                <c:pt idx="514">
                  <c:v>2.1393547288703612E-2</c:v>
                </c:pt>
                <c:pt idx="515">
                  <c:v>2.165741533321535E-2</c:v>
                </c:pt>
                <c:pt idx="516">
                  <c:v>2.2086477075141234E-2</c:v>
                </c:pt>
                <c:pt idx="517">
                  <c:v>2.1764650218541286E-2</c:v>
                </c:pt>
                <c:pt idx="518">
                  <c:v>2.1581908495206435E-2</c:v>
                </c:pt>
                <c:pt idx="519">
                  <c:v>2.128261611792932E-2</c:v>
                </c:pt>
                <c:pt idx="520">
                  <c:v>2.2081522434318195E-2</c:v>
                </c:pt>
                <c:pt idx="521">
                  <c:v>2.1209338562492297E-2</c:v>
                </c:pt>
                <c:pt idx="522">
                  <c:v>2.2104739263791175E-2</c:v>
                </c:pt>
                <c:pt idx="523">
                  <c:v>2.220473926854092E-2</c:v>
                </c:pt>
                <c:pt idx="524">
                  <c:v>2.2632555184767724E-2</c:v>
                </c:pt>
                <c:pt idx="525">
                  <c:v>2.1860371116304879E-2</c:v>
                </c:pt>
                <c:pt idx="526">
                  <c:v>2.2750476460203839E-2</c:v>
                </c:pt>
                <c:pt idx="527">
                  <c:v>2.127829212528852E-2</c:v>
                </c:pt>
                <c:pt idx="528">
                  <c:v>2.3033997777519591E-2</c:v>
                </c:pt>
                <c:pt idx="529">
                  <c:v>1.5736620192601795E-2</c:v>
                </c:pt>
                <c:pt idx="530">
                  <c:v>2.1464434111114445E-2</c:v>
                </c:pt>
                <c:pt idx="531">
                  <c:v>2.6008704900520624E-2</c:v>
                </c:pt>
                <c:pt idx="532">
                  <c:v>2.6646487866180762E-2</c:v>
                </c:pt>
                <c:pt idx="533">
                  <c:v>2.7866518324463088E-2</c:v>
                </c:pt>
                <c:pt idx="534">
                  <c:v>2.7966518329212833E-2</c:v>
                </c:pt>
                <c:pt idx="535">
                  <c:v>2.7761071750088979E-2</c:v>
                </c:pt>
                <c:pt idx="536">
                  <c:v>2.7983695416147654E-2</c:v>
                </c:pt>
                <c:pt idx="537">
                  <c:v>2.8353577075965822E-2</c:v>
                </c:pt>
                <c:pt idx="538">
                  <c:v>2.8781368470014754E-2</c:v>
                </c:pt>
                <c:pt idx="539">
                  <c:v>2.8136951243717234E-2</c:v>
                </c:pt>
                <c:pt idx="540">
                  <c:v>2.8464742617107644E-2</c:v>
                </c:pt>
                <c:pt idx="541">
                  <c:v>3.2442723383905261E-2</c:v>
                </c:pt>
                <c:pt idx="542">
                  <c:v>3.2522723381884291E-2</c:v>
                </c:pt>
                <c:pt idx="543">
                  <c:v>3.3442723380471009E-2</c:v>
                </c:pt>
                <c:pt idx="544">
                  <c:v>3.3522723385725997E-2</c:v>
                </c:pt>
                <c:pt idx="545">
                  <c:v>3.2964799696712788E-2</c:v>
                </c:pt>
                <c:pt idx="546">
                  <c:v>3.5514338904890315E-2</c:v>
                </c:pt>
                <c:pt idx="547">
                  <c:v>3.3175138511222904E-2</c:v>
                </c:pt>
                <c:pt idx="548">
                  <c:v>3.3675048919681566E-2</c:v>
                </c:pt>
                <c:pt idx="549">
                  <c:v>3.3730002506104632E-2</c:v>
                </c:pt>
                <c:pt idx="550">
                  <c:v>3.3357774384261137E-2</c:v>
                </c:pt>
                <c:pt idx="551">
                  <c:v>3.387365625269452E-2</c:v>
                </c:pt>
                <c:pt idx="552">
                  <c:v>3.3817863135814627E-2</c:v>
                </c:pt>
                <c:pt idx="553">
                  <c:v>3.327287075764189E-2</c:v>
                </c:pt>
                <c:pt idx="554">
                  <c:v>3.3639207619938744E-2</c:v>
                </c:pt>
                <c:pt idx="555">
                  <c:v>3.4339207616807171E-2</c:v>
                </c:pt>
                <c:pt idx="556">
                  <c:v>3.2366977374187839E-2</c:v>
                </c:pt>
                <c:pt idx="557">
                  <c:v>3.3861365473128742E-2</c:v>
                </c:pt>
                <c:pt idx="558">
                  <c:v>3.3383375079503105E-2</c:v>
                </c:pt>
                <c:pt idx="559">
                  <c:v>3.6471683215269279E-2</c:v>
                </c:pt>
                <c:pt idx="560">
                  <c:v>3.3488216966815906E-2</c:v>
                </c:pt>
                <c:pt idx="561">
                  <c:v>3.4115985819793845E-2</c:v>
                </c:pt>
                <c:pt idx="562">
                  <c:v>3.3143754669083147E-2</c:v>
                </c:pt>
                <c:pt idx="563">
                  <c:v>3.3310204678313457E-2</c:v>
                </c:pt>
                <c:pt idx="564">
                  <c:v>3.403797333510674E-2</c:v>
                </c:pt>
                <c:pt idx="565">
                  <c:v>3.3365741975882997E-2</c:v>
                </c:pt>
                <c:pt idx="566">
                  <c:v>3.3782270736855059E-2</c:v>
                </c:pt>
                <c:pt idx="567">
                  <c:v>3.3310039263478863E-2</c:v>
                </c:pt>
                <c:pt idx="568">
                  <c:v>3.3904418700415974E-2</c:v>
                </c:pt>
                <c:pt idx="569">
                  <c:v>3.4032187164608457E-2</c:v>
                </c:pt>
                <c:pt idx="570">
                  <c:v>3.4659955615717587E-2</c:v>
                </c:pt>
                <c:pt idx="571">
                  <c:v>3.3454334574867212E-2</c:v>
                </c:pt>
                <c:pt idx="572">
                  <c:v>3.4082102964150367E-2</c:v>
                </c:pt>
                <c:pt idx="573">
                  <c:v>3.5858903037931864E-2</c:v>
                </c:pt>
                <c:pt idx="574">
                  <c:v>3.3786670649386258E-2</c:v>
                </c:pt>
                <c:pt idx="575">
                  <c:v>3.4814438247559407E-2</c:v>
                </c:pt>
                <c:pt idx="576">
                  <c:v>3.1086299480995387E-2</c:v>
                </c:pt>
                <c:pt idx="577">
                  <c:v>3.611406680176657E-2</c:v>
                </c:pt>
                <c:pt idx="578">
                  <c:v>3.8202027804148338E-2</c:v>
                </c:pt>
                <c:pt idx="579">
                  <c:v>3.7143320022020532E-2</c:v>
                </c:pt>
                <c:pt idx="580">
                  <c:v>3.7143320022020532E-2</c:v>
                </c:pt>
                <c:pt idx="581">
                  <c:v>3.7637106481421372E-2</c:v>
                </c:pt>
                <c:pt idx="582">
                  <c:v>3.7637106481421372E-2</c:v>
                </c:pt>
                <c:pt idx="583">
                  <c:v>3.7496430381749345E-2</c:v>
                </c:pt>
                <c:pt idx="584">
                  <c:v>3.7056869877231696E-2</c:v>
                </c:pt>
                <c:pt idx="585">
                  <c:v>3.8752436495607057E-2</c:v>
                </c:pt>
                <c:pt idx="586">
                  <c:v>3.8782436491211214E-2</c:v>
                </c:pt>
                <c:pt idx="587">
                  <c:v>3.8705936059987081E-2</c:v>
                </c:pt>
                <c:pt idx="588">
                  <c:v>3.8746062297437975E-2</c:v>
                </c:pt>
                <c:pt idx="589">
                  <c:v>3.8501547228713108E-2</c:v>
                </c:pt>
                <c:pt idx="590">
                  <c:v>4.3787804538869865E-2</c:v>
                </c:pt>
                <c:pt idx="591">
                  <c:v>4.5028588715393898E-2</c:v>
                </c:pt>
                <c:pt idx="592">
                  <c:v>4.4056311929840941E-2</c:v>
                </c:pt>
                <c:pt idx="593">
                  <c:v>4.4884035142019628E-2</c:v>
                </c:pt>
                <c:pt idx="594">
                  <c:v>4.4834537561485747E-2</c:v>
                </c:pt>
                <c:pt idx="595">
                  <c:v>4.3962260054227389E-2</c:v>
                </c:pt>
                <c:pt idx="596">
                  <c:v>4.5259153024310952E-2</c:v>
                </c:pt>
                <c:pt idx="597">
                  <c:v>4.4951687021950036E-2</c:v>
                </c:pt>
                <c:pt idx="598">
                  <c:v>4.5322538578609711E-2</c:v>
                </c:pt>
                <c:pt idx="599">
                  <c:v>5.0659846014848055E-2</c:v>
                </c:pt>
                <c:pt idx="600">
                  <c:v>5.1155040569502208E-2</c:v>
                </c:pt>
                <c:pt idx="601">
                  <c:v>5.1046509526050408E-2</c:v>
                </c:pt>
                <c:pt idx="602">
                  <c:v>4.9038966338342871E-2</c:v>
                </c:pt>
                <c:pt idx="603">
                  <c:v>4.9246887196571179E-2</c:v>
                </c:pt>
                <c:pt idx="604">
                  <c:v>4.9507876130499839E-2</c:v>
                </c:pt>
                <c:pt idx="605">
                  <c:v>5.7137581960110637E-2</c:v>
                </c:pt>
                <c:pt idx="606">
                  <c:v>5.52966972223492E-2</c:v>
                </c:pt>
                <c:pt idx="607">
                  <c:v>5.5782355557940151E-2</c:v>
                </c:pt>
                <c:pt idx="608">
                  <c:v>5.4610032253396751E-2</c:v>
                </c:pt>
                <c:pt idx="609">
                  <c:v>5.5421394007333973E-2</c:v>
                </c:pt>
                <c:pt idx="610">
                  <c:v>5.5913841359238617E-2</c:v>
                </c:pt>
                <c:pt idx="611">
                  <c:v>5.7535240121450434E-2</c:v>
                </c:pt>
                <c:pt idx="612">
                  <c:v>5.5262914929899438E-2</c:v>
                </c:pt>
                <c:pt idx="613">
                  <c:v>5.5890589737395573E-2</c:v>
                </c:pt>
                <c:pt idx="614">
                  <c:v>5.6452924437722589E-2</c:v>
                </c:pt>
                <c:pt idx="615">
                  <c:v>5.5533561063716951E-2</c:v>
                </c:pt>
                <c:pt idx="616">
                  <c:v>5.6561234500936877E-2</c:v>
                </c:pt>
                <c:pt idx="617">
                  <c:v>5.4908414508847869E-2</c:v>
                </c:pt>
                <c:pt idx="618">
                  <c:v>5.6087664576890829E-2</c:v>
                </c:pt>
                <c:pt idx="619">
                  <c:v>5.5815337500055184E-2</c:v>
                </c:pt>
                <c:pt idx="620">
                  <c:v>5.6249920730151101E-2</c:v>
                </c:pt>
                <c:pt idx="621">
                  <c:v>5.5673602529660783E-2</c:v>
                </c:pt>
                <c:pt idx="622">
                  <c:v>5.9638809702854262E-2</c:v>
                </c:pt>
                <c:pt idx="623">
                  <c:v>5.8983268780014843E-2</c:v>
                </c:pt>
                <c:pt idx="624">
                  <c:v>6.0263878106997348E-2</c:v>
                </c:pt>
                <c:pt idx="625">
                  <c:v>5.8198754106926362E-2</c:v>
                </c:pt>
                <c:pt idx="626">
                  <c:v>5.9626405152135506E-2</c:v>
                </c:pt>
                <c:pt idx="627">
                  <c:v>6.0054056185774703E-2</c:v>
                </c:pt>
                <c:pt idx="628">
                  <c:v>5.8862377063746169E-2</c:v>
                </c:pt>
                <c:pt idx="629">
                  <c:v>5.9190027922161902E-2</c:v>
                </c:pt>
                <c:pt idx="630">
                  <c:v>6.092331267781103E-2</c:v>
                </c:pt>
                <c:pt idx="631">
                  <c:v>6.0333309065828809E-2</c:v>
                </c:pt>
                <c:pt idx="632">
                  <c:v>7.1075656729647468E-2</c:v>
                </c:pt>
                <c:pt idx="633">
                  <c:v>6.2321663534113482E-2</c:v>
                </c:pt>
                <c:pt idx="634">
                  <c:v>6.2553534807688299E-2</c:v>
                </c:pt>
                <c:pt idx="635">
                  <c:v>6.2535006016387798E-2</c:v>
                </c:pt>
                <c:pt idx="636">
                  <c:v>5.5522516466442857E-2</c:v>
                </c:pt>
                <c:pt idx="637">
                  <c:v>6.2850144608878472E-2</c:v>
                </c:pt>
                <c:pt idx="638">
                  <c:v>6.2677772743876869E-2</c:v>
                </c:pt>
                <c:pt idx="639">
                  <c:v>6.3315913279603939E-2</c:v>
                </c:pt>
                <c:pt idx="640">
                  <c:v>6.5296135590293791E-2</c:v>
                </c:pt>
                <c:pt idx="641">
                  <c:v>6.3295456951507789E-2</c:v>
                </c:pt>
                <c:pt idx="642">
                  <c:v>6.3323083705373637E-2</c:v>
                </c:pt>
                <c:pt idx="643">
                  <c:v>6.2794633913479656E-2</c:v>
                </c:pt>
                <c:pt idx="644">
                  <c:v>6.3745530231608505E-2</c:v>
                </c:pt>
                <c:pt idx="645">
                  <c:v>6.3209647500118316E-2</c:v>
                </c:pt>
                <c:pt idx="646">
                  <c:v>6.2950479561980049E-2</c:v>
                </c:pt>
                <c:pt idx="647">
                  <c:v>6.4230238820517982E-2</c:v>
                </c:pt>
                <c:pt idx="648">
                  <c:v>6.4938143839668616E-2</c:v>
                </c:pt>
                <c:pt idx="649">
                  <c:v>6.5580363635938943E-2</c:v>
                </c:pt>
                <c:pt idx="650">
                  <c:v>6.767844679366794E-2</c:v>
                </c:pt>
                <c:pt idx="651">
                  <c:v>6.750605054604919E-2</c:v>
                </c:pt>
                <c:pt idx="652">
                  <c:v>6.6267959191764952E-2</c:v>
                </c:pt>
                <c:pt idx="653">
                  <c:v>6.6533429317372494E-2</c:v>
                </c:pt>
                <c:pt idx="654">
                  <c:v>6.7518910591469639E-2</c:v>
                </c:pt>
                <c:pt idx="655">
                  <c:v>7.178092352456715E-2</c:v>
                </c:pt>
                <c:pt idx="656">
                  <c:v>7.2356648589165934E-2</c:v>
                </c:pt>
                <c:pt idx="657">
                  <c:v>7.2062173457970141E-2</c:v>
                </c:pt>
                <c:pt idx="658">
                  <c:v>7.191718291685148E-2</c:v>
                </c:pt>
                <c:pt idx="659">
                  <c:v>7.2444763744122578E-2</c:v>
                </c:pt>
                <c:pt idx="660">
                  <c:v>7.2267718575194692E-2</c:v>
                </c:pt>
                <c:pt idx="661">
                  <c:v>7.3229412263691548E-2</c:v>
                </c:pt>
                <c:pt idx="662">
                  <c:v>-4.0227380636131599E-2</c:v>
                </c:pt>
                <c:pt idx="663">
                  <c:v>7.3580506115436789E-2</c:v>
                </c:pt>
                <c:pt idx="664">
                  <c:v>7.3773691649608258E-2</c:v>
                </c:pt>
                <c:pt idx="665">
                  <c:v>7.6325326879517874E-2</c:v>
                </c:pt>
                <c:pt idx="666">
                  <c:v>7.6576184546408937E-2</c:v>
                </c:pt>
                <c:pt idx="667">
                  <c:v>-4.1479303254698549E-2</c:v>
                </c:pt>
                <c:pt idx="668">
                  <c:v>-3.0258287682221129E-2</c:v>
                </c:pt>
                <c:pt idx="669">
                  <c:v>-3.8152854277754993E-2</c:v>
                </c:pt>
                <c:pt idx="670">
                  <c:v>-3.7932551629188627E-2</c:v>
                </c:pt>
                <c:pt idx="671">
                  <c:v>7.7167448366247893E-2</c:v>
                </c:pt>
                <c:pt idx="672">
                  <c:v>-4.0491866601274171E-2</c:v>
                </c:pt>
                <c:pt idx="673">
                  <c:v>-3.5137900383731546E-3</c:v>
                </c:pt>
                <c:pt idx="674">
                  <c:v>-3.8330737073840257E-2</c:v>
                </c:pt>
                <c:pt idx="675">
                  <c:v>-3.1930736944479551E-2</c:v>
                </c:pt>
                <c:pt idx="676">
                  <c:v>-3.9103205231733405E-2</c:v>
                </c:pt>
                <c:pt idx="677">
                  <c:v>-3.7455418977690474E-2</c:v>
                </c:pt>
                <c:pt idx="678">
                  <c:v>-3.6690589149229388E-2</c:v>
                </c:pt>
                <c:pt idx="679">
                  <c:v>-3.8702359763680541E-2</c:v>
                </c:pt>
                <c:pt idx="680">
                  <c:v>-3.7274830270473014E-2</c:v>
                </c:pt>
                <c:pt idx="681">
                  <c:v>-3.6883788526271555E-2</c:v>
                </c:pt>
                <c:pt idx="682">
                  <c:v>-3.8256259728488395E-2</c:v>
                </c:pt>
                <c:pt idx="683">
                  <c:v>-3.5998386073581301E-2</c:v>
                </c:pt>
                <c:pt idx="684">
                  <c:v>-3.7132152106190641E-2</c:v>
                </c:pt>
                <c:pt idx="685">
                  <c:v>-3.0273091243942622E-2</c:v>
                </c:pt>
                <c:pt idx="686">
                  <c:v>-3.6012215749489734E-2</c:v>
                </c:pt>
                <c:pt idx="687">
                  <c:v>-3.5630581343787118E-2</c:v>
                </c:pt>
                <c:pt idx="688">
                  <c:v>-3.4661025013611881E-2</c:v>
                </c:pt>
                <c:pt idx="689">
                  <c:v>-3.9160284915915285E-2</c:v>
                </c:pt>
                <c:pt idx="690">
                  <c:v>-3.4499116472922038E-2</c:v>
                </c:pt>
                <c:pt idx="691">
                  <c:v>-3.373135411462274E-2</c:v>
                </c:pt>
                <c:pt idx="692">
                  <c:v>-3.5203849735571752E-2</c:v>
                </c:pt>
                <c:pt idx="693">
                  <c:v>-3.3085529947669418E-2</c:v>
                </c:pt>
                <c:pt idx="694">
                  <c:v>-3.2379000964574134E-2</c:v>
                </c:pt>
                <c:pt idx="695">
                  <c:v>-3.0894607113328431E-2</c:v>
                </c:pt>
                <c:pt idx="696">
                  <c:v>-3.0242451401594407E-2</c:v>
                </c:pt>
                <c:pt idx="697">
                  <c:v>-2.9314968911810738E-2</c:v>
                </c:pt>
                <c:pt idx="698">
                  <c:v>-2.9610994078842132E-2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CB-45F3-BDEB-725AA47B3DAD}"/>
            </c:ext>
          </c:extLst>
        </c:ser>
        <c:ser>
          <c:idx val="8"/>
          <c:order val="1"/>
          <c:tx>
            <c:strRef>
              <c:f>'Inactive 3'!$W$1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'Inactive 3'!$V$2:$V$17</c:f>
              <c:numCache>
                <c:formatCode>General</c:formatCode>
                <c:ptCount val="16"/>
                <c:pt idx="0">
                  <c:v>0</c:v>
                </c:pt>
                <c:pt idx="1">
                  <c:v>5000</c:v>
                </c:pt>
                <c:pt idx="2">
                  <c:v>10000</c:v>
                </c:pt>
                <c:pt idx="3">
                  <c:v>15000</c:v>
                </c:pt>
                <c:pt idx="4">
                  <c:v>20000</c:v>
                </c:pt>
                <c:pt idx="5">
                  <c:v>25000</c:v>
                </c:pt>
                <c:pt idx="6">
                  <c:v>30000</c:v>
                </c:pt>
                <c:pt idx="7">
                  <c:v>35000</c:v>
                </c:pt>
                <c:pt idx="8">
                  <c:v>40000</c:v>
                </c:pt>
                <c:pt idx="9">
                  <c:v>45000</c:v>
                </c:pt>
                <c:pt idx="10">
                  <c:v>50000</c:v>
                </c:pt>
                <c:pt idx="11">
                  <c:v>55000</c:v>
                </c:pt>
                <c:pt idx="12">
                  <c:v>60000</c:v>
                </c:pt>
                <c:pt idx="13">
                  <c:v>65000</c:v>
                </c:pt>
                <c:pt idx="14">
                  <c:v>70000</c:v>
                </c:pt>
                <c:pt idx="15">
                  <c:v>75000</c:v>
                </c:pt>
              </c:numCache>
            </c:numRef>
          </c:xVal>
          <c:yVal>
            <c:numRef>
              <c:f>'Inactive 3'!$W$2:$W$17</c:f>
              <c:numCache>
                <c:formatCode>General</c:formatCode>
                <c:ptCount val="16"/>
                <c:pt idx="0">
                  <c:v>1.4728894172979592E-2</c:v>
                </c:pt>
                <c:pt idx="1">
                  <c:v>7.8101437159930455E-3</c:v>
                </c:pt>
                <c:pt idx="2">
                  <c:v>1.6642178914267813E-3</c:v>
                </c:pt>
                <c:pt idx="3">
                  <c:v>-3.7088833007192005E-3</c:v>
                </c:pt>
                <c:pt idx="4">
                  <c:v>-8.3091598604449028E-3</c:v>
                </c:pt>
                <c:pt idx="5">
                  <c:v>-1.2136611787750324E-2</c:v>
                </c:pt>
                <c:pt idx="6">
                  <c:v>-1.5191239082635458E-2</c:v>
                </c:pt>
                <c:pt idx="7">
                  <c:v>-1.7473041745100316E-2</c:v>
                </c:pt>
                <c:pt idx="8">
                  <c:v>-1.8982019775144895E-2</c:v>
                </c:pt>
                <c:pt idx="9">
                  <c:v>-1.9718173172769179E-2</c:v>
                </c:pt>
                <c:pt idx="10">
                  <c:v>-1.9681501937973196E-2</c:v>
                </c:pt>
                <c:pt idx="11">
                  <c:v>-1.8872006070756911E-2</c:v>
                </c:pt>
                <c:pt idx="12">
                  <c:v>-1.7289685571120365E-2</c:v>
                </c:pt>
                <c:pt idx="13">
                  <c:v>-1.4934540439063532E-2</c:v>
                </c:pt>
                <c:pt idx="14">
                  <c:v>-1.1806570674586417E-2</c:v>
                </c:pt>
                <c:pt idx="15">
                  <c:v>-7.9057762776890139E-3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CB-45F3-BDEB-725AA47B3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09456"/>
        <c:axId val="1"/>
      </c:scatterChart>
      <c:valAx>
        <c:axId val="829709456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657487565435534"/>
              <c:y val="0.87311305120092608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1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(days)</a:t>
                </a:r>
              </a:p>
            </c:rich>
          </c:tx>
          <c:layout>
            <c:manualLayout>
              <c:xMode val="edge"/>
              <c:yMode val="edge"/>
              <c:x val="5.2486187845303865E-2"/>
              <c:y val="0.36555954674849933"/>
            </c:manualLayout>
          </c:layout>
          <c:overlay val="0"/>
          <c:spPr>
            <a:solidFill>
              <a:srgbClr val="FFFFFF"/>
            </a:solidFill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09456"/>
        <c:crosses val="autoZero"/>
        <c:crossBetween val="midCat"/>
        <c:minorUnit val="0.01"/>
      </c:valAx>
      <c:spPr>
        <a:noFill/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7124852284459703"/>
          <c:y val="3.36391437308868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33987667215373"/>
          <c:y val="0.14678942920199375"/>
          <c:w val="0.80252888423319668"/>
          <c:h val="0.642203752758722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68947</c:v>
                </c:pt>
                <c:pt idx="602">
                  <c:v>69060.5</c:v>
                </c:pt>
                <c:pt idx="603">
                  <c:v>69119.5</c:v>
                </c:pt>
                <c:pt idx="604">
                  <c:v>70201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1'!$H$21:$H$777</c:f>
              <c:numCache>
                <c:formatCode>General</c:formatCode>
                <c:ptCount val="757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FC-4AA9-87EA-D0A7F8CF1760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68947</c:v>
                </c:pt>
                <c:pt idx="602">
                  <c:v>69060.5</c:v>
                </c:pt>
                <c:pt idx="603">
                  <c:v>69119.5</c:v>
                </c:pt>
                <c:pt idx="604">
                  <c:v>70201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1'!$I$21:$I$777</c:f>
              <c:numCache>
                <c:formatCode>General</c:formatCode>
                <c:ptCount val="757"/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-4.3887050000193994E-2</c:v>
                </c:pt>
                <c:pt idx="31">
                  <c:v>-3.30174999544397E-3</c:v>
                </c:pt>
                <c:pt idx="32">
                  <c:v>7.0485000469489023E-4</c:v>
                </c:pt>
                <c:pt idx="33">
                  <c:v>1.0262499999953434E-3</c:v>
                </c:pt>
                <c:pt idx="34">
                  <c:v>1.5969699998095166E-2</c:v>
                </c:pt>
                <c:pt idx="35">
                  <c:v>-7.3280500000691973E-3</c:v>
                </c:pt>
                <c:pt idx="36">
                  <c:v>-6.4873000010265969E-3</c:v>
                </c:pt>
                <c:pt idx="37">
                  <c:v>-4.920849998597987E-3</c:v>
                </c:pt>
                <c:pt idx="38">
                  <c:v>1.1046000072383322E-3</c:v>
                </c:pt>
                <c:pt idx="39">
                  <c:v>8.1046000050264411E-3</c:v>
                </c:pt>
                <c:pt idx="40">
                  <c:v>-2.2102749993791804E-2</c:v>
                </c:pt>
                <c:pt idx="41">
                  <c:v>-1.2775700000929646E-2</c:v>
                </c:pt>
                <c:pt idx="42">
                  <c:v>5.5768000020179898E-3</c:v>
                </c:pt>
                <c:pt idx="43">
                  <c:v>-2.447700004267972E-3</c:v>
                </c:pt>
                <c:pt idx="44">
                  <c:v>-8.1206499962718226E-3</c:v>
                </c:pt>
                <c:pt idx="45">
                  <c:v>1.0735150004620664E-2</c:v>
                </c:pt>
                <c:pt idx="46">
                  <c:v>-8.8557999988552183E-3</c:v>
                </c:pt>
                <c:pt idx="47">
                  <c:v>-1.817624999966938E-2</c:v>
                </c:pt>
                <c:pt idx="48">
                  <c:v>-1.3835999925504439E-3</c:v>
                </c:pt>
                <c:pt idx="49">
                  <c:v>2.9594999796245247E-4</c:v>
                </c:pt>
                <c:pt idx="50">
                  <c:v>-2.087649998429697E-3</c:v>
                </c:pt>
                <c:pt idx="51">
                  <c:v>-7.2911500028567389E-3</c:v>
                </c:pt>
                <c:pt idx="52">
                  <c:v>-5.2100499960943125E-3</c:v>
                </c:pt>
                <c:pt idx="53">
                  <c:v>-3.1067599993548356E-2</c:v>
                </c:pt>
                <c:pt idx="54">
                  <c:v>-7.4511999991955236E-3</c:v>
                </c:pt>
                <c:pt idx="55">
                  <c:v>-6.8347999913385138E-3</c:v>
                </c:pt>
                <c:pt idx="56">
                  <c:v>-4.9924999620998278E-4</c:v>
                </c:pt>
                <c:pt idx="57">
                  <c:v>-4.3230000010225922E-3</c:v>
                </c:pt>
                <c:pt idx="58">
                  <c:v>6.7700000363402069E-4</c:v>
                </c:pt>
                <c:pt idx="59">
                  <c:v>-1.5379550000943709E-2</c:v>
                </c:pt>
                <c:pt idx="60">
                  <c:v>-7.0194999934756197E-3</c:v>
                </c:pt>
                <c:pt idx="61">
                  <c:v>-1.7539749991556164E-2</c:v>
                </c:pt>
                <c:pt idx="62">
                  <c:v>-2.8063999925507233E-3</c:v>
                </c:pt>
                <c:pt idx="63">
                  <c:v>7.9114999971352518E-4</c:v>
                </c:pt>
                <c:pt idx="64">
                  <c:v>-7.6470999993034638E-3</c:v>
                </c:pt>
                <c:pt idx="65">
                  <c:v>3.6799500012421049E-3</c:v>
                </c:pt>
                <c:pt idx="66">
                  <c:v>-6.7092999961460009E-3</c:v>
                </c:pt>
                <c:pt idx="67">
                  <c:v>2.4481000073137693E-3</c:v>
                </c:pt>
                <c:pt idx="68">
                  <c:v>-6.9355000014184043E-3</c:v>
                </c:pt>
                <c:pt idx="69">
                  <c:v>-1.7592500007594936E-3</c:v>
                </c:pt>
                <c:pt idx="70">
                  <c:v>2.6620000426191837E-4</c:v>
                </c:pt>
                <c:pt idx="71">
                  <c:v>-3.3680999986245297E-3</c:v>
                </c:pt>
                <c:pt idx="72">
                  <c:v>-3.7517000018851832E-3</c:v>
                </c:pt>
                <c:pt idx="73">
                  <c:v>-1.116449995606672E-3</c:v>
                </c:pt>
                <c:pt idx="74">
                  <c:v>-6.9891999955871142E-3</c:v>
                </c:pt>
                <c:pt idx="75">
                  <c:v>7.3950002843048424E-5</c:v>
                </c:pt>
                <c:pt idx="76">
                  <c:v>-1.669324999966193E-2</c:v>
                </c:pt>
                <c:pt idx="77">
                  <c:v>-4.9194500024896115E-3</c:v>
                </c:pt>
                <c:pt idx="78">
                  <c:v>-1.397300002281554E-3</c:v>
                </c:pt>
                <c:pt idx="79">
                  <c:v>-3.9729999843984842E-4</c:v>
                </c:pt>
                <c:pt idx="80">
                  <c:v>3.3765000043786131E-3</c:v>
                </c:pt>
                <c:pt idx="81">
                  <c:v>-2.7099999715574086E-4</c:v>
                </c:pt>
                <c:pt idx="82">
                  <c:v>7.2900000668596476E-4</c:v>
                </c:pt>
                <c:pt idx="83">
                  <c:v>-5.2567999955499545E-3</c:v>
                </c:pt>
                <c:pt idx="84">
                  <c:v>-4.7525499976472929E-3</c:v>
                </c:pt>
                <c:pt idx="85">
                  <c:v>5.4312500069499947E-3</c:v>
                </c:pt>
                <c:pt idx="86">
                  <c:v>-5.7430999950156547E-3</c:v>
                </c:pt>
                <c:pt idx="87">
                  <c:v>-5.3264999951352365E-3</c:v>
                </c:pt>
                <c:pt idx="88">
                  <c:v>3.6490000056801364E-3</c:v>
                </c:pt>
                <c:pt idx="89">
                  <c:v>1.5990499960025772E-3</c:v>
                </c:pt>
                <c:pt idx="90">
                  <c:v>-1.0702549996494781E-2</c:v>
                </c:pt>
                <c:pt idx="91">
                  <c:v>-5.7590999931562692E-3</c:v>
                </c:pt>
                <c:pt idx="92">
                  <c:v>3.8572999983443879E-3</c:v>
                </c:pt>
                <c:pt idx="93">
                  <c:v>3.473700002359692E-3</c:v>
                </c:pt>
                <c:pt idx="94">
                  <c:v>-2.3286899995582644E-2</c:v>
                </c:pt>
                <c:pt idx="95">
                  <c:v>-6.7049999779555947E-4</c:v>
                </c:pt>
                <c:pt idx="96">
                  <c:v>-3.9999999717110768E-4</c:v>
                </c:pt>
                <c:pt idx="97">
                  <c:v>6.0094999935245141E-4</c:v>
                </c:pt>
                <c:pt idx="98">
                  <c:v>1.600950003194157E-3</c:v>
                </c:pt>
                <c:pt idx="99">
                  <c:v>1.073150007869117E-3</c:v>
                </c:pt>
                <c:pt idx="100">
                  <c:v>-5.2473000032478012E-3</c:v>
                </c:pt>
                <c:pt idx="101">
                  <c:v>4.9635000323178247E-4</c:v>
                </c:pt>
                <c:pt idx="102">
                  <c:v>-4.9776500018197112E-3</c:v>
                </c:pt>
                <c:pt idx="103">
                  <c:v>-2.9455999974743463E-3</c:v>
                </c:pt>
                <c:pt idx="104">
                  <c:v>3.4474500062060542E-3</c:v>
                </c:pt>
                <c:pt idx="105">
                  <c:v>5.0073000020347536E-3</c:v>
                </c:pt>
                <c:pt idx="106">
                  <c:v>-1.0492500005057082E-3</c:v>
                </c:pt>
                <c:pt idx="107">
                  <c:v>6.0139000052004121E-3</c:v>
                </c:pt>
                <c:pt idx="108">
                  <c:v>-6.0426499985624105E-3</c:v>
                </c:pt>
                <c:pt idx="109">
                  <c:v>-7.4007999937748536E-3</c:v>
                </c:pt>
                <c:pt idx="110">
                  <c:v>-2.2811000017100014E-3</c:v>
                </c:pt>
                <c:pt idx="111">
                  <c:v>5.2222000012989156E-3</c:v>
                </c:pt>
                <c:pt idx="112">
                  <c:v>1.3341900004888885E-2</c:v>
                </c:pt>
                <c:pt idx="113">
                  <c:v>-7.1925000011106022E-3</c:v>
                </c:pt>
                <c:pt idx="114">
                  <c:v>3.3673500074655749E-3</c:v>
                </c:pt>
                <c:pt idx="115">
                  <c:v>7.0469000056618825E-3</c:v>
                </c:pt>
                <c:pt idx="116">
                  <c:v>6.663300002401229E-3</c:v>
                </c:pt>
                <c:pt idx="117">
                  <c:v>-7.0972999965306371E-3</c:v>
                </c:pt>
                <c:pt idx="118">
                  <c:v>4.5191000026534311E-3</c:v>
                </c:pt>
                <c:pt idx="119">
                  <c:v>-1.3065249993815087E-2</c:v>
                </c:pt>
                <c:pt idx="120">
                  <c:v>-7.7692999984719791E-3</c:v>
                </c:pt>
                <c:pt idx="121">
                  <c:v>-2.0944999414496124E-4</c:v>
                </c:pt>
                <c:pt idx="122">
                  <c:v>-6.5930499986279756E-3</c:v>
                </c:pt>
                <c:pt idx="123">
                  <c:v>-4.6495999995386228E-3</c:v>
                </c:pt>
                <c:pt idx="124">
                  <c:v>-1.156599995738361E-3</c:v>
                </c:pt>
                <c:pt idx="125">
                  <c:v>3.7557500036200508E-3</c:v>
                </c:pt>
                <c:pt idx="126">
                  <c:v>1.2599999972735532E-3</c:v>
                </c:pt>
                <c:pt idx="127">
                  <c:v>3.0050003260839731E-5</c:v>
                </c:pt>
                <c:pt idx="133">
                  <c:v>-1.1066000006394461E-3</c:v>
                </c:pt>
                <c:pt idx="136">
                  <c:v>1.069650003046263E-3</c:v>
                </c:pt>
                <c:pt idx="137">
                  <c:v>2.6295000061509199E-3</c:v>
                </c:pt>
                <c:pt idx="138">
                  <c:v>2.4590000248281285E-4</c:v>
                </c:pt>
                <c:pt idx="141">
                  <c:v>-3.5967000003438443E-3</c:v>
                </c:pt>
                <c:pt idx="142">
                  <c:v>4.3655999979819171E-3</c:v>
                </c:pt>
                <c:pt idx="144">
                  <c:v>6.7812500055879354E-3</c:v>
                </c:pt>
                <c:pt idx="146">
                  <c:v>5.4673999984515831E-3</c:v>
                </c:pt>
                <c:pt idx="147">
                  <c:v>-6.268499928410165E-4</c:v>
                </c:pt>
                <c:pt idx="148">
                  <c:v>-1.01044999610167E-3</c:v>
                </c:pt>
                <c:pt idx="150">
                  <c:v>-1.5890750000835396E-2</c:v>
                </c:pt>
                <c:pt idx="151">
                  <c:v>6.1092499963706359E-3</c:v>
                </c:pt>
                <c:pt idx="152">
                  <c:v>9.6504999964963645E-4</c:v>
                </c:pt>
                <c:pt idx="154">
                  <c:v>1.9141299999319017E-2</c:v>
                </c:pt>
                <c:pt idx="155">
                  <c:v>-1.2611499987542629E-3</c:v>
                </c:pt>
                <c:pt idx="164">
                  <c:v>-1.9708500039996579E-3</c:v>
                </c:pt>
                <c:pt idx="165">
                  <c:v>-7.9896999959601089E-3</c:v>
                </c:pt>
                <c:pt idx="167">
                  <c:v>1.1180900000908878E-2</c:v>
                </c:pt>
                <c:pt idx="171">
                  <c:v>8.6004000040702522E-3</c:v>
                </c:pt>
                <c:pt idx="172">
                  <c:v>2.2441500041168183E-3</c:v>
                </c:pt>
                <c:pt idx="173">
                  <c:v>-6.1959999948157929E-3</c:v>
                </c:pt>
                <c:pt idx="174">
                  <c:v>7.1075000014388934E-3</c:v>
                </c:pt>
                <c:pt idx="175">
                  <c:v>1.9843600006424822E-2</c:v>
                </c:pt>
                <c:pt idx="176">
                  <c:v>3.4599999999045394E-3</c:v>
                </c:pt>
                <c:pt idx="177">
                  <c:v>8.4599999972851947E-3</c:v>
                </c:pt>
                <c:pt idx="178">
                  <c:v>2.5797000052989461E-3</c:v>
                </c:pt>
                <c:pt idx="179">
                  <c:v>3.2404000012320466E-3</c:v>
                </c:pt>
                <c:pt idx="180">
                  <c:v>4.2403999977977946E-3</c:v>
                </c:pt>
                <c:pt idx="181">
                  <c:v>-5.8529000016278587E-3</c:v>
                </c:pt>
                <c:pt idx="182">
                  <c:v>-2.556949999416247E-3</c:v>
                </c:pt>
                <c:pt idx="183">
                  <c:v>6.619300002057571E-3</c:v>
                </c:pt>
                <c:pt idx="184">
                  <c:v>-1.4129999908618629E-4</c:v>
                </c:pt>
                <c:pt idx="185">
                  <c:v>-9.9009499972453341E-3</c:v>
                </c:pt>
                <c:pt idx="186">
                  <c:v>-6.5584999538259581E-4</c:v>
                </c:pt>
                <c:pt idx="187">
                  <c:v>9.9342000030446798E-3</c:v>
                </c:pt>
                <c:pt idx="188">
                  <c:v>3.9540000070701353E-3</c:v>
                </c:pt>
                <c:pt idx="189">
                  <c:v>7.1084999945014715E-4</c:v>
                </c:pt>
                <c:pt idx="190">
                  <c:v>-1.5907499910099432E-3</c:v>
                </c:pt>
                <c:pt idx="191">
                  <c:v>3.7617500056512654E-3</c:v>
                </c:pt>
                <c:pt idx="192">
                  <c:v>-1.9864999921992421E-4</c:v>
                </c:pt>
                <c:pt idx="193">
                  <c:v>-1.1078949995862786E-2</c:v>
                </c:pt>
                <c:pt idx="194">
                  <c:v>5.6091000005835667E-3</c:v>
                </c:pt>
                <c:pt idx="195">
                  <c:v>6.7794999631587416E-4</c:v>
                </c:pt>
                <c:pt idx="196">
                  <c:v>4.016350008896552E-3</c:v>
                </c:pt>
                <c:pt idx="197">
                  <c:v>5.0239000047440641E-3</c:v>
                </c:pt>
                <c:pt idx="198">
                  <c:v>4.0126000021700747E-3</c:v>
                </c:pt>
                <c:pt idx="199">
                  <c:v>1.647850003791973E-3</c:v>
                </c:pt>
                <c:pt idx="200">
                  <c:v>1.655400003073737E-3</c:v>
                </c:pt>
                <c:pt idx="201">
                  <c:v>3.2152499989024363E-3</c:v>
                </c:pt>
                <c:pt idx="202">
                  <c:v>-1.4887999932398088E-3</c:v>
                </c:pt>
                <c:pt idx="206">
                  <c:v>-9.3812499981140718E-3</c:v>
                </c:pt>
                <c:pt idx="207">
                  <c:v>4.7262000007322058E-3</c:v>
                </c:pt>
                <c:pt idx="208">
                  <c:v>1.3501499997801147E-3</c:v>
                </c:pt>
                <c:pt idx="209">
                  <c:v>1.0238000002573244E-2</c:v>
                </c:pt>
                <c:pt idx="210">
                  <c:v>-6.025899994710926E-3</c:v>
                </c:pt>
                <c:pt idx="211">
                  <c:v>-8.0824499964364804E-3</c:v>
                </c:pt>
                <c:pt idx="212">
                  <c:v>-7.8741499964962713E-3</c:v>
                </c:pt>
                <c:pt idx="213">
                  <c:v>2.2101350004959386E-2</c:v>
                </c:pt>
                <c:pt idx="214">
                  <c:v>2.1654500014847144E-3</c:v>
                </c:pt>
                <c:pt idx="215">
                  <c:v>-6.538599991472438E-3</c:v>
                </c:pt>
                <c:pt idx="216">
                  <c:v>9.2145000235177577E-4</c:v>
                </c:pt>
                <c:pt idx="217">
                  <c:v>8.2815000496339053E-4</c:v>
                </c:pt>
                <c:pt idx="218">
                  <c:v>-1.3372599991271272E-2</c:v>
                </c:pt>
                <c:pt idx="219">
                  <c:v>2.8036500079906546E-3</c:v>
                </c:pt>
                <c:pt idx="220">
                  <c:v>-8.6929999815765768E-4</c:v>
                </c:pt>
                <c:pt idx="221">
                  <c:v>1.7612500014365651E-3</c:v>
                </c:pt>
                <c:pt idx="222">
                  <c:v>7.0195000007515773E-3</c:v>
                </c:pt>
                <c:pt idx="223">
                  <c:v>-1.2356549996184185E-2</c:v>
                </c:pt>
                <c:pt idx="224">
                  <c:v>-5.2514999697450548E-4</c:v>
                </c:pt>
                <c:pt idx="232">
                  <c:v>-1.1725899996235967E-2</c:v>
                </c:pt>
                <c:pt idx="233">
                  <c:v>-3.1095000013010576E-3</c:v>
                </c:pt>
                <c:pt idx="234">
                  <c:v>-4.1660499919089489E-3</c:v>
                </c:pt>
                <c:pt idx="235">
                  <c:v>1.1610000001383014E-3</c:v>
                </c:pt>
                <c:pt idx="236">
                  <c:v>-9.3922499945620075E-3</c:v>
                </c:pt>
                <c:pt idx="237">
                  <c:v>-1.214099997014273E-3</c:v>
                </c:pt>
                <c:pt idx="241">
                  <c:v>-3.8860999993630685E-3</c:v>
                </c:pt>
                <c:pt idx="242">
                  <c:v>-2.1744999976363033E-3</c:v>
                </c:pt>
                <c:pt idx="243">
                  <c:v>-1.2866499964729883E-3</c:v>
                </c:pt>
                <c:pt idx="244">
                  <c:v>-1.0110399998666253E-2</c:v>
                </c:pt>
                <c:pt idx="245">
                  <c:v>-1.1551399999007117E-2</c:v>
                </c:pt>
                <c:pt idx="246">
                  <c:v>-6.0792000003857538E-3</c:v>
                </c:pt>
                <c:pt idx="249">
                  <c:v>-1.0603199996694457E-2</c:v>
                </c:pt>
                <c:pt idx="250">
                  <c:v>-1.4960399996198248E-2</c:v>
                </c:pt>
                <c:pt idx="251">
                  <c:v>-1.5644500017515384E-3</c:v>
                </c:pt>
                <c:pt idx="252">
                  <c:v>-1.4739499965799041E-3</c:v>
                </c:pt>
                <c:pt idx="253">
                  <c:v>-1.485754999157507E-2</c:v>
                </c:pt>
                <c:pt idx="254">
                  <c:v>1.0859000030905008E-3</c:v>
                </c:pt>
                <c:pt idx="255">
                  <c:v>-1.4737849996890873E-2</c:v>
                </c:pt>
                <c:pt idx="256">
                  <c:v>-8.3749997429549694E-5</c:v>
                </c:pt>
                <c:pt idx="257">
                  <c:v>-9.6181499975500628E-3</c:v>
                </c:pt>
                <c:pt idx="258">
                  <c:v>-1.3291099996422417E-2</c:v>
                </c:pt>
                <c:pt idx="259">
                  <c:v>-3.1958999970811419E-3</c:v>
                </c:pt>
                <c:pt idx="260">
                  <c:v>-9.7480999975232407E-3</c:v>
                </c:pt>
                <c:pt idx="261">
                  <c:v>-1.0421049999422394E-2</c:v>
                </c:pt>
                <c:pt idx="262">
                  <c:v>-6.131699999968987E-3</c:v>
                </c:pt>
                <c:pt idx="263">
                  <c:v>-8.5275499950512312E-3</c:v>
                </c:pt>
                <c:pt idx="264">
                  <c:v>-6.6839999926742166E-3</c:v>
                </c:pt>
                <c:pt idx="265">
                  <c:v>-3.9102000009734184E-3</c:v>
                </c:pt>
                <c:pt idx="266">
                  <c:v>-2.677399999811314E-3</c:v>
                </c:pt>
                <c:pt idx="267">
                  <c:v>-1.3971450003737118E-2</c:v>
                </c:pt>
                <c:pt idx="268">
                  <c:v>-1.3411599997198209E-2</c:v>
                </c:pt>
                <c:pt idx="269">
                  <c:v>-1.0931849996268284E-2</c:v>
                </c:pt>
                <c:pt idx="270">
                  <c:v>-3.0063000012887642E-3</c:v>
                </c:pt>
                <c:pt idx="271">
                  <c:v>-2.0332399995822925E-2</c:v>
                </c:pt>
                <c:pt idx="272">
                  <c:v>-6.0863999970024452E-3</c:v>
                </c:pt>
                <c:pt idx="273">
                  <c:v>-1.1141900002257898E-2</c:v>
                </c:pt>
                <c:pt idx="274">
                  <c:v>-1.8373749997408595E-2</c:v>
                </c:pt>
                <c:pt idx="275">
                  <c:v>-6.7761999962385744E-3</c:v>
                </c:pt>
                <c:pt idx="276">
                  <c:v>-1.7159799994260538E-2</c:v>
                </c:pt>
                <c:pt idx="277">
                  <c:v>-1.2480249992222525E-2</c:v>
                </c:pt>
                <c:pt idx="278">
                  <c:v>-2.3517949994129594E-2</c:v>
                </c:pt>
                <c:pt idx="279">
                  <c:v>-6.5367999923182651E-3</c:v>
                </c:pt>
                <c:pt idx="280">
                  <c:v>-1.6485899999679532E-2</c:v>
                </c:pt>
                <c:pt idx="281">
                  <c:v>-1.4565999998012558E-2</c:v>
                </c:pt>
                <c:pt idx="282">
                  <c:v>-3.1446300003153738E-2</c:v>
                </c:pt>
                <c:pt idx="283">
                  <c:v>-9.9513999957707711E-3</c:v>
                </c:pt>
                <c:pt idx="284">
                  <c:v>-1.2489549997553695E-2</c:v>
                </c:pt>
                <c:pt idx="285">
                  <c:v>-4.1624999939813279E-3</c:v>
                </c:pt>
                <c:pt idx="286">
                  <c:v>-2.1375499993155245E-2</c:v>
                </c:pt>
                <c:pt idx="287">
                  <c:v>-2.1519699992495589E-2</c:v>
                </c:pt>
                <c:pt idx="288">
                  <c:v>-1.4632799997343682E-2</c:v>
                </c:pt>
                <c:pt idx="289">
                  <c:v>-1.4343449998705182E-2</c:v>
                </c:pt>
                <c:pt idx="290">
                  <c:v>-1.4273699991463218E-2</c:v>
                </c:pt>
                <c:pt idx="291">
                  <c:v>-1.4863699994748458E-2</c:v>
                </c:pt>
                <c:pt idx="292">
                  <c:v>-1.4824099998804741E-2</c:v>
                </c:pt>
                <c:pt idx="293">
                  <c:v>-9.0445499954512343E-3</c:v>
                </c:pt>
                <c:pt idx="294">
                  <c:v>-6.3631000011810102E-3</c:v>
                </c:pt>
                <c:pt idx="295">
                  <c:v>6.3690000388305634E-4</c:v>
                </c:pt>
                <c:pt idx="296">
                  <c:v>-8.8409500021953136E-3</c:v>
                </c:pt>
                <c:pt idx="297">
                  <c:v>-1.6217949996644165E-2</c:v>
                </c:pt>
                <c:pt idx="298">
                  <c:v>-2.0416999977896921E-3</c:v>
                </c:pt>
                <c:pt idx="299">
                  <c:v>-6.474299996625632E-3</c:v>
                </c:pt>
                <c:pt idx="300">
                  <c:v>-1.6233950002060737E-2</c:v>
                </c:pt>
                <c:pt idx="301">
                  <c:v>-4.6673999968334101E-3</c:v>
                </c:pt>
                <c:pt idx="302">
                  <c:v>-1.1163149996718857E-2</c:v>
                </c:pt>
                <c:pt idx="303">
                  <c:v>-1.1219699998036958E-2</c:v>
                </c:pt>
                <c:pt idx="304">
                  <c:v>-6.3252499967347831E-3</c:v>
                </c:pt>
                <c:pt idx="305">
                  <c:v>-1.4853500033495948E-3</c:v>
                </c:pt>
                <c:pt idx="306">
                  <c:v>-7.3967499993159436E-3</c:v>
                </c:pt>
                <c:pt idx="307">
                  <c:v>-8.0484999489272013E-4</c:v>
                </c:pt>
                <c:pt idx="308">
                  <c:v>-8.5908999972161837E-3</c:v>
                </c:pt>
                <c:pt idx="309">
                  <c:v>-1.506119999976363E-2</c:v>
                </c:pt>
                <c:pt idx="310">
                  <c:v>-1.067279999551829E-2</c:v>
                </c:pt>
                <c:pt idx="311">
                  <c:v>-1.58604999887757E-3</c:v>
                </c:pt>
                <c:pt idx="312">
                  <c:v>-1.7144949997600634E-2</c:v>
                </c:pt>
                <c:pt idx="313">
                  <c:v>-6.9432499949471094E-3</c:v>
                </c:pt>
                <c:pt idx="314">
                  <c:v>-1.1289149995718617E-2</c:v>
                </c:pt>
                <c:pt idx="315">
                  <c:v>-1.9759449998673517E-2</c:v>
                </c:pt>
                <c:pt idx="316">
                  <c:v>-5.0233500005560927E-3</c:v>
                </c:pt>
                <c:pt idx="317">
                  <c:v>-1.5073299997311551E-2</c:v>
                </c:pt>
                <c:pt idx="318">
                  <c:v>-1.0481400000571739E-2</c:v>
                </c:pt>
                <c:pt idx="319">
                  <c:v>-1.9028900002012961E-2</c:v>
                </c:pt>
                <c:pt idx="320">
                  <c:v>-1.693179999710992E-2</c:v>
                </c:pt>
                <c:pt idx="321">
                  <c:v>6.1756500072078779E-3</c:v>
                </c:pt>
                <c:pt idx="322">
                  <c:v>-1.4729149996128399E-2</c:v>
                </c:pt>
                <c:pt idx="323">
                  <c:v>-1.0281449998728931E-2</c:v>
                </c:pt>
                <c:pt idx="324">
                  <c:v>-1.6067499993368983E-2</c:v>
                </c:pt>
                <c:pt idx="325">
                  <c:v>-1.5097650000825524E-2</c:v>
                </c:pt>
                <c:pt idx="326">
                  <c:v>-1.3505749993782956E-2</c:v>
                </c:pt>
                <c:pt idx="327">
                  <c:v>-9.4990500001586042E-3</c:v>
                </c:pt>
                <c:pt idx="328">
                  <c:v>-4.1465499962214381E-3</c:v>
                </c:pt>
                <c:pt idx="329">
                  <c:v>-4.0824499956215732E-3</c:v>
                </c:pt>
                <c:pt idx="330">
                  <c:v>4.0127500033122487E-3</c:v>
                </c:pt>
                <c:pt idx="331">
                  <c:v>-1.5131449996260926E-2</c:v>
                </c:pt>
                <c:pt idx="332">
                  <c:v>-1.2619649991393089E-2</c:v>
                </c:pt>
                <c:pt idx="333">
                  <c:v>-1.1349050000717398E-2</c:v>
                </c:pt>
                <c:pt idx="334">
                  <c:v>-1.46949499976472E-2</c:v>
                </c:pt>
                <c:pt idx="335">
                  <c:v>-1.8981449997227173E-2</c:v>
                </c:pt>
                <c:pt idx="336">
                  <c:v>-8.365049994608853E-3</c:v>
                </c:pt>
                <c:pt idx="337">
                  <c:v>-1.3949399995908607E-2</c:v>
                </c:pt>
                <c:pt idx="338">
                  <c:v>-9.853249997831881E-3</c:v>
                </c:pt>
                <c:pt idx="339">
                  <c:v>-1.8406399998639245E-2</c:v>
                </c:pt>
                <c:pt idx="340">
                  <c:v>-1.0398849997727666E-2</c:v>
                </c:pt>
                <c:pt idx="342">
                  <c:v>-1.3870099995983765E-2</c:v>
                </c:pt>
                <c:pt idx="343">
                  <c:v>-1.4126449998002499E-2</c:v>
                </c:pt>
                <c:pt idx="346">
                  <c:v>-1.3375249996897765E-2</c:v>
                </c:pt>
                <c:pt idx="347">
                  <c:v>-2.6578749995678663E-2</c:v>
                </c:pt>
                <c:pt idx="348">
                  <c:v>-1.3984949997393414E-2</c:v>
                </c:pt>
                <c:pt idx="351">
                  <c:v>-1.4328949997434393E-2</c:v>
                </c:pt>
                <c:pt idx="352">
                  <c:v>-1.9068699992203619E-2</c:v>
                </c:pt>
                <c:pt idx="354">
                  <c:v>-1.8362749993684702E-2</c:v>
                </c:pt>
                <c:pt idx="356">
                  <c:v>-2.0650199992815033E-2</c:v>
                </c:pt>
                <c:pt idx="360">
                  <c:v>-2.0818899996811524E-2</c:v>
                </c:pt>
                <c:pt idx="361">
                  <c:v>-2.089430000341963E-2</c:v>
                </c:pt>
                <c:pt idx="362">
                  <c:v>-2.510729999630712E-2</c:v>
                </c:pt>
                <c:pt idx="364">
                  <c:v>-2.2588799998629838E-2</c:v>
                </c:pt>
                <c:pt idx="365">
                  <c:v>-1.1355999995430466E-2</c:v>
                </c:pt>
                <c:pt idx="371">
                  <c:v>-2.0784699998330325E-2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FFC-4AA9-87EA-D0A7F8CF1760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68947</c:v>
                </c:pt>
                <c:pt idx="602">
                  <c:v>69060.5</c:v>
                </c:pt>
                <c:pt idx="603">
                  <c:v>69119.5</c:v>
                </c:pt>
                <c:pt idx="604">
                  <c:v>70201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1'!$J$21:$J$777</c:f>
              <c:numCache>
                <c:formatCode>General</c:formatCode>
                <c:ptCount val="757"/>
                <c:pt idx="156">
                  <c:v>-4.0848999997251667E-3</c:v>
                </c:pt>
                <c:pt idx="157">
                  <c:v>4.7495000035269186E-4</c:v>
                </c:pt>
                <c:pt idx="159">
                  <c:v>6.6512000048533082E-3</c:v>
                </c:pt>
                <c:pt idx="357">
                  <c:v>-2.0010799998999573E-2</c:v>
                </c:pt>
                <c:pt idx="358">
                  <c:v>-1.7183749994728714E-2</c:v>
                </c:pt>
                <c:pt idx="372">
                  <c:v>-2.5724849991092924E-2</c:v>
                </c:pt>
                <c:pt idx="374">
                  <c:v>-2.2681200003717095E-2</c:v>
                </c:pt>
                <c:pt idx="379">
                  <c:v>-2.4760599997534882E-2</c:v>
                </c:pt>
                <c:pt idx="380">
                  <c:v>-2.5755199996638112E-2</c:v>
                </c:pt>
                <c:pt idx="389">
                  <c:v>-2.8962899996258784E-2</c:v>
                </c:pt>
                <c:pt idx="391">
                  <c:v>-2.7249499995377846E-2</c:v>
                </c:pt>
                <c:pt idx="401">
                  <c:v>-2.5412999995751306E-2</c:v>
                </c:pt>
                <c:pt idx="402">
                  <c:v>-2.8383849996316712E-2</c:v>
                </c:pt>
                <c:pt idx="403">
                  <c:v>-2.5556799992045853E-2</c:v>
                </c:pt>
                <c:pt idx="412">
                  <c:v>-2.4780799998552538E-2</c:v>
                </c:pt>
                <c:pt idx="431">
                  <c:v>-1.899079999566311E-2</c:v>
                </c:pt>
                <c:pt idx="432">
                  <c:v>-2.0563749996654224E-2</c:v>
                </c:pt>
                <c:pt idx="445">
                  <c:v>-1.9467600002826657E-2</c:v>
                </c:pt>
                <c:pt idx="457">
                  <c:v>-1.943675000075018E-2</c:v>
                </c:pt>
                <c:pt idx="458">
                  <c:v>-1.9909699993149843E-2</c:v>
                </c:pt>
                <c:pt idx="476">
                  <c:v>-1.87926999933552E-2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FFC-4AA9-87EA-D0A7F8CF1760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1'!$F$21:$F$1777</c:f>
              <c:numCache>
                <c:formatCode>General</c:formatCode>
                <c:ptCount val="1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68947</c:v>
                </c:pt>
                <c:pt idx="602">
                  <c:v>69060.5</c:v>
                </c:pt>
                <c:pt idx="603">
                  <c:v>69119.5</c:v>
                </c:pt>
                <c:pt idx="604">
                  <c:v>70201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1'!$K$21:$K$1777</c:f>
              <c:numCache>
                <c:formatCode>General</c:formatCode>
                <c:ptCount val="1757"/>
                <c:pt idx="378">
                  <c:v>-2.6111499995749909E-2</c:v>
                </c:pt>
                <c:pt idx="381">
                  <c:v>-2.7998799996566959E-2</c:v>
                </c:pt>
                <c:pt idx="382">
                  <c:v>-2.8041749996191356E-2</c:v>
                </c:pt>
                <c:pt idx="383">
                  <c:v>-2.9170649992011022E-2</c:v>
                </c:pt>
                <c:pt idx="384">
                  <c:v>-2.9000149996136315E-2</c:v>
                </c:pt>
                <c:pt idx="385">
                  <c:v>-3.0915949995687697E-2</c:v>
                </c:pt>
                <c:pt idx="386">
                  <c:v>-2.768889999424573E-2</c:v>
                </c:pt>
                <c:pt idx="387">
                  <c:v>-2.739185000245925E-2</c:v>
                </c:pt>
                <c:pt idx="388">
                  <c:v>-2.9099949999363162E-2</c:v>
                </c:pt>
                <c:pt idx="390">
                  <c:v>-2.6764299997012131E-2</c:v>
                </c:pt>
                <c:pt idx="392">
                  <c:v>-2.6396899993414991E-2</c:v>
                </c:pt>
                <c:pt idx="393">
                  <c:v>-2.986984999733977E-2</c:v>
                </c:pt>
                <c:pt idx="394">
                  <c:v>-2.9380499996477738E-2</c:v>
                </c:pt>
                <c:pt idx="395">
                  <c:v>-3.0453449995547999E-2</c:v>
                </c:pt>
                <c:pt idx="396">
                  <c:v>-2.8966549994947854E-2</c:v>
                </c:pt>
                <c:pt idx="397">
                  <c:v>-2.8600949997780845E-2</c:v>
                </c:pt>
                <c:pt idx="398">
                  <c:v>-2.7090099996712524E-2</c:v>
                </c:pt>
                <c:pt idx="399">
                  <c:v>-2.5765599995793309E-2</c:v>
                </c:pt>
                <c:pt idx="400">
                  <c:v>-2.6273700001183897E-2</c:v>
                </c:pt>
                <c:pt idx="404">
                  <c:v>-2.564689999417169E-2</c:v>
                </c:pt>
                <c:pt idx="405">
                  <c:v>-2.7449149994936306E-2</c:v>
                </c:pt>
                <c:pt idx="406">
                  <c:v>-2.6760549997561611E-2</c:v>
                </c:pt>
                <c:pt idx="407">
                  <c:v>-2.5767899998754729E-2</c:v>
                </c:pt>
                <c:pt idx="408">
                  <c:v>-2.4730099998123478E-2</c:v>
                </c:pt>
                <c:pt idx="409">
                  <c:v>-2.7374849996704143E-2</c:v>
                </c:pt>
                <c:pt idx="410">
                  <c:v>-2.5199750001775101E-2</c:v>
                </c:pt>
                <c:pt idx="411">
                  <c:v>-2.5460368407948408E-2</c:v>
                </c:pt>
                <c:pt idx="413">
                  <c:v>-2.3342799999227282E-2</c:v>
                </c:pt>
                <c:pt idx="414">
                  <c:v>-2.2171999997226521E-2</c:v>
                </c:pt>
                <c:pt idx="415">
                  <c:v>-2.6944949997414369E-2</c:v>
                </c:pt>
                <c:pt idx="416">
                  <c:v>-2.4156349994882476E-2</c:v>
                </c:pt>
                <c:pt idx="417">
                  <c:v>-2.4663699994562194E-2</c:v>
                </c:pt>
                <c:pt idx="418">
                  <c:v>-2.4136649997672066E-2</c:v>
                </c:pt>
                <c:pt idx="419">
                  <c:v>-2.3609599993505981E-2</c:v>
                </c:pt>
                <c:pt idx="420">
                  <c:v>-2.2266499996476341E-2</c:v>
                </c:pt>
                <c:pt idx="421">
                  <c:v>-2.117395000095712E-2</c:v>
                </c:pt>
                <c:pt idx="422">
                  <c:v>-2.0446899994567502E-2</c:v>
                </c:pt>
                <c:pt idx="423">
                  <c:v>-2.1103449995280243E-2</c:v>
                </c:pt>
                <c:pt idx="424">
                  <c:v>-2.3370650000288151E-2</c:v>
                </c:pt>
                <c:pt idx="425">
                  <c:v>-2.1043599997938145E-2</c:v>
                </c:pt>
                <c:pt idx="426">
                  <c:v>-2.0143599998846184E-2</c:v>
                </c:pt>
                <c:pt idx="429">
                  <c:v>-1.9823899994662497E-2</c:v>
                </c:pt>
                <c:pt idx="433">
                  <c:v>-1.9939799996791407E-2</c:v>
                </c:pt>
                <c:pt idx="434">
                  <c:v>-1.9333399992319755E-2</c:v>
                </c:pt>
                <c:pt idx="435">
                  <c:v>-2.1706349994929042E-2</c:v>
                </c:pt>
                <c:pt idx="436">
                  <c:v>-1.9079300000157673E-2</c:v>
                </c:pt>
                <c:pt idx="437">
                  <c:v>-1.9462899996142369E-2</c:v>
                </c:pt>
                <c:pt idx="438">
                  <c:v>-2.1373550000134856E-2</c:v>
                </c:pt>
                <c:pt idx="439">
                  <c:v>-1.745959999243496E-2</c:v>
                </c:pt>
                <c:pt idx="440">
                  <c:v>-2.1114449999004137E-2</c:v>
                </c:pt>
                <c:pt idx="441">
                  <c:v>-1.9687399995746091E-2</c:v>
                </c:pt>
                <c:pt idx="442">
                  <c:v>-1.9388150001759641E-2</c:v>
                </c:pt>
                <c:pt idx="443">
                  <c:v>-1.9165999998222105E-2</c:v>
                </c:pt>
                <c:pt idx="444">
                  <c:v>-2.2648749996733386E-2</c:v>
                </c:pt>
                <c:pt idx="446">
                  <c:v>-1.9788699995842762E-2</c:v>
                </c:pt>
                <c:pt idx="447">
                  <c:v>-1.9669000001158565E-2</c:v>
                </c:pt>
                <c:pt idx="448">
                  <c:v>-2.0109149998461362E-2</c:v>
                </c:pt>
                <c:pt idx="449">
                  <c:v>-1.9613199998275377E-2</c:v>
                </c:pt>
                <c:pt idx="450">
                  <c:v>-1.9180399998731446E-2</c:v>
                </c:pt>
                <c:pt idx="451">
                  <c:v>-1.9340999991982244E-2</c:v>
                </c:pt>
                <c:pt idx="452">
                  <c:v>-1.9504900003084913E-2</c:v>
                </c:pt>
                <c:pt idx="453">
                  <c:v>-1.9356749995495193E-2</c:v>
                </c:pt>
                <c:pt idx="454">
                  <c:v>-1.9829699995170813E-2</c:v>
                </c:pt>
                <c:pt idx="455">
                  <c:v>-1.9837050000205636E-2</c:v>
                </c:pt>
                <c:pt idx="456">
                  <c:v>-1.9519599998602644E-2</c:v>
                </c:pt>
                <c:pt idx="459">
                  <c:v>-1.9299799998407252E-2</c:v>
                </c:pt>
                <c:pt idx="460">
                  <c:v>-2.0656349995988421E-2</c:v>
                </c:pt>
                <c:pt idx="461">
                  <c:v>-2.1829299992532469E-2</c:v>
                </c:pt>
                <c:pt idx="462">
                  <c:v>-1.9362849998287857E-2</c:v>
                </c:pt>
                <c:pt idx="463">
                  <c:v>-1.9207599994842894E-2</c:v>
                </c:pt>
                <c:pt idx="465">
                  <c:v>-1.9297249993542209E-2</c:v>
                </c:pt>
                <c:pt idx="466">
                  <c:v>-1.8834449991118163E-2</c:v>
                </c:pt>
                <c:pt idx="467">
                  <c:v>-1.9088050001300871E-2</c:v>
                </c:pt>
                <c:pt idx="468">
                  <c:v>-1.9552099991415162E-2</c:v>
                </c:pt>
                <c:pt idx="469">
                  <c:v>-1.9443049997789785E-2</c:v>
                </c:pt>
                <c:pt idx="472">
                  <c:v>-2.3231450002640486E-2</c:v>
                </c:pt>
                <c:pt idx="473">
                  <c:v>-1.8831450004654471E-2</c:v>
                </c:pt>
                <c:pt idx="474">
                  <c:v>-1.9804399998974986E-2</c:v>
                </c:pt>
                <c:pt idx="475">
                  <c:v>-1.8477349993190728E-2</c:v>
                </c:pt>
                <c:pt idx="477">
                  <c:v>-1.9486849989334587E-2</c:v>
                </c:pt>
                <c:pt idx="478">
                  <c:v>-1.9850749995384831E-2</c:v>
                </c:pt>
                <c:pt idx="479">
                  <c:v>-1.8229349996545352E-2</c:v>
                </c:pt>
                <c:pt idx="480">
                  <c:v>-1.8658999993931502E-2</c:v>
                </c:pt>
                <c:pt idx="481">
                  <c:v>-1.9333399992319755E-2</c:v>
                </c:pt>
                <c:pt idx="482">
                  <c:v>-1.900634999765316E-2</c:v>
                </c:pt>
                <c:pt idx="483">
                  <c:v>-1.767929999914486E-2</c:v>
                </c:pt>
                <c:pt idx="484">
                  <c:v>-1.9665350002469495E-2</c:v>
                </c:pt>
                <c:pt idx="485">
                  <c:v>-1.9921049999538809E-2</c:v>
                </c:pt>
                <c:pt idx="486">
                  <c:v>-1.8901349998486694E-2</c:v>
                </c:pt>
                <c:pt idx="487">
                  <c:v>-1.9657899996673223E-2</c:v>
                </c:pt>
                <c:pt idx="488">
                  <c:v>-1.8030849998467602E-2</c:v>
                </c:pt>
                <c:pt idx="489">
                  <c:v>-1.9025099994905759E-2</c:v>
                </c:pt>
                <c:pt idx="490">
                  <c:v>-1.8798049997712951E-2</c:v>
                </c:pt>
                <c:pt idx="491">
                  <c:v>-1.8466000001353677E-2</c:v>
                </c:pt>
                <c:pt idx="492">
                  <c:v>-1.7833199999586213E-2</c:v>
                </c:pt>
                <c:pt idx="493">
                  <c:v>-1.8506149994209409E-2</c:v>
                </c:pt>
                <c:pt idx="494">
                  <c:v>-2.0279099997424055E-2</c:v>
                </c:pt>
                <c:pt idx="495">
                  <c:v>-2.0879750001768116E-2</c:v>
                </c:pt>
                <c:pt idx="496">
                  <c:v>-1.8613500003993977E-2</c:v>
                </c:pt>
                <c:pt idx="497">
                  <c:v>-1.8799550001858734E-2</c:v>
                </c:pt>
                <c:pt idx="498">
                  <c:v>-1.8672499994863756E-2</c:v>
                </c:pt>
                <c:pt idx="499">
                  <c:v>-1.8666750002012122E-2</c:v>
                </c:pt>
                <c:pt idx="500">
                  <c:v>-1.9957699994847644E-2</c:v>
                </c:pt>
                <c:pt idx="501">
                  <c:v>-1.9057699995755684E-2</c:v>
                </c:pt>
                <c:pt idx="502">
                  <c:v>-2.0130649994825944E-2</c:v>
                </c:pt>
                <c:pt idx="503">
                  <c:v>-1.8460149993188679E-2</c:v>
                </c:pt>
                <c:pt idx="504">
                  <c:v>-1.9881449996319134E-2</c:v>
                </c:pt>
                <c:pt idx="505">
                  <c:v>-2.1129699998709839E-2</c:v>
                </c:pt>
                <c:pt idx="506">
                  <c:v>-2.0002650002425071E-2</c:v>
                </c:pt>
                <c:pt idx="507">
                  <c:v>-1.9149200161336921E-2</c:v>
                </c:pt>
                <c:pt idx="508">
                  <c:v>-1.9822149995889049E-2</c:v>
                </c:pt>
                <c:pt idx="509">
                  <c:v>-1.8472099996870384E-2</c:v>
                </c:pt>
                <c:pt idx="510">
                  <c:v>-1.8924500000139233E-2</c:v>
                </c:pt>
                <c:pt idx="511">
                  <c:v>-1.9974449998699129E-2</c:v>
                </c:pt>
                <c:pt idx="512">
                  <c:v>-1.8252299996674992E-2</c:v>
                </c:pt>
                <c:pt idx="513">
                  <c:v>-1.9178299997292925E-2</c:v>
                </c:pt>
                <c:pt idx="514">
                  <c:v>-1.9186399993486702E-2</c:v>
                </c:pt>
                <c:pt idx="515">
                  <c:v>-1.923720000195317E-2</c:v>
                </c:pt>
                <c:pt idx="516">
                  <c:v>-1.9819850000203587E-2</c:v>
                </c:pt>
                <c:pt idx="517">
                  <c:v>-2.014604999567382E-2</c:v>
                </c:pt>
                <c:pt idx="518">
                  <c:v>-2.0398350003233645E-2</c:v>
                </c:pt>
                <c:pt idx="519">
                  <c:v>-1.8449549999786541E-2</c:v>
                </c:pt>
                <c:pt idx="520">
                  <c:v>-1.8322500000067521E-2</c:v>
                </c:pt>
                <c:pt idx="521">
                  <c:v>-1.8009849991358351E-2</c:v>
                </c:pt>
                <c:pt idx="522">
                  <c:v>-1.7482800001744181E-2</c:v>
                </c:pt>
                <c:pt idx="523">
                  <c:v>-1.8094200000632554E-2</c:v>
                </c:pt>
                <c:pt idx="524">
                  <c:v>-1.876714999525575E-2</c:v>
                </c:pt>
                <c:pt idx="525">
                  <c:v>-2.115724999748636E-2</c:v>
                </c:pt>
                <c:pt idx="526">
                  <c:v>-1.7509649995190557E-2</c:v>
                </c:pt>
                <c:pt idx="527">
                  <c:v>-1.7297300000791438E-2</c:v>
                </c:pt>
                <c:pt idx="528">
                  <c:v>-1.6998799990687985E-2</c:v>
                </c:pt>
                <c:pt idx="529">
                  <c:v>-1.7328299996734131E-2</c:v>
                </c:pt>
                <c:pt idx="530">
                  <c:v>-1.7522549991554115E-2</c:v>
                </c:pt>
                <c:pt idx="531">
                  <c:v>-1.7835649996413849E-2</c:v>
                </c:pt>
                <c:pt idx="532">
                  <c:v>-1.7124899997725151E-2</c:v>
                </c:pt>
                <c:pt idx="533">
                  <c:v>-1.7997850001847837E-2</c:v>
                </c:pt>
                <c:pt idx="534">
                  <c:v>-1.7121600001701154E-2</c:v>
                </c:pt>
                <c:pt idx="535">
                  <c:v>-1.6594549997535069E-2</c:v>
                </c:pt>
                <c:pt idx="536">
                  <c:v>-1.7367499996908009E-2</c:v>
                </c:pt>
                <c:pt idx="537">
                  <c:v>-1.6501899997820146E-2</c:v>
                </c:pt>
                <c:pt idx="538">
                  <c:v>-1.7974850001337472E-2</c:v>
                </c:pt>
                <c:pt idx="539">
                  <c:v>-1.6336199994839262E-2</c:v>
                </c:pt>
                <c:pt idx="541">
                  <c:v>-1.796154999465216E-2</c:v>
                </c:pt>
                <c:pt idx="542">
                  <c:v>-1.4690500000142492E-2</c:v>
                </c:pt>
                <c:pt idx="543">
                  <c:v>-1.4404049994482193E-2</c:v>
                </c:pt>
                <c:pt idx="544">
                  <c:v>-1.356264999776613E-2</c:v>
                </c:pt>
                <c:pt idx="545">
                  <c:v>-1.3673300003574695E-2</c:v>
                </c:pt>
                <c:pt idx="546">
                  <c:v>-1.3469999998051208E-2</c:v>
                </c:pt>
                <c:pt idx="547">
                  <c:v>-1.3264899993373547E-2</c:v>
                </c:pt>
                <c:pt idx="548">
                  <c:v>-1.2837850001233164E-2</c:v>
                </c:pt>
                <c:pt idx="549">
                  <c:v>-1.3483750000887085E-2</c:v>
                </c:pt>
                <c:pt idx="550">
                  <c:v>-1.3156699998944532E-2</c:v>
                </c:pt>
                <c:pt idx="551">
                  <c:v>-1.0766399995191023E-2</c:v>
                </c:pt>
                <c:pt idx="552">
                  <c:v>-9.7663999986252747E-3</c:v>
                </c:pt>
                <c:pt idx="553">
                  <c:v>-1.0276199995132629E-2</c:v>
                </c:pt>
                <c:pt idx="554">
                  <c:v>-7.8113499985192902E-3</c:v>
                </c:pt>
                <c:pt idx="555">
                  <c:v>-1.0198999996646307E-2</c:v>
                </c:pt>
                <c:pt idx="556">
                  <c:v>-9.7120999926119111E-3</c:v>
                </c:pt>
                <c:pt idx="557">
                  <c:v>-9.7365999972680584E-3</c:v>
                </c:pt>
                <c:pt idx="558">
                  <c:v>-1.0109549999469891E-2</c:v>
                </c:pt>
                <c:pt idx="559">
                  <c:v>-9.6823999992921017E-3</c:v>
                </c:pt>
                <c:pt idx="560">
                  <c:v>-9.7626999995554797E-3</c:v>
                </c:pt>
                <c:pt idx="561">
                  <c:v>-1.0361000000557397E-2</c:v>
                </c:pt>
                <c:pt idx="562">
                  <c:v>-1.0024899995187297E-2</c:v>
                </c:pt>
                <c:pt idx="563">
                  <c:v>-9.3248999983188696E-3</c:v>
                </c:pt>
                <c:pt idx="564">
                  <c:v>-1.1297849996481091E-2</c:v>
                </c:pt>
                <c:pt idx="565">
                  <c:v>-9.8084999990533106E-3</c:v>
                </c:pt>
                <c:pt idx="566">
                  <c:v>-1.0305199997674208E-2</c:v>
                </c:pt>
                <c:pt idx="567">
                  <c:v>-7.2657999990042299E-3</c:v>
                </c:pt>
                <c:pt idx="568">
                  <c:v>-1.026004999584984E-2</c:v>
                </c:pt>
                <c:pt idx="569">
                  <c:v>-9.6329999942099676E-3</c:v>
                </c:pt>
                <c:pt idx="570">
                  <c:v>-1.0605949995806441E-2</c:v>
                </c:pt>
                <c:pt idx="571">
                  <c:v>-1.0456749994773418E-2</c:v>
                </c:pt>
                <c:pt idx="572">
                  <c:v>-9.7296999956597574E-3</c:v>
                </c:pt>
                <c:pt idx="573">
                  <c:v>-1.040264999755891E-2</c:v>
                </c:pt>
                <c:pt idx="574">
                  <c:v>-9.9969000002602115E-3</c:v>
                </c:pt>
                <c:pt idx="575">
                  <c:v>-1.0469849992659874E-2</c:v>
                </c:pt>
                <c:pt idx="576">
                  <c:v>-9.8804999943240546E-3</c:v>
                </c:pt>
                <c:pt idx="577">
                  <c:v>-9.7534500018809922E-3</c:v>
                </c:pt>
                <c:pt idx="578">
                  <c:v>-9.1263999929651618E-3</c:v>
                </c:pt>
                <c:pt idx="579">
                  <c:v>-1.0337049992813263E-2</c:v>
                </c:pt>
                <c:pt idx="580">
                  <c:v>-9.7099999984493479E-3</c:v>
                </c:pt>
                <c:pt idx="581">
                  <c:v>-8.0049999960465357E-3</c:v>
                </c:pt>
                <c:pt idx="582">
                  <c:v>-1.0077949998958502E-2</c:v>
                </c:pt>
                <c:pt idx="583">
                  <c:v>-9.0509000001475215E-3</c:v>
                </c:pt>
                <c:pt idx="584">
                  <c:v>-1.2804149992007297E-2</c:v>
                </c:pt>
                <c:pt idx="585">
                  <c:v>-7.7770999996573664E-3</c:v>
                </c:pt>
                <c:pt idx="586">
                  <c:v>-5.7507999954395927E-3</c:v>
                </c:pt>
                <c:pt idx="587">
                  <c:v>-8.1950999956461601E-3</c:v>
                </c:pt>
                <c:pt idx="588">
                  <c:v>-7.7188499999465421E-3</c:v>
                </c:pt>
                <c:pt idx="589">
                  <c:v>-7.906499995442573E-3</c:v>
                </c:pt>
                <c:pt idx="590">
                  <c:v>-8.6348499971791171E-3</c:v>
                </c:pt>
                <c:pt idx="591">
                  <c:v>-7.0890999922994524E-3</c:v>
                </c:pt>
                <c:pt idx="592">
                  <c:v>-7.3655499945743941E-3</c:v>
                </c:pt>
                <c:pt idx="593">
                  <c:v>-7.4113499940722249E-3</c:v>
                </c:pt>
                <c:pt idx="594">
                  <c:v>-7.6572499965550378E-3</c:v>
                </c:pt>
                <c:pt idx="595">
                  <c:v>-3.9553499955218285E-3</c:v>
                </c:pt>
                <c:pt idx="596">
                  <c:v>-2.8297999961068854E-3</c:v>
                </c:pt>
                <c:pt idx="597">
                  <c:v>-3.8027499977033585E-3</c:v>
                </c:pt>
                <c:pt idx="598">
                  <c:v>-2.9757000011159107E-3</c:v>
                </c:pt>
                <c:pt idx="599">
                  <c:v>-3.0870999980834313E-3</c:v>
                </c:pt>
                <c:pt idx="600">
                  <c:v>-3.9600499949301593E-3</c:v>
                </c:pt>
                <c:pt idx="601">
                  <c:v>-2.7673000004142523E-3</c:v>
                </c:pt>
                <c:pt idx="602">
                  <c:v>-3.2269499934045598E-3</c:v>
                </c:pt>
                <c:pt idx="603">
                  <c:v>-2.9350499899010174E-3</c:v>
                </c:pt>
                <c:pt idx="604">
                  <c:v>9.7410017042420805E-4</c:v>
                </c:pt>
                <c:pt idx="605">
                  <c:v>1.2416000099619851E-3</c:v>
                </c:pt>
                <c:pt idx="606">
                  <c:v>1.0630000033415854E-3</c:v>
                </c:pt>
                <c:pt idx="607">
                  <c:v>-9.6075000328710303E-4</c:v>
                </c:pt>
                <c:pt idx="608">
                  <c:v>-7.7874999988125637E-4</c:v>
                </c:pt>
                <c:pt idx="609">
                  <c:v>-6.5235020883847028E-4</c:v>
                </c:pt>
                <c:pt idx="610">
                  <c:v>5.524599997443147E-3</c:v>
                </c:pt>
                <c:pt idx="611">
                  <c:v>3.5455999968689866E-3</c:v>
                </c:pt>
                <c:pt idx="612">
                  <c:v>4.0111999987857416E-3</c:v>
                </c:pt>
                <c:pt idx="613">
                  <c:v>2.8382500095176511E-3</c:v>
                </c:pt>
                <c:pt idx="614">
                  <c:v>3.582600002118852E-3</c:v>
                </c:pt>
                <c:pt idx="615">
                  <c:v>3.9949999991222285E-3</c:v>
                </c:pt>
                <c:pt idx="616">
                  <c:v>5.6113999962690286E-3</c:v>
                </c:pt>
                <c:pt idx="617">
                  <c:v>3.3384499984094873E-3</c:v>
                </c:pt>
                <c:pt idx="618">
                  <c:v>3.9655000073253177E-3</c:v>
                </c:pt>
                <c:pt idx="619">
                  <c:v>4.5016000076429918E-3</c:v>
                </c:pt>
                <c:pt idx="620">
                  <c:v>3.499250000459142E-3</c:v>
                </c:pt>
                <c:pt idx="621">
                  <c:v>4.5262999992701225E-3</c:v>
                </c:pt>
                <c:pt idx="622">
                  <c:v>2.8566499968292192E-3</c:v>
                </c:pt>
                <c:pt idx="623">
                  <c:v>4.011600001831539E-3</c:v>
                </c:pt>
                <c:pt idx="624">
                  <c:v>3.7386500043794513E-3</c:v>
                </c:pt>
                <c:pt idx="625">
                  <c:v>4.1477000049781054E-3</c:v>
                </c:pt>
                <c:pt idx="626">
                  <c:v>3.4495000072638504E-3</c:v>
                </c:pt>
                <c:pt idx="627">
                  <c:v>6.0307834719424136E-3</c:v>
                </c:pt>
                <c:pt idx="628">
                  <c:v>5.2757500016014092E-3</c:v>
                </c:pt>
                <c:pt idx="629">
                  <c:v>6.5539500064915046E-3</c:v>
                </c:pt>
                <c:pt idx="630">
                  <c:v>4.390150003018789E-3</c:v>
                </c:pt>
                <c:pt idx="631">
                  <c:v>5.8171999990008771E-3</c:v>
                </c:pt>
                <c:pt idx="632">
                  <c:v>6.2442499984172173E-3</c:v>
                </c:pt>
                <c:pt idx="633">
                  <c:v>5.0393500059726648E-3</c:v>
                </c:pt>
                <c:pt idx="634">
                  <c:v>5.3664000006392598E-3</c:v>
                </c:pt>
                <c:pt idx="635">
                  <c:v>6.8151500017847866E-3</c:v>
                </c:pt>
                <c:pt idx="636">
                  <c:v>6.1947000067448243E-3</c:v>
                </c:pt>
                <c:pt idx="637">
                  <c:v>1.6927500000747386E-2</c:v>
                </c:pt>
                <c:pt idx="638">
                  <c:v>7.0811502228025347E-3</c:v>
                </c:pt>
                <c:pt idx="639">
                  <c:v>7.2274999984074384E-3</c:v>
                </c:pt>
                <c:pt idx="640">
                  <c:v>7.1358000059262849E-3</c:v>
                </c:pt>
                <c:pt idx="641">
                  <c:v>-3.3650001569185406E-5</c:v>
                </c:pt>
                <c:pt idx="642">
                  <c:v>7.2934000054374337E-3</c:v>
                </c:pt>
                <c:pt idx="643">
                  <c:v>7.1204500054591335E-3</c:v>
                </c:pt>
                <c:pt idx="644">
                  <c:v>7.7556999967782758E-3</c:v>
                </c:pt>
                <c:pt idx="645">
                  <c:v>9.6896999602904543E-3</c:v>
                </c:pt>
                <c:pt idx="646">
                  <c:v>7.6353499971446581E-3</c:v>
                </c:pt>
                <c:pt idx="647">
                  <c:v>7.6624000066658482E-3</c:v>
                </c:pt>
                <c:pt idx="648">
                  <c:v>7.0469499987666495E-3</c:v>
                </c:pt>
                <c:pt idx="649">
                  <c:v>7.9593000045861118E-3</c:v>
                </c:pt>
                <c:pt idx="650">
                  <c:v>7.3929499994846992E-3</c:v>
                </c:pt>
                <c:pt idx="651">
                  <c:v>7.0373500057030469E-3</c:v>
                </c:pt>
                <c:pt idx="652">
                  <c:v>8.2014500003424473E-3</c:v>
                </c:pt>
                <c:pt idx="653">
                  <c:v>8.8368000069749542E-3</c:v>
                </c:pt>
                <c:pt idx="654">
                  <c:v>8.3867499997722916E-3</c:v>
                </c:pt>
                <c:pt idx="655">
                  <c:v>1.0336150000512134E-2</c:v>
                </c:pt>
                <c:pt idx="656">
                  <c:v>1.0163200000533834E-2</c:v>
                </c:pt>
                <c:pt idx="657">
                  <c:v>8.8747498957673088E-3</c:v>
                </c:pt>
                <c:pt idx="658">
                  <c:v>9.0838500036625192E-3</c:v>
                </c:pt>
                <c:pt idx="659">
                  <c:v>9.8479500011308119E-3</c:v>
                </c:pt>
                <c:pt idx="660">
                  <c:v>1.3080000004265457E-2</c:v>
                </c:pt>
                <c:pt idx="661">
                  <c:v>1.3619400000607129E-2</c:v>
                </c:pt>
                <c:pt idx="662">
                  <c:v>1.3127899997925851E-2</c:v>
                </c:pt>
                <c:pt idx="663">
                  <c:v>1.2966450005478691E-2</c:v>
                </c:pt>
                <c:pt idx="664">
                  <c:v>1.3493500002368819E-2</c:v>
                </c:pt>
                <c:pt idx="665">
                  <c:v>1.3214150007115677E-2</c:v>
                </c:pt>
                <c:pt idx="666">
                  <c:v>1.4147800007776823E-2</c:v>
                </c:pt>
                <c:pt idx="667">
                  <c:v>1.9257799998740666E-2</c:v>
                </c:pt>
                <c:pt idx="668">
                  <c:v>1.4390100004675332E-2</c:v>
                </c:pt>
                <c:pt idx="669">
                  <c:v>1.4458000005106442E-2</c:v>
                </c:pt>
                <c:pt idx="670">
                  <c:v>1.6090600009192713E-2</c:v>
                </c:pt>
                <c:pt idx="671">
                  <c:v>1.6122100001666695E-2</c:v>
                </c:pt>
                <c:pt idx="672">
                  <c:v>1.6497900011017919E-2</c:v>
                </c:pt>
                <c:pt idx="673">
                  <c:v>2.7616100000159349E-2</c:v>
                </c:pt>
                <c:pt idx="674">
                  <c:v>1.8737400001555216E-2</c:v>
                </c:pt>
                <c:pt idx="675">
                  <c:v>1.895380000496516E-2</c:v>
                </c:pt>
                <c:pt idx="676">
                  <c:v>1.5380850003566593E-2</c:v>
                </c:pt>
                <c:pt idx="677">
                  <c:v>1.6353049999452196E-2</c:v>
                </c:pt>
                <c:pt idx="678">
                  <c:v>5.3153350003412925E-2</c:v>
                </c:pt>
                <c:pt idx="679">
                  <c:v>1.818230000208132E-2</c:v>
                </c:pt>
                <c:pt idx="680">
                  <c:v>2.4582300131442025E-2</c:v>
                </c:pt>
                <c:pt idx="681">
                  <c:v>1.7409350002708379E-2</c:v>
                </c:pt>
                <c:pt idx="682">
                  <c:v>1.9052800002100412E-2</c:v>
                </c:pt>
                <c:pt idx="683">
                  <c:v>1.9662900071125478E-2</c:v>
                </c:pt>
                <c:pt idx="684">
                  <c:v>1.7639149795286357E-2</c:v>
                </c:pt>
                <c:pt idx="685">
                  <c:v>1.9066200198722072E-2</c:v>
                </c:pt>
                <c:pt idx="686">
                  <c:v>1.9440000003669411E-2</c:v>
                </c:pt>
                <c:pt idx="687">
                  <c:v>1.806705000490183E-2</c:v>
                </c:pt>
                <c:pt idx="688">
                  <c:v>2.0318699964263942E-2</c:v>
                </c:pt>
                <c:pt idx="689">
                  <c:v>1.9077900004049297E-2</c:v>
                </c:pt>
                <c:pt idx="690">
                  <c:v>2.5308500000392087E-2</c:v>
                </c:pt>
                <c:pt idx="691">
                  <c:v>1.9470150000415742E-2</c:v>
                </c:pt>
                <c:pt idx="692">
                  <c:v>1.979975015274249E-2</c:v>
                </c:pt>
                <c:pt idx="693">
                  <c:v>2.0494500007771421E-2</c:v>
                </c:pt>
                <c:pt idx="694">
                  <c:v>1.5958500000124332E-2</c:v>
                </c:pt>
                <c:pt idx="695">
                  <c:v>2.0376150001538917E-2</c:v>
                </c:pt>
                <c:pt idx="696">
                  <c:v>2.1117999996931758E-2</c:v>
                </c:pt>
                <c:pt idx="697">
                  <c:v>1.9645050000690389E-2</c:v>
                </c:pt>
                <c:pt idx="698">
                  <c:v>2.1655900003679562E-2</c:v>
                </c:pt>
                <c:pt idx="699">
                  <c:v>2.1641650193487294E-2</c:v>
                </c:pt>
                <c:pt idx="700">
                  <c:v>2.2917449998203665E-2</c:v>
                </c:pt>
                <c:pt idx="701">
                  <c:v>2.3350650000793394E-2</c:v>
                </c:pt>
                <c:pt idx="702">
                  <c:v>2.4277700009406544E-2</c:v>
                </c:pt>
                <c:pt idx="703">
                  <c:v>2.3898349994851742E-2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FFC-4AA9-87EA-D0A7F8CF1760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68947</c:v>
                </c:pt>
                <c:pt idx="602">
                  <c:v>69060.5</c:v>
                </c:pt>
                <c:pt idx="603">
                  <c:v>69119.5</c:v>
                </c:pt>
                <c:pt idx="604">
                  <c:v>70201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1'!$L$21:$L$777</c:f>
              <c:numCache>
                <c:formatCode>General</c:formatCode>
                <c:ptCount val="75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FFC-4AA9-87EA-D0A7F8CF1760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68947</c:v>
                </c:pt>
                <c:pt idx="602">
                  <c:v>69060.5</c:v>
                </c:pt>
                <c:pt idx="603">
                  <c:v>69119.5</c:v>
                </c:pt>
                <c:pt idx="604">
                  <c:v>70201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1'!$M$21:$M$777</c:f>
              <c:numCache>
                <c:formatCode>General</c:formatCode>
                <c:ptCount val="75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FFC-4AA9-87EA-D0A7F8CF1760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68947</c:v>
                </c:pt>
                <c:pt idx="602">
                  <c:v>69060.5</c:v>
                </c:pt>
                <c:pt idx="603">
                  <c:v>69119.5</c:v>
                </c:pt>
                <c:pt idx="604">
                  <c:v>70201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1'!$N$21:$N$777</c:f>
              <c:numCache>
                <c:formatCode>General</c:formatCode>
                <c:ptCount val="75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FFC-4AA9-87EA-D0A7F8CF1760}"/>
            </c:ext>
          </c:extLst>
        </c:ser>
        <c:ser>
          <c:idx val="7"/>
          <c:order val="7"/>
          <c:tx>
            <c:strRef>
              <c:f>'Active 1'!$AX$1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1'!$AW$2:$AW$82</c:f>
              <c:numCache>
                <c:formatCode>General</c:formatCode>
                <c:ptCount val="8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  <c:pt idx="41">
                  <c:v>36000</c:v>
                </c:pt>
                <c:pt idx="42">
                  <c:v>37000</c:v>
                </c:pt>
                <c:pt idx="43">
                  <c:v>38000</c:v>
                </c:pt>
                <c:pt idx="44">
                  <c:v>39000</c:v>
                </c:pt>
                <c:pt idx="45">
                  <c:v>40000</c:v>
                </c:pt>
                <c:pt idx="46">
                  <c:v>41000</c:v>
                </c:pt>
                <c:pt idx="47">
                  <c:v>42000</c:v>
                </c:pt>
                <c:pt idx="48">
                  <c:v>43000</c:v>
                </c:pt>
                <c:pt idx="49">
                  <c:v>44000</c:v>
                </c:pt>
                <c:pt idx="50">
                  <c:v>45000</c:v>
                </c:pt>
                <c:pt idx="51">
                  <c:v>46000</c:v>
                </c:pt>
                <c:pt idx="52">
                  <c:v>47000</c:v>
                </c:pt>
                <c:pt idx="53">
                  <c:v>48000</c:v>
                </c:pt>
                <c:pt idx="54">
                  <c:v>49000</c:v>
                </c:pt>
                <c:pt idx="55">
                  <c:v>50000</c:v>
                </c:pt>
                <c:pt idx="56">
                  <c:v>51000</c:v>
                </c:pt>
                <c:pt idx="57">
                  <c:v>52000</c:v>
                </c:pt>
                <c:pt idx="58">
                  <c:v>53000</c:v>
                </c:pt>
                <c:pt idx="59">
                  <c:v>54000</c:v>
                </c:pt>
                <c:pt idx="60">
                  <c:v>55000</c:v>
                </c:pt>
                <c:pt idx="61">
                  <c:v>56000</c:v>
                </c:pt>
                <c:pt idx="62">
                  <c:v>57000</c:v>
                </c:pt>
                <c:pt idx="63">
                  <c:v>58000</c:v>
                </c:pt>
                <c:pt idx="64">
                  <c:v>59000</c:v>
                </c:pt>
                <c:pt idx="65">
                  <c:v>60000</c:v>
                </c:pt>
                <c:pt idx="66">
                  <c:v>61000</c:v>
                </c:pt>
                <c:pt idx="67">
                  <c:v>62000</c:v>
                </c:pt>
                <c:pt idx="68">
                  <c:v>63000</c:v>
                </c:pt>
                <c:pt idx="69">
                  <c:v>64000</c:v>
                </c:pt>
                <c:pt idx="70">
                  <c:v>65000</c:v>
                </c:pt>
                <c:pt idx="71">
                  <c:v>66000</c:v>
                </c:pt>
                <c:pt idx="72">
                  <c:v>67000</c:v>
                </c:pt>
                <c:pt idx="73">
                  <c:v>68000</c:v>
                </c:pt>
                <c:pt idx="74">
                  <c:v>69000</c:v>
                </c:pt>
                <c:pt idx="75">
                  <c:v>70000</c:v>
                </c:pt>
                <c:pt idx="76">
                  <c:v>71000</c:v>
                </c:pt>
                <c:pt idx="77">
                  <c:v>72000</c:v>
                </c:pt>
                <c:pt idx="78">
                  <c:v>73000</c:v>
                </c:pt>
                <c:pt idx="79">
                  <c:v>74000</c:v>
                </c:pt>
                <c:pt idx="80">
                  <c:v>75000</c:v>
                </c:pt>
              </c:numCache>
            </c:numRef>
          </c:xVal>
          <c:yVal>
            <c:numRef>
              <c:f>'Active 1'!$AX$2:$AX$82</c:f>
              <c:numCache>
                <c:formatCode>General</c:formatCode>
                <c:ptCount val="81"/>
                <c:pt idx="0">
                  <c:v>8.5676636917688832E-3</c:v>
                </c:pt>
                <c:pt idx="1">
                  <c:v>6.5056387400602329E-3</c:v>
                </c:pt>
                <c:pt idx="2">
                  <c:v>4.5560591097081448E-3</c:v>
                </c:pt>
                <c:pt idx="3">
                  <c:v>2.7416975815463731E-3</c:v>
                </c:pt>
                <c:pt idx="4">
                  <c:v>1.0885364817243819E-3</c:v>
                </c:pt>
                <c:pt idx="5">
                  <c:v>-3.7437052485287878E-4</c:v>
                </c:pt>
                <c:pt idx="6">
                  <c:v>-1.6156931444691568E-3</c:v>
                </c:pt>
                <c:pt idx="7">
                  <c:v>-2.6037439440706788E-3</c:v>
                </c:pt>
                <c:pt idx="8">
                  <c:v>-3.3100722602292963E-3</c:v>
                </c:pt>
                <c:pt idx="9">
                  <c:v>-3.7150680039158947E-3</c:v>
                </c:pt>
                <c:pt idx="10">
                  <c:v>-3.8150661513619835E-3</c:v>
                </c:pt>
                <c:pt idx="11">
                  <c:v>-3.6289100743979331E-3</c:v>
                </c:pt>
                <c:pt idx="12">
                  <c:v>-3.200596143837507E-3</c:v>
                </c:pt>
                <c:pt idx="13">
                  <c:v>-2.5952152887057695E-3</c:v>
                </c:pt>
                <c:pt idx="14">
                  <c:v>-1.8886195902402792E-3</c:v>
                </c:pt>
                <c:pt idx="15">
                  <c:v>-1.1548982366428159E-3</c:v>
                </c:pt>
                <c:pt idx="16">
                  <c:v>-4.5659388079611458E-4</c:v>
                </c:pt>
                <c:pt idx="17">
                  <c:v>1.5983348470023249E-4</c:v>
                </c:pt>
                <c:pt idx="18">
                  <c:v>6.6388096100625628E-4</c:v>
                </c:pt>
                <c:pt idx="19">
                  <c:v>1.0382857143815347E-3</c:v>
                </c:pt>
                <c:pt idx="20">
                  <c:v>1.2755882741131066E-3</c:v>
                </c:pt>
                <c:pt idx="21">
                  <c:v>1.375022941169343E-3</c:v>
                </c:pt>
                <c:pt idx="22">
                  <c:v>1.3400981944588245E-3</c:v>
                </c:pt>
                <c:pt idx="23">
                  <c:v>1.1768693710012355E-3</c:v>
                </c:pt>
                <c:pt idx="24">
                  <c:v>8.9277423701868662E-4</c:v>
                </c:pt>
                <c:pt idx="25">
                  <c:v>4.9588187310919615E-4</c:v>
                </c:pt>
                <c:pt idx="26">
                  <c:v>-5.5728032548538198E-6</c:v>
                </c:pt>
                <c:pt idx="27">
                  <c:v>-6.0346432253061306E-4</c:v>
                </c:pt>
                <c:pt idx="28">
                  <c:v>-1.2899277697420372E-3</c:v>
                </c:pt>
                <c:pt idx="29">
                  <c:v>-2.0574295871204715E-3</c:v>
                </c:pt>
                <c:pt idx="30">
                  <c:v>-2.8987871538120099E-3</c:v>
                </c:pt>
                <c:pt idx="31">
                  <c:v>-3.8071567877022601E-3</c:v>
                </c:pt>
                <c:pt idx="32">
                  <c:v>-4.7760034306533247E-3</c:v>
                </c:pt>
                <c:pt idx="33">
                  <c:v>-5.7990603582651996E-3</c:v>
                </c:pt>
                <c:pt idx="34">
                  <c:v>-6.8702831919558085E-3</c:v>
                </c:pt>
                <c:pt idx="35">
                  <c:v>-7.9837993726933239E-3</c:v>
                </c:pt>
                <c:pt idx="36">
                  <c:v>-9.1338523675605528E-3</c:v>
                </c:pt>
                <c:pt idx="37">
                  <c:v>-1.0314739291758166E-2</c:v>
                </c:pt>
                <c:pt idx="38">
                  <c:v>-1.1520741017802826E-2</c:v>
                </c:pt>
                <c:pt idx="39">
                  <c:v>-1.2746044574868366E-2</c:v>
                </c:pt>
                <c:pt idx="40">
                  <c:v>-1.39846580098282E-2</c:v>
                </c:pt>
                <c:pt idx="41">
                  <c:v>-1.5230317398379944E-2</c:v>
                </c:pt>
                <c:pt idx="42">
                  <c:v>-1.6476384286097753E-2</c:v>
                </c:pt>
                <c:pt idx="43">
                  <c:v>-1.7715729879030494E-2</c:v>
                </c:pt>
                <c:pt idx="44">
                  <c:v>-1.8940600453664434E-2</c:v>
                </c:pt>
                <c:pt idx="45">
                  <c:v>-2.0142457372146309E-2</c:v>
                </c:pt>
                <c:pt idx="46">
                  <c:v>-2.13117851170572E-2</c:v>
                </c:pt>
                <c:pt idx="47">
                  <c:v>-2.2437861808169993E-2</c:v>
                </c:pt>
                <c:pt idx="48">
                  <c:v>-2.3508488414400824E-2</c:v>
                </c:pt>
                <c:pt idx="49">
                  <c:v>-2.4509675419298202E-2</c:v>
                </c:pt>
                <c:pt idx="50">
                  <c:v>-2.5425290470784446E-2</c:v>
                </c:pt>
                <c:pt idx="51">
                  <c:v>-2.6236681200098456E-2</c:v>
                </c:pt>
                <c:pt idx="52">
                  <c:v>-2.6922310178419645E-2</c:v>
                </c:pt>
                <c:pt idx="53">
                  <c:v>-2.7457482336795055E-2</c:v>
                </c:pt>
                <c:pt idx="54">
                  <c:v>-2.7814318638518007E-2</c:v>
                </c:pt>
                <c:pt idx="55">
                  <c:v>-2.7962241195629723E-2</c:v>
                </c:pt>
                <c:pt idx="56">
                  <c:v>-2.7869379697839571E-2</c:v>
                </c:pt>
                <c:pt idx="57">
                  <c:v>-2.7505435229421588E-2</c:v>
                </c:pt>
                <c:pt idx="58">
                  <c:v>-2.6846479068008248E-2</c:v>
                </c:pt>
                <c:pt idx="59">
                  <c:v>-2.5881607183832082E-2</c:v>
                </c:pt>
                <c:pt idx="60">
                  <c:v>-2.462007280174321E-2</c:v>
                </c:pt>
                <c:pt idx="61">
                  <c:v>-2.3095922633369785E-2</c:v>
                </c:pt>
                <c:pt idx="62">
                  <c:v>-2.1366785744261034E-2</c:v>
                </c:pt>
                <c:pt idx="63">
                  <c:v>-1.9505723026889053E-2</c:v>
                </c:pt>
                <c:pt idx="64">
                  <c:v>-1.7588944897730701E-2</c:v>
                </c:pt>
                <c:pt idx="65">
                  <c:v>-1.5684449242175529E-2</c:v>
                </c:pt>
                <c:pt idx="66">
                  <c:v>-1.384531228686235E-2</c:v>
                </c:pt>
                <c:pt idx="67">
                  <c:v>-1.2108167482243491E-2</c:v>
                </c:pt>
                <c:pt idx="68">
                  <c:v>-1.0495151101942091E-2</c:v>
                </c:pt>
                <c:pt idx="69">
                  <c:v>-9.0172255726514161E-3</c:v>
                </c:pt>
                <c:pt idx="70">
                  <c:v>-7.6774937748243588E-3</c:v>
                </c:pt>
                <c:pt idx="71">
                  <c:v>-6.47390751653509E-3</c:v>
                </c:pt>
                <c:pt idx="72">
                  <c:v>-5.4012591071162606E-3</c:v>
                </c:pt>
                <c:pt idx="73">
                  <c:v>-4.4525519087535714E-3</c:v>
                </c:pt>
                <c:pt idx="74">
                  <c:v>-3.6198992295496755E-3</c:v>
                </c:pt>
                <c:pt idx="75">
                  <c:v>-2.8950903975059426E-3</c:v>
                </c:pt>
                <c:pt idx="76">
                  <c:v>-2.26993244550985E-3</c:v>
                </c:pt>
                <c:pt idx="77">
                  <c:v>-1.7364444002364345E-3</c:v>
                </c:pt>
                <c:pt idx="78">
                  <c:v>-1.2869559295212839E-3</c:v>
                </c:pt>
                <c:pt idx="79">
                  <c:v>-9.1414454998647345E-4</c:v>
                </c:pt>
                <c:pt idx="80">
                  <c:v>-6.1103431542376165E-4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FFC-4AA9-87EA-D0A7F8CF1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23232"/>
        <c:axId val="1"/>
      </c:scatterChart>
      <c:valAx>
        <c:axId val="829723232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080651648401767"/>
              <c:y val="0.85015547368505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3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872203770737186E-2"/>
              <c:y val="0.376147752173180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2323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116903633491311"/>
          <c:y val="0.92354740061162077"/>
          <c:w val="0.67140600315955767"/>
          <c:h val="6.11620795107034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5910707037908918"/>
          <c:y val="3.594771241830065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66694632420923"/>
          <c:y val="0.15686324570837709"/>
          <c:w val="0.77491538961049855"/>
          <c:h val="0.61764902997673476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3'!$H$20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3'!$H$21:$H$767</c:f>
              <c:numCache>
                <c:formatCode>General</c:formatCode>
                <c:ptCount val="747"/>
                <c:pt idx="15">
                  <c:v>-7.9128799989121035E-3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DF-43FA-929E-BA3F6AEFC6AE}"/>
            </c:ext>
          </c:extLst>
        </c:ser>
        <c:ser>
          <c:idx val="1"/>
          <c:order val="1"/>
          <c:tx>
            <c:strRef>
              <c:f>'Inactive 3'!$I$20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3'!$I$21:$I$767</c:f>
              <c:numCache>
                <c:formatCode>General</c:formatCode>
                <c:ptCount val="747"/>
                <c:pt idx="5">
                  <c:v>-5.2011599982506596E-3</c:v>
                </c:pt>
                <c:pt idx="6">
                  <c:v>-7.5821999998879619E-3</c:v>
                </c:pt>
                <c:pt idx="7">
                  <c:v>-8.3210399970994331E-3</c:v>
                </c:pt>
                <c:pt idx="8">
                  <c:v>3.5916880005970597E-2</c:v>
                </c:pt>
                <c:pt idx="9">
                  <c:v>-7.3228799956268631E-3</c:v>
                </c:pt>
                <c:pt idx="10">
                  <c:v>-1.1192300000402611E-2</c:v>
                </c:pt>
                <c:pt idx="11">
                  <c:v>-9.1195799977867864E-3</c:v>
                </c:pt>
                <c:pt idx="12">
                  <c:v>-1.4502459998766426E-2</c:v>
                </c:pt>
                <c:pt idx="13">
                  <c:v>-1.1602779995882884E-2</c:v>
                </c:pt>
                <c:pt idx="14">
                  <c:v>-8.2128799986094236E-3</c:v>
                </c:pt>
                <c:pt idx="16">
                  <c:v>7.35241000802489E-3</c:v>
                </c:pt>
                <c:pt idx="17">
                  <c:v>-1.4317389992356766E-2</c:v>
                </c:pt>
                <c:pt idx="18">
                  <c:v>-1.1317389995383564E-2</c:v>
                </c:pt>
                <c:pt idx="19">
                  <c:v>-2.2371059996658005E-2</c:v>
                </c:pt>
                <c:pt idx="20">
                  <c:v>-1.2133140000514686E-2</c:v>
                </c:pt>
                <c:pt idx="21">
                  <c:v>-5.1331399954506196E-3</c:v>
                </c:pt>
                <c:pt idx="22">
                  <c:v>-1.0567849996732548E-2</c:v>
                </c:pt>
                <c:pt idx="23">
                  <c:v>4.3215000187046826E-4</c:v>
                </c:pt>
                <c:pt idx="24">
                  <c:v>-9.4372699968516827E-3</c:v>
                </c:pt>
                <c:pt idx="25">
                  <c:v>-8.3603599996422417E-3</c:v>
                </c:pt>
                <c:pt idx="26">
                  <c:v>-1.1730699996405747E-2</c:v>
                </c:pt>
                <c:pt idx="27">
                  <c:v>-6.0348299957695417E-3</c:v>
                </c:pt>
                <c:pt idx="28">
                  <c:v>-2.0177949998469558E-2</c:v>
                </c:pt>
                <c:pt idx="29">
                  <c:v>-7.1779499994590878E-3</c:v>
                </c:pt>
                <c:pt idx="30">
                  <c:v>-1.0297829998307861E-2</c:v>
                </c:pt>
                <c:pt idx="31">
                  <c:v>-6.2745899922447279E-3</c:v>
                </c:pt>
                <c:pt idx="32">
                  <c:v>-5.918629998632241E-3</c:v>
                </c:pt>
                <c:pt idx="33">
                  <c:v>9.0276999981142581E-3</c:v>
                </c:pt>
                <c:pt idx="34">
                  <c:v>-1.3711649997276254E-2</c:v>
                </c:pt>
                <c:pt idx="35">
                  <c:v>-1.264209999499144E-2</c:v>
                </c:pt>
                <c:pt idx="36">
                  <c:v>-1.1053570000512991E-2</c:v>
                </c:pt>
                <c:pt idx="37">
                  <c:v>-5.0124399931519292E-3</c:v>
                </c:pt>
                <c:pt idx="38">
                  <c:v>1.9875600046361797E-3</c:v>
                </c:pt>
                <c:pt idx="39">
                  <c:v>-2.8209229996718932E-2</c:v>
                </c:pt>
                <c:pt idx="40">
                  <c:v>-1.8881859999964945E-2</c:v>
                </c:pt>
                <c:pt idx="41">
                  <c:v>-5.1335999160073698E-4</c:v>
                </c:pt>
                <c:pt idx="42">
                  <c:v>-8.5026599990669638E-3</c:v>
                </c:pt>
                <c:pt idx="43">
                  <c:v>-1.4175289994454943E-2</c:v>
                </c:pt>
                <c:pt idx="44">
                  <c:v>4.7048300039023161E-3</c:v>
                </c:pt>
                <c:pt idx="45">
                  <c:v>-1.4873000000079628E-2</c:v>
                </c:pt>
                <c:pt idx="46">
                  <c:v>-2.4177129998861346E-2</c:v>
                </c:pt>
                <c:pt idx="47">
                  <c:v>-7.3739199942792766E-3</c:v>
                </c:pt>
                <c:pt idx="48">
                  <c:v>-5.6780499944579788E-3</c:v>
                </c:pt>
                <c:pt idx="49">
                  <c:v>-8.0590899960952811E-3</c:v>
                </c:pt>
                <c:pt idx="50">
                  <c:v>-1.2708989997918252E-2</c:v>
                </c:pt>
                <c:pt idx="51">
                  <c:v>-1.0326449999411125E-2</c:v>
                </c:pt>
                <c:pt idx="52">
                  <c:v>-3.5291519998281728E-2</c:v>
                </c:pt>
                <c:pt idx="53">
                  <c:v>-1.1672559994622134E-2</c:v>
                </c:pt>
                <c:pt idx="54">
                  <c:v>-1.1053599992010277E-2</c:v>
                </c:pt>
                <c:pt idx="55">
                  <c:v>-4.5993299936526455E-3</c:v>
                </c:pt>
                <c:pt idx="56">
                  <c:v>-8.4150799957569689E-3</c:v>
                </c:pt>
                <c:pt idx="57">
                  <c:v>-3.415079991100356E-3</c:v>
                </c:pt>
                <c:pt idx="58">
                  <c:v>-1.9468749997031409E-2</c:v>
                </c:pt>
                <c:pt idx="59">
                  <c:v>-1.1025179992429912E-2</c:v>
                </c:pt>
                <c:pt idx="60">
                  <c:v>-2.1451029992022086E-2</c:v>
                </c:pt>
                <c:pt idx="61">
                  <c:v>-6.1778399904142134E-3</c:v>
                </c:pt>
                <c:pt idx="62">
                  <c:v>-2.5767699989955872E-3</c:v>
                </c:pt>
                <c:pt idx="63">
                  <c:v>-1.090781999664614E-2</c:v>
                </c:pt>
                <c:pt idx="64">
                  <c:v>4.1955000051530078E-4</c:v>
                </c:pt>
                <c:pt idx="65">
                  <c:v>-9.932900000421796E-3</c:v>
                </c:pt>
                <c:pt idx="66">
                  <c:v>-7.6653999713016674E-4</c:v>
                </c:pt>
                <c:pt idx="67">
                  <c:v>-1.0147580003831536E-2</c:v>
                </c:pt>
                <c:pt idx="68">
                  <c:v>-4.9633300004643388E-3</c:v>
                </c:pt>
                <c:pt idx="69">
                  <c:v>-2.9221999939181842E-3</c:v>
                </c:pt>
                <c:pt idx="70">
                  <c:v>-6.5072200013673864E-3</c:v>
                </c:pt>
                <c:pt idx="71">
                  <c:v>-6.8882599953212775E-3</c:v>
                </c:pt>
                <c:pt idx="72">
                  <c:v>-4.2514099914114922E-3</c:v>
                </c:pt>
                <c:pt idx="73">
                  <c:v>-1.0045759998320136E-2</c:v>
                </c:pt>
                <c:pt idx="74">
                  <c:v>-2.9688499926123768E-3</c:v>
                </c:pt>
                <c:pt idx="75">
                  <c:v>-1.9730929998331703E-2</c:v>
                </c:pt>
                <c:pt idx="76">
                  <c:v>-7.9456099992967211E-3</c:v>
                </c:pt>
                <c:pt idx="77">
                  <c:v>-4.4160999968880787E-3</c:v>
                </c:pt>
                <c:pt idx="78">
                  <c:v>-3.4160999930463731E-3</c:v>
                </c:pt>
                <c:pt idx="79">
                  <c:v>3.6922000435879454E-4</c:v>
                </c:pt>
                <c:pt idx="80">
                  <c:v>-3.2622799990349449E-3</c:v>
                </c:pt>
                <c:pt idx="81">
                  <c:v>-2.2622799951932393E-3</c:v>
                </c:pt>
                <c:pt idx="82">
                  <c:v>-7.8243999960250221E-3</c:v>
                </c:pt>
                <c:pt idx="83">
                  <c:v>-7.2609499984537251E-3</c:v>
                </c:pt>
                <c:pt idx="84">
                  <c:v>2.9983700078446418E-3</c:v>
                </c:pt>
                <c:pt idx="85">
                  <c:v>-8.0822199961403385E-3</c:v>
                </c:pt>
                <c:pt idx="86">
                  <c:v>-7.5849799977731891E-3</c:v>
                </c:pt>
                <c:pt idx="87">
                  <c:v>1.4257200091378763E-3</c:v>
                </c:pt>
                <c:pt idx="88">
                  <c:v>-6.047100032446906E-4</c:v>
                </c:pt>
                <c:pt idx="89">
                  <c:v>-1.2890949998109136E-2</c:v>
                </c:pt>
                <c:pt idx="90">
                  <c:v>-7.9446199961239472E-3</c:v>
                </c:pt>
                <c:pt idx="91">
                  <c:v>1.6743399974075146E-3</c:v>
                </c:pt>
                <c:pt idx="92">
                  <c:v>1.2933000034536235E-3</c:v>
                </c:pt>
                <c:pt idx="93">
                  <c:v>-2.5445539991778787E-2</c:v>
                </c:pt>
                <c:pt idx="94">
                  <c:v>-2.8265799992368557E-3</c:v>
                </c:pt>
                <c:pt idx="95">
                  <c:v>-2.5528799960738979E-3</c:v>
                </c:pt>
                <c:pt idx="96">
                  <c:v>-1.5010499992058612E-3</c:v>
                </c:pt>
                <c:pt idx="97">
                  <c:v>-5.0104999536415562E-4</c:v>
                </c:pt>
                <c:pt idx="98">
                  <c:v>-1.0019699984695762E-3</c:v>
                </c:pt>
                <c:pt idx="99">
                  <c:v>-7.3061000002780929E-3</c:v>
                </c:pt>
                <c:pt idx="100">
                  <c:v>-1.4814899914199486E-3</c:v>
                </c:pt>
                <c:pt idx="101">
                  <c:v>-6.4050899964058772E-3</c:v>
                </c:pt>
                <c:pt idx="102">
                  <c:v>-4.3407199918874539E-3</c:v>
                </c:pt>
                <c:pt idx="103">
                  <c:v>2.2190500021679327E-3</c:v>
                </c:pt>
                <c:pt idx="104">
                  <c:v>3.7843400059500709E-3</c:v>
                </c:pt>
                <c:pt idx="105">
                  <c:v>-2.2693299979437143E-3</c:v>
                </c:pt>
                <c:pt idx="106">
                  <c:v>4.8075800004880875E-3</c:v>
                </c:pt>
                <c:pt idx="107">
                  <c:v>-7.2460899973521009E-3</c:v>
                </c:pt>
                <c:pt idx="108">
                  <c:v>-8.5859999962849542E-3</c:v>
                </c:pt>
                <c:pt idx="109">
                  <c:v>-3.4554200028651394E-3</c:v>
                </c:pt>
                <c:pt idx="110">
                  <c:v>4.0561999994679354E-3</c:v>
                </c:pt>
                <c:pt idx="111">
                  <c:v>1.2186780004412867E-2</c:v>
                </c:pt>
                <c:pt idx="112">
                  <c:v>-8.3373800007393584E-3</c:v>
                </c:pt>
                <c:pt idx="113">
                  <c:v>2.2279100085143E-3</c:v>
                </c:pt>
                <c:pt idx="114">
                  <c:v>5.9237800014670938E-3</c:v>
                </c:pt>
                <c:pt idx="115">
                  <c:v>5.5427400002372451E-3</c:v>
                </c:pt>
                <c:pt idx="116">
                  <c:v>-8.1961000032606535E-3</c:v>
                </c:pt>
                <c:pt idx="117">
                  <c:v>3.4228600052301772E-3</c:v>
                </c:pt>
                <c:pt idx="118">
                  <c:v>-1.4131729993096087E-2</c:v>
                </c:pt>
                <c:pt idx="119">
                  <c:v>-8.8169000009656884E-3</c:v>
                </c:pt>
                <c:pt idx="120">
                  <c:v>-1.2516099959611893E-3</c:v>
                </c:pt>
                <c:pt idx="121">
                  <c:v>-7.6326499984133989E-3</c:v>
                </c:pt>
                <c:pt idx="122">
                  <c:v>-5.6863200006773695E-3</c:v>
                </c:pt>
                <c:pt idx="123">
                  <c:v>-1.7261199973290786E-3</c:v>
                </c:pt>
                <c:pt idx="124">
                  <c:v>3.207670000847429E-3</c:v>
                </c:pt>
                <c:pt idx="125">
                  <c:v>7.7112000144552439E-4</c:v>
                </c:pt>
                <c:pt idx="126">
                  <c:v>-3.1130999559536576E-4</c:v>
                </c:pt>
                <c:pt idx="132">
                  <c:v>-1.356120003038086E-3</c:v>
                </c:pt>
                <c:pt idx="133">
                  <c:v>-3.1181999947875738E-3</c:v>
                </c:pt>
                <c:pt idx="134">
                  <c:v>1.020917000278132E-2</c:v>
                </c:pt>
                <c:pt idx="135">
                  <c:v>8.2813000335590914E-4</c:v>
                </c:pt>
                <c:pt idx="136">
                  <c:v>2.3934200071380474E-3</c:v>
                </c:pt>
                <c:pt idx="137">
                  <c:v>1.2380005500745028E-5</c:v>
                </c:pt>
                <c:pt idx="138">
                  <c:v>-1.3865500004612841E-3</c:v>
                </c:pt>
                <c:pt idx="139">
                  <c:v>1.2577670000609942E-2</c:v>
                </c:pt>
                <c:pt idx="141">
                  <c:v>4.1429600023548119E-3</c:v>
                </c:pt>
                <c:pt idx="143">
                  <c:v>6.5883700081030838E-3</c:v>
                </c:pt>
                <c:pt idx="144">
                  <c:v>-4.7926699990057386E-3</c:v>
                </c:pt>
                <c:pt idx="146">
                  <c:v>-7.8196999675128609E-4</c:v>
                </c:pt>
                <c:pt idx="147">
                  <c:v>-1.1630099907051772E-3</c:v>
                </c:pt>
                <c:pt idx="148">
                  <c:v>1.3836990008712746E-2</c:v>
                </c:pt>
                <c:pt idx="149">
                  <c:v>-1.6032430001359899E-2</c:v>
                </c:pt>
                <c:pt idx="150">
                  <c:v>5.9675699958461337E-3</c:v>
                </c:pt>
                <c:pt idx="151">
                  <c:v>8.4769000386586413E-4</c:v>
                </c:pt>
                <c:pt idx="152">
                  <c:v>3.1940006010700017E-5</c:v>
                </c:pt>
                <c:pt idx="153">
                  <c:v>1.9031940006243531E-2</c:v>
                </c:pt>
                <c:pt idx="157">
                  <c:v>-5.6532300004619174E-3</c:v>
                </c:pt>
                <c:pt idx="163">
                  <c:v>-2.0235699994373135E-3</c:v>
                </c:pt>
                <c:pt idx="165">
                  <c:v>-4.3939099996350706E-3</c:v>
                </c:pt>
                <c:pt idx="166">
                  <c:v>1.1171379999723285E-2</c:v>
                </c:pt>
                <c:pt idx="167">
                  <c:v>-1.0790800006361678E-3</c:v>
                </c:pt>
                <c:pt idx="168">
                  <c:v>-2.2651699982816353E-3</c:v>
                </c:pt>
                <c:pt idx="171">
                  <c:v>2.9274300031829625E-3</c:v>
                </c:pt>
                <c:pt idx="172">
                  <c:v>-5.5072799950721674E-3</c:v>
                </c:pt>
                <c:pt idx="175">
                  <c:v>4.2511200008448213E-3</c:v>
                </c:pt>
                <c:pt idx="177">
                  <c:v>3.3817000003182329E-3</c:v>
                </c:pt>
                <c:pt idx="180">
                  <c:v>-4.9779399996623397E-3</c:v>
                </c:pt>
                <c:pt idx="181">
                  <c:v>-1.6631100006634369E-3</c:v>
                </c:pt>
                <c:pt idx="184">
                  <c:v>-8.9047099972958677E-3</c:v>
                </c:pt>
                <c:pt idx="185">
                  <c:v>6.6743000206770375E-4</c:v>
                </c:pt>
                <c:pt idx="187">
                  <c:v>5.6027200043899938E-3</c:v>
                </c:pt>
                <c:pt idx="189">
                  <c:v>1.8757000361802056E-4</c:v>
                </c:pt>
                <c:pt idx="190">
                  <c:v>5.5560700056958012E-3</c:v>
                </c:pt>
                <c:pt idx="191">
                  <c:v>1.6955099999904633E-3</c:v>
                </c:pt>
                <c:pt idx="192">
                  <c:v>-9.1739099952974357E-3</c:v>
                </c:pt>
                <c:pt idx="193">
                  <c:v>7.6488600025186315E-3</c:v>
                </c:pt>
                <c:pt idx="194">
                  <c:v>3.0367500003194436E-3</c:v>
                </c:pt>
                <c:pt idx="195">
                  <c:v>6.6465100098866969E-3</c:v>
                </c:pt>
                <c:pt idx="196">
                  <c:v>7.7215800047270022E-3</c:v>
                </c:pt>
                <c:pt idx="198">
                  <c:v>4.4156099975225516E-3</c:v>
                </c:pt>
                <c:pt idx="199">
                  <c:v>4.4906800030730665E-3</c:v>
                </c:pt>
                <c:pt idx="200">
                  <c:v>6.0559699995792471E-3</c:v>
                </c:pt>
                <c:pt idx="201">
                  <c:v>1.3708000042242929E-3</c:v>
                </c:pt>
                <c:pt idx="202">
                  <c:v>5.9342500026104972E-3</c:v>
                </c:pt>
                <c:pt idx="203">
                  <c:v>5.2490800080704503E-3</c:v>
                </c:pt>
                <c:pt idx="206">
                  <c:v>8.321799999976065E-3</c:v>
                </c:pt>
                <c:pt idx="207">
                  <c:v>5.015830000047572E-3</c:v>
                </c:pt>
                <c:pt idx="208">
                  <c:v>1.3960320000478532E-2</c:v>
                </c:pt>
                <c:pt idx="209">
                  <c:v>-2.2901399934198707E-3</c:v>
                </c:pt>
                <c:pt idx="210">
                  <c:v>-4.3438099964987487E-3</c:v>
                </c:pt>
                <c:pt idx="211">
                  <c:v>-4.0951899936771952E-3</c:v>
                </c:pt>
                <c:pt idx="212">
                  <c:v>2.5915510006598197E-2</c:v>
                </c:pt>
                <c:pt idx="213">
                  <c:v>6.0442500034696423E-3</c:v>
                </c:pt>
                <c:pt idx="214">
                  <c:v>-2.6409199927002192E-3</c:v>
                </c:pt>
                <c:pt idx="216">
                  <c:v>5.5050299997674301E-3</c:v>
                </c:pt>
                <c:pt idx="217">
                  <c:v>-8.6685199930798262E-3</c:v>
                </c:pt>
                <c:pt idx="221">
                  <c:v>1.1839420003525447E-2</c:v>
                </c:pt>
                <c:pt idx="222">
                  <c:v>-7.466549999662675E-3</c:v>
                </c:pt>
                <c:pt idx="223">
                  <c:v>5.1034100033575669E-3</c:v>
                </c:pt>
                <c:pt idx="231">
                  <c:v>-6.0701399997924455E-3</c:v>
                </c:pt>
                <c:pt idx="232">
                  <c:v>2.548820004449226E-3</c:v>
                </c:pt>
                <c:pt idx="236">
                  <c:v>4.568379998090677E-3</c:v>
                </c:pt>
                <c:pt idx="239">
                  <c:v>5.1980400021420792E-3</c:v>
                </c:pt>
                <c:pt idx="240">
                  <c:v>1.9475799999781884E-3</c:v>
                </c:pt>
                <c:pt idx="241">
                  <c:v>3.7078200039104559E-3</c:v>
                </c:pt>
                <c:pt idx="242">
                  <c:v>4.6523100027116016E-3</c:v>
                </c:pt>
                <c:pt idx="243">
                  <c:v>-4.1634399967733771E-3</c:v>
                </c:pt>
                <c:pt idx="244">
                  <c:v>-4.9708400038070977E-3</c:v>
                </c:pt>
                <c:pt idx="245">
                  <c:v>5.282400015858002E-4</c:v>
                </c:pt>
                <c:pt idx="246">
                  <c:v>1.8800099998770747E-2</c:v>
                </c:pt>
                <c:pt idx="247">
                  <c:v>4.4834300060756505E-3</c:v>
                </c:pt>
                <c:pt idx="249">
                  <c:v>-8.0534399967291392E-3</c:v>
                </c:pt>
                <c:pt idx="252">
                  <c:v>-7.1579499926883727E-3</c:v>
                </c:pt>
                <c:pt idx="254">
                  <c:v>-7.0273699966492131E-3</c:v>
                </c:pt>
                <c:pt idx="255">
                  <c:v>7.6273700033198111E-3</c:v>
                </c:pt>
                <c:pt idx="258">
                  <c:v>4.5718600013060495E-3</c:v>
                </c:pt>
                <c:pt idx="266">
                  <c:v>-5.2984100038884208E-3</c:v>
                </c:pt>
                <c:pt idx="267">
                  <c:v>-4.7331199966720305E-3</c:v>
                </c:pt>
                <c:pt idx="268">
                  <c:v>-2.1589699972537346E-3</c:v>
                </c:pt>
                <c:pt idx="270">
                  <c:v>-1.1454239996965043E-2</c:v>
                </c:pt>
                <c:pt idx="272">
                  <c:v>-1.4925400028005242E-3</c:v>
                </c:pt>
                <c:pt idx="273">
                  <c:v>-8.678629994392395E-3</c:v>
                </c:pt>
                <c:pt idx="277">
                  <c:v>-1.3798509993648622E-2</c:v>
                </c:pt>
                <c:pt idx="279">
                  <c:v>-6.7341399990255013E-3</c:v>
                </c:pt>
                <c:pt idx="280">
                  <c:v>-4.725279999547638E-3</c:v>
                </c:pt>
                <c:pt idx="281">
                  <c:v>-2.1594700003333855E-2</c:v>
                </c:pt>
                <c:pt idx="282">
                  <c:v>4.691600042860955E-4</c:v>
                </c:pt>
                <c:pt idx="285">
                  <c:v>-1.0763579994090833E-2</c:v>
                </c:pt>
                <c:pt idx="286">
                  <c:v>-1.0883459995966405E-2</c:v>
                </c:pt>
                <c:pt idx="287">
                  <c:v>-3.9907999962451868E-3</c:v>
                </c:pt>
                <c:pt idx="288">
                  <c:v>-3.6992099994677119E-3</c:v>
                </c:pt>
                <c:pt idx="290">
                  <c:v>-4.1250599970226176E-3</c:v>
                </c:pt>
                <c:pt idx="291">
                  <c:v>-3.9856200019130483E-3</c:v>
                </c:pt>
                <c:pt idx="293">
                  <c:v>5.2497799988486804E-3</c:v>
                </c:pt>
                <c:pt idx="294">
                  <c:v>1.2249780003912747E-2</c:v>
                </c:pt>
                <c:pt idx="295">
                  <c:v>2.7792900000349618E-3</c:v>
                </c:pt>
                <c:pt idx="296">
                  <c:v>-4.5785099937347695E-3</c:v>
                </c:pt>
                <c:pt idx="297">
                  <c:v>9.6057400078279898E-3</c:v>
                </c:pt>
                <c:pt idx="298">
                  <c:v>5.2461000013863668E-3</c:v>
                </c:pt>
                <c:pt idx="299">
                  <c:v>-4.4409100009943359E-3</c:v>
                </c:pt>
                <c:pt idx="300">
                  <c:v>7.8267600038088858E-3</c:v>
                </c:pt>
                <c:pt idx="301">
                  <c:v>1.3902100035920739E-3</c:v>
                </c:pt>
                <c:pt idx="302">
                  <c:v>1.3365400009206496E-3</c:v>
                </c:pt>
                <c:pt idx="304">
                  <c:v>1.200113000231795E-2</c:v>
                </c:pt>
                <c:pt idx="305">
                  <c:v>6.1191700006020255E-3</c:v>
                </c:pt>
                <c:pt idx="306">
                  <c:v>1.2748830005875789E-2</c:v>
                </c:pt>
                <c:pt idx="308">
                  <c:v>-1.426559996616561E-3</c:v>
                </c:pt>
                <c:pt idx="312">
                  <c:v>7.6190700056031346E-3</c:v>
                </c:pt>
                <c:pt idx="314">
                  <c:v>-5.1216099964221939E-3</c:v>
                </c:pt>
                <c:pt idx="315">
                  <c:v>9.6279299978050403E-3</c:v>
                </c:pt>
                <c:pt idx="320">
                  <c:v>2.1716530005505774E-2</c:v>
                </c:pt>
                <c:pt idx="321">
                  <c:v>8.578100023441948E-4</c:v>
                </c:pt>
                <c:pt idx="322">
                  <c:v>5.3675899980589747E-3</c:v>
                </c:pt>
                <c:pt idx="324">
                  <c:v>6.2690999766346067E-4</c:v>
                </c:pt>
                <c:pt idx="325">
                  <c:v>2.2565700055565685E-3</c:v>
                </c:pt>
                <c:pt idx="326">
                  <c:v>6.9589499980793335E-3</c:v>
                </c:pt>
                <c:pt idx="327">
                  <c:v>1.2327450000157114E-2</c:v>
                </c:pt>
                <c:pt idx="328">
                  <c:v>1.2456190001103096E-2</c:v>
                </c:pt>
                <c:pt idx="329">
                  <c:v>2.0597470000211615E-2</c:v>
                </c:pt>
                <c:pt idx="330">
                  <c:v>1.4775900053791702E-3</c:v>
                </c:pt>
                <c:pt idx="331">
                  <c:v>4.1161100089084357E-3</c:v>
                </c:pt>
                <c:pt idx="332">
                  <c:v>6.0689500023727305E-3</c:v>
                </c:pt>
                <c:pt idx="333">
                  <c:v>2.7236900059506297E-3</c:v>
                </c:pt>
                <c:pt idx="334">
                  <c:v>-1.412409998010844E-3</c:v>
                </c:pt>
                <c:pt idx="335">
                  <c:v>9.2065499993623234E-3</c:v>
                </c:pt>
                <c:pt idx="336">
                  <c:v>3.6519600034807809E-3</c:v>
                </c:pt>
                <c:pt idx="337">
                  <c:v>7.8450700020766817E-3</c:v>
                </c:pt>
                <c:pt idx="338">
                  <c:v>-1.7840000509750098E-5</c:v>
                </c:pt>
                <c:pt idx="339">
                  <c:v>8.0572300066705793E-3</c:v>
                </c:pt>
                <c:pt idx="340">
                  <c:v>4.6099800019874237E-3</c:v>
                </c:pt>
                <c:pt idx="341">
                  <c:v>4.4345900023472495E-3</c:v>
                </c:pt>
                <c:pt idx="342">
                  <c:v>5.3342699975473806E-3</c:v>
                </c:pt>
                <c:pt idx="343">
                  <c:v>-7.3156299913534895E-3</c:v>
                </c:pt>
                <c:pt idx="344">
                  <c:v>5.4176900084712543E-3</c:v>
                </c:pt>
                <c:pt idx="345">
                  <c:v>5.1760900023509748E-3</c:v>
                </c:pt>
                <c:pt idx="346">
                  <c:v>1.2379400068311952E-3</c:v>
                </c:pt>
                <c:pt idx="347">
                  <c:v>2.0267700092517771E-3</c:v>
                </c:pt>
                <c:pt idx="348">
                  <c:v>-1.6115999460453168E-4</c:v>
                </c:pt>
                <c:pt idx="351">
                  <c:v>-2.7033999504055828E-4</c:v>
                </c:pt>
                <c:pt idx="353">
                  <c:v>-4.5100999996066093E-3</c:v>
                </c:pt>
                <c:pt idx="354">
                  <c:v>-1.1691999970935285E-3</c:v>
                </c:pt>
                <c:pt idx="355">
                  <c:v>1.0068720002891496E-2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DF-43FA-929E-BA3F6AEFC6AE}"/>
            </c:ext>
          </c:extLst>
        </c:ser>
        <c:ser>
          <c:idx val="2"/>
          <c:order val="2"/>
          <c:tx>
            <c:strRef>
              <c:f>'Inactive 3'!$J$20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3'!$J$21:$J$767</c:f>
              <c:numCache>
                <c:formatCode>General</c:formatCode>
                <c:ptCount val="747"/>
                <c:pt idx="140">
                  <c:v>-3.8212599974940531E-3</c:v>
                </c:pt>
                <c:pt idx="142">
                  <c:v>6.7976999998791143E-3</c:v>
                </c:pt>
                <c:pt idx="145">
                  <c:v>5.307480001647491E-3</c:v>
                </c:pt>
                <c:pt idx="154">
                  <c:v>-1.3669899999513291E-3</c:v>
                </c:pt>
                <c:pt idx="159">
                  <c:v>-4.7909999921103008E-3</c:v>
                </c:pt>
                <c:pt idx="160">
                  <c:v>1.2090000018361025E-3</c:v>
                </c:pt>
                <c:pt idx="161">
                  <c:v>3.2090000022435561E-3</c:v>
                </c:pt>
                <c:pt idx="162">
                  <c:v>-5.1720399933401495E-3</c:v>
                </c:pt>
                <c:pt idx="164">
                  <c:v>-8.0414599942741916E-3</c:v>
                </c:pt>
                <c:pt idx="169">
                  <c:v>2.1636800011037849E-3</c:v>
                </c:pt>
                <c:pt idx="170">
                  <c:v>9.1636800061678514E-3</c:v>
                </c:pt>
                <c:pt idx="178">
                  <c:v>4.059680002683308E-3</c:v>
                </c:pt>
                <c:pt idx="179">
                  <c:v>5.059679999249056E-3</c:v>
                </c:pt>
                <c:pt idx="186">
                  <c:v>1.1532999997143634E-2</c:v>
                </c:pt>
                <c:pt idx="188">
                  <c:v>2.4738100037211552E-3</c:v>
                </c:pt>
                <c:pt idx="197">
                  <c:v>6.7787599982693791E-3</c:v>
                </c:pt>
                <c:pt idx="204">
                  <c:v>9.2432200035545975E-3</c:v>
                </c:pt>
                <c:pt idx="205">
                  <c:v>-5.8141299959970638E-3</c:v>
                </c:pt>
                <c:pt idx="215">
                  <c:v>5.5426500039175153E-3</c:v>
                </c:pt>
                <c:pt idx="220">
                  <c:v>6.5603700059000403E-3</c:v>
                </c:pt>
                <c:pt idx="235">
                  <c:v>-3.7195299955783412E-3</c:v>
                </c:pt>
                <c:pt idx="248">
                  <c:v>-3.7653599938494153E-3</c:v>
                </c:pt>
                <c:pt idx="250">
                  <c:v>6.0013900001649745E-3</c:v>
                </c:pt>
                <c:pt idx="262">
                  <c:v>4.050001734867692E-6</c:v>
                </c:pt>
                <c:pt idx="264">
                  <c:v>4.6748399981879629E-3</c:v>
                </c:pt>
                <c:pt idx="265">
                  <c:v>5.9127600034116767E-3</c:v>
                </c:pt>
                <c:pt idx="269">
                  <c:v>5.8213000011164695E-3</c:v>
                </c:pt>
                <c:pt idx="271">
                  <c:v>2.8301600032136776E-3</c:v>
                </c:pt>
                <c:pt idx="274">
                  <c:v>2.9224400059320033E-3</c:v>
                </c:pt>
                <c:pt idx="275">
                  <c:v>-7.4585999973351136E-3</c:v>
                </c:pt>
                <c:pt idx="276">
                  <c:v>-2.7627299932646565E-3</c:v>
                </c:pt>
                <c:pt idx="278">
                  <c:v>3.1836000052862801E-3</c:v>
                </c:pt>
                <c:pt idx="283">
                  <c:v>-1.9227499942644499E-3</c:v>
                </c:pt>
                <c:pt idx="284">
                  <c:v>6.404620005923789E-3</c:v>
                </c:pt>
                <c:pt idx="289">
                  <c:v>-3.5990599935757928E-3</c:v>
                </c:pt>
                <c:pt idx="292">
                  <c:v>2.4502500018570572E-3</c:v>
                </c:pt>
                <c:pt idx="303">
                  <c:v>6.3042700057849288E-3</c:v>
                </c:pt>
                <c:pt idx="307">
                  <c:v>4.9688600047375076E-3</c:v>
                </c:pt>
                <c:pt idx="310">
                  <c:v>1.2907149997772649E-2</c:v>
                </c:pt>
                <c:pt idx="311">
                  <c:v>-2.6063099940074608E-3</c:v>
                </c:pt>
                <c:pt idx="313">
                  <c:v>3.2738100053393282E-3</c:v>
                </c:pt>
                <c:pt idx="316">
                  <c:v>-4.0250000165542588E-4</c:v>
                </c:pt>
                <c:pt idx="317">
                  <c:v>4.2271600032108836E-3</c:v>
                </c:pt>
                <c:pt idx="318">
                  <c:v>-3.6643400017055683E-3</c:v>
                </c:pt>
                <c:pt idx="319">
                  <c:v>-1.4194000032148324E-3</c:v>
                </c:pt>
                <c:pt idx="323">
                  <c:v>-4.1237999539589509E-4</c:v>
                </c:pt>
                <c:pt idx="352">
                  <c:v>-3.4189999860245734E-4</c:v>
                </c:pt>
                <c:pt idx="356">
                  <c:v>1.595540001289919E-3</c:v>
                </c:pt>
                <c:pt idx="405">
                  <c:v>3.8696800038451329E-3</c:v>
                </c:pt>
                <c:pt idx="451">
                  <c:v>1.0123469997779466E-2</c:v>
                </c:pt>
                <c:pt idx="499">
                  <c:v>1.1207390001800377E-2</c:v>
                </c:pt>
                <c:pt idx="502">
                  <c:v>1.213016000110656E-2</c:v>
                </c:pt>
                <c:pt idx="503">
                  <c:v>1.2087039998732507E-2</c:v>
                </c:pt>
                <c:pt idx="505">
                  <c:v>1.1243150001973845E-2</c:v>
                </c:pt>
                <c:pt idx="506">
                  <c:v>1.105293000000529E-2</c:v>
                </c:pt>
                <c:pt idx="517">
                  <c:v>1.4910500001860783E-2</c:v>
                </c:pt>
                <c:pt idx="519">
                  <c:v>1.4413709999644198E-2</c:v>
                </c:pt>
                <c:pt idx="525">
                  <c:v>1.4927620009984821E-2</c:v>
                </c:pt>
                <c:pt idx="531">
                  <c:v>1.8225420004455373E-2</c:v>
                </c:pt>
                <c:pt idx="535">
                  <c:v>1.9557500003429595E-2</c:v>
                </c:pt>
                <c:pt idx="545">
                  <c:v>2.3742440003843512E-2</c:v>
                </c:pt>
                <c:pt idx="547">
                  <c:v>2.387851999810664E-2</c:v>
                </c:pt>
                <c:pt idx="548">
                  <c:v>2.4371180006710347E-2</c:v>
                </c:pt>
                <c:pt idx="552">
                  <c:v>2.4406340002315119E-2</c:v>
                </c:pt>
                <c:pt idx="553">
                  <c:v>2.3831719998270273E-2</c:v>
                </c:pt>
                <c:pt idx="554">
                  <c:v>2.418126000702614E-2</c:v>
                </c:pt>
                <c:pt idx="558">
                  <c:v>2.3911839998618234E-2</c:v>
                </c:pt>
                <c:pt idx="579">
                  <c:v>2.6764980000734795E-2</c:v>
                </c:pt>
                <c:pt idx="580">
                  <c:v>2.6764980000734795E-2</c:v>
                </c:pt>
                <c:pt idx="581">
                  <c:v>2.7249229999142699E-2</c:v>
                </c:pt>
                <c:pt idx="582">
                  <c:v>2.7249229999142699E-2</c:v>
                </c:pt>
                <c:pt idx="589">
                  <c:v>2.7679470003931783E-2</c:v>
                </c:pt>
                <c:pt idx="590">
                  <c:v>3.2123130004038103E-2</c:v>
                </c:pt>
                <c:pt idx="596">
                  <c:v>3.3445900000515394E-2</c:v>
                </c:pt>
                <c:pt idx="597">
                  <c:v>3.3058890003303532E-2</c:v>
                </c:pt>
                <c:pt idx="598">
                  <c:v>3.3388550007657614E-2</c:v>
                </c:pt>
                <c:pt idx="599">
                  <c:v>3.7989860167726874E-2</c:v>
                </c:pt>
                <c:pt idx="600">
                  <c:v>3.836936000152491E-2</c:v>
                </c:pt>
                <c:pt idx="601">
                  <c:v>3.822532000776846E-2</c:v>
                </c:pt>
                <c:pt idx="602">
                  <c:v>3.6209570003848057E-2</c:v>
                </c:pt>
                <c:pt idx="603">
                  <c:v>3.6404370002856012E-2</c:v>
                </c:pt>
                <c:pt idx="604">
                  <c:v>3.6597329795768019E-2</c:v>
                </c:pt>
                <c:pt idx="605">
                  <c:v>4.350356000213651E-2</c:v>
                </c:pt>
                <c:pt idx="606">
                  <c:v>4.1594959999201819E-2</c:v>
                </c:pt>
                <c:pt idx="607">
                  <c:v>4.2070800001965836E-2</c:v>
                </c:pt>
                <c:pt idx="608">
                  <c:v>4.0898170002037659E-2</c:v>
                </c:pt>
                <c:pt idx="609">
                  <c:v>4.167676000361098E-2</c:v>
                </c:pt>
                <c:pt idx="610">
                  <c:v>4.2130119996727444E-2</c:v>
                </c:pt>
                <c:pt idx="611">
                  <c:v>4.3749080003181007E-2</c:v>
                </c:pt>
                <c:pt idx="612">
                  <c:v>4.1476450001937337E-2</c:v>
                </c:pt>
                <c:pt idx="613">
                  <c:v>4.2103820007469039E-2</c:v>
                </c:pt>
                <c:pt idx="614">
                  <c:v>4.2653360003896523E-2</c:v>
                </c:pt>
                <c:pt idx="615">
                  <c:v>4.1693570005008951E-2</c:v>
                </c:pt>
                <c:pt idx="616">
                  <c:v>4.2720940000435803E-2</c:v>
                </c:pt>
                <c:pt idx="617">
                  <c:v>4.1059930001210887E-2</c:v>
                </c:pt>
                <c:pt idx="618">
                  <c:v>4.2227360005199444E-2</c:v>
                </c:pt>
                <c:pt idx="619">
                  <c:v>4.1954730004363228E-2</c:v>
                </c:pt>
                <c:pt idx="620">
                  <c:v>4.237690000445582E-2</c:v>
                </c:pt>
                <c:pt idx="621">
                  <c:v>4.1741420005564578E-2</c:v>
                </c:pt>
                <c:pt idx="622">
                  <c:v>4.5045903469144832E-2</c:v>
                </c:pt>
                <c:pt idx="623">
                  <c:v>4.4343670000671409E-2</c:v>
                </c:pt>
                <c:pt idx="624">
                  <c:v>4.5623149999300949E-2</c:v>
                </c:pt>
                <c:pt idx="625">
                  <c:v>4.3511830001079943E-2</c:v>
                </c:pt>
                <c:pt idx="626">
                  <c:v>4.4939200000953861E-2</c:v>
                </c:pt>
                <c:pt idx="627">
                  <c:v>4.5366569996986073E-2</c:v>
                </c:pt>
                <c:pt idx="628">
                  <c:v>4.4168710002850275E-2</c:v>
                </c:pt>
                <c:pt idx="629">
                  <c:v>4.44960800014087E-2</c:v>
                </c:pt>
                <c:pt idx="630">
                  <c:v>4.6096830003079958E-2</c:v>
                </c:pt>
                <c:pt idx="631">
                  <c:v>4.5492700002796482E-2</c:v>
                </c:pt>
                <c:pt idx="632">
                  <c:v>5.6230620000860654E-2</c:v>
                </c:pt>
                <c:pt idx="633">
                  <c:v>4.6977230216725729E-2</c:v>
                </c:pt>
                <c:pt idx="634">
                  <c:v>4.7170620004180819E-2</c:v>
                </c:pt>
                <c:pt idx="635">
                  <c:v>4.7119240000029095E-2</c:v>
                </c:pt>
                <c:pt idx="636">
                  <c:v>4.0036509999481495E-2</c:v>
                </c:pt>
                <c:pt idx="637">
                  <c:v>4.7363880003103986E-2</c:v>
                </c:pt>
                <c:pt idx="638">
                  <c:v>4.7191250007017516E-2</c:v>
                </c:pt>
                <c:pt idx="639">
                  <c:v>4.782810000324389E-2</c:v>
                </c:pt>
                <c:pt idx="640">
                  <c:v>4.9787699957960285E-2</c:v>
                </c:pt>
                <c:pt idx="641">
                  <c:v>4.77631100002327E-2</c:v>
                </c:pt>
                <c:pt idx="642">
                  <c:v>4.7790480006369762E-2</c:v>
                </c:pt>
                <c:pt idx="643">
                  <c:v>4.7223349996784236E-2</c:v>
                </c:pt>
                <c:pt idx="644">
                  <c:v>4.8157140008697752E-2</c:v>
                </c:pt>
                <c:pt idx="645">
                  <c:v>4.7607749998860527E-2</c:v>
                </c:pt>
                <c:pt idx="646">
                  <c:v>4.7305910004070029E-2</c:v>
                </c:pt>
                <c:pt idx="647">
                  <c:v>4.8534649999055546E-2</c:v>
                </c:pt>
                <c:pt idx="648">
                  <c:v>4.9210640005185269E-2</c:v>
                </c:pt>
                <c:pt idx="649">
                  <c:v>4.9381070006347727E-2</c:v>
                </c:pt>
                <c:pt idx="650">
                  <c:v>5.1416230002359953E-2</c:v>
                </c:pt>
                <c:pt idx="651">
                  <c:v>5.1243600006273482E-2</c:v>
                </c:pt>
                <c:pt idx="652">
                  <c:v>4.9984269891865551E-2</c:v>
                </c:pt>
                <c:pt idx="653">
                  <c:v>5.022601000382565E-2</c:v>
                </c:pt>
                <c:pt idx="654">
                  <c:v>5.1118750008754432E-2</c:v>
                </c:pt>
                <c:pt idx="655">
                  <c:v>5.4959120003331918E-2</c:v>
                </c:pt>
                <c:pt idx="656">
                  <c:v>5.5520280002383515E-2</c:v>
                </c:pt>
                <c:pt idx="657">
                  <c:v>5.5147179999039508E-2</c:v>
                </c:pt>
                <c:pt idx="658">
                  <c:v>5.499565000354778E-2</c:v>
                </c:pt>
                <c:pt idx="659">
                  <c:v>5.5523020004329737E-2</c:v>
                </c:pt>
                <c:pt idx="660">
                  <c:v>5.5305430003500078E-2</c:v>
                </c:pt>
                <c:pt idx="661">
                  <c:v>5.6256039999425411E-2</c:v>
                </c:pt>
                <c:pt idx="662">
                  <c:v>-5.7242590002715588E-2</c:v>
                </c:pt>
                <c:pt idx="663">
                  <c:v>5.6564260004961397E-2</c:v>
                </c:pt>
                <c:pt idx="664">
                  <c:v>5.6708320007601287E-2</c:v>
                </c:pt>
                <c:pt idx="665">
                  <c:v>5.8907960003125481E-2</c:v>
                </c:pt>
                <c:pt idx="666">
                  <c:v>5.9077060002891812E-2</c:v>
                </c:pt>
                <c:pt idx="667">
                  <c:v>-5.9067449998110533E-2</c:v>
                </c:pt>
                <c:pt idx="668">
                  <c:v>-4.7883969993563369E-2</c:v>
                </c:pt>
                <c:pt idx="669">
                  <c:v>-5.6127149997337256E-2</c:v>
                </c:pt>
                <c:pt idx="670">
                  <c:v>-5.5908189991896506E-2</c:v>
                </c:pt>
                <c:pt idx="671">
                  <c:v>5.9191810003540013E-2</c:v>
                </c:pt>
                <c:pt idx="672">
                  <c:v>-5.8481740001298022E-2</c:v>
                </c:pt>
                <c:pt idx="673">
                  <c:v>-2.1564319999015424E-2</c:v>
                </c:pt>
                <c:pt idx="674">
                  <c:v>-5.6433289995766245E-2</c:v>
                </c:pt>
                <c:pt idx="675">
                  <c:v>-5.0033289866405539E-2</c:v>
                </c:pt>
                <c:pt idx="676">
                  <c:v>-5.7205919998523314E-2</c:v>
                </c:pt>
                <c:pt idx="677">
                  <c:v>-5.5559590000484604E-2</c:v>
                </c:pt>
                <c:pt idx="678">
                  <c:v>-5.4846449929755181E-2</c:v>
                </c:pt>
                <c:pt idx="679">
                  <c:v>-5.6862200202886015E-2</c:v>
                </c:pt>
                <c:pt idx="680">
                  <c:v>-5.5434829795558471E-2</c:v>
                </c:pt>
                <c:pt idx="681">
                  <c:v>-5.5049509996024426E-2</c:v>
                </c:pt>
                <c:pt idx="682">
                  <c:v>-5.6422139998176135E-2</c:v>
                </c:pt>
                <c:pt idx="683">
                  <c:v>-5.4166330039151944E-2</c:v>
                </c:pt>
                <c:pt idx="684">
                  <c:v>-5.5335450000711717E-2</c:v>
                </c:pt>
                <c:pt idx="685">
                  <c:v>-4.8678610000933986E-2</c:v>
                </c:pt>
                <c:pt idx="686">
                  <c:v>-5.4448800001409836E-2</c:v>
                </c:pt>
                <c:pt idx="687">
                  <c:v>-5.4083359849755652E-2</c:v>
                </c:pt>
                <c:pt idx="688">
                  <c:v>-5.3198209992842749E-2</c:v>
                </c:pt>
                <c:pt idx="689">
                  <c:v>-5.7708610002009664E-2</c:v>
                </c:pt>
                <c:pt idx="690">
                  <c:v>-5.3120399999897927E-2</c:v>
                </c:pt>
                <c:pt idx="691">
                  <c:v>-5.2360310000949539E-2</c:v>
                </c:pt>
                <c:pt idx="692">
                  <c:v>-5.3832940000575036E-2</c:v>
                </c:pt>
                <c:pt idx="693">
                  <c:v>-5.1746249999268912E-2</c:v>
                </c:pt>
                <c:pt idx="694">
                  <c:v>-5.1243699810584076E-2</c:v>
                </c:pt>
                <c:pt idx="695">
                  <c:v>-4.9815580001450144E-2</c:v>
                </c:pt>
                <c:pt idx="696">
                  <c:v>-4.9221100001886953E-2</c:v>
                </c:pt>
                <c:pt idx="697">
                  <c:v>-4.829372999665793E-2</c:v>
                </c:pt>
                <c:pt idx="698">
                  <c:v>-4.8611320002237335E-2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DF-43FA-929E-BA3F6AEFC6AE}"/>
            </c:ext>
          </c:extLst>
        </c:ser>
        <c:ser>
          <c:idx val="3"/>
          <c:order val="3"/>
          <c:tx>
            <c:strRef>
              <c:f>'Inactive 3'!$K$20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3'!$K$21:$K$767</c:f>
              <c:numCache>
                <c:formatCode>General</c:formatCode>
                <c:ptCount val="747"/>
                <c:pt idx="127">
                  <c:v>1.3410000974545255E-4</c:v>
                </c:pt>
                <c:pt idx="128">
                  <c:v>-1.7469399972469546E-3</c:v>
                </c:pt>
                <c:pt idx="129">
                  <c:v>-4.9195699975825846E-3</c:v>
                </c:pt>
                <c:pt idx="130">
                  <c:v>-1.5045899926917627E-3</c:v>
                </c:pt>
                <c:pt idx="131">
                  <c:v>9.1143700046814047E-3</c:v>
                </c:pt>
                <c:pt idx="155">
                  <c:v>-4.1827399982139468E-3</c:v>
                </c:pt>
                <c:pt idx="156">
                  <c:v>3.8255000254139304E-4</c:v>
                </c:pt>
                <c:pt idx="158">
                  <c:v>6.5668000024743378E-3</c:v>
                </c:pt>
                <c:pt idx="349">
                  <c:v>5.0000000192085281E-4</c:v>
                </c:pt>
                <c:pt idx="350">
                  <c:v>3.3273700028075837E-3</c:v>
                </c:pt>
                <c:pt idx="357">
                  <c:v>-3.3391699907951988E-3</c:v>
                </c:pt>
                <c:pt idx="358">
                  <c:v>-2.1456000104080886E-4</c:v>
                </c:pt>
                <c:pt idx="365">
                  <c:v>-4.8252899941871874E-3</c:v>
                </c:pt>
                <c:pt idx="372">
                  <c:v>-4.3719399982364848E-3</c:v>
                </c:pt>
                <c:pt idx="373">
                  <c:v>-1.5398999967146665E-3</c:v>
                </c:pt>
                <c:pt idx="375">
                  <c:v>-1.0995399934472516E-3</c:v>
                </c:pt>
                <c:pt idx="376">
                  <c:v>-4.5721699934802018E-3</c:v>
                </c:pt>
                <c:pt idx="377">
                  <c:v>-4.0805799944791943E-3</c:v>
                </c:pt>
                <c:pt idx="378">
                  <c:v>-5.1532099969335832E-3</c:v>
                </c:pt>
                <c:pt idx="380">
                  <c:v>-3.2847100010258146E-3</c:v>
                </c:pt>
                <c:pt idx="387">
                  <c:v>6.1046000337228179E-4</c:v>
                </c:pt>
                <c:pt idx="391">
                  <c:v>1.6859800016391091E-3</c:v>
                </c:pt>
                <c:pt idx="392">
                  <c:v>-8.2916999963345006E-4</c:v>
                </c:pt>
                <c:pt idx="399">
                  <c:v>5.1663200065377168E-3</c:v>
                </c:pt>
                <c:pt idx="400">
                  <c:v>3.9369000296574086E-4</c:v>
                </c:pt>
                <c:pt idx="401">
                  <c:v>3.2117300070240162E-3</c:v>
                </c:pt>
                <c:pt idx="402">
                  <c:v>2.7149400048074313E-3</c:v>
                </c:pt>
                <c:pt idx="403">
                  <c:v>3.2423100055893883E-3</c:v>
                </c:pt>
                <c:pt idx="407">
                  <c:v>7.0030900023994036E-3</c:v>
                </c:pt>
                <c:pt idx="408">
                  <c:v>7.7304600054048933E-3</c:v>
                </c:pt>
                <c:pt idx="409">
                  <c:v>7.0767900033388287E-3</c:v>
                </c:pt>
                <c:pt idx="410">
                  <c:v>4.8147100023925304E-3</c:v>
                </c:pt>
                <c:pt idx="411">
                  <c:v>7.1420800086343661E-3</c:v>
                </c:pt>
                <c:pt idx="412">
                  <c:v>8.0420800077263266E-3</c:v>
                </c:pt>
                <c:pt idx="419">
                  <c:v>8.9943600032711402E-3</c:v>
                </c:pt>
                <c:pt idx="420">
                  <c:v>6.6217300045536831E-3</c:v>
                </c:pt>
                <c:pt idx="421">
                  <c:v>9.2491000032168813E-3</c:v>
                </c:pt>
                <c:pt idx="422">
                  <c:v>8.8680600019870326E-3</c:v>
                </c:pt>
                <c:pt idx="423">
                  <c:v>6.9596500034094788E-3</c:v>
                </c:pt>
                <c:pt idx="425">
                  <c:v>7.2513900086050853E-3</c:v>
                </c:pt>
                <c:pt idx="426">
                  <c:v>8.6787600084790029E-3</c:v>
                </c:pt>
                <c:pt idx="427">
                  <c:v>9.0052099985769019E-3</c:v>
                </c:pt>
                <c:pt idx="429">
                  <c:v>5.7663699990371242E-3</c:v>
                </c:pt>
                <c:pt idx="431">
                  <c:v>8.7099400043371134E-3</c:v>
                </c:pt>
                <c:pt idx="432">
                  <c:v>8.8405200003762729E-3</c:v>
                </c:pt>
                <c:pt idx="433">
                  <c:v>8.4058100037509575E-3</c:v>
                </c:pt>
                <c:pt idx="434">
                  <c:v>8.9206400007242337E-3</c:v>
                </c:pt>
                <c:pt idx="435">
                  <c:v>9.3585600043297745E-3</c:v>
                </c:pt>
                <c:pt idx="436">
                  <c:v>9.2197200065129437E-3</c:v>
                </c:pt>
                <c:pt idx="437">
                  <c:v>9.0692599987960421E-3</c:v>
                </c:pt>
                <c:pt idx="438">
                  <c:v>9.3025400055921637E-3</c:v>
                </c:pt>
                <c:pt idx="439">
                  <c:v>9.3057500052964315E-3</c:v>
                </c:pt>
                <c:pt idx="440">
                  <c:v>9.715679996588733E-3</c:v>
                </c:pt>
                <c:pt idx="444">
                  <c:v>8.6317300010705367E-3</c:v>
                </c:pt>
                <c:pt idx="445">
                  <c:v>7.4591000011423603E-3</c:v>
                </c:pt>
                <c:pt idx="446">
                  <c:v>9.9476300092646852E-3</c:v>
                </c:pt>
                <c:pt idx="447">
                  <c:v>1.0104480003064964E-2</c:v>
                </c:pt>
                <c:pt idx="448">
                  <c:v>1.0104480003064964E-2</c:v>
                </c:pt>
                <c:pt idx="456">
                  <c:v>9.9173499984317459E-3</c:v>
                </c:pt>
                <c:pt idx="458">
                  <c:v>6.1775900030625053E-3</c:v>
                </c:pt>
                <c:pt idx="459">
                  <c:v>1.057759000104852E-2</c:v>
                </c:pt>
                <c:pt idx="460">
                  <c:v>9.6049600033438765E-3</c:v>
                </c:pt>
                <c:pt idx="463">
                  <c:v>1.0694030002923682E-2</c:v>
                </c:pt>
                <c:pt idx="464">
                  <c:v>1.1999530004686676E-2</c:v>
                </c:pt>
                <c:pt idx="465">
                  <c:v>1.1578520003240556E-2</c:v>
                </c:pt>
                <c:pt idx="467">
                  <c:v>1.1241730004257988E-2</c:v>
                </c:pt>
                <c:pt idx="468">
                  <c:v>1.2569100006658118E-2</c:v>
                </c:pt>
                <c:pt idx="469">
                  <c:v>1.0589129997242708E-2</c:v>
                </c:pt>
                <c:pt idx="471">
                  <c:v>1.1378730006981641E-2</c:v>
                </c:pt>
                <c:pt idx="472">
                  <c:v>1.0625060000165831E-2</c:v>
                </c:pt>
                <c:pt idx="473">
                  <c:v>1.0625060000165831E-2</c:v>
                </c:pt>
                <c:pt idx="474">
                  <c:v>1.2252430002263281E-2</c:v>
                </c:pt>
                <c:pt idx="475">
                  <c:v>1.1262980005994905E-2</c:v>
                </c:pt>
                <c:pt idx="476">
                  <c:v>1.1490350007079542E-2</c:v>
                </c:pt>
                <c:pt idx="477">
                  <c:v>1.249264000216499E-2</c:v>
                </c:pt>
                <c:pt idx="478">
                  <c:v>1.249264000216499E-2</c:v>
                </c:pt>
                <c:pt idx="479">
                  <c:v>1.1820010004157666E-2</c:v>
                </c:pt>
                <c:pt idx="480">
                  <c:v>1.0047380004834849E-2</c:v>
                </c:pt>
                <c:pt idx="482">
                  <c:v>1.1723219999112189E-2</c:v>
                </c:pt>
                <c:pt idx="483">
                  <c:v>1.1543250002432615E-2</c:v>
                </c:pt>
                <c:pt idx="484">
                  <c:v>1.1670620006043464E-2</c:v>
                </c:pt>
                <c:pt idx="485">
                  <c:v>1.1681169999064878E-2</c:v>
                </c:pt>
                <c:pt idx="486">
                  <c:v>1.0403339998447336E-2</c:v>
                </c:pt>
                <c:pt idx="487">
                  <c:v>1.1303339997539297E-2</c:v>
                </c:pt>
                <c:pt idx="488">
                  <c:v>1.0230710002360865E-2</c:v>
                </c:pt>
                <c:pt idx="491">
                  <c:v>9.2825399988214485E-3</c:v>
                </c:pt>
                <c:pt idx="492">
                  <c:v>1.0409909998998046E-2</c:v>
                </c:pt>
                <c:pt idx="498">
                  <c:v>1.2237820003065281E-2</c:v>
                </c:pt>
                <c:pt idx="500">
                  <c:v>1.2936899998749141E-2</c:v>
                </c:pt>
                <c:pt idx="504">
                  <c:v>1.1557830002857372E-2</c:v>
                </c:pt>
                <c:pt idx="509">
                  <c:v>1.4071830002649222E-2</c:v>
                </c:pt>
                <c:pt idx="510">
                  <c:v>1.4599200003431179E-2</c:v>
                </c:pt>
                <c:pt idx="511">
                  <c:v>1.4017239998793229E-2</c:v>
                </c:pt>
                <c:pt idx="512">
                  <c:v>1.3344610000785906E-2</c:v>
                </c:pt>
                <c:pt idx="513">
                  <c:v>1.0979470003803726E-2</c:v>
                </c:pt>
                <c:pt idx="514">
                  <c:v>1.46501100025489E-2</c:v>
                </c:pt>
                <c:pt idx="515">
                  <c:v>1.4883900003042072E-2</c:v>
                </c:pt>
                <c:pt idx="516">
                  <c:v>1.5236800005368423E-2</c:v>
                </c:pt>
                <c:pt idx="518">
                  <c:v>1.4721050007210579E-2</c:v>
                </c:pt>
                <c:pt idx="520">
                  <c:v>1.5161260002059862E-2</c:v>
                </c:pt>
                <c:pt idx="521">
                  <c:v>1.4288630001829006E-2</c:v>
                </c:pt>
                <c:pt idx="522">
                  <c:v>1.5172880004683975E-2</c:v>
                </c:pt>
                <c:pt idx="523">
                  <c:v>1.527288000943372E-2</c:v>
                </c:pt>
                <c:pt idx="524">
                  <c:v>1.5700249998189975E-2</c:v>
                </c:pt>
                <c:pt idx="526">
                  <c:v>1.5803460002643988E-2</c:v>
                </c:pt>
                <c:pt idx="527">
                  <c:v>1.4330830003018491E-2</c:v>
                </c:pt>
                <c:pt idx="528">
                  <c:v>1.6018440001062118E-2</c:v>
                </c:pt>
                <c:pt idx="530">
                  <c:v>1.441645000159042E-2</c:v>
                </c:pt>
                <c:pt idx="532">
                  <c:v>1.8661950001842342E-2</c:v>
                </c:pt>
                <c:pt idx="533">
                  <c:v>1.9665909996547271E-2</c:v>
                </c:pt>
                <c:pt idx="534">
                  <c:v>1.9765910001297016E-2</c:v>
                </c:pt>
                <c:pt idx="536">
                  <c:v>1.9769120001001284E-2</c:v>
                </c:pt>
                <c:pt idx="539">
                  <c:v>1.9827370000712108E-2</c:v>
                </c:pt>
                <c:pt idx="540">
                  <c:v>2.0154739999270532E-2</c:v>
                </c:pt>
                <c:pt idx="546">
                  <c:v>2.6244729997415561E-2</c:v>
                </c:pt>
                <c:pt idx="549">
                  <c:v>2.4381880000873934E-2</c:v>
                </c:pt>
                <c:pt idx="550">
                  <c:v>2.4009250002563931E-2</c:v>
                </c:pt>
                <c:pt idx="551">
                  <c:v>2.4475760001223534E-2</c:v>
                </c:pt>
                <c:pt idx="555">
                  <c:v>2.4881260003894567E-2</c:v>
                </c:pt>
                <c:pt idx="556">
                  <c:v>2.2908630002348218E-2</c:v>
                </c:pt>
                <c:pt idx="557">
                  <c:v>2.4400220005190931E-2</c:v>
                </c:pt>
                <c:pt idx="560">
                  <c:v>2.3983550003322307E-2</c:v>
                </c:pt>
                <c:pt idx="561">
                  <c:v>2.4610920001578052E-2</c:v>
                </c:pt>
                <c:pt idx="562">
                  <c:v>2.3638290003873408E-2</c:v>
                </c:pt>
                <c:pt idx="563">
                  <c:v>2.3795170003722887E-2</c:v>
                </c:pt>
                <c:pt idx="564">
                  <c:v>2.4522540006728377E-2</c:v>
                </c:pt>
                <c:pt idx="565">
                  <c:v>2.3849910001445096E-2</c:v>
                </c:pt>
                <c:pt idx="566">
                  <c:v>2.4260459998913575E-2</c:v>
                </c:pt>
                <c:pt idx="567">
                  <c:v>2.3787830003129784E-2</c:v>
                </c:pt>
                <c:pt idx="568">
                  <c:v>2.4379419999604579E-2</c:v>
                </c:pt>
                <c:pt idx="569">
                  <c:v>2.4506790003215428E-2</c:v>
                </c:pt>
                <c:pt idx="570">
                  <c:v>2.5134160001471173E-2</c:v>
                </c:pt>
                <c:pt idx="571">
                  <c:v>2.3925750007038005E-2</c:v>
                </c:pt>
                <c:pt idx="572">
                  <c:v>2.4553120005293749E-2</c:v>
                </c:pt>
                <c:pt idx="573">
                  <c:v>2.629012000397779E-2</c:v>
                </c:pt>
                <c:pt idx="574">
                  <c:v>2.4217490004957654E-2</c:v>
                </c:pt>
                <c:pt idx="575">
                  <c:v>2.5244860000384506E-2</c:v>
                </c:pt>
                <c:pt idx="576">
                  <c:v>2.1502810006495565E-2</c:v>
                </c:pt>
                <c:pt idx="577">
                  <c:v>2.6530180002737325E-2</c:v>
                </c:pt>
                <c:pt idx="584">
                  <c:v>2.6486830007343087E-2</c:v>
                </c:pt>
                <c:pt idx="587">
                  <c:v>2.7930850003031082E-2</c:v>
                </c:pt>
                <c:pt idx="588">
                  <c:v>2.7924730005906895E-2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9DF-43FA-929E-BA3F6AEFC6AE}"/>
            </c:ext>
          </c:extLst>
        </c:ser>
        <c:ser>
          <c:idx val="4"/>
          <c:order val="4"/>
          <c:tx>
            <c:strRef>
              <c:f>'Inactive 3'!$L$20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3'!$L$21:$L$767</c:f>
              <c:numCache>
                <c:formatCode>General</c:formatCode>
                <c:ptCount val="747"/>
                <c:pt idx="359">
                  <c:v>-2.673979994142428E-3</c:v>
                </c:pt>
                <c:pt idx="388">
                  <c:v>-1.1101899945060723E-3</c:v>
                </c:pt>
                <c:pt idx="394">
                  <c:v>1.6421115942648612E-3</c:v>
                </c:pt>
                <c:pt idx="397">
                  <c:v>2.3648817295907065E-3</c:v>
                </c:pt>
                <c:pt idx="447">
                  <c:v>9.9476300092646852E-3</c:v>
                </c:pt>
                <c:pt idx="455">
                  <c:v>9.7951800053124316E-3</c:v>
                </c:pt>
                <c:pt idx="501">
                  <c:v>1.2100500003725756E-2</c:v>
                </c:pt>
                <c:pt idx="507">
                  <c:v>1.3493250000465196E-2</c:v>
                </c:pt>
                <c:pt idx="508">
                  <c:v>1.3620619996800087E-2</c:v>
                </c:pt>
                <c:pt idx="583">
                  <c:v>2.7083020002464764E-2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9DF-43FA-929E-BA3F6AEFC6AE}"/>
            </c:ext>
          </c:extLst>
        </c:ser>
        <c:ser>
          <c:idx val="5"/>
          <c:order val="5"/>
          <c:tx>
            <c:strRef>
              <c:f>'Inactive 3'!$M$20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3'!$M$21:$M$767</c:f>
              <c:numCache>
                <c:formatCode>General</c:formatCode>
                <c:ptCount val="747"/>
                <c:pt idx="224">
                  <c:v>-1.2703929998679087E-2</c:v>
                </c:pt>
                <c:pt idx="226">
                  <c:v>4.4876600077259354E-3</c:v>
                </c:pt>
                <c:pt idx="228">
                  <c:v>-1.4030229991476517E-2</c:v>
                </c:pt>
                <c:pt idx="229">
                  <c:v>1.9252950005466118E-2</c:v>
                </c:pt>
                <c:pt idx="237">
                  <c:v>5.6702169997151941E-2</c:v>
                </c:pt>
                <c:pt idx="238">
                  <c:v>2.9485000050044619E-3</c:v>
                </c:pt>
                <c:pt idx="360">
                  <c:v>-2.5739799966686405E-3</c:v>
                </c:pt>
                <c:pt idx="361">
                  <c:v>-1.2917200001538731E-3</c:v>
                </c:pt>
                <c:pt idx="362">
                  <c:v>-1.4581599971279502E-3</c:v>
                </c:pt>
                <c:pt idx="363">
                  <c:v>-3.6991999950259924E-3</c:v>
                </c:pt>
                <c:pt idx="364">
                  <c:v>-3.7418299980345182E-3</c:v>
                </c:pt>
                <c:pt idx="366">
                  <c:v>-4.6515900030499324E-3</c:v>
                </c:pt>
                <c:pt idx="367">
                  <c:v>-6.5277100002276711E-3</c:v>
                </c:pt>
                <c:pt idx="368">
                  <c:v>-3.300339994893875E-3</c:v>
                </c:pt>
                <c:pt idx="369">
                  <c:v>-3.0029699992155656E-3</c:v>
                </c:pt>
                <c:pt idx="370">
                  <c:v>-4.6733099952689372E-3</c:v>
                </c:pt>
                <c:pt idx="371">
                  <c:v>-4.4719399957102723E-3</c:v>
                </c:pt>
                <c:pt idx="374">
                  <c:v>-2.0071800026926212E-3</c:v>
                </c:pt>
                <c:pt idx="379">
                  <c:v>-3.6605499990400858E-3</c:v>
                </c:pt>
                <c:pt idx="381">
                  <c:v>-1.6980199943645857E-3</c:v>
                </c:pt>
                <c:pt idx="382">
                  <c:v>2.3128000611905009E-4</c:v>
                </c:pt>
                <c:pt idx="383">
                  <c:v>-2.3905999842099845E-4</c:v>
                </c:pt>
                <c:pt idx="384">
                  <c:v>6.3892000616760924E-4</c:v>
                </c:pt>
                <c:pt idx="385">
                  <c:v>-2.1517699933610857E-3</c:v>
                </c:pt>
                <c:pt idx="386">
                  <c:v>6.756000075256452E-4</c:v>
                </c:pt>
                <c:pt idx="389">
                  <c:v>-3.9215000288095325E-4</c:v>
                </c:pt>
                <c:pt idx="390">
                  <c:v>6.110600006650202E-4</c:v>
                </c:pt>
                <c:pt idx="393">
                  <c:v>1.864969999587629E-3</c:v>
                </c:pt>
                <c:pt idx="395">
                  <c:v>1.6946300020208582E-3</c:v>
                </c:pt>
                <c:pt idx="396">
                  <c:v>2.3220000075525604E-3</c:v>
                </c:pt>
                <c:pt idx="398">
                  <c:v>3.8752000036765821E-3</c:v>
                </c:pt>
                <c:pt idx="404">
                  <c:v>3.7696800063713454E-3</c:v>
                </c:pt>
                <c:pt idx="406">
                  <c:v>5.2990199983469211E-3</c:v>
                </c:pt>
                <c:pt idx="413">
                  <c:v>1.6878930007806048E-2</c:v>
                </c:pt>
                <c:pt idx="414">
                  <c:v>1.5206300005957019E-2</c:v>
                </c:pt>
                <c:pt idx="415">
                  <c:v>8.3726600059890188E-3</c:v>
                </c:pt>
                <c:pt idx="416">
                  <c:v>9.3280000000959262E-3</c:v>
                </c:pt>
                <c:pt idx="417">
                  <c:v>7.7553700029966421E-3</c:v>
                </c:pt>
                <c:pt idx="418">
                  <c:v>8.3854000040446408E-3</c:v>
                </c:pt>
                <c:pt idx="424">
                  <c:v>1.0879680005018599E-2</c:v>
                </c:pt>
                <c:pt idx="428">
                  <c:v>9.2347200043150224E-3</c:v>
                </c:pt>
                <c:pt idx="430">
                  <c:v>8.9484799973433837E-3</c:v>
                </c:pt>
                <c:pt idx="441">
                  <c:v>9.715679996588733E-3</c:v>
                </c:pt>
                <c:pt idx="442">
                  <c:v>9.8231700030737557E-3</c:v>
                </c:pt>
                <c:pt idx="443">
                  <c:v>9.3505400072899647E-3</c:v>
                </c:pt>
                <c:pt idx="449">
                  <c:v>-3.4831270000722725E-2</c:v>
                </c:pt>
                <c:pt idx="450">
                  <c:v>1.0023470000305679E-2</c:v>
                </c:pt>
                <c:pt idx="452">
                  <c:v>1.0491390006791335E-2</c:v>
                </c:pt>
                <c:pt idx="453">
                  <c:v>1.0240349998639431E-2</c:v>
                </c:pt>
                <c:pt idx="454">
                  <c:v>1.0240349998639431E-2</c:v>
                </c:pt>
                <c:pt idx="461">
                  <c:v>1.0932330005744006E-2</c:v>
                </c:pt>
                <c:pt idx="462">
                  <c:v>1.070434000575915E-2</c:v>
                </c:pt>
                <c:pt idx="466">
                  <c:v>1.1578520003240556E-2</c:v>
                </c:pt>
                <c:pt idx="470">
                  <c:v>1.0589129997242708E-2</c:v>
                </c:pt>
                <c:pt idx="481">
                  <c:v>9.4489699986297637E-3</c:v>
                </c:pt>
                <c:pt idx="489">
                  <c:v>1.1904410006536637E-2</c:v>
                </c:pt>
                <c:pt idx="490">
                  <c:v>1.0487589999684133E-2</c:v>
                </c:pt>
                <c:pt idx="493">
                  <c:v>1.1330239845847245E-2</c:v>
                </c:pt>
                <c:pt idx="494">
                  <c:v>1.1330240005918313E-2</c:v>
                </c:pt>
                <c:pt idx="495">
                  <c:v>1.0657610007910989E-2</c:v>
                </c:pt>
                <c:pt idx="496">
                  <c:v>1.0657610095222481E-2</c:v>
                </c:pt>
                <c:pt idx="497">
                  <c:v>1.2027179996948689E-2</c:v>
                </c:pt>
                <c:pt idx="529">
                  <c:v>8.6890800012042746E-3</c:v>
                </c:pt>
                <c:pt idx="537">
                  <c:v>2.0045260003826115E-2</c:v>
                </c:pt>
                <c:pt idx="538">
                  <c:v>2.0472629999858327E-2</c:v>
                </c:pt>
                <c:pt idx="541">
                  <c:v>2.323815999989165E-2</c:v>
                </c:pt>
                <c:pt idx="542">
                  <c:v>2.331815999787068E-2</c:v>
                </c:pt>
                <c:pt idx="543">
                  <c:v>2.4238159996457398E-2</c:v>
                </c:pt>
                <c:pt idx="544">
                  <c:v>2.4318160001712386E-2</c:v>
                </c:pt>
                <c:pt idx="559">
                  <c:v>2.6972999999998137E-2</c:v>
                </c:pt>
                <c:pt idx="578">
                  <c:v>2.8584000006958377E-2</c:v>
                </c:pt>
                <c:pt idx="585">
                  <c:v>2.810138000495499E-2</c:v>
                </c:pt>
                <c:pt idx="586">
                  <c:v>2.8131380000559147E-2</c:v>
                </c:pt>
                <c:pt idx="591">
                  <c:v>3.3303400006843731E-2</c:v>
                </c:pt>
                <c:pt idx="592">
                  <c:v>3.2330770001863129E-2</c:v>
                </c:pt>
                <c:pt idx="593">
                  <c:v>3.3158140002342407E-2</c:v>
                </c:pt>
                <c:pt idx="594">
                  <c:v>3.3076180006901268E-2</c:v>
                </c:pt>
                <c:pt idx="595">
                  <c:v>3.2203550006670412E-2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9DF-43FA-929E-BA3F6AEFC6AE}"/>
            </c:ext>
          </c:extLst>
        </c:ser>
        <c:ser>
          <c:idx val="6"/>
          <c:order val="6"/>
          <c:tx>
            <c:strRef>
              <c:f>'Inactive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3'!$N$21:$N$767</c:f>
              <c:numCache>
                <c:formatCode>General</c:formatCode>
                <c:ptCount val="747"/>
                <c:pt idx="173">
                  <c:v>7.8826200042385608E-3</c:v>
                </c:pt>
                <c:pt idx="174">
                  <c:v>2.0632160005334299E-2</c:v>
                </c:pt>
                <c:pt idx="176">
                  <c:v>9.2511199982254766E-3</c:v>
                </c:pt>
                <c:pt idx="182">
                  <c:v>7.5211400035186671E-3</c:v>
                </c:pt>
                <c:pt idx="183">
                  <c:v>7.8230000508483499E-4</c:v>
                </c:pt>
                <c:pt idx="218">
                  <c:v>7.5157300088903867E-3</c:v>
                </c:pt>
                <c:pt idx="219">
                  <c:v>3.8430999993579462E-3</c:v>
                </c:pt>
                <c:pt idx="233">
                  <c:v>1.4951500052120537E-3</c:v>
                </c:pt>
                <c:pt idx="234">
                  <c:v>6.8225200011511333E-3</c:v>
                </c:pt>
                <c:pt idx="251">
                  <c:v>6.2230900075519457E-3</c:v>
                </c:pt>
                <c:pt idx="253">
                  <c:v>8.7883800006238744E-3</c:v>
                </c:pt>
                <c:pt idx="256">
                  <c:v>-1.8967899959534407E-3</c:v>
                </c:pt>
                <c:pt idx="257">
                  <c:v>-5.5694199982099235E-3</c:v>
                </c:pt>
                <c:pt idx="259">
                  <c:v>-1.23922000057064E-3</c:v>
                </c:pt>
                <c:pt idx="260">
                  <c:v>-1.9118499985779636E-3</c:v>
                </c:pt>
                <c:pt idx="261">
                  <c:v>2.3797399990144186E-3</c:v>
                </c:pt>
                <c:pt idx="263">
                  <c:v>1.8895200046245009E-3</c:v>
                </c:pt>
                <c:pt idx="309">
                  <c:v>3.5532000038074329E-3</c:v>
                </c:pt>
                <c:pt idx="391">
                  <c:v>1.6859800016391091E-3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9DF-43FA-929E-BA3F6AEFC6AE}"/>
            </c:ext>
          </c:extLst>
        </c:ser>
        <c:ser>
          <c:idx val="7"/>
          <c:order val="7"/>
          <c:tx>
            <c:strRef>
              <c:f>'Inactive 3'!$O$20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3'!$O$21:$O$767</c:f>
              <c:numCache>
                <c:formatCode>General</c:formatCode>
                <c:ptCount val="747"/>
                <c:pt idx="0">
                  <c:v>-8.7716613732724165E-3</c:v>
                </c:pt>
                <c:pt idx="1">
                  <c:v>-7.4171301024930263E-3</c:v>
                </c:pt>
                <c:pt idx="2">
                  <c:v>-7.4008597982745091E-3</c:v>
                </c:pt>
                <c:pt idx="3">
                  <c:v>-7.4007460199233309E-3</c:v>
                </c:pt>
                <c:pt idx="4">
                  <c:v>-7.3903921899660914E-3</c:v>
                </c:pt>
                <c:pt idx="224">
                  <c:v>2.3976180268620306E-3</c:v>
                </c:pt>
                <c:pt idx="225">
                  <c:v>2.3977318052132096E-3</c:v>
                </c:pt>
                <c:pt idx="226">
                  <c:v>2.3984144753202803E-3</c:v>
                </c:pt>
                <c:pt idx="227">
                  <c:v>2.3985282536714584E-3</c:v>
                </c:pt>
                <c:pt idx="228">
                  <c:v>2.3987558103738156E-3</c:v>
                </c:pt>
                <c:pt idx="229">
                  <c:v>2.4003487072903132E-3</c:v>
                </c:pt>
                <c:pt idx="230">
                  <c:v>2.4005762639926704E-3</c:v>
                </c:pt>
                <c:pt idx="237">
                  <c:v>2.4579205529866067E-3</c:v>
                </c:pt>
                <c:pt idx="238">
                  <c:v>2.4589445581472127E-3</c:v>
                </c:pt>
                <c:pt idx="360">
                  <c:v>8.7276765946748408E-3</c:v>
                </c:pt>
                <c:pt idx="361">
                  <c:v>8.7388268730903291E-3</c:v>
                </c:pt>
                <c:pt idx="362">
                  <c:v>9.0332852459401453E-3</c:v>
                </c:pt>
                <c:pt idx="363">
                  <c:v>9.0341954727495722E-3</c:v>
                </c:pt>
                <c:pt idx="364">
                  <c:v>9.0343092511007521E-3</c:v>
                </c:pt>
                <c:pt idx="365">
                  <c:v>9.0504657769680912E-3</c:v>
                </c:pt>
                <c:pt idx="366">
                  <c:v>9.0516035604798744E-3</c:v>
                </c:pt>
                <c:pt idx="367">
                  <c:v>9.0657120760260015E-3</c:v>
                </c:pt>
                <c:pt idx="368">
                  <c:v>9.0658258543771797E-3</c:v>
                </c:pt>
                <c:pt idx="369">
                  <c:v>9.0659396327283596E-3</c:v>
                </c:pt>
                <c:pt idx="370">
                  <c:v>9.0793654781674161E-3</c:v>
                </c:pt>
                <c:pt idx="371">
                  <c:v>9.1022349267542834E-3</c:v>
                </c:pt>
                <c:pt idx="372">
                  <c:v>9.1022349267542834E-3</c:v>
                </c:pt>
                <c:pt idx="373">
                  <c:v>9.3630149076552802E-3</c:v>
                </c:pt>
                <c:pt idx="374">
                  <c:v>9.3693864953212722E-3</c:v>
                </c:pt>
                <c:pt idx="375">
                  <c:v>9.3889563717239662E-3</c:v>
                </c:pt>
                <c:pt idx="376">
                  <c:v>9.3890701500751444E-3</c:v>
                </c:pt>
                <c:pt idx="377">
                  <c:v>9.3898665985333932E-3</c:v>
                </c:pt>
                <c:pt idx="378">
                  <c:v>9.3899803768845713E-3</c:v>
                </c:pt>
                <c:pt idx="379">
                  <c:v>9.3920283872057832E-3</c:v>
                </c:pt>
                <c:pt idx="380">
                  <c:v>9.3956692944434945E-3</c:v>
                </c:pt>
                <c:pt idx="381">
                  <c:v>9.4226347636727856E-3</c:v>
                </c:pt>
                <c:pt idx="382">
                  <c:v>9.6376758474000478E-3</c:v>
                </c:pt>
                <c:pt idx="383">
                  <c:v>9.6511016928391043E-3</c:v>
                </c:pt>
                <c:pt idx="384">
                  <c:v>9.65724572380274E-3</c:v>
                </c:pt>
                <c:pt idx="385">
                  <c:v>9.7213029355162038E-3</c:v>
                </c:pt>
                <c:pt idx="386">
                  <c:v>9.721416713867382E-3</c:v>
                </c:pt>
                <c:pt idx="387">
                  <c:v>9.730291425259302E-3</c:v>
                </c:pt>
                <c:pt idx="388">
                  <c:v>9.7593049048098051E-3</c:v>
                </c:pt>
                <c:pt idx="389">
                  <c:v>9.7697725131182227E-3</c:v>
                </c:pt>
                <c:pt idx="390">
                  <c:v>9.7735271987071104E-3</c:v>
                </c:pt>
                <c:pt idx="391">
                  <c:v>9.7867254874438106E-3</c:v>
                </c:pt>
                <c:pt idx="392">
                  <c:v>9.8328057196710814E-3</c:v>
                </c:pt>
                <c:pt idx="393">
                  <c:v>1.0017354205282519E-2</c:v>
                </c:pt>
                <c:pt idx="394">
                  <c:v>1.0030780050721576E-2</c:v>
                </c:pt>
                <c:pt idx="395">
                  <c:v>1.0030780050721576E-2</c:v>
                </c:pt>
                <c:pt idx="396">
                  <c:v>1.0030893829072754E-2</c:v>
                </c:pt>
                <c:pt idx="397">
                  <c:v>1.0030893829072754E-2</c:v>
                </c:pt>
                <c:pt idx="398">
                  <c:v>1.0071854035496996E-2</c:v>
                </c:pt>
                <c:pt idx="399">
                  <c:v>1.011463469554009E-2</c:v>
                </c:pt>
                <c:pt idx="400">
                  <c:v>1.011474847389127E-2</c:v>
                </c:pt>
                <c:pt idx="401">
                  <c:v>1.0125216082199686E-2</c:v>
                </c:pt>
                <c:pt idx="402">
                  <c:v>1.0128970767788573E-2</c:v>
                </c:pt>
                <c:pt idx="403">
                  <c:v>1.0129084546139753E-2</c:v>
                </c:pt>
                <c:pt idx="404">
                  <c:v>1.0129198324490931E-2</c:v>
                </c:pt>
                <c:pt idx="405">
                  <c:v>1.0129198324490931E-2</c:v>
                </c:pt>
                <c:pt idx="406">
                  <c:v>1.0195417324876787E-2</c:v>
                </c:pt>
                <c:pt idx="407">
                  <c:v>1.0412847753978795E-2</c:v>
                </c:pt>
                <c:pt idx="408">
                  <c:v>1.0412961532329974E-2</c:v>
                </c:pt>
                <c:pt idx="409">
                  <c:v>1.041398553749058E-2</c:v>
                </c:pt>
                <c:pt idx="410">
                  <c:v>1.0415805991109434E-2</c:v>
                </c:pt>
                <c:pt idx="411">
                  <c:v>1.0415919769460614E-2</c:v>
                </c:pt>
                <c:pt idx="412">
                  <c:v>1.0415919769460614E-2</c:v>
                </c:pt>
                <c:pt idx="413">
                  <c:v>1.0416488661216507E-2</c:v>
                </c:pt>
                <c:pt idx="414">
                  <c:v>1.0416602439567685E-2</c:v>
                </c:pt>
                <c:pt idx="415">
                  <c:v>1.041978823340068E-2</c:v>
                </c:pt>
                <c:pt idx="416">
                  <c:v>1.0463251563550846E-2</c:v>
                </c:pt>
                <c:pt idx="417">
                  <c:v>1.0463365341902026E-2</c:v>
                </c:pt>
                <c:pt idx="418">
                  <c:v>1.0465527130574416E-2</c:v>
                </c:pt>
                <c:pt idx="419">
                  <c:v>1.0466437357383843E-2</c:v>
                </c:pt>
                <c:pt idx="420">
                  <c:v>1.0466551135735021E-2</c:v>
                </c:pt>
                <c:pt idx="421">
                  <c:v>1.04666649140862E-2</c:v>
                </c:pt>
                <c:pt idx="422">
                  <c:v>1.0467575140895628E-2</c:v>
                </c:pt>
                <c:pt idx="423">
                  <c:v>1.0468371589353877E-2</c:v>
                </c:pt>
                <c:pt idx="424">
                  <c:v>1.0470533378026267E-2</c:v>
                </c:pt>
                <c:pt idx="425">
                  <c:v>1.0479976981174078E-2</c:v>
                </c:pt>
                <c:pt idx="426">
                  <c:v>1.0480090759525256E-2</c:v>
                </c:pt>
                <c:pt idx="427">
                  <c:v>1.0489761919375425E-2</c:v>
                </c:pt>
                <c:pt idx="428">
                  <c:v>1.0492378821452529E-2</c:v>
                </c:pt>
                <c:pt idx="429">
                  <c:v>1.0497498847255558E-2</c:v>
                </c:pt>
                <c:pt idx="430">
                  <c:v>1.0497840182309095E-2</c:v>
                </c:pt>
                <c:pt idx="431">
                  <c:v>1.0527194996913134E-2</c:v>
                </c:pt>
                <c:pt idx="432">
                  <c:v>1.05310634608532E-2</c:v>
                </c:pt>
                <c:pt idx="433">
                  <c:v>1.0532997692823233E-2</c:v>
                </c:pt>
                <c:pt idx="434">
                  <c:v>1.0539710615542763E-2</c:v>
                </c:pt>
                <c:pt idx="435">
                  <c:v>1.0541531069161617E-2</c:v>
                </c:pt>
                <c:pt idx="436">
                  <c:v>1.0549267997041752E-2</c:v>
                </c:pt>
                <c:pt idx="437">
                  <c:v>1.0554046687791247E-2</c:v>
                </c:pt>
                <c:pt idx="438">
                  <c:v>1.0752362353895277E-2</c:v>
                </c:pt>
                <c:pt idx="439">
                  <c:v>1.0752476132246456E-2</c:v>
                </c:pt>
                <c:pt idx="440">
                  <c:v>1.0756230817835343E-2</c:v>
                </c:pt>
                <c:pt idx="441">
                  <c:v>1.0789112761325916E-2</c:v>
                </c:pt>
                <c:pt idx="442">
                  <c:v>1.0797873694366654E-2</c:v>
                </c:pt>
                <c:pt idx="443">
                  <c:v>1.0797987472717834E-2</c:v>
                </c:pt>
                <c:pt idx="444">
                  <c:v>1.0806862184109752E-2</c:v>
                </c:pt>
                <c:pt idx="445">
                  <c:v>1.0807886189270359E-2</c:v>
                </c:pt>
                <c:pt idx="446">
                  <c:v>1.0807999967621537E-2</c:v>
                </c:pt>
                <c:pt idx="447">
                  <c:v>1.0815850673852849E-2</c:v>
                </c:pt>
                <c:pt idx="448">
                  <c:v>1.0816419565608741E-2</c:v>
                </c:pt>
                <c:pt idx="449">
                  <c:v>1.0819264024388202E-2</c:v>
                </c:pt>
                <c:pt idx="450">
                  <c:v>1.081949158109056E-2</c:v>
                </c:pt>
                <c:pt idx="451">
                  <c:v>1.081949158109056E-2</c:v>
                </c:pt>
                <c:pt idx="452">
                  <c:v>1.0821312034709415E-2</c:v>
                </c:pt>
                <c:pt idx="453">
                  <c:v>1.0822222261518842E-2</c:v>
                </c:pt>
                <c:pt idx="454">
                  <c:v>1.0822222261518842E-2</c:v>
                </c:pt>
                <c:pt idx="455">
                  <c:v>1.0828935184238371E-2</c:v>
                </c:pt>
                <c:pt idx="456">
                  <c:v>1.0833600096636687E-2</c:v>
                </c:pt>
                <c:pt idx="457">
                  <c:v>1.0835648106957899E-2</c:v>
                </c:pt>
                <c:pt idx="458">
                  <c:v>1.0850894406015811E-2</c:v>
                </c:pt>
                <c:pt idx="459">
                  <c:v>1.0850894406015811E-2</c:v>
                </c:pt>
                <c:pt idx="460">
                  <c:v>1.0851008184366989E-2</c:v>
                </c:pt>
                <c:pt idx="461">
                  <c:v>1.0851121962718167E-2</c:v>
                </c:pt>
                <c:pt idx="462">
                  <c:v>1.0882183452589882E-2</c:v>
                </c:pt>
                <c:pt idx="463">
                  <c:v>1.1125327789058221E-2</c:v>
                </c:pt>
                <c:pt idx="464">
                  <c:v>1.1130106479807715E-2</c:v>
                </c:pt>
                <c:pt idx="465">
                  <c:v>1.1142394541734987E-2</c:v>
                </c:pt>
                <c:pt idx="466">
                  <c:v>1.1145466557216805E-2</c:v>
                </c:pt>
                <c:pt idx="467">
                  <c:v>1.1149107464454515E-2</c:v>
                </c:pt>
                <c:pt idx="468">
                  <c:v>1.1149221242805695E-2</c:v>
                </c:pt>
                <c:pt idx="469">
                  <c:v>1.1149335021156873E-2</c:v>
                </c:pt>
                <c:pt idx="470">
                  <c:v>1.1151496809829263E-2</c:v>
                </c:pt>
                <c:pt idx="471">
                  <c:v>1.1156730613983472E-2</c:v>
                </c:pt>
                <c:pt idx="472">
                  <c:v>1.1160599077923539E-2</c:v>
                </c:pt>
                <c:pt idx="473">
                  <c:v>1.1161623083084144E-2</c:v>
                </c:pt>
                <c:pt idx="474">
                  <c:v>1.1161736861435324E-2</c:v>
                </c:pt>
                <c:pt idx="475">
                  <c:v>1.1163443536703E-2</c:v>
                </c:pt>
                <c:pt idx="476">
                  <c:v>1.1163557315054178E-2</c:v>
                </c:pt>
                <c:pt idx="477">
                  <c:v>1.1175048928523201E-2</c:v>
                </c:pt>
                <c:pt idx="478">
                  <c:v>1.1176869382142057E-2</c:v>
                </c:pt>
                <c:pt idx="479">
                  <c:v>1.1176983160493235E-2</c:v>
                </c:pt>
                <c:pt idx="480">
                  <c:v>1.1177096938844413E-2</c:v>
                </c:pt>
                <c:pt idx="481">
                  <c:v>1.1177893387302663E-2</c:v>
                </c:pt>
                <c:pt idx="482">
                  <c:v>1.1180737846082124E-2</c:v>
                </c:pt>
                <c:pt idx="483">
                  <c:v>1.1182899634754514E-2</c:v>
                </c:pt>
                <c:pt idx="484">
                  <c:v>1.1183013413105692E-2</c:v>
                </c:pt>
                <c:pt idx="485">
                  <c:v>1.118472008837337E-2</c:v>
                </c:pt>
                <c:pt idx="486">
                  <c:v>1.1189385000771686E-2</c:v>
                </c:pt>
                <c:pt idx="487">
                  <c:v>1.1189385000771686E-2</c:v>
                </c:pt>
                <c:pt idx="488">
                  <c:v>1.1189498779122864E-2</c:v>
                </c:pt>
                <c:pt idx="489">
                  <c:v>1.1190636562634648E-2</c:v>
                </c:pt>
                <c:pt idx="490">
                  <c:v>1.1192229459551147E-2</c:v>
                </c:pt>
                <c:pt idx="491">
                  <c:v>1.1207589536960237E-2</c:v>
                </c:pt>
                <c:pt idx="492">
                  <c:v>1.1207703315311415E-2</c:v>
                </c:pt>
                <c:pt idx="493">
                  <c:v>1.1231482990707711E-2</c:v>
                </c:pt>
                <c:pt idx="494">
                  <c:v>1.1231482990707711E-2</c:v>
                </c:pt>
                <c:pt idx="495">
                  <c:v>1.1231596769058889E-2</c:v>
                </c:pt>
                <c:pt idx="496">
                  <c:v>1.1231596769058889E-2</c:v>
                </c:pt>
                <c:pt idx="497">
                  <c:v>1.1238537248480774E-2</c:v>
                </c:pt>
                <c:pt idx="498">
                  <c:v>1.1474285992122513E-2</c:v>
                </c:pt>
                <c:pt idx="499">
                  <c:v>1.1481226471544398E-2</c:v>
                </c:pt>
                <c:pt idx="500">
                  <c:v>1.1483843373621502E-2</c:v>
                </c:pt>
                <c:pt idx="501">
                  <c:v>1.1515701311951468E-2</c:v>
                </c:pt>
                <c:pt idx="502">
                  <c:v>1.1529127157390524E-2</c:v>
                </c:pt>
                <c:pt idx="503">
                  <c:v>1.1531857837818807E-2</c:v>
                </c:pt>
                <c:pt idx="504">
                  <c:v>1.1550858822465607E-2</c:v>
                </c:pt>
                <c:pt idx="505">
                  <c:v>1.1554954843108031E-2</c:v>
                </c:pt>
                <c:pt idx="506">
                  <c:v>1.1577027843236649E-2</c:v>
                </c:pt>
                <c:pt idx="507">
                  <c:v>1.1751791390646742E-2</c:v>
                </c:pt>
                <c:pt idx="508">
                  <c:v>1.175190516899792E-2</c:v>
                </c:pt>
                <c:pt idx="509">
                  <c:v>1.1801171195058188E-2</c:v>
                </c:pt>
                <c:pt idx="510">
                  <c:v>1.1801284973409366E-2</c:v>
                </c:pt>
                <c:pt idx="511">
                  <c:v>1.1811752581717782E-2</c:v>
                </c:pt>
                <c:pt idx="512">
                  <c:v>1.1811866360068961E-2</c:v>
                </c:pt>
                <c:pt idx="513">
                  <c:v>1.1820741071460878E-2</c:v>
                </c:pt>
                <c:pt idx="514">
                  <c:v>1.1828933112745727E-2</c:v>
                </c:pt>
                <c:pt idx="515">
                  <c:v>1.1836556262274683E-2</c:v>
                </c:pt>
                <c:pt idx="516">
                  <c:v>1.1855898581975019E-2</c:v>
                </c:pt>
                <c:pt idx="517">
                  <c:v>1.1857036365486802E-2</c:v>
                </c:pt>
                <c:pt idx="518">
                  <c:v>1.1858743040754481E-2</c:v>
                </c:pt>
                <c:pt idx="519">
                  <c:v>1.1860791051075691E-2</c:v>
                </c:pt>
                <c:pt idx="520">
                  <c:v>1.1873875561461213E-2</c:v>
                </c:pt>
                <c:pt idx="521">
                  <c:v>1.1873989339812391E-2</c:v>
                </c:pt>
                <c:pt idx="522">
                  <c:v>1.1876833798591852E-2</c:v>
                </c:pt>
                <c:pt idx="523">
                  <c:v>1.1876833798591852E-2</c:v>
                </c:pt>
                <c:pt idx="524">
                  <c:v>1.187694757694303E-2</c:v>
                </c:pt>
                <c:pt idx="525">
                  <c:v>1.1877061355294209E-2</c:v>
                </c:pt>
                <c:pt idx="526">
                  <c:v>1.188070226253192E-2</c:v>
                </c:pt>
                <c:pt idx="527">
                  <c:v>1.1880816040883098E-2</c:v>
                </c:pt>
                <c:pt idx="528">
                  <c:v>1.18982241286134E-2</c:v>
                </c:pt>
                <c:pt idx="529">
                  <c:v>1.1906416169898248E-2</c:v>
                </c:pt>
                <c:pt idx="530">
                  <c:v>1.1906529948249426E-2</c:v>
                </c:pt>
                <c:pt idx="531">
                  <c:v>1.2097791356580394E-2</c:v>
                </c:pt>
                <c:pt idx="532">
                  <c:v>1.2151153403283085E-2</c:v>
                </c:pt>
                <c:pt idx="533">
                  <c:v>1.2208952805681735E-2</c:v>
                </c:pt>
                <c:pt idx="534">
                  <c:v>1.2208952805681735E-2</c:v>
                </c:pt>
                <c:pt idx="535">
                  <c:v>1.2209749254139984E-2</c:v>
                </c:pt>
                <c:pt idx="536">
                  <c:v>1.2212707491270625E-2</c:v>
                </c:pt>
                <c:pt idx="537">
                  <c:v>1.2237966285232238E-2</c:v>
                </c:pt>
                <c:pt idx="538">
                  <c:v>1.2238080063583416E-2</c:v>
                </c:pt>
                <c:pt idx="539">
                  <c:v>1.2238307620285774E-2</c:v>
                </c:pt>
                <c:pt idx="540">
                  <c:v>1.2238421398636953E-2</c:v>
                </c:pt>
                <c:pt idx="541">
                  <c:v>1.2484865307289466E-2</c:v>
                </c:pt>
                <c:pt idx="542">
                  <c:v>1.2484865307289466E-2</c:v>
                </c:pt>
                <c:pt idx="543">
                  <c:v>1.2484865307289466E-2</c:v>
                </c:pt>
                <c:pt idx="544">
                  <c:v>1.2484865307289466E-2</c:v>
                </c:pt>
                <c:pt idx="545">
                  <c:v>1.2489871554741317E-2</c:v>
                </c:pt>
                <c:pt idx="546">
                  <c:v>1.2503183621829193E-2</c:v>
                </c:pt>
                <c:pt idx="547">
                  <c:v>1.251080677135815E-2</c:v>
                </c:pt>
                <c:pt idx="548">
                  <c:v>1.2512854781679362E-2</c:v>
                </c:pt>
                <c:pt idx="549">
                  <c:v>1.2525370400308992E-2</c:v>
                </c:pt>
                <c:pt idx="550">
                  <c:v>1.252548417866017E-2</c:v>
                </c:pt>
                <c:pt idx="551">
                  <c:v>1.2539478915855119E-2</c:v>
                </c:pt>
                <c:pt idx="552">
                  <c:v>1.2543347379795185E-2</c:v>
                </c:pt>
                <c:pt idx="553">
                  <c:v>1.255176697778239E-2</c:v>
                </c:pt>
                <c:pt idx="554">
                  <c:v>1.2556545668531885E-2</c:v>
                </c:pt>
                <c:pt idx="555">
                  <c:v>1.2556545668531885E-2</c:v>
                </c:pt>
                <c:pt idx="556">
                  <c:v>1.2556659446883063E-2</c:v>
                </c:pt>
                <c:pt idx="557">
                  <c:v>1.2557455895341314E-2</c:v>
                </c:pt>
                <c:pt idx="558">
                  <c:v>1.2560414132471952E-2</c:v>
                </c:pt>
                <c:pt idx="559">
                  <c:v>1.2568151060352088E-2</c:v>
                </c:pt>
                <c:pt idx="560">
                  <c:v>1.2569857735619763E-2</c:v>
                </c:pt>
                <c:pt idx="561">
                  <c:v>1.2569971513970941E-2</c:v>
                </c:pt>
                <c:pt idx="562">
                  <c:v>1.257008529232212E-2</c:v>
                </c:pt>
                <c:pt idx="563">
                  <c:v>1.2572815972750402E-2</c:v>
                </c:pt>
                <c:pt idx="564">
                  <c:v>1.257292975110158E-2</c:v>
                </c:pt>
                <c:pt idx="565">
                  <c:v>1.257304352945276E-2</c:v>
                </c:pt>
                <c:pt idx="566">
                  <c:v>1.2574750204720438E-2</c:v>
                </c:pt>
                <c:pt idx="567">
                  <c:v>1.2574863983071616E-2</c:v>
                </c:pt>
                <c:pt idx="568">
                  <c:v>1.2575660431529865E-2</c:v>
                </c:pt>
                <c:pt idx="569">
                  <c:v>1.2575774209881043E-2</c:v>
                </c:pt>
                <c:pt idx="570">
                  <c:v>1.2575887988232221E-2</c:v>
                </c:pt>
                <c:pt idx="571">
                  <c:v>1.257668443669047E-2</c:v>
                </c:pt>
                <c:pt idx="572">
                  <c:v>1.2576798215041648E-2</c:v>
                </c:pt>
                <c:pt idx="573">
                  <c:v>1.2588176050159494E-2</c:v>
                </c:pt>
                <c:pt idx="574">
                  <c:v>1.2588289828510672E-2</c:v>
                </c:pt>
                <c:pt idx="575">
                  <c:v>1.258840360686185E-2</c:v>
                </c:pt>
                <c:pt idx="576">
                  <c:v>1.2592385849153096E-2</c:v>
                </c:pt>
                <c:pt idx="577">
                  <c:v>1.2592499627504274E-2</c:v>
                </c:pt>
                <c:pt idx="578">
                  <c:v>1.260228456570562E-2</c:v>
                </c:pt>
                <c:pt idx="579">
                  <c:v>1.2824607463908302E-2</c:v>
                </c:pt>
                <c:pt idx="580">
                  <c:v>1.2824607463908302E-2</c:v>
                </c:pt>
                <c:pt idx="581">
                  <c:v>1.2827451922687763E-2</c:v>
                </c:pt>
                <c:pt idx="582">
                  <c:v>1.2827451922687763E-2</c:v>
                </c:pt>
                <c:pt idx="583">
                  <c:v>1.283507507221672E-2</c:v>
                </c:pt>
                <c:pt idx="584">
                  <c:v>1.2882065531253418E-2</c:v>
                </c:pt>
                <c:pt idx="585">
                  <c:v>1.2906527876756783E-2</c:v>
                </c:pt>
                <c:pt idx="586">
                  <c:v>1.2906527876756783E-2</c:v>
                </c:pt>
                <c:pt idx="587">
                  <c:v>1.2944188510996848E-2</c:v>
                </c:pt>
                <c:pt idx="588">
                  <c:v>1.2958297026542977E-2</c:v>
                </c:pt>
                <c:pt idx="589">
                  <c:v>1.2958524583245333E-2</c:v>
                </c:pt>
                <c:pt idx="590">
                  <c:v>1.322226280127697E-2</c:v>
                </c:pt>
                <c:pt idx="591">
                  <c:v>1.3241718899328483E-2</c:v>
                </c:pt>
                <c:pt idx="592">
                  <c:v>1.3241832677679661E-2</c:v>
                </c:pt>
                <c:pt idx="593">
                  <c:v>1.3241946456030841E-2</c:v>
                </c:pt>
                <c:pt idx="594">
                  <c:v>1.3252414064339257E-2</c:v>
                </c:pt>
                <c:pt idx="595">
                  <c:v>1.3252527842690435E-2</c:v>
                </c:pt>
                <c:pt idx="596">
                  <c:v>1.3270163487123095E-2</c:v>
                </c:pt>
                <c:pt idx="597">
                  <c:v>1.3295991172840603E-2</c:v>
                </c:pt>
                <c:pt idx="598">
                  <c:v>1.330941701827966E-2</c:v>
                </c:pt>
                <c:pt idx="599">
                  <c:v>1.3555519591878635E-2</c:v>
                </c:pt>
                <c:pt idx="600">
                  <c:v>1.3595342014791092E-2</c:v>
                </c:pt>
                <c:pt idx="601">
                  <c:v>1.3607630076718363E-2</c:v>
                </c:pt>
                <c:pt idx="602">
                  <c:v>1.3610474535497824E-2</c:v>
                </c:pt>
                <c:pt idx="603">
                  <c:v>1.3615025669544964E-2</c:v>
                </c:pt>
                <c:pt idx="604">
                  <c:v>1.363869156659008E-2</c:v>
                </c:pt>
                <c:pt idx="605">
                  <c:v>1.3897992428925757E-2</c:v>
                </c:pt>
                <c:pt idx="606">
                  <c:v>1.3923023666185015E-2</c:v>
                </c:pt>
                <c:pt idx="607">
                  <c:v>1.3926664573422724E-2</c:v>
                </c:pt>
                <c:pt idx="608">
                  <c:v>1.3926778351773902E-2</c:v>
                </c:pt>
                <c:pt idx="609">
                  <c:v>1.3938952635349996E-2</c:v>
                </c:pt>
                <c:pt idx="610">
                  <c:v>1.3953516264300837E-2</c:v>
                </c:pt>
                <c:pt idx="611">
                  <c:v>1.3954426491110266E-2</c:v>
                </c:pt>
                <c:pt idx="612">
                  <c:v>1.3954540269461444E-2</c:v>
                </c:pt>
                <c:pt idx="613">
                  <c:v>1.3954654047812622E-2</c:v>
                </c:pt>
                <c:pt idx="614">
                  <c:v>1.3959432738562118E-2</c:v>
                </c:pt>
                <c:pt idx="615">
                  <c:v>1.3974565259268851E-2</c:v>
                </c:pt>
                <c:pt idx="616">
                  <c:v>1.3974679037620029E-2</c:v>
                </c:pt>
                <c:pt idx="617">
                  <c:v>1.3977751053101846E-2</c:v>
                </c:pt>
                <c:pt idx="618">
                  <c:v>1.3982188408797806E-2</c:v>
                </c:pt>
                <c:pt idx="619">
                  <c:v>1.3982302187148986E-2</c:v>
                </c:pt>
                <c:pt idx="620">
                  <c:v>1.39869670995473E-2</c:v>
                </c:pt>
                <c:pt idx="621">
                  <c:v>1.4009267656378277E-2</c:v>
                </c:pt>
                <c:pt idx="622">
                  <c:v>1.4266406730041564E-2</c:v>
                </c:pt>
                <c:pt idx="623">
                  <c:v>1.4285180157986008E-2</c:v>
                </c:pt>
                <c:pt idx="624">
                  <c:v>1.428563527139072E-2</c:v>
                </c:pt>
                <c:pt idx="625">
                  <c:v>1.4304294920983986E-2</c:v>
                </c:pt>
                <c:pt idx="626">
                  <c:v>1.4304408699335164E-2</c:v>
                </c:pt>
                <c:pt idx="627">
                  <c:v>1.4304522477686342E-2</c:v>
                </c:pt>
                <c:pt idx="628">
                  <c:v>1.4307025601412268E-2</c:v>
                </c:pt>
                <c:pt idx="629">
                  <c:v>1.4307139379763446E-2</c:v>
                </c:pt>
                <c:pt idx="630">
                  <c:v>1.4361184096573207E-2</c:v>
                </c:pt>
                <c:pt idx="631">
                  <c:v>1.436698679248331E-2</c:v>
                </c:pt>
                <c:pt idx="632">
                  <c:v>1.4368807246102164E-2</c:v>
                </c:pt>
                <c:pt idx="633">
                  <c:v>1.4579638530835822E-2</c:v>
                </c:pt>
                <c:pt idx="634">
                  <c:v>1.4596363948459055E-2</c:v>
                </c:pt>
                <c:pt idx="635">
                  <c:v>1.4610700020707539E-2</c:v>
                </c:pt>
                <c:pt idx="636">
                  <c:v>1.4641533953876898E-2</c:v>
                </c:pt>
                <c:pt idx="637">
                  <c:v>1.4641647732228076E-2</c:v>
                </c:pt>
                <c:pt idx="638">
                  <c:v>1.4641761510579254E-2</c:v>
                </c:pt>
                <c:pt idx="639">
                  <c:v>1.4642330402335146E-2</c:v>
                </c:pt>
                <c:pt idx="640">
                  <c:v>1.4651432670429423E-2</c:v>
                </c:pt>
                <c:pt idx="641">
                  <c:v>1.4662014057089019E-2</c:v>
                </c:pt>
                <c:pt idx="642">
                  <c:v>1.4662127835440197E-2</c:v>
                </c:pt>
                <c:pt idx="643">
                  <c:v>1.4679308366468143E-2</c:v>
                </c:pt>
                <c:pt idx="644">
                  <c:v>1.4686931515997096E-2</c:v>
                </c:pt>
                <c:pt idx="645">
                  <c:v>1.4692961768609555E-2</c:v>
                </c:pt>
                <c:pt idx="646">
                  <c:v>1.4712076531607533E-2</c:v>
                </c:pt>
                <c:pt idx="647">
                  <c:v>1.4735059758545579E-2</c:v>
                </c:pt>
                <c:pt idx="648">
                  <c:v>1.4749509609145242E-2</c:v>
                </c:pt>
                <c:pt idx="649">
                  <c:v>1.4970125832080248E-2</c:v>
                </c:pt>
                <c:pt idx="650">
                  <c:v>1.500061843019607E-2</c:v>
                </c:pt>
                <c:pt idx="651">
                  <c:v>1.500073220854725E-2</c:v>
                </c:pt>
                <c:pt idx="652">
                  <c:v>1.5011086038504488E-2</c:v>
                </c:pt>
                <c:pt idx="653">
                  <c:v>1.502269143032469E-2</c:v>
                </c:pt>
                <c:pt idx="654">
                  <c:v>1.5068430327498425E-2</c:v>
                </c:pt>
                <c:pt idx="655">
                  <c:v>1.5284722973088648E-2</c:v>
                </c:pt>
                <c:pt idx="656">
                  <c:v>1.5292459900968784E-2</c:v>
                </c:pt>
                <c:pt idx="657">
                  <c:v>1.5334557890904809E-2</c:v>
                </c:pt>
                <c:pt idx="658">
                  <c:v>1.533808501979134E-2</c:v>
                </c:pt>
                <c:pt idx="659">
                  <c:v>1.5338198798142518E-2</c:v>
                </c:pt>
                <c:pt idx="660">
                  <c:v>1.5360158019919959E-2</c:v>
                </c:pt>
                <c:pt idx="661">
                  <c:v>1.5366188272532416E-2</c:v>
                </c:pt>
                <c:pt idx="662">
                  <c:v>1.5389057721119283E-2</c:v>
                </c:pt>
                <c:pt idx="663">
                  <c:v>1.5389626612875176E-2</c:v>
                </c:pt>
                <c:pt idx="664">
                  <c:v>1.5416705860455647E-2</c:v>
                </c:pt>
                <c:pt idx="665">
                  <c:v>1.5618321098743851E-2</c:v>
                </c:pt>
                <c:pt idx="666">
                  <c:v>1.5667245789750584E-2</c:v>
                </c:pt>
                <c:pt idx="667">
                  <c:v>1.5721518063262701E-2</c:v>
                </c:pt>
                <c:pt idx="668">
                  <c:v>1.5744728846903103E-2</c:v>
                </c:pt>
                <c:pt idx="669">
                  <c:v>1.5970692652343497E-2</c:v>
                </c:pt>
                <c:pt idx="670">
                  <c:v>1.5971602879152925E-2</c:v>
                </c:pt>
                <c:pt idx="671">
                  <c:v>1.5971602879152925E-2</c:v>
                </c:pt>
                <c:pt idx="672">
                  <c:v>1.5981274039003093E-2</c:v>
                </c:pt>
                <c:pt idx="673">
                  <c:v>1.6022916915534403E-2</c:v>
                </c:pt>
                <c:pt idx="674">
                  <c:v>1.6059212209560327E-2</c:v>
                </c:pt>
                <c:pt idx="675">
                  <c:v>1.6059212209560327E-2</c:v>
                </c:pt>
                <c:pt idx="676">
                  <c:v>1.6059325987911505E-2</c:v>
                </c:pt>
                <c:pt idx="677">
                  <c:v>1.6060349993072112E-2</c:v>
                </c:pt>
                <c:pt idx="678">
                  <c:v>1.609698662215157E-2</c:v>
                </c:pt>
                <c:pt idx="679">
                  <c:v>1.6099831080931031E-2</c:v>
                </c:pt>
                <c:pt idx="680">
                  <c:v>1.6099944859282209E-2</c:v>
                </c:pt>
                <c:pt idx="681">
                  <c:v>1.6104040879924633E-2</c:v>
                </c:pt>
                <c:pt idx="682">
                  <c:v>1.6104154658275811E-2</c:v>
                </c:pt>
                <c:pt idx="683">
                  <c:v>1.6105633776841134E-2</c:v>
                </c:pt>
                <c:pt idx="684">
                  <c:v>1.6131120127505106E-2</c:v>
                </c:pt>
                <c:pt idx="685">
                  <c:v>1.6282672891274795E-2</c:v>
                </c:pt>
                <c:pt idx="686">
                  <c:v>1.6306907680075804E-2</c:v>
                </c:pt>
                <c:pt idx="687">
                  <c:v>1.6319650855407788E-2</c:v>
                </c:pt>
                <c:pt idx="688">
                  <c:v>1.6387348974358965E-2</c:v>
                </c:pt>
                <c:pt idx="689">
                  <c:v>1.6396451242453241E-2</c:v>
                </c:pt>
                <c:pt idx="690">
                  <c:v>1.6457095103631351E-2</c:v>
                </c:pt>
                <c:pt idx="691">
                  <c:v>1.6463580469648523E-2</c:v>
                </c:pt>
                <c:pt idx="692">
                  <c:v>1.6463694247999702E-2</c:v>
                </c:pt>
                <c:pt idx="693">
                  <c:v>1.6490659717228993E-2</c:v>
                </c:pt>
                <c:pt idx="694">
                  <c:v>1.6674411754382182E-2</c:v>
                </c:pt>
                <c:pt idx="695">
                  <c:v>1.672857024954312E-2</c:v>
                </c:pt>
                <c:pt idx="696">
                  <c:v>1.6785914538537058E-2</c:v>
                </c:pt>
                <c:pt idx="697">
                  <c:v>1.6786028316888236E-2</c:v>
                </c:pt>
                <c:pt idx="698">
                  <c:v>1.6807987538665678E-2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9DF-43FA-929E-BA3F6AEFC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8825976"/>
        <c:axId val="1"/>
      </c:scatterChart>
      <c:valAx>
        <c:axId val="758825976"/>
        <c:scaling>
          <c:orientation val="minMax"/>
          <c:min val="5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608337617591617"/>
              <c:y val="0.8398720258006965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0137637434495947E-2"/>
              <c:y val="0.3660141011785291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588259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3883341901849892E-2"/>
          <c:y val="0.91830374144408422"/>
          <c:w val="0.9192456097626972"/>
          <c:h val="6.535982021855113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0" copies="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595890410958904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582191780821919"/>
          <c:y val="0.14457831325301204"/>
          <c:w val="0.78767123287671237"/>
          <c:h val="0.647590361445783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'Inactive 3'!$H$20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3'!$H$21:$H$767</c:f>
              <c:numCache>
                <c:formatCode>General</c:formatCode>
                <c:ptCount val="747"/>
                <c:pt idx="15">
                  <c:v>-7.9128799989121035E-3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6A-4516-8ACA-2A656851254C}"/>
            </c:ext>
          </c:extLst>
        </c:ser>
        <c:ser>
          <c:idx val="1"/>
          <c:order val="1"/>
          <c:tx>
            <c:strRef>
              <c:f>'Inactive 3'!$I$20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3'!$I$21:$I$767</c:f>
              <c:numCache>
                <c:formatCode>General</c:formatCode>
                <c:ptCount val="747"/>
                <c:pt idx="5">
                  <c:v>-5.2011599982506596E-3</c:v>
                </c:pt>
                <c:pt idx="6">
                  <c:v>-7.5821999998879619E-3</c:v>
                </c:pt>
                <c:pt idx="7">
                  <c:v>-8.3210399970994331E-3</c:v>
                </c:pt>
                <c:pt idx="8">
                  <c:v>3.5916880005970597E-2</c:v>
                </c:pt>
                <c:pt idx="9">
                  <c:v>-7.3228799956268631E-3</c:v>
                </c:pt>
                <c:pt idx="10">
                  <c:v>-1.1192300000402611E-2</c:v>
                </c:pt>
                <c:pt idx="11">
                  <c:v>-9.1195799977867864E-3</c:v>
                </c:pt>
                <c:pt idx="12">
                  <c:v>-1.4502459998766426E-2</c:v>
                </c:pt>
                <c:pt idx="13">
                  <c:v>-1.1602779995882884E-2</c:v>
                </c:pt>
                <c:pt idx="14">
                  <c:v>-8.2128799986094236E-3</c:v>
                </c:pt>
                <c:pt idx="16">
                  <c:v>7.35241000802489E-3</c:v>
                </c:pt>
                <c:pt idx="17">
                  <c:v>-1.4317389992356766E-2</c:v>
                </c:pt>
                <c:pt idx="18">
                  <c:v>-1.1317389995383564E-2</c:v>
                </c:pt>
                <c:pt idx="19">
                  <c:v>-2.2371059996658005E-2</c:v>
                </c:pt>
                <c:pt idx="20">
                  <c:v>-1.2133140000514686E-2</c:v>
                </c:pt>
                <c:pt idx="21">
                  <c:v>-5.1331399954506196E-3</c:v>
                </c:pt>
                <c:pt idx="22">
                  <c:v>-1.0567849996732548E-2</c:v>
                </c:pt>
                <c:pt idx="23">
                  <c:v>4.3215000187046826E-4</c:v>
                </c:pt>
                <c:pt idx="24">
                  <c:v>-9.4372699968516827E-3</c:v>
                </c:pt>
                <c:pt idx="25">
                  <c:v>-8.3603599996422417E-3</c:v>
                </c:pt>
                <c:pt idx="26">
                  <c:v>-1.1730699996405747E-2</c:v>
                </c:pt>
                <c:pt idx="27">
                  <c:v>-6.0348299957695417E-3</c:v>
                </c:pt>
                <c:pt idx="28">
                  <c:v>-2.0177949998469558E-2</c:v>
                </c:pt>
                <c:pt idx="29">
                  <c:v>-7.1779499994590878E-3</c:v>
                </c:pt>
                <c:pt idx="30">
                  <c:v>-1.0297829998307861E-2</c:v>
                </c:pt>
                <c:pt idx="31">
                  <c:v>-6.2745899922447279E-3</c:v>
                </c:pt>
                <c:pt idx="32">
                  <c:v>-5.918629998632241E-3</c:v>
                </c:pt>
                <c:pt idx="33">
                  <c:v>9.0276999981142581E-3</c:v>
                </c:pt>
                <c:pt idx="34">
                  <c:v>-1.3711649997276254E-2</c:v>
                </c:pt>
                <c:pt idx="35">
                  <c:v>-1.264209999499144E-2</c:v>
                </c:pt>
                <c:pt idx="36">
                  <c:v>-1.1053570000512991E-2</c:v>
                </c:pt>
                <c:pt idx="37">
                  <c:v>-5.0124399931519292E-3</c:v>
                </c:pt>
                <c:pt idx="38">
                  <c:v>1.9875600046361797E-3</c:v>
                </c:pt>
                <c:pt idx="39">
                  <c:v>-2.8209229996718932E-2</c:v>
                </c:pt>
                <c:pt idx="40">
                  <c:v>-1.8881859999964945E-2</c:v>
                </c:pt>
                <c:pt idx="41">
                  <c:v>-5.1335999160073698E-4</c:v>
                </c:pt>
                <c:pt idx="42">
                  <c:v>-8.5026599990669638E-3</c:v>
                </c:pt>
                <c:pt idx="43">
                  <c:v>-1.4175289994454943E-2</c:v>
                </c:pt>
                <c:pt idx="44">
                  <c:v>4.7048300039023161E-3</c:v>
                </c:pt>
                <c:pt idx="45">
                  <c:v>-1.4873000000079628E-2</c:v>
                </c:pt>
                <c:pt idx="46">
                  <c:v>-2.4177129998861346E-2</c:v>
                </c:pt>
                <c:pt idx="47">
                  <c:v>-7.3739199942792766E-3</c:v>
                </c:pt>
                <c:pt idx="48">
                  <c:v>-5.6780499944579788E-3</c:v>
                </c:pt>
                <c:pt idx="49">
                  <c:v>-8.0590899960952811E-3</c:v>
                </c:pt>
                <c:pt idx="50">
                  <c:v>-1.2708989997918252E-2</c:v>
                </c:pt>
                <c:pt idx="51">
                  <c:v>-1.0326449999411125E-2</c:v>
                </c:pt>
                <c:pt idx="52">
                  <c:v>-3.5291519998281728E-2</c:v>
                </c:pt>
                <c:pt idx="53">
                  <c:v>-1.1672559994622134E-2</c:v>
                </c:pt>
                <c:pt idx="54">
                  <c:v>-1.1053599992010277E-2</c:v>
                </c:pt>
                <c:pt idx="55">
                  <c:v>-4.5993299936526455E-3</c:v>
                </c:pt>
                <c:pt idx="56">
                  <c:v>-8.4150799957569689E-3</c:v>
                </c:pt>
                <c:pt idx="57">
                  <c:v>-3.415079991100356E-3</c:v>
                </c:pt>
                <c:pt idx="58">
                  <c:v>-1.9468749997031409E-2</c:v>
                </c:pt>
                <c:pt idx="59">
                  <c:v>-1.1025179992429912E-2</c:v>
                </c:pt>
                <c:pt idx="60">
                  <c:v>-2.1451029992022086E-2</c:v>
                </c:pt>
                <c:pt idx="61">
                  <c:v>-6.1778399904142134E-3</c:v>
                </c:pt>
                <c:pt idx="62">
                  <c:v>-2.5767699989955872E-3</c:v>
                </c:pt>
                <c:pt idx="63">
                  <c:v>-1.090781999664614E-2</c:v>
                </c:pt>
                <c:pt idx="64">
                  <c:v>4.1955000051530078E-4</c:v>
                </c:pt>
                <c:pt idx="65">
                  <c:v>-9.932900000421796E-3</c:v>
                </c:pt>
                <c:pt idx="66">
                  <c:v>-7.6653999713016674E-4</c:v>
                </c:pt>
                <c:pt idx="67">
                  <c:v>-1.0147580003831536E-2</c:v>
                </c:pt>
                <c:pt idx="68">
                  <c:v>-4.9633300004643388E-3</c:v>
                </c:pt>
                <c:pt idx="69">
                  <c:v>-2.9221999939181842E-3</c:v>
                </c:pt>
                <c:pt idx="70">
                  <c:v>-6.5072200013673864E-3</c:v>
                </c:pt>
                <c:pt idx="71">
                  <c:v>-6.8882599953212775E-3</c:v>
                </c:pt>
                <c:pt idx="72">
                  <c:v>-4.2514099914114922E-3</c:v>
                </c:pt>
                <c:pt idx="73">
                  <c:v>-1.0045759998320136E-2</c:v>
                </c:pt>
                <c:pt idx="74">
                  <c:v>-2.9688499926123768E-3</c:v>
                </c:pt>
                <c:pt idx="75">
                  <c:v>-1.9730929998331703E-2</c:v>
                </c:pt>
                <c:pt idx="76">
                  <c:v>-7.9456099992967211E-3</c:v>
                </c:pt>
                <c:pt idx="77">
                  <c:v>-4.4160999968880787E-3</c:v>
                </c:pt>
                <c:pt idx="78">
                  <c:v>-3.4160999930463731E-3</c:v>
                </c:pt>
                <c:pt idx="79">
                  <c:v>3.6922000435879454E-4</c:v>
                </c:pt>
                <c:pt idx="80">
                  <c:v>-3.2622799990349449E-3</c:v>
                </c:pt>
                <c:pt idx="81">
                  <c:v>-2.2622799951932393E-3</c:v>
                </c:pt>
                <c:pt idx="82">
                  <c:v>-7.8243999960250221E-3</c:v>
                </c:pt>
                <c:pt idx="83">
                  <c:v>-7.2609499984537251E-3</c:v>
                </c:pt>
                <c:pt idx="84">
                  <c:v>2.9983700078446418E-3</c:v>
                </c:pt>
                <c:pt idx="85">
                  <c:v>-8.0822199961403385E-3</c:v>
                </c:pt>
                <c:pt idx="86">
                  <c:v>-7.5849799977731891E-3</c:v>
                </c:pt>
                <c:pt idx="87">
                  <c:v>1.4257200091378763E-3</c:v>
                </c:pt>
                <c:pt idx="88">
                  <c:v>-6.047100032446906E-4</c:v>
                </c:pt>
                <c:pt idx="89">
                  <c:v>-1.2890949998109136E-2</c:v>
                </c:pt>
                <c:pt idx="90">
                  <c:v>-7.9446199961239472E-3</c:v>
                </c:pt>
                <c:pt idx="91">
                  <c:v>1.6743399974075146E-3</c:v>
                </c:pt>
                <c:pt idx="92">
                  <c:v>1.2933000034536235E-3</c:v>
                </c:pt>
                <c:pt idx="93">
                  <c:v>-2.5445539991778787E-2</c:v>
                </c:pt>
                <c:pt idx="94">
                  <c:v>-2.8265799992368557E-3</c:v>
                </c:pt>
                <c:pt idx="95">
                  <c:v>-2.5528799960738979E-3</c:v>
                </c:pt>
                <c:pt idx="96">
                  <c:v>-1.5010499992058612E-3</c:v>
                </c:pt>
                <c:pt idx="97">
                  <c:v>-5.0104999536415562E-4</c:v>
                </c:pt>
                <c:pt idx="98">
                  <c:v>-1.0019699984695762E-3</c:v>
                </c:pt>
                <c:pt idx="99">
                  <c:v>-7.3061000002780929E-3</c:v>
                </c:pt>
                <c:pt idx="100">
                  <c:v>-1.4814899914199486E-3</c:v>
                </c:pt>
                <c:pt idx="101">
                  <c:v>-6.4050899964058772E-3</c:v>
                </c:pt>
                <c:pt idx="102">
                  <c:v>-4.3407199918874539E-3</c:v>
                </c:pt>
                <c:pt idx="103">
                  <c:v>2.2190500021679327E-3</c:v>
                </c:pt>
                <c:pt idx="104">
                  <c:v>3.7843400059500709E-3</c:v>
                </c:pt>
                <c:pt idx="105">
                  <c:v>-2.2693299979437143E-3</c:v>
                </c:pt>
                <c:pt idx="106">
                  <c:v>4.8075800004880875E-3</c:v>
                </c:pt>
                <c:pt idx="107">
                  <c:v>-7.2460899973521009E-3</c:v>
                </c:pt>
                <c:pt idx="108">
                  <c:v>-8.5859999962849542E-3</c:v>
                </c:pt>
                <c:pt idx="109">
                  <c:v>-3.4554200028651394E-3</c:v>
                </c:pt>
                <c:pt idx="110">
                  <c:v>4.0561999994679354E-3</c:v>
                </c:pt>
                <c:pt idx="111">
                  <c:v>1.2186780004412867E-2</c:v>
                </c:pt>
                <c:pt idx="112">
                  <c:v>-8.3373800007393584E-3</c:v>
                </c:pt>
                <c:pt idx="113">
                  <c:v>2.2279100085143E-3</c:v>
                </c:pt>
                <c:pt idx="114">
                  <c:v>5.9237800014670938E-3</c:v>
                </c:pt>
                <c:pt idx="115">
                  <c:v>5.5427400002372451E-3</c:v>
                </c:pt>
                <c:pt idx="116">
                  <c:v>-8.1961000032606535E-3</c:v>
                </c:pt>
                <c:pt idx="117">
                  <c:v>3.4228600052301772E-3</c:v>
                </c:pt>
                <c:pt idx="118">
                  <c:v>-1.4131729993096087E-2</c:v>
                </c:pt>
                <c:pt idx="119">
                  <c:v>-8.8169000009656884E-3</c:v>
                </c:pt>
                <c:pt idx="120">
                  <c:v>-1.2516099959611893E-3</c:v>
                </c:pt>
                <c:pt idx="121">
                  <c:v>-7.6326499984133989E-3</c:v>
                </c:pt>
                <c:pt idx="122">
                  <c:v>-5.6863200006773695E-3</c:v>
                </c:pt>
                <c:pt idx="123">
                  <c:v>-1.7261199973290786E-3</c:v>
                </c:pt>
                <c:pt idx="124">
                  <c:v>3.207670000847429E-3</c:v>
                </c:pt>
                <c:pt idx="125">
                  <c:v>7.7112000144552439E-4</c:v>
                </c:pt>
                <c:pt idx="126">
                  <c:v>-3.1130999559536576E-4</c:v>
                </c:pt>
                <c:pt idx="132">
                  <c:v>-1.356120003038086E-3</c:v>
                </c:pt>
                <c:pt idx="133">
                  <c:v>-3.1181999947875738E-3</c:v>
                </c:pt>
                <c:pt idx="134">
                  <c:v>1.020917000278132E-2</c:v>
                </c:pt>
                <c:pt idx="135">
                  <c:v>8.2813000335590914E-4</c:v>
                </c:pt>
                <c:pt idx="136">
                  <c:v>2.3934200071380474E-3</c:v>
                </c:pt>
                <c:pt idx="137">
                  <c:v>1.2380005500745028E-5</c:v>
                </c:pt>
                <c:pt idx="138">
                  <c:v>-1.3865500004612841E-3</c:v>
                </c:pt>
                <c:pt idx="139">
                  <c:v>1.2577670000609942E-2</c:v>
                </c:pt>
                <c:pt idx="141">
                  <c:v>4.1429600023548119E-3</c:v>
                </c:pt>
                <c:pt idx="143">
                  <c:v>6.5883700081030838E-3</c:v>
                </c:pt>
                <c:pt idx="144">
                  <c:v>-4.7926699990057386E-3</c:v>
                </c:pt>
                <c:pt idx="146">
                  <c:v>-7.8196999675128609E-4</c:v>
                </c:pt>
                <c:pt idx="147">
                  <c:v>-1.1630099907051772E-3</c:v>
                </c:pt>
                <c:pt idx="148">
                  <c:v>1.3836990008712746E-2</c:v>
                </c:pt>
                <c:pt idx="149">
                  <c:v>-1.6032430001359899E-2</c:v>
                </c:pt>
                <c:pt idx="150">
                  <c:v>5.9675699958461337E-3</c:v>
                </c:pt>
                <c:pt idx="151">
                  <c:v>8.4769000386586413E-4</c:v>
                </c:pt>
                <c:pt idx="152">
                  <c:v>3.1940006010700017E-5</c:v>
                </c:pt>
                <c:pt idx="153">
                  <c:v>1.9031940006243531E-2</c:v>
                </c:pt>
                <c:pt idx="157">
                  <c:v>-5.6532300004619174E-3</c:v>
                </c:pt>
                <c:pt idx="163">
                  <c:v>-2.0235699994373135E-3</c:v>
                </c:pt>
                <c:pt idx="165">
                  <c:v>-4.3939099996350706E-3</c:v>
                </c:pt>
                <c:pt idx="166">
                  <c:v>1.1171379999723285E-2</c:v>
                </c:pt>
                <c:pt idx="167">
                  <c:v>-1.0790800006361678E-3</c:v>
                </c:pt>
                <c:pt idx="168">
                  <c:v>-2.2651699982816353E-3</c:v>
                </c:pt>
                <c:pt idx="171">
                  <c:v>2.9274300031829625E-3</c:v>
                </c:pt>
                <c:pt idx="172">
                  <c:v>-5.5072799950721674E-3</c:v>
                </c:pt>
                <c:pt idx="175">
                  <c:v>4.2511200008448213E-3</c:v>
                </c:pt>
                <c:pt idx="177">
                  <c:v>3.3817000003182329E-3</c:v>
                </c:pt>
                <c:pt idx="180">
                  <c:v>-4.9779399996623397E-3</c:v>
                </c:pt>
                <c:pt idx="181">
                  <c:v>-1.6631100006634369E-3</c:v>
                </c:pt>
                <c:pt idx="184">
                  <c:v>-8.9047099972958677E-3</c:v>
                </c:pt>
                <c:pt idx="185">
                  <c:v>6.6743000206770375E-4</c:v>
                </c:pt>
                <c:pt idx="187">
                  <c:v>5.6027200043899938E-3</c:v>
                </c:pt>
                <c:pt idx="189">
                  <c:v>1.8757000361802056E-4</c:v>
                </c:pt>
                <c:pt idx="190">
                  <c:v>5.5560700056958012E-3</c:v>
                </c:pt>
                <c:pt idx="191">
                  <c:v>1.6955099999904633E-3</c:v>
                </c:pt>
                <c:pt idx="192">
                  <c:v>-9.1739099952974357E-3</c:v>
                </c:pt>
                <c:pt idx="193">
                  <c:v>7.6488600025186315E-3</c:v>
                </c:pt>
                <c:pt idx="194">
                  <c:v>3.0367500003194436E-3</c:v>
                </c:pt>
                <c:pt idx="195">
                  <c:v>6.6465100098866969E-3</c:v>
                </c:pt>
                <c:pt idx="196">
                  <c:v>7.7215800047270022E-3</c:v>
                </c:pt>
                <c:pt idx="198">
                  <c:v>4.4156099975225516E-3</c:v>
                </c:pt>
                <c:pt idx="199">
                  <c:v>4.4906800030730665E-3</c:v>
                </c:pt>
                <c:pt idx="200">
                  <c:v>6.0559699995792471E-3</c:v>
                </c:pt>
                <c:pt idx="201">
                  <c:v>1.3708000042242929E-3</c:v>
                </c:pt>
                <c:pt idx="202">
                  <c:v>5.9342500026104972E-3</c:v>
                </c:pt>
                <c:pt idx="203">
                  <c:v>5.2490800080704503E-3</c:v>
                </c:pt>
                <c:pt idx="206">
                  <c:v>8.321799999976065E-3</c:v>
                </c:pt>
                <c:pt idx="207">
                  <c:v>5.015830000047572E-3</c:v>
                </c:pt>
                <c:pt idx="208">
                  <c:v>1.3960320000478532E-2</c:v>
                </c:pt>
                <c:pt idx="209">
                  <c:v>-2.2901399934198707E-3</c:v>
                </c:pt>
                <c:pt idx="210">
                  <c:v>-4.3438099964987487E-3</c:v>
                </c:pt>
                <c:pt idx="211">
                  <c:v>-4.0951899936771952E-3</c:v>
                </c:pt>
                <c:pt idx="212">
                  <c:v>2.5915510006598197E-2</c:v>
                </c:pt>
                <c:pt idx="213">
                  <c:v>6.0442500034696423E-3</c:v>
                </c:pt>
                <c:pt idx="214">
                  <c:v>-2.6409199927002192E-3</c:v>
                </c:pt>
                <c:pt idx="216">
                  <c:v>5.5050299997674301E-3</c:v>
                </c:pt>
                <c:pt idx="217">
                  <c:v>-8.6685199930798262E-3</c:v>
                </c:pt>
                <c:pt idx="221">
                  <c:v>1.1839420003525447E-2</c:v>
                </c:pt>
                <c:pt idx="222">
                  <c:v>-7.466549999662675E-3</c:v>
                </c:pt>
                <c:pt idx="223">
                  <c:v>5.1034100033575669E-3</c:v>
                </c:pt>
                <c:pt idx="231">
                  <c:v>-6.0701399997924455E-3</c:v>
                </c:pt>
                <c:pt idx="232">
                  <c:v>2.548820004449226E-3</c:v>
                </c:pt>
                <c:pt idx="236">
                  <c:v>4.568379998090677E-3</c:v>
                </c:pt>
                <c:pt idx="239">
                  <c:v>5.1980400021420792E-3</c:v>
                </c:pt>
                <c:pt idx="240">
                  <c:v>1.9475799999781884E-3</c:v>
                </c:pt>
                <c:pt idx="241">
                  <c:v>3.7078200039104559E-3</c:v>
                </c:pt>
                <c:pt idx="242">
                  <c:v>4.6523100027116016E-3</c:v>
                </c:pt>
                <c:pt idx="243">
                  <c:v>-4.1634399967733771E-3</c:v>
                </c:pt>
                <c:pt idx="244">
                  <c:v>-4.9708400038070977E-3</c:v>
                </c:pt>
                <c:pt idx="245">
                  <c:v>5.282400015858002E-4</c:v>
                </c:pt>
                <c:pt idx="246">
                  <c:v>1.8800099998770747E-2</c:v>
                </c:pt>
                <c:pt idx="247">
                  <c:v>4.4834300060756505E-3</c:v>
                </c:pt>
                <c:pt idx="249">
                  <c:v>-8.0534399967291392E-3</c:v>
                </c:pt>
                <c:pt idx="252">
                  <c:v>-7.1579499926883727E-3</c:v>
                </c:pt>
                <c:pt idx="254">
                  <c:v>-7.0273699966492131E-3</c:v>
                </c:pt>
                <c:pt idx="255">
                  <c:v>7.6273700033198111E-3</c:v>
                </c:pt>
                <c:pt idx="258">
                  <c:v>4.5718600013060495E-3</c:v>
                </c:pt>
                <c:pt idx="266">
                  <c:v>-5.2984100038884208E-3</c:v>
                </c:pt>
                <c:pt idx="267">
                  <c:v>-4.7331199966720305E-3</c:v>
                </c:pt>
                <c:pt idx="268">
                  <c:v>-2.1589699972537346E-3</c:v>
                </c:pt>
                <c:pt idx="270">
                  <c:v>-1.1454239996965043E-2</c:v>
                </c:pt>
                <c:pt idx="272">
                  <c:v>-1.4925400028005242E-3</c:v>
                </c:pt>
                <c:pt idx="273">
                  <c:v>-8.678629994392395E-3</c:v>
                </c:pt>
                <c:pt idx="277">
                  <c:v>-1.3798509993648622E-2</c:v>
                </c:pt>
                <c:pt idx="279">
                  <c:v>-6.7341399990255013E-3</c:v>
                </c:pt>
                <c:pt idx="280">
                  <c:v>-4.725279999547638E-3</c:v>
                </c:pt>
                <c:pt idx="281">
                  <c:v>-2.1594700003333855E-2</c:v>
                </c:pt>
                <c:pt idx="282">
                  <c:v>4.691600042860955E-4</c:v>
                </c:pt>
                <c:pt idx="285">
                  <c:v>-1.0763579994090833E-2</c:v>
                </c:pt>
                <c:pt idx="286">
                  <c:v>-1.0883459995966405E-2</c:v>
                </c:pt>
                <c:pt idx="287">
                  <c:v>-3.9907999962451868E-3</c:v>
                </c:pt>
                <c:pt idx="288">
                  <c:v>-3.6992099994677119E-3</c:v>
                </c:pt>
                <c:pt idx="290">
                  <c:v>-4.1250599970226176E-3</c:v>
                </c:pt>
                <c:pt idx="291">
                  <c:v>-3.9856200019130483E-3</c:v>
                </c:pt>
                <c:pt idx="293">
                  <c:v>5.2497799988486804E-3</c:v>
                </c:pt>
                <c:pt idx="294">
                  <c:v>1.2249780003912747E-2</c:v>
                </c:pt>
                <c:pt idx="295">
                  <c:v>2.7792900000349618E-3</c:v>
                </c:pt>
                <c:pt idx="296">
                  <c:v>-4.5785099937347695E-3</c:v>
                </c:pt>
                <c:pt idx="297">
                  <c:v>9.6057400078279898E-3</c:v>
                </c:pt>
                <c:pt idx="298">
                  <c:v>5.2461000013863668E-3</c:v>
                </c:pt>
                <c:pt idx="299">
                  <c:v>-4.4409100009943359E-3</c:v>
                </c:pt>
                <c:pt idx="300">
                  <c:v>7.8267600038088858E-3</c:v>
                </c:pt>
                <c:pt idx="301">
                  <c:v>1.3902100035920739E-3</c:v>
                </c:pt>
                <c:pt idx="302">
                  <c:v>1.3365400009206496E-3</c:v>
                </c:pt>
                <c:pt idx="304">
                  <c:v>1.200113000231795E-2</c:v>
                </c:pt>
                <c:pt idx="305">
                  <c:v>6.1191700006020255E-3</c:v>
                </c:pt>
                <c:pt idx="306">
                  <c:v>1.2748830005875789E-2</c:v>
                </c:pt>
                <c:pt idx="308">
                  <c:v>-1.426559996616561E-3</c:v>
                </c:pt>
                <c:pt idx="312">
                  <c:v>7.6190700056031346E-3</c:v>
                </c:pt>
                <c:pt idx="314">
                  <c:v>-5.1216099964221939E-3</c:v>
                </c:pt>
                <c:pt idx="315">
                  <c:v>9.6279299978050403E-3</c:v>
                </c:pt>
                <c:pt idx="320">
                  <c:v>2.1716530005505774E-2</c:v>
                </c:pt>
                <c:pt idx="321">
                  <c:v>8.578100023441948E-4</c:v>
                </c:pt>
                <c:pt idx="322">
                  <c:v>5.3675899980589747E-3</c:v>
                </c:pt>
                <c:pt idx="324">
                  <c:v>6.2690999766346067E-4</c:v>
                </c:pt>
                <c:pt idx="325">
                  <c:v>2.2565700055565685E-3</c:v>
                </c:pt>
                <c:pt idx="326">
                  <c:v>6.9589499980793335E-3</c:v>
                </c:pt>
                <c:pt idx="327">
                  <c:v>1.2327450000157114E-2</c:v>
                </c:pt>
                <c:pt idx="328">
                  <c:v>1.2456190001103096E-2</c:v>
                </c:pt>
                <c:pt idx="329">
                  <c:v>2.0597470000211615E-2</c:v>
                </c:pt>
                <c:pt idx="330">
                  <c:v>1.4775900053791702E-3</c:v>
                </c:pt>
                <c:pt idx="331">
                  <c:v>4.1161100089084357E-3</c:v>
                </c:pt>
                <c:pt idx="332">
                  <c:v>6.0689500023727305E-3</c:v>
                </c:pt>
                <c:pt idx="333">
                  <c:v>2.7236900059506297E-3</c:v>
                </c:pt>
                <c:pt idx="334">
                  <c:v>-1.412409998010844E-3</c:v>
                </c:pt>
                <c:pt idx="335">
                  <c:v>9.2065499993623234E-3</c:v>
                </c:pt>
                <c:pt idx="336">
                  <c:v>3.6519600034807809E-3</c:v>
                </c:pt>
                <c:pt idx="337">
                  <c:v>7.8450700020766817E-3</c:v>
                </c:pt>
                <c:pt idx="338">
                  <c:v>-1.7840000509750098E-5</c:v>
                </c:pt>
                <c:pt idx="339">
                  <c:v>8.0572300066705793E-3</c:v>
                </c:pt>
                <c:pt idx="340">
                  <c:v>4.6099800019874237E-3</c:v>
                </c:pt>
                <c:pt idx="341">
                  <c:v>4.4345900023472495E-3</c:v>
                </c:pt>
                <c:pt idx="342">
                  <c:v>5.3342699975473806E-3</c:v>
                </c:pt>
                <c:pt idx="343">
                  <c:v>-7.3156299913534895E-3</c:v>
                </c:pt>
                <c:pt idx="344">
                  <c:v>5.4176900084712543E-3</c:v>
                </c:pt>
                <c:pt idx="345">
                  <c:v>5.1760900023509748E-3</c:v>
                </c:pt>
                <c:pt idx="346">
                  <c:v>1.2379400068311952E-3</c:v>
                </c:pt>
                <c:pt idx="347">
                  <c:v>2.0267700092517771E-3</c:v>
                </c:pt>
                <c:pt idx="348">
                  <c:v>-1.6115999460453168E-4</c:v>
                </c:pt>
                <c:pt idx="351">
                  <c:v>-2.7033999504055828E-4</c:v>
                </c:pt>
                <c:pt idx="353">
                  <c:v>-4.5100999996066093E-3</c:v>
                </c:pt>
                <c:pt idx="354">
                  <c:v>-1.1691999970935285E-3</c:v>
                </c:pt>
                <c:pt idx="355">
                  <c:v>1.0068720002891496E-2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6A-4516-8ACA-2A656851254C}"/>
            </c:ext>
          </c:extLst>
        </c:ser>
        <c:ser>
          <c:idx val="2"/>
          <c:order val="2"/>
          <c:tx>
            <c:strRef>
              <c:f>'Inactive 3'!$J$20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3'!$J$21:$J$767</c:f>
              <c:numCache>
                <c:formatCode>General</c:formatCode>
                <c:ptCount val="747"/>
                <c:pt idx="140">
                  <c:v>-3.8212599974940531E-3</c:v>
                </c:pt>
                <c:pt idx="142">
                  <c:v>6.7976999998791143E-3</c:v>
                </c:pt>
                <c:pt idx="145">
                  <c:v>5.307480001647491E-3</c:v>
                </c:pt>
                <c:pt idx="154">
                  <c:v>-1.3669899999513291E-3</c:v>
                </c:pt>
                <c:pt idx="159">
                  <c:v>-4.7909999921103008E-3</c:v>
                </c:pt>
                <c:pt idx="160">
                  <c:v>1.2090000018361025E-3</c:v>
                </c:pt>
                <c:pt idx="161">
                  <c:v>3.2090000022435561E-3</c:v>
                </c:pt>
                <c:pt idx="162">
                  <c:v>-5.1720399933401495E-3</c:v>
                </c:pt>
                <c:pt idx="164">
                  <c:v>-8.0414599942741916E-3</c:v>
                </c:pt>
                <c:pt idx="169">
                  <c:v>2.1636800011037849E-3</c:v>
                </c:pt>
                <c:pt idx="170">
                  <c:v>9.1636800061678514E-3</c:v>
                </c:pt>
                <c:pt idx="178">
                  <c:v>4.059680002683308E-3</c:v>
                </c:pt>
                <c:pt idx="179">
                  <c:v>5.059679999249056E-3</c:v>
                </c:pt>
                <c:pt idx="186">
                  <c:v>1.1532999997143634E-2</c:v>
                </c:pt>
                <c:pt idx="188">
                  <c:v>2.4738100037211552E-3</c:v>
                </c:pt>
                <c:pt idx="197">
                  <c:v>6.7787599982693791E-3</c:v>
                </c:pt>
                <c:pt idx="204">
                  <c:v>9.2432200035545975E-3</c:v>
                </c:pt>
                <c:pt idx="205">
                  <c:v>-5.8141299959970638E-3</c:v>
                </c:pt>
                <c:pt idx="215">
                  <c:v>5.5426500039175153E-3</c:v>
                </c:pt>
                <c:pt idx="220">
                  <c:v>6.5603700059000403E-3</c:v>
                </c:pt>
                <c:pt idx="235">
                  <c:v>-3.7195299955783412E-3</c:v>
                </c:pt>
                <c:pt idx="248">
                  <c:v>-3.7653599938494153E-3</c:v>
                </c:pt>
                <c:pt idx="250">
                  <c:v>6.0013900001649745E-3</c:v>
                </c:pt>
                <c:pt idx="262">
                  <c:v>4.050001734867692E-6</c:v>
                </c:pt>
                <c:pt idx="264">
                  <c:v>4.6748399981879629E-3</c:v>
                </c:pt>
                <c:pt idx="265">
                  <c:v>5.9127600034116767E-3</c:v>
                </c:pt>
                <c:pt idx="269">
                  <c:v>5.8213000011164695E-3</c:v>
                </c:pt>
                <c:pt idx="271">
                  <c:v>2.8301600032136776E-3</c:v>
                </c:pt>
                <c:pt idx="274">
                  <c:v>2.9224400059320033E-3</c:v>
                </c:pt>
                <c:pt idx="275">
                  <c:v>-7.4585999973351136E-3</c:v>
                </c:pt>
                <c:pt idx="276">
                  <c:v>-2.7627299932646565E-3</c:v>
                </c:pt>
                <c:pt idx="278">
                  <c:v>3.1836000052862801E-3</c:v>
                </c:pt>
                <c:pt idx="283">
                  <c:v>-1.9227499942644499E-3</c:v>
                </c:pt>
                <c:pt idx="284">
                  <c:v>6.404620005923789E-3</c:v>
                </c:pt>
                <c:pt idx="289">
                  <c:v>-3.5990599935757928E-3</c:v>
                </c:pt>
                <c:pt idx="292">
                  <c:v>2.4502500018570572E-3</c:v>
                </c:pt>
                <c:pt idx="303">
                  <c:v>6.3042700057849288E-3</c:v>
                </c:pt>
                <c:pt idx="307">
                  <c:v>4.9688600047375076E-3</c:v>
                </c:pt>
                <c:pt idx="310">
                  <c:v>1.2907149997772649E-2</c:v>
                </c:pt>
                <c:pt idx="311">
                  <c:v>-2.6063099940074608E-3</c:v>
                </c:pt>
                <c:pt idx="313">
                  <c:v>3.2738100053393282E-3</c:v>
                </c:pt>
                <c:pt idx="316">
                  <c:v>-4.0250000165542588E-4</c:v>
                </c:pt>
                <c:pt idx="317">
                  <c:v>4.2271600032108836E-3</c:v>
                </c:pt>
                <c:pt idx="318">
                  <c:v>-3.6643400017055683E-3</c:v>
                </c:pt>
                <c:pt idx="319">
                  <c:v>-1.4194000032148324E-3</c:v>
                </c:pt>
                <c:pt idx="323">
                  <c:v>-4.1237999539589509E-4</c:v>
                </c:pt>
                <c:pt idx="352">
                  <c:v>-3.4189999860245734E-4</c:v>
                </c:pt>
                <c:pt idx="356">
                  <c:v>1.595540001289919E-3</c:v>
                </c:pt>
                <c:pt idx="405">
                  <c:v>3.8696800038451329E-3</c:v>
                </c:pt>
                <c:pt idx="451">
                  <c:v>1.0123469997779466E-2</c:v>
                </c:pt>
                <c:pt idx="499">
                  <c:v>1.1207390001800377E-2</c:v>
                </c:pt>
                <c:pt idx="502">
                  <c:v>1.213016000110656E-2</c:v>
                </c:pt>
                <c:pt idx="503">
                  <c:v>1.2087039998732507E-2</c:v>
                </c:pt>
                <c:pt idx="505">
                  <c:v>1.1243150001973845E-2</c:v>
                </c:pt>
                <c:pt idx="506">
                  <c:v>1.105293000000529E-2</c:v>
                </c:pt>
                <c:pt idx="517">
                  <c:v>1.4910500001860783E-2</c:v>
                </c:pt>
                <c:pt idx="519">
                  <c:v>1.4413709999644198E-2</c:v>
                </c:pt>
                <c:pt idx="525">
                  <c:v>1.4927620009984821E-2</c:v>
                </c:pt>
                <c:pt idx="531">
                  <c:v>1.8225420004455373E-2</c:v>
                </c:pt>
                <c:pt idx="535">
                  <c:v>1.9557500003429595E-2</c:v>
                </c:pt>
                <c:pt idx="545">
                  <c:v>2.3742440003843512E-2</c:v>
                </c:pt>
                <c:pt idx="547">
                  <c:v>2.387851999810664E-2</c:v>
                </c:pt>
                <c:pt idx="548">
                  <c:v>2.4371180006710347E-2</c:v>
                </c:pt>
                <c:pt idx="552">
                  <c:v>2.4406340002315119E-2</c:v>
                </c:pt>
                <c:pt idx="553">
                  <c:v>2.3831719998270273E-2</c:v>
                </c:pt>
                <c:pt idx="554">
                  <c:v>2.418126000702614E-2</c:v>
                </c:pt>
                <c:pt idx="558">
                  <c:v>2.3911839998618234E-2</c:v>
                </c:pt>
                <c:pt idx="579">
                  <c:v>2.6764980000734795E-2</c:v>
                </c:pt>
                <c:pt idx="580">
                  <c:v>2.6764980000734795E-2</c:v>
                </c:pt>
                <c:pt idx="581">
                  <c:v>2.7249229999142699E-2</c:v>
                </c:pt>
                <c:pt idx="582">
                  <c:v>2.7249229999142699E-2</c:v>
                </c:pt>
                <c:pt idx="589">
                  <c:v>2.7679470003931783E-2</c:v>
                </c:pt>
                <c:pt idx="590">
                  <c:v>3.2123130004038103E-2</c:v>
                </c:pt>
                <c:pt idx="596">
                  <c:v>3.3445900000515394E-2</c:v>
                </c:pt>
                <c:pt idx="597">
                  <c:v>3.3058890003303532E-2</c:v>
                </c:pt>
                <c:pt idx="598">
                  <c:v>3.3388550007657614E-2</c:v>
                </c:pt>
                <c:pt idx="599">
                  <c:v>3.7989860167726874E-2</c:v>
                </c:pt>
                <c:pt idx="600">
                  <c:v>3.836936000152491E-2</c:v>
                </c:pt>
                <c:pt idx="601">
                  <c:v>3.822532000776846E-2</c:v>
                </c:pt>
                <c:pt idx="602">
                  <c:v>3.6209570003848057E-2</c:v>
                </c:pt>
                <c:pt idx="603">
                  <c:v>3.6404370002856012E-2</c:v>
                </c:pt>
                <c:pt idx="604">
                  <c:v>3.6597329795768019E-2</c:v>
                </c:pt>
                <c:pt idx="605">
                  <c:v>4.350356000213651E-2</c:v>
                </c:pt>
                <c:pt idx="606">
                  <c:v>4.1594959999201819E-2</c:v>
                </c:pt>
                <c:pt idx="607">
                  <c:v>4.2070800001965836E-2</c:v>
                </c:pt>
                <c:pt idx="608">
                  <c:v>4.0898170002037659E-2</c:v>
                </c:pt>
                <c:pt idx="609">
                  <c:v>4.167676000361098E-2</c:v>
                </c:pt>
                <c:pt idx="610">
                  <c:v>4.2130119996727444E-2</c:v>
                </c:pt>
                <c:pt idx="611">
                  <c:v>4.3749080003181007E-2</c:v>
                </c:pt>
                <c:pt idx="612">
                  <c:v>4.1476450001937337E-2</c:v>
                </c:pt>
                <c:pt idx="613">
                  <c:v>4.2103820007469039E-2</c:v>
                </c:pt>
                <c:pt idx="614">
                  <c:v>4.2653360003896523E-2</c:v>
                </c:pt>
                <c:pt idx="615">
                  <c:v>4.1693570005008951E-2</c:v>
                </c:pt>
                <c:pt idx="616">
                  <c:v>4.2720940000435803E-2</c:v>
                </c:pt>
                <c:pt idx="617">
                  <c:v>4.1059930001210887E-2</c:v>
                </c:pt>
                <c:pt idx="618">
                  <c:v>4.2227360005199444E-2</c:v>
                </c:pt>
                <c:pt idx="619">
                  <c:v>4.1954730004363228E-2</c:v>
                </c:pt>
                <c:pt idx="620">
                  <c:v>4.237690000445582E-2</c:v>
                </c:pt>
                <c:pt idx="621">
                  <c:v>4.1741420005564578E-2</c:v>
                </c:pt>
                <c:pt idx="622">
                  <c:v>4.5045903469144832E-2</c:v>
                </c:pt>
                <c:pt idx="623">
                  <c:v>4.4343670000671409E-2</c:v>
                </c:pt>
                <c:pt idx="624">
                  <c:v>4.5623149999300949E-2</c:v>
                </c:pt>
                <c:pt idx="625">
                  <c:v>4.3511830001079943E-2</c:v>
                </c:pt>
                <c:pt idx="626">
                  <c:v>4.4939200000953861E-2</c:v>
                </c:pt>
                <c:pt idx="627">
                  <c:v>4.5366569996986073E-2</c:v>
                </c:pt>
                <c:pt idx="628">
                  <c:v>4.4168710002850275E-2</c:v>
                </c:pt>
                <c:pt idx="629">
                  <c:v>4.44960800014087E-2</c:v>
                </c:pt>
                <c:pt idx="630">
                  <c:v>4.6096830003079958E-2</c:v>
                </c:pt>
                <c:pt idx="631">
                  <c:v>4.5492700002796482E-2</c:v>
                </c:pt>
                <c:pt idx="632">
                  <c:v>5.6230620000860654E-2</c:v>
                </c:pt>
                <c:pt idx="633">
                  <c:v>4.6977230216725729E-2</c:v>
                </c:pt>
                <c:pt idx="634">
                  <c:v>4.7170620004180819E-2</c:v>
                </c:pt>
                <c:pt idx="635">
                  <c:v>4.7119240000029095E-2</c:v>
                </c:pt>
                <c:pt idx="636">
                  <c:v>4.0036509999481495E-2</c:v>
                </c:pt>
                <c:pt idx="637">
                  <c:v>4.7363880003103986E-2</c:v>
                </c:pt>
                <c:pt idx="638">
                  <c:v>4.7191250007017516E-2</c:v>
                </c:pt>
                <c:pt idx="639">
                  <c:v>4.782810000324389E-2</c:v>
                </c:pt>
                <c:pt idx="640">
                  <c:v>4.9787699957960285E-2</c:v>
                </c:pt>
                <c:pt idx="641">
                  <c:v>4.77631100002327E-2</c:v>
                </c:pt>
                <c:pt idx="642">
                  <c:v>4.7790480006369762E-2</c:v>
                </c:pt>
                <c:pt idx="643">
                  <c:v>4.7223349996784236E-2</c:v>
                </c:pt>
                <c:pt idx="644">
                  <c:v>4.8157140008697752E-2</c:v>
                </c:pt>
                <c:pt idx="645">
                  <c:v>4.7607749998860527E-2</c:v>
                </c:pt>
                <c:pt idx="646">
                  <c:v>4.7305910004070029E-2</c:v>
                </c:pt>
                <c:pt idx="647">
                  <c:v>4.8534649999055546E-2</c:v>
                </c:pt>
                <c:pt idx="648">
                  <c:v>4.9210640005185269E-2</c:v>
                </c:pt>
                <c:pt idx="649">
                  <c:v>4.9381070006347727E-2</c:v>
                </c:pt>
                <c:pt idx="650">
                  <c:v>5.1416230002359953E-2</c:v>
                </c:pt>
                <c:pt idx="651">
                  <c:v>5.1243600006273482E-2</c:v>
                </c:pt>
                <c:pt idx="652">
                  <c:v>4.9984269891865551E-2</c:v>
                </c:pt>
                <c:pt idx="653">
                  <c:v>5.022601000382565E-2</c:v>
                </c:pt>
                <c:pt idx="654">
                  <c:v>5.1118750008754432E-2</c:v>
                </c:pt>
                <c:pt idx="655">
                  <c:v>5.4959120003331918E-2</c:v>
                </c:pt>
                <c:pt idx="656">
                  <c:v>5.5520280002383515E-2</c:v>
                </c:pt>
                <c:pt idx="657">
                  <c:v>5.5147179999039508E-2</c:v>
                </c:pt>
                <c:pt idx="658">
                  <c:v>5.499565000354778E-2</c:v>
                </c:pt>
                <c:pt idx="659">
                  <c:v>5.5523020004329737E-2</c:v>
                </c:pt>
                <c:pt idx="660">
                  <c:v>5.5305430003500078E-2</c:v>
                </c:pt>
                <c:pt idx="661">
                  <c:v>5.6256039999425411E-2</c:v>
                </c:pt>
                <c:pt idx="662">
                  <c:v>-5.7242590002715588E-2</c:v>
                </c:pt>
                <c:pt idx="663">
                  <c:v>5.6564260004961397E-2</c:v>
                </c:pt>
                <c:pt idx="664">
                  <c:v>5.6708320007601287E-2</c:v>
                </c:pt>
                <c:pt idx="665">
                  <c:v>5.8907960003125481E-2</c:v>
                </c:pt>
                <c:pt idx="666">
                  <c:v>5.9077060002891812E-2</c:v>
                </c:pt>
                <c:pt idx="667">
                  <c:v>-5.9067449998110533E-2</c:v>
                </c:pt>
                <c:pt idx="668">
                  <c:v>-4.7883969993563369E-2</c:v>
                </c:pt>
                <c:pt idx="669">
                  <c:v>-5.6127149997337256E-2</c:v>
                </c:pt>
                <c:pt idx="670">
                  <c:v>-5.5908189991896506E-2</c:v>
                </c:pt>
                <c:pt idx="671">
                  <c:v>5.9191810003540013E-2</c:v>
                </c:pt>
                <c:pt idx="672">
                  <c:v>-5.8481740001298022E-2</c:v>
                </c:pt>
                <c:pt idx="673">
                  <c:v>-2.1564319999015424E-2</c:v>
                </c:pt>
                <c:pt idx="674">
                  <c:v>-5.6433289995766245E-2</c:v>
                </c:pt>
                <c:pt idx="675">
                  <c:v>-5.0033289866405539E-2</c:v>
                </c:pt>
                <c:pt idx="676">
                  <c:v>-5.7205919998523314E-2</c:v>
                </c:pt>
                <c:pt idx="677">
                  <c:v>-5.5559590000484604E-2</c:v>
                </c:pt>
                <c:pt idx="678">
                  <c:v>-5.4846449929755181E-2</c:v>
                </c:pt>
                <c:pt idx="679">
                  <c:v>-5.6862200202886015E-2</c:v>
                </c:pt>
                <c:pt idx="680">
                  <c:v>-5.5434829795558471E-2</c:v>
                </c:pt>
                <c:pt idx="681">
                  <c:v>-5.5049509996024426E-2</c:v>
                </c:pt>
                <c:pt idx="682">
                  <c:v>-5.6422139998176135E-2</c:v>
                </c:pt>
                <c:pt idx="683">
                  <c:v>-5.4166330039151944E-2</c:v>
                </c:pt>
                <c:pt idx="684">
                  <c:v>-5.5335450000711717E-2</c:v>
                </c:pt>
                <c:pt idx="685">
                  <c:v>-4.8678610000933986E-2</c:v>
                </c:pt>
                <c:pt idx="686">
                  <c:v>-5.4448800001409836E-2</c:v>
                </c:pt>
                <c:pt idx="687">
                  <c:v>-5.4083359849755652E-2</c:v>
                </c:pt>
                <c:pt idx="688">
                  <c:v>-5.3198209992842749E-2</c:v>
                </c:pt>
                <c:pt idx="689">
                  <c:v>-5.7708610002009664E-2</c:v>
                </c:pt>
                <c:pt idx="690">
                  <c:v>-5.3120399999897927E-2</c:v>
                </c:pt>
                <c:pt idx="691">
                  <c:v>-5.2360310000949539E-2</c:v>
                </c:pt>
                <c:pt idx="692">
                  <c:v>-5.3832940000575036E-2</c:v>
                </c:pt>
                <c:pt idx="693">
                  <c:v>-5.1746249999268912E-2</c:v>
                </c:pt>
                <c:pt idx="694">
                  <c:v>-5.1243699810584076E-2</c:v>
                </c:pt>
                <c:pt idx="695">
                  <c:v>-4.9815580001450144E-2</c:v>
                </c:pt>
                <c:pt idx="696">
                  <c:v>-4.9221100001886953E-2</c:v>
                </c:pt>
                <c:pt idx="697">
                  <c:v>-4.829372999665793E-2</c:v>
                </c:pt>
                <c:pt idx="698">
                  <c:v>-4.8611320002237335E-2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06A-4516-8ACA-2A656851254C}"/>
            </c:ext>
          </c:extLst>
        </c:ser>
        <c:ser>
          <c:idx val="3"/>
          <c:order val="3"/>
          <c:tx>
            <c:strRef>
              <c:f>'Inactive 3'!$K$20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3'!$K$21:$K$767</c:f>
              <c:numCache>
                <c:formatCode>General</c:formatCode>
                <c:ptCount val="747"/>
                <c:pt idx="127">
                  <c:v>1.3410000974545255E-4</c:v>
                </c:pt>
                <c:pt idx="128">
                  <c:v>-1.7469399972469546E-3</c:v>
                </c:pt>
                <c:pt idx="129">
                  <c:v>-4.9195699975825846E-3</c:v>
                </c:pt>
                <c:pt idx="130">
                  <c:v>-1.5045899926917627E-3</c:v>
                </c:pt>
                <c:pt idx="131">
                  <c:v>9.1143700046814047E-3</c:v>
                </c:pt>
                <c:pt idx="155">
                  <c:v>-4.1827399982139468E-3</c:v>
                </c:pt>
                <c:pt idx="156">
                  <c:v>3.8255000254139304E-4</c:v>
                </c:pt>
                <c:pt idx="158">
                  <c:v>6.5668000024743378E-3</c:v>
                </c:pt>
                <c:pt idx="349">
                  <c:v>5.0000000192085281E-4</c:v>
                </c:pt>
                <c:pt idx="350">
                  <c:v>3.3273700028075837E-3</c:v>
                </c:pt>
                <c:pt idx="357">
                  <c:v>-3.3391699907951988E-3</c:v>
                </c:pt>
                <c:pt idx="358">
                  <c:v>-2.1456000104080886E-4</c:v>
                </c:pt>
                <c:pt idx="365">
                  <c:v>-4.8252899941871874E-3</c:v>
                </c:pt>
                <c:pt idx="372">
                  <c:v>-4.3719399982364848E-3</c:v>
                </c:pt>
                <c:pt idx="373">
                  <c:v>-1.5398999967146665E-3</c:v>
                </c:pt>
                <c:pt idx="375">
                  <c:v>-1.0995399934472516E-3</c:v>
                </c:pt>
                <c:pt idx="376">
                  <c:v>-4.5721699934802018E-3</c:v>
                </c:pt>
                <c:pt idx="377">
                  <c:v>-4.0805799944791943E-3</c:v>
                </c:pt>
                <c:pt idx="378">
                  <c:v>-5.1532099969335832E-3</c:v>
                </c:pt>
                <c:pt idx="380">
                  <c:v>-3.2847100010258146E-3</c:v>
                </c:pt>
                <c:pt idx="387">
                  <c:v>6.1046000337228179E-4</c:v>
                </c:pt>
                <c:pt idx="391">
                  <c:v>1.6859800016391091E-3</c:v>
                </c:pt>
                <c:pt idx="392">
                  <c:v>-8.2916999963345006E-4</c:v>
                </c:pt>
                <c:pt idx="399">
                  <c:v>5.1663200065377168E-3</c:v>
                </c:pt>
                <c:pt idx="400">
                  <c:v>3.9369000296574086E-4</c:v>
                </c:pt>
                <c:pt idx="401">
                  <c:v>3.2117300070240162E-3</c:v>
                </c:pt>
                <c:pt idx="402">
                  <c:v>2.7149400048074313E-3</c:v>
                </c:pt>
                <c:pt idx="403">
                  <c:v>3.2423100055893883E-3</c:v>
                </c:pt>
                <c:pt idx="407">
                  <c:v>7.0030900023994036E-3</c:v>
                </c:pt>
                <c:pt idx="408">
                  <c:v>7.7304600054048933E-3</c:v>
                </c:pt>
                <c:pt idx="409">
                  <c:v>7.0767900033388287E-3</c:v>
                </c:pt>
                <c:pt idx="410">
                  <c:v>4.8147100023925304E-3</c:v>
                </c:pt>
                <c:pt idx="411">
                  <c:v>7.1420800086343661E-3</c:v>
                </c:pt>
                <c:pt idx="412">
                  <c:v>8.0420800077263266E-3</c:v>
                </c:pt>
                <c:pt idx="419">
                  <c:v>8.9943600032711402E-3</c:v>
                </c:pt>
                <c:pt idx="420">
                  <c:v>6.6217300045536831E-3</c:v>
                </c:pt>
                <c:pt idx="421">
                  <c:v>9.2491000032168813E-3</c:v>
                </c:pt>
                <c:pt idx="422">
                  <c:v>8.8680600019870326E-3</c:v>
                </c:pt>
                <c:pt idx="423">
                  <c:v>6.9596500034094788E-3</c:v>
                </c:pt>
                <c:pt idx="425">
                  <c:v>7.2513900086050853E-3</c:v>
                </c:pt>
                <c:pt idx="426">
                  <c:v>8.6787600084790029E-3</c:v>
                </c:pt>
                <c:pt idx="427">
                  <c:v>9.0052099985769019E-3</c:v>
                </c:pt>
                <c:pt idx="429">
                  <c:v>5.7663699990371242E-3</c:v>
                </c:pt>
                <c:pt idx="431">
                  <c:v>8.7099400043371134E-3</c:v>
                </c:pt>
                <c:pt idx="432">
                  <c:v>8.8405200003762729E-3</c:v>
                </c:pt>
                <c:pt idx="433">
                  <c:v>8.4058100037509575E-3</c:v>
                </c:pt>
                <c:pt idx="434">
                  <c:v>8.9206400007242337E-3</c:v>
                </c:pt>
                <c:pt idx="435">
                  <c:v>9.3585600043297745E-3</c:v>
                </c:pt>
                <c:pt idx="436">
                  <c:v>9.2197200065129437E-3</c:v>
                </c:pt>
                <c:pt idx="437">
                  <c:v>9.0692599987960421E-3</c:v>
                </c:pt>
                <c:pt idx="438">
                  <c:v>9.3025400055921637E-3</c:v>
                </c:pt>
                <c:pt idx="439">
                  <c:v>9.3057500052964315E-3</c:v>
                </c:pt>
                <c:pt idx="440">
                  <c:v>9.715679996588733E-3</c:v>
                </c:pt>
                <c:pt idx="444">
                  <c:v>8.6317300010705367E-3</c:v>
                </c:pt>
                <c:pt idx="445">
                  <c:v>7.4591000011423603E-3</c:v>
                </c:pt>
                <c:pt idx="446">
                  <c:v>9.9476300092646852E-3</c:v>
                </c:pt>
                <c:pt idx="447">
                  <c:v>1.0104480003064964E-2</c:v>
                </c:pt>
                <c:pt idx="448">
                  <c:v>1.0104480003064964E-2</c:v>
                </c:pt>
                <c:pt idx="456">
                  <c:v>9.9173499984317459E-3</c:v>
                </c:pt>
                <c:pt idx="458">
                  <c:v>6.1775900030625053E-3</c:v>
                </c:pt>
                <c:pt idx="459">
                  <c:v>1.057759000104852E-2</c:v>
                </c:pt>
                <c:pt idx="460">
                  <c:v>9.6049600033438765E-3</c:v>
                </c:pt>
                <c:pt idx="463">
                  <c:v>1.0694030002923682E-2</c:v>
                </c:pt>
                <c:pt idx="464">
                  <c:v>1.1999530004686676E-2</c:v>
                </c:pt>
                <c:pt idx="465">
                  <c:v>1.1578520003240556E-2</c:v>
                </c:pt>
                <c:pt idx="467">
                  <c:v>1.1241730004257988E-2</c:v>
                </c:pt>
                <c:pt idx="468">
                  <c:v>1.2569100006658118E-2</c:v>
                </c:pt>
                <c:pt idx="469">
                  <c:v>1.0589129997242708E-2</c:v>
                </c:pt>
                <c:pt idx="471">
                  <c:v>1.1378730006981641E-2</c:v>
                </c:pt>
                <c:pt idx="472">
                  <c:v>1.0625060000165831E-2</c:v>
                </c:pt>
                <c:pt idx="473">
                  <c:v>1.0625060000165831E-2</c:v>
                </c:pt>
                <c:pt idx="474">
                  <c:v>1.2252430002263281E-2</c:v>
                </c:pt>
                <c:pt idx="475">
                  <c:v>1.1262980005994905E-2</c:v>
                </c:pt>
                <c:pt idx="476">
                  <c:v>1.1490350007079542E-2</c:v>
                </c:pt>
                <c:pt idx="477">
                  <c:v>1.249264000216499E-2</c:v>
                </c:pt>
                <c:pt idx="478">
                  <c:v>1.249264000216499E-2</c:v>
                </c:pt>
                <c:pt idx="479">
                  <c:v>1.1820010004157666E-2</c:v>
                </c:pt>
                <c:pt idx="480">
                  <c:v>1.0047380004834849E-2</c:v>
                </c:pt>
                <c:pt idx="482">
                  <c:v>1.1723219999112189E-2</c:v>
                </c:pt>
                <c:pt idx="483">
                  <c:v>1.1543250002432615E-2</c:v>
                </c:pt>
                <c:pt idx="484">
                  <c:v>1.1670620006043464E-2</c:v>
                </c:pt>
                <c:pt idx="485">
                  <c:v>1.1681169999064878E-2</c:v>
                </c:pt>
                <c:pt idx="486">
                  <c:v>1.0403339998447336E-2</c:v>
                </c:pt>
                <c:pt idx="487">
                  <c:v>1.1303339997539297E-2</c:v>
                </c:pt>
                <c:pt idx="488">
                  <c:v>1.0230710002360865E-2</c:v>
                </c:pt>
                <c:pt idx="491">
                  <c:v>9.2825399988214485E-3</c:v>
                </c:pt>
                <c:pt idx="492">
                  <c:v>1.0409909998998046E-2</c:v>
                </c:pt>
                <c:pt idx="498">
                  <c:v>1.2237820003065281E-2</c:v>
                </c:pt>
                <c:pt idx="500">
                  <c:v>1.2936899998749141E-2</c:v>
                </c:pt>
                <c:pt idx="504">
                  <c:v>1.1557830002857372E-2</c:v>
                </c:pt>
                <c:pt idx="509">
                  <c:v>1.4071830002649222E-2</c:v>
                </c:pt>
                <c:pt idx="510">
                  <c:v>1.4599200003431179E-2</c:v>
                </c:pt>
                <c:pt idx="511">
                  <c:v>1.4017239998793229E-2</c:v>
                </c:pt>
                <c:pt idx="512">
                  <c:v>1.3344610000785906E-2</c:v>
                </c:pt>
                <c:pt idx="513">
                  <c:v>1.0979470003803726E-2</c:v>
                </c:pt>
                <c:pt idx="514">
                  <c:v>1.46501100025489E-2</c:v>
                </c:pt>
                <c:pt idx="515">
                  <c:v>1.4883900003042072E-2</c:v>
                </c:pt>
                <c:pt idx="516">
                  <c:v>1.5236800005368423E-2</c:v>
                </c:pt>
                <c:pt idx="518">
                  <c:v>1.4721050007210579E-2</c:v>
                </c:pt>
                <c:pt idx="520">
                  <c:v>1.5161260002059862E-2</c:v>
                </c:pt>
                <c:pt idx="521">
                  <c:v>1.4288630001829006E-2</c:v>
                </c:pt>
                <c:pt idx="522">
                  <c:v>1.5172880004683975E-2</c:v>
                </c:pt>
                <c:pt idx="523">
                  <c:v>1.527288000943372E-2</c:v>
                </c:pt>
                <c:pt idx="524">
                  <c:v>1.5700249998189975E-2</c:v>
                </c:pt>
                <c:pt idx="526">
                  <c:v>1.5803460002643988E-2</c:v>
                </c:pt>
                <c:pt idx="527">
                  <c:v>1.4330830003018491E-2</c:v>
                </c:pt>
                <c:pt idx="528">
                  <c:v>1.6018440001062118E-2</c:v>
                </c:pt>
                <c:pt idx="530">
                  <c:v>1.441645000159042E-2</c:v>
                </c:pt>
                <c:pt idx="532">
                  <c:v>1.8661950001842342E-2</c:v>
                </c:pt>
                <c:pt idx="533">
                  <c:v>1.9665909996547271E-2</c:v>
                </c:pt>
                <c:pt idx="534">
                  <c:v>1.9765910001297016E-2</c:v>
                </c:pt>
                <c:pt idx="536">
                  <c:v>1.9769120001001284E-2</c:v>
                </c:pt>
                <c:pt idx="539">
                  <c:v>1.9827370000712108E-2</c:v>
                </c:pt>
                <c:pt idx="540">
                  <c:v>2.0154739999270532E-2</c:v>
                </c:pt>
                <c:pt idx="546">
                  <c:v>2.6244729997415561E-2</c:v>
                </c:pt>
                <c:pt idx="549">
                  <c:v>2.4381880000873934E-2</c:v>
                </c:pt>
                <c:pt idx="550">
                  <c:v>2.4009250002563931E-2</c:v>
                </c:pt>
                <c:pt idx="551">
                  <c:v>2.4475760001223534E-2</c:v>
                </c:pt>
                <c:pt idx="555">
                  <c:v>2.4881260003894567E-2</c:v>
                </c:pt>
                <c:pt idx="556">
                  <c:v>2.2908630002348218E-2</c:v>
                </c:pt>
                <c:pt idx="557">
                  <c:v>2.4400220005190931E-2</c:v>
                </c:pt>
                <c:pt idx="560">
                  <c:v>2.3983550003322307E-2</c:v>
                </c:pt>
                <c:pt idx="561">
                  <c:v>2.4610920001578052E-2</c:v>
                </c:pt>
                <c:pt idx="562">
                  <c:v>2.3638290003873408E-2</c:v>
                </c:pt>
                <c:pt idx="563">
                  <c:v>2.3795170003722887E-2</c:v>
                </c:pt>
                <c:pt idx="564">
                  <c:v>2.4522540006728377E-2</c:v>
                </c:pt>
                <c:pt idx="565">
                  <c:v>2.3849910001445096E-2</c:v>
                </c:pt>
                <c:pt idx="566">
                  <c:v>2.4260459998913575E-2</c:v>
                </c:pt>
                <c:pt idx="567">
                  <c:v>2.3787830003129784E-2</c:v>
                </c:pt>
                <c:pt idx="568">
                  <c:v>2.4379419999604579E-2</c:v>
                </c:pt>
                <c:pt idx="569">
                  <c:v>2.4506790003215428E-2</c:v>
                </c:pt>
                <c:pt idx="570">
                  <c:v>2.5134160001471173E-2</c:v>
                </c:pt>
                <c:pt idx="571">
                  <c:v>2.3925750007038005E-2</c:v>
                </c:pt>
                <c:pt idx="572">
                  <c:v>2.4553120005293749E-2</c:v>
                </c:pt>
                <c:pt idx="573">
                  <c:v>2.629012000397779E-2</c:v>
                </c:pt>
                <c:pt idx="574">
                  <c:v>2.4217490004957654E-2</c:v>
                </c:pt>
                <c:pt idx="575">
                  <c:v>2.5244860000384506E-2</c:v>
                </c:pt>
                <c:pt idx="576">
                  <c:v>2.1502810006495565E-2</c:v>
                </c:pt>
                <c:pt idx="577">
                  <c:v>2.6530180002737325E-2</c:v>
                </c:pt>
                <c:pt idx="584">
                  <c:v>2.6486830007343087E-2</c:v>
                </c:pt>
                <c:pt idx="587">
                  <c:v>2.7930850003031082E-2</c:v>
                </c:pt>
                <c:pt idx="588">
                  <c:v>2.7924730005906895E-2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06A-4516-8ACA-2A656851254C}"/>
            </c:ext>
          </c:extLst>
        </c:ser>
        <c:ser>
          <c:idx val="4"/>
          <c:order val="4"/>
          <c:tx>
            <c:strRef>
              <c:f>'Inactive 3'!$L$20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3'!$L$21:$L$767</c:f>
              <c:numCache>
                <c:formatCode>General</c:formatCode>
                <c:ptCount val="747"/>
                <c:pt idx="359">
                  <c:v>-2.673979994142428E-3</c:v>
                </c:pt>
                <c:pt idx="388">
                  <c:v>-1.1101899945060723E-3</c:v>
                </c:pt>
                <c:pt idx="394">
                  <c:v>1.6421115942648612E-3</c:v>
                </c:pt>
                <c:pt idx="397">
                  <c:v>2.3648817295907065E-3</c:v>
                </c:pt>
                <c:pt idx="447">
                  <c:v>9.9476300092646852E-3</c:v>
                </c:pt>
                <c:pt idx="455">
                  <c:v>9.7951800053124316E-3</c:v>
                </c:pt>
                <c:pt idx="501">
                  <c:v>1.2100500003725756E-2</c:v>
                </c:pt>
                <c:pt idx="507">
                  <c:v>1.3493250000465196E-2</c:v>
                </c:pt>
                <c:pt idx="508">
                  <c:v>1.3620619996800087E-2</c:v>
                </c:pt>
                <c:pt idx="583">
                  <c:v>2.7083020002464764E-2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06A-4516-8ACA-2A656851254C}"/>
            </c:ext>
          </c:extLst>
        </c:ser>
        <c:ser>
          <c:idx val="5"/>
          <c:order val="5"/>
          <c:tx>
            <c:strRef>
              <c:f>'Inactive 3'!$M$20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3'!$M$21:$M$767</c:f>
              <c:numCache>
                <c:formatCode>General</c:formatCode>
                <c:ptCount val="747"/>
                <c:pt idx="224">
                  <c:v>-1.2703929998679087E-2</c:v>
                </c:pt>
                <c:pt idx="226">
                  <c:v>4.4876600077259354E-3</c:v>
                </c:pt>
                <c:pt idx="228">
                  <c:v>-1.4030229991476517E-2</c:v>
                </c:pt>
                <c:pt idx="229">
                  <c:v>1.9252950005466118E-2</c:v>
                </c:pt>
                <c:pt idx="237">
                  <c:v>5.6702169997151941E-2</c:v>
                </c:pt>
                <c:pt idx="238">
                  <c:v>2.9485000050044619E-3</c:v>
                </c:pt>
                <c:pt idx="360">
                  <c:v>-2.5739799966686405E-3</c:v>
                </c:pt>
                <c:pt idx="361">
                  <c:v>-1.2917200001538731E-3</c:v>
                </c:pt>
                <c:pt idx="362">
                  <c:v>-1.4581599971279502E-3</c:v>
                </c:pt>
                <c:pt idx="363">
                  <c:v>-3.6991999950259924E-3</c:v>
                </c:pt>
                <c:pt idx="364">
                  <c:v>-3.7418299980345182E-3</c:v>
                </c:pt>
                <c:pt idx="366">
                  <c:v>-4.6515900030499324E-3</c:v>
                </c:pt>
                <c:pt idx="367">
                  <c:v>-6.5277100002276711E-3</c:v>
                </c:pt>
                <c:pt idx="368">
                  <c:v>-3.300339994893875E-3</c:v>
                </c:pt>
                <c:pt idx="369">
                  <c:v>-3.0029699992155656E-3</c:v>
                </c:pt>
                <c:pt idx="370">
                  <c:v>-4.6733099952689372E-3</c:v>
                </c:pt>
                <c:pt idx="371">
                  <c:v>-4.4719399957102723E-3</c:v>
                </c:pt>
                <c:pt idx="374">
                  <c:v>-2.0071800026926212E-3</c:v>
                </c:pt>
                <c:pt idx="379">
                  <c:v>-3.6605499990400858E-3</c:v>
                </c:pt>
                <c:pt idx="381">
                  <c:v>-1.6980199943645857E-3</c:v>
                </c:pt>
                <c:pt idx="382">
                  <c:v>2.3128000611905009E-4</c:v>
                </c:pt>
                <c:pt idx="383">
                  <c:v>-2.3905999842099845E-4</c:v>
                </c:pt>
                <c:pt idx="384">
                  <c:v>6.3892000616760924E-4</c:v>
                </c:pt>
                <c:pt idx="385">
                  <c:v>-2.1517699933610857E-3</c:v>
                </c:pt>
                <c:pt idx="386">
                  <c:v>6.756000075256452E-4</c:v>
                </c:pt>
                <c:pt idx="389">
                  <c:v>-3.9215000288095325E-4</c:v>
                </c:pt>
                <c:pt idx="390">
                  <c:v>6.110600006650202E-4</c:v>
                </c:pt>
                <c:pt idx="393">
                  <c:v>1.864969999587629E-3</c:v>
                </c:pt>
                <c:pt idx="395">
                  <c:v>1.6946300020208582E-3</c:v>
                </c:pt>
                <c:pt idx="396">
                  <c:v>2.3220000075525604E-3</c:v>
                </c:pt>
                <c:pt idx="398">
                  <c:v>3.8752000036765821E-3</c:v>
                </c:pt>
                <c:pt idx="404">
                  <c:v>3.7696800063713454E-3</c:v>
                </c:pt>
                <c:pt idx="406">
                  <c:v>5.2990199983469211E-3</c:v>
                </c:pt>
                <c:pt idx="413">
                  <c:v>1.6878930007806048E-2</c:v>
                </c:pt>
                <c:pt idx="414">
                  <c:v>1.5206300005957019E-2</c:v>
                </c:pt>
                <c:pt idx="415">
                  <c:v>8.3726600059890188E-3</c:v>
                </c:pt>
                <c:pt idx="416">
                  <c:v>9.3280000000959262E-3</c:v>
                </c:pt>
                <c:pt idx="417">
                  <c:v>7.7553700029966421E-3</c:v>
                </c:pt>
                <c:pt idx="418">
                  <c:v>8.3854000040446408E-3</c:v>
                </c:pt>
                <c:pt idx="424">
                  <c:v>1.0879680005018599E-2</c:v>
                </c:pt>
                <c:pt idx="428">
                  <c:v>9.2347200043150224E-3</c:v>
                </c:pt>
                <c:pt idx="430">
                  <c:v>8.9484799973433837E-3</c:v>
                </c:pt>
                <c:pt idx="441">
                  <c:v>9.715679996588733E-3</c:v>
                </c:pt>
                <c:pt idx="442">
                  <c:v>9.8231700030737557E-3</c:v>
                </c:pt>
                <c:pt idx="443">
                  <c:v>9.3505400072899647E-3</c:v>
                </c:pt>
                <c:pt idx="449">
                  <c:v>-3.4831270000722725E-2</c:v>
                </c:pt>
                <c:pt idx="450">
                  <c:v>1.0023470000305679E-2</c:v>
                </c:pt>
                <c:pt idx="452">
                  <c:v>1.0491390006791335E-2</c:v>
                </c:pt>
                <c:pt idx="453">
                  <c:v>1.0240349998639431E-2</c:v>
                </c:pt>
                <c:pt idx="454">
                  <c:v>1.0240349998639431E-2</c:v>
                </c:pt>
                <c:pt idx="461">
                  <c:v>1.0932330005744006E-2</c:v>
                </c:pt>
                <c:pt idx="462">
                  <c:v>1.070434000575915E-2</c:v>
                </c:pt>
                <c:pt idx="466">
                  <c:v>1.1578520003240556E-2</c:v>
                </c:pt>
                <c:pt idx="470">
                  <c:v>1.0589129997242708E-2</c:v>
                </c:pt>
                <c:pt idx="481">
                  <c:v>9.4489699986297637E-3</c:v>
                </c:pt>
                <c:pt idx="489">
                  <c:v>1.1904410006536637E-2</c:v>
                </c:pt>
                <c:pt idx="490">
                  <c:v>1.0487589999684133E-2</c:v>
                </c:pt>
                <c:pt idx="493">
                  <c:v>1.1330239845847245E-2</c:v>
                </c:pt>
                <c:pt idx="494">
                  <c:v>1.1330240005918313E-2</c:v>
                </c:pt>
                <c:pt idx="495">
                  <c:v>1.0657610007910989E-2</c:v>
                </c:pt>
                <c:pt idx="496">
                  <c:v>1.0657610095222481E-2</c:v>
                </c:pt>
                <c:pt idx="497">
                  <c:v>1.2027179996948689E-2</c:v>
                </c:pt>
                <c:pt idx="529">
                  <c:v>8.6890800012042746E-3</c:v>
                </c:pt>
                <c:pt idx="537">
                  <c:v>2.0045260003826115E-2</c:v>
                </c:pt>
                <c:pt idx="538">
                  <c:v>2.0472629999858327E-2</c:v>
                </c:pt>
                <c:pt idx="541">
                  <c:v>2.323815999989165E-2</c:v>
                </c:pt>
                <c:pt idx="542">
                  <c:v>2.331815999787068E-2</c:v>
                </c:pt>
                <c:pt idx="543">
                  <c:v>2.4238159996457398E-2</c:v>
                </c:pt>
                <c:pt idx="544">
                  <c:v>2.4318160001712386E-2</c:v>
                </c:pt>
                <c:pt idx="559">
                  <c:v>2.6972999999998137E-2</c:v>
                </c:pt>
                <c:pt idx="578">
                  <c:v>2.8584000006958377E-2</c:v>
                </c:pt>
                <c:pt idx="585">
                  <c:v>2.810138000495499E-2</c:v>
                </c:pt>
                <c:pt idx="586">
                  <c:v>2.8131380000559147E-2</c:v>
                </c:pt>
                <c:pt idx="591">
                  <c:v>3.3303400006843731E-2</c:v>
                </c:pt>
                <c:pt idx="592">
                  <c:v>3.2330770001863129E-2</c:v>
                </c:pt>
                <c:pt idx="593">
                  <c:v>3.3158140002342407E-2</c:v>
                </c:pt>
                <c:pt idx="594">
                  <c:v>3.3076180006901268E-2</c:v>
                </c:pt>
                <c:pt idx="595">
                  <c:v>3.2203550006670412E-2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06A-4516-8ACA-2A656851254C}"/>
            </c:ext>
          </c:extLst>
        </c:ser>
        <c:ser>
          <c:idx val="6"/>
          <c:order val="6"/>
          <c:tx>
            <c:strRef>
              <c:f>'Inactive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3'!$N$21:$N$767</c:f>
              <c:numCache>
                <c:formatCode>General</c:formatCode>
                <c:ptCount val="747"/>
                <c:pt idx="173">
                  <c:v>7.8826200042385608E-3</c:v>
                </c:pt>
                <c:pt idx="174">
                  <c:v>2.0632160005334299E-2</c:v>
                </c:pt>
                <c:pt idx="176">
                  <c:v>9.2511199982254766E-3</c:v>
                </c:pt>
                <c:pt idx="182">
                  <c:v>7.5211400035186671E-3</c:v>
                </c:pt>
                <c:pt idx="183">
                  <c:v>7.8230000508483499E-4</c:v>
                </c:pt>
                <c:pt idx="218">
                  <c:v>7.5157300088903867E-3</c:v>
                </c:pt>
                <c:pt idx="219">
                  <c:v>3.8430999993579462E-3</c:v>
                </c:pt>
                <c:pt idx="233">
                  <c:v>1.4951500052120537E-3</c:v>
                </c:pt>
                <c:pt idx="234">
                  <c:v>6.8225200011511333E-3</c:v>
                </c:pt>
                <c:pt idx="251">
                  <c:v>6.2230900075519457E-3</c:v>
                </c:pt>
                <c:pt idx="253">
                  <c:v>8.7883800006238744E-3</c:v>
                </c:pt>
                <c:pt idx="256">
                  <c:v>-1.8967899959534407E-3</c:v>
                </c:pt>
                <c:pt idx="257">
                  <c:v>-5.5694199982099235E-3</c:v>
                </c:pt>
                <c:pt idx="259">
                  <c:v>-1.23922000057064E-3</c:v>
                </c:pt>
                <c:pt idx="260">
                  <c:v>-1.9118499985779636E-3</c:v>
                </c:pt>
                <c:pt idx="261">
                  <c:v>2.3797399990144186E-3</c:v>
                </c:pt>
                <c:pt idx="263">
                  <c:v>1.8895200046245009E-3</c:v>
                </c:pt>
                <c:pt idx="309">
                  <c:v>3.5532000038074329E-3</c:v>
                </c:pt>
                <c:pt idx="391">
                  <c:v>1.6859800016391091E-3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06A-4516-8ACA-2A656851254C}"/>
            </c:ext>
          </c:extLst>
        </c:ser>
        <c:ser>
          <c:idx val="7"/>
          <c:order val="7"/>
          <c:tx>
            <c:strRef>
              <c:f>'Inactive 3'!$O$20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'Inactive 3'!$F$21:$F$767</c:f>
              <c:numCache>
                <c:formatCode>General</c:formatCode>
                <c:ptCount val="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3'!$O$21:$O$767</c:f>
              <c:numCache>
                <c:formatCode>General</c:formatCode>
                <c:ptCount val="747"/>
                <c:pt idx="0">
                  <c:v>-8.7716613732724165E-3</c:v>
                </c:pt>
                <c:pt idx="1">
                  <c:v>-7.4171301024930263E-3</c:v>
                </c:pt>
                <c:pt idx="2">
                  <c:v>-7.4008597982745091E-3</c:v>
                </c:pt>
                <c:pt idx="3">
                  <c:v>-7.4007460199233309E-3</c:v>
                </c:pt>
                <c:pt idx="4">
                  <c:v>-7.3903921899660914E-3</c:v>
                </c:pt>
                <c:pt idx="224">
                  <c:v>2.3976180268620306E-3</c:v>
                </c:pt>
                <c:pt idx="225">
                  <c:v>2.3977318052132096E-3</c:v>
                </c:pt>
                <c:pt idx="226">
                  <c:v>2.3984144753202803E-3</c:v>
                </c:pt>
                <c:pt idx="227">
                  <c:v>2.3985282536714584E-3</c:v>
                </c:pt>
                <c:pt idx="228">
                  <c:v>2.3987558103738156E-3</c:v>
                </c:pt>
                <c:pt idx="229">
                  <c:v>2.4003487072903132E-3</c:v>
                </c:pt>
                <c:pt idx="230">
                  <c:v>2.4005762639926704E-3</c:v>
                </c:pt>
                <c:pt idx="237">
                  <c:v>2.4579205529866067E-3</c:v>
                </c:pt>
                <c:pt idx="238">
                  <c:v>2.4589445581472127E-3</c:v>
                </c:pt>
                <c:pt idx="360">
                  <c:v>8.7276765946748408E-3</c:v>
                </c:pt>
                <c:pt idx="361">
                  <c:v>8.7388268730903291E-3</c:v>
                </c:pt>
                <c:pt idx="362">
                  <c:v>9.0332852459401453E-3</c:v>
                </c:pt>
                <c:pt idx="363">
                  <c:v>9.0341954727495722E-3</c:v>
                </c:pt>
                <c:pt idx="364">
                  <c:v>9.0343092511007521E-3</c:v>
                </c:pt>
                <c:pt idx="365">
                  <c:v>9.0504657769680912E-3</c:v>
                </c:pt>
                <c:pt idx="366">
                  <c:v>9.0516035604798744E-3</c:v>
                </c:pt>
                <c:pt idx="367">
                  <c:v>9.0657120760260015E-3</c:v>
                </c:pt>
                <c:pt idx="368">
                  <c:v>9.0658258543771797E-3</c:v>
                </c:pt>
                <c:pt idx="369">
                  <c:v>9.0659396327283596E-3</c:v>
                </c:pt>
                <c:pt idx="370">
                  <c:v>9.0793654781674161E-3</c:v>
                </c:pt>
                <c:pt idx="371">
                  <c:v>9.1022349267542834E-3</c:v>
                </c:pt>
                <c:pt idx="372">
                  <c:v>9.1022349267542834E-3</c:v>
                </c:pt>
                <c:pt idx="373">
                  <c:v>9.3630149076552802E-3</c:v>
                </c:pt>
                <c:pt idx="374">
                  <c:v>9.3693864953212722E-3</c:v>
                </c:pt>
                <c:pt idx="375">
                  <c:v>9.3889563717239662E-3</c:v>
                </c:pt>
                <c:pt idx="376">
                  <c:v>9.3890701500751444E-3</c:v>
                </c:pt>
                <c:pt idx="377">
                  <c:v>9.3898665985333932E-3</c:v>
                </c:pt>
                <c:pt idx="378">
                  <c:v>9.3899803768845713E-3</c:v>
                </c:pt>
                <c:pt idx="379">
                  <c:v>9.3920283872057832E-3</c:v>
                </c:pt>
                <c:pt idx="380">
                  <c:v>9.3956692944434945E-3</c:v>
                </c:pt>
                <c:pt idx="381">
                  <c:v>9.4226347636727856E-3</c:v>
                </c:pt>
                <c:pt idx="382">
                  <c:v>9.6376758474000478E-3</c:v>
                </c:pt>
                <c:pt idx="383">
                  <c:v>9.6511016928391043E-3</c:v>
                </c:pt>
                <c:pt idx="384">
                  <c:v>9.65724572380274E-3</c:v>
                </c:pt>
                <c:pt idx="385">
                  <c:v>9.7213029355162038E-3</c:v>
                </c:pt>
                <c:pt idx="386">
                  <c:v>9.721416713867382E-3</c:v>
                </c:pt>
                <c:pt idx="387">
                  <c:v>9.730291425259302E-3</c:v>
                </c:pt>
                <c:pt idx="388">
                  <c:v>9.7593049048098051E-3</c:v>
                </c:pt>
                <c:pt idx="389">
                  <c:v>9.7697725131182227E-3</c:v>
                </c:pt>
                <c:pt idx="390">
                  <c:v>9.7735271987071104E-3</c:v>
                </c:pt>
                <c:pt idx="391">
                  <c:v>9.7867254874438106E-3</c:v>
                </c:pt>
                <c:pt idx="392">
                  <c:v>9.8328057196710814E-3</c:v>
                </c:pt>
                <c:pt idx="393">
                  <c:v>1.0017354205282519E-2</c:v>
                </c:pt>
                <c:pt idx="394">
                  <c:v>1.0030780050721576E-2</c:v>
                </c:pt>
                <c:pt idx="395">
                  <c:v>1.0030780050721576E-2</c:v>
                </c:pt>
                <c:pt idx="396">
                  <c:v>1.0030893829072754E-2</c:v>
                </c:pt>
                <c:pt idx="397">
                  <c:v>1.0030893829072754E-2</c:v>
                </c:pt>
                <c:pt idx="398">
                  <c:v>1.0071854035496996E-2</c:v>
                </c:pt>
                <c:pt idx="399">
                  <c:v>1.011463469554009E-2</c:v>
                </c:pt>
                <c:pt idx="400">
                  <c:v>1.011474847389127E-2</c:v>
                </c:pt>
                <c:pt idx="401">
                  <c:v>1.0125216082199686E-2</c:v>
                </c:pt>
                <c:pt idx="402">
                  <c:v>1.0128970767788573E-2</c:v>
                </c:pt>
                <c:pt idx="403">
                  <c:v>1.0129084546139753E-2</c:v>
                </c:pt>
                <c:pt idx="404">
                  <c:v>1.0129198324490931E-2</c:v>
                </c:pt>
                <c:pt idx="405">
                  <c:v>1.0129198324490931E-2</c:v>
                </c:pt>
                <c:pt idx="406">
                  <c:v>1.0195417324876787E-2</c:v>
                </c:pt>
                <c:pt idx="407">
                  <c:v>1.0412847753978795E-2</c:v>
                </c:pt>
                <c:pt idx="408">
                  <c:v>1.0412961532329974E-2</c:v>
                </c:pt>
                <c:pt idx="409">
                  <c:v>1.041398553749058E-2</c:v>
                </c:pt>
                <c:pt idx="410">
                  <c:v>1.0415805991109434E-2</c:v>
                </c:pt>
                <c:pt idx="411">
                  <c:v>1.0415919769460614E-2</c:v>
                </c:pt>
                <c:pt idx="412">
                  <c:v>1.0415919769460614E-2</c:v>
                </c:pt>
                <c:pt idx="413">
                  <c:v>1.0416488661216507E-2</c:v>
                </c:pt>
                <c:pt idx="414">
                  <c:v>1.0416602439567685E-2</c:v>
                </c:pt>
                <c:pt idx="415">
                  <c:v>1.041978823340068E-2</c:v>
                </c:pt>
                <c:pt idx="416">
                  <c:v>1.0463251563550846E-2</c:v>
                </c:pt>
                <c:pt idx="417">
                  <c:v>1.0463365341902026E-2</c:v>
                </c:pt>
                <c:pt idx="418">
                  <c:v>1.0465527130574416E-2</c:v>
                </c:pt>
                <c:pt idx="419">
                  <c:v>1.0466437357383843E-2</c:v>
                </c:pt>
                <c:pt idx="420">
                  <c:v>1.0466551135735021E-2</c:v>
                </c:pt>
                <c:pt idx="421">
                  <c:v>1.04666649140862E-2</c:v>
                </c:pt>
                <c:pt idx="422">
                  <c:v>1.0467575140895628E-2</c:v>
                </c:pt>
                <c:pt idx="423">
                  <c:v>1.0468371589353877E-2</c:v>
                </c:pt>
                <c:pt idx="424">
                  <c:v>1.0470533378026267E-2</c:v>
                </c:pt>
                <c:pt idx="425">
                  <c:v>1.0479976981174078E-2</c:v>
                </c:pt>
                <c:pt idx="426">
                  <c:v>1.0480090759525256E-2</c:v>
                </c:pt>
                <c:pt idx="427">
                  <c:v>1.0489761919375425E-2</c:v>
                </c:pt>
                <c:pt idx="428">
                  <c:v>1.0492378821452529E-2</c:v>
                </c:pt>
                <c:pt idx="429">
                  <c:v>1.0497498847255558E-2</c:v>
                </c:pt>
                <c:pt idx="430">
                  <c:v>1.0497840182309095E-2</c:v>
                </c:pt>
                <c:pt idx="431">
                  <c:v>1.0527194996913134E-2</c:v>
                </c:pt>
                <c:pt idx="432">
                  <c:v>1.05310634608532E-2</c:v>
                </c:pt>
                <c:pt idx="433">
                  <c:v>1.0532997692823233E-2</c:v>
                </c:pt>
                <c:pt idx="434">
                  <c:v>1.0539710615542763E-2</c:v>
                </c:pt>
                <c:pt idx="435">
                  <c:v>1.0541531069161617E-2</c:v>
                </c:pt>
                <c:pt idx="436">
                  <c:v>1.0549267997041752E-2</c:v>
                </c:pt>
                <c:pt idx="437">
                  <c:v>1.0554046687791247E-2</c:v>
                </c:pt>
                <c:pt idx="438">
                  <c:v>1.0752362353895277E-2</c:v>
                </c:pt>
                <c:pt idx="439">
                  <c:v>1.0752476132246456E-2</c:v>
                </c:pt>
                <c:pt idx="440">
                  <c:v>1.0756230817835343E-2</c:v>
                </c:pt>
                <c:pt idx="441">
                  <c:v>1.0789112761325916E-2</c:v>
                </c:pt>
                <c:pt idx="442">
                  <c:v>1.0797873694366654E-2</c:v>
                </c:pt>
                <c:pt idx="443">
                  <c:v>1.0797987472717834E-2</c:v>
                </c:pt>
                <c:pt idx="444">
                  <c:v>1.0806862184109752E-2</c:v>
                </c:pt>
                <c:pt idx="445">
                  <c:v>1.0807886189270359E-2</c:v>
                </c:pt>
                <c:pt idx="446">
                  <c:v>1.0807999967621537E-2</c:v>
                </c:pt>
                <c:pt idx="447">
                  <c:v>1.0815850673852849E-2</c:v>
                </c:pt>
                <c:pt idx="448">
                  <c:v>1.0816419565608741E-2</c:v>
                </c:pt>
                <c:pt idx="449">
                  <c:v>1.0819264024388202E-2</c:v>
                </c:pt>
                <c:pt idx="450">
                  <c:v>1.081949158109056E-2</c:v>
                </c:pt>
                <c:pt idx="451">
                  <c:v>1.081949158109056E-2</c:v>
                </c:pt>
                <c:pt idx="452">
                  <c:v>1.0821312034709415E-2</c:v>
                </c:pt>
                <c:pt idx="453">
                  <c:v>1.0822222261518842E-2</c:v>
                </c:pt>
                <c:pt idx="454">
                  <c:v>1.0822222261518842E-2</c:v>
                </c:pt>
                <c:pt idx="455">
                  <c:v>1.0828935184238371E-2</c:v>
                </c:pt>
                <c:pt idx="456">
                  <c:v>1.0833600096636687E-2</c:v>
                </c:pt>
                <c:pt idx="457">
                  <c:v>1.0835648106957899E-2</c:v>
                </c:pt>
                <c:pt idx="458">
                  <c:v>1.0850894406015811E-2</c:v>
                </c:pt>
                <c:pt idx="459">
                  <c:v>1.0850894406015811E-2</c:v>
                </c:pt>
                <c:pt idx="460">
                  <c:v>1.0851008184366989E-2</c:v>
                </c:pt>
                <c:pt idx="461">
                  <c:v>1.0851121962718167E-2</c:v>
                </c:pt>
                <c:pt idx="462">
                  <c:v>1.0882183452589882E-2</c:v>
                </c:pt>
                <c:pt idx="463">
                  <c:v>1.1125327789058221E-2</c:v>
                </c:pt>
                <c:pt idx="464">
                  <c:v>1.1130106479807715E-2</c:v>
                </c:pt>
                <c:pt idx="465">
                  <c:v>1.1142394541734987E-2</c:v>
                </c:pt>
                <c:pt idx="466">
                  <c:v>1.1145466557216805E-2</c:v>
                </c:pt>
                <c:pt idx="467">
                  <c:v>1.1149107464454515E-2</c:v>
                </c:pt>
                <c:pt idx="468">
                  <c:v>1.1149221242805695E-2</c:v>
                </c:pt>
                <c:pt idx="469">
                  <c:v>1.1149335021156873E-2</c:v>
                </c:pt>
                <c:pt idx="470">
                  <c:v>1.1151496809829263E-2</c:v>
                </c:pt>
                <c:pt idx="471">
                  <c:v>1.1156730613983472E-2</c:v>
                </c:pt>
                <c:pt idx="472">
                  <c:v>1.1160599077923539E-2</c:v>
                </c:pt>
                <c:pt idx="473">
                  <c:v>1.1161623083084144E-2</c:v>
                </c:pt>
                <c:pt idx="474">
                  <c:v>1.1161736861435324E-2</c:v>
                </c:pt>
                <c:pt idx="475">
                  <c:v>1.1163443536703E-2</c:v>
                </c:pt>
                <c:pt idx="476">
                  <c:v>1.1163557315054178E-2</c:v>
                </c:pt>
                <c:pt idx="477">
                  <c:v>1.1175048928523201E-2</c:v>
                </c:pt>
                <c:pt idx="478">
                  <c:v>1.1176869382142057E-2</c:v>
                </c:pt>
                <c:pt idx="479">
                  <c:v>1.1176983160493235E-2</c:v>
                </c:pt>
                <c:pt idx="480">
                  <c:v>1.1177096938844413E-2</c:v>
                </c:pt>
                <c:pt idx="481">
                  <c:v>1.1177893387302663E-2</c:v>
                </c:pt>
                <c:pt idx="482">
                  <c:v>1.1180737846082124E-2</c:v>
                </c:pt>
                <c:pt idx="483">
                  <c:v>1.1182899634754514E-2</c:v>
                </c:pt>
                <c:pt idx="484">
                  <c:v>1.1183013413105692E-2</c:v>
                </c:pt>
                <c:pt idx="485">
                  <c:v>1.118472008837337E-2</c:v>
                </c:pt>
                <c:pt idx="486">
                  <c:v>1.1189385000771686E-2</c:v>
                </c:pt>
                <c:pt idx="487">
                  <c:v>1.1189385000771686E-2</c:v>
                </c:pt>
                <c:pt idx="488">
                  <c:v>1.1189498779122864E-2</c:v>
                </c:pt>
                <c:pt idx="489">
                  <c:v>1.1190636562634648E-2</c:v>
                </c:pt>
                <c:pt idx="490">
                  <c:v>1.1192229459551147E-2</c:v>
                </c:pt>
                <c:pt idx="491">
                  <c:v>1.1207589536960237E-2</c:v>
                </c:pt>
                <c:pt idx="492">
                  <c:v>1.1207703315311415E-2</c:v>
                </c:pt>
                <c:pt idx="493">
                  <c:v>1.1231482990707711E-2</c:v>
                </c:pt>
                <c:pt idx="494">
                  <c:v>1.1231482990707711E-2</c:v>
                </c:pt>
                <c:pt idx="495">
                  <c:v>1.1231596769058889E-2</c:v>
                </c:pt>
                <c:pt idx="496">
                  <c:v>1.1231596769058889E-2</c:v>
                </c:pt>
                <c:pt idx="497">
                  <c:v>1.1238537248480774E-2</c:v>
                </c:pt>
                <c:pt idx="498">
                  <c:v>1.1474285992122513E-2</c:v>
                </c:pt>
                <c:pt idx="499">
                  <c:v>1.1481226471544398E-2</c:v>
                </c:pt>
                <c:pt idx="500">
                  <c:v>1.1483843373621502E-2</c:v>
                </c:pt>
                <c:pt idx="501">
                  <c:v>1.1515701311951468E-2</c:v>
                </c:pt>
                <c:pt idx="502">
                  <c:v>1.1529127157390524E-2</c:v>
                </c:pt>
                <c:pt idx="503">
                  <c:v>1.1531857837818807E-2</c:v>
                </c:pt>
                <c:pt idx="504">
                  <c:v>1.1550858822465607E-2</c:v>
                </c:pt>
                <c:pt idx="505">
                  <c:v>1.1554954843108031E-2</c:v>
                </c:pt>
                <c:pt idx="506">
                  <c:v>1.1577027843236649E-2</c:v>
                </c:pt>
                <c:pt idx="507">
                  <c:v>1.1751791390646742E-2</c:v>
                </c:pt>
                <c:pt idx="508">
                  <c:v>1.175190516899792E-2</c:v>
                </c:pt>
                <c:pt idx="509">
                  <c:v>1.1801171195058188E-2</c:v>
                </c:pt>
                <c:pt idx="510">
                  <c:v>1.1801284973409366E-2</c:v>
                </c:pt>
                <c:pt idx="511">
                  <c:v>1.1811752581717782E-2</c:v>
                </c:pt>
                <c:pt idx="512">
                  <c:v>1.1811866360068961E-2</c:v>
                </c:pt>
                <c:pt idx="513">
                  <c:v>1.1820741071460878E-2</c:v>
                </c:pt>
                <c:pt idx="514">
                  <c:v>1.1828933112745727E-2</c:v>
                </c:pt>
                <c:pt idx="515">
                  <c:v>1.1836556262274683E-2</c:v>
                </c:pt>
                <c:pt idx="516">
                  <c:v>1.1855898581975019E-2</c:v>
                </c:pt>
                <c:pt idx="517">
                  <c:v>1.1857036365486802E-2</c:v>
                </c:pt>
                <c:pt idx="518">
                  <c:v>1.1858743040754481E-2</c:v>
                </c:pt>
                <c:pt idx="519">
                  <c:v>1.1860791051075691E-2</c:v>
                </c:pt>
                <c:pt idx="520">
                  <c:v>1.1873875561461213E-2</c:v>
                </c:pt>
                <c:pt idx="521">
                  <c:v>1.1873989339812391E-2</c:v>
                </c:pt>
                <c:pt idx="522">
                  <c:v>1.1876833798591852E-2</c:v>
                </c:pt>
                <c:pt idx="523">
                  <c:v>1.1876833798591852E-2</c:v>
                </c:pt>
                <c:pt idx="524">
                  <c:v>1.187694757694303E-2</c:v>
                </c:pt>
                <c:pt idx="525">
                  <c:v>1.1877061355294209E-2</c:v>
                </c:pt>
                <c:pt idx="526">
                  <c:v>1.188070226253192E-2</c:v>
                </c:pt>
                <c:pt idx="527">
                  <c:v>1.1880816040883098E-2</c:v>
                </c:pt>
                <c:pt idx="528">
                  <c:v>1.18982241286134E-2</c:v>
                </c:pt>
                <c:pt idx="529">
                  <c:v>1.1906416169898248E-2</c:v>
                </c:pt>
                <c:pt idx="530">
                  <c:v>1.1906529948249426E-2</c:v>
                </c:pt>
                <c:pt idx="531">
                  <c:v>1.2097791356580394E-2</c:v>
                </c:pt>
                <c:pt idx="532">
                  <c:v>1.2151153403283085E-2</c:v>
                </c:pt>
                <c:pt idx="533">
                  <c:v>1.2208952805681735E-2</c:v>
                </c:pt>
                <c:pt idx="534">
                  <c:v>1.2208952805681735E-2</c:v>
                </c:pt>
                <c:pt idx="535">
                  <c:v>1.2209749254139984E-2</c:v>
                </c:pt>
                <c:pt idx="536">
                  <c:v>1.2212707491270625E-2</c:v>
                </c:pt>
                <c:pt idx="537">
                  <c:v>1.2237966285232238E-2</c:v>
                </c:pt>
                <c:pt idx="538">
                  <c:v>1.2238080063583416E-2</c:v>
                </c:pt>
                <c:pt idx="539">
                  <c:v>1.2238307620285774E-2</c:v>
                </c:pt>
                <c:pt idx="540">
                  <c:v>1.2238421398636953E-2</c:v>
                </c:pt>
                <c:pt idx="541">
                  <c:v>1.2484865307289466E-2</c:v>
                </c:pt>
                <c:pt idx="542">
                  <c:v>1.2484865307289466E-2</c:v>
                </c:pt>
                <c:pt idx="543">
                  <c:v>1.2484865307289466E-2</c:v>
                </c:pt>
                <c:pt idx="544">
                  <c:v>1.2484865307289466E-2</c:v>
                </c:pt>
                <c:pt idx="545">
                  <c:v>1.2489871554741317E-2</c:v>
                </c:pt>
                <c:pt idx="546">
                  <c:v>1.2503183621829193E-2</c:v>
                </c:pt>
                <c:pt idx="547">
                  <c:v>1.251080677135815E-2</c:v>
                </c:pt>
                <c:pt idx="548">
                  <c:v>1.2512854781679362E-2</c:v>
                </c:pt>
                <c:pt idx="549">
                  <c:v>1.2525370400308992E-2</c:v>
                </c:pt>
                <c:pt idx="550">
                  <c:v>1.252548417866017E-2</c:v>
                </c:pt>
                <c:pt idx="551">
                  <c:v>1.2539478915855119E-2</c:v>
                </c:pt>
                <c:pt idx="552">
                  <c:v>1.2543347379795185E-2</c:v>
                </c:pt>
                <c:pt idx="553">
                  <c:v>1.255176697778239E-2</c:v>
                </c:pt>
                <c:pt idx="554">
                  <c:v>1.2556545668531885E-2</c:v>
                </c:pt>
                <c:pt idx="555">
                  <c:v>1.2556545668531885E-2</c:v>
                </c:pt>
                <c:pt idx="556">
                  <c:v>1.2556659446883063E-2</c:v>
                </c:pt>
                <c:pt idx="557">
                  <c:v>1.2557455895341314E-2</c:v>
                </c:pt>
                <c:pt idx="558">
                  <c:v>1.2560414132471952E-2</c:v>
                </c:pt>
                <c:pt idx="559">
                  <c:v>1.2568151060352088E-2</c:v>
                </c:pt>
                <c:pt idx="560">
                  <c:v>1.2569857735619763E-2</c:v>
                </c:pt>
                <c:pt idx="561">
                  <c:v>1.2569971513970941E-2</c:v>
                </c:pt>
                <c:pt idx="562">
                  <c:v>1.257008529232212E-2</c:v>
                </c:pt>
                <c:pt idx="563">
                  <c:v>1.2572815972750402E-2</c:v>
                </c:pt>
                <c:pt idx="564">
                  <c:v>1.257292975110158E-2</c:v>
                </c:pt>
                <c:pt idx="565">
                  <c:v>1.257304352945276E-2</c:v>
                </c:pt>
                <c:pt idx="566">
                  <c:v>1.2574750204720438E-2</c:v>
                </c:pt>
                <c:pt idx="567">
                  <c:v>1.2574863983071616E-2</c:v>
                </c:pt>
                <c:pt idx="568">
                  <c:v>1.2575660431529865E-2</c:v>
                </c:pt>
                <c:pt idx="569">
                  <c:v>1.2575774209881043E-2</c:v>
                </c:pt>
                <c:pt idx="570">
                  <c:v>1.2575887988232221E-2</c:v>
                </c:pt>
                <c:pt idx="571">
                  <c:v>1.257668443669047E-2</c:v>
                </c:pt>
                <c:pt idx="572">
                  <c:v>1.2576798215041648E-2</c:v>
                </c:pt>
                <c:pt idx="573">
                  <c:v>1.2588176050159494E-2</c:v>
                </c:pt>
                <c:pt idx="574">
                  <c:v>1.2588289828510672E-2</c:v>
                </c:pt>
                <c:pt idx="575">
                  <c:v>1.258840360686185E-2</c:v>
                </c:pt>
                <c:pt idx="576">
                  <c:v>1.2592385849153096E-2</c:v>
                </c:pt>
                <c:pt idx="577">
                  <c:v>1.2592499627504274E-2</c:v>
                </c:pt>
                <c:pt idx="578">
                  <c:v>1.260228456570562E-2</c:v>
                </c:pt>
                <c:pt idx="579">
                  <c:v>1.2824607463908302E-2</c:v>
                </c:pt>
                <c:pt idx="580">
                  <c:v>1.2824607463908302E-2</c:v>
                </c:pt>
                <c:pt idx="581">
                  <c:v>1.2827451922687763E-2</c:v>
                </c:pt>
                <c:pt idx="582">
                  <c:v>1.2827451922687763E-2</c:v>
                </c:pt>
                <c:pt idx="583">
                  <c:v>1.283507507221672E-2</c:v>
                </c:pt>
                <c:pt idx="584">
                  <c:v>1.2882065531253418E-2</c:v>
                </c:pt>
                <c:pt idx="585">
                  <c:v>1.2906527876756783E-2</c:v>
                </c:pt>
                <c:pt idx="586">
                  <c:v>1.2906527876756783E-2</c:v>
                </c:pt>
                <c:pt idx="587">
                  <c:v>1.2944188510996848E-2</c:v>
                </c:pt>
                <c:pt idx="588">
                  <c:v>1.2958297026542977E-2</c:v>
                </c:pt>
                <c:pt idx="589">
                  <c:v>1.2958524583245333E-2</c:v>
                </c:pt>
                <c:pt idx="590">
                  <c:v>1.322226280127697E-2</c:v>
                </c:pt>
                <c:pt idx="591">
                  <c:v>1.3241718899328483E-2</c:v>
                </c:pt>
                <c:pt idx="592">
                  <c:v>1.3241832677679661E-2</c:v>
                </c:pt>
                <c:pt idx="593">
                  <c:v>1.3241946456030841E-2</c:v>
                </c:pt>
                <c:pt idx="594">
                  <c:v>1.3252414064339257E-2</c:v>
                </c:pt>
                <c:pt idx="595">
                  <c:v>1.3252527842690435E-2</c:v>
                </c:pt>
                <c:pt idx="596">
                  <c:v>1.3270163487123095E-2</c:v>
                </c:pt>
                <c:pt idx="597">
                  <c:v>1.3295991172840603E-2</c:v>
                </c:pt>
                <c:pt idx="598">
                  <c:v>1.330941701827966E-2</c:v>
                </c:pt>
                <c:pt idx="599">
                  <c:v>1.3555519591878635E-2</c:v>
                </c:pt>
                <c:pt idx="600">
                  <c:v>1.3595342014791092E-2</c:v>
                </c:pt>
                <c:pt idx="601">
                  <c:v>1.3607630076718363E-2</c:v>
                </c:pt>
                <c:pt idx="602">
                  <c:v>1.3610474535497824E-2</c:v>
                </c:pt>
                <c:pt idx="603">
                  <c:v>1.3615025669544964E-2</c:v>
                </c:pt>
                <c:pt idx="604">
                  <c:v>1.363869156659008E-2</c:v>
                </c:pt>
                <c:pt idx="605">
                  <c:v>1.3897992428925757E-2</c:v>
                </c:pt>
                <c:pt idx="606">
                  <c:v>1.3923023666185015E-2</c:v>
                </c:pt>
                <c:pt idx="607">
                  <c:v>1.3926664573422724E-2</c:v>
                </c:pt>
                <c:pt idx="608">
                  <c:v>1.3926778351773902E-2</c:v>
                </c:pt>
                <c:pt idx="609">
                  <c:v>1.3938952635349996E-2</c:v>
                </c:pt>
                <c:pt idx="610">
                  <c:v>1.3953516264300837E-2</c:v>
                </c:pt>
                <c:pt idx="611">
                  <c:v>1.3954426491110266E-2</c:v>
                </c:pt>
                <c:pt idx="612">
                  <c:v>1.3954540269461444E-2</c:v>
                </c:pt>
                <c:pt idx="613">
                  <c:v>1.3954654047812622E-2</c:v>
                </c:pt>
                <c:pt idx="614">
                  <c:v>1.3959432738562118E-2</c:v>
                </c:pt>
                <c:pt idx="615">
                  <c:v>1.3974565259268851E-2</c:v>
                </c:pt>
                <c:pt idx="616">
                  <c:v>1.3974679037620029E-2</c:v>
                </c:pt>
                <c:pt idx="617">
                  <c:v>1.3977751053101846E-2</c:v>
                </c:pt>
                <c:pt idx="618">
                  <c:v>1.3982188408797806E-2</c:v>
                </c:pt>
                <c:pt idx="619">
                  <c:v>1.3982302187148986E-2</c:v>
                </c:pt>
                <c:pt idx="620">
                  <c:v>1.39869670995473E-2</c:v>
                </c:pt>
                <c:pt idx="621">
                  <c:v>1.4009267656378277E-2</c:v>
                </c:pt>
                <c:pt idx="622">
                  <c:v>1.4266406730041564E-2</c:v>
                </c:pt>
                <c:pt idx="623">
                  <c:v>1.4285180157986008E-2</c:v>
                </c:pt>
                <c:pt idx="624">
                  <c:v>1.428563527139072E-2</c:v>
                </c:pt>
                <c:pt idx="625">
                  <c:v>1.4304294920983986E-2</c:v>
                </c:pt>
                <c:pt idx="626">
                  <c:v>1.4304408699335164E-2</c:v>
                </c:pt>
                <c:pt idx="627">
                  <c:v>1.4304522477686342E-2</c:v>
                </c:pt>
                <c:pt idx="628">
                  <c:v>1.4307025601412268E-2</c:v>
                </c:pt>
                <c:pt idx="629">
                  <c:v>1.4307139379763446E-2</c:v>
                </c:pt>
                <c:pt idx="630">
                  <c:v>1.4361184096573207E-2</c:v>
                </c:pt>
                <c:pt idx="631">
                  <c:v>1.436698679248331E-2</c:v>
                </c:pt>
                <c:pt idx="632">
                  <c:v>1.4368807246102164E-2</c:v>
                </c:pt>
                <c:pt idx="633">
                  <c:v>1.4579638530835822E-2</c:v>
                </c:pt>
                <c:pt idx="634">
                  <c:v>1.4596363948459055E-2</c:v>
                </c:pt>
                <c:pt idx="635">
                  <c:v>1.4610700020707539E-2</c:v>
                </c:pt>
                <c:pt idx="636">
                  <c:v>1.4641533953876898E-2</c:v>
                </c:pt>
                <c:pt idx="637">
                  <c:v>1.4641647732228076E-2</c:v>
                </c:pt>
                <c:pt idx="638">
                  <c:v>1.4641761510579254E-2</c:v>
                </c:pt>
                <c:pt idx="639">
                  <c:v>1.4642330402335146E-2</c:v>
                </c:pt>
                <c:pt idx="640">
                  <c:v>1.4651432670429423E-2</c:v>
                </c:pt>
                <c:pt idx="641">
                  <c:v>1.4662014057089019E-2</c:v>
                </c:pt>
                <c:pt idx="642">
                  <c:v>1.4662127835440197E-2</c:v>
                </c:pt>
                <c:pt idx="643">
                  <c:v>1.4679308366468143E-2</c:v>
                </c:pt>
                <c:pt idx="644">
                  <c:v>1.4686931515997096E-2</c:v>
                </c:pt>
                <c:pt idx="645">
                  <c:v>1.4692961768609555E-2</c:v>
                </c:pt>
                <c:pt idx="646">
                  <c:v>1.4712076531607533E-2</c:v>
                </c:pt>
                <c:pt idx="647">
                  <c:v>1.4735059758545579E-2</c:v>
                </c:pt>
                <c:pt idx="648">
                  <c:v>1.4749509609145242E-2</c:v>
                </c:pt>
                <c:pt idx="649">
                  <c:v>1.4970125832080248E-2</c:v>
                </c:pt>
                <c:pt idx="650">
                  <c:v>1.500061843019607E-2</c:v>
                </c:pt>
                <c:pt idx="651">
                  <c:v>1.500073220854725E-2</c:v>
                </c:pt>
                <c:pt idx="652">
                  <c:v>1.5011086038504488E-2</c:v>
                </c:pt>
                <c:pt idx="653">
                  <c:v>1.502269143032469E-2</c:v>
                </c:pt>
                <c:pt idx="654">
                  <c:v>1.5068430327498425E-2</c:v>
                </c:pt>
                <c:pt idx="655">
                  <c:v>1.5284722973088648E-2</c:v>
                </c:pt>
                <c:pt idx="656">
                  <c:v>1.5292459900968784E-2</c:v>
                </c:pt>
                <c:pt idx="657">
                  <c:v>1.5334557890904809E-2</c:v>
                </c:pt>
                <c:pt idx="658">
                  <c:v>1.533808501979134E-2</c:v>
                </c:pt>
                <c:pt idx="659">
                  <c:v>1.5338198798142518E-2</c:v>
                </c:pt>
                <c:pt idx="660">
                  <c:v>1.5360158019919959E-2</c:v>
                </c:pt>
                <c:pt idx="661">
                  <c:v>1.5366188272532416E-2</c:v>
                </c:pt>
                <c:pt idx="662">
                  <c:v>1.5389057721119283E-2</c:v>
                </c:pt>
                <c:pt idx="663">
                  <c:v>1.5389626612875176E-2</c:v>
                </c:pt>
                <c:pt idx="664">
                  <c:v>1.5416705860455647E-2</c:v>
                </c:pt>
                <c:pt idx="665">
                  <c:v>1.5618321098743851E-2</c:v>
                </c:pt>
                <c:pt idx="666">
                  <c:v>1.5667245789750584E-2</c:v>
                </c:pt>
                <c:pt idx="667">
                  <c:v>1.5721518063262701E-2</c:v>
                </c:pt>
                <c:pt idx="668">
                  <c:v>1.5744728846903103E-2</c:v>
                </c:pt>
                <c:pt idx="669">
                  <c:v>1.5970692652343497E-2</c:v>
                </c:pt>
                <c:pt idx="670">
                  <c:v>1.5971602879152925E-2</c:v>
                </c:pt>
                <c:pt idx="671">
                  <c:v>1.5971602879152925E-2</c:v>
                </c:pt>
                <c:pt idx="672">
                  <c:v>1.5981274039003093E-2</c:v>
                </c:pt>
                <c:pt idx="673">
                  <c:v>1.6022916915534403E-2</c:v>
                </c:pt>
                <c:pt idx="674">
                  <c:v>1.6059212209560327E-2</c:v>
                </c:pt>
                <c:pt idx="675">
                  <c:v>1.6059212209560327E-2</c:v>
                </c:pt>
                <c:pt idx="676">
                  <c:v>1.6059325987911505E-2</c:v>
                </c:pt>
                <c:pt idx="677">
                  <c:v>1.6060349993072112E-2</c:v>
                </c:pt>
                <c:pt idx="678">
                  <c:v>1.609698662215157E-2</c:v>
                </c:pt>
                <c:pt idx="679">
                  <c:v>1.6099831080931031E-2</c:v>
                </c:pt>
                <c:pt idx="680">
                  <c:v>1.6099944859282209E-2</c:v>
                </c:pt>
                <c:pt idx="681">
                  <c:v>1.6104040879924633E-2</c:v>
                </c:pt>
                <c:pt idx="682">
                  <c:v>1.6104154658275811E-2</c:v>
                </c:pt>
                <c:pt idx="683">
                  <c:v>1.6105633776841134E-2</c:v>
                </c:pt>
                <c:pt idx="684">
                  <c:v>1.6131120127505106E-2</c:v>
                </c:pt>
                <c:pt idx="685">
                  <c:v>1.6282672891274795E-2</c:v>
                </c:pt>
                <c:pt idx="686">
                  <c:v>1.6306907680075804E-2</c:v>
                </c:pt>
                <c:pt idx="687">
                  <c:v>1.6319650855407788E-2</c:v>
                </c:pt>
                <c:pt idx="688">
                  <c:v>1.6387348974358965E-2</c:v>
                </c:pt>
                <c:pt idx="689">
                  <c:v>1.6396451242453241E-2</c:v>
                </c:pt>
                <c:pt idx="690">
                  <c:v>1.6457095103631351E-2</c:v>
                </c:pt>
                <c:pt idx="691">
                  <c:v>1.6463580469648523E-2</c:v>
                </c:pt>
                <c:pt idx="692">
                  <c:v>1.6463694247999702E-2</c:v>
                </c:pt>
                <c:pt idx="693">
                  <c:v>1.6490659717228993E-2</c:v>
                </c:pt>
                <c:pt idx="694">
                  <c:v>1.6674411754382182E-2</c:v>
                </c:pt>
                <c:pt idx="695">
                  <c:v>1.672857024954312E-2</c:v>
                </c:pt>
                <c:pt idx="696">
                  <c:v>1.6785914538537058E-2</c:v>
                </c:pt>
                <c:pt idx="697">
                  <c:v>1.6786028316888236E-2</c:v>
                </c:pt>
                <c:pt idx="698">
                  <c:v>1.6807987538665678E-2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06A-4516-8ACA-2A656851254C}"/>
            </c:ext>
          </c:extLst>
        </c:ser>
        <c:ser>
          <c:idx val="8"/>
          <c:order val="8"/>
          <c:tx>
            <c:strRef>
              <c:f>'Inactive 3'!$R$20</c:f>
              <c:strCache>
                <c:ptCount val="1"/>
                <c:pt idx="0">
                  <c:v>diff2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CC9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'Inactive 3'!$F$21:$F$1767</c:f>
              <c:numCache>
                <c:formatCode>General</c:formatCode>
                <c:ptCount val="1747"/>
                <c:pt idx="0">
                  <c:v>-72328</c:v>
                </c:pt>
                <c:pt idx="1">
                  <c:v>-66375.5</c:v>
                </c:pt>
                <c:pt idx="2">
                  <c:v>-66304</c:v>
                </c:pt>
                <c:pt idx="3">
                  <c:v>-66303.5</c:v>
                </c:pt>
                <c:pt idx="4">
                  <c:v>-66258</c:v>
                </c:pt>
                <c:pt idx="5">
                  <c:v>-46034</c:v>
                </c:pt>
                <c:pt idx="6">
                  <c:v>-46030</c:v>
                </c:pt>
                <c:pt idx="7">
                  <c:v>-45996</c:v>
                </c:pt>
                <c:pt idx="8">
                  <c:v>-45988</c:v>
                </c:pt>
                <c:pt idx="9">
                  <c:v>-45912</c:v>
                </c:pt>
                <c:pt idx="10">
                  <c:v>-45895</c:v>
                </c:pt>
                <c:pt idx="11">
                  <c:v>-44867</c:v>
                </c:pt>
                <c:pt idx="12">
                  <c:v>-44779</c:v>
                </c:pt>
                <c:pt idx="13">
                  <c:v>-44547</c:v>
                </c:pt>
                <c:pt idx="14">
                  <c:v>-44412</c:v>
                </c:pt>
                <c:pt idx="15">
                  <c:v>-44412</c:v>
                </c:pt>
                <c:pt idx="16">
                  <c:v>-44403.5</c:v>
                </c:pt>
                <c:pt idx="17">
                  <c:v>-43173.5</c:v>
                </c:pt>
                <c:pt idx="18">
                  <c:v>-43173.5</c:v>
                </c:pt>
                <c:pt idx="19">
                  <c:v>-43169</c:v>
                </c:pt>
                <c:pt idx="20">
                  <c:v>-43161</c:v>
                </c:pt>
                <c:pt idx="21">
                  <c:v>-43161</c:v>
                </c:pt>
                <c:pt idx="22">
                  <c:v>-43152.5</c:v>
                </c:pt>
                <c:pt idx="23">
                  <c:v>-43152.5</c:v>
                </c:pt>
                <c:pt idx="24">
                  <c:v>-43135.5</c:v>
                </c:pt>
                <c:pt idx="25">
                  <c:v>-43114</c:v>
                </c:pt>
                <c:pt idx="26">
                  <c:v>-43055</c:v>
                </c:pt>
                <c:pt idx="27">
                  <c:v>-43029.5</c:v>
                </c:pt>
                <c:pt idx="28">
                  <c:v>-43017.5</c:v>
                </c:pt>
                <c:pt idx="29">
                  <c:v>-43017.5</c:v>
                </c:pt>
                <c:pt idx="30">
                  <c:v>-42979.5</c:v>
                </c:pt>
                <c:pt idx="31">
                  <c:v>-42953.5</c:v>
                </c:pt>
                <c:pt idx="32">
                  <c:v>-42899.5</c:v>
                </c:pt>
                <c:pt idx="33">
                  <c:v>-42895</c:v>
                </c:pt>
                <c:pt idx="34">
                  <c:v>-42022.5</c:v>
                </c:pt>
                <c:pt idx="35">
                  <c:v>-41665</c:v>
                </c:pt>
                <c:pt idx="36">
                  <c:v>-41630.5</c:v>
                </c:pt>
                <c:pt idx="37">
                  <c:v>-41606</c:v>
                </c:pt>
                <c:pt idx="38">
                  <c:v>-41606</c:v>
                </c:pt>
                <c:pt idx="39">
                  <c:v>-41589.5</c:v>
                </c:pt>
                <c:pt idx="40">
                  <c:v>-41589</c:v>
                </c:pt>
                <c:pt idx="41">
                  <c:v>-41564</c:v>
                </c:pt>
                <c:pt idx="42">
                  <c:v>-41509</c:v>
                </c:pt>
                <c:pt idx="43">
                  <c:v>-41508.5</c:v>
                </c:pt>
                <c:pt idx="44">
                  <c:v>-41470.5</c:v>
                </c:pt>
                <c:pt idx="45">
                  <c:v>-41450</c:v>
                </c:pt>
                <c:pt idx="46">
                  <c:v>-41424.5</c:v>
                </c:pt>
                <c:pt idx="47">
                  <c:v>-41408</c:v>
                </c:pt>
                <c:pt idx="48">
                  <c:v>-41382.5</c:v>
                </c:pt>
                <c:pt idx="49">
                  <c:v>-41378.5</c:v>
                </c:pt>
                <c:pt idx="50">
                  <c:v>-40513.5</c:v>
                </c:pt>
                <c:pt idx="51">
                  <c:v>-40042.5</c:v>
                </c:pt>
                <c:pt idx="52">
                  <c:v>-38648</c:v>
                </c:pt>
                <c:pt idx="53">
                  <c:v>-38644</c:v>
                </c:pt>
                <c:pt idx="54">
                  <c:v>-38640</c:v>
                </c:pt>
                <c:pt idx="55">
                  <c:v>-38454.5</c:v>
                </c:pt>
                <c:pt idx="56">
                  <c:v>-38442</c:v>
                </c:pt>
                <c:pt idx="57">
                  <c:v>-38442</c:v>
                </c:pt>
                <c:pt idx="58">
                  <c:v>-38437.5</c:v>
                </c:pt>
                <c:pt idx="59">
                  <c:v>-38307</c:v>
                </c:pt>
                <c:pt idx="60">
                  <c:v>-38159.5</c:v>
                </c:pt>
                <c:pt idx="61">
                  <c:v>-37316</c:v>
                </c:pt>
                <c:pt idx="62">
                  <c:v>-37310.5</c:v>
                </c:pt>
                <c:pt idx="63">
                  <c:v>-37143</c:v>
                </c:pt>
                <c:pt idx="64">
                  <c:v>-37142.5</c:v>
                </c:pt>
                <c:pt idx="65">
                  <c:v>-37085</c:v>
                </c:pt>
                <c:pt idx="66">
                  <c:v>-37071</c:v>
                </c:pt>
                <c:pt idx="67">
                  <c:v>-37067</c:v>
                </c:pt>
                <c:pt idx="68">
                  <c:v>-37054.5</c:v>
                </c:pt>
                <c:pt idx="69">
                  <c:v>-37030</c:v>
                </c:pt>
                <c:pt idx="70">
                  <c:v>-36953</c:v>
                </c:pt>
                <c:pt idx="71">
                  <c:v>-36949</c:v>
                </c:pt>
                <c:pt idx="72">
                  <c:v>-36946.5</c:v>
                </c:pt>
                <c:pt idx="73">
                  <c:v>-36824</c:v>
                </c:pt>
                <c:pt idx="74">
                  <c:v>-36802.5</c:v>
                </c:pt>
                <c:pt idx="75">
                  <c:v>-36794.5</c:v>
                </c:pt>
                <c:pt idx="76">
                  <c:v>-36776.5</c:v>
                </c:pt>
                <c:pt idx="77">
                  <c:v>-36765</c:v>
                </c:pt>
                <c:pt idx="78">
                  <c:v>-36765</c:v>
                </c:pt>
                <c:pt idx="79">
                  <c:v>-36747</c:v>
                </c:pt>
                <c:pt idx="80">
                  <c:v>-36722</c:v>
                </c:pt>
                <c:pt idx="81">
                  <c:v>-36722</c:v>
                </c:pt>
                <c:pt idx="82">
                  <c:v>-36060</c:v>
                </c:pt>
                <c:pt idx="83">
                  <c:v>-35967.5</c:v>
                </c:pt>
                <c:pt idx="84">
                  <c:v>-35849.5</c:v>
                </c:pt>
                <c:pt idx="85">
                  <c:v>-35703</c:v>
                </c:pt>
                <c:pt idx="86">
                  <c:v>-35577</c:v>
                </c:pt>
                <c:pt idx="87">
                  <c:v>-35522</c:v>
                </c:pt>
                <c:pt idx="88">
                  <c:v>-35491.5</c:v>
                </c:pt>
                <c:pt idx="89">
                  <c:v>-35467.5</c:v>
                </c:pt>
                <c:pt idx="90">
                  <c:v>-35463</c:v>
                </c:pt>
                <c:pt idx="91">
                  <c:v>-35459</c:v>
                </c:pt>
                <c:pt idx="92">
                  <c:v>-35455</c:v>
                </c:pt>
                <c:pt idx="93">
                  <c:v>-35421</c:v>
                </c:pt>
                <c:pt idx="94">
                  <c:v>-35417</c:v>
                </c:pt>
                <c:pt idx="95">
                  <c:v>-35412</c:v>
                </c:pt>
                <c:pt idx="96">
                  <c:v>-35332.5</c:v>
                </c:pt>
                <c:pt idx="97">
                  <c:v>-35332.5</c:v>
                </c:pt>
                <c:pt idx="98">
                  <c:v>-35290.5</c:v>
                </c:pt>
                <c:pt idx="99">
                  <c:v>-35265</c:v>
                </c:pt>
                <c:pt idx="100">
                  <c:v>-35138.5</c:v>
                </c:pt>
                <c:pt idx="101">
                  <c:v>-34278.5</c:v>
                </c:pt>
                <c:pt idx="102">
                  <c:v>-34228</c:v>
                </c:pt>
                <c:pt idx="103">
                  <c:v>-33967.5</c:v>
                </c:pt>
                <c:pt idx="104">
                  <c:v>-33959</c:v>
                </c:pt>
                <c:pt idx="105">
                  <c:v>-33954.5</c:v>
                </c:pt>
                <c:pt idx="106">
                  <c:v>-33933</c:v>
                </c:pt>
                <c:pt idx="107">
                  <c:v>-33928.5</c:v>
                </c:pt>
                <c:pt idx="108">
                  <c:v>-33900</c:v>
                </c:pt>
                <c:pt idx="109">
                  <c:v>-33883</c:v>
                </c:pt>
                <c:pt idx="110">
                  <c:v>-33870</c:v>
                </c:pt>
                <c:pt idx="111">
                  <c:v>-33853</c:v>
                </c:pt>
                <c:pt idx="112">
                  <c:v>-33837</c:v>
                </c:pt>
                <c:pt idx="113">
                  <c:v>-33828.5</c:v>
                </c:pt>
                <c:pt idx="114">
                  <c:v>-33803</c:v>
                </c:pt>
                <c:pt idx="115">
                  <c:v>-33799</c:v>
                </c:pt>
                <c:pt idx="116">
                  <c:v>-33765</c:v>
                </c:pt>
                <c:pt idx="117">
                  <c:v>-33761</c:v>
                </c:pt>
                <c:pt idx="118">
                  <c:v>-33714.5</c:v>
                </c:pt>
                <c:pt idx="119">
                  <c:v>-33685</c:v>
                </c:pt>
                <c:pt idx="120">
                  <c:v>-33676.5</c:v>
                </c:pt>
                <c:pt idx="121">
                  <c:v>-33672.5</c:v>
                </c:pt>
                <c:pt idx="122">
                  <c:v>-33668</c:v>
                </c:pt>
                <c:pt idx="123">
                  <c:v>-32938</c:v>
                </c:pt>
                <c:pt idx="124">
                  <c:v>-32904.5</c:v>
                </c:pt>
                <c:pt idx="125">
                  <c:v>-32812</c:v>
                </c:pt>
                <c:pt idx="126">
                  <c:v>-32581.5</c:v>
                </c:pt>
                <c:pt idx="127">
                  <c:v>-32535</c:v>
                </c:pt>
                <c:pt idx="128">
                  <c:v>-32531</c:v>
                </c:pt>
                <c:pt idx="129">
                  <c:v>-32530.5</c:v>
                </c:pt>
                <c:pt idx="130">
                  <c:v>-32453.5</c:v>
                </c:pt>
                <c:pt idx="131">
                  <c:v>-32449.5</c:v>
                </c:pt>
                <c:pt idx="132">
                  <c:v>-32438</c:v>
                </c:pt>
                <c:pt idx="133">
                  <c:v>-32430</c:v>
                </c:pt>
                <c:pt idx="134">
                  <c:v>-32429.5</c:v>
                </c:pt>
                <c:pt idx="135">
                  <c:v>-32425.5</c:v>
                </c:pt>
                <c:pt idx="136">
                  <c:v>-32417</c:v>
                </c:pt>
                <c:pt idx="137">
                  <c:v>-32413</c:v>
                </c:pt>
                <c:pt idx="138">
                  <c:v>-32407.5</c:v>
                </c:pt>
                <c:pt idx="139">
                  <c:v>-32404.5</c:v>
                </c:pt>
                <c:pt idx="140">
                  <c:v>-32399</c:v>
                </c:pt>
                <c:pt idx="141">
                  <c:v>-32396</c:v>
                </c:pt>
                <c:pt idx="142">
                  <c:v>-32395</c:v>
                </c:pt>
                <c:pt idx="143">
                  <c:v>-32349.5</c:v>
                </c:pt>
                <c:pt idx="144">
                  <c:v>-32345.5</c:v>
                </c:pt>
                <c:pt idx="145">
                  <c:v>-32298</c:v>
                </c:pt>
                <c:pt idx="146">
                  <c:v>-32290.5</c:v>
                </c:pt>
                <c:pt idx="147">
                  <c:v>-32286.5</c:v>
                </c:pt>
                <c:pt idx="148">
                  <c:v>-32286.5</c:v>
                </c:pt>
                <c:pt idx="149">
                  <c:v>-32269.5</c:v>
                </c:pt>
                <c:pt idx="150">
                  <c:v>-32269.5</c:v>
                </c:pt>
                <c:pt idx="151">
                  <c:v>-32231.5</c:v>
                </c:pt>
                <c:pt idx="152">
                  <c:v>-32219</c:v>
                </c:pt>
                <c:pt idx="153">
                  <c:v>-32219</c:v>
                </c:pt>
                <c:pt idx="154">
                  <c:v>-32213.5</c:v>
                </c:pt>
                <c:pt idx="155">
                  <c:v>-32201</c:v>
                </c:pt>
                <c:pt idx="156">
                  <c:v>-32192.5</c:v>
                </c:pt>
                <c:pt idx="157">
                  <c:v>-32189.5</c:v>
                </c:pt>
                <c:pt idx="158">
                  <c:v>-32180</c:v>
                </c:pt>
                <c:pt idx="159">
                  <c:v>-32150</c:v>
                </c:pt>
                <c:pt idx="160">
                  <c:v>-32150</c:v>
                </c:pt>
                <c:pt idx="161">
                  <c:v>-32150</c:v>
                </c:pt>
                <c:pt idx="162">
                  <c:v>-32146</c:v>
                </c:pt>
                <c:pt idx="163">
                  <c:v>-32130.5</c:v>
                </c:pt>
                <c:pt idx="164">
                  <c:v>-32129</c:v>
                </c:pt>
                <c:pt idx="165">
                  <c:v>-32071.5</c:v>
                </c:pt>
                <c:pt idx="166">
                  <c:v>-32063</c:v>
                </c:pt>
                <c:pt idx="167">
                  <c:v>-32042</c:v>
                </c:pt>
                <c:pt idx="168">
                  <c:v>-31970.5</c:v>
                </c:pt>
                <c:pt idx="169">
                  <c:v>-31168</c:v>
                </c:pt>
                <c:pt idx="170">
                  <c:v>-31168</c:v>
                </c:pt>
                <c:pt idx="171">
                  <c:v>-30980.5</c:v>
                </c:pt>
                <c:pt idx="172">
                  <c:v>-30972</c:v>
                </c:pt>
                <c:pt idx="173">
                  <c:v>-30837</c:v>
                </c:pt>
                <c:pt idx="174">
                  <c:v>-30816</c:v>
                </c:pt>
                <c:pt idx="175">
                  <c:v>-30812</c:v>
                </c:pt>
                <c:pt idx="176">
                  <c:v>-30812</c:v>
                </c:pt>
                <c:pt idx="177">
                  <c:v>-30795</c:v>
                </c:pt>
                <c:pt idx="178">
                  <c:v>-30768</c:v>
                </c:pt>
                <c:pt idx="179">
                  <c:v>-30768</c:v>
                </c:pt>
                <c:pt idx="180">
                  <c:v>-30681</c:v>
                </c:pt>
                <c:pt idx="181">
                  <c:v>-30651.5</c:v>
                </c:pt>
                <c:pt idx="182">
                  <c:v>-30639</c:v>
                </c:pt>
                <c:pt idx="183">
                  <c:v>-30605</c:v>
                </c:pt>
                <c:pt idx="184">
                  <c:v>-30491.5</c:v>
                </c:pt>
                <c:pt idx="185">
                  <c:v>-29980.5</c:v>
                </c:pt>
                <c:pt idx="186">
                  <c:v>-29550</c:v>
                </c:pt>
                <c:pt idx="187">
                  <c:v>-29472</c:v>
                </c:pt>
                <c:pt idx="188">
                  <c:v>-29293.5</c:v>
                </c:pt>
                <c:pt idx="189">
                  <c:v>-29269.5</c:v>
                </c:pt>
                <c:pt idx="190">
                  <c:v>-29244.5</c:v>
                </c:pt>
                <c:pt idx="191">
                  <c:v>-29088.5</c:v>
                </c:pt>
                <c:pt idx="192">
                  <c:v>-29071.5</c:v>
                </c:pt>
                <c:pt idx="193">
                  <c:v>-28861</c:v>
                </c:pt>
                <c:pt idx="194">
                  <c:v>-28362.5</c:v>
                </c:pt>
                <c:pt idx="195">
                  <c:v>-27938.5</c:v>
                </c:pt>
                <c:pt idx="196">
                  <c:v>-27833</c:v>
                </c:pt>
                <c:pt idx="197">
                  <c:v>-27726</c:v>
                </c:pt>
                <c:pt idx="198">
                  <c:v>-27723.5</c:v>
                </c:pt>
                <c:pt idx="199">
                  <c:v>-27618</c:v>
                </c:pt>
                <c:pt idx="200">
                  <c:v>-27609.5</c:v>
                </c:pt>
                <c:pt idx="201">
                  <c:v>-27580</c:v>
                </c:pt>
                <c:pt idx="202">
                  <c:v>-27487.5</c:v>
                </c:pt>
                <c:pt idx="203">
                  <c:v>-27458</c:v>
                </c:pt>
                <c:pt idx="204">
                  <c:v>-26647</c:v>
                </c:pt>
                <c:pt idx="205">
                  <c:v>-26474.5</c:v>
                </c:pt>
                <c:pt idx="206">
                  <c:v>-26430</c:v>
                </c:pt>
                <c:pt idx="207">
                  <c:v>-26320.5</c:v>
                </c:pt>
                <c:pt idx="208">
                  <c:v>-26232</c:v>
                </c:pt>
                <c:pt idx="209">
                  <c:v>-26211</c:v>
                </c:pt>
                <c:pt idx="210">
                  <c:v>-26206.5</c:v>
                </c:pt>
                <c:pt idx="211">
                  <c:v>-26143.5</c:v>
                </c:pt>
                <c:pt idx="212">
                  <c:v>-26088.5</c:v>
                </c:pt>
                <c:pt idx="213">
                  <c:v>-25987.5</c:v>
                </c:pt>
                <c:pt idx="214">
                  <c:v>-25958</c:v>
                </c:pt>
                <c:pt idx="215">
                  <c:v>-24827.5</c:v>
                </c:pt>
                <c:pt idx="216">
                  <c:v>-24740.5</c:v>
                </c:pt>
                <c:pt idx="217">
                  <c:v>-24698</c:v>
                </c:pt>
                <c:pt idx="218">
                  <c:v>-24685.5</c:v>
                </c:pt>
                <c:pt idx="219">
                  <c:v>-24685</c:v>
                </c:pt>
                <c:pt idx="220">
                  <c:v>-24549.5</c:v>
                </c:pt>
                <c:pt idx="221">
                  <c:v>-24517</c:v>
                </c:pt>
                <c:pt idx="222">
                  <c:v>-24407.5</c:v>
                </c:pt>
                <c:pt idx="223">
                  <c:v>-23253.5</c:v>
                </c:pt>
                <c:pt idx="224">
                  <c:v>-23244.5</c:v>
                </c:pt>
                <c:pt idx="225">
                  <c:v>-23244</c:v>
                </c:pt>
                <c:pt idx="226">
                  <c:v>-23241</c:v>
                </c:pt>
                <c:pt idx="227">
                  <c:v>-23240.5</c:v>
                </c:pt>
                <c:pt idx="228">
                  <c:v>-23239.5</c:v>
                </c:pt>
                <c:pt idx="229">
                  <c:v>-23232.5</c:v>
                </c:pt>
                <c:pt idx="230">
                  <c:v>-23231.5</c:v>
                </c:pt>
                <c:pt idx="231">
                  <c:v>-23211</c:v>
                </c:pt>
                <c:pt idx="232">
                  <c:v>-23207</c:v>
                </c:pt>
                <c:pt idx="233">
                  <c:v>-23202.5</c:v>
                </c:pt>
                <c:pt idx="234">
                  <c:v>-23202</c:v>
                </c:pt>
                <c:pt idx="235">
                  <c:v>-23184.5</c:v>
                </c:pt>
                <c:pt idx="236">
                  <c:v>-23013</c:v>
                </c:pt>
                <c:pt idx="237">
                  <c:v>-22979.5</c:v>
                </c:pt>
                <c:pt idx="238">
                  <c:v>-22975</c:v>
                </c:pt>
                <c:pt idx="239">
                  <c:v>-22954</c:v>
                </c:pt>
                <c:pt idx="240">
                  <c:v>-22933</c:v>
                </c:pt>
                <c:pt idx="241">
                  <c:v>-22857</c:v>
                </c:pt>
                <c:pt idx="242">
                  <c:v>-22768.5</c:v>
                </c:pt>
                <c:pt idx="243">
                  <c:v>-22756</c:v>
                </c:pt>
                <c:pt idx="244">
                  <c:v>-21766</c:v>
                </c:pt>
                <c:pt idx="245">
                  <c:v>-21724</c:v>
                </c:pt>
                <c:pt idx="246">
                  <c:v>-21635</c:v>
                </c:pt>
                <c:pt idx="247">
                  <c:v>-21580.5</c:v>
                </c:pt>
                <c:pt idx="248">
                  <c:v>-21364</c:v>
                </c:pt>
                <c:pt idx="249">
                  <c:v>-21256</c:v>
                </c:pt>
                <c:pt idx="250">
                  <c:v>-20226.5</c:v>
                </c:pt>
                <c:pt idx="251">
                  <c:v>-20021.5</c:v>
                </c:pt>
                <c:pt idx="252">
                  <c:v>-20017.5</c:v>
                </c:pt>
                <c:pt idx="253">
                  <c:v>-20013</c:v>
                </c:pt>
                <c:pt idx="254">
                  <c:v>-20000.5</c:v>
                </c:pt>
                <c:pt idx="255">
                  <c:v>-19999.5</c:v>
                </c:pt>
                <c:pt idx="256">
                  <c:v>-19983.5</c:v>
                </c:pt>
                <c:pt idx="257">
                  <c:v>-19983</c:v>
                </c:pt>
                <c:pt idx="258">
                  <c:v>-19911</c:v>
                </c:pt>
                <c:pt idx="259">
                  <c:v>-18753</c:v>
                </c:pt>
                <c:pt idx="260">
                  <c:v>-18752.5</c:v>
                </c:pt>
                <c:pt idx="261">
                  <c:v>-18749</c:v>
                </c:pt>
                <c:pt idx="262">
                  <c:v>-18717.5</c:v>
                </c:pt>
                <c:pt idx="263">
                  <c:v>-18652</c:v>
                </c:pt>
                <c:pt idx="264">
                  <c:v>-18634</c:v>
                </c:pt>
                <c:pt idx="265">
                  <c:v>-18626</c:v>
                </c:pt>
                <c:pt idx="266">
                  <c:v>-18496.5</c:v>
                </c:pt>
                <c:pt idx="267">
                  <c:v>-18488</c:v>
                </c:pt>
                <c:pt idx="268">
                  <c:v>-18340.5</c:v>
                </c:pt>
                <c:pt idx="269">
                  <c:v>-18255</c:v>
                </c:pt>
                <c:pt idx="270">
                  <c:v>-18176</c:v>
                </c:pt>
                <c:pt idx="271">
                  <c:v>-18116</c:v>
                </c:pt>
                <c:pt idx="272">
                  <c:v>-16971</c:v>
                </c:pt>
                <c:pt idx="273">
                  <c:v>-16899.5</c:v>
                </c:pt>
                <c:pt idx="274">
                  <c:v>-16894</c:v>
                </c:pt>
                <c:pt idx="275">
                  <c:v>-16890</c:v>
                </c:pt>
                <c:pt idx="276">
                  <c:v>-16864.5</c:v>
                </c:pt>
                <c:pt idx="277">
                  <c:v>-16861.5</c:v>
                </c:pt>
                <c:pt idx="278">
                  <c:v>-16860</c:v>
                </c:pt>
                <c:pt idx="279">
                  <c:v>-16811</c:v>
                </c:pt>
                <c:pt idx="280">
                  <c:v>-16672</c:v>
                </c:pt>
                <c:pt idx="281">
                  <c:v>-16655</c:v>
                </c:pt>
                <c:pt idx="282">
                  <c:v>-15766</c:v>
                </c:pt>
                <c:pt idx="283">
                  <c:v>-15537.5</c:v>
                </c:pt>
                <c:pt idx="284">
                  <c:v>-15537</c:v>
                </c:pt>
                <c:pt idx="285">
                  <c:v>-15467</c:v>
                </c:pt>
                <c:pt idx="286">
                  <c:v>-15429</c:v>
                </c:pt>
                <c:pt idx="287">
                  <c:v>-15420</c:v>
                </c:pt>
                <c:pt idx="288">
                  <c:v>-15416.5</c:v>
                </c:pt>
                <c:pt idx="289">
                  <c:v>-15369</c:v>
                </c:pt>
                <c:pt idx="290">
                  <c:v>-15269</c:v>
                </c:pt>
                <c:pt idx="291">
                  <c:v>-15113</c:v>
                </c:pt>
                <c:pt idx="292">
                  <c:v>-14087.5</c:v>
                </c:pt>
                <c:pt idx="293">
                  <c:v>-13903</c:v>
                </c:pt>
                <c:pt idx="294">
                  <c:v>-13903</c:v>
                </c:pt>
                <c:pt idx="295">
                  <c:v>-13891.5</c:v>
                </c:pt>
                <c:pt idx="296">
                  <c:v>-13861.5</c:v>
                </c:pt>
                <c:pt idx="297">
                  <c:v>-13849</c:v>
                </c:pt>
                <c:pt idx="298">
                  <c:v>-13735</c:v>
                </c:pt>
                <c:pt idx="299">
                  <c:v>-13621.5</c:v>
                </c:pt>
                <c:pt idx="300">
                  <c:v>-12526</c:v>
                </c:pt>
                <c:pt idx="301">
                  <c:v>-12433.5</c:v>
                </c:pt>
                <c:pt idx="302">
                  <c:v>-12429</c:v>
                </c:pt>
                <c:pt idx="303">
                  <c:v>-12314.5</c:v>
                </c:pt>
                <c:pt idx="304">
                  <c:v>-10975.5</c:v>
                </c:pt>
                <c:pt idx="305">
                  <c:v>-10929.5</c:v>
                </c:pt>
                <c:pt idx="306">
                  <c:v>-10870.5</c:v>
                </c:pt>
                <c:pt idx="307">
                  <c:v>-10861</c:v>
                </c:pt>
                <c:pt idx="308">
                  <c:v>-10744</c:v>
                </c:pt>
                <c:pt idx="309">
                  <c:v>-9820</c:v>
                </c:pt>
                <c:pt idx="310">
                  <c:v>-9402.5</c:v>
                </c:pt>
                <c:pt idx="311">
                  <c:v>-9331.5</c:v>
                </c:pt>
                <c:pt idx="312">
                  <c:v>-9294.5</c:v>
                </c:pt>
                <c:pt idx="313">
                  <c:v>-9293.5</c:v>
                </c:pt>
                <c:pt idx="314">
                  <c:v>-9176.5</c:v>
                </c:pt>
                <c:pt idx="315">
                  <c:v>-9155.5</c:v>
                </c:pt>
                <c:pt idx="316">
                  <c:v>-9125</c:v>
                </c:pt>
                <c:pt idx="317">
                  <c:v>-9066</c:v>
                </c:pt>
                <c:pt idx="318">
                  <c:v>-8041</c:v>
                </c:pt>
                <c:pt idx="319">
                  <c:v>-7810</c:v>
                </c:pt>
                <c:pt idx="320">
                  <c:v>-7765.5</c:v>
                </c:pt>
                <c:pt idx="321">
                  <c:v>-7693.5</c:v>
                </c:pt>
                <c:pt idx="322">
                  <c:v>-7596.5</c:v>
                </c:pt>
                <c:pt idx="323">
                  <c:v>-7587</c:v>
                </c:pt>
                <c:pt idx="324">
                  <c:v>-7478.5</c:v>
                </c:pt>
                <c:pt idx="325">
                  <c:v>-7419.5</c:v>
                </c:pt>
                <c:pt idx="326">
                  <c:v>-6332.5</c:v>
                </c:pt>
                <c:pt idx="327">
                  <c:v>-6307.5</c:v>
                </c:pt>
                <c:pt idx="328">
                  <c:v>-6206.5</c:v>
                </c:pt>
                <c:pt idx="329">
                  <c:v>-6134.5</c:v>
                </c:pt>
                <c:pt idx="330">
                  <c:v>-6096.5</c:v>
                </c:pt>
                <c:pt idx="331">
                  <c:v>-5898.5</c:v>
                </c:pt>
                <c:pt idx="332">
                  <c:v>-4832.5</c:v>
                </c:pt>
                <c:pt idx="333">
                  <c:v>-4831.5</c:v>
                </c:pt>
                <c:pt idx="334">
                  <c:v>-4596.5</c:v>
                </c:pt>
                <c:pt idx="335">
                  <c:v>-4592.5</c:v>
                </c:pt>
                <c:pt idx="336">
                  <c:v>-4546</c:v>
                </c:pt>
                <c:pt idx="337">
                  <c:v>-4394.5</c:v>
                </c:pt>
                <c:pt idx="338">
                  <c:v>-3316</c:v>
                </c:pt>
                <c:pt idx="339">
                  <c:v>-3210.5</c:v>
                </c:pt>
                <c:pt idx="340">
                  <c:v>-3173</c:v>
                </c:pt>
                <c:pt idx="341">
                  <c:v>-3046.5</c:v>
                </c:pt>
                <c:pt idx="342">
                  <c:v>-2814.5</c:v>
                </c:pt>
                <c:pt idx="343">
                  <c:v>-1949.5</c:v>
                </c:pt>
                <c:pt idx="344">
                  <c:v>-1731.5</c:v>
                </c:pt>
                <c:pt idx="345">
                  <c:v>-1571.5</c:v>
                </c:pt>
                <c:pt idx="346">
                  <c:v>-319</c:v>
                </c:pt>
                <c:pt idx="347">
                  <c:v>-189.5</c:v>
                </c:pt>
                <c:pt idx="348">
                  <c:v>-34</c:v>
                </c:pt>
                <c:pt idx="349">
                  <c:v>0</c:v>
                </c:pt>
                <c:pt idx="350">
                  <c:v>0.5</c:v>
                </c:pt>
                <c:pt idx="351">
                  <c:v>59</c:v>
                </c:pt>
                <c:pt idx="352">
                  <c:v>65</c:v>
                </c:pt>
                <c:pt idx="353">
                  <c:v>135</c:v>
                </c:pt>
                <c:pt idx="354">
                  <c:v>1420</c:v>
                </c:pt>
                <c:pt idx="355">
                  <c:v>1428</c:v>
                </c:pt>
                <c:pt idx="356">
                  <c:v>2921</c:v>
                </c:pt>
                <c:pt idx="357">
                  <c:v>2929.5</c:v>
                </c:pt>
                <c:pt idx="358">
                  <c:v>3056</c:v>
                </c:pt>
                <c:pt idx="359">
                  <c:v>4573</c:v>
                </c:pt>
                <c:pt idx="360">
                  <c:v>4573</c:v>
                </c:pt>
                <c:pt idx="361">
                  <c:v>4622</c:v>
                </c:pt>
                <c:pt idx="362">
                  <c:v>5916</c:v>
                </c:pt>
                <c:pt idx="363">
                  <c:v>5920</c:v>
                </c:pt>
                <c:pt idx="364">
                  <c:v>5920.5</c:v>
                </c:pt>
                <c:pt idx="365">
                  <c:v>5991.5</c:v>
                </c:pt>
                <c:pt idx="366">
                  <c:v>5996.5</c:v>
                </c:pt>
                <c:pt idx="367">
                  <c:v>6058.5</c:v>
                </c:pt>
                <c:pt idx="368">
                  <c:v>6059</c:v>
                </c:pt>
                <c:pt idx="369">
                  <c:v>6059.5</c:v>
                </c:pt>
                <c:pt idx="370">
                  <c:v>6118.5</c:v>
                </c:pt>
                <c:pt idx="371">
                  <c:v>6219</c:v>
                </c:pt>
                <c:pt idx="372">
                  <c:v>6219</c:v>
                </c:pt>
                <c:pt idx="373">
                  <c:v>7365</c:v>
                </c:pt>
                <c:pt idx="374">
                  <c:v>7393</c:v>
                </c:pt>
                <c:pt idx="375">
                  <c:v>7479</c:v>
                </c:pt>
                <c:pt idx="376">
                  <c:v>7479.5</c:v>
                </c:pt>
                <c:pt idx="377">
                  <c:v>7483</c:v>
                </c:pt>
                <c:pt idx="378">
                  <c:v>7483.5</c:v>
                </c:pt>
                <c:pt idx="379">
                  <c:v>7492.5</c:v>
                </c:pt>
                <c:pt idx="380">
                  <c:v>7508.5</c:v>
                </c:pt>
                <c:pt idx="381">
                  <c:v>7627</c:v>
                </c:pt>
                <c:pt idx="382">
                  <c:v>8572</c:v>
                </c:pt>
                <c:pt idx="383">
                  <c:v>8631</c:v>
                </c:pt>
                <c:pt idx="384">
                  <c:v>8658</c:v>
                </c:pt>
                <c:pt idx="385">
                  <c:v>8939.5</c:v>
                </c:pt>
                <c:pt idx="386">
                  <c:v>8940</c:v>
                </c:pt>
                <c:pt idx="387">
                  <c:v>8979</c:v>
                </c:pt>
                <c:pt idx="388">
                  <c:v>9106.5</c:v>
                </c:pt>
                <c:pt idx="389">
                  <c:v>9152.5</c:v>
                </c:pt>
                <c:pt idx="390">
                  <c:v>9169</c:v>
                </c:pt>
                <c:pt idx="391">
                  <c:v>9227</c:v>
                </c:pt>
                <c:pt idx="392">
                  <c:v>9429.5</c:v>
                </c:pt>
                <c:pt idx="393">
                  <c:v>10240.5</c:v>
                </c:pt>
                <c:pt idx="394">
                  <c:v>10299.5</c:v>
                </c:pt>
                <c:pt idx="395">
                  <c:v>10299.5</c:v>
                </c:pt>
                <c:pt idx="396">
                  <c:v>10300</c:v>
                </c:pt>
                <c:pt idx="397">
                  <c:v>10300</c:v>
                </c:pt>
                <c:pt idx="398">
                  <c:v>10480</c:v>
                </c:pt>
                <c:pt idx="399">
                  <c:v>10668</c:v>
                </c:pt>
                <c:pt idx="400">
                  <c:v>10668.5</c:v>
                </c:pt>
                <c:pt idx="401">
                  <c:v>10714.5</c:v>
                </c:pt>
                <c:pt idx="402">
                  <c:v>10731</c:v>
                </c:pt>
                <c:pt idx="403">
                  <c:v>10731.5</c:v>
                </c:pt>
                <c:pt idx="404">
                  <c:v>10732</c:v>
                </c:pt>
                <c:pt idx="405">
                  <c:v>10732</c:v>
                </c:pt>
                <c:pt idx="406">
                  <c:v>11023</c:v>
                </c:pt>
                <c:pt idx="407">
                  <c:v>11978.5</c:v>
                </c:pt>
                <c:pt idx="408">
                  <c:v>11979</c:v>
                </c:pt>
                <c:pt idx="409">
                  <c:v>11983.5</c:v>
                </c:pt>
                <c:pt idx="410">
                  <c:v>11991.5</c:v>
                </c:pt>
                <c:pt idx="411">
                  <c:v>11992</c:v>
                </c:pt>
                <c:pt idx="412">
                  <c:v>11992</c:v>
                </c:pt>
                <c:pt idx="413">
                  <c:v>11994.5</c:v>
                </c:pt>
                <c:pt idx="414">
                  <c:v>11995</c:v>
                </c:pt>
                <c:pt idx="415">
                  <c:v>12009</c:v>
                </c:pt>
                <c:pt idx="416">
                  <c:v>12200</c:v>
                </c:pt>
                <c:pt idx="417">
                  <c:v>12200.5</c:v>
                </c:pt>
                <c:pt idx="418">
                  <c:v>12210</c:v>
                </c:pt>
                <c:pt idx="419">
                  <c:v>12214</c:v>
                </c:pt>
                <c:pt idx="420">
                  <c:v>12214.5</c:v>
                </c:pt>
                <c:pt idx="421">
                  <c:v>12215</c:v>
                </c:pt>
                <c:pt idx="422">
                  <c:v>12219</c:v>
                </c:pt>
                <c:pt idx="423">
                  <c:v>12222.5</c:v>
                </c:pt>
                <c:pt idx="424">
                  <c:v>12232</c:v>
                </c:pt>
                <c:pt idx="425">
                  <c:v>12273.5</c:v>
                </c:pt>
                <c:pt idx="426">
                  <c:v>12274</c:v>
                </c:pt>
                <c:pt idx="427">
                  <c:v>12316.5</c:v>
                </c:pt>
                <c:pt idx="428">
                  <c:v>12328</c:v>
                </c:pt>
                <c:pt idx="429">
                  <c:v>12350.5</c:v>
                </c:pt>
                <c:pt idx="430">
                  <c:v>12352</c:v>
                </c:pt>
                <c:pt idx="431">
                  <c:v>12481</c:v>
                </c:pt>
                <c:pt idx="432">
                  <c:v>12498</c:v>
                </c:pt>
                <c:pt idx="433">
                  <c:v>12506.5</c:v>
                </c:pt>
                <c:pt idx="434">
                  <c:v>12536</c:v>
                </c:pt>
                <c:pt idx="435">
                  <c:v>12544</c:v>
                </c:pt>
                <c:pt idx="436">
                  <c:v>12578</c:v>
                </c:pt>
                <c:pt idx="437">
                  <c:v>12599</c:v>
                </c:pt>
                <c:pt idx="438">
                  <c:v>13470.5</c:v>
                </c:pt>
                <c:pt idx="439">
                  <c:v>13471</c:v>
                </c:pt>
                <c:pt idx="440">
                  <c:v>13487.5</c:v>
                </c:pt>
                <c:pt idx="441">
                  <c:v>13632</c:v>
                </c:pt>
                <c:pt idx="442">
                  <c:v>13670.5</c:v>
                </c:pt>
                <c:pt idx="443">
                  <c:v>13671</c:v>
                </c:pt>
                <c:pt idx="444">
                  <c:v>13710</c:v>
                </c:pt>
                <c:pt idx="445">
                  <c:v>13714.5</c:v>
                </c:pt>
                <c:pt idx="446">
                  <c:v>13715</c:v>
                </c:pt>
                <c:pt idx="447">
                  <c:v>13749.5</c:v>
                </c:pt>
                <c:pt idx="448">
                  <c:v>13752</c:v>
                </c:pt>
                <c:pt idx="449">
                  <c:v>13764.5</c:v>
                </c:pt>
                <c:pt idx="450">
                  <c:v>13765.5</c:v>
                </c:pt>
                <c:pt idx="451">
                  <c:v>13765.5</c:v>
                </c:pt>
                <c:pt idx="452">
                  <c:v>13773.5</c:v>
                </c:pt>
                <c:pt idx="453">
                  <c:v>13777.5</c:v>
                </c:pt>
                <c:pt idx="454">
                  <c:v>13777.5</c:v>
                </c:pt>
                <c:pt idx="455">
                  <c:v>13807</c:v>
                </c:pt>
                <c:pt idx="456">
                  <c:v>13827.5</c:v>
                </c:pt>
                <c:pt idx="457">
                  <c:v>13836.5</c:v>
                </c:pt>
                <c:pt idx="458">
                  <c:v>13903.5</c:v>
                </c:pt>
                <c:pt idx="459">
                  <c:v>13903.5</c:v>
                </c:pt>
                <c:pt idx="460">
                  <c:v>13904</c:v>
                </c:pt>
                <c:pt idx="461">
                  <c:v>13904.5</c:v>
                </c:pt>
                <c:pt idx="462">
                  <c:v>14041</c:v>
                </c:pt>
                <c:pt idx="463">
                  <c:v>15109.5</c:v>
                </c:pt>
                <c:pt idx="464">
                  <c:v>15130.5</c:v>
                </c:pt>
                <c:pt idx="465">
                  <c:v>15184.5</c:v>
                </c:pt>
                <c:pt idx="466">
                  <c:v>15198</c:v>
                </c:pt>
                <c:pt idx="467">
                  <c:v>15214</c:v>
                </c:pt>
                <c:pt idx="468">
                  <c:v>15214.5</c:v>
                </c:pt>
                <c:pt idx="469">
                  <c:v>15215</c:v>
                </c:pt>
                <c:pt idx="470">
                  <c:v>15224.5</c:v>
                </c:pt>
                <c:pt idx="471">
                  <c:v>15247.5</c:v>
                </c:pt>
                <c:pt idx="472">
                  <c:v>15264.5</c:v>
                </c:pt>
                <c:pt idx="473">
                  <c:v>15269</c:v>
                </c:pt>
                <c:pt idx="474">
                  <c:v>15269.5</c:v>
                </c:pt>
                <c:pt idx="475">
                  <c:v>15277</c:v>
                </c:pt>
                <c:pt idx="476">
                  <c:v>15277.5</c:v>
                </c:pt>
                <c:pt idx="477">
                  <c:v>15328</c:v>
                </c:pt>
                <c:pt idx="478">
                  <c:v>15336</c:v>
                </c:pt>
                <c:pt idx="479">
                  <c:v>15336.5</c:v>
                </c:pt>
                <c:pt idx="480">
                  <c:v>15337</c:v>
                </c:pt>
                <c:pt idx="481">
                  <c:v>15340.5</c:v>
                </c:pt>
                <c:pt idx="482">
                  <c:v>15353</c:v>
                </c:pt>
                <c:pt idx="483">
                  <c:v>15362.5</c:v>
                </c:pt>
                <c:pt idx="484">
                  <c:v>15363</c:v>
                </c:pt>
                <c:pt idx="485">
                  <c:v>15370.5</c:v>
                </c:pt>
                <c:pt idx="486">
                  <c:v>15391</c:v>
                </c:pt>
                <c:pt idx="487">
                  <c:v>15391</c:v>
                </c:pt>
                <c:pt idx="488">
                  <c:v>15391.5</c:v>
                </c:pt>
                <c:pt idx="489">
                  <c:v>15396.5</c:v>
                </c:pt>
                <c:pt idx="490">
                  <c:v>15403.5</c:v>
                </c:pt>
                <c:pt idx="491">
                  <c:v>15471</c:v>
                </c:pt>
                <c:pt idx="492">
                  <c:v>15471.5</c:v>
                </c:pt>
                <c:pt idx="493">
                  <c:v>15576</c:v>
                </c:pt>
                <c:pt idx="494">
                  <c:v>15576</c:v>
                </c:pt>
                <c:pt idx="495">
                  <c:v>15576.5</c:v>
                </c:pt>
                <c:pt idx="496">
                  <c:v>15576.5</c:v>
                </c:pt>
                <c:pt idx="497">
                  <c:v>15607</c:v>
                </c:pt>
                <c:pt idx="498">
                  <c:v>16643</c:v>
                </c:pt>
                <c:pt idx="499">
                  <c:v>16673.5</c:v>
                </c:pt>
                <c:pt idx="500">
                  <c:v>16685</c:v>
                </c:pt>
                <c:pt idx="501">
                  <c:v>16825</c:v>
                </c:pt>
                <c:pt idx="502">
                  <c:v>16884</c:v>
                </c:pt>
                <c:pt idx="503">
                  <c:v>16896</c:v>
                </c:pt>
                <c:pt idx="504">
                  <c:v>16979.5</c:v>
                </c:pt>
                <c:pt idx="505">
                  <c:v>16997.5</c:v>
                </c:pt>
                <c:pt idx="506">
                  <c:v>17094.5</c:v>
                </c:pt>
                <c:pt idx="507">
                  <c:v>17862.5</c:v>
                </c:pt>
                <c:pt idx="508">
                  <c:v>17863</c:v>
                </c:pt>
                <c:pt idx="509">
                  <c:v>18079.5</c:v>
                </c:pt>
                <c:pt idx="510">
                  <c:v>18080</c:v>
                </c:pt>
                <c:pt idx="511">
                  <c:v>18126</c:v>
                </c:pt>
                <c:pt idx="512">
                  <c:v>18126.5</c:v>
                </c:pt>
                <c:pt idx="513">
                  <c:v>18165.5</c:v>
                </c:pt>
                <c:pt idx="514">
                  <c:v>18201.5</c:v>
                </c:pt>
                <c:pt idx="515">
                  <c:v>18235</c:v>
                </c:pt>
                <c:pt idx="516">
                  <c:v>18320</c:v>
                </c:pt>
                <c:pt idx="517">
                  <c:v>18325</c:v>
                </c:pt>
                <c:pt idx="518">
                  <c:v>18332.5</c:v>
                </c:pt>
                <c:pt idx="519">
                  <c:v>18341.5</c:v>
                </c:pt>
                <c:pt idx="520">
                  <c:v>18399</c:v>
                </c:pt>
                <c:pt idx="521">
                  <c:v>18399.5</c:v>
                </c:pt>
                <c:pt idx="522">
                  <c:v>18412</c:v>
                </c:pt>
                <c:pt idx="523">
                  <c:v>18412</c:v>
                </c:pt>
                <c:pt idx="524">
                  <c:v>18412.5</c:v>
                </c:pt>
                <c:pt idx="525">
                  <c:v>18413</c:v>
                </c:pt>
                <c:pt idx="526">
                  <c:v>18429</c:v>
                </c:pt>
                <c:pt idx="527">
                  <c:v>18429.5</c:v>
                </c:pt>
                <c:pt idx="528">
                  <c:v>18506</c:v>
                </c:pt>
                <c:pt idx="529">
                  <c:v>18542</c:v>
                </c:pt>
                <c:pt idx="530">
                  <c:v>18542.5</c:v>
                </c:pt>
                <c:pt idx="531">
                  <c:v>19383</c:v>
                </c:pt>
                <c:pt idx="532">
                  <c:v>19617.5</c:v>
                </c:pt>
                <c:pt idx="533">
                  <c:v>19871.5</c:v>
                </c:pt>
                <c:pt idx="534">
                  <c:v>19871.5</c:v>
                </c:pt>
                <c:pt idx="535">
                  <c:v>19875</c:v>
                </c:pt>
                <c:pt idx="536">
                  <c:v>19888</c:v>
                </c:pt>
                <c:pt idx="537">
                  <c:v>19999</c:v>
                </c:pt>
                <c:pt idx="538">
                  <c:v>19999.5</c:v>
                </c:pt>
                <c:pt idx="539">
                  <c:v>20000.5</c:v>
                </c:pt>
                <c:pt idx="540">
                  <c:v>20001</c:v>
                </c:pt>
                <c:pt idx="541">
                  <c:v>21084</c:v>
                </c:pt>
                <c:pt idx="542">
                  <c:v>21084</c:v>
                </c:pt>
                <c:pt idx="543">
                  <c:v>21084</c:v>
                </c:pt>
                <c:pt idx="544">
                  <c:v>21084</c:v>
                </c:pt>
                <c:pt idx="545">
                  <c:v>21106</c:v>
                </c:pt>
                <c:pt idx="546">
                  <c:v>21164.5</c:v>
                </c:pt>
                <c:pt idx="547">
                  <c:v>21198</c:v>
                </c:pt>
                <c:pt idx="548">
                  <c:v>21207</c:v>
                </c:pt>
                <c:pt idx="549">
                  <c:v>21262</c:v>
                </c:pt>
                <c:pt idx="550">
                  <c:v>21262.5</c:v>
                </c:pt>
                <c:pt idx="551">
                  <c:v>21324</c:v>
                </c:pt>
                <c:pt idx="552">
                  <c:v>21341</c:v>
                </c:pt>
                <c:pt idx="553">
                  <c:v>21378</c:v>
                </c:pt>
                <c:pt idx="554">
                  <c:v>21399</c:v>
                </c:pt>
                <c:pt idx="555">
                  <c:v>21399</c:v>
                </c:pt>
                <c:pt idx="556">
                  <c:v>21399.5</c:v>
                </c:pt>
                <c:pt idx="557">
                  <c:v>21403</c:v>
                </c:pt>
                <c:pt idx="558">
                  <c:v>21416</c:v>
                </c:pt>
                <c:pt idx="559">
                  <c:v>21450</c:v>
                </c:pt>
                <c:pt idx="560">
                  <c:v>21457.5</c:v>
                </c:pt>
                <c:pt idx="561">
                  <c:v>21458</c:v>
                </c:pt>
                <c:pt idx="562">
                  <c:v>21458.5</c:v>
                </c:pt>
                <c:pt idx="563">
                  <c:v>21470.5</c:v>
                </c:pt>
                <c:pt idx="564">
                  <c:v>21471</c:v>
                </c:pt>
                <c:pt idx="565">
                  <c:v>21471.5</c:v>
                </c:pt>
                <c:pt idx="566">
                  <c:v>21479</c:v>
                </c:pt>
                <c:pt idx="567">
                  <c:v>21479.5</c:v>
                </c:pt>
                <c:pt idx="568">
                  <c:v>21483</c:v>
                </c:pt>
                <c:pt idx="569">
                  <c:v>21483.5</c:v>
                </c:pt>
                <c:pt idx="570">
                  <c:v>21484</c:v>
                </c:pt>
                <c:pt idx="571">
                  <c:v>21487.5</c:v>
                </c:pt>
                <c:pt idx="572">
                  <c:v>21488</c:v>
                </c:pt>
                <c:pt idx="573">
                  <c:v>21538</c:v>
                </c:pt>
                <c:pt idx="574">
                  <c:v>21538.5</c:v>
                </c:pt>
                <c:pt idx="575">
                  <c:v>21539</c:v>
                </c:pt>
                <c:pt idx="576">
                  <c:v>21556.5</c:v>
                </c:pt>
                <c:pt idx="577">
                  <c:v>21557</c:v>
                </c:pt>
                <c:pt idx="578">
                  <c:v>21600</c:v>
                </c:pt>
                <c:pt idx="579">
                  <c:v>22577</c:v>
                </c:pt>
                <c:pt idx="580">
                  <c:v>22577</c:v>
                </c:pt>
                <c:pt idx="581">
                  <c:v>22589.5</c:v>
                </c:pt>
                <c:pt idx="582">
                  <c:v>22589.5</c:v>
                </c:pt>
                <c:pt idx="583">
                  <c:v>22623</c:v>
                </c:pt>
                <c:pt idx="584">
                  <c:v>22829.5</c:v>
                </c:pt>
                <c:pt idx="585">
                  <c:v>22937</c:v>
                </c:pt>
                <c:pt idx="586">
                  <c:v>22937</c:v>
                </c:pt>
                <c:pt idx="587">
                  <c:v>23102.5</c:v>
                </c:pt>
                <c:pt idx="588">
                  <c:v>23164.5</c:v>
                </c:pt>
                <c:pt idx="589">
                  <c:v>23165.5</c:v>
                </c:pt>
                <c:pt idx="590">
                  <c:v>24324.5</c:v>
                </c:pt>
                <c:pt idx="591">
                  <c:v>24410</c:v>
                </c:pt>
                <c:pt idx="592">
                  <c:v>24410.5</c:v>
                </c:pt>
                <c:pt idx="593">
                  <c:v>24411</c:v>
                </c:pt>
                <c:pt idx="594">
                  <c:v>24457</c:v>
                </c:pt>
                <c:pt idx="595">
                  <c:v>24457.5</c:v>
                </c:pt>
                <c:pt idx="596">
                  <c:v>24535</c:v>
                </c:pt>
                <c:pt idx="597">
                  <c:v>24648.5</c:v>
                </c:pt>
                <c:pt idx="598">
                  <c:v>24707.5</c:v>
                </c:pt>
                <c:pt idx="599">
                  <c:v>25789</c:v>
                </c:pt>
                <c:pt idx="600">
                  <c:v>25964</c:v>
                </c:pt>
                <c:pt idx="601">
                  <c:v>26018</c:v>
                </c:pt>
                <c:pt idx="602">
                  <c:v>26030.5</c:v>
                </c:pt>
                <c:pt idx="603">
                  <c:v>26050.5</c:v>
                </c:pt>
                <c:pt idx="604">
                  <c:v>26154.5</c:v>
                </c:pt>
                <c:pt idx="605">
                  <c:v>27294</c:v>
                </c:pt>
                <c:pt idx="606">
                  <c:v>27404</c:v>
                </c:pt>
                <c:pt idx="607">
                  <c:v>27420</c:v>
                </c:pt>
                <c:pt idx="608">
                  <c:v>27420.5</c:v>
                </c:pt>
                <c:pt idx="609">
                  <c:v>27474</c:v>
                </c:pt>
                <c:pt idx="610">
                  <c:v>27538</c:v>
                </c:pt>
                <c:pt idx="611">
                  <c:v>27542</c:v>
                </c:pt>
                <c:pt idx="612">
                  <c:v>27542.5</c:v>
                </c:pt>
                <c:pt idx="613">
                  <c:v>27543</c:v>
                </c:pt>
                <c:pt idx="614">
                  <c:v>27564</c:v>
                </c:pt>
                <c:pt idx="615">
                  <c:v>27630.5</c:v>
                </c:pt>
                <c:pt idx="616">
                  <c:v>27631</c:v>
                </c:pt>
                <c:pt idx="617">
                  <c:v>27644.5</c:v>
                </c:pt>
                <c:pt idx="618">
                  <c:v>27664</c:v>
                </c:pt>
                <c:pt idx="619">
                  <c:v>27664.5</c:v>
                </c:pt>
                <c:pt idx="620">
                  <c:v>27685</c:v>
                </c:pt>
                <c:pt idx="621">
                  <c:v>27783</c:v>
                </c:pt>
                <c:pt idx="622">
                  <c:v>28913</c:v>
                </c:pt>
                <c:pt idx="623">
                  <c:v>28995.5</c:v>
                </c:pt>
                <c:pt idx="624">
                  <c:v>28997.5</c:v>
                </c:pt>
                <c:pt idx="625">
                  <c:v>29079.5</c:v>
                </c:pt>
                <c:pt idx="626">
                  <c:v>29080</c:v>
                </c:pt>
                <c:pt idx="627">
                  <c:v>29080.5</c:v>
                </c:pt>
                <c:pt idx="628">
                  <c:v>29091.5</c:v>
                </c:pt>
                <c:pt idx="629">
                  <c:v>29092</c:v>
                </c:pt>
                <c:pt idx="630">
                  <c:v>29329.5</c:v>
                </c:pt>
                <c:pt idx="631">
                  <c:v>29355</c:v>
                </c:pt>
                <c:pt idx="632">
                  <c:v>29363</c:v>
                </c:pt>
                <c:pt idx="633">
                  <c:v>30289.5</c:v>
                </c:pt>
                <c:pt idx="634">
                  <c:v>30363</c:v>
                </c:pt>
                <c:pt idx="635">
                  <c:v>30426</c:v>
                </c:pt>
                <c:pt idx="636">
                  <c:v>30561.5</c:v>
                </c:pt>
                <c:pt idx="637">
                  <c:v>30562</c:v>
                </c:pt>
                <c:pt idx="638">
                  <c:v>30562.5</c:v>
                </c:pt>
                <c:pt idx="639">
                  <c:v>30565</c:v>
                </c:pt>
                <c:pt idx="640">
                  <c:v>30605</c:v>
                </c:pt>
                <c:pt idx="641">
                  <c:v>30651.5</c:v>
                </c:pt>
                <c:pt idx="642">
                  <c:v>30652</c:v>
                </c:pt>
                <c:pt idx="643">
                  <c:v>30727.5</c:v>
                </c:pt>
                <c:pt idx="644">
                  <c:v>30761</c:v>
                </c:pt>
                <c:pt idx="645">
                  <c:v>30787.5</c:v>
                </c:pt>
                <c:pt idx="646">
                  <c:v>30871.5</c:v>
                </c:pt>
                <c:pt idx="647">
                  <c:v>30972.5</c:v>
                </c:pt>
                <c:pt idx="648">
                  <c:v>31036</c:v>
                </c:pt>
                <c:pt idx="649">
                  <c:v>32005.5</c:v>
                </c:pt>
                <c:pt idx="650">
                  <c:v>32139.5</c:v>
                </c:pt>
                <c:pt idx="651">
                  <c:v>32140</c:v>
                </c:pt>
                <c:pt idx="652">
                  <c:v>32185.5</c:v>
                </c:pt>
                <c:pt idx="653">
                  <c:v>32236.5</c:v>
                </c:pt>
                <c:pt idx="654">
                  <c:v>32437.5</c:v>
                </c:pt>
                <c:pt idx="655">
                  <c:v>33388</c:v>
                </c:pt>
                <c:pt idx="656">
                  <c:v>33422</c:v>
                </c:pt>
                <c:pt idx="657">
                  <c:v>33607</c:v>
                </c:pt>
                <c:pt idx="658">
                  <c:v>33622.5</c:v>
                </c:pt>
                <c:pt idx="659">
                  <c:v>33623</c:v>
                </c:pt>
                <c:pt idx="660">
                  <c:v>33719.5</c:v>
                </c:pt>
                <c:pt idx="661">
                  <c:v>33746</c:v>
                </c:pt>
                <c:pt idx="662">
                  <c:v>33846.5</c:v>
                </c:pt>
                <c:pt idx="663">
                  <c:v>33849</c:v>
                </c:pt>
                <c:pt idx="664">
                  <c:v>33968</c:v>
                </c:pt>
                <c:pt idx="665">
                  <c:v>34854</c:v>
                </c:pt>
                <c:pt idx="666">
                  <c:v>35069</c:v>
                </c:pt>
                <c:pt idx="667">
                  <c:v>35307.5</c:v>
                </c:pt>
                <c:pt idx="668">
                  <c:v>35409.5</c:v>
                </c:pt>
                <c:pt idx="669">
                  <c:v>36402.5</c:v>
                </c:pt>
                <c:pt idx="670">
                  <c:v>36406.5</c:v>
                </c:pt>
                <c:pt idx="671">
                  <c:v>36406.5</c:v>
                </c:pt>
                <c:pt idx="672">
                  <c:v>36449</c:v>
                </c:pt>
                <c:pt idx="673">
                  <c:v>36632</c:v>
                </c:pt>
                <c:pt idx="674">
                  <c:v>36791.5</c:v>
                </c:pt>
                <c:pt idx="675">
                  <c:v>36791.5</c:v>
                </c:pt>
                <c:pt idx="676">
                  <c:v>36792</c:v>
                </c:pt>
                <c:pt idx="677">
                  <c:v>36796.5</c:v>
                </c:pt>
                <c:pt idx="678">
                  <c:v>36957.5</c:v>
                </c:pt>
                <c:pt idx="679">
                  <c:v>36970</c:v>
                </c:pt>
                <c:pt idx="680">
                  <c:v>36970.5</c:v>
                </c:pt>
                <c:pt idx="681">
                  <c:v>36988.5</c:v>
                </c:pt>
                <c:pt idx="682">
                  <c:v>36989</c:v>
                </c:pt>
                <c:pt idx="683">
                  <c:v>36995.5</c:v>
                </c:pt>
                <c:pt idx="684">
                  <c:v>37107.5</c:v>
                </c:pt>
                <c:pt idx="685">
                  <c:v>37773.5</c:v>
                </c:pt>
                <c:pt idx="686">
                  <c:v>37880</c:v>
                </c:pt>
                <c:pt idx="687">
                  <c:v>37936</c:v>
                </c:pt>
                <c:pt idx="688">
                  <c:v>38233.5</c:v>
                </c:pt>
                <c:pt idx="689">
                  <c:v>38273.5</c:v>
                </c:pt>
                <c:pt idx="690">
                  <c:v>38540</c:v>
                </c:pt>
                <c:pt idx="691">
                  <c:v>38568.5</c:v>
                </c:pt>
                <c:pt idx="692">
                  <c:v>38569</c:v>
                </c:pt>
                <c:pt idx="693">
                  <c:v>38687.5</c:v>
                </c:pt>
                <c:pt idx="694">
                  <c:v>39495</c:v>
                </c:pt>
                <c:pt idx="695">
                  <c:v>39733</c:v>
                </c:pt>
                <c:pt idx="696">
                  <c:v>39985</c:v>
                </c:pt>
                <c:pt idx="697">
                  <c:v>39985.5</c:v>
                </c:pt>
                <c:pt idx="698">
                  <c:v>40082</c:v>
                </c:pt>
              </c:numCache>
            </c:numRef>
          </c:xVal>
          <c:yVal>
            <c:numRef>
              <c:f>'Inactive 3'!$R$21:$R$1767</c:f>
              <c:numCache>
                <c:formatCode>General</c:formatCode>
                <c:ptCount val="1747"/>
                <c:pt idx="0">
                  <c:v>2.4710374478763692E-2</c:v>
                </c:pt>
                <c:pt idx="1">
                  <c:v>3.1469805012576194E-2</c:v>
                </c:pt>
                <c:pt idx="2">
                  <c:v>4.9877318552000172E-2</c:v>
                </c:pt>
                <c:pt idx="3">
                  <c:v>2.9585093884890019E-2</c:v>
                </c:pt>
                <c:pt idx="4">
                  <c:v>1.9614788554166339E-2</c:v>
                </c:pt>
                <c:pt idx="5">
                  <c:v>1.4385970861558579E-2</c:v>
                </c:pt>
                <c:pt idx="6">
                  <c:v>1.4959989267481258E-2</c:v>
                </c:pt>
                <c:pt idx="7">
                  <c:v>1.511715453035882E-2</c:v>
                </c:pt>
                <c:pt idx="8">
                  <c:v>6.1922508166970657E-3</c:v>
                </c:pt>
                <c:pt idx="9">
                  <c:v>1.4813719219990399E-2</c:v>
                </c:pt>
                <c:pt idx="10">
                  <c:v>1.5758303712039103E-2</c:v>
                </c:pt>
                <c:pt idx="11">
                  <c:v>1.4523932377406594E-2</c:v>
                </c:pt>
                <c:pt idx="12">
                  <c:v>1.5787332910657266E-2</c:v>
                </c:pt>
                <c:pt idx="13">
                  <c:v>1.4905650569903506E-2</c:v>
                </c:pt>
                <c:pt idx="14">
                  <c:v>1.3998660711530843E-2</c:v>
                </c:pt>
                <c:pt idx="15">
                  <c:v>1.3927761150002348E-2</c:v>
                </c:pt>
                <c:pt idx="16">
                  <c:v>1.0552745845805693E-2</c:v>
                </c:pt>
                <c:pt idx="17">
                  <c:v>1.4625109674522832E-2</c:v>
                </c:pt>
                <c:pt idx="18">
                  <c:v>1.3908503757204925E-2</c:v>
                </c:pt>
                <c:pt idx="19">
                  <c:v>1.6634656267249824E-2</c:v>
                </c:pt>
                <c:pt idx="20">
                  <c:v>1.409328124000022E-2</c:v>
                </c:pt>
                <c:pt idx="21">
                  <c:v>1.2480269469042788E-2</c:v>
                </c:pt>
                <c:pt idx="22">
                  <c:v>1.3718518089527527E-2</c:v>
                </c:pt>
                <c:pt idx="23">
                  <c:v>1.1262744379283799E-2</c:v>
                </c:pt>
                <c:pt idx="24">
                  <c:v>1.3443935719795344E-2</c:v>
                </c:pt>
                <c:pt idx="25">
                  <c:v>1.3181566402230541E-2</c:v>
                </c:pt>
                <c:pt idx="26">
                  <c:v>1.392790883133602E-2</c:v>
                </c:pt>
                <c:pt idx="27">
                  <c:v>1.25999515878973E-2</c:v>
                </c:pt>
                <c:pt idx="28">
                  <c:v>1.596663068269118E-2</c:v>
                </c:pt>
                <c:pt idx="29">
                  <c:v>1.2850293205349597E-2</c:v>
                </c:pt>
                <c:pt idx="30">
                  <c:v>1.3542671511979089E-2</c:v>
                </c:pt>
                <c:pt idx="31">
                  <c:v>1.2606174987497472E-2</c:v>
                </c:pt>
                <c:pt idx="32">
                  <c:v>1.2492691793797674E-2</c:v>
                </c:pt>
                <c:pt idx="33">
                  <c:v>9.3725321303342914E-3</c:v>
                </c:pt>
                <c:pt idx="34">
                  <c:v>1.3719731676875147E-2</c:v>
                </c:pt>
                <c:pt idx="35">
                  <c:v>1.3242706145285969E-2</c:v>
                </c:pt>
                <c:pt idx="36">
                  <c:v>1.2858109571251742E-2</c:v>
                </c:pt>
                <c:pt idx="37">
                  <c:v>1.1510105339433288E-2</c:v>
                </c:pt>
                <c:pt idx="38">
                  <c:v>1.0057113114021906E-2</c:v>
                </c:pt>
                <c:pt idx="39">
                  <c:v>1.701371299284855E-2</c:v>
                </c:pt>
                <c:pt idx="40">
                  <c:v>1.4667118862988479E-2</c:v>
                </c:pt>
                <c:pt idx="41">
                  <c:v>1.0541277551913673E-2</c:v>
                </c:pt>
                <c:pt idx="42">
                  <c:v>1.2212249291651744E-2</c:v>
                </c:pt>
                <c:pt idx="43">
                  <c:v>1.3497863060232448E-2</c:v>
                </c:pt>
                <c:pt idx="44">
                  <c:v>9.4470483067865662E-3</c:v>
                </c:pt>
                <c:pt idx="45">
                  <c:v>1.3622982328301062E-2</c:v>
                </c:pt>
                <c:pt idx="46">
                  <c:v>1.5863841234720743E-2</c:v>
                </c:pt>
                <c:pt idx="47">
                  <c:v>1.1903530005290921E-2</c:v>
                </c:pt>
                <c:pt idx="48">
                  <c:v>1.1521347981672746E-2</c:v>
                </c:pt>
                <c:pt idx="49">
                  <c:v>1.2035762186099613E-2</c:v>
                </c:pt>
                <c:pt idx="50">
                  <c:v>1.2543740862790488E-2</c:v>
                </c:pt>
                <c:pt idx="51">
                  <c:v>1.173792579469247E-2</c:v>
                </c:pt>
                <c:pt idx="52">
                  <c:v>1.6789231604057379E-2</c:v>
                </c:pt>
                <c:pt idx="53">
                  <c:v>1.1224064292533895E-2</c:v>
                </c:pt>
                <c:pt idx="54">
                  <c:v>1.109106013111401E-2</c:v>
                </c:pt>
                <c:pt idx="55">
                  <c:v>9.6762175735333814E-3</c:v>
                </c:pt>
                <c:pt idx="56">
                  <c:v>1.0434703640304225E-2</c:v>
                </c:pt>
                <c:pt idx="57">
                  <c:v>9.4381996677818936E-3</c:v>
                </c:pt>
                <c:pt idx="58">
                  <c:v>1.2812461740210468E-2</c:v>
                </c:pt>
                <c:pt idx="59">
                  <c:v>1.0900009641963259E-2</c:v>
                </c:pt>
                <c:pt idx="60">
                  <c:v>1.3096314049209946E-2</c:v>
                </c:pt>
                <c:pt idx="61">
                  <c:v>9.399213588451652E-3</c:v>
                </c:pt>
                <c:pt idx="62">
                  <c:v>8.7112526797017593E-3</c:v>
                </c:pt>
                <c:pt idx="63">
                  <c:v>1.0247039444110815E-2</c:v>
                </c:pt>
                <c:pt idx="64">
                  <c:v>8.0818278361538404E-3</c:v>
                </c:pt>
                <c:pt idx="65">
                  <c:v>1.0020301875664734E-2</c:v>
                </c:pt>
                <c:pt idx="66">
                  <c:v>8.2625548942762209E-3</c:v>
                </c:pt>
                <c:pt idx="67">
                  <c:v>1.0053914271488528E-2</c:v>
                </c:pt>
                <c:pt idx="68">
                  <c:v>9.0349540595808797E-3</c:v>
                </c:pt>
                <c:pt idx="69">
                  <c:v>8.6392183163624334E-3</c:v>
                </c:pt>
                <c:pt idx="70">
                  <c:v>9.2798282266244765E-3</c:v>
                </c:pt>
                <c:pt idx="71">
                  <c:v>9.3513719327880888E-3</c:v>
                </c:pt>
                <c:pt idx="72">
                  <c:v>8.8471206636205491E-3</c:v>
                </c:pt>
                <c:pt idx="73">
                  <c:v>9.9071821480414563E-3</c:v>
                </c:pt>
                <c:pt idx="74">
                  <c:v>8.5381368950984242E-3</c:v>
                </c:pt>
                <c:pt idx="75">
                  <c:v>1.1912266655171373E-2</c:v>
                </c:pt>
                <c:pt idx="76">
                  <c:v>9.4694781131336309E-3</c:v>
                </c:pt>
                <c:pt idx="77">
                  <c:v>8.7894111886772427E-3</c:v>
                </c:pt>
                <c:pt idx="78">
                  <c:v>8.6029074686555899E-3</c:v>
                </c:pt>
                <c:pt idx="79">
                  <c:v>7.9067288382615748E-3</c:v>
                </c:pt>
                <c:pt idx="80">
                  <c:v>8.5537293112904113E-3</c:v>
                </c:pt>
                <c:pt idx="81">
                  <c:v>8.3697565632835595E-3</c:v>
                </c:pt>
                <c:pt idx="82">
                  <c:v>9.0890616276523891E-3</c:v>
                </c:pt>
                <c:pt idx="83">
                  <c:v>8.9368653147944444E-3</c:v>
                </c:pt>
                <c:pt idx="84">
                  <c:v>7.0513452769218436E-3</c:v>
                </c:pt>
                <c:pt idx="85">
                  <c:v>8.9636994316046117E-3</c:v>
                </c:pt>
                <c:pt idx="86">
                  <c:v>8.8090738491508856E-3</c:v>
                </c:pt>
                <c:pt idx="87">
                  <c:v>7.1749654778362777E-3</c:v>
                </c:pt>
                <c:pt idx="88">
                  <c:v>7.509532544451975E-3</c:v>
                </c:pt>
                <c:pt idx="89">
                  <c:v>9.7777313301695423E-3</c:v>
                </c:pt>
                <c:pt idx="90">
                  <c:v>8.8218255011800369E-3</c:v>
                </c:pt>
                <c:pt idx="91">
                  <c:v>7.105711851871351E-3</c:v>
                </c:pt>
                <c:pt idx="92">
                  <c:v>7.1683647552369719E-3</c:v>
                </c:pt>
                <c:pt idx="93">
                  <c:v>1.239172253557414E-2</c:v>
                </c:pt>
                <c:pt idx="94">
                  <c:v>7.8657263734795858E-3</c:v>
                </c:pt>
                <c:pt idx="95">
                  <c:v>7.8149934105425489E-3</c:v>
                </c:pt>
                <c:pt idx="96">
                  <c:v>7.5946935679674522E-3</c:v>
                </c:pt>
                <c:pt idx="97">
                  <c:v>7.4213984891424774E-3</c:v>
                </c:pt>
                <c:pt idx="98">
                  <c:v>7.4893878114573485E-3</c:v>
                </c:pt>
                <c:pt idx="99">
                  <c:v>8.6081866803631463E-3</c:v>
                </c:pt>
                <c:pt idx="100">
                  <c:v>7.5053160665957313E-3</c:v>
                </c:pt>
                <c:pt idx="101">
                  <c:v>7.9883568105985209E-3</c:v>
                </c:pt>
                <c:pt idx="102">
                  <c:v>7.6013956140566826E-3</c:v>
                </c:pt>
                <c:pt idx="103">
                  <c:v>6.3953657111144929E-3</c:v>
                </c:pt>
                <c:pt idx="104">
                  <c:v>6.1441137671180979E-3</c:v>
                </c:pt>
                <c:pt idx="105">
                  <c:v>7.1278793507167908E-3</c:v>
                </c:pt>
                <c:pt idx="106">
                  <c:v>5.9746541400541534E-3</c:v>
                </c:pt>
                <c:pt idx="107">
                  <c:v>7.9813251022370305E-3</c:v>
                </c:pt>
                <c:pt idx="108">
                  <c:v>8.2095656925393942E-3</c:v>
                </c:pt>
                <c:pt idx="109">
                  <c:v>7.2988701849175368E-3</c:v>
                </c:pt>
                <c:pt idx="110">
                  <c:v>6.0667271838415349E-3</c:v>
                </c:pt>
                <c:pt idx="111">
                  <c:v>4.860318653919166E-3</c:v>
                </c:pt>
                <c:pt idx="112">
                  <c:v>8.1360452542672702E-3</c:v>
                </c:pt>
                <c:pt idx="113">
                  <c:v>6.3382983054055429E-3</c:v>
                </c:pt>
                <c:pt idx="114">
                  <c:v>5.7537758835117881E-3</c:v>
                </c:pt>
                <c:pt idx="115">
                  <c:v>5.8101994178888679E-3</c:v>
                </c:pt>
                <c:pt idx="116">
                  <c:v>8.0781128945073676E-3</c:v>
                </c:pt>
                <c:pt idx="117">
                  <c:v>6.1229597923414744E-3</c:v>
                </c:pt>
                <c:pt idx="118">
                  <c:v>9.1560975118239359E-3</c:v>
                </c:pt>
                <c:pt idx="119">
                  <c:v>8.1538799412455894E-3</c:v>
                </c:pt>
                <c:pt idx="120">
                  <c:v>6.8413209531670459E-3</c:v>
                </c:pt>
                <c:pt idx="121">
                  <c:v>7.9358361353800283E-3</c:v>
                </c:pt>
                <c:pt idx="122">
                  <c:v>7.5908913683679314E-3</c:v>
                </c:pt>
                <c:pt idx="123">
                  <c:v>6.6174054081969309E-3</c:v>
                </c:pt>
                <c:pt idx="124">
                  <c:v>5.8263618785988815E-3</c:v>
                </c:pt>
                <c:pt idx="125">
                  <c:v>6.1682263945029266E-3</c:v>
                </c:pt>
                <c:pt idx="126">
                  <c:v>6.2490195171763779E-3</c:v>
                </c:pt>
                <c:pt idx="127">
                  <c:v>6.1607728980218671E-3</c:v>
                </c:pt>
                <c:pt idx="128">
                  <c:v>6.4580131536061498E-3</c:v>
                </c:pt>
                <c:pt idx="129">
                  <c:v>6.9777889739905223E-3</c:v>
                </c:pt>
                <c:pt idx="130">
                  <c:v>6.3885396485433756E-3</c:v>
                </c:pt>
                <c:pt idx="131">
                  <c:v>4.8024240114843244E-3</c:v>
                </c:pt>
                <c:pt idx="132">
                  <c:v>6.3587352569319366E-3</c:v>
                </c:pt>
                <c:pt idx="133">
                  <c:v>6.6396502365230403E-3</c:v>
                </c:pt>
                <c:pt idx="134">
                  <c:v>4.6451649838259142E-3</c:v>
                </c:pt>
                <c:pt idx="135">
                  <c:v>6.0103788788502203E-3</c:v>
                </c:pt>
                <c:pt idx="136">
                  <c:v>5.7669451953115732E-3</c:v>
                </c:pt>
                <c:pt idx="137">
                  <c:v>6.1327056365935483E-3</c:v>
                </c:pt>
                <c:pt idx="138">
                  <c:v>6.3516081645141479E-3</c:v>
                </c:pt>
                <c:pt idx="139">
                  <c:v>4.3198240957487751E-3</c:v>
                </c:pt>
                <c:pt idx="140">
                  <c:v>6.742175933214337E-3</c:v>
                </c:pt>
                <c:pt idx="141">
                  <c:v>5.4966130374793244E-3</c:v>
                </c:pt>
                <c:pt idx="142">
                  <c:v>5.1096683160214065E-3</c:v>
                </c:pt>
                <c:pt idx="143">
                  <c:v>5.1235910498347841E-3</c:v>
                </c:pt>
                <c:pt idx="144">
                  <c:v>6.8807788392414868E-3</c:v>
                </c:pt>
                <c:pt idx="145">
                  <c:v>5.2901548826163047E-3</c:v>
                </c:pt>
                <c:pt idx="146">
                  <c:v>6.2101422595887915E-3</c:v>
                </c:pt>
                <c:pt idx="147">
                  <c:v>6.2687850040396374E-3</c:v>
                </c:pt>
                <c:pt idx="148">
                  <c:v>4.1185152291970499E-3</c:v>
                </c:pt>
                <c:pt idx="149">
                  <c:v>8.8366164368757147E-3</c:v>
                </c:pt>
                <c:pt idx="150">
                  <c:v>5.1844721673339669E-3</c:v>
                </c:pt>
                <c:pt idx="151">
                  <c:v>5.9335831814324108E-3</c:v>
                </c:pt>
                <c:pt idx="152">
                  <c:v>6.0551415468939667E-3</c:v>
                </c:pt>
                <c:pt idx="153">
                  <c:v>3.4591795258533081E-3</c:v>
                </c:pt>
                <c:pt idx="154">
                  <c:v>6.2726727731663417E-3</c:v>
                </c:pt>
                <c:pt idx="155">
                  <c:v>6.7215810067441173E-3</c:v>
                </c:pt>
                <c:pt idx="156">
                  <c:v>5.990617570406284E-3</c:v>
                </c:pt>
                <c:pt idx="157">
                  <c:v>6.9601463300280626E-3</c:v>
                </c:pt>
                <c:pt idx="158">
                  <c:v>5.0671803405708546E-3</c:v>
                </c:pt>
                <c:pt idx="159">
                  <c:v>6.8010154527544352E-3</c:v>
                </c:pt>
                <c:pt idx="160">
                  <c:v>5.8473962212495963E-3</c:v>
                </c:pt>
                <c:pt idx="161">
                  <c:v>5.5455231436878126E-3</c:v>
                </c:pt>
                <c:pt idx="162">
                  <c:v>6.8623811163213023E-3</c:v>
                </c:pt>
                <c:pt idx="163">
                  <c:v>6.3445964256746753E-3</c:v>
                </c:pt>
                <c:pt idx="164">
                  <c:v>7.3388663463035426E-3</c:v>
                </c:pt>
                <c:pt idx="165">
                  <c:v>6.7040995945361198E-3</c:v>
                </c:pt>
                <c:pt idx="166">
                  <c:v>4.3946864569199664E-3</c:v>
                </c:pt>
                <c:pt idx="167">
                  <c:v>6.1609002003003583E-3</c:v>
                </c:pt>
                <c:pt idx="168">
                  <c:v>6.320613403574293E-3</c:v>
                </c:pt>
                <c:pt idx="169">
                  <c:v>5.3462122880678069E-3</c:v>
                </c:pt>
                <c:pt idx="170">
                  <c:v>4.371563124617622E-3</c:v>
                </c:pt>
                <c:pt idx="171">
                  <c:v>5.1696087980675903E-3</c:v>
                </c:pt>
                <c:pt idx="172">
                  <c:v>6.450361651296645E-3</c:v>
                </c:pt>
                <c:pt idx="173">
                  <c:v>4.435297844977701E-3</c:v>
                </c:pt>
                <c:pt idx="174">
                  <c:v>2.8942031162819217E-3</c:v>
                </c:pt>
                <c:pt idx="175">
                  <c:v>4.9237143968058651E-3</c:v>
                </c:pt>
                <c:pt idx="176">
                  <c:v>4.2470225561796037E-3</c:v>
                </c:pt>
                <c:pt idx="177">
                  <c:v>5.0406561763553237E-3</c:v>
                </c:pt>
                <c:pt idx="178">
                  <c:v>4.9356890074946438E-3</c:v>
                </c:pt>
                <c:pt idx="179">
                  <c:v>4.7961800899971926E-3</c:v>
                </c:pt>
                <c:pt idx="180">
                  <c:v>6.2540161476740972E-3</c:v>
                </c:pt>
                <c:pt idx="181">
                  <c:v>5.7299512930727367E-3</c:v>
                </c:pt>
                <c:pt idx="182">
                  <c:v>4.4198679095990559E-3</c:v>
                </c:pt>
                <c:pt idx="183">
                  <c:v>5.3493231263195074E-3</c:v>
                </c:pt>
                <c:pt idx="184">
                  <c:v>6.8150089572148768E-3</c:v>
                </c:pt>
                <c:pt idx="185">
                  <c:v>5.1490262681101167E-3</c:v>
                </c:pt>
                <c:pt idx="186">
                  <c:v>3.58394444395049E-3</c:v>
                </c:pt>
                <c:pt idx="187">
                  <c:v>4.3048317093820482E-3</c:v>
                </c:pt>
                <c:pt idx="188">
                  <c:v>4.6672396733716745E-3</c:v>
                </c:pt>
                <c:pt idx="189">
                  <c:v>4.9768298107303417E-3</c:v>
                </c:pt>
                <c:pt idx="190">
                  <c:v>4.2404859249416636E-3</c:v>
                </c:pt>
                <c:pt idx="191">
                  <c:v>4.7074692100976525E-3</c:v>
                </c:pt>
                <c:pt idx="192">
                  <c:v>6.3107611831007947E-3</c:v>
                </c:pt>
                <c:pt idx="193">
                  <c:v>3.8590799470145684E-3</c:v>
                </c:pt>
                <c:pt idx="194">
                  <c:v>4.2986863670362524E-3</c:v>
                </c:pt>
                <c:pt idx="195">
                  <c:v>3.7168725099101813E-3</c:v>
                </c:pt>
                <c:pt idx="196">
                  <c:v>3.5576459655157263E-3</c:v>
                </c:pt>
                <c:pt idx="197">
                  <c:v>3.6409890956295601E-3</c:v>
                </c:pt>
                <c:pt idx="198">
                  <c:v>3.9310346636407326E-3</c:v>
                </c:pt>
                <c:pt idx="199">
                  <c:v>3.8910787197592557E-3</c:v>
                </c:pt>
                <c:pt idx="200">
                  <c:v>3.6958553702471455E-3</c:v>
                </c:pt>
                <c:pt idx="201">
                  <c:v>4.2785272413454166E-3</c:v>
                </c:pt>
                <c:pt idx="202">
                  <c:v>3.6763758663960833E-3</c:v>
                </c:pt>
                <c:pt idx="203">
                  <c:v>3.7515798194115249E-3</c:v>
                </c:pt>
                <c:pt idx="204">
                  <c:v>3.068371835895652E-3</c:v>
                </c:pt>
                <c:pt idx="205">
                  <c:v>4.9079234345000443E-3</c:v>
                </c:pt>
                <c:pt idx="206">
                  <c:v>3.1157874094441687E-3</c:v>
                </c:pt>
                <c:pt idx="207">
                  <c:v>3.4663770361064226E-3</c:v>
                </c:pt>
                <c:pt idx="208">
                  <c:v>2.4730995785950598E-3</c:v>
                </c:pt>
                <c:pt idx="209">
                  <c:v>4.3471636883626033E-3</c:v>
                </c:pt>
                <c:pt idx="210">
                  <c:v>4.6208009849307806E-3</c:v>
                </c:pt>
                <c:pt idx="211">
                  <c:v>4.5677095734146158E-3</c:v>
                </c:pt>
                <c:pt idx="212">
                  <c:v>1.4024555258617488E-3</c:v>
                </c:pt>
                <c:pt idx="213">
                  <c:v>3.259470476729968E-3</c:v>
                </c:pt>
                <c:pt idx="214">
                  <c:v>4.3178246718067392E-3</c:v>
                </c:pt>
                <c:pt idx="215">
                  <c:v>3.0236235619196077E-3</c:v>
                </c:pt>
                <c:pt idx="216">
                  <c:v>3.0064759392428725E-3</c:v>
                </c:pt>
                <c:pt idx="217">
                  <c:v>4.7486323073508124E-3</c:v>
                </c:pt>
                <c:pt idx="218">
                  <c:v>2.7771073084992305E-3</c:v>
                </c:pt>
                <c:pt idx="219">
                  <c:v>3.177552616010246E-3</c:v>
                </c:pt>
                <c:pt idx="220">
                  <c:v>2.8463751016745012E-3</c:v>
                </c:pt>
                <c:pt idx="221">
                  <c:v>2.3040238799711329E-3</c:v>
                </c:pt>
                <c:pt idx="222">
                  <c:v>4.4975038658671054E-3</c:v>
                </c:pt>
                <c:pt idx="223">
                  <c:v>2.6995631763699944E-3</c:v>
                </c:pt>
                <c:pt idx="224">
                  <c:v>4.8643710460585026E-3</c:v>
                </c:pt>
                <c:pt idx="225">
                  <c:v>3.2100395979672733E-4</c:v>
                </c:pt>
                <c:pt idx="226">
                  <c:v>2.761063702302587E-3</c:v>
                </c:pt>
                <c:pt idx="227">
                  <c:v>7.9375458425743721E-6</c:v>
                </c:pt>
                <c:pt idx="228">
                  <c:v>5.0495869284148476E-3</c:v>
                </c:pt>
                <c:pt idx="229">
                  <c:v>1.425969422885453E-3</c:v>
                </c:pt>
                <c:pt idx="230">
                  <c:v>1.1068111196934006E-2</c:v>
                </c:pt>
                <c:pt idx="231">
                  <c:v>3.9738215008628701E-3</c:v>
                </c:pt>
                <c:pt idx="232">
                  <c:v>2.9605112478540436E-3</c:v>
                </c:pt>
                <c:pt idx="233">
                  <c:v>3.0751957663420568E-3</c:v>
                </c:pt>
                <c:pt idx="234">
                  <c:v>2.5126147263093883E-3</c:v>
                </c:pt>
                <c:pt idx="235">
                  <c:v>3.675987616168208E-3</c:v>
                </c:pt>
                <c:pt idx="236">
                  <c:v>2.7007755641318284E-3</c:v>
                </c:pt>
                <c:pt idx="237">
                  <c:v>5.6435989302435691E-8</c:v>
                </c:pt>
                <c:pt idx="238">
                  <c:v>2.8629280366175135E-3</c:v>
                </c:pt>
                <c:pt idx="239">
                  <c:v>2.6225877027860139E-3</c:v>
                </c:pt>
                <c:pt idx="240">
                  <c:v>2.9611109415893849E-3</c:v>
                </c:pt>
                <c:pt idx="241">
                  <c:v>2.7553075105615885E-3</c:v>
                </c:pt>
                <c:pt idx="242">
                  <c:v>2.6373176049781987E-3</c:v>
                </c:pt>
                <c:pt idx="243">
                  <c:v>3.6172420523410171E-3</c:v>
                </c:pt>
                <c:pt idx="244">
                  <c:v>3.4601709159109359E-3</c:v>
                </c:pt>
                <c:pt idx="245">
                  <c:v>2.833916419071345E-3</c:v>
                </c:pt>
                <c:pt idx="246">
                  <c:v>1.2091617970969879E-3</c:v>
                </c:pt>
                <c:pt idx="247">
                  <c:v>2.3984177821776355E-3</c:v>
                </c:pt>
                <c:pt idx="248">
                  <c:v>3.2219716096345396E-3</c:v>
                </c:pt>
                <c:pt idx="249">
                  <c:v>3.6992617441727453E-3</c:v>
                </c:pt>
                <c:pt idx="250">
                  <c:v>1.9893834500300874E-3</c:v>
                </c:pt>
                <c:pt idx="251">
                  <c:v>1.9319333913879147E-3</c:v>
                </c:pt>
                <c:pt idx="252">
                  <c:v>3.2863258441528675E-3</c:v>
                </c:pt>
                <c:pt idx="253">
                  <c:v>1.7115427398331003E-3</c:v>
                </c:pt>
                <c:pt idx="254">
                  <c:v>3.2673287017176726E-3</c:v>
                </c:pt>
                <c:pt idx="255">
                  <c:v>1.8065672916940186E-3</c:v>
                </c:pt>
                <c:pt idx="256">
                  <c:v>2.7034413623646786E-3</c:v>
                </c:pt>
                <c:pt idx="257">
                  <c:v>3.0987279179204297E-3</c:v>
                </c:pt>
                <c:pt idx="258">
                  <c:v>2.0589221828444201E-3</c:v>
                </c:pt>
                <c:pt idx="259">
                  <c:v>2.3816859448748734E-3</c:v>
                </c:pt>
                <c:pt idx="260">
                  <c:v>2.4476894889838324E-3</c:v>
                </c:pt>
                <c:pt idx="261">
                  <c:v>2.0408165062675053E-3</c:v>
                </c:pt>
                <c:pt idx="262">
                  <c:v>2.254998352452135E-3</c:v>
                </c:pt>
                <c:pt idx="263">
                  <c:v>2.067322874513207E-3</c:v>
                </c:pt>
                <c:pt idx="264">
                  <c:v>1.8186668363634098E-3</c:v>
                </c:pt>
                <c:pt idx="265">
                  <c:v>1.7132657672415611E-3</c:v>
                </c:pt>
                <c:pt idx="266">
                  <c:v>2.7393998128547965E-3</c:v>
                </c:pt>
                <c:pt idx="267">
                  <c:v>2.6787568428448816E-3</c:v>
                </c:pt>
                <c:pt idx="268">
                  <c:v>2.3895567884017121E-3</c:v>
                </c:pt>
                <c:pt idx="269">
                  <c:v>1.6588956514701676E-3</c:v>
                </c:pt>
                <c:pt idx="270">
                  <c:v>3.3460644580704892E-3</c:v>
                </c:pt>
                <c:pt idx="271">
                  <c:v>1.8869864977424601E-3</c:v>
                </c:pt>
                <c:pt idx="272">
                  <c:v>2.0673678447299675E-3</c:v>
                </c:pt>
                <c:pt idx="273">
                  <c:v>2.7575638618267465E-3</c:v>
                </c:pt>
                <c:pt idx="274">
                  <c:v>1.6728535988791932E-3</c:v>
                </c:pt>
                <c:pt idx="275">
                  <c:v>2.6289861726543455E-3</c:v>
                </c:pt>
                <c:pt idx="276">
                  <c:v>2.1647812501714258E-3</c:v>
                </c:pt>
                <c:pt idx="277">
                  <c:v>3.3128131791610228E-3</c:v>
                </c:pt>
                <c:pt idx="278">
                  <c:v>1.6460838941440392E-3</c:v>
                </c:pt>
                <c:pt idx="279">
                  <c:v>2.5394148929723027E-3</c:v>
                </c:pt>
                <c:pt idx="280">
                  <c:v>2.3144496485984576E-3</c:v>
                </c:pt>
                <c:pt idx="281">
                  <c:v>4.2177949383260709E-3</c:v>
                </c:pt>
                <c:pt idx="282">
                  <c:v>1.6921987698690622E-3</c:v>
                </c:pt>
                <c:pt idx="283">
                  <c:v>1.8562181094640055E-3</c:v>
                </c:pt>
                <c:pt idx="284">
                  <c:v>1.2079454117069686E-3</c:v>
                </c:pt>
                <c:pt idx="285">
                  <c:v>2.6819857462650819E-3</c:v>
                </c:pt>
                <c:pt idx="286">
                  <c:v>2.6867745436909203E-3</c:v>
                </c:pt>
                <c:pt idx="287">
                  <c:v>2.0181662558177937E-3</c:v>
                </c:pt>
                <c:pt idx="288">
                  <c:v>1.9914471693046397E-3</c:v>
                </c:pt>
                <c:pt idx="289">
                  <c:v>1.9743343483990352E-3</c:v>
                </c:pt>
                <c:pt idx="290">
                  <c:v>2.0039968542383611E-3</c:v>
                </c:pt>
                <c:pt idx="291">
                  <c:v>1.9647415189355637E-3</c:v>
                </c:pt>
                <c:pt idx="292">
                  <c:v>1.2908498970593447E-3</c:v>
                </c:pt>
                <c:pt idx="293">
                  <c:v>1.074494829377535E-3</c:v>
                </c:pt>
                <c:pt idx="294">
                  <c:v>6.6458199800578156E-4</c:v>
                </c:pt>
                <c:pt idx="295">
                  <c:v>1.2410285833365138E-3</c:v>
                </c:pt>
                <c:pt idx="296">
                  <c:v>1.8087443945517313E-3</c:v>
                </c:pt>
                <c:pt idx="297">
                  <c:v>8.0210560325984855E-4</c:v>
                </c:pt>
                <c:pt idx="298">
                  <c:v>1.0540377227490796E-3</c:v>
                </c:pt>
                <c:pt idx="299">
                  <c:v>1.758891304479216E-3</c:v>
                </c:pt>
                <c:pt idx="300">
                  <c:v>7.6331534067614407E-4</c:v>
                </c:pt>
                <c:pt idx="301">
                  <c:v>1.1487951927818506E-3</c:v>
                </c:pt>
                <c:pt idx="302">
                  <c:v>1.1518725148734787E-3</c:v>
                </c:pt>
                <c:pt idx="303">
                  <c:v>8.2716284656810771E-4</c:v>
                </c:pt>
                <c:pt idx="304">
                  <c:v>4.2540055858537184E-4</c:v>
                </c:pt>
                <c:pt idx="305">
                  <c:v>6.9824991374290248E-4</c:v>
                </c:pt>
                <c:pt idx="306">
                  <c:v>3.8764403447531716E-4</c:v>
                </c:pt>
                <c:pt idx="307">
                  <c:v>7.535890817092336E-4</c:v>
                </c:pt>
                <c:pt idx="308">
                  <c:v>1.1314467960301152E-3</c:v>
                </c:pt>
                <c:pt idx="309">
                  <c:v>7.2973137236567536E-4</c:v>
                </c:pt>
                <c:pt idx="310">
                  <c:v>2.8647475098809847E-4</c:v>
                </c:pt>
                <c:pt idx="311">
                  <c:v>1.0442419556453498E-3</c:v>
                </c:pt>
                <c:pt idx="312">
                  <c:v>4.8508488007166766E-4</c:v>
                </c:pt>
                <c:pt idx="313">
                  <c:v>6.9527955730812167E-4</c:v>
                </c:pt>
                <c:pt idx="314">
                  <c:v>1.1943405228742642E-3</c:v>
                </c:pt>
                <c:pt idx="315">
                  <c:v>3.9097390565790861E-4</c:v>
                </c:pt>
                <c:pt idx="316">
                  <c:v>8.8508099010215359E-4</c:v>
                </c:pt>
                <c:pt idx="317">
                  <c:v>6.2589336183009527E-4</c:v>
                </c:pt>
                <c:pt idx="318">
                  <c:v>9.6974804931200878E-4</c:v>
                </c:pt>
                <c:pt idx="319">
                  <c:v>8.1234942239429714E-4</c:v>
                </c:pt>
                <c:pt idx="320">
                  <c:v>2.7985001380955216E-5</c:v>
                </c:pt>
                <c:pt idx="321">
                  <c:v>6.7737386325559363E-4</c:v>
                </c:pt>
                <c:pt idx="322">
                  <c:v>4.5590717357157738E-4</c:v>
                </c:pt>
                <c:pt idx="323">
                  <c:v>7.3526897332596775E-4</c:v>
                </c:pt>
                <c:pt idx="324">
                  <c:v>6.7043534524458416E-4</c:v>
                </c:pt>
                <c:pt idx="325">
                  <c:v>5.8386600274010366E-4</c:v>
                </c:pt>
                <c:pt idx="326">
                  <c:v>3.1123122945066233E-4</c:v>
                </c:pt>
                <c:pt idx="327">
                  <c:v>1.4961782935901953E-4</c:v>
                </c:pt>
                <c:pt idx="328">
                  <c:v>1.4246801832039203E-4</c:v>
                </c:pt>
                <c:pt idx="329">
                  <c:v>1.3511421137138368E-5</c:v>
                </c:pt>
                <c:pt idx="330">
                  <c:v>5.1678771703753601E-4</c:v>
                </c:pt>
                <c:pt idx="331">
                  <c:v>3.9079168070004622E-4</c:v>
                </c:pt>
                <c:pt idx="332">
                  <c:v>2.5860950691051294E-4</c:v>
                </c:pt>
                <c:pt idx="333">
                  <c:v>3.7733023360460679E-4</c:v>
                </c:pt>
                <c:pt idx="334">
                  <c:v>5.3747477347422762E-4</c:v>
                </c:pt>
                <c:pt idx="335">
                  <c:v>1.5770662750637919E-4</c:v>
                </c:pt>
                <c:pt idx="336">
                  <c:v>3.253771582819422E-4</c:v>
                </c:pt>
                <c:pt idx="337">
                  <c:v>1.8503676101106416E-4</c:v>
                </c:pt>
                <c:pt idx="338">
                  <c:v>3.9051591362488129E-4</c:v>
                </c:pt>
                <c:pt idx="339">
                  <c:v>1.3274782070535451E-4</c:v>
                </c:pt>
                <c:pt idx="340">
                  <c:v>2.2231959091082514E-4</c:v>
                </c:pt>
                <c:pt idx="341">
                  <c:v>2.216761886929128E-4</c:v>
                </c:pt>
                <c:pt idx="342">
                  <c:v>1.8575338953249587E-4</c:v>
                </c:pt>
                <c:pt idx="343">
                  <c:v>6.2257986270286493E-4</c:v>
                </c:pt>
                <c:pt idx="344">
                  <c:v>1.4130842489485098E-4</c:v>
                </c:pt>
                <c:pt idx="345">
                  <c:v>1.4130049259959037E-4</c:v>
                </c:pt>
                <c:pt idx="346">
                  <c:v>1.9484241399484958E-4</c:v>
                </c:pt>
                <c:pt idx="347">
                  <c:v>1.6846858527498547E-4</c:v>
                </c:pt>
                <c:pt idx="348">
                  <c:v>2.2319604467130024E-4</c:v>
                </c:pt>
                <c:pt idx="349">
                  <c:v>2.0246142933118936E-4</c:v>
                </c:pt>
                <c:pt idx="350">
                  <c:v>1.2997809602679353E-4</c:v>
                </c:pt>
                <c:pt idx="351">
                  <c:v>2.2240016540106365E-4</c:v>
                </c:pt>
                <c:pt idx="352">
                  <c:v>2.2427735195470233E-4</c:v>
                </c:pt>
                <c:pt idx="353">
                  <c:v>3.6259915301196195E-4</c:v>
                </c:pt>
                <c:pt idx="354">
                  <c:v>1.9194978638368613E-4</c:v>
                </c:pt>
                <c:pt idx="355">
                  <c:v>6.7877877333553429E-6</c:v>
                </c:pt>
                <c:pt idx="356">
                  <c:v>8.0956024768027827E-5</c:v>
                </c:pt>
                <c:pt idx="357">
                  <c:v>1.9378356248824172E-4</c:v>
                </c:pt>
                <c:pt idx="358">
                  <c:v>1.128457701532731E-4</c:v>
                </c:pt>
                <c:pt idx="359">
                  <c:v>1.219876855509986E-4</c:v>
                </c:pt>
                <c:pt idx="360">
                  <c:v>1.1978872489545523E-4</c:v>
                </c:pt>
                <c:pt idx="361">
                  <c:v>9.2120010068670079E-5</c:v>
                </c:pt>
                <c:pt idx="362">
                  <c:v>6.5359920060985605E-5</c:v>
                </c:pt>
                <c:pt idx="363">
                  <c:v>1.0651222215216265E-4</c:v>
                </c:pt>
                <c:pt idx="364">
                  <c:v>1.0738071945621618E-4</c:v>
                </c:pt>
                <c:pt idx="365">
                  <c:v>1.2894206379299657E-4</c:v>
                </c:pt>
                <c:pt idx="366">
                  <c:v>1.2488480927081312E-4</c:v>
                </c:pt>
                <c:pt idx="367">
                  <c:v>1.6827993242853509E-4</c:v>
                </c:pt>
                <c:pt idx="368">
                  <c:v>9.4950771630604713E-5</c:v>
                </c:pt>
                <c:pt idx="369">
                  <c:v>8.9231861962017333E-5</c:v>
                </c:pt>
                <c:pt idx="370">
                  <c:v>1.2191486346001121E-4</c:v>
                </c:pt>
                <c:pt idx="371">
                  <c:v>1.1475695818716097E-4</c:v>
                </c:pt>
                <c:pt idx="372">
                  <c:v>1.1262446475712879E-4</c:v>
                </c:pt>
                <c:pt idx="373">
                  <c:v>4.0280593441689053E-5</c:v>
                </c:pt>
                <c:pt idx="374">
                  <c:v>4.5961044013018235E-5</c:v>
                </c:pt>
                <c:pt idx="375">
                  <c:v>3.3246034364580354E-5</c:v>
                </c:pt>
                <c:pt idx="376">
                  <c:v>8.5339766569797471E-5</c:v>
                </c:pt>
                <c:pt idx="377">
                  <c:v>7.6423583912724253E-5</c:v>
                </c:pt>
                <c:pt idx="378">
                  <c:v>9.6316038365881846E-5</c:v>
                </c:pt>
                <c:pt idx="379">
                  <c:v>6.9061875269290499E-5</c:v>
                </c:pt>
                <c:pt idx="380">
                  <c:v>6.2644704390915854E-5</c:v>
                </c:pt>
                <c:pt idx="381">
                  <c:v>3.8226280100825044E-5</c:v>
                </c:pt>
                <c:pt idx="382">
                  <c:v>9.6682040338769838E-6</c:v>
                </c:pt>
                <c:pt idx="383">
                  <c:v>1.2314489160931663E-5</c:v>
                </c:pt>
                <c:pt idx="384">
                  <c:v>6.7547380925366093E-6</c:v>
                </c:pt>
                <c:pt idx="385">
                  <c:v>2.5552661069566189E-5</c:v>
                </c:pt>
                <c:pt idx="386">
                  <c:v>4.9595364061691235E-6</c:v>
                </c:pt>
                <c:pt idx="387">
                  <c:v>5.0443499236537342E-6</c:v>
                </c:pt>
                <c:pt idx="388">
                  <c:v>1.4561646280982295E-5</c:v>
                </c:pt>
                <c:pt idx="389">
                  <c:v>9.264153254053858E-6</c:v>
                </c:pt>
                <c:pt idx="390">
                  <c:v>4.0846943842594979E-6</c:v>
                </c:pt>
                <c:pt idx="391">
                  <c:v>7.7069854379673909E-7</c:v>
                </c:pt>
                <c:pt idx="392">
                  <c:v>9.9576788939699171E-6</c:v>
                </c:pt>
                <c:pt idx="393">
                  <c:v>2.2742474023660986E-7</c:v>
                </c:pt>
                <c:pt idx="394">
                  <c:v>1.0336360720636998E-7</c:v>
                </c:pt>
                <c:pt idx="395">
                  <c:v>1.3989134825147128E-7</c:v>
                </c:pt>
                <c:pt idx="396">
                  <c:v>1.0039275334027441E-6</c:v>
                </c:pt>
                <c:pt idx="397">
                  <c:v>1.0916980739154143E-6</c:v>
                </c:pt>
                <c:pt idx="398">
                  <c:v>7.6194450786765816E-6</c:v>
                </c:pt>
                <c:pt idx="399">
                  <c:v>1.8187461912531527E-5</c:v>
                </c:pt>
                <c:pt idx="400">
                  <c:v>2.5744290643074793E-7</c:v>
                </c:pt>
                <c:pt idx="401">
                  <c:v>5.5821428924263079E-6</c:v>
                </c:pt>
                <c:pt idx="402">
                  <c:v>3.551353974578829E-6</c:v>
                </c:pt>
                <c:pt idx="403">
                  <c:v>5.8198585079156285E-6</c:v>
                </c:pt>
                <c:pt idx="404">
                  <c:v>8.6457929842431461E-6</c:v>
                </c:pt>
                <c:pt idx="405">
                  <c:v>9.243867555452102E-6</c:v>
                </c:pt>
                <c:pt idx="406">
                  <c:v>2.3011428731282525E-5</c:v>
                </c:pt>
                <c:pt idx="407">
                  <c:v>5.7114411888266044E-5</c:v>
                </c:pt>
                <c:pt idx="408">
                  <c:v>6.8646579187247526E-5</c:v>
                </c:pt>
                <c:pt idx="409">
                  <c:v>5.8317064984514207E-5</c:v>
                </c:pt>
                <c:pt idx="410">
                  <c:v>2.8978893647093851E-5</c:v>
                </c:pt>
                <c:pt idx="411">
                  <c:v>5.9461370835359713E-5</c:v>
                </c:pt>
                <c:pt idx="412">
                  <c:v>7.4151386724127306E-5</c:v>
                </c:pt>
                <c:pt idx="413">
                  <c:v>3.0452677900217668E-4</c:v>
                </c:pt>
                <c:pt idx="414">
                  <c:v>2.4896455805873037E-4</c:v>
                </c:pt>
                <c:pt idx="415">
                  <c:v>8.0285739320948749E-5</c:v>
                </c:pt>
                <c:pt idx="416">
                  <c:v>1.0247834060618412E-4</c:v>
                </c:pt>
                <c:pt idx="417">
                  <c:v>7.3120807962061572E-5</c:v>
                </c:pt>
                <c:pt idx="418">
                  <c:v>8.4481760935577874E-5</c:v>
                </c:pt>
                <c:pt idx="419">
                  <c:v>9.6131948339547697E-5</c:v>
                </c:pt>
                <c:pt idx="420">
                  <c:v>5.5243570224961751E-5</c:v>
                </c:pt>
                <c:pt idx="421">
                  <c:v>1.012139331985499E-4</c:v>
                </c:pt>
                <c:pt idx="422">
                  <c:v>9.3776118760280355E-5</c:v>
                </c:pt>
                <c:pt idx="423">
                  <c:v>6.0515772542429678E-5</c:v>
                </c:pt>
                <c:pt idx="424">
                  <c:v>1.3711256396494514E-4</c:v>
                </c:pt>
                <c:pt idx="425">
                  <c:v>6.6034010806021888E-5</c:v>
                </c:pt>
                <c:pt idx="426">
                  <c:v>9.1279721642335438E-5</c:v>
                </c:pt>
                <c:pt idx="427">
                  <c:v>9.8534062447835574E-5</c:v>
                </c:pt>
                <c:pt idx="428">
                  <c:v>1.0339562322584393E-4</c:v>
                </c:pt>
                <c:pt idx="429">
                  <c:v>4.5216272361864035E-5</c:v>
                </c:pt>
                <c:pt idx="430">
                  <c:v>9.8169126385389989E-5</c:v>
                </c:pt>
                <c:pt idx="431">
                  <c:v>9.6205738948218985E-5</c:v>
                </c:pt>
                <c:pt idx="432">
                  <c:v>9.9147952371942408E-5</c:v>
                </c:pt>
                <c:pt idx="433">
                  <c:v>9.0853879956722864E-5</c:v>
                </c:pt>
                <c:pt idx="434">
                  <c:v>1.0157096345113969E-4</c:v>
                </c:pt>
                <c:pt idx="435">
                  <c:v>1.107703447704032E-4</c:v>
                </c:pt>
                <c:pt idx="436">
                  <c:v>1.08626049295175E-4</c:v>
                </c:pt>
                <c:pt idx="437">
                  <c:v>1.0597532396450362E-4</c:v>
                </c:pt>
                <c:pt idx="438">
                  <c:v>1.4214521276465045E-4</c:v>
                </c:pt>
                <c:pt idx="439">
                  <c:v>1.3111072182018995E-4</c:v>
                </c:pt>
                <c:pt idx="440">
                  <c:v>1.3157927051230618E-4</c:v>
                </c:pt>
                <c:pt idx="441">
                  <c:v>1.4475168808076357E-4</c:v>
                </c:pt>
                <c:pt idx="442">
                  <c:v>1.4832249461606465E-4</c:v>
                </c:pt>
                <c:pt idx="443">
                  <c:v>1.3704592379759983E-4</c:v>
                </c:pt>
                <c:pt idx="444">
                  <c:v>1.5331383537749637E-4</c:v>
                </c:pt>
                <c:pt idx="445">
                  <c:v>1.2172694731990616E-4</c:v>
                </c:pt>
                <c:pt idx="446">
                  <c:v>9.7236996059749928E-5</c:v>
                </c:pt>
                <c:pt idx="447">
                  <c:v>1.5339249359101853E-4</c:v>
                </c:pt>
                <c:pt idx="448">
                  <c:v>1.5736729553000823E-4</c:v>
                </c:pt>
                <c:pt idx="449">
                  <c:v>1.0483472681604776E-3</c:v>
                </c:pt>
                <c:pt idx="450">
                  <c:v>1.5569010930132011E-4</c:v>
                </c:pt>
                <c:pt idx="451">
                  <c:v>1.5819562609246501E-4</c:v>
                </c:pt>
                <c:pt idx="452">
                  <c:v>1.6780060514356437E-4</c:v>
                </c:pt>
                <c:pt idx="453">
                  <c:v>1.6146500377104003E-4</c:v>
                </c:pt>
                <c:pt idx="454">
                  <c:v>1.6146500377104003E-4</c:v>
                </c:pt>
                <c:pt idx="455">
                  <c:v>1.5109918640578211E-4</c:v>
                </c:pt>
                <c:pt idx="456">
                  <c:v>1.5464429280364115E-4</c:v>
                </c:pt>
                <c:pt idx="457">
                  <c:v>2.6664383103006278E-3</c:v>
                </c:pt>
                <c:pt idx="458">
                  <c:v>7.6988496722382927E-5</c:v>
                </c:pt>
                <c:pt idx="459">
                  <c:v>1.7356241501427191E-4</c:v>
                </c:pt>
                <c:pt idx="460">
                  <c:v>1.4889355101081026E-4</c:v>
                </c:pt>
                <c:pt idx="461">
                  <c:v>1.8306306815981237E-4</c:v>
                </c:pt>
                <c:pt idx="462">
                  <c:v>1.8070245531133348E-4</c:v>
                </c:pt>
                <c:pt idx="463">
                  <c:v>2.1059629990077659E-4</c:v>
                </c:pt>
                <c:pt idx="464">
                  <c:v>2.0113884332515565E-4</c:v>
                </c:pt>
                <c:pt idx="465">
                  <c:v>2.5255235790442519E-4</c:v>
                </c:pt>
                <c:pt idx="466">
                  <c:v>2.39762624466135E-4</c:v>
                </c:pt>
                <c:pt idx="467">
                  <c:v>2.2010587958003314E-4</c:v>
                </c:pt>
                <c:pt idx="468">
                  <c:v>2.2994177364946364E-4</c:v>
                </c:pt>
                <c:pt idx="469">
                  <c:v>2.7197605188700457E-4</c:v>
                </c:pt>
                <c:pt idx="470">
                  <c:v>2.1086340866113189E-4</c:v>
                </c:pt>
                <c:pt idx="471">
                  <c:v>2.0457373787004839E-4</c:v>
                </c:pt>
                <c:pt idx="472">
                  <c:v>2.3563256384830368E-4</c:v>
                </c:pt>
                <c:pt idx="473">
                  <c:v>2.1319237571150801E-4</c:v>
                </c:pt>
                <c:pt idx="474">
                  <c:v>2.6337957192057226E-4</c:v>
                </c:pt>
                <c:pt idx="475">
                  <c:v>2.324691765952598E-4</c:v>
                </c:pt>
                <c:pt idx="476">
                  <c:v>2.394695679337685E-4</c:v>
                </c:pt>
                <c:pt idx="477">
                  <c:v>2.5246245722614525E-4</c:v>
                </c:pt>
                <c:pt idx="478">
                  <c:v>2.7340238291288918E-4</c:v>
                </c:pt>
                <c:pt idx="479">
                  <c:v>2.5162675167484229E-4</c:v>
                </c:pt>
                <c:pt idx="480">
                  <c:v>1.9854531151595185E-4</c:v>
                </c:pt>
                <c:pt idx="481">
                  <c:v>1.8213269799973513E-4</c:v>
                </c:pt>
                <c:pt idx="482">
                  <c:v>2.4907902102343341E-4</c:v>
                </c:pt>
                <c:pt idx="483">
                  <c:v>2.4372321503156051E-4</c:v>
                </c:pt>
                <c:pt idx="484">
                  <c:v>2.4773186757125415E-4</c:v>
                </c:pt>
                <c:pt idx="485">
                  <c:v>2.4829708014118316E-4</c:v>
                </c:pt>
                <c:pt idx="486">
                  <c:v>2.1024476162378094E-4</c:v>
                </c:pt>
                <c:pt idx="487">
                  <c:v>2.3715443645319552E-4</c:v>
                </c:pt>
                <c:pt idx="488">
                  <c:v>2.0528247122549752E-4</c:v>
                </c:pt>
                <c:pt idx="489">
                  <c:v>2.5620188891235113E-4</c:v>
                </c:pt>
                <c:pt idx="490">
                  <c:v>2.1305438460698944E-4</c:v>
                </c:pt>
                <c:pt idx="491">
                  <c:v>1.8111077957711635E-4</c:v>
                </c:pt>
                <c:pt idx="492">
                  <c:v>2.1273978258284191E-4</c:v>
                </c:pt>
                <c:pt idx="493">
                  <c:v>2.4362407388607706E-4</c:v>
                </c:pt>
                <c:pt idx="494">
                  <c:v>2.436240788830033E-4</c:v>
                </c:pt>
                <c:pt idx="495">
                  <c:v>2.2309370102429157E-4</c:v>
                </c:pt>
                <c:pt idx="496">
                  <c:v>2.2309370363251659E-4</c:v>
                </c:pt>
                <c:pt idx="497">
                  <c:v>2.6685680640702107E-4</c:v>
                </c:pt>
                <c:pt idx="498">
                  <c:v>3.0777808533602696E-4</c:v>
                </c:pt>
                <c:pt idx="499">
                  <c:v>2.7363877574958998E-4</c:v>
                </c:pt>
                <c:pt idx="500">
                  <c:v>3.3424662474858664E-4</c:v>
                </c:pt>
                <c:pt idx="501">
                  <c:v>3.0898766473300729E-4</c:v>
                </c:pt>
                <c:pt idx="502">
                  <c:v>3.1198741652988416E-4</c:v>
                </c:pt>
                <c:pt idx="503">
                  <c:v>3.1086317956041947E-4</c:v>
                </c:pt>
                <c:pt idx="504">
                  <c:v>2.9516540182191207E-4</c:v>
                </c:pt>
                <c:pt idx="505">
                  <c:v>2.8502029212665488E-4</c:v>
                </c:pt>
                <c:pt idx="506">
                  <c:v>2.8166676340784618E-4</c:v>
                </c:pt>
                <c:pt idx="507">
                  <c:v>3.9721939446160821E-4</c:v>
                </c:pt>
                <c:pt idx="508">
                  <c:v>4.0233090777257944E-4</c:v>
                </c:pt>
                <c:pt idx="509">
                  <c:v>4.2871508460180845E-4</c:v>
                </c:pt>
                <c:pt idx="510">
                  <c:v>4.5085121046637447E-4</c:v>
                </c:pt>
                <c:pt idx="511">
                  <c:v>4.2819040974991461E-4</c:v>
                </c:pt>
                <c:pt idx="512">
                  <c:v>4.008237278521379E-4</c:v>
                </c:pt>
                <c:pt idx="513">
                  <c:v>3.1295541578420135E-4</c:v>
                </c:pt>
                <c:pt idx="514">
                  <c:v>4.5768386559399764E-4</c:v>
                </c:pt>
                <c:pt idx="515">
                  <c:v>4.6904363891539139E-4</c:v>
                </c:pt>
                <c:pt idx="516">
                  <c:v>4.8781246959073924E-4</c:v>
                </c:pt>
                <c:pt idx="517">
                  <c:v>4.7369999913544924E-4</c:v>
                </c:pt>
                <c:pt idx="518">
                  <c:v>4.6577877429546371E-4</c:v>
                </c:pt>
                <c:pt idx="519">
                  <c:v>4.5294974882314489E-4</c:v>
                </c:pt>
                <c:pt idx="520">
                  <c:v>4.8759363301729774E-4</c:v>
                </c:pt>
                <c:pt idx="521">
                  <c:v>4.4983604225842279E-4</c:v>
                </c:pt>
                <c:pt idx="522">
                  <c:v>4.8861949792019122E-4</c:v>
                </c:pt>
                <c:pt idx="523">
                  <c:v>4.9305044598388316E-4</c:v>
                </c:pt>
                <c:pt idx="524">
                  <c:v>5.1223255419155641E-4</c:v>
                </c:pt>
                <c:pt idx="525">
                  <c:v>4.7787582534257662E-4</c:v>
                </c:pt>
                <c:pt idx="526">
                  <c:v>5.1758417916628898E-4</c:v>
                </c:pt>
                <c:pt idx="527">
                  <c:v>4.5276571576911541E-4</c:v>
                </c:pt>
                <c:pt idx="528">
                  <c:v>5.3056505361477743E-4</c:v>
                </c:pt>
                <c:pt idx="529">
                  <c:v>2.4764121508620259E-4</c:v>
                </c:pt>
                <c:pt idx="530">
                  <c:v>4.6072193171037333E-4</c:v>
                </c:pt>
                <c:pt idx="531">
                  <c:v>6.7645273060236552E-4</c:v>
                </c:pt>
                <c:pt idx="532">
                  <c:v>7.1003531560251865E-4</c:v>
                </c:pt>
                <c:pt idx="533">
                  <c:v>7.7654284352763703E-4</c:v>
                </c:pt>
                <c:pt idx="534">
                  <c:v>7.8212614745819741E-4</c:v>
                </c:pt>
                <c:pt idx="535">
                  <c:v>7.7067710471358838E-4</c:v>
                </c:pt>
                <c:pt idx="536">
                  <c:v>7.8308720914372319E-4</c:v>
                </c:pt>
                <c:pt idx="537">
                  <c:v>8.0392533300273458E-4</c:v>
                </c:pt>
                <c:pt idx="538">
                  <c:v>8.2836717100675942E-4</c:v>
                </c:pt>
                <c:pt idx="539">
                  <c:v>7.9168802529132082E-4</c:v>
                </c:pt>
                <c:pt idx="540">
                  <c:v>8.1024157225818415E-4</c:v>
                </c:pt>
                <c:pt idx="541">
                  <c:v>1.0525303005645933E-3</c:v>
                </c:pt>
                <c:pt idx="542">
                  <c:v>1.0577275361745631E-3</c:v>
                </c:pt>
                <c:pt idx="543">
                  <c:v>1.1184157471027024E-3</c:v>
                </c:pt>
                <c:pt idx="544">
                  <c:v>1.1237729831959007E-3</c:v>
                </c:pt>
                <c:pt idx="545">
                  <c:v>1.0866780190443954E-3</c:v>
                </c:pt>
                <c:pt idx="546">
                  <c:v>1.2612682678514058E-3</c:v>
                </c:pt>
                <c:pt idx="547">
                  <c:v>1.1005898152388251E-3</c:v>
                </c:pt>
                <c:pt idx="548">
                  <c:v>1.1340089197429467E-3</c:v>
                </c:pt>
                <c:pt idx="549">
                  <c:v>1.1377130690618249E-3</c:v>
                </c:pt>
                <c:pt idx="550">
                  <c:v>1.1127411118712685E-3</c:v>
                </c:pt>
                <c:pt idx="551">
                  <c:v>1.1474245879257105E-3</c:v>
                </c:pt>
                <c:pt idx="552">
                  <c:v>1.1436478670726899E-3</c:v>
                </c:pt>
                <c:pt idx="553">
                  <c:v>1.1070839284547408E-3</c:v>
                </c:pt>
                <c:pt idx="554">
                  <c:v>1.1315962892973449E-3</c:v>
                </c:pt>
                <c:pt idx="555">
                  <c:v>1.1791811797501877E-3</c:v>
                </c:pt>
                <c:pt idx="556">
                  <c:v>1.0476212243411874E-3</c:v>
                </c:pt>
                <c:pt idx="557">
                  <c:v>1.1465920717047952E-3</c:v>
                </c:pt>
                <c:pt idx="558">
                  <c:v>1.114449731698789E-3</c:v>
                </c:pt>
                <c:pt idx="559">
                  <c:v>1.3301836765549548E-3</c:v>
                </c:pt>
                <c:pt idx="560">
                  <c:v>1.1214606756165368E-3</c:v>
                </c:pt>
                <c:pt idx="561">
                  <c:v>1.1639004884563748E-3</c:v>
                </c:pt>
                <c:pt idx="562">
                  <c:v>1.0985084735643709E-3</c:v>
                </c:pt>
                <c:pt idx="563">
                  <c:v>1.1095697357111358E-3</c:v>
                </c:pt>
                <c:pt idx="564">
                  <c:v>1.1585836287614374E-3</c:v>
                </c:pt>
                <c:pt idx="565">
                  <c:v>1.1132727376012006E-3</c:v>
                </c:pt>
                <c:pt idx="566">
                  <c:v>1.1412418161381736E-3</c:v>
                </c:pt>
                <c:pt idx="567">
                  <c:v>1.1095587157345034E-3</c:v>
                </c:pt>
                <c:pt idx="568">
                  <c:v>1.1495096074131165E-3</c:v>
                </c:pt>
                <c:pt idx="569">
                  <c:v>1.1581897632069406E-3</c:v>
                </c:pt>
                <c:pt idx="570">
                  <c:v>1.201312523283513E-3</c:v>
                </c:pt>
                <c:pt idx="571">
                  <c:v>1.1191925018471558E-3</c:v>
                </c:pt>
                <c:pt idx="572">
                  <c:v>1.1615897424589472E-3</c:v>
                </c:pt>
                <c:pt idx="573">
                  <c:v>1.2858609270837991E-3</c:v>
                </c:pt>
                <c:pt idx="574">
                  <c:v>1.1415391135700989E-3</c:v>
                </c:pt>
                <c:pt idx="575">
                  <c:v>1.2120451104931274E-3</c:v>
                </c:pt>
                <c:pt idx="576">
                  <c:v>9.6635801542213412E-4</c:v>
                </c:pt>
                <c:pt idx="577">
                  <c:v>1.3042258209624584E-3</c:v>
                </c:pt>
                <c:pt idx="578">
                  <c:v>1.4593949283489226E-3</c:v>
                </c:pt>
                <c:pt idx="579">
                  <c:v>1.3796262222582312E-3</c:v>
                </c:pt>
                <c:pt idx="580">
                  <c:v>1.3796262222582312E-3</c:v>
                </c:pt>
                <c:pt idx="581">
                  <c:v>1.4165517842938506E-3</c:v>
                </c:pt>
                <c:pt idx="582">
                  <c:v>1.4165517842938506E-3</c:v>
                </c:pt>
                <c:pt idx="583">
                  <c:v>1.4059822913733754E-3</c:v>
                </c:pt>
                <c:pt idx="584">
                  <c:v>1.3732116050980819E-3</c:v>
                </c:pt>
                <c:pt idx="585">
                  <c:v>1.5017513343460577E-3</c:v>
                </c:pt>
                <c:pt idx="586">
                  <c:v>1.5040773801948313E-3</c:v>
                </c:pt>
                <c:pt idx="587">
                  <c:v>1.4981494862798081E-3</c:v>
                </c:pt>
                <c:pt idx="588">
                  <c:v>1.5012573435569446E-3</c:v>
                </c:pt>
                <c:pt idx="589">
                  <c:v>1.482369139004826E-3</c:v>
                </c:pt>
                <c:pt idx="590">
                  <c:v>1.9173718263342725E-3</c:v>
                </c:pt>
                <c:pt idx="591">
                  <c:v>2.0275738017000986E-3</c:v>
                </c:pt>
                <c:pt idx="592">
                  <c:v>1.9409586208594452E-3</c:v>
                </c:pt>
                <c:pt idx="593">
                  <c:v>2.0145766106300527E-3</c:v>
                </c:pt>
                <c:pt idx="594">
                  <c:v>2.0101357583522765E-3</c:v>
                </c:pt>
                <c:pt idx="595">
                  <c:v>1.9326803090755171E-3</c:v>
                </c:pt>
                <c:pt idx="596">
                  <c:v>2.0483909324779952E-3</c:v>
                </c:pt>
                <c:pt idx="597">
                  <c:v>2.0206541661193511E-3</c:v>
                </c:pt>
                <c:pt idx="598">
                  <c:v>2.0541325032095658E-3</c:v>
                </c:pt>
                <c:pt idx="599">
                  <c:v>2.5664199982481165E-3</c:v>
                </c:pt>
                <c:pt idx="600">
                  <c:v>2.6168381756674166E-3</c:v>
                </c:pt>
                <c:pt idx="601">
                  <c:v>2.6057461347931553E-3</c:v>
                </c:pt>
                <c:pt idx="602">
                  <c:v>2.4048202195331254E-3</c:v>
                </c:pt>
                <c:pt idx="603">
                  <c:v>2.4252558985518062E-3</c:v>
                </c:pt>
                <c:pt idx="604">
                  <c:v>2.4510297989529159E-3</c:v>
                </c:pt>
                <c:pt idx="605">
                  <c:v>3.2647032722483605E-3</c:v>
                </c:pt>
                <c:pt idx="606">
                  <c:v>3.0577247237001618E-3</c:v>
                </c:pt>
                <c:pt idx="607">
                  <c:v>3.1116711915924566E-3</c:v>
                </c:pt>
                <c:pt idx="608">
                  <c:v>2.9822556227170334E-3</c:v>
                </c:pt>
                <c:pt idx="609">
                  <c:v>3.0715309137161538E-3</c:v>
                </c:pt>
                <c:pt idx="610">
                  <c:v>3.1263576555461028E-3</c:v>
                </c:pt>
                <c:pt idx="611">
                  <c:v>3.3103038558329597E-3</c:v>
                </c:pt>
                <c:pt idx="612">
                  <c:v>3.0539897665493023E-3</c:v>
                </c:pt>
                <c:pt idx="613">
                  <c:v>3.1237580211938673E-3</c:v>
                </c:pt>
                <c:pt idx="614">
                  <c:v>3.1869326775712161E-3</c:v>
                </c:pt>
                <c:pt idx="615">
                  <c:v>3.0839764044175793E-3</c:v>
                </c:pt>
                <c:pt idx="616">
                  <c:v>3.1991732482699723E-3</c:v>
                </c:pt>
                <c:pt idx="617">
                  <c:v>3.0149339838754551E-3</c:v>
                </c:pt>
                <c:pt idx="618">
                  <c:v>3.1458261176898145E-3</c:v>
                </c:pt>
                <c:pt idx="619">
                  <c:v>3.1153519002450666E-3</c:v>
                </c:pt>
                <c:pt idx="620">
                  <c:v>3.1640535821482827E-3</c:v>
                </c:pt>
                <c:pt idx="621">
                  <c:v>3.0995500186306517E-3</c:v>
                </c:pt>
                <c:pt idx="622">
                  <c:v>3.5567876227732636E-3</c:v>
                </c:pt>
                <c:pt idx="623">
                  <c:v>3.4790259959754737E-3</c:v>
                </c:pt>
                <c:pt idx="624">
                  <c:v>3.6317350044950342E-3</c:v>
                </c:pt>
                <c:pt idx="625">
                  <c:v>3.3870949795984781E-3</c:v>
                </c:pt>
                <c:pt idx="626">
                  <c:v>3.5553081913666114E-3</c:v>
                </c:pt>
                <c:pt idx="627">
                  <c:v>3.6064896643641848E-3</c:v>
                </c:pt>
                <c:pt idx="628">
                  <c:v>3.464779433594631E-3</c:v>
                </c:pt>
                <c:pt idx="629">
                  <c:v>3.5034594054263054E-3</c:v>
                </c:pt>
                <c:pt idx="630">
                  <c:v>3.7116500276383304E-3</c:v>
                </c:pt>
                <c:pt idx="631">
                  <c:v>3.6401081828328209E-3</c:v>
                </c:pt>
                <c:pt idx="632">
                  <c:v>5.0517489795506819E-3</c:v>
                </c:pt>
                <c:pt idx="633">
                  <c:v>3.8839897456592501E-3</c:v>
                </c:pt>
                <c:pt idx="634">
                  <c:v>3.9129447169366713E-3</c:v>
                </c:pt>
                <c:pt idx="635">
                  <c:v>3.9106269774696577E-3</c:v>
                </c:pt>
                <c:pt idx="636">
                  <c:v>3.0827498347664184E-3</c:v>
                </c:pt>
                <c:pt idx="637">
                  <c:v>3.9501406773569357E-3</c:v>
                </c:pt>
                <c:pt idx="638">
                  <c:v>3.928503196133074E-3</c:v>
                </c:pt>
                <c:pt idx="639">
                  <c:v>4.0089048744303265E-3</c:v>
                </c:pt>
                <c:pt idx="640">
                  <c:v>4.2635853230260316E-3</c:v>
                </c:pt>
                <c:pt idx="641">
                  <c:v>4.0063148707001756E-3</c:v>
                </c:pt>
                <c:pt idx="642">
                  <c:v>4.0098129299577564E-3</c:v>
                </c:pt>
                <c:pt idx="643">
                  <c:v>3.943166048327929E-3</c:v>
                </c:pt>
                <c:pt idx="644">
                  <c:v>4.0634926245089135E-3</c:v>
                </c:pt>
                <c:pt idx="645">
                  <c:v>3.9954595370892132E-3</c:v>
                </c:pt>
                <c:pt idx="646">
                  <c:v>3.9627628770832679E-3</c:v>
                </c:pt>
                <c:pt idx="647">
                  <c:v>4.1255235789407754E-3</c:v>
                </c:pt>
                <c:pt idx="648">
                  <c:v>4.2169625253414911E-3</c:v>
                </c:pt>
                <c:pt idx="649">
                  <c:v>4.3007840946219832E-3</c:v>
                </c:pt>
                <c:pt idx="650">
                  <c:v>4.5803721604033426E-3</c:v>
                </c:pt>
                <c:pt idx="651">
                  <c:v>4.5570668603257484E-3</c:v>
                </c:pt>
                <c:pt idx="652">
                  <c:v>4.3914424154414249E-3</c:v>
                </c:pt>
                <c:pt idx="653">
                  <c:v>4.4266972167298019E-3</c:v>
                </c:pt>
                <c:pt idx="654">
                  <c:v>4.5588032874588711E-3</c:v>
                </c:pt>
                <c:pt idx="655">
                  <c:v>5.1525009820397576E-3</c:v>
                </c:pt>
                <c:pt idx="656">
                  <c:v>5.2354845950560482E-3</c:v>
                </c:pt>
                <c:pt idx="657">
                  <c:v>5.192956843486576E-3</c:v>
                </c:pt>
                <c:pt idx="658">
                  <c:v>5.1720811986958742E-3</c:v>
                </c:pt>
                <c:pt idx="659">
                  <c:v>5.2482437939417375E-3</c:v>
                </c:pt>
                <c:pt idx="660">
                  <c:v>5.2226231480635397E-3</c:v>
                </c:pt>
                <c:pt idx="661">
                  <c:v>5.3625468204856978E-3</c:v>
                </c:pt>
                <c:pt idx="662">
                  <c:v>1.6182421528442156E-3</c:v>
                </c:pt>
                <c:pt idx="663">
                  <c:v>5.4140908802038307E-3</c:v>
                </c:pt>
                <c:pt idx="664">
                  <c:v>5.4425575796114792E-3</c:v>
                </c:pt>
                <c:pt idx="665">
                  <c:v>5.8255555232652537E-3</c:v>
                </c:pt>
                <c:pt idx="666">
                  <c:v>5.863912039685679E-3</c:v>
                </c:pt>
                <c:pt idx="667">
                  <c:v>1.7205325984952456E-3</c:v>
                </c:pt>
                <c:pt idx="668">
                  <c:v>9.1556397346005485E-4</c:v>
                </c:pt>
                <c:pt idx="669">
                  <c:v>1.4556402895396074E-3</c:v>
                </c:pt>
                <c:pt idx="670">
                  <c:v>1.4388784731010607E-3</c:v>
                </c:pt>
                <c:pt idx="671">
                  <c:v>5.9548150873575349E-3</c:v>
                </c:pt>
                <c:pt idx="672">
                  <c:v>1.6395912608553826E-3</c:v>
                </c:pt>
                <c:pt idx="673">
                  <c:v>1.2346720433770415E-5</c:v>
                </c:pt>
                <c:pt idx="674">
                  <c:v>1.4692454046238721E-3</c:v>
                </c:pt>
                <c:pt idx="675">
                  <c:v>1.0195719618175513E-3</c:v>
                </c:pt>
                <c:pt idx="676">
                  <c:v>1.5290606593950627E-3</c:v>
                </c:pt>
                <c:pt idx="677">
                  <c:v>1.4029084107943359E-3</c:v>
                </c:pt>
                <c:pt idx="678">
                  <c:v>1.3461993321175494E-3</c:v>
                </c:pt>
                <c:pt idx="679">
                  <c:v>1.4978726512773586E-3</c:v>
                </c:pt>
                <c:pt idx="680">
                  <c:v>1.3894129716925713E-3</c:v>
                </c:pt>
                <c:pt idx="681">
                  <c:v>1.3604138560507212E-3</c:v>
                </c:pt>
                <c:pt idx="682">
                  <c:v>1.463541408413563E-3</c:v>
                </c:pt>
                <c:pt idx="683">
                  <c:v>1.2958837999026121E-3</c:v>
                </c:pt>
                <c:pt idx="684">
                  <c:v>1.3787967200372781E-3</c:v>
                </c:pt>
                <c:pt idx="685">
                  <c:v>9.1646005346407542E-4</c:v>
                </c:pt>
                <c:pt idx="686">
                  <c:v>1.2968796831877964E-3</c:v>
                </c:pt>
                <c:pt idx="687">
                  <c:v>1.2695383268962307E-3</c:v>
                </c:pt>
                <c:pt idx="688">
                  <c:v>1.2013866549942284E-3</c:v>
                </c:pt>
                <c:pt idx="689">
                  <c:v>1.5335279146956621E-3</c:v>
                </c:pt>
                <c:pt idx="690">
                  <c:v>1.1901890374122408E-3</c:v>
                </c:pt>
                <c:pt idx="691">
                  <c:v>1.1378042504060764E-3</c:v>
                </c:pt>
                <c:pt idx="692">
                  <c:v>1.2393110362047153E-3</c:v>
                </c:pt>
                <c:pt idx="693">
                  <c:v>1.0946522919181299E-3</c:v>
                </c:pt>
                <c:pt idx="694">
                  <c:v>1.0483997034638926E-3</c:v>
                </c:pt>
                <c:pt idx="695">
                  <c:v>9.5447674868692366E-4</c:v>
                </c:pt>
                <c:pt idx="696">
                  <c:v>9.1460586677779947E-4</c:v>
                </c:pt>
                <c:pt idx="697">
                  <c:v>8.5936740230043004E-4</c:v>
                </c:pt>
                <c:pt idx="698">
                  <c:v>8.7681097033722377E-4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506A-4516-8ACA-2A6568512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10768"/>
        <c:axId val="1"/>
      </c:scatterChart>
      <c:valAx>
        <c:axId val="829710768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253424657534243"/>
              <c:y val="0.8524096385542169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9931506849315065E-2"/>
              <c:y val="0.37650602409638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10768"/>
        <c:crosses val="autoZero"/>
        <c:crossBetween val="midCat"/>
        <c:minorUnit val="0.0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808219178082191"/>
          <c:y val="0.87048192771084343"/>
          <c:w val="0.76027397260273966"/>
          <c:h val="0.1204819277108434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5910707037908918"/>
          <c:y val="3.36391437308868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979408255826247"/>
          <c:y val="0.14678942920199375"/>
          <c:w val="0.78694290120090538"/>
          <c:h val="0.642203752758722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(4)'!$H$21:$H$989</c:f>
              <c:numCache>
                <c:formatCode>General</c:formatCode>
                <c:ptCount val="969"/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B6-4B0B-A724-29FDCE199E57}"/>
            </c:ext>
          </c:extLst>
        </c:ser>
        <c:ser>
          <c:idx val="1"/>
          <c:order val="1"/>
          <c:tx>
            <c:strRef>
              <c:f>'A (4)'!$I$20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(4)'!$I$21:$I$989</c:f>
              <c:numCache>
                <c:formatCode>General</c:formatCode>
                <c:ptCount val="969"/>
                <c:pt idx="0">
                  <c:v>5.8052615568158217E-3</c:v>
                </c:pt>
                <c:pt idx="1">
                  <c:v>3.4165926044806838E-3</c:v>
                </c:pt>
                <c:pt idx="2">
                  <c:v>2.6129064790438861E-3</c:v>
                </c:pt>
                <c:pt idx="3">
                  <c:v>4.6835568573442288E-2</c:v>
                </c:pt>
                <c:pt idx="4">
                  <c:v>3.4508584067225456E-3</c:v>
                </c:pt>
                <c:pt idx="5">
                  <c:v>-4.5098465488990769E-4</c:v>
                </c:pt>
                <c:pt idx="6">
                  <c:v>-3.3890627673827112E-4</c:v>
                </c:pt>
                <c:pt idx="7">
                  <c:v>-5.8896233094856143E-3</c:v>
                </c:pt>
                <c:pt idx="8">
                  <c:v>-3.4324227381148376E-3</c:v>
                </c:pt>
                <c:pt idx="9">
                  <c:v>-2.9999999969732016E-4</c:v>
                </c:pt>
                <c:pt idx="11">
                  <c:v>1.5249078474880662E-2</c:v>
                </c:pt>
                <c:pt idx="12">
                  <c:v>-8.7666254185023718E-3</c:v>
                </c:pt>
                <c:pt idx="13">
                  <c:v>-5.7666254215291701E-3</c:v>
                </c:pt>
                <c:pt idx="14">
                  <c:v>-1.6828877996886149E-2</c:v>
                </c:pt>
                <c:pt idx="15">
                  <c:v>-6.606215909414459E-3</c:v>
                </c:pt>
                <c:pt idx="16">
                  <c:v>3.9378409564960748E-4</c:v>
                </c:pt>
                <c:pt idx="17">
                  <c:v>-5.0571374376886524E-3</c:v>
                </c:pt>
                <c:pt idx="18">
                  <c:v>5.9428625609143637E-3</c:v>
                </c:pt>
                <c:pt idx="19">
                  <c:v>-3.9589805019204505E-3</c:v>
                </c:pt>
                <c:pt idx="20">
                  <c:v>-2.9230761429062113E-3</c:v>
                </c:pt>
                <c:pt idx="21">
                  <c:v>-6.4059432406793348E-3</c:v>
                </c:pt>
                <c:pt idx="22">
                  <c:v>-7.5870782893616706E-4</c:v>
                </c:pt>
                <c:pt idx="23">
                  <c:v>-1.4924714698281605E-2</c:v>
                </c:pt>
                <c:pt idx="24">
                  <c:v>-1.924714699271135E-3</c:v>
                </c:pt>
                <c:pt idx="25">
                  <c:v>-4.5660550887987483E-2</c:v>
                </c:pt>
                <c:pt idx="26">
                  <c:v>-5.1170697770430706E-3</c:v>
                </c:pt>
                <c:pt idx="27">
                  <c:v>-1.1434179832576774E-3</c:v>
                </c:pt>
                <c:pt idx="28">
                  <c:v>-8.9044889318756759E-4</c:v>
                </c:pt>
                <c:pt idx="29">
                  <c:v>1.4047298529476393E-2</c:v>
                </c:pt>
                <c:pt idx="30">
                  <c:v>-1.0356117440096568E-2</c:v>
                </c:pt>
                <c:pt idx="31">
                  <c:v>-9.9684053566306829E-3</c:v>
                </c:pt>
                <c:pt idx="32">
                  <c:v>-8.445675099210348E-3</c:v>
                </c:pt>
                <c:pt idx="33">
                  <c:v>-2.4512724485248327E-3</c:v>
                </c:pt>
                <c:pt idx="34">
                  <c:v>4.5487275492632762E-3</c:v>
                </c:pt>
                <c:pt idx="35">
                  <c:v>-2.5679531900095753E-2</c:v>
                </c:pt>
                <c:pt idx="36">
                  <c:v>-1.6353115519450512E-2</c:v>
                </c:pt>
                <c:pt idx="37">
                  <c:v>1.9677035088534467E-3</c:v>
                </c:pt>
                <c:pt idx="38">
                  <c:v>-6.1264946343726479E-3</c:v>
                </c:pt>
                <c:pt idx="39">
                  <c:v>-1.180007825314533E-2</c:v>
                </c:pt>
                <c:pt idx="40">
                  <c:v>7.0075666735647246E-3</c:v>
                </c:pt>
                <c:pt idx="41">
                  <c:v>-1.2609361729118973E-2</c:v>
                </c:pt>
                <c:pt idx="42">
                  <c:v>-2.1962126324069686E-2</c:v>
                </c:pt>
                <c:pt idx="43">
                  <c:v>-5.1903857602155767E-3</c:v>
                </c:pt>
                <c:pt idx="44">
                  <c:v>-3.5431503565632738E-3</c:v>
                </c:pt>
                <c:pt idx="45">
                  <c:v>-5.9318193161743693E-3</c:v>
                </c:pt>
                <c:pt idx="46">
                  <c:v>-1.2231480999616906E-2</c:v>
                </c:pt>
                <c:pt idx="47">
                  <c:v>-1.074725053331349E-2</c:v>
                </c:pt>
                <c:pt idx="48">
                  <c:v>-3.8371965230908245E-2</c:v>
                </c:pt>
                <c:pt idx="49">
                  <c:v>-1.4760634192498401E-2</c:v>
                </c:pt>
                <c:pt idx="50">
                  <c:v>-1.4149303140584379E-2</c:v>
                </c:pt>
                <c:pt idx="51">
                  <c:v>-8.04882596276002E-3</c:v>
                </c:pt>
                <c:pt idx="52">
                  <c:v>-1.1888416454894468E-2</c:v>
                </c:pt>
                <c:pt idx="53">
                  <c:v>-6.8884164502378553E-3</c:v>
                </c:pt>
                <c:pt idx="54">
                  <c:v>-2.2950669030251447E-2</c:v>
                </c:pt>
                <c:pt idx="55">
                  <c:v>-1.4755993703147396E-2</c:v>
                </c:pt>
                <c:pt idx="56">
                  <c:v>-2.5463161451625638E-2</c:v>
                </c:pt>
                <c:pt idx="57">
                  <c:v>-1.1798727493442129E-2</c:v>
                </c:pt>
                <c:pt idx="58">
                  <c:v>-8.20814731559949E-3</c:v>
                </c:pt>
                <c:pt idx="59">
                  <c:v>-1.6858659830177203E-2</c:v>
                </c:pt>
                <c:pt idx="60">
                  <c:v>-5.5322434564004652E-3</c:v>
                </c:pt>
                <c:pt idx="61">
                  <c:v>-1.5994359688193072E-2</c:v>
                </c:pt>
                <c:pt idx="62">
                  <c:v>-6.8547010378097184E-3</c:v>
                </c:pt>
                <c:pt idx="63">
                  <c:v>-1.6243369995208923E-2</c:v>
                </c:pt>
                <c:pt idx="64">
                  <c:v>-1.1082960481871851E-2</c:v>
                </c:pt>
                <c:pt idx="65">
                  <c:v>-9.0885578320012428E-3</c:v>
                </c:pt>
                <c:pt idx="66">
                  <c:v>-1.282043522951426E-2</c:v>
                </c:pt>
                <c:pt idx="67">
                  <c:v>-1.3209104188717902E-2</c:v>
                </c:pt>
                <c:pt idx="68">
                  <c:v>-1.0577022279903758E-2</c:v>
                </c:pt>
                <c:pt idx="69">
                  <c:v>-1.660500905563822E-2</c:v>
                </c:pt>
                <c:pt idx="70">
                  <c:v>-9.5691046881256625E-3</c:v>
                </c:pt>
                <c:pt idx="71">
                  <c:v>-2.6346442602516618E-2</c:v>
                </c:pt>
                <c:pt idx="72">
                  <c:v>-1.4595452907087747E-2</c:v>
                </c:pt>
                <c:pt idx="73">
                  <c:v>-1.1087876155215781E-2</c:v>
                </c:pt>
                <c:pt idx="74">
                  <c:v>-1.0087876151374076E-2</c:v>
                </c:pt>
                <c:pt idx="75">
                  <c:v>-6.3368864502990618E-3</c:v>
                </c:pt>
                <c:pt idx="76">
                  <c:v>-1.0016067426477093E-2</c:v>
                </c:pt>
                <c:pt idx="77">
                  <c:v>-9.0160674226353876E-3</c:v>
                </c:pt>
                <c:pt idx="78">
                  <c:v>-1.5840779597056098E-2</c:v>
                </c:pt>
                <c:pt idx="79">
                  <c:v>-1.5453749205335043E-2</c:v>
                </c:pt>
                <c:pt idx="80">
                  <c:v>-5.4194833937799558E-3</c:v>
                </c:pt>
                <c:pt idx="81">
                  <c:v>-1.6779483899881598E-2</c:v>
                </c:pt>
                <c:pt idx="82">
                  <c:v>-1.6522556004929356E-2</c:v>
                </c:pt>
                <c:pt idx="83">
                  <c:v>-7.6167541483300738E-3</c:v>
                </c:pt>
                <c:pt idx="84">
                  <c:v>-9.7053549397969618E-3</c:v>
                </c:pt>
                <c:pt idx="85">
                  <c:v>-2.2037368675228208E-2</c:v>
                </c:pt>
                <c:pt idx="86">
                  <c:v>-1.7099621247325558E-2</c:v>
                </c:pt>
                <c:pt idx="87">
                  <c:v>-7.4882902044919319E-3</c:v>
                </c:pt>
                <c:pt idx="88">
                  <c:v>-7.8769591636955738E-3</c:v>
                </c:pt>
                <c:pt idx="89">
                  <c:v>-3.4680645279877353E-2</c:v>
                </c:pt>
                <c:pt idx="90">
                  <c:v>-1.2069314238033257E-2</c:v>
                </c:pt>
                <c:pt idx="91">
                  <c:v>-1.1805150432337541E-2</c:v>
                </c:pt>
                <c:pt idx="92">
                  <c:v>-1.0904945927904919E-2</c:v>
                </c:pt>
                <c:pt idx="93">
                  <c:v>-9.9049459240632132E-3</c:v>
                </c:pt>
                <c:pt idx="94">
                  <c:v>-1.0485969964065589E-2</c:v>
                </c:pt>
                <c:pt idx="95">
                  <c:v>-1.6838734562043101E-2</c:v>
                </c:pt>
                <c:pt idx="96">
                  <c:v>-1.1255390279984567E-2</c:v>
                </c:pt>
                <c:pt idx="97">
                  <c:v>-1.781921576912282E-2</c:v>
                </c:pt>
                <c:pt idx="98">
                  <c:v>-1.5851161333557684E-2</c:v>
                </c:pt>
                <c:pt idx="99">
                  <c:v>-9.7882270783884451E-3</c:v>
                </c:pt>
                <c:pt idx="100">
                  <c:v>-8.2391486066626385E-3</c:v>
                </c:pt>
                <c:pt idx="101">
                  <c:v>-1.4301401184638962E-2</c:v>
                </c:pt>
                <c:pt idx="102">
                  <c:v>-7.2654968171264045E-3</c:v>
                </c:pt>
                <c:pt idx="103">
                  <c:v>-1.9327749396325089E-2</c:v>
                </c:pt>
                <c:pt idx="104">
                  <c:v>-2.0722015702631325E-2</c:v>
                </c:pt>
                <c:pt idx="105">
                  <c:v>-1.5623858773324173E-2</c:v>
                </c:pt>
                <c:pt idx="106">
                  <c:v>-8.1370328771299683E-3</c:v>
                </c:pt>
                <c:pt idx="107">
                  <c:v>-3.8875936297699809E-5</c:v>
                </c:pt>
                <c:pt idx="108">
                  <c:v>-2.0593551758793183E-2</c:v>
                </c:pt>
                <c:pt idx="109">
                  <c:v>-1.0044473288871814E-2</c:v>
                </c:pt>
                <c:pt idx="110">
                  <c:v>-6.397237884812057E-3</c:v>
                </c:pt>
                <c:pt idx="111">
                  <c:v>-6.7859068367397413E-3</c:v>
                </c:pt>
                <c:pt idx="112">
                  <c:v>-2.0589592968462966E-2</c:v>
                </c:pt>
                <c:pt idx="113">
                  <c:v>-8.9782619179459289E-3</c:v>
                </c:pt>
                <c:pt idx="114">
                  <c:v>-2.6621538527251687E-2</c:v>
                </c:pt>
                <c:pt idx="115">
                  <c:v>-2.1362972081988119E-2</c:v>
                </c:pt>
                <c:pt idx="116">
                  <c:v>-1.3813893609039951E-2</c:v>
                </c:pt>
                <c:pt idx="117">
                  <c:v>-2.0202562562189996E-2</c:v>
                </c:pt>
                <c:pt idx="118">
                  <c:v>-1.8264815138536505E-2</c:v>
                </c:pt>
                <c:pt idx="119">
                  <c:v>-1.5696899565227795E-2</c:v>
                </c:pt>
                <c:pt idx="120">
                  <c:v>-1.0827002064615954E-2</c:v>
                </c:pt>
                <c:pt idx="121">
                  <c:v>-1.34399716698681E-2</c:v>
                </c:pt>
                <c:pt idx="122">
                  <c:v>-1.4962020242819563E-2</c:v>
                </c:pt>
                <c:pt idx="128">
                  <c:v>-1.6280519033898599E-2</c:v>
                </c:pt>
                <c:pt idx="129">
                  <c:v>-1.8057856941595674E-2</c:v>
                </c:pt>
                <c:pt idx="130">
                  <c:v>-4.7314405674114823E-3</c:v>
                </c:pt>
                <c:pt idx="131">
                  <c:v>-1.4120109517534729E-2</c:v>
                </c:pt>
                <c:pt idx="132">
                  <c:v>-1.2571031045808922E-2</c:v>
                </c:pt>
                <c:pt idx="133">
                  <c:v>-1.4959700005420018E-2</c:v>
                </c:pt>
                <c:pt idx="134">
                  <c:v>-1.6369119817682076E-2</c:v>
                </c:pt>
                <c:pt idx="135">
                  <c:v>-2.4106215350911953E-3</c:v>
                </c:pt>
                <c:pt idx="137">
                  <c:v>-1.0861543065402657E-2</c:v>
                </c:pt>
                <c:pt idx="139">
                  <c:v>-8.5048196779098362E-3</c:v>
                </c:pt>
                <c:pt idx="140">
                  <c:v>-1.9893488635716494E-2</c:v>
                </c:pt>
                <c:pt idx="142">
                  <c:v>-1.5987686776497867E-2</c:v>
                </c:pt>
                <c:pt idx="143">
                  <c:v>-1.6376355728425551E-2</c:v>
                </c:pt>
                <c:pt idx="144">
                  <c:v>-1.3763557290076278E-3</c:v>
                </c:pt>
                <c:pt idx="145">
                  <c:v>-3.1278198795916978E-2</c:v>
                </c:pt>
                <c:pt idx="146">
                  <c:v>-9.278198798710946E-3</c:v>
                </c:pt>
                <c:pt idx="147">
                  <c:v>-1.4470553869614378E-2</c:v>
                </c:pt>
                <c:pt idx="148">
                  <c:v>-1.5310144357499667E-2</c:v>
                </c:pt>
                <c:pt idx="149">
                  <c:v>3.6898556427331641E-3</c:v>
                </c:pt>
                <c:pt idx="153">
                  <c:v>-2.1051577910839114E-2</c:v>
                </c:pt>
                <c:pt idx="159">
                  <c:v>-1.7534445010824129E-2</c:v>
                </c:pt>
                <c:pt idx="161">
                  <c:v>-2.0017312104755547E-2</c:v>
                </c:pt>
                <c:pt idx="162">
                  <c:v>-4.4682336374535225E-3</c:v>
                </c:pt>
                <c:pt idx="163">
                  <c:v>-1.6758745652623475E-2</c:v>
                </c:pt>
                <c:pt idx="164">
                  <c:v>-1.8081203234032728E-2</c:v>
                </c:pt>
                <c:pt idx="167">
                  <c:v>-1.4776769778109156E-2</c:v>
                </c:pt>
                <c:pt idx="168">
                  <c:v>-2.3227691315696575E-2</c:v>
                </c:pt>
                <c:pt idx="171">
                  <c:v>-1.3774449544143863E-2</c:v>
                </c:pt>
                <c:pt idx="173">
                  <c:v>-1.4676292608783115E-2</c:v>
                </c:pt>
                <c:pt idx="176">
                  <c:v>-2.3253357845533174E-2</c:v>
                </c:pt>
                <c:pt idx="177">
                  <c:v>-1.9994791393401101E-2</c:v>
                </c:pt>
                <c:pt idx="180">
                  <c:v>-2.7541549628949724E-2</c:v>
                </c:pt>
                <c:pt idx="181">
                  <c:v>-1.8944008719699923E-2</c:v>
                </c:pt>
                <c:pt idx="183">
                  <c:v>-1.4978549719671719E-2</c:v>
                </c:pt>
                <c:pt idx="185">
                  <c:v>-2.0779915605089627E-2</c:v>
                </c:pt>
                <c:pt idx="186">
                  <c:v>-1.5459096575796138E-2</c:v>
                </c:pt>
                <c:pt idx="187">
                  <c:v>-1.9617185855167918E-2</c:v>
                </c:pt>
                <c:pt idx="188">
                  <c:v>-3.0519028907292522E-2</c:v>
                </c:pt>
                <c:pt idx="189">
                  <c:v>-1.4097732710069977E-2</c:v>
                </c:pt>
                <c:pt idx="190">
                  <c:v>-1.9660601326904725E-2</c:v>
                </c:pt>
                <c:pt idx="191">
                  <c:v>-1.6859510629728902E-2</c:v>
                </c:pt>
                <c:pt idx="192">
                  <c:v>-1.5985654339601751E-2</c:v>
                </c:pt>
                <c:pt idx="194">
                  <c:v>-1.9500467002217192E-2</c:v>
                </c:pt>
                <c:pt idx="195">
                  <c:v>-1.9626610708655789E-2</c:v>
                </c:pt>
                <c:pt idx="196">
                  <c:v>-1.8077532244205941E-2</c:v>
                </c:pt>
                <c:pt idx="197">
                  <c:v>-2.2818965786427725E-2</c:v>
                </c:pt>
                <c:pt idx="198">
                  <c:v>-1.8431935393891763E-2</c:v>
                </c:pt>
                <c:pt idx="199">
                  <c:v>-1.917336893529864E-2</c:v>
                </c:pt>
                <c:pt idx="202">
                  <c:v>-1.8061290567857213E-2</c:v>
                </c:pt>
                <c:pt idx="203">
                  <c:v>-2.1576103230472654E-2</c:v>
                </c:pt>
                <c:pt idx="204">
                  <c:v>-1.2800403877918143E-2</c:v>
                </c:pt>
                <c:pt idx="205">
                  <c:v>-2.9090915893903002E-2</c:v>
                </c:pt>
                <c:pt idx="206">
                  <c:v>-3.1153168471064419E-2</c:v>
                </c:pt>
                <c:pt idx="207">
                  <c:v>-3.1024704519950319E-2</c:v>
                </c:pt>
                <c:pt idx="208">
                  <c:v>-1.1189026627107523E-3</c:v>
                </c:pt>
                <c:pt idx="209">
                  <c:v>-2.1182793796469923E-2</c:v>
                </c:pt>
                <c:pt idx="210">
                  <c:v>-2.9924227339506615E-2</c:v>
                </c:pt>
                <c:pt idx="212">
                  <c:v>-2.4100340750010218E-2</c:v>
                </c:pt>
                <c:pt idx="213">
                  <c:v>-3.8354948403139133E-2</c:v>
                </c:pt>
                <c:pt idx="217">
                  <c:v>-1.8192218652984593E-2</c:v>
                </c:pt>
                <c:pt idx="218">
                  <c:v>-3.7707031318859663E-2</c:v>
                </c:pt>
                <c:pt idx="219">
                  <c:v>-2.7338025050994474E-2</c:v>
                </c:pt>
                <c:pt idx="220">
                  <c:v>-3.8592632707150187E-2</c:v>
                </c:pt>
                <c:pt idx="221">
                  <c:v>-2.9981301660882309E-2</c:v>
                </c:pt>
                <c:pt idx="225">
                  <c:v>-2.8331746019830462E-2</c:v>
                </c:pt>
                <c:pt idx="226">
                  <c:v>-2.7814613116788678E-2</c:v>
                </c:pt>
                <c:pt idx="227">
                  <c:v>-3.1105125133763067E-2</c:v>
                </c:pt>
                <c:pt idx="228">
                  <c:v>-2.9489835287677124E-2</c:v>
                </c:pt>
                <c:pt idx="229">
                  <c:v>-2.8714135936752427E-2</c:v>
                </c:pt>
                <c:pt idx="230">
                  <c:v>-3.7553726426267531E-2</c:v>
                </c:pt>
                <c:pt idx="231">
                  <c:v>-4.0249292971566319E-2</c:v>
                </c:pt>
                <c:pt idx="232">
                  <c:v>-3.4830317003070377E-2</c:v>
                </c:pt>
                <c:pt idx="233">
                  <c:v>-1.6728201269870624E-2</c:v>
                </c:pt>
                <c:pt idx="234">
                  <c:v>-3.1148815796768758E-2</c:v>
                </c:pt>
                <c:pt idx="236">
                  <c:v>-4.4304584829660598E-2</c:v>
                </c:pt>
                <c:pt idx="239">
                  <c:v>-4.5771210250677541E-2</c:v>
                </c:pt>
                <c:pt idx="241">
                  <c:v>-4.5673053318751045E-2</c:v>
                </c:pt>
                <c:pt idx="242">
                  <c:v>-3.1020220550999511E-2</c:v>
                </c:pt>
                <c:pt idx="245">
                  <c:v>-3.4244521200889722E-2</c:v>
                </c:pt>
                <c:pt idx="253">
                  <c:v>-4.6812580680125393E-2</c:v>
                </c:pt>
                <c:pt idx="254">
                  <c:v>-4.6263502204965334E-2</c:v>
                </c:pt>
                <c:pt idx="255">
                  <c:v>-4.3970669947157148E-2</c:v>
                </c:pt>
                <c:pt idx="257">
                  <c:v>-5.3579680759867188E-2</c:v>
                </c:pt>
                <c:pt idx="259">
                  <c:v>-4.5916203678643797E-2</c:v>
                </c:pt>
                <c:pt idx="260">
                  <c:v>-5.3238661253999453E-2</c:v>
                </c:pt>
                <c:pt idx="264">
                  <c:v>-5.8431016332178842E-2</c:v>
                </c:pt>
                <c:pt idx="266">
                  <c:v>-5.1462961906509008E-2</c:v>
                </c:pt>
                <c:pt idx="267">
                  <c:v>-4.9719208116584923E-2</c:v>
                </c:pt>
                <c:pt idx="268">
                  <c:v>5.2052532439120114E-2</c:v>
                </c:pt>
                <c:pt idx="269">
                  <c:v>-4.6252726591774262E-2</c:v>
                </c:pt>
                <c:pt idx="272">
                  <c:v>-5.8055731031345204E-2</c:v>
                </c:pt>
                <c:pt idx="273">
                  <c:v>-5.8248086112143937E-2</c:v>
                </c:pt>
                <c:pt idx="274">
                  <c:v>-5.1372591267863754E-2</c:v>
                </c:pt>
                <c:pt idx="275">
                  <c:v>-5.108767660567537E-2</c:v>
                </c:pt>
                <c:pt idx="277">
                  <c:v>-5.1794844344840385E-2</c:v>
                </c:pt>
                <c:pt idx="278">
                  <c:v>-5.1952933623397257E-2</c:v>
                </c:pt>
                <c:pt idx="280">
                  <c:v>-4.5025292733043898E-2</c:v>
                </c:pt>
                <c:pt idx="281">
                  <c:v>-3.8025292727979831E-2</c:v>
                </c:pt>
                <c:pt idx="282">
                  <c:v>-4.7517715982394293E-2</c:v>
                </c:pt>
                <c:pt idx="283">
                  <c:v>-5.4932733146415558E-2</c:v>
                </c:pt>
                <c:pt idx="284">
                  <c:v>-4.0772323634882923E-2</c:v>
                </c:pt>
                <c:pt idx="285">
                  <c:v>-4.5349388878094032E-2</c:v>
                </c:pt>
                <c:pt idx="286">
                  <c:v>-5.5252870493859518E-2</c:v>
                </c:pt>
                <c:pt idx="287">
                  <c:v>-4.5074580746586435E-2</c:v>
                </c:pt>
                <c:pt idx="288">
                  <c:v>-5.1687550352653489E-2</c:v>
                </c:pt>
                <c:pt idx="289">
                  <c:v>-5.1749802929407451E-2</c:v>
                </c:pt>
                <c:pt idx="291">
                  <c:v>-4.385738472774392E-2</c:v>
                </c:pt>
                <c:pt idx="292">
                  <c:v>-4.9827077709778678E-2</c:v>
                </c:pt>
                <c:pt idx="293">
                  <c:v>-4.3309944805514533E-2</c:v>
                </c:pt>
                <c:pt idx="295">
                  <c:v>-5.7726600542082451E-2</c:v>
                </c:pt>
                <c:pt idx="299">
                  <c:v>-5.1445513374346774E-2</c:v>
                </c:pt>
                <c:pt idx="301">
                  <c:v>5.4262336052488536E-2</c:v>
                </c:pt>
                <c:pt idx="302">
                  <c:v>-4.9701759591698647E-2</c:v>
                </c:pt>
                <c:pt idx="307">
                  <c:v>-4.0264221708639525E-2</c:v>
                </c:pt>
                <c:pt idx="308">
                  <c:v>5.7413320704654325E-2</c:v>
                </c:pt>
                <c:pt idx="309">
                  <c:v>-5.6935485095891636E-2</c:v>
                </c:pt>
                <c:pt idx="311">
                  <c:v>5.6772364332573488E-2</c:v>
                </c:pt>
                <c:pt idx="312">
                  <c:v>5.8289497239456978E-2</c:v>
                </c:pt>
                <c:pt idx="313">
                  <c:v>-5.7754875109822024E-2</c:v>
                </c:pt>
                <c:pt idx="314">
                  <c:v>-5.2434056087804493E-2</c:v>
                </c:pt>
                <c:pt idx="315">
                  <c:v>-5.2497947217489127E-2</c:v>
                </c:pt>
                <c:pt idx="316">
                  <c:v>-4.4493988418253139E-2</c:v>
                </c:pt>
                <c:pt idx="317">
                  <c:v>5.4987240124319214E-2</c:v>
                </c:pt>
                <c:pt idx="318">
                  <c:v>5.7248126817285083E-2</c:v>
                </c:pt>
                <c:pt idx="319">
                  <c:v>5.7167850107362028E-2</c:v>
                </c:pt>
                <c:pt idx="320">
                  <c:v>5.3820682864170521E-2</c:v>
                </c:pt>
                <c:pt idx="321">
                  <c:v>4.9236381717491895E-2</c:v>
                </c:pt>
                <c:pt idx="322">
                  <c:v>-5.8825870859436691E-2</c:v>
                </c:pt>
                <c:pt idx="323">
                  <c:v>5.4204436150030233E-2</c:v>
                </c:pt>
                <c:pt idx="324">
                  <c:v>5.8108599449042231E-2</c:v>
                </c:pt>
                <c:pt idx="325">
                  <c:v>4.8188732253038324E-2</c:v>
                </c:pt>
                <c:pt idx="326">
                  <c:v>5.6062588548229542E-2</c:v>
                </c:pt>
                <c:pt idx="328">
                  <c:v>5.2543817088007927E-2</c:v>
                </c:pt>
                <c:pt idx="329">
                  <c:v>5.2127161368844099E-2</c:v>
                </c:pt>
                <c:pt idx="332">
                  <c:v>5.2584361925255507E-2</c:v>
                </c:pt>
                <c:pt idx="333">
                  <c:v>3.8284700247459114E-2</c:v>
                </c:pt>
                <c:pt idx="334">
                  <c:v>5.060224216140341E-2</c:v>
                </c:pt>
                <c:pt idx="337">
                  <c:v>5.0055483930918854E-2</c:v>
                </c:pt>
                <c:pt idx="338">
                  <c:v>4.3728517164709046E-2</c:v>
                </c:pt>
                <c:pt idx="340">
                  <c:v>4.4270359721849672E-2</c:v>
                </c:pt>
                <c:pt idx="342">
                  <c:v>4.1785854067711625E-2</c:v>
                </c:pt>
                <c:pt idx="346">
                  <c:v>4.1499300845316611E-2</c:v>
                </c:pt>
                <c:pt idx="348">
                  <c:v>3.7114590682904236E-2</c:v>
                </c:pt>
                <c:pt idx="350">
                  <c:v>3.8004688649380114E-2</c:v>
                </c:pt>
                <c:pt idx="351">
                  <c:v>4.922735074069351E-2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B6-4B0B-A724-29FDCE199E57}"/>
            </c:ext>
          </c:extLst>
        </c:ser>
        <c:ser>
          <c:idx val="2"/>
          <c:order val="2"/>
          <c:tx>
            <c:strRef>
              <c:f>'A (4)'!$J$20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(4)'!$J$21:$J$989</c:f>
              <c:numCache>
                <c:formatCode>General</c:formatCode>
                <c:ptCount val="969"/>
                <c:pt idx="136">
                  <c:v>-1.8820041354047135E-2</c:v>
                </c:pt>
                <c:pt idx="138">
                  <c:v>-8.2087103073718026E-3</c:v>
                </c:pt>
                <c:pt idx="141">
                  <c:v>-9.8839324855362065E-3</c:v>
                </c:pt>
                <c:pt idx="150">
                  <c:v>-1.6719564177037682E-2</c:v>
                </c:pt>
                <c:pt idx="155">
                  <c:v>-2.0264683844288811E-2</c:v>
                </c:pt>
                <c:pt idx="156">
                  <c:v>-1.4264683850342408E-2</c:v>
                </c:pt>
                <c:pt idx="157">
                  <c:v>-1.2264683849934954E-2</c:v>
                </c:pt>
                <c:pt idx="158">
                  <c:v>-2.0653352796216495E-2</c:v>
                </c:pt>
                <c:pt idx="160">
                  <c:v>-2.3555195861263201E-2</c:v>
                </c:pt>
                <c:pt idx="165">
                  <c:v>-1.5182912487944122E-2</c:v>
                </c:pt>
                <c:pt idx="166">
                  <c:v>-8.1829124828800559E-3</c:v>
                </c:pt>
                <c:pt idx="174">
                  <c:v>-1.4049808058189228E-2</c:v>
                </c:pt>
                <c:pt idx="175">
                  <c:v>-1.304980806162348E-2</c:v>
                </c:pt>
                <c:pt idx="182">
                  <c:v>-8.8995050828089006E-3</c:v>
                </c:pt>
                <c:pt idx="184">
                  <c:v>-1.8447901871695649E-2</c:v>
                </c:pt>
                <c:pt idx="193">
                  <c:v>-1.7132548906374723E-2</c:v>
                </c:pt>
                <c:pt idx="200">
                  <c:v>-1.6725999710615724E-2</c:v>
                </c:pt>
                <c:pt idx="201">
                  <c:v>-3.2112348431837745E-2</c:v>
                </c:pt>
                <c:pt idx="211">
                  <c:v>-2.3896790960861836E-2</c:v>
                </c:pt>
                <c:pt idx="216">
                  <c:v>-2.3409283385262825E-2</c:v>
                </c:pt>
                <c:pt idx="224">
                  <c:v>-3.6292564538598526E-2</c:v>
                </c:pt>
                <c:pt idx="235">
                  <c:v>-3.981052301969612E-2</c:v>
                </c:pt>
                <c:pt idx="237">
                  <c:v>-3.2213257312832866E-2</c:v>
                </c:pt>
                <c:pt idx="249">
                  <c:v>-4.1088620870141312E-2</c:v>
                </c:pt>
                <c:pt idx="251">
                  <c:v>-3.6577085324097425E-2</c:v>
                </c:pt>
                <c:pt idx="252">
                  <c:v>-3.5354423234821297E-2</c:v>
                </c:pt>
                <c:pt idx="256">
                  <c:v>-3.6153468878183048E-2</c:v>
                </c:pt>
                <c:pt idx="258">
                  <c:v>-3.9409715085639618E-2</c:v>
                </c:pt>
                <c:pt idx="261">
                  <c:v>-4.1648081067251042E-2</c:v>
                </c:pt>
                <c:pt idx="262">
                  <c:v>-5.2036750028491952E-2</c:v>
                </c:pt>
                <c:pt idx="263">
                  <c:v>-4.7389514620590489E-2</c:v>
                </c:pt>
                <c:pt idx="265">
                  <c:v>-4.1451767196122091E-2</c:v>
                </c:pt>
                <c:pt idx="270">
                  <c:v>-4.9080440687248483E-2</c:v>
                </c:pt>
                <c:pt idx="271">
                  <c:v>-4.0754024310444947E-2</c:v>
                </c:pt>
                <c:pt idx="276">
                  <c:v>-5.1078120450256392E-2</c:v>
                </c:pt>
                <c:pt idx="279">
                  <c:v>-4.7472937148995697E-2</c:v>
                </c:pt>
                <c:pt idx="290">
                  <c:v>-4.7000451784697361E-2</c:v>
                </c:pt>
                <c:pt idx="294">
                  <c:v>-5.1108033585478552E-2</c:v>
                </c:pt>
                <c:pt idx="297">
                  <c:v>-4.5951451575092506E-2</c:v>
                </c:pt>
                <c:pt idx="298">
                  <c:v>5.7073258089076262E-2</c:v>
                </c:pt>
                <c:pt idx="300">
                  <c:v>-5.5792680614104029E-2</c:v>
                </c:pt>
                <c:pt idx="303">
                  <c:v>5.8883223238808569E-2</c:v>
                </c:pt>
                <c:pt idx="304">
                  <c:v>-5.5273227473662701E-2</c:v>
                </c:pt>
                <c:pt idx="305">
                  <c:v>5.3553936231764965E-2</c:v>
                </c:pt>
                <c:pt idx="306">
                  <c:v>5.5358304038236383E-2</c:v>
                </c:pt>
                <c:pt idx="310">
                  <c:v>5.5940009755431674E-2</c:v>
                </c:pt>
                <c:pt idx="327">
                  <c:v>1.7715421308821533E-2</c:v>
                </c:pt>
                <c:pt idx="330">
                  <c:v>2.4593236397777218E-2</c:v>
                </c:pt>
                <c:pt idx="331">
                  <c:v>1.9048116722842678E-2</c:v>
                </c:pt>
                <c:pt idx="335">
                  <c:v>-5.709209232009016E-2</c:v>
                </c:pt>
                <c:pt idx="336">
                  <c:v>7.4497502428130247E-3</c:v>
                </c:pt>
                <c:pt idx="339">
                  <c:v>-5.0007319026917685E-2</c:v>
                </c:pt>
                <c:pt idx="341">
                  <c:v>-1.771448677754961E-2</c:v>
                </c:pt>
                <c:pt idx="345">
                  <c:v>-2.3093799245543778E-4</c:v>
                </c:pt>
                <c:pt idx="347">
                  <c:v>4.1416297404794022E-2</c:v>
                </c:pt>
                <c:pt idx="349">
                  <c:v>5.6782026564178523E-2</c:v>
                </c:pt>
                <c:pt idx="352">
                  <c:v>-2.2240362850425299E-2</c:v>
                </c:pt>
                <c:pt idx="353">
                  <c:v>2.2142708745377604E-2</c:v>
                </c:pt>
                <c:pt idx="354">
                  <c:v>5.5984619473747443E-2</c:v>
                </c:pt>
                <c:pt idx="355">
                  <c:v>1.3488643911841791E-2</c:v>
                </c:pt>
                <c:pt idx="356">
                  <c:v>2.1427073021186516E-2</c:v>
                </c:pt>
                <c:pt idx="357">
                  <c:v>3.7906663004832808E-2</c:v>
                </c:pt>
                <c:pt idx="359">
                  <c:v>1.6942567366641015E-2</c:v>
                </c:pt>
                <c:pt idx="361">
                  <c:v>5.7520314287103247E-2</c:v>
                </c:pt>
                <c:pt idx="362">
                  <c:v>7.4580617147148587E-3</c:v>
                </c:pt>
                <c:pt idx="363">
                  <c:v>1.1007140186848119E-2</c:v>
                </c:pt>
                <c:pt idx="389">
                  <c:v>2.5283359667810146E-2</c:v>
                </c:pt>
                <c:pt idx="425">
                  <c:v>2.5751540350029245E-2</c:v>
                </c:pt>
                <c:pt idx="468">
                  <c:v>2.1289209515089169E-2</c:v>
                </c:pt>
                <c:pt idx="471">
                  <c:v>2.1810505721077789E-2</c:v>
                </c:pt>
                <c:pt idx="472">
                  <c:v>2.1744498852058314E-2</c:v>
                </c:pt>
                <c:pt idx="474">
                  <c:v>2.070702410856029E-2</c:v>
                </c:pt>
                <c:pt idx="475">
                  <c:v>2.0331801926658954E-2</c:v>
                </c:pt>
                <c:pt idx="486">
                  <c:v>2.1842514412128367E-2</c:v>
                </c:pt>
                <c:pt idx="488">
                  <c:v>2.1314254969183821E-2</c:v>
                </c:pt>
                <c:pt idx="494">
                  <c:v>2.1691797388484702E-2</c:v>
                </c:pt>
                <c:pt idx="498">
                  <c:v>1.520722356508486E-2</c:v>
                </c:pt>
                <c:pt idx="500">
                  <c:v>2.3139575620007236E-2</c:v>
                </c:pt>
                <c:pt idx="504">
                  <c:v>2.3533294057415333E-2</c:v>
                </c:pt>
                <c:pt idx="510">
                  <c:v>2.5370422932610381E-2</c:v>
                </c:pt>
                <c:pt idx="512">
                  <c:v>2.533103694440797E-2</c:v>
                </c:pt>
                <c:pt idx="513">
                  <c:v>2.5806531797570642E-2</c:v>
                </c:pt>
                <c:pt idx="517">
                  <c:v>2.5586121781088877E-2</c:v>
                </c:pt>
                <c:pt idx="518">
                  <c:v>2.4940933937614318E-2</c:v>
                </c:pt>
                <c:pt idx="519">
                  <c:v>2.5250421924283728E-2</c:v>
                </c:pt>
                <c:pt idx="523">
                  <c:v>2.4948578859039117E-2</c:v>
                </c:pt>
                <c:pt idx="543">
                  <c:v>2.5587414456822444E-2</c:v>
                </c:pt>
                <c:pt idx="544">
                  <c:v>2.5587414456822444E-2</c:v>
                </c:pt>
                <c:pt idx="545">
                  <c:v>2.6047823965200223E-2</c:v>
                </c:pt>
                <c:pt idx="546">
                  <c:v>2.6047823965200223E-2</c:v>
                </c:pt>
                <c:pt idx="553">
                  <c:v>2.5379494341905229E-2</c:v>
                </c:pt>
                <c:pt idx="554">
                  <c:v>2.7612664409389254E-2</c:v>
                </c:pt>
                <c:pt idx="555">
                  <c:v>2.8533960619824938E-2</c:v>
                </c:pt>
                <c:pt idx="556">
                  <c:v>2.7930478994676378E-2</c:v>
                </c:pt>
                <c:pt idx="557">
                  <c:v>2.8147611905296799E-2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7B6-4B0B-A724-29FDCE199E57}"/>
            </c:ext>
          </c:extLst>
        </c:ser>
        <c:ser>
          <c:idx val="3"/>
          <c:order val="3"/>
          <c:tx>
            <c:strRef>
              <c:f>'A (4)'!$K$20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(4)'!$K$21:$K$989</c:f>
              <c:numCache>
                <c:formatCode>General</c:formatCode>
                <c:ptCount val="969"/>
                <c:pt idx="123">
                  <c:v>-1.4605296848458238E-2</c:v>
                </c:pt>
                <c:pt idx="124">
                  <c:v>-1.6493965813424438E-2</c:v>
                </c:pt>
                <c:pt idx="125">
                  <c:v>-1.9667549429868814E-2</c:v>
                </c:pt>
                <c:pt idx="126">
                  <c:v>-1.6399426829593722E-2</c:v>
                </c:pt>
                <c:pt idx="127">
                  <c:v>-5.7880957829183899E-3</c:v>
                </c:pt>
                <c:pt idx="151">
                  <c:v>-1.9559154665330425E-2</c:v>
                </c:pt>
                <c:pt idx="152">
                  <c:v>-1.5010076189355459E-2</c:v>
                </c:pt>
                <c:pt idx="154">
                  <c:v>-8.8496666794526391E-3</c:v>
                </c:pt>
                <c:pt idx="343">
                  <c:v>4.2382167936011683E-2</c:v>
                </c:pt>
                <c:pt idx="344">
                  <c:v>4.5208584320789669E-2</c:v>
                </c:pt>
                <c:pt idx="358">
                  <c:v>3.2955741473415401E-2</c:v>
                </c:pt>
                <c:pt idx="360">
                  <c:v>3.5839085743646137E-2</c:v>
                </c:pt>
                <c:pt idx="367">
                  <c:v>2.5629655850934796E-2</c:v>
                </c:pt>
                <c:pt idx="371">
                  <c:v>2.5649108989455272E-2</c:v>
                </c:pt>
                <c:pt idx="372">
                  <c:v>2.6295453164493665E-2</c:v>
                </c:pt>
                <c:pt idx="373">
                  <c:v>2.6518387930991594E-2</c:v>
                </c:pt>
                <c:pt idx="374">
                  <c:v>2.3044804307573941E-2</c:v>
                </c:pt>
                <c:pt idx="375">
                  <c:v>2.3529718971985858E-2</c:v>
                </c:pt>
                <c:pt idx="376">
                  <c:v>2.2456135353422724E-2</c:v>
                </c:pt>
                <c:pt idx="377">
                  <c:v>2.4276954383822158E-2</c:v>
                </c:pt>
                <c:pt idx="378">
                  <c:v>2.5367529524373822E-2</c:v>
                </c:pt>
                <c:pt idx="380">
                  <c:v>2.5970054266508669E-2</c:v>
                </c:pt>
                <c:pt idx="381">
                  <c:v>2.3068688380590174E-2</c:v>
                </c:pt>
                <c:pt idx="384">
                  <c:v>2.6702062961703632E-2</c:v>
                </c:pt>
                <c:pt idx="385">
                  <c:v>2.1928479342022911E-2</c:v>
                </c:pt>
                <c:pt idx="386">
                  <c:v>2.4658786351210438E-2</c:v>
                </c:pt>
                <c:pt idx="387">
                  <c:v>2.4130526900989935E-2</c:v>
                </c:pt>
                <c:pt idx="388">
                  <c:v>2.4656943285663147E-2</c:v>
                </c:pt>
                <c:pt idx="390">
                  <c:v>2.6039396325359121E-2</c:v>
                </c:pt>
                <c:pt idx="391">
                  <c:v>2.6765812712255865E-2</c:v>
                </c:pt>
                <c:pt idx="392">
                  <c:v>2.6103560136107262E-2</c:v>
                </c:pt>
                <c:pt idx="393">
                  <c:v>2.3826222219213378E-2</c:v>
                </c:pt>
                <c:pt idx="394">
                  <c:v>2.6152638609346468E-2</c:v>
                </c:pt>
                <c:pt idx="395">
                  <c:v>2.7052638608438428E-2</c:v>
                </c:pt>
                <c:pt idx="400">
                  <c:v>2.7581511560129002E-2</c:v>
                </c:pt>
                <c:pt idx="401">
                  <c:v>2.5207927945302799E-2</c:v>
                </c:pt>
                <c:pt idx="402">
                  <c:v>2.7834344320581295E-2</c:v>
                </c:pt>
                <c:pt idx="403">
                  <c:v>2.744567536865361E-2</c:v>
                </c:pt>
                <c:pt idx="404">
                  <c:v>2.5530590028211009E-2</c:v>
                </c:pt>
                <c:pt idx="405">
                  <c:v>2.5725060848344583E-2</c:v>
                </c:pt>
                <c:pt idx="406">
                  <c:v>2.7151477224833798E-2</c:v>
                </c:pt>
                <c:pt idx="407">
                  <c:v>2.7396869569201954E-2</c:v>
                </c:pt>
                <c:pt idx="408">
                  <c:v>2.409318344143685E-2</c:v>
                </c:pt>
                <c:pt idx="409">
                  <c:v>2.6787858769239392E-2</c:v>
                </c:pt>
                <c:pt idx="410">
                  <c:v>2.6886015701165888E-2</c:v>
                </c:pt>
                <c:pt idx="411">
                  <c:v>2.6435094172484241E-2</c:v>
                </c:pt>
                <c:pt idx="412">
                  <c:v>2.6893660622590687E-2</c:v>
                </c:pt>
                <c:pt idx="413">
                  <c:v>2.7316322710248642E-2</c:v>
                </c:pt>
                <c:pt idx="414">
                  <c:v>2.7112636591482442E-2</c:v>
                </c:pt>
                <c:pt idx="415">
                  <c:v>2.6922124568955041E-2</c:v>
                </c:pt>
                <c:pt idx="416">
                  <c:v>2.5492292217677459E-2</c:v>
                </c:pt>
                <c:pt idx="417">
                  <c:v>2.5464032776653767E-2</c:v>
                </c:pt>
                <c:pt idx="418">
                  <c:v>2.5719322111399379E-2</c:v>
                </c:pt>
                <c:pt idx="419">
                  <c:v>2.4357069538382348E-2</c:v>
                </c:pt>
                <c:pt idx="420">
                  <c:v>2.3183485915069468E-2</c:v>
                </c:pt>
                <c:pt idx="422">
                  <c:v>2.5758298070286401E-2</c:v>
                </c:pt>
                <c:pt idx="423">
                  <c:v>2.5758298070286401E-2</c:v>
                </c:pt>
                <c:pt idx="430">
                  <c:v>2.5427171531191561E-2</c:v>
                </c:pt>
                <c:pt idx="433">
                  <c:v>2.1542461377975997E-2</c:v>
                </c:pt>
                <c:pt idx="434">
                  <c:v>2.5942461375962012E-2</c:v>
                </c:pt>
                <c:pt idx="435">
                  <c:v>2.4968877754872665E-2</c:v>
                </c:pt>
                <c:pt idx="436">
                  <c:v>2.629529414116405E-2</c:v>
                </c:pt>
                <c:pt idx="437">
                  <c:v>2.3758771225402597E-2</c:v>
                </c:pt>
                <c:pt idx="438">
                  <c:v>2.4921228301536757E-2</c:v>
                </c:pt>
                <c:pt idx="439">
                  <c:v>2.4474470570567064E-2</c:v>
                </c:pt>
                <c:pt idx="441">
                  <c:v>2.4106211130856536E-2</c:v>
                </c:pt>
                <c:pt idx="442">
                  <c:v>2.5432627517147921E-2</c:v>
                </c:pt>
                <c:pt idx="443">
                  <c:v>2.3149692242441233E-2</c:v>
                </c:pt>
                <c:pt idx="444">
                  <c:v>2.4147849188011605E-2</c:v>
                </c:pt>
                <c:pt idx="445">
                  <c:v>2.3385596607113257E-2</c:v>
                </c:pt>
                <c:pt idx="446">
                  <c:v>2.3385596607113257E-2</c:v>
                </c:pt>
                <c:pt idx="447">
                  <c:v>2.5012012985826004E-2</c:v>
                </c:pt>
                <c:pt idx="448">
                  <c:v>2.4008258696994744E-2</c:v>
                </c:pt>
                <c:pt idx="449">
                  <c:v>2.4234675074694678E-2</c:v>
                </c:pt>
                <c:pt idx="450">
                  <c:v>2.5125391599431168E-2</c:v>
                </c:pt>
                <c:pt idx="451">
                  <c:v>2.5125391599431168E-2</c:v>
                </c:pt>
                <c:pt idx="452">
                  <c:v>2.4451807985315099E-2</c:v>
                </c:pt>
                <c:pt idx="453">
                  <c:v>2.267822436260758E-2</c:v>
                </c:pt>
                <c:pt idx="455">
                  <c:v>2.4323548532265704E-2</c:v>
                </c:pt>
                <c:pt idx="456">
                  <c:v>2.412545976403635E-2</c:v>
                </c:pt>
                <c:pt idx="457">
                  <c:v>2.4251876151538454E-2</c:v>
                </c:pt>
                <c:pt idx="458">
                  <c:v>2.4248121851996984E-2</c:v>
                </c:pt>
                <c:pt idx="459">
                  <c:v>2.2931193459953647E-2</c:v>
                </c:pt>
                <c:pt idx="460">
                  <c:v>2.3831193459045608E-2</c:v>
                </c:pt>
                <c:pt idx="461">
                  <c:v>2.2757609840482473E-2</c:v>
                </c:pt>
                <c:pt idx="463">
                  <c:v>2.1657814337231684E-2</c:v>
                </c:pt>
                <c:pt idx="464">
                  <c:v>2.2784230721299537E-2</c:v>
                </c:pt>
                <c:pt idx="467">
                  <c:v>2.2377810309990309E-2</c:v>
                </c:pt>
                <c:pt idx="469">
                  <c:v>2.2996786268777214E-2</c:v>
                </c:pt>
                <c:pt idx="473">
                  <c:v>2.1056034405773971E-2</c:v>
                </c:pt>
                <c:pt idx="478">
                  <c:v>2.1472071581229102E-2</c:v>
                </c:pt>
                <c:pt idx="479">
                  <c:v>2.1998487951350398E-2</c:v>
                </c:pt>
                <c:pt idx="480">
                  <c:v>2.1328794959117658E-2</c:v>
                </c:pt>
                <c:pt idx="481">
                  <c:v>2.065521134500159E-2</c:v>
                </c:pt>
                <c:pt idx="482">
                  <c:v>1.8215689022326842E-2</c:v>
                </c:pt>
                <c:pt idx="483">
                  <c:v>2.181766842113575E-2</c:v>
                </c:pt>
                <c:pt idx="484">
                  <c:v>2.1987565916788299E-2</c:v>
                </c:pt>
                <c:pt idx="485">
                  <c:v>2.2178350613103248E-2</c:v>
                </c:pt>
                <c:pt idx="487">
                  <c:v>2.1638760124915279E-2</c:v>
                </c:pt>
                <c:pt idx="489">
                  <c:v>2.1952138733468018E-2</c:v>
                </c:pt>
                <c:pt idx="490">
                  <c:v>2.1078555109852459E-2</c:v>
                </c:pt>
                <c:pt idx="491">
                  <c:v>2.1938964629953261E-2</c:v>
                </c:pt>
                <c:pt idx="492">
                  <c:v>2.2038964634703007E-2</c:v>
                </c:pt>
                <c:pt idx="493">
                  <c:v>2.2465381007350516E-2</c:v>
                </c:pt>
                <c:pt idx="495">
                  <c:v>2.2537121571076568E-2</c:v>
                </c:pt>
                <c:pt idx="496">
                  <c:v>2.1063537940790411E-2</c:v>
                </c:pt>
                <c:pt idx="497">
                  <c:v>2.2605244164878968E-2</c:v>
                </c:pt>
                <c:pt idx="499">
                  <c:v>2.0933639949362259E-2</c:v>
                </c:pt>
                <c:pt idx="501">
                  <c:v>2.3128858090785798E-2</c:v>
                </c:pt>
                <c:pt idx="502">
                  <c:v>2.3648379392398056E-2</c:v>
                </c:pt>
                <c:pt idx="503">
                  <c:v>2.3748379397147801E-2</c:v>
                </c:pt>
                <c:pt idx="505">
                  <c:v>2.3720119956124108E-2</c:v>
                </c:pt>
                <c:pt idx="506">
                  <c:v>2.356380557466764E-2</c:v>
                </c:pt>
                <c:pt idx="507">
                  <c:v>2.3890221957117319E-2</c:v>
                </c:pt>
                <c:pt idx="511">
                  <c:v>2.7761139448557515E-2</c:v>
                </c:pt>
                <c:pt idx="514">
                  <c:v>2.5712333655974362E-2</c:v>
                </c:pt>
                <c:pt idx="515">
                  <c:v>2.5338750041555613E-2</c:v>
                </c:pt>
                <c:pt idx="516">
                  <c:v>2.5687964844109956E-2</c:v>
                </c:pt>
                <c:pt idx="520">
                  <c:v>2.5950421921152156E-2</c:v>
                </c:pt>
                <c:pt idx="521">
                  <c:v>2.3976838303497061E-2</c:v>
                </c:pt>
                <c:pt idx="522">
                  <c:v>2.5461752964474726E-2</c:v>
                </c:pt>
                <c:pt idx="525">
                  <c:v>2.494113844295498E-2</c:v>
                </c:pt>
                <c:pt idx="526">
                  <c:v>2.5567554825101979E-2</c:v>
                </c:pt>
                <c:pt idx="527">
                  <c:v>2.4593971204012632E-2</c:v>
                </c:pt>
                <c:pt idx="528">
                  <c:v>2.472796433721669E-2</c:v>
                </c:pt>
                <c:pt idx="529">
                  <c:v>2.5454380716837477E-2</c:v>
                </c:pt>
                <c:pt idx="530">
                  <c:v>2.478079709544545E-2</c:v>
                </c:pt>
                <c:pt idx="531">
                  <c:v>2.5177042807627004E-2</c:v>
                </c:pt>
                <c:pt idx="532">
                  <c:v>2.470345918845851E-2</c:v>
                </c:pt>
                <c:pt idx="533">
                  <c:v>2.5288373850344215E-2</c:v>
                </c:pt>
                <c:pt idx="534">
                  <c:v>2.5414790230570361E-2</c:v>
                </c:pt>
                <c:pt idx="535">
                  <c:v>2.6041206619993318E-2</c:v>
                </c:pt>
                <c:pt idx="536">
                  <c:v>2.4826121276419144E-2</c:v>
                </c:pt>
                <c:pt idx="537">
                  <c:v>2.5452537658566143E-2</c:v>
                </c:pt>
                <c:pt idx="538">
                  <c:v>2.7094175711681601E-2</c:v>
                </c:pt>
                <c:pt idx="539">
                  <c:v>2.5020592089276761E-2</c:v>
                </c:pt>
                <c:pt idx="540">
                  <c:v>2.6047008468594868E-2</c:v>
                </c:pt>
                <c:pt idx="541">
                  <c:v>2.2271581794484518E-2</c:v>
                </c:pt>
                <c:pt idx="542">
                  <c:v>2.7297998167341575E-2</c:v>
                </c:pt>
                <c:pt idx="548">
                  <c:v>2.482768662594026E-2</c:v>
                </c:pt>
                <c:pt idx="551">
                  <c:v>2.5751030392711982E-2</c:v>
                </c:pt>
                <c:pt idx="552">
                  <c:v>2.5626661583373789E-2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7B6-4B0B-A724-29FDCE199E57}"/>
            </c:ext>
          </c:extLst>
        </c:ser>
        <c:ser>
          <c:idx val="4"/>
          <c:order val="4"/>
          <c:tx>
            <c:strRef>
              <c:f>'A (4)'!$L$20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(4)'!$L$21:$L$989</c:f>
              <c:numCache>
                <c:formatCode>General</c:formatCode>
                <c:ptCount val="969"/>
                <c:pt idx="364">
                  <c:v>3.048638428299455E-2</c:v>
                </c:pt>
                <c:pt idx="379">
                  <c:v>2.3403706560202409E-2</c:v>
                </c:pt>
                <c:pt idx="382">
                  <c:v>2.3880672095401678E-2</c:v>
                </c:pt>
                <c:pt idx="383">
                  <c:v>2.4602488607342821E-2</c:v>
                </c:pt>
                <c:pt idx="422">
                  <c:v>2.5606216178857721E-2</c:v>
                </c:pt>
                <c:pt idx="429">
                  <c:v>2.5344099936774001E-2</c:v>
                </c:pt>
                <c:pt idx="470">
                  <c:v>2.1893372824706603E-2</c:v>
                </c:pt>
                <c:pt idx="476">
                  <c:v>2.1307362425432075E-2</c:v>
                </c:pt>
                <c:pt idx="477">
                  <c:v>2.1433778805658221E-2</c:v>
                </c:pt>
                <c:pt idx="547">
                  <c:v>2.5817721463681664E-2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7B6-4B0B-A724-29FDCE199E57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(4)'!$M$21:$M$989</c:f>
              <c:numCache>
                <c:formatCode>General</c:formatCode>
                <c:ptCount val="969"/>
                <c:pt idx="365">
                  <c:v>2.6892113433859777E-2</c:v>
                </c:pt>
                <c:pt idx="366">
                  <c:v>2.6848529807466548E-2</c:v>
                </c:pt>
                <c:pt idx="368">
                  <c:v>2.3799450835213065E-2</c:v>
                </c:pt>
                <c:pt idx="369">
                  <c:v>2.7025867224438116E-2</c:v>
                </c:pt>
                <c:pt idx="370">
                  <c:v>2.7322283596731722E-2</c:v>
                </c:pt>
                <c:pt idx="399">
                  <c:v>2.6980180518876296E-2</c:v>
                </c:pt>
                <c:pt idx="426">
                  <c:v>2.6104202443093527E-2</c:v>
                </c:pt>
                <c:pt idx="427">
                  <c:v>2.5845533484243788E-2</c:v>
                </c:pt>
                <c:pt idx="428">
                  <c:v>2.5845533484243788E-2</c:v>
                </c:pt>
                <c:pt idx="440">
                  <c:v>2.4474470570567064E-2</c:v>
                </c:pt>
                <c:pt idx="454">
                  <c:v>2.2073139021813404E-2</c:v>
                </c:pt>
                <c:pt idx="462">
                  <c:v>2.2991602971160319E-2</c:v>
                </c:pt>
                <c:pt idx="465">
                  <c:v>2.3505254095653072E-2</c:v>
                </c:pt>
                <c:pt idx="466">
                  <c:v>2.2831670721643604E-2</c:v>
                </c:pt>
                <c:pt idx="508">
                  <c:v>2.4988102188217454E-2</c:v>
                </c:pt>
                <c:pt idx="509">
                  <c:v>2.5988102192059159E-2</c:v>
                </c:pt>
                <c:pt idx="524">
                  <c:v>2.7944892739469651E-2</c:v>
                </c:pt>
                <c:pt idx="549">
                  <c:v>2.6237208439852111E-2</c:v>
                </c:pt>
                <c:pt idx="550">
                  <c:v>2.6267208435456268E-2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7B6-4B0B-A724-29FDCE199E57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(4)'!$N$21:$N$989</c:f>
              <c:numCache>
                <c:formatCode>General</c:formatCode>
                <c:ptCount val="969"/>
                <c:pt idx="169">
                  <c:v>-1.0095268567965832E-2</c:v>
                </c:pt>
                <c:pt idx="170">
                  <c:v>2.6142194183194079E-3</c:v>
                </c:pt>
                <c:pt idx="172">
                  <c:v>-8.7744495467632078E-3</c:v>
                </c:pt>
                <c:pt idx="178">
                  <c:v>-1.0834381879249122E-2</c:v>
                </c:pt>
                <c:pt idx="179">
                  <c:v>-1.7638068005908281E-2</c:v>
                </c:pt>
                <c:pt idx="214">
                  <c:v>-2.2194538891199045E-2</c:v>
                </c:pt>
                <c:pt idx="215">
                  <c:v>-2.5868122509564273E-2</c:v>
                </c:pt>
                <c:pt idx="222">
                  <c:v>-3.104355423420202E-2</c:v>
                </c:pt>
                <c:pt idx="223">
                  <c:v>-2.5717137861647643E-2</c:v>
                </c:pt>
                <c:pt idx="238">
                  <c:v>-3.2382541292463429E-2</c:v>
                </c:pt>
                <c:pt idx="240">
                  <c:v>-2.9833462831447832E-2</c:v>
                </c:pt>
                <c:pt idx="243">
                  <c:v>-4.0574896374891978E-2</c:v>
                </c:pt>
                <c:pt idx="244">
                  <c:v>-4.4248480000533164E-2</c:v>
                </c:pt>
                <c:pt idx="246">
                  <c:v>-4.22641838886193E-2</c:v>
                </c:pt>
                <c:pt idx="247">
                  <c:v>-4.2937767510011327E-2</c:v>
                </c:pt>
                <c:pt idx="248">
                  <c:v>-3.8652852847008035E-2</c:v>
                </c:pt>
                <c:pt idx="250">
                  <c:v>-3.9328075021330733E-2</c:v>
                </c:pt>
                <c:pt idx="296">
                  <c:v>-5.4509129309735727E-2</c:v>
                </c:pt>
                <c:pt idx="380">
                  <c:v>2.5970054266508669E-2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7B6-4B0B-A724-29FDCE199E57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(4)'!$O$21:$O$989</c:f>
              <c:numCache>
                <c:formatCode>General</c:formatCode>
                <c:ptCount val="969"/>
                <c:pt idx="365">
                  <c:v>2.441861651915013E-2</c:v>
                </c:pt>
                <c:pt idx="366">
                  <c:v>2.4418616519150081E-2</c:v>
                </c:pt>
                <c:pt idx="367">
                  <c:v>2.4418616519143288E-2</c:v>
                </c:pt>
                <c:pt idx="368">
                  <c:v>2.4418616519136876E-2</c:v>
                </c:pt>
                <c:pt idx="369">
                  <c:v>2.4418616519136828E-2</c:v>
                </c:pt>
                <c:pt idx="370">
                  <c:v>2.4418616519136783E-2</c:v>
                </c:pt>
                <c:pt idx="371">
                  <c:v>2.4418616519121521E-2</c:v>
                </c:pt>
                <c:pt idx="372">
                  <c:v>2.4418616519011872E-2</c:v>
                </c:pt>
                <c:pt idx="373">
                  <c:v>2.4418616519000964E-2</c:v>
                </c:pt>
                <c:pt idx="374">
                  <c:v>2.4418616519000919E-2</c:v>
                </c:pt>
                <c:pt idx="375">
                  <c:v>2.4418616519000583E-2</c:v>
                </c:pt>
                <c:pt idx="376">
                  <c:v>2.4418616519000534E-2</c:v>
                </c:pt>
                <c:pt idx="377">
                  <c:v>2.4418616518998144E-2</c:v>
                </c:pt>
                <c:pt idx="378">
                  <c:v>2.4418616518857447E-2</c:v>
                </c:pt>
                <c:pt idx="379">
                  <c:v>2.4418616518845249E-2</c:v>
                </c:pt>
                <c:pt idx="380">
                  <c:v>2.441861651883372E-2</c:v>
                </c:pt>
                <c:pt idx="381">
                  <c:v>2.4418616518814343E-2</c:v>
                </c:pt>
                <c:pt idx="382">
                  <c:v>2.4418616518731104E-2</c:v>
                </c:pt>
                <c:pt idx="383">
                  <c:v>2.4418616518731055E-2</c:v>
                </c:pt>
                <c:pt idx="384">
                  <c:v>2.4418616518695847E-2</c:v>
                </c:pt>
                <c:pt idx="385">
                  <c:v>2.4418616518695799E-2</c:v>
                </c:pt>
                <c:pt idx="386">
                  <c:v>2.4418616518691396E-2</c:v>
                </c:pt>
                <c:pt idx="387">
                  <c:v>2.4418616518689817E-2</c:v>
                </c:pt>
                <c:pt idx="388">
                  <c:v>2.4418616518689772E-2</c:v>
                </c:pt>
                <c:pt idx="389">
                  <c:v>2.4418616518689724E-2</c:v>
                </c:pt>
                <c:pt idx="390">
                  <c:v>2.4418616518570458E-2</c:v>
                </c:pt>
                <c:pt idx="391">
                  <c:v>2.4418616518570413E-2</c:v>
                </c:pt>
                <c:pt idx="392">
                  <c:v>2.4418616518569983E-2</c:v>
                </c:pt>
                <c:pt idx="393">
                  <c:v>2.4418616518569216E-2</c:v>
                </c:pt>
                <c:pt idx="394">
                  <c:v>2.4418616518569167E-2</c:v>
                </c:pt>
                <c:pt idx="395">
                  <c:v>2.4418616518569167E-2</c:v>
                </c:pt>
                <c:pt idx="396">
                  <c:v>2.4418616518568928E-2</c:v>
                </c:pt>
                <c:pt idx="397">
                  <c:v>2.4418616518568879E-2</c:v>
                </c:pt>
                <c:pt idx="398">
                  <c:v>2.441861651855429E-2</c:v>
                </c:pt>
                <c:pt idx="399">
                  <c:v>2.4418616518548309E-2</c:v>
                </c:pt>
                <c:pt idx="400">
                  <c:v>2.4418616518547927E-2</c:v>
                </c:pt>
                <c:pt idx="401">
                  <c:v>2.4418616518547879E-2</c:v>
                </c:pt>
                <c:pt idx="402">
                  <c:v>2.441861651854783E-2</c:v>
                </c:pt>
                <c:pt idx="403">
                  <c:v>2.4418616518547449E-2</c:v>
                </c:pt>
                <c:pt idx="404">
                  <c:v>2.4418616518547116E-2</c:v>
                </c:pt>
                <c:pt idx="405">
                  <c:v>2.4418616518542234E-2</c:v>
                </c:pt>
                <c:pt idx="406">
                  <c:v>2.4418616518542186E-2</c:v>
                </c:pt>
                <c:pt idx="407">
                  <c:v>2.4418616518538119E-2</c:v>
                </c:pt>
                <c:pt idx="408">
                  <c:v>2.4418616518534868E-2</c:v>
                </c:pt>
                <c:pt idx="409">
                  <c:v>2.4418616518522382E-2</c:v>
                </c:pt>
                <c:pt idx="410">
                  <c:v>2.4418616518520755E-2</c:v>
                </c:pt>
                <c:pt idx="411">
                  <c:v>2.4418616518519943E-2</c:v>
                </c:pt>
                <c:pt idx="412">
                  <c:v>2.4418616518517119E-2</c:v>
                </c:pt>
                <c:pt idx="413">
                  <c:v>2.4418616518516352E-2</c:v>
                </c:pt>
                <c:pt idx="414">
                  <c:v>2.4418616518513101E-2</c:v>
                </c:pt>
                <c:pt idx="415">
                  <c:v>2.4418616518511092E-2</c:v>
                </c:pt>
                <c:pt idx="416">
                  <c:v>2.4418616518427708E-2</c:v>
                </c:pt>
                <c:pt idx="417">
                  <c:v>2.4418616518427659E-2</c:v>
                </c:pt>
                <c:pt idx="418">
                  <c:v>2.441861651842608E-2</c:v>
                </c:pt>
                <c:pt idx="419">
                  <c:v>2.4418616518404792E-2</c:v>
                </c:pt>
                <c:pt idx="420">
                  <c:v>2.4418616518404362E-2</c:v>
                </c:pt>
                <c:pt idx="421">
                  <c:v>2.4418616518404313E-2</c:v>
                </c:pt>
                <c:pt idx="422">
                  <c:v>2.4418616518401014E-2</c:v>
                </c:pt>
                <c:pt idx="423">
                  <c:v>2.4418616518400774E-2</c:v>
                </c:pt>
                <c:pt idx="424">
                  <c:v>2.4418616518399577E-2</c:v>
                </c:pt>
                <c:pt idx="425">
                  <c:v>2.441861651839948E-2</c:v>
                </c:pt>
                <c:pt idx="426">
                  <c:v>2.4418616518398717E-2</c:v>
                </c:pt>
                <c:pt idx="427">
                  <c:v>2.4418616518398335E-2</c:v>
                </c:pt>
                <c:pt idx="428">
                  <c:v>2.4418616518398335E-2</c:v>
                </c:pt>
                <c:pt idx="429">
                  <c:v>2.4418616518395511E-2</c:v>
                </c:pt>
                <c:pt idx="430">
                  <c:v>2.4418616518393551E-2</c:v>
                </c:pt>
                <c:pt idx="431">
                  <c:v>2.4418616518392642E-2</c:v>
                </c:pt>
                <c:pt idx="432">
                  <c:v>2.4418616518387858E-2</c:v>
                </c:pt>
                <c:pt idx="433">
                  <c:v>2.4418616518386279E-2</c:v>
                </c:pt>
                <c:pt idx="434">
                  <c:v>2.4418616518386279E-2</c:v>
                </c:pt>
                <c:pt idx="435">
                  <c:v>2.441861651838623E-2</c:v>
                </c:pt>
                <c:pt idx="436">
                  <c:v>2.4418616518386182E-2</c:v>
                </c:pt>
                <c:pt idx="437">
                  <c:v>2.4418616518270889E-2</c:v>
                </c:pt>
                <c:pt idx="438">
                  <c:v>2.441861651826888E-2</c:v>
                </c:pt>
                <c:pt idx="439">
                  <c:v>2.4418616518263714E-2</c:v>
                </c:pt>
                <c:pt idx="440">
                  <c:v>2.4418616518262423E-2</c:v>
                </c:pt>
                <c:pt idx="441">
                  <c:v>2.441861651826089E-2</c:v>
                </c:pt>
                <c:pt idx="442">
                  <c:v>2.4418616518260845E-2</c:v>
                </c:pt>
                <c:pt idx="443">
                  <c:v>2.4418616518260796E-2</c:v>
                </c:pt>
                <c:pt idx="444">
                  <c:v>2.4418616518257687E-2</c:v>
                </c:pt>
                <c:pt idx="445">
                  <c:v>2.441861651825606E-2</c:v>
                </c:pt>
                <c:pt idx="446">
                  <c:v>2.441861651825563E-2</c:v>
                </c:pt>
                <c:pt idx="447">
                  <c:v>2.4418616518255581E-2</c:v>
                </c:pt>
                <c:pt idx="448">
                  <c:v>2.4418616518254863E-2</c:v>
                </c:pt>
                <c:pt idx="449">
                  <c:v>2.4418616518254815E-2</c:v>
                </c:pt>
                <c:pt idx="450">
                  <c:v>2.4418616518249985E-2</c:v>
                </c:pt>
                <c:pt idx="451">
                  <c:v>2.4418616518249218E-2</c:v>
                </c:pt>
                <c:pt idx="452">
                  <c:v>2.441861651824917E-2</c:v>
                </c:pt>
                <c:pt idx="453">
                  <c:v>2.4418616518249121E-2</c:v>
                </c:pt>
                <c:pt idx="454">
                  <c:v>2.4418616518248788E-2</c:v>
                </c:pt>
                <c:pt idx="455">
                  <c:v>2.4418616518247591E-2</c:v>
                </c:pt>
                <c:pt idx="456">
                  <c:v>2.4418616518246682E-2</c:v>
                </c:pt>
                <c:pt idx="457">
                  <c:v>2.4418616518246634E-2</c:v>
                </c:pt>
                <c:pt idx="458">
                  <c:v>2.4418616518245919E-2</c:v>
                </c:pt>
                <c:pt idx="459">
                  <c:v>2.4418616518243955E-2</c:v>
                </c:pt>
                <c:pt idx="460">
                  <c:v>2.4418616518243955E-2</c:v>
                </c:pt>
                <c:pt idx="461">
                  <c:v>2.4418616518243907E-2</c:v>
                </c:pt>
                <c:pt idx="462">
                  <c:v>2.4418616518242758E-2</c:v>
                </c:pt>
                <c:pt idx="463">
                  <c:v>2.4418616518236302E-2</c:v>
                </c:pt>
                <c:pt idx="464">
                  <c:v>2.4418616518236253E-2</c:v>
                </c:pt>
                <c:pt idx="465">
                  <c:v>2.4418616518226254E-2</c:v>
                </c:pt>
                <c:pt idx="466">
                  <c:v>2.4418616518226209E-2</c:v>
                </c:pt>
                <c:pt idx="467">
                  <c:v>2.4418616518124166E-2</c:v>
                </c:pt>
                <c:pt idx="468">
                  <c:v>2.4418616518121248E-2</c:v>
                </c:pt>
                <c:pt idx="469">
                  <c:v>2.4418616518120148E-2</c:v>
                </c:pt>
                <c:pt idx="470">
                  <c:v>2.4418616518106753E-2</c:v>
                </c:pt>
                <c:pt idx="471">
                  <c:v>2.4418616518101108E-2</c:v>
                </c:pt>
                <c:pt idx="472">
                  <c:v>2.4418616518099959E-2</c:v>
                </c:pt>
                <c:pt idx="473">
                  <c:v>2.4418616518091969E-2</c:v>
                </c:pt>
                <c:pt idx="474">
                  <c:v>2.4418616518090248E-2</c:v>
                </c:pt>
                <c:pt idx="475">
                  <c:v>2.4418616518080968E-2</c:v>
                </c:pt>
                <c:pt idx="476">
                  <c:v>2.4418616518007485E-2</c:v>
                </c:pt>
                <c:pt idx="477">
                  <c:v>2.441861651800744E-2</c:v>
                </c:pt>
                <c:pt idx="478">
                  <c:v>2.4418616517986724E-2</c:v>
                </c:pt>
                <c:pt idx="479">
                  <c:v>2.4418616517986675E-2</c:v>
                </c:pt>
                <c:pt idx="480">
                  <c:v>2.4418616517982276E-2</c:v>
                </c:pt>
                <c:pt idx="481">
                  <c:v>2.4418616517982227E-2</c:v>
                </c:pt>
                <c:pt idx="482">
                  <c:v>2.4418616517978494E-2</c:v>
                </c:pt>
                <c:pt idx="483">
                  <c:v>2.4418616517975052E-2</c:v>
                </c:pt>
                <c:pt idx="484">
                  <c:v>2.4418616517971847E-2</c:v>
                </c:pt>
                <c:pt idx="485">
                  <c:v>2.4418616517963714E-2</c:v>
                </c:pt>
                <c:pt idx="486">
                  <c:v>2.4418616517963235E-2</c:v>
                </c:pt>
                <c:pt idx="487">
                  <c:v>2.4418616517962517E-2</c:v>
                </c:pt>
                <c:pt idx="488">
                  <c:v>2.4418616517961657E-2</c:v>
                </c:pt>
                <c:pt idx="489">
                  <c:v>2.4418616517956154E-2</c:v>
                </c:pt>
                <c:pt idx="490">
                  <c:v>2.4418616517956106E-2</c:v>
                </c:pt>
                <c:pt idx="491">
                  <c:v>2.4418616517954912E-2</c:v>
                </c:pt>
                <c:pt idx="492">
                  <c:v>2.4418616517954912E-2</c:v>
                </c:pt>
                <c:pt idx="493">
                  <c:v>2.4418616517954864E-2</c:v>
                </c:pt>
                <c:pt idx="494">
                  <c:v>2.4418616517954815E-2</c:v>
                </c:pt>
                <c:pt idx="495">
                  <c:v>2.4418616517953285E-2</c:v>
                </c:pt>
                <c:pt idx="496">
                  <c:v>2.4418616517953236E-2</c:v>
                </c:pt>
                <c:pt idx="497">
                  <c:v>2.4418616517945916E-2</c:v>
                </c:pt>
                <c:pt idx="498">
                  <c:v>2.4418616517942471E-2</c:v>
                </c:pt>
                <c:pt idx="499">
                  <c:v>2.4418616517942426E-2</c:v>
                </c:pt>
                <c:pt idx="500">
                  <c:v>2.4418616517862007E-2</c:v>
                </c:pt>
                <c:pt idx="501">
                  <c:v>2.441861651783957E-2</c:v>
                </c:pt>
                <c:pt idx="502">
                  <c:v>2.4418616517815267E-2</c:v>
                </c:pt>
                <c:pt idx="503">
                  <c:v>2.4418616517815267E-2</c:v>
                </c:pt>
                <c:pt idx="504">
                  <c:v>2.4418616517814934E-2</c:v>
                </c:pt>
                <c:pt idx="505">
                  <c:v>2.4418616517813688E-2</c:v>
                </c:pt>
                <c:pt idx="506">
                  <c:v>2.4418616517802926E-2</c:v>
                </c:pt>
                <c:pt idx="507">
                  <c:v>2.4418616517802878E-2</c:v>
                </c:pt>
                <c:pt idx="508">
                  <c:v>2.4418616517699256E-2</c:v>
                </c:pt>
                <c:pt idx="509">
                  <c:v>2.4418616517699256E-2</c:v>
                </c:pt>
                <c:pt idx="510">
                  <c:v>2.4418616517697153E-2</c:v>
                </c:pt>
                <c:pt idx="511">
                  <c:v>2.4418616517691553E-2</c:v>
                </c:pt>
                <c:pt idx="512">
                  <c:v>2.4418616517688351E-2</c:v>
                </c:pt>
                <c:pt idx="513">
                  <c:v>2.4418616517687487E-2</c:v>
                </c:pt>
                <c:pt idx="514">
                  <c:v>2.4418616517682228E-2</c:v>
                </c:pt>
                <c:pt idx="515">
                  <c:v>2.4418616517682179E-2</c:v>
                </c:pt>
                <c:pt idx="516">
                  <c:v>2.4418616517676295E-2</c:v>
                </c:pt>
                <c:pt idx="517">
                  <c:v>2.4418616517674668E-2</c:v>
                </c:pt>
                <c:pt idx="518">
                  <c:v>2.4418616517671129E-2</c:v>
                </c:pt>
                <c:pt idx="519">
                  <c:v>2.441861651766912E-2</c:v>
                </c:pt>
                <c:pt idx="520">
                  <c:v>2.441861651766912E-2</c:v>
                </c:pt>
                <c:pt idx="521">
                  <c:v>2.4418616517669071E-2</c:v>
                </c:pt>
                <c:pt idx="522">
                  <c:v>2.4418616517668735E-2</c:v>
                </c:pt>
                <c:pt idx="523">
                  <c:v>2.4418616517667493E-2</c:v>
                </c:pt>
                <c:pt idx="524">
                  <c:v>2.4418616517664238E-2</c:v>
                </c:pt>
                <c:pt idx="525">
                  <c:v>2.441861651766352E-2</c:v>
                </c:pt>
                <c:pt idx="526">
                  <c:v>2.4418616517663472E-2</c:v>
                </c:pt>
                <c:pt idx="527">
                  <c:v>2.4418616517663427E-2</c:v>
                </c:pt>
                <c:pt idx="528">
                  <c:v>2.4418616517662278E-2</c:v>
                </c:pt>
                <c:pt idx="529">
                  <c:v>2.441861651766223E-2</c:v>
                </c:pt>
                <c:pt idx="530">
                  <c:v>2.4418616517662181E-2</c:v>
                </c:pt>
                <c:pt idx="531">
                  <c:v>2.4418616517661463E-2</c:v>
                </c:pt>
                <c:pt idx="532">
                  <c:v>2.4418616517661418E-2</c:v>
                </c:pt>
                <c:pt idx="533">
                  <c:v>2.4418616517661081E-2</c:v>
                </c:pt>
                <c:pt idx="534">
                  <c:v>2.4418616517661033E-2</c:v>
                </c:pt>
                <c:pt idx="535">
                  <c:v>2.4418616517660984E-2</c:v>
                </c:pt>
                <c:pt idx="536">
                  <c:v>2.4418616517660651E-2</c:v>
                </c:pt>
                <c:pt idx="537">
                  <c:v>2.4418616517660603E-2</c:v>
                </c:pt>
                <c:pt idx="538">
                  <c:v>2.4418616517655818E-2</c:v>
                </c:pt>
                <c:pt idx="539">
                  <c:v>2.441861651765577E-2</c:v>
                </c:pt>
                <c:pt idx="540">
                  <c:v>2.4418616517655724E-2</c:v>
                </c:pt>
                <c:pt idx="541">
                  <c:v>2.4418616517654049E-2</c:v>
                </c:pt>
                <c:pt idx="542">
                  <c:v>2.4418616517654E-2</c:v>
                </c:pt>
                <c:pt idx="543">
                  <c:v>2.4418616517556408E-2</c:v>
                </c:pt>
                <c:pt idx="544">
                  <c:v>2.4418616517556408E-2</c:v>
                </c:pt>
                <c:pt idx="545">
                  <c:v>2.4418616517555215E-2</c:v>
                </c:pt>
                <c:pt idx="546">
                  <c:v>2.4418616517555215E-2</c:v>
                </c:pt>
                <c:pt idx="547">
                  <c:v>2.4418616517552009E-2</c:v>
                </c:pt>
                <c:pt idx="548">
                  <c:v>2.441861651753225E-2</c:v>
                </c:pt>
                <c:pt idx="549">
                  <c:v>2.4418616517521963E-2</c:v>
                </c:pt>
                <c:pt idx="550">
                  <c:v>2.4418616517521963E-2</c:v>
                </c:pt>
                <c:pt idx="551">
                  <c:v>2.4418616517506129E-2</c:v>
                </c:pt>
                <c:pt idx="552">
                  <c:v>2.4418616517500196E-2</c:v>
                </c:pt>
                <c:pt idx="553">
                  <c:v>2.4418616517500102E-2</c:v>
                </c:pt>
                <c:pt idx="554">
                  <c:v>2.4418616517389212E-2</c:v>
                </c:pt>
                <c:pt idx="555">
                  <c:v>2.4418616517369068E-2</c:v>
                </c:pt>
                <c:pt idx="556">
                  <c:v>2.4418616517358209E-2</c:v>
                </c:pt>
                <c:pt idx="557">
                  <c:v>2.4418616517352564E-2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7B6-4B0B-A724-29FDCE199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05192"/>
        <c:axId val="1"/>
      </c:scatterChart>
      <c:valAx>
        <c:axId val="829705192"/>
        <c:scaling>
          <c:orientation val="minMax"/>
          <c:min val="5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608337617591617"/>
              <c:y val="0.85015547368505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4"/>
          <c:min val="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0137637434495947E-2"/>
              <c:y val="0.376147752173180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0519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3883161512027493E-2"/>
          <c:y val="0.92354740061162077"/>
          <c:w val="0.91924398625429549"/>
          <c:h val="6.11620795107034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0" copies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602061920647569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8932455487223"/>
          <c:y val="0.14634168126798494"/>
          <c:w val="0.78730769198556427"/>
          <c:h val="0.64329364057385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(4)'!$H$20</c:f>
              <c:strCache>
                <c:ptCount val="1"/>
                <c:pt idx="0">
                  <c:v>GCVS 4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(4)'!$H$21:$H$989</c:f>
              <c:numCache>
                <c:formatCode>General</c:formatCode>
                <c:ptCount val="969"/>
                <c:pt idx="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1A5-4B59-8621-C9800C08508B}"/>
            </c:ext>
          </c:extLst>
        </c:ser>
        <c:ser>
          <c:idx val="1"/>
          <c:order val="1"/>
          <c:tx>
            <c:strRef>
              <c:f>'A (4)'!$I$20</c:f>
              <c:strCache>
                <c:ptCount val="1"/>
                <c:pt idx="0">
                  <c:v>BBSAG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(4)'!$I$21:$I$989</c:f>
              <c:numCache>
                <c:formatCode>General</c:formatCode>
                <c:ptCount val="969"/>
                <c:pt idx="0">
                  <c:v>5.8052615568158217E-3</c:v>
                </c:pt>
                <c:pt idx="1">
                  <c:v>3.4165926044806838E-3</c:v>
                </c:pt>
                <c:pt idx="2">
                  <c:v>2.6129064790438861E-3</c:v>
                </c:pt>
                <c:pt idx="3">
                  <c:v>4.6835568573442288E-2</c:v>
                </c:pt>
                <c:pt idx="4">
                  <c:v>3.4508584067225456E-3</c:v>
                </c:pt>
                <c:pt idx="5">
                  <c:v>-4.5098465488990769E-4</c:v>
                </c:pt>
                <c:pt idx="6">
                  <c:v>-3.3890627673827112E-4</c:v>
                </c:pt>
                <c:pt idx="7">
                  <c:v>-5.8896233094856143E-3</c:v>
                </c:pt>
                <c:pt idx="8">
                  <c:v>-3.4324227381148376E-3</c:v>
                </c:pt>
                <c:pt idx="9">
                  <c:v>-2.9999999969732016E-4</c:v>
                </c:pt>
                <c:pt idx="11">
                  <c:v>1.5249078474880662E-2</c:v>
                </c:pt>
                <c:pt idx="12">
                  <c:v>-8.7666254185023718E-3</c:v>
                </c:pt>
                <c:pt idx="13">
                  <c:v>-5.7666254215291701E-3</c:v>
                </c:pt>
                <c:pt idx="14">
                  <c:v>-1.6828877996886149E-2</c:v>
                </c:pt>
                <c:pt idx="15">
                  <c:v>-6.606215909414459E-3</c:v>
                </c:pt>
                <c:pt idx="16">
                  <c:v>3.9378409564960748E-4</c:v>
                </c:pt>
                <c:pt idx="17">
                  <c:v>-5.0571374376886524E-3</c:v>
                </c:pt>
                <c:pt idx="18">
                  <c:v>5.9428625609143637E-3</c:v>
                </c:pt>
                <c:pt idx="19">
                  <c:v>-3.9589805019204505E-3</c:v>
                </c:pt>
                <c:pt idx="20">
                  <c:v>-2.9230761429062113E-3</c:v>
                </c:pt>
                <c:pt idx="21">
                  <c:v>-6.4059432406793348E-3</c:v>
                </c:pt>
                <c:pt idx="22">
                  <c:v>-7.5870782893616706E-4</c:v>
                </c:pt>
                <c:pt idx="23">
                  <c:v>-1.4924714698281605E-2</c:v>
                </c:pt>
                <c:pt idx="24">
                  <c:v>-1.924714699271135E-3</c:v>
                </c:pt>
                <c:pt idx="25">
                  <c:v>-4.5660550887987483E-2</c:v>
                </c:pt>
                <c:pt idx="26">
                  <c:v>-5.1170697770430706E-3</c:v>
                </c:pt>
                <c:pt idx="27">
                  <c:v>-1.1434179832576774E-3</c:v>
                </c:pt>
                <c:pt idx="28">
                  <c:v>-8.9044889318756759E-4</c:v>
                </c:pt>
                <c:pt idx="29">
                  <c:v>1.4047298529476393E-2</c:v>
                </c:pt>
                <c:pt idx="30">
                  <c:v>-1.0356117440096568E-2</c:v>
                </c:pt>
                <c:pt idx="31">
                  <c:v>-9.9684053566306829E-3</c:v>
                </c:pt>
                <c:pt idx="32">
                  <c:v>-8.445675099210348E-3</c:v>
                </c:pt>
                <c:pt idx="33">
                  <c:v>-2.4512724485248327E-3</c:v>
                </c:pt>
                <c:pt idx="34">
                  <c:v>4.5487275492632762E-3</c:v>
                </c:pt>
                <c:pt idx="35">
                  <c:v>-2.5679531900095753E-2</c:v>
                </c:pt>
                <c:pt idx="36">
                  <c:v>-1.6353115519450512E-2</c:v>
                </c:pt>
                <c:pt idx="37">
                  <c:v>1.9677035088534467E-3</c:v>
                </c:pt>
                <c:pt idx="38">
                  <c:v>-6.1264946343726479E-3</c:v>
                </c:pt>
                <c:pt idx="39">
                  <c:v>-1.180007825314533E-2</c:v>
                </c:pt>
                <c:pt idx="40">
                  <c:v>7.0075666735647246E-3</c:v>
                </c:pt>
                <c:pt idx="41">
                  <c:v>-1.2609361729118973E-2</c:v>
                </c:pt>
                <c:pt idx="42">
                  <c:v>-2.1962126324069686E-2</c:v>
                </c:pt>
                <c:pt idx="43">
                  <c:v>-5.1903857602155767E-3</c:v>
                </c:pt>
                <c:pt idx="44">
                  <c:v>-3.5431503565632738E-3</c:v>
                </c:pt>
                <c:pt idx="45">
                  <c:v>-5.9318193161743693E-3</c:v>
                </c:pt>
                <c:pt idx="46">
                  <c:v>-1.2231480999616906E-2</c:v>
                </c:pt>
                <c:pt idx="47">
                  <c:v>-1.074725053331349E-2</c:v>
                </c:pt>
                <c:pt idx="48">
                  <c:v>-3.8371965230908245E-2</c:v>
                </c:pt>
                <c:pt idx="49">
                  <c:v>-1.4760634192498401E-2</c:v>
                </c:pt>
                <c:pt idx="50">
                  <c:v>-1.4149303140584379E-2</c:v>
                </c:pt>
                <c:pt idx="51">
                  <c:v>-8.04882596276002E-3</c:v>
                </c:pt>
                <c:pt idx="52">
                  <c:v>-1.1888416454894468E-2</c:v>
                </c:pt>
                <c:pt idx="53">
                  <c:v>-6.8884164502378553E-3</c:v>
                </c:pt>
                <c:pt idx="54">
                  <c:v>-2.2950669030251447E-2</c:v>
                </c:pt>
                <c:pt idx="55">
                  <c:v>-1.4755993703147396E-2</c:v>
                </c:pt>
                <c:pt idx="56">
                  <c:v>-2.5463161451625638E-2</c:v>
                </c:pt>
                <c:pt idx="57">
                  <c:v>-1.1798727493442129E-2</c:v>
                </c:pt>
                <c:pt idx="58">
                  <c:v>-8.20814731559949E-3</c:v>
                </c:pt>
                <c:pt idx="59">
                  <c:v>-1.6858659830177203E-2</c:v>
                </c:pt>
                <c:pt idx="60">
                  <c:v>-5.5322434564004652E-3</c:v>
                </c:pt>
                <c:pt idx="61">
                  <c:v>-1.5994359688193072E-2</c:v>
                </c:pt>
                <c:pt idx="62">
                  <c:v>-6.8547010378097184E-3</c:v>
                </c:pt>
                <c:pt idx="63">
                  <c:v>-1.6243369995208923E-2</c:v>
                </c:pt>
                <c:pt idx="64">
                  <c:v>-1.1082960481871851E-2</c:v>
                </c:pt>
                <c:pt idx="65">
                  <c:v>-9.0885578320012428E-3</c:v>
                </c:pt>
                <c:pt idx="66">
                  <c:v>-1.282043522951426E-2</c:v>
                </c:pt>
                <c:pt idx="67">
                  <c:v>-1.3209104188717902E-2</c:v>
                </c:pt>
                <c:pt idx="68">
                  <c:v>-1.0577022279903758E-2</c:v>
                </c:pt>
                <c:pt idx="69">
                  <c:v>-1.660500905563822E-2</c:v>
                </c:pt>
                <c:pt idx="70">
                  <c:v>-9.5691046881256625E-3</c:v>
                </c:pt>
                <c:pt idx="71">
                  <c:v>-2.6346442602516618E-2</c:v>
                </c:pt>
                <c:pt idx="72">
                  <c:v>-1.4595452907087747E-2</c:v>
                </c:pt>
                <c:pt idx="73">
                  <c:v>-1.1087876155215781E-2</c:v>
                </c:pt>
                <c:pt idx="74">
                  <c:v>-1.0087876151374076E-2</c:v>
                </c:pt>
                <c:pt idx="75">
                  <c:v>-6.3368864502990618E-3</c:v>
                </c:pt>
                <c:pt idx="76">
                  <c:v>-1.0016067426477093E-2</c:v>
                </c:pt>
                <c:pt idx="77">
                  <c:v>-9.0160674226353876E-3</c:v>
                </c:pt>
                <c:pt idx="78">
                  <c:v>-1.5840779597056098E-2</c:v>
                </c:pt>
                <c:pt idx="79">
                  <c:v>-1.5453749205335043E-2</c:v>
                </c:pt>
                <c:pt idx="80">
                  <c:v>-5.4194833937799558E-3</c:v>
                </c:pt>
                <c:pt idx="81">
                  <c:v>-1.6779483899881598E-2</c:v>
                </c:pt>
                <c:pt idx="82">
                  <c:v>-1.6522556004929356E-2</c:v>
                </c:pt>
                <c:pt idx="83">
                  <c:v>-7.6167541483300738E-3</c:v>
                </c:pt>
                <c:pt idx="84">
                  <c:v>-9.7053549397969618E-3</c:v>
                </c:pt>
                <c:pt idx="85">
                  <c:v>-2.2037368675228208E-2</c:v>
                </c:pt>
                <c:pt idx="86">
                  <c:v>-1.7099621247325558E-2</c:v>
                </c:pt>
                <c:pt idx="87">
                  <c:v>-7.4882902044919319E-3</c:v>
                </c:pt>
                <c:pt idx="88">
                  <c:v>-7.8769591636955738E-3</c:v>
                </c:pt>
                <c:pt idx="89">
                  <c:v>-3.4680645279877353E-2</c:v>
                </c:pt>
                <c:pt idx="90">
                  <c:v>-1.2069314238033257E-2</c:v>
                </c:pt>
                <c:pt idx="91">
                  <c:v>-1.1805150432337541E-2</c:v>
                </c:pt>
                <c:pt idx="92">
                  <c:v>-1.0904945927904919E-2</c:v>
                </c:pt>
                <c:pt idx="93">
                  <c:v>-9.9049459240632132E-3</c:v>
                </c:pt>
                <c:pt idx="94">
                  <c:v>-1.0485969964065589E-2</c:v>
                </c:pt>
                <c:pt idx="95">
                  <c:v>-1.6838734562043101E-2</c:v>
                </c:pt>
                <c:pt idx="96">
                  <c:v>-1.1255390279984567E-2</c:v>
                </c:pt>
                <c:pt idx="97">
                  <c:v>-1.781921576912282E-2</c:v>
                </c:pt>
                <c:pt idx="98">
                  <c:v>-1.5851161333557684E-2</c:v>
                </c:pt>
                <c:pt idx="99">
                  <c:v>-9.7882270783884451E-3</c:v>
                </c:pt>
                <c:pt idx="100">
                  <c:v>-8.2391486066626385E-3</c:v>
                </c:pt>
                <c:pt idx="101">
                  <c:v>-1.4301401184638962E-2</c:v>
                </c:pt>
                <c:pt idx="102">
                  <c:v>-7.2654968171264045E-3</c:v>
                </c:pt>
                <c:pt idx="103">
                  <c:v>-1.9327749396325089E-2</c:v>
                </c:pt>
                <c:pt idx="104">
                  <c:v>-2.0722015702631325E-2</c:v>
                </c:pt>
                <c:pt idx="105">
                  <c:v>-1.5623858773324173E-2</c:v>
                </c:pt>
                <c:pt idx="106">
                  <c:v>-8.1370328771299683E-3</c:v>
                </c:pt>
                <c:pt idx="107">
                  <c:v>-3.8875936297699809E-5</c:v>
                </c:pt>
                <c:pt idx="108">
                  <c:v>-2.0593551758793183E-2</c:v>
                </c:pt>
                <c:pt idx="109">
                  <c:v>-1.0044473288871814E-2</c:v>
                </c:pt>
                <c:pt idx="110">
                  <c:v>-6.397237884812057E-3</c:v>
                </c:pt>
                <c:pt idx="111">
                  <c:v>-6.7859068367397413E-3</c:v>
                </c:pt>
                <c:pt idx="112">
                  <c:v>-2.0589592968462966E-2</c:v>
                </c:pt>
                <c:pt idx="113">
                  <c:v>-8.9782619179459289E-3</c:v>
                </c:pt>
                <c:pt idx="114">
                  <c:v>-2.6621538527251687E-2</c:v>
                </c:pt>
                <c:pt idx="115">
                  <c:v>-2.1362972081988119E-2</c:v>
                </c:pt>
                <c:pt idx="116">
                  <c:v>-1.3813893609039951E-2</c:v>
                </c:pt>
                <c:pt idx="117">
                  <c:v>-2.0202562562189996E-2</c:v>
                </c:pt>
                <c:pt idx="118">
                  <c:v>-1.8264815138536505E-2</c:v>
                </c:pt>
                <c:pt idx="119">
                  <c:v>-1.5696899565227795E-2</c:v>
                </c:pt>
                <c:pt idx="120">
                  <c:v>-1.0827002064615954E-2</c:v>
                </c:pt>
                <c:pt idx="121">
                  <c:v>-1.34399716698681E-2</c:v>
                </c:pt>
                <c:pt idx="122">
                  <c:v>-1.4962020242819563E-2</c:v>
                </c:pt>
                <c:pt idx="128">
                  <c:v>-1.6280519033898599E-2</c:v>
                </c:pt>
                <c:pt idx="129">
                  <c:v>-1.8057856941595674E-2</c:v>
                </c:pt>
                <c:pt idx="130">
                  <c:v>-4.7314405674114823E-3</c:v>
                </c:pt>
                <c:pt idx="131">
                  <c:v>-1.4120109517534729E-2</c:v>
                </c:pt>
                <c:pt idx="132">
                  <c:v>-1.2571031045808922E-2</c:v>
                </c:pt>
                <c:pt idx="133">
                  <c:v>-1.4959700005420018E-2</c:v>
                </c:pt>
                <c:pt idx="134">
                  <c:v>-1.6369119817682076E-2</c:v>
                </c:pt>
                <c:pt idx="135">
                  <c:v>-2.4106215350911953E-3</c:v>
                </c:pt>
                <c:pt idx="137">
                  <c:v>-1.0861543065402657E-2</c:v>
                </c:pt>
                <c:pt idx="139">
                  <c:v>-8.5048196779098362E-3</c:v>
                </c:pt>
                <c:pt idx="140">
                  <c:v>-1.9893488635716494E-2</c:v>
                </c:pt>
                <c:pt idx="142">
                  <c:v>-1.5987686776497867E-2</c:v>
                </c:pt>
                <c:pt idx="143">
                  <c:v>-1.6376355728425551E-2</c:v>
                </c:pt>
                <c:pt idx="144">
                  <c:v>-1.3763557290076278E-3</c:v>
                </c:pt>
                <c:pt idx="145">
                  <c:v>-3.1278198795916978E-2</c:v>
                </c:pt>
                <c:pt idx="146">
                  <c:v>-9.278198798710946E-3</c:v>
                </c:pt>
                <c:pt idx="147">
                  <c:v>-1.4470553869614378E-2</c:v>
                </c:pt>
                <c:pt idx="148">
                  <c:v>-1.5310144357499667E-2</c:v>
                </c:pt>
                <c:pt idx="149">
                  <c:v>3.6898556427331641E-3</c:v>
                </c:pt>
                <c:pt idx="153">
                  <c:v>-2.1051577910839114E-2</c:v>
                </c:pt>
                <c:pt idx="159">
                  <c:v>-1.7534445010824129E-2</c:v>
                </c:pt>
                <c:pt idx="161">
                  <c:v>-2.0017312104755547E-2</c:v>
                </c:pt>
                <c:pt idx="162">
                  <c:v>-4.4682336374535225E-3</c:v>
                </c:pt>
                <c:pt idx="163">
                  <c:v>-1.6758745652623475E-2</c:v>
                </c:pt>
                <c:pt idx="164">
                  <c:v>-1.8081203234032728E-2</c:v>
                </c:pt>
                <c:pt idx="167">
                  <c:v>-1.4776769778109156E-2</c:v>
                </c:pt>
                <c:pt idx="168">
                  <c:v>-2.3227691315696575E-2</c:v>
                </c:pt>
                <c:pt idx="171">
                  <c:v>-1.3774449544143863E-2</c:v>
                </c:pt>
                <c:pt idx="173">
                  <c:v>-1.4676292608783115E-2</c:v>
                </c:pt>
                <c:pt idx="176">
                  <c:v>-2.3253357845533174E-2</c:v>
                </c:pt>
                <c:pt idx="177">
                  <c:v>-1.9994791393401101E-2</c:v>
                </c:pt>
                <c:pt idx="180">
                  <c:v>-2.7541549628949724E-2</c:v>
                </c:pt>
                <c:pt idx="181">
                  <c:v>-1.8944008719699923E-2</c:v>
                </c:pt>
                <c:pt idx="183">
                  <c:v>-1.4978549719671719E-2</c:v>
                </c:pt>
                <c:pt idx="185">
                  <c:v>-2.0779915605089627E-2</c:v>
                </c:pt>
                <c:pt idx="186">
                  <c:v>-1.5459096575796138E-2</c:v>
                </c:pt>
                <c:pt idx="187">
                  <c:v>-1.9617185855167918E-2</c:v>
                </c:pt>
                <c:pt idx="188">
                  <c:v>-3.0519028907292522E-2</c:v>
                </c:pt>
                <c:pt idx="189">
                  <c:v>-1.4097732710069977E-2</c:v>
                </c:pt>
                <c:pt idx="190">
                  <c:v>-1.9660601326904725E-2</c:v>
                </c:pt>
                <c:pt idx="191">
                  <c:v>-1.6859510629728902E-2</c:v>
                </c:pt>
                <c:pt idx="192">
                  <c:v>-1.5985654339601751E-2</c:v>
                </c:pt>
                <c:pt idx="194">
                  <c:v>-1.9500467002217192E-2</c:v>
                </c:pt>
                <c:pt idx="195">
                  <c:v>-1.9626610708655789E-2</c:v>
                </c:pt>
                <c:pt idx="196">
                  <c:v>-1.8077532244205941E-2</c:v>
                </c:pt>
                <c:pt idx="197">
                  <c:v>-2.2818965786427725E-2</c:v>
                </c:pt>
                <c:pt idx="198">
                  <c:v>-1.8431935393891763E-2</c:v>
                </c:pt>
                <c:pt idx="199">
                  <c:v>-1.917336893529864E-2</c:v>
                </c:pt>
                <c:pt idx="202">
                  <c:v>-1.8061290567857213E-2</c:v>
                </c:pt>
                <c:pt idx="203">
                  <c:v>-2.1576103230472654E-2</c:v>
                </c:pt>
                <c:pt idx="204">
                  <c:v>-1.2800403877918143E-2</c:v>
                </c:pt>
                <c:pt idx="205">
                  <c:v>-2.9090915893903002E-2</c:v>
                </c:pt>
                <c:pt idx="206">
                  <c:v>-3.1153168471064419E-2</c:v>
                </c:pt>
                <c:pt idx="207">
                  <c:v>-3.1024704519950319E-2</c:v>
                </c:pt>
                <c:pt idx="208">
                  <c:v>-1.1189026627107523E-3</c:v>
                </c:pt>
                <c:pt idx="209">
                  <c:v>-2.1182793796469923E-2</c:v>
                </c:pt>
                <c:pt idx="210">
                  <c:v>-2.9924227339506615E-2</c:v>
                </c:pt>
                <c:pt idx="212">
                  <c:v>-2.4100340750010218E-2</c:v>
                </c:pt>
                <c:pt idx="213">
                  <c:v>-3.8354948403139133E-2</c:v>
                </c:pt>
                <c:pt idx="217">
                  <c:v>-1.8192218652984593E-2</c:v>
                </c:pt>
                <c:pt idx="218">
                  <c:v>-3.7707031318859663E-2</c:v>
                </c:pt>
                <c:pt idx="219">
                  <c:v>-2.7338025050994474E-2</c:v>
                </c:pt>
                <c:pt idx="220">
                  <c:v>-3.8592632707150187E-2</c:v>
                </c:pt>
                <c:pt idx="221">
                  <c:v>-2.9981301660882309E-2</c:v>
                </c:pt>
                <c:pt idx="225">
                  <c:v>-2.8331746019830462E-2</c:v>
                </c:pt>
                <c:pt idx="226">
                  <c:v>-2.7814613116788678E-2</c:v>
                </c:pt>
                <c:pt idx="227">
                  <c:v>-3.1105125133763067E-2</c:v>
                </c:pt>
                <c:pt idx="228">
                  <c:v>-2.9489835287677124E-2</c:v>
                </c:pt>
                <c:pt idx="229">
                  <c:v>-2.8714135936752427E-2</c:v>
                </c:pt>
                <c:pt idx="230">
                  <c:v>-3.7553726426267531E-2</c:v>
                </c:pt>
                <c:pt idx="231">
                  <c:v>-4.0249292971566319E-2</c:v>
                </c:pt>
                <c:pt idx="232">
                  <c:v>-3.4830317003070377E-2</c:v>
                </c:pt>
                <c:pt idx="233">
                  <c:v>-1.6728201269870624E-2</c:v>
                </c:pt>
                <c:pt idx="234">
                  <c:v>-3.1148815796768758E-2</c:v>
                </c:pt>
                <c:pt idx="236">
                  <c:v>-4.4304584829660598E-2</c:v>
                </c:pt>
                <c:pt idx="239">
                  <c:v>-4.5771210250677541E-2</c:v>
                </c:pt>
                <c:pt idx="241">
                  <c:v>-4.5673053318751045E-2</c:v>
                </c:pt>
                <c:pt idx="242">
                  <c:v>-3.1020220550999511E-2</c:v>
                </c:pt>
                <c:pt idx="245">
                  <c:v>-3.4244521200889722E-2</c:v>
                </c:pt>
                <c:pt idx="253">
                  <c:v>-4.6812580680125393E-2</c:v>
                </c:pt>
                <c:pt idx="254">
                  <c:v>-4.6263502204965334E-2</c:v>
                </c:pt>
                <c:pt idx="255">
                  <c:v>-4.3970669947157148E-2</c:v>
                </c:pt>
                <c:pt idx="257">
                  <c:v>-5.3579680759867188E-2</c:v>
                </c:pt>
                <c:pt idx="259">
                  <c:v>-4.5916203678643797E-2</c:v>
                </c:pt>
                <c:pt idx="260">
                  <c:v>-5.3238661253999453E-2</c:v>
                </c:pt>
                <c:pt idx="264">
                  <c:v>-5.8431016332178842E-2</c:v>
                </c:pt>
                <c:pt idx="266">
                  <c:v>-5.1462961906509008E-2</c:v>
                </c:pt>
                <c:pt idx="267">
                  <c:v>-4.9719208116584923E-2</c:v>
                </c:pt>
                <c:pt idx="268">
                  <c:v>5.2052532439120114E-2</c:v>
                </c:pt>
                <c:pt idx="269">
                  <c:v>-4.6252726591774262E-2</c:v>
                </c:pt>
                <c:pt idx="272">
                  <c:v>-5.8055731031345204E-2</c:v>
                </c:pt>
                <c:pt idx="273">
                  <c:v>-5.8248086112143937E-2</c:v>
                </c:pt>
                <c:pt idx="274">
                  <c:v>-5.1372591267863754E-2</c:v>
                </c:pt>
                <c:pt idx="275">
                  <c:v>-5.108767660567537E-2</c:v>
                </c:pt>
                <c:pt idx="277">
                  <c:v>-5.1794844344840385E-2</c:v>
                </c:pt>
                <c:pt idx="278">
                  <c:v>-5.1952933623397257E-2</c:v>
                </c:pt>
                <c:pt idx="280">
                  <c:v>-4.5025292733043898E-2</c:v>
                </c:pt>
                <c:pt idx="281">
                  <c:v>-3.8025292727979831E-2</c:v>
                </c:pt>
                <c:pt idx="282">
                  <c:v>-4.7517715982394293E-2</c:v>
                </c:pt>
                <c:pt idx="283">
                  <c:v>-5.4932733146415558E-2</c:v>
                </c:pt>
                <c:pt idx="284">
                  <c:v>-4.0772323634882923E-2</c:v>
                </c:pt>
                <c:pt idx="285">
                  <c:v>-4.5349388878094032E-2</c:v>
                </c:pt>
                <c:pt idx="286">
                  <c:v>-5.5252870493859518E-2</c:v>
                </c:pt>
                <c:pt idx="287">
                  <c:v>-4.5074580746586435E-2</c:v>
                </c:pt>
                <c:pt idx="288">
                  <c:v>-5.1687550352653489E-2</c:v>
                </c:pt>
                <c:pt idx="289">
                  <c:v>-5.1749802929407451E-2</c:v>
                </c:pt>
                <c:pt idx="291">
                  <c:v>-4.385738472774392E-2</c:v>
                </c:pt>
                <c:pt idx="292">
                  <c:v>-4.9827077709778678E-2</c:v>
                </c:pt>
                <c:pt idx="293">
                  <c:v>-4.3309944805514533E-2</c:v>
                </c:pt>
                <c:pt idx="295">
                  <c:v>-5.7726600542082451E-2</c:v>
                </c:pt>
                <c:pt idx="299">
                  <c:v>-5.1445513374346774E-2</c:v>
                </c:pt>
                <c:pt idx="301">
                  <c:v>5.4262336052488536E-2</c:v>
                </c:pt>
                <c:pt idx="302">
                  <c:v>-4.9701759591698647E-2</c:v>
                </c:pt>
                <c:pt idx="307">
                  <c:v>-4.0264221708639525E-2</c:v>
                </c:pt>
                <c:pt idx="308">
                  <c:v>5.7413320704654325E-2</c:v>
                </c:pt>
                <c:pt idx="309">
                  <c:v>-5.6935485095891636E-2</c:v>
                </c:pt>
                <c:pt idx="311">
                  <c:v>5.6772364332573488E-2</c:v>
                </c:pt>
                <c:pt idx="312">
                  <c:v>5.8289497239456978E-2</c:v>
                </c:pt>
                <c:pt idx="313">
                  <c:v>-5.7754875109822024E-2</c:v>
                </c:pt>
                <c:pt idx="314">
                  <c:v>-5.2434056087804493E-2</c:v>
                </c:pt>
                <c:pt idx="315">
                  <c:v>-5.2497947217489127E-2</c:v>
                </c:pt>
                <c:pt idx="316">
                  <c:v>-4.4493988418253139E-2</c:v>
                </c:pt>
                <c:pt idx="317">
                  <c:v>5.4987240124319214E-2</c:v>
                </c:pt>
                <c:pt idx="318">
                  <c:v>5.7248126817285083E-2</c:v>
                </c:pt>
                <c:pt idx="319">
                  <c:v>5.7167850107362028E-2</c:v>
                </c:pt>
                <c:pt idx="320">
                  <c:v>5.3820682864170521E-2</c:v>
                </c:pt>
                <c:pt idx="321">
                  <c:v>4.9236381717491895E-2</c:v>
                </c:pt>
                <c:pt idx="322">
                  <c:v>-5.8825870859436691E-2</c:v>
                </c:pt>
                <c:pt idx="323">
                  <c:v>5.4204436150030233E-2</c:v>
                </c:pt>
                <c:pt idx="324">
                  <c:v>5.8108599449042231E-2</c:v>
                </c:pt>
                <c:pt idx="325">
                  <c:v>4.8188732253038324E-2</c:v>
                </c:pt>
                <c:pt idx="326">
                  <c:v>5.6062588548229542E-2</c:v>
                </c:pt>
                <c:pt idx="328">
                  <c:v>5.2543817088007927E-2</c:v>
                </c:pt>
                <c:pt idx="329">
                  <c:v>5.2127161368844099E-2</c:v>
                </c:pt>
                <c:pt idx="332">
                  <c:v>5.2584361925255507E-2</c:v>
                </c:pt>
                <c:pt idx="333">
                  <c:v>3.8284700247459114E-2</c:v>
                </c:pt>
                <c:pt idx="334">
                  <c:v>5.060224216140341E-2</c:v>
                </c:pt>
                <c:pt idx="337">
                  <c:v>5.0055483930918854E-2</c:v>
                </c:pt>
                <c:pt idx="338">
                  <c:v>4.3728517164709046E-2</c:v>
                </c:pt>
                <c:pt idx="340">
                  <c:v>4.4270359721849672E-2</c:v>
                </c:pt>
                <c:pt idx="342">
                  <c:v>4.1785854067711625E-2</c:v>
                </c:pt>
                <c:pt idx="346">
                  <c:v>4.1499300845316611E-2</c:v>
                </c:pt>
                <c:pt idx="348">
                  <c:v>3.7114590682904236E-2</c:v>
                </c:pt>
                <c:pt idx="350">
                  <c:v>3.8004688649380114E-2</c:v>
                </c:pt>
                <c:pt idx="351">
                  <c:v>4.922735074069351E-2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1A5-4B59-8621-C9800C08508B}"/>
            </c:ext>
          </c:extLst>
        </c:ser>
        <c:ser>
          <c:idx val="2"/>
          <c:order val="2"/>
          <c:tx>
            <c:strRef>
              <c:f>'A (4)'!$J$20</c:f>
              <c:strCache>
                <c:ptCount val="1"/>
                <c:pt idx="0">
                  <c:v>AAVSO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(4)'!$J$21:$J$989</c:f>
              <c:numCache>
                <c:formatCode>General</c:formatCode>
                <c:ptCount val="969"/>
                <c:pt idx="136">
                  <c:v>-1.8820041354047135E-2</c:v>
                </c:pt>
                <c:pt idx="138">
                  <c:v>-8.2087103073718026E-3</c:v>
                </c:pt>
                <c:pt idx="141">
                  <c:v>-9.8839324855362065E-3</c:v>
                </c:pt>
                <c:pt idx="150">
                  <c:v>-1.6719564177037682E-2</c:v>
                </c:pt>
                <c:pt idx="155">
                  <c:v>-2.0264683844288811E-2</c:v>
                </c:pt>
                <c:pt idx="156">
                  <c:v>-1.4264683850342408E-2</c:v>
                </c:pt>
                <c:pt idx="157">
                  <c:v>-1.2264683849934954E-2</c:v>
                </c:pt>
                <c:pt idx="158">
                  <c:v>-2.0653352796216495E-2</c:v>
                </c:pt>
                <c:pt idx="160">
                  <c:v>-2.3555195861263201E-2</c:v>
                </c:pt>
                <c:pt idx="165">
                  <c:v>-1.5182912487944122E-2</c:v>
                </c:pt>
                <c:pt idx="166">
                  <c:v>-8.1829124828800559E-3</c:v>
                </c:pt>
                <c:pt idx="174">
                  <c:v>-1.4049808058189228E-2</c:v>
                </c:pt>
                <c:pt idx="175">
                  <c:v>-1.304980806162348E-2</c:v>
                </c:pt>
                <c:pt idx="182">
                  <c:v>-8.8995050828089006E-3</c:v>
                </c:pt>
                <c:pt idx="184">
                  <c:v>-1.8447901871695649E-2</c:v>
                </c:pt>
                <c:pt idx="193">
                  <c:v>-1.7132548906374723E-2</c:v>
                </c:pt>
                <c:pt idx="200">
                  <c:v>-1.6725999710615724E-2</c:v>
                </c:pt>
                <c:pt idx="201">
                  <c:v>-3.2112348431837745E-2</c:v>
                </c:pt>
                <c:pt idx="211">
                  <c:v>-2.3896790960861836E-2</c:v>
                </c:pt>
                <c:pt idx="216">
                  <c:v>-2.3409283385262825E-2</c:v>
                </c:pt>
                <c:pt idx="224">
                  <c:v>-3.6292564538598526E-2</c:v>
                </c:pt>
                <c:pt idx="235">
                  <c:v>-3.981052301969612E-2</c:v>
                </c:pt>
                <c:pt idx="237">
                  <c:v>-3.2213257312832866E-2</c:v>
                </c:pt>
                <c:pt idx="249">
                  <c:v>-4.1088620870141312E-2</c:v>
                </c:pt>
                <c:pt idx="251">
                  <c:v>-3.6577085324097425E-2</c:v>
                </c:pt>
                <c:pt idx="252">
                  <c:v>-3.5354423234821297E-2</c:v>
                </c:pt>
                <c:pt idx="256">
                  <c:v>-3.6153468878183048E-2</c:v>
                </c:pt>
                <c:pt idx="258">
                  <c:v>-3.9409715085639618E-2</c:v>
                </c:pt>
                <c:pt idx="261">
                  <c:v>-4.1648081067251042E-2</c:v>
                </c:pt>
                <c:pt idx="262">
                  <c:v>-5.2036750028491952E-2</c:v>
                </c:pt>
                <c:pt idx="263">
                  <c:v>-4.7389514620590489E-2</c:v>
                </c:pt>
                <c:pt idx="265">
                  <c:v>-4.1451767196122091E-2</c:v>
                </c:pt>
                <c:pt idx="270">
                  <c:v>-4.9080440687248483E-2</c:v>
                </c:pt>
                <c:pt idx="271">
                  <c:v>-4.0754024310444947E-2</c:v>
                </c:pt>
                <c:pt idx="276">
                  <c:v>-5.1078120450256392E-2</c:v>
                </c:pt>
                <c:pt idx="279">
                  <c:v>-4.7472937148995697E-2</c:v>
                </c:pt>
                <c:pt idx="290">
                  <c:v>-4.7000451784697361E-2</c:v>
                </c:pt>
                <c:pt idx="294">
                  <c:v>-5.1108033585478552E-2</c:v>
                </c:pt>
                <c:pt idx="297">
                  <c:v>-4.5951451575092506E-2</c:v>
                </c:pt>
                <c:pt idx="298">
                  <c:v>5.7073258089076262E-2</c:v>
                </c:pt>
                <c:pt idx="300">
                  <c:v>-5.5792680614104029E-2</c:v>
                </c:pt>
                <c:pt idx="303">
                  <c:v>5.8883223238808569E-2</c:v>
                </c:pt>
                <c:pt idx="304">
                  <c:v>-5.5273227473662701E-2</c:v>
                </c:pt>
                <c:pt idx="305">
                  <c:v>5.3553936231764965E-2</c:v>
                </c:pt>
                <c:pt idx="306">
                  <c:v>5.5358304038236383E-2</c:v>
                </c:pt>
                <c:pt idx="310">
                  <c:v>5.5940009755431674E-2</c:v>
                </c:pt>
                <c:pt idx="327">
                  <c:v>1.7715421308821533E-2</c:v>
                </c:pt>
                <c:pt idx="330">
                  <c:v>2.4593236397777218E-2</c:v>
                </c:pt>
                <c:pt idx="331">
                  <c:v>1.9048116722842678E-2</c:v>
                </c:pt>
                <c:pt idx="335">
                  <c:v>-5.709209232009016E-2</c:v>
                </c:pt>
                <c:pt idx="336">
                  <c:v>7.4497502428130247E-3</c:v>
                </c:pt>
                <c:pt idx="339">
                  <c:v>-5.0007319026917685E-2</c:v>
                </c:pt>
                <c:pt idx="341">
                  <c:v>-1.771448677754961E-2</c:v>
                </c:pt>
                <c:pt idx="345">
                  <c:v>-2.3093799245543778E-4</c:v>
                </c:pt>
                <c:pt idx="347">
                  <c:v>4.1416297404794022E-2</c:v>
                </c:pt>
                <c:pt idx="349">
                  <c:v>5.6782026564178523E-2</c:v>
                </c:pt>
                <c:pt idx="352">
                  <c:v>-2.2240362850425299E-2</c:v>
                </c:pt>
                <c:pt idx="353">
                  <c:v>2.2142708745377604E-2</c:v>
                </c:pt>
                <c:pt idx="354">
                  <c:v>5.5984619473747443E-2</c:v>
                </c:pt>
                <c:pt idx="355">
                  <c:v>1.3488643911841791E-2</c:v>
                </c:pt>
                <c:pt idx="356">
                  <c:v>2.1427073021186516E-2</c:v>
                </c:pt>
                <c:pt idx="357">
                  <c:v>3.7906663004832808E-2</c:v>
                </c:pt>
                <c:pt idx="359">
                  <c:v>1.6942567366641015E-2</c:v>
                </c:pt>
                <c:pt idx="361">
                  <c:v>5.7520314287103247E-2</c:v>
                </c:pt>
                <c:pt idx="362">
                  <c:v>7.4580617147148587E-3</c:v>
                </c:pt>
                <c:pt idx="363">
                  <c:v>1.1007140186848119E-2</c:v>
                </c:pt>
                <c:pt idx="389">
                  <c:v>2.5283359667810146E-2</c:v>
                </c:pt>
                <c:pt idx="425">
                  <c:v>2.5751540350029245E-2</c:v>
                </c:pt>
                <c:pt idx="468">
                  <c:v>2.1289209515089169E-2</c:v>
                </c:pt>
                <c:pt idx="471">
                  <c:v>2.1810505721077789E-2</c:v>
                </c:pt>
                <c:pt idx="472">
                  <c:v>2.1744498852058314E-2</c:v>
                </c:pt>
                <c:pt idx="474">
                  <c:v>2.070702410856029E-2</c:v>
                </c:pt>
                <c:pt idx="475">
                  <c:v>2.0331801926658954E-2</c:v>
                </c:pt>
                <c:pt idx="486">
                  <c:v>2.1842514412128367E-2</c:v>
                </c:pt>
                <c:pt idx="488">
                  <c:v>2.1314254969183821E-2</c:v>
                </c:pt>
                <c:pt idx="494">
                  <c:v>2.1691797388484702E-2</c:v>
                </c:pt>
                <c:pt idx="498">
                  <c:v>1.520722356508486E-2</c:v>
                </c:pt>
                <c:pt idx="500">
                  <c:v>2.3139575620007236E-2</c:v>
                </c:pt>
                <c:pt idx="504">
                  <c:v>2.3533294057415333E-2</c:v>
                </c:pt>
                <c:pt idx="510">
                  <c:v>2.5370422932610381E-2</c:v>
                </c:pt>
                <c:pt idx="512">
                  <c:v>2.533103694440797E-2</c:v>
                </c:pt>
                <c:pt idx="513">
                  <c:v>2.5806531797570642E-2</c:v>
                </c:pt>
                <c:pt idx="517">
                  <c:v>2.5586121781088877E-2</c:v>
                </c:pt>
                <c:pt idx="518">
                  <c:v>2.4940933937614318E-2</c:v>
                </c:pt>
                <c:pt idx="519">
                  <c:v>2.5250421924283728E-2</c:v>
                </c:pt>
                <c:pt idx="523">
                  <c:v>2.4948578859039117E-2</c:v>
                </c:pt>
                <c:pt idx="543">
                  <c:v>2.5587414456822444E-2</c:v>
                </c:pt>
                <c:pt idx="544">
                  <c:v>2.5587414456822444E-2</c:v>
                </c:pt>
                <c:pt idx="545">
                  <c:v>2.6047823965200223E-2</c:v>
                </c:pt>
                <c:pt idx="546">
                  <c:v>2.6047823965200223E-2</c:v>
                </c:pt>
                <c:pt idx="553">
                  <c:v>2.5379494341905229E-2</c:v>
                </c:pt>
                <c:pt idx="554">
                  <c:v>2.7612664409389254E-2</c:v>
                </c:pt>
                <c:pt idx="555">
                  <c:v>2.8533960619824938E-2</c:v>
                </c:pt>
                <c:pt idx="556">
                  <c:v>2.7930478994676378E-2</c:v>
                </c:pt>
                <c:pt idx="557">
                  <c:v>2.8147611905296799E-2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1A5-4B59-8621-C9800C08508B}"/>
            </c:ext>
          </c:extLst>
        </c:ser>
        <c:ser>
          <c:idx val="3"/>
          <c:order val="3"/>
          <c:tx>
            <c:strRef>
              <c:f>'A (4)'!$K$20</c:f>
              <c:strCache>
                <c:ptCount val="1"/>
                <c:pt idx="0">
                  <c:v>IBVS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(4)'!$K$21:$K$989</c:f>
              <c:numCache>
                <c:formatCode>General</c:formatCode>
                <c:ptCount val="969"/>
                <c:pt idx="123">
                  <c:v>-1.4605296848458238E-2</c:v>
                </c:pt>
                <c:pt idx="124">
                  <c:v>-1.6493965813424438E-2</c:v>
                </c:pt>
                <c:pt idx="125">
                  <c:v>-1.9667549429868814E-2</c:v>
                </c:pt>
                <c:pt idx="126">
                  <c:v>-1.6399426829593722E-2</c:v>
                </c:pt>
                <c:pt idx="127">
                  <c:v>-5.7880957829183899E-3</c:v>
                </c:pt>
                <c:pt idx="151">
                  <c:v>-1.9559154665330425E-2</c:v>
                </c:pt>
                <c:pt idx="152">
                  <c:v>-1.5010076189355459E-2</c:v>
                </c:pt>
                <c:pt idx="154">
                  <c:v>-8.8496666794526391E-3</c:v>
                </c:pt>
                <c:pt idx="343">
                  <c:v>4.2382167936011683E-2</c:v>
                </c:pt>
                <c:pt idx="344">
                  <c:v>4.5208584320789669E-2</c:v>
                </c:pt>
                <c:pt idx="358">
                  <c:v>3.2955741473415401E-2</c:v>
                </c:pt>
                <c:pt idx="360">
                  <c:v>3.5839085743646137E-2</c:v>
                </c:pt>
                <c:pt idx="367">
                  <c:v>2.5629655850934796E-2</c:v>
                </c:pt>
                <c:pt idx="371">
                  <c:v>2.5649108989455272E-2</c:v>
                </c:pt>
                <c:pt idx="372">
                  <c:v>2.6295453164493665E-2</c:v>
                </c:pt>
                <c:pt idx="373">
                  <c:v>2.6518387930991594E-2</c:v>
                </c:pt>
                <c:pt idx="374">
                  <c:v>2.3044804307573941E-2</c:v>
                </c:pt>
                <c:pt idx="375">
                  <c:v>2.3529718971985858E-2</c:v>
                </c:pt>
                <c:pt idx="376">
                  <c:v>2.2456135353422724E-2</c:v>
                </c:pt>
                <c:pt idx="377">
                  <c:v>2.4276954383822158E-2</c:v>
                </c:pt>
                <c:pt idx="378">
                  <c:v>2.5367529524373822E-2</c:v>
                </c:pt>
                <c:pt idx="380">
                  <c:v>2.5970054266508669E-2</c:v>
                </c:pt>
                <c:pt idx="381">
                  <c:v>2.3068688380590174E-2</c:v>
                </c:pt>
                <c:pt idx="384">
                  <c:v>2.6702062961703632E-2</c:v>
                </c:pt>
                <c:pt idx="385">
                  <c:v>2.1928479342022911E-2</c:v>
                </c:pt>
                <c:pt idx="386">
                  <c:v>2.4658786351210438E-2</c:v>
                </c:pt>
                <c:pt idx="387">
                  <c:v>2.4130526900989935E-2</c:v>
                </c:pt>
                <c:pt idx="388">
                  <c:v>2.4656943285663147E-2</c:v>
                </c:pt>
                <c:pt idx="390">
                  <c:v>2.6039396325359121E-2</c:v>
                </c:pt>
                <c:pt idx="391">
                  <c:v>2.6765812712255865E-2</c:v>
                </c:pt>
                <c:pt idx="392">
                  <c:v>2.6103560136107262E-2</c:v>
                </c:pt>
                <c:pt idx="393">
                  <c:v>2.3826222219213378E-2</c:v>
                </c:pt>
                <c:pt idx="394">
                  <c:v>2.6152638609346468E-2</c:v>
                </c:pt>
                <c:pt idx="395">
                  <c:v>2.7052638608438428E-2</c:v>
                </c:pt>
                <c:pt idx="400">
                  <c:v>2.7581511560129002E-2</c:v>
                </c:pt>
                <c:pt idx="401">
                  <c:v>2.5207927945302799E-2</c:v>
                </c:pt>
                <c:pt idx="402">
                  <c:v>2.7834344320581295E-2</c:v>
                </c:pt>
                <c:pt idx="403">
                  <c:v>2.744567536865361E-2</c:v>
                </c:pt>
                <c:pt idx="404">
                  <c:v>2.5530590028211009E-2</c:v>
                </c:pt>
                <c:pt idx="405">
                  <c:v>2.5725060848344583E-2</c:v>
                </c:pt>
                <c:pt idx="406">
                  <c:v>2.7151477224833798E-2</c:v>
                </c:pt>
                <c:pt idx="407">
                  <c:v>2.7396869569201954E-2</c:v>
                </c:pt>
                <c:pt idx="408">
                  <c:v>2.409318344143685E-2</c:v>
                </c:pt>
                <c:pt idx="409">
                  <c:v>2.6787858769239392E-2</c:v>
                </c:pt>
                <c:pt idx="410">
                  <c:v>2.6886015701165888E-2</c:v>
                </c:pt>
                <c:pt idx="411">
                  <c:v>2.6435094172484241E-2</c:v>
                </c:pt>
                <c:pt idx="412">
                  <c:v>2.6893660622590687E-2</c:v>
                </c:pt>
                <c:pt idx="413">
                  <c:v>2.7316322710248642E-2</c:v>
                </c:pt>
                <c:pt idx="414">
                  <c:v>2.7112636591482442E-2</c:v>
                </c:pt>
                <c:pt idx="415">
                  <c:v>2.6922124568955041E-2</c:v>
                </c:pt>
                <c:pt idx="416">
                  <c:v>2.5492292217677459E-2</c:v>
                </c:pt>
                <c:pt idx="417">
                  <c:v>2.5464032776653767E-2</c:v>
                </c:pt>
                <c:pt idx="418">
                  <c:v>2.5719322111399379E-2</c:v>
                </c:pt>
                <c:pt idx="419">
                  <c:v>2.4357069538382348E-2</c:v>
                </c:pt>
                <c:pt idx="420">
                  <c:v>2.3183485915069468E-2</c:v>
                </c:pt>
                <c:pt idx="422">
                  <c:v>2.5758298070286401E-2</c:v>
                </c:pt>
                <c:pt idx="423">
                  <c:v>2.5758298070286401E-2</c:v>
                </c:pt>
                <c:pt idx="430">
                  <c:v>2.5427171531191561E-2</c:v>
                </c:pt>
                <c:pt idx="433">
                  <c:v>2.1542461377975997E-2</c:v>
                </c:pt>
                <c:pt idx="434">
                  <c:v>2.5942461375962012E-2</c:v>
                </c:pt>
                <c:pt idx="435">
                  <c:v>2.4968877754872665E-2</c:v>
                </c:pt>
                <c:pt idx="436">
                  <c:v>2.629529414116405E-2</c:v>
                </c:pt>
                <c:pt idx="437">
                  <c:v>2.3758771225402597E-2</c:v>
                </c:pt>
                <c:pt idx="438">
                  <c:v>2.4921228301536757E-2</c:v>
                </c:pt>
                <c:pt idx="439">
                  <c:v>2.4474470570567064E-2</c:v>
                </c:pt>
                <c:pt idx="441">
                  <c:v>2.4106211130856536E-2</c:v>
                </c:pt>
                <c:pt idx="442">
                  <c:v>2.5432627517147921E-2</c:v>
                </c:pt>
                <c:pt idx="443">
                  <c:v>2.3149692242441233E-2</c:v>
                </c:pt>
                <c:pt idx="444">
                  <c:v>2.4147849188011605E-2</c:v>
                </c:pt>
                <c:pt idx="445">
                  <c:v>2.3385596607113257E-2</c:v>
                </c:pt>
                <c:pt idx="446">
                  <c:v>2.3385596607113257E-2</c:v>
                </c:pt>
                <c:pt idx="447">
                  <c:v>2.5012012985826004E-2</c:v>
                </c:pt>
                <c:pt idx="448">
                  <c:v>2.4008258696994744E-2</c:v>
                </c:pt>
                <c:pt idx="449">
                  <c:v>2.4234675074694678E-2</c:v>
                </c:pt>
                <c:pt idx="450">
                  <c:v>2.5125391599431168E-2</c:v>
                </c:pt>
                <c:pt idx="451">
                  <c:v>2.5125391599431168E-2</c:v>
                </c:pt>
                <c:pt idx="452">
                  <c:v>2.4451807985315099E-2</c:v>
                </c:pt>
                <c:pt idx="453">
                  <c:v>2.267822436260758E-2</c:v>
                </c:pt>
                <c:pt idx="455">
                  <c:v>2.4323548532265704E-2</c:v>
                </c:pt>
                <c:pt idx="456">
                  <c:v>2.412545976403635E-2</c:v>
                </c:pt>
                <c:pt idx="457">
                  <c:v>2.4251876151538454E-2</c:v>
                </c:pt>
                <c:pt idx="458">
                  <c:v>2.4248121851996984E-2</c:v>
                </c:pt>
                <c:pt idx="459">
                  <c:v>2.2931193459953647E-2</c:v>
                </c:pt>
                <c:pt idx="460">
                  <c:v>2.3831193459045608E-2</c:v>
                </c:pt>
                <c:pt idx="461">
                  <c:v>2.2757609840482473E-2</c:v>
                </c:pt>
                <c:pt idx="463">
                  <c:v>2.1657814337231684E-2</c:v>
                </c:pt>
                <c:pt idx="464">
                  <c:v>2.2784230721299537E-2</c:v>
                </c:pt>
                <c:pt idx="467">
                  <c:v>2.2377810309990309E-2</c:v>
                </c:pt>
                <c:pt idx="469">
                  <c:v>2.2996786268777214E-2</c:v>
                </c:pt>
                <c:pt idx="473">
                  <c:v>2.1056034405773971E-2</c:v>
                </c:pt>
                <c:pt idx="478">
                  <c:v>2.1472071581229102E-2</c:v>
                </c:pt>
                <c:pt idx="479">
                  <c:v>2.1998487951350398E-2</c:v>
                </c:pt>
                <c:pt idx="480">
                  <c:v>2.1328794959117658E-2</c:v>
                </c:pt>
                <c:pt idx="481">
                  <c:v>2.065521134500159E-2</c:v>
                </c:pt>
                <c:pt idx="482">
                  <c:v>1.8215689022326842E-2</c:v>
                </c:pt>
                <c:pt idx="483">
                  <c:v>2.181766842113575E-2</c:v>
                </c:pt>
                <c:pt idx="484">
                  <c:v>2.1987565916788299E-2</c:v>
                </c:pt>
                <c:pt idx="485">
                  <c:v>2.2178350613103248E-2</c:v>
                </c:pt>
                <c:pt idx="487">
                  <c:v>2.1638760124915279E-2</c:v>
                </c:pt>
                <c:pt idx="489">
                  <c:v>2.1952138733468018E-2</c:v>
                </c:pt>
                <c:pt idx="490">
                  <c:v>2.1078555109852459E-2</c:v>
                </c:pt>
                <c:pt idx="491">
                  <c:v>2.1938964629953261E-2</c:v>
                </c:pt>
                <c:pt idx="492">
                  <c:v>2.2038964634703007E-2</c:v>
                </c:pt>
                <c:pt idx="493">
                  <c:v>2.2465381007350516E-2</c:v>
                </c:pt>
                <c:pt idx="495">
                  <c:v>2.2537121571076568E-2</c:v>
                </c:pt>
                <c:pt idx="496">
                  <c:v>2.1063537940790411E-2</c:v>
                </c:pt>
                <c:pt idx="497">
                  <c:v>2.2605244164878968E-2</c:v>
                </c:pt>
                <c:pt idx="499">
                  <c:v>2.0933639949362259E-2</c:v>
                </c:pt>
                <c:pt idx="501">
                  <c:v>2.3128858090785798E-2</c:v>
                </c:pt>
                <c:pt idx="502">
                  <c:v>2.3648379392398056E-2</c:v>
                </c:pt>
                <c:pt idx="503">
                  <c:v>2.3748379397147801E-2</c:v>
                </c:pt>
                <c:pt idx="505">
                  <c:v>2.3720119956124108E-2</c:v>
                </c:pt>
                <c:pt idx="506">
                  <c:v>2.356380557466764E-2</c:v>
                </c:pt>
                <c:pt idx="507">
                  <c:v>2.3890221957117319E-2</c:v>
                </c:pt>
                <c:pt idx="511">
                  <c:v>2.7761139448557515E-2</c:v>
                </c:pt>
                <c:pt idx="514">
                  <c:v>2.5712333655974362E-2</c:v>
                </c:pt>
                <c:pt idx="515">
                  <c:v>2.5338750041555613E-2</c:v>
                </c:pt>
                <c:pt idx="516">
                  <c:v>2.5687964844109956E-2</c:v>
                </c:pt>
                <c:pt idx="520">
                  <c:v>2.5950421921152156E-2</c:v>
                </c:pt>
                <c:pt idx="521">
                  <c:v>2.3976838303497061E-2</c:v>
                </c:pt>
                <c:pt idx="522">
                  <c:v>2.5461752964474726E-2</c:v>
                </c:pt>
                <c:pt idx="525">
                  <c:v>2.494113844295498E-2</c:v>
                </c:pt>
                <c:pt idx="526">
                  <c:v>2.5567554825101979E-2</c:v>
                </c:pt>
                <c:pt idx="527">
                  <c:v>2.4593971204012632E-2</c:v>
                </c:pt>
                <c:pt idx="528">
                  <c:v>2.472796433721669E-2</c:v>
                </c:pt>
                <c:pt idx="529">
                  <c:v>2.5454380716837477E-2</c:v>
                </c:pt>
                <c:pt idx="530">
                  <c:v>2.478079709544545E-2</c:v>
                </c:pt>
                <c:pt idx="531">
                  <c:v>2.5177042807627004E-2</c:v>
                </c:pt>
                <c:pt idx="532">
                  <c:v>2.470345918845851E-2</c:v>
                </c:pt>
                <c:pt idx="533">
                  <c:v>2.5288373850344215E-2</c:v>
                </c:pt>
                <c:pt idx="534">
                  <c:v>2.5414790230570361E-2</c:v>
                </c:pt>
                <c:pt idx="535">
                  <c:v>2.6041206619993318E-2</c:v>
                </c:pt>
                <c:pt idx="536">
                  <c:v>2.4826121276419144E-2</c:v>
                </c:pt>
                <c:pt idx="537">
                  <c:v>2.5452537658566143E-2</c:v>
                </c:pt>
                <c:pt idx="538">
                  <c:v>2.7094175711681601E-2</c:v>
                </c:pt>
                <c:pt idx="539">
                  <c:v>2.5020592089276761E-2</c:v>
                </c:pt>
                <c:pt idx="540">
                  <c:v>2.6047008468594868E-2</c:v>
                </c:pt>
                <c:pt idx="541">
                  <c:v>2.2271581794484518E-2</c:v>
                </c:pt>
                <c:pt idx="542">
                  <c:v>2.7297998167341575E-2</c:v>
                </c:pt>
                <c:pt idx="548">
                  <c:v>2.482768662594026E-2</c:v>
                </c:pt>
                <c:pt idx="551">
                  <c:v>2.5751030392711982E-2</c:v>
                </c:pt>
                <c:pt idx="552">
                  <c:v>2.5626661583373789E-2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1A5-4B59-8621-C9800C08508B}"/>
            </c:ext>
          </c:extLst>
        </c:ser>
        <c:ser>
          <c:idx val="4"/>
          <c:order val="4"/>
          <c:tx>
            <c:strRef>
              <c:f>'A (4)'!$L$20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(4)'!$L$21:$L$989</c:f>
              <c:numCache>
                <c:formatCode>General</c:formatCode>
                <c:ptCount val="969"/>
                <c:pt idx="364">
                  <c:v>3.048638428299455E-2</c:v>
                </c:pt>
                <c:pt idx="379">
                  <c:v>2.3403706560202409E-2</c:v>
                </c:pt>
                <c:pt idx="382">
                  <c:v>2.3880672095401678E-2</c:v>
                </c:pt>
                <c:pt idx="383">
                  <c:v>2.4602488607342821E-2</c:v>
                </c:pt>
                <c:pt idx="422">
                  <c:v>2.5606216178857721E-2</c:v>
                </c:pt>
                <c:pt idx="429">
                  <c:v>2.5344099936774001E-2</c:v>
                </c:pt>
                <c:pt idx="470">
                  <c:v>2.1893372824706603E-2</c:v>
                </c:pt>
                <c:pt idx="476">
                  <c:v>2.1307362425432075E-2</c:v>
                </c:pt>
                <c:pt idx="477">
                  <c:v>2.1433778805658221E-2</c:v>
                </c:pt>
                <c:pt idx="547">
                  <c:v>2.5817721463681664E-2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1A5-4B59-8621-C9800C08508B}"/>
            </c:ext>
          </c:extLst>
        </c:ser>
        <c:ser>
          <c:idx val="5"/>
          <c:order val="5"/>
          <c:tx>
            <c:strRef>
              <c:f>'A (4)'!$M$20</c:f>
              <c:strCache>
                <c:ptCount val="1"/>
                <c:pt idx="0">
                  <c:v>OEJV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(4)'!$M$21:$M$989</c:f>
              <c:numCache>
                <c:formatCode>General</c:formatCode>
                <c:ptCount val="969"/>
                <c:pt idx="365">
                  <c:v>2.6892113433859777E-2</c:v>
                </c:pt>
                <c:pt idx="366">
                  <c:v>2.6848529807466548E-2</c:v>
                </c:pt>
                <c:pt idx="368">
                  <c:v>2.3799450835213065E-2</c:v>
                </c:pt>
                <c:pt idx="369">
                  <c:v>2.7025867224438116E-2</c:v>
                </c:pt>
                <c:pt idx="370">
                  <c:v>2.7322283596731722E-2</c:v>
                </c:pt>
                <c:pt idx="399">
                  <c:v>2.6980180518876296E-2</c:v>
                </c:pt>
                <c:pt idx="426">
                  <c:v>2.6104202443093527E-2</c:v>
                </c:pt>
                <c:pt idx="427">
                  <c:v>2.5845533484243788E-2</c:v>
                </c:pt>
                <c:pt idx="428">
                  <c:v>2.5845533484243788E-2</c:v>
                </c:pt>
                <c:pt idx="440">
                  <c:v>2.4474470570567064E-2</c:v>
                </c:pt>
                <c:pt idx="454">
                  <c:v>2.2073139021813404E-2</c:v>
                </c:pt>
                <c:pt idx="462">
                  <c:v>2.2991602971160319E-2</c:v>
                </c:pt>
                <c:pt idx="465">
                  <c:v>2.3505254095653072E-2</c:v>
                </c:pt>
                <c:pt idx="466">
                  <c:v>2.2831670721643604E-2</c:v>
                </c:pt>
                <c:pt idx="508">
                  <c:v>2.4988102188217454E-2</c:v>
                </c:pt>
                <c:pt idx="509">
                  <c:v>2.5988102192059159E-2</c:v>
                </c:pt>
                <c:pt idx="524">
                  <c:v>2.7944892739469651E-2</c:v>
                </c:pt>
                <c:pt idx="549">
                  <c:v>2.6237208439852111E-2</c:v>
                </c:pt>
                <c:pt idx="550">
                  <c:v>2.6267208435456268E-2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1A5-4B59-8621-C9800C08508B}"/>
            </c:ext>
          </c:extLst>
        </c:ser>
        <c:ser>
          <c:idx val="6"/>
          <c:order val="6"/>
          <c:tx>
            <c:strRef>
              <c:f>'A (4)'!$N$20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(4)'!$N$21:$N$989</c:f>
              <c:numCache>
                <c:formatCode>General</c:formatCode>
                <c:ptCount val="969"/>
                <c:pt idx="169">
                  <c:v>-1.0095268567965832E-2</c:v>
                </c:pt>
                <c:pt idx="170">
                  <c:v>2.6142194183194079E-3</c:v>
                </c:pt>
                <c:pt idx="172">
                  <c:v>-8.7744495467632078E-3</c:v>
                </c:pt>
                <c:pt idx="178">
                  <c:v>-1.0834381879249122E-2</c:v>
                </c:pt>
                <c:pt idx="179">
                  <c:v>-1.7638068005908281E-2</c:v>
                </c:pt>
                <c:pt idx="214">
                  <c:v>-2.2194538891199045E-2</c:v>
                </c:pt>
                <c:pt idx="215">
                  <c:v>-2.5868122509564273E-2</c:v>
                </c:pt>
                <c:pt idx="222">
                  <c:v>-3.104355423420202E-2</c:v>
                </c:pt>
                <c:pt idx="223">
                  <c:v>-2.5717137861647643E-2</c:v>
                </c:pt>
                <c:pt idx="238">
                  <c:v>-3.2382541292463429E-2</c:v>
                </c:pt>
                <c:pt idx="240">
                  <c:v>-2.9833462831447832E-2</c:v>
                </c:pt>
                <c:pt idx="243">
                  <c:v>-4.0574896374891978E-2</c:v>
                </c:pt>
                <c:pt idx="244">
                  <c:v>-4.4248480000533164E-2</c:v>
                </c:pt>
                <c:pt idx="246">
                  <c:v>-4.22641838886193E-2</c:v>
                </c:pt>
                <c:pt idx="247">
                  <c:v>-4.2937767510011327E-2</c:v>
                </c:pt>
                <c:pt idx="248">
                  <c:v>-3.8652852847008035E-2</c:v>
                </c:pt>
                <c:pt idx="250">
                  <c:v>-3.9328075021330733E-2</c:v>
                </c:pt>
                <c:pt idx="296">
                  <c:v>-5.4509129309735727E-2</c:v>
                </c:pt>
                <c:pt idx="380">
                  <c:v>2.5970054266508669E-2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1A5-4B59-8621-C9800C08508B}"/>
            </c:ext>
          </c:extLst>
        </c:ser>
        <c:ser>
          <c:idx val="7"/>
          <c:order val="7"/>
          <c:tx>
            <c:strRef>
              <c:f>'A (4)'!$O$20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 (4)'!$F$21:$F$989</c:f>
              <c:numCache>
                <c:formatCode>General</c:formatCode>
                <c:ptCount val="969"/>
                <c:pt idx="0">
                  <c:v>-1622</c:v>
                </c:pt>
                <c:pt idx="1">
                  <c:v>-1618</c:v>
                </c:pt>
                <c:pt idx="2">
                  <c:v>-1584</c:v>
                </c:pt>
                <c:pt idx="3">
                  <c:v>-1576</c:v>
                </c:pt>
                <c:pt idx="4">
                  <c:v>-1500</c:v>
                </c:pt>
                <c:pt idx="5">
                  <c:v>-1483</c:v>
                </c:pt>
                <c:pt idx="6">
                  <c:v>-455</c:v>
                </c:pt>
                <c:pt idx="7">
                  <c:v>-367</c:v>
                </c:pt>
                <c:pt idx="8">
                  <c:v>-135</c:v>
                </c:pt>
                <c:pt idx="9">
                  <c:v>0</c:v>
                </c:pt>
                <c:pt idx="10">
                  <c:v>0</c:v>
                </c:pt>
                <c:pt idx="11">
                  <c:v>8.5</c:v>
                </c:pt>
                <c:pt idx="12">
                  <c:v>1238.5</c:v>
                </c:pt>
                <c:pt idx="13">
                  <c:v>1238.5</c:v>
                </c:pt>
                <c:pt idx="14">
                  <c:v>1243</c:v>
                </c:pt>
                <c:pt idx="15">
                  <c:v>1251</c:v>
                </c:pt>
                <c:pt idx="16">
                  <c:v>1251</c:v>
                </c:pt>
                <c:pt idx="17">
                  <c:v>1259.5</c:v>
                </c:pt>
                <c:pt idx="18">
                  <c:v>1259.5</c:v>
                </c:pt>
                <c:pt idx="19">
                  <c:v>1276.5</c:v>
                </c:pt>
                <c:pt idx="20">
                  <c:v>1298</c:v>
                </c:pt>
                <c:pt idx="21">
                  <c:v>1357</c:v>
                </c:pt>
                <c:pt idx="22">
                  <c:v>1382.5</c:v>
                </c:pt>
                <c:pt idx="23">
                  <c:v>1394.5</c:v>
                </c:pt>
                <c:pt idx="24">
                  <c:v>1394.5</c:v>
                </c:pt>
                <c:pt idx="25">
                  <c:v>1399.5</c:v>
                </c:pt>
                <c:pt idx="26">
                  <c:v>1432.5</c:v>
                </c:pt>
                <c:pt idx="27">
                  <c:v>1458.5</c:v>
                </c:pt>
                <c:pt idx="28">
                  <c:v>1512.5</c:v>
                </c:pt>
                <c:pt idx="29">
                  <c:v>1517</c:v>
                </c:pt>
                <c:pt idx="30">
                  <c:v>2389.5</c:v>
                </c:pt>
                <c:pt idx="31">
                  <c:v>2747</c:v>
                </c:pt>
                <c:pt idx="32">
                  <c:v>2781.5</c:v>
                </c:pt>
                <c:pt idx="33">
                  <c:v>2806</c:v>
                </c:pt>
                <c:pt idx="34">
                  <c:v>2806</c:v>
                </c:pt>
                <c:pt idx="35">
                  <c:v>2822.5</c:v>
                </c:pt>
                <c:pt idx="36">
                  <c:v>2823</c:v>
                </c:pt>
                <c:pt idx="37">
                  <c:v>2848</c:v>
                </c:pt>
                <c:pt idx="38">
                  <c:v>2903</c:v>
                </c:pt>
                <c:pt idx="39">
                  <c:v>2903.5</c:v>
                </c:pt>
                <c:pt idx="40">
                  <c:v>2941.5</c:v>
                </c:pt>
                <c:pt idx="41">
                  <c:v>2962</c:v>
                </c:pt>
                <c:pt idx="42">
                  <c:v>2987.5</c:v>
                </c:pt>
                <c:pt idx="43">
                  <c:v>3004</c:v>
                </c:pt>
                <c:pt idx="44">
                  <c:v>3029.5</c:v>
                </c:pt>
                <c:pt idx="45">
                  <c:v>3033.5</c:v>
                </c:pt>
                <c:pt idx="46">
                  <c:v>3898.5</c:v>
                </c:pt>
                <c:pt idx="47">
                  <c:v>4369.5</c:v>
                </c:pt>
                <c:pt idx="48">
                  <c:v>5764</c:v>
                </c:pt>
                <c:pt idx="49">
                  <c:v>5768</c:v>
                </c:pt>
                <c:pt idx="50">
                  <c:v>5772</c:v>
                </c:pt>
                <c:pt idx="51">
                  <c:v>5957.5</c:v>
                </c:pt>
                <c:pt idx="52">
                  <c:v>5970</c:v>
                </c:pt>
                <c:pt idx="53">
                  <c:v>5970</c:v>
                </c:pt>
                <c:pt idx="54">
                  <c:v>5974.5</c:v>
                </c:pt>
                <c:pt idx="55">
                  <c:v>6105</c:v>
                </c:pt>
                <c:pt idx="56">
                  <c:v>6252.5</c:v>
                </c:pt>
                <c:pt idx="57">
                  <c:v>7096</c:v>
                </c:pt>
                <c:pt idx="58">
                  <c:v>7101.5</c:v>
                </c:pt>
                <c:pt idx="59">
                  <c:v>7269</c:v>
                </c:pt>
                <c:pt idx="60">
                  <c:v>7269.5</c:v>
                </c:pt>
                <c:pt idx="61">
                  <c:v>7327</c:v>
                </c:pt>
                <c:pt idx="62">
                  <c:v>7341</c:v>
                </c:pt>
                <c:pt idx="63">
                  <c:v>7345</c:v>
                </c:pt>
                <c:pt idx="64">
                  <c:v>7357.5</c:v>
                </c:pt>
                <c:pt idx="65">
                  <c:v>7382</c:v>
                </c:pt>
                <c:pt idx="66">
                  <c:v>7459</c:v>
                </c:pt>
                <c:pt idx="67">
                  <c:v>7463</c:v>
                </c:pt>
                <c:pt idx="68">
                  <c:v>7465.5</c:v>
                </c:pt>
                <c:pt idx="69">
                  <c:v>7588</c:v>
                </c:pt>
                <c:pt idx="70">
                  <c:v>7609.5</c:v>
                </c:pt>
                <c:pt idx="71">
                  <c:v>7617.5</c:v>
                </c:pt>
                <c:pt idx="72">
                  <c:v>7635.5</c:v>
                </c:pt>
                <c:pt idx="73">
                  <c:v>7647</c:v>
                </c:pt>
                <c:pt idx="74">
                  <c:v>7647</c:v>
                </c:pt>
                <c:pt idx="75">
                  <c:v>7665</c:v>
                </c:pt>
                <c:pt idx="76">
                  <c:v>7690</c:v>
                </c:pt>
                <c:pt idx="77">
                  <c:v>7690</c:v>
                </c:pt>
                <c:pt idx="78">
                  <c:v>8352</c:v>
                </c:pt>
                <c:pt idx="79">
                  <c:v>8444.5</c:v>
                </c:pt>
                <c:pt idx="80">
                  <c:v>8562.5</c:v>
                </c:pt>
                <c:pt idx="81">
                  <c:v>8709</c:v>
                </c:pt>
                <c:pt idx="82">
                  <c:v>8835</c:v>
                </c:pt>
                <c:pt idx="83">
                  <c:v>8890</c:v>
                </c:pt>
                <c:pt idx="84">
                  <c:v>8920.5</c:v>
                </c:pt>
                <c:pt idx="85">
                  <c:v>8944.5</c:v>
                </c:pt>
                <c:pt idx="86">
                  <c:v>8949</c:v>
                </c:pt>
                <c:pt idx="87">
                  <c:v>8953</c:v>
                </c:pt>
                <c:pt idx="88">
                  <c:v>8957</c:v>
                </c:pt>
                <c:pt idx="89">
                  <c:v>8991</c:v>
                </c:pt>
                <c:pt idx="90">
                  <c:v>8995</c:v>
                </c:pt>
                <c:pt idx="91">
                  <c:v>9000</c:v>
                </c:pt>
                <c:pt idx="92">
                  <c:v>9079.5</c:v>
                </c:pt>
                <c:pt idx="93">
                  <c:v>9079.5</c:v>
                </c:pt>
                <c:pt idx="94">
                  <c:v>9121.5</c:v>
                </c:pt>
                <c:pt idx="95">
                  <c:v>9147</c:v>
                </c:pt>
                <c:pt idx="96">
                  <c:v>9273.5</c:v>
                </c:pt>
                <c:pt idx="97">
                  <c:v>10133.5</c:v>
                </c:pt>
                <c:pt idx="98">
                  <c:v>10184</c:v>
                </c:pt>
                <c:pt idx="99">
                  <c:v>10444.5</c:v>
                </c:pt>
                <c:pt idx="100">
                  <c:v>10453</c:v>
                </c:pt>
                <c:pt idx="101">
                  <c:v>10457.5</c:v>
                </c:pt>
                <c:pt idx="102">
                  <c:v>10479</c:v>
                </c:pt>
                <c:pt idx="103">
                  <c:v>10483.5</c:v>
                </c:pt>
                <c:pt idx="104">
                  <c:v>10512</c:v>
                </c:pt>
                <c:pt idx="105">
                  <c:v>10529</c:v>
                </c:pt>
                <c:pt idx="106">
                  <c:v>10542</c:v>
                </c:pt>
                <c:pt idx="107">
                  <c:v>10559</c:v>
                </c:pt>
                <c:pt idx="108">
                  <c:v>10575</c:v>
                </c:pt>
                <c:pt idx="109">
                  <c:v>10583.5</c:v>
                </c:pt>
                <c:pt idx="110">
                  <c:v>10609</c:v>
                </c:pt>
                <c:pt idx="111">
                  <c:v>10613</c:v>
                </c:pt>
                <c:pt idx="112">
                  <c:v>10647</c:v>
                </c:pt>
                <c:pt idx="113">
                  <c:v>10651</c:v>
                </c:pt>
                <c:pt idx="114">
                  <c:v>10697.5</c:v>
                </c:pt>
                <c:pt idx="115">
                  <c:v>10727</c:v>
                </c:pt>
                <c:pt idx="116">
                  <c:v>10735.5</c:v>
                </c:pt>
                <c:pt idx="117">
                  <c:v>10739.5</c:v>
                </c:pt>
                <c:pt idx="118">
                  <c:v>10744</c:v>
                </c:pt>
                <c:pt idx="119">
                  <c:v>11474</c:v>
                </c:pt>
                <c:pt idx="120">
                  <c:v>11507.5</c:v>
                </c:pt>
                <c:pt idx="121">
                  <c:v>11600</c:v>
                </c:pt>
                <c:pt idx="122">
                  <c:v>11830.5</c:v>
                </c:pt>
                <c:pt idx="123">
                  <c:v>11877</c:v>
                </c:pt>
                <c:pt idx="124">
                  <c:v>11881</c:v>
                </c:pt>
                <c:pt idx="125">
                  <c:v>11881.5</c:v>
                </c:pt>
                <c:pt idx="126">
                  <c:v>11958.5</c:v>
                </c:pt>
                <c:pt idx="127">
                  <c:v>11962.5</c:v>
                </c:pt>
                <c:pt idx="128">
                  <c:v>11974</c:v>
                </c:pt>
                <c:pt idx="129">
                  <c:v>11982</c:v>
                </c:pt>
                <c:pt idx="130">
                  <c:v>11982.5</c:v>
                </c:pt>
                <c:pt idx="131">
                  <c:v>11986.5</c:v>
                </c:pt>
                <c:pt idx="132">
                  <c:v>11995</c:v>
                </c:pt>
                <c:pt idx="133">
                  <c:v>11999</c:v>
                </c:pt>
                <c:pt idx="134">
                  <c:v>12004.5</c:v>
                </c:pt>
                <c:pt idx="135">
                  <c:v>12007.5</c:v>
                </c:pt>
                <c:pt idx="136">
                  <c:v>12013</c:v>
                </c:pt>
                <c:pt idx="137">
                  <c:v>12016</c:v>
                </c:pt>
                <c:pt idx="138">
                  <c:v>12017</c:v>
                </c:pt>
                <c:pt idx="139">
                  <c:v>12062.5</c:v>
                </c:pt>
                <c:pt idx="140">
                  <c:v>12066.5</c:v>
                </c:pt>
                <c:pt idx="141">
                  <c:v>12114</c:v>
                </c:pt>
                <c:pt idx="142">
                  <c:v>12121.5</c:v>
                </c:pt>
                <c:pt idx="143">
                  <c:v>12125.5</c:v>
                </c:pt>
                <c:pt idx="144">
                  <c:v>12125.5</c:v>
                </c:pt>
                <c:pt idx="145">
                  <c:v>12142.5</c:v>
                </c:pt>
                <c:pt idx="146">
                  <c:v>12142.5</c:v>
                </c:pt>
                <c:pt idx="147">
                  <c:v>12180.5</c:v>
                </c:pt>
                <c:pt idx="148">
                  <c:v>12193</c:v>
                </c:pt>
                <c:pt idx="149">
                  <c:v>12193</c:v>
                </c:pt>
                <c:pt idx="150">
                  <c:v>12198.5</c:v>
                </c:pt>
                <c:pt idx="151">
                  <c:v>12211</c:v>
                </c:pt>
                <c:pt idx="152">
                  <c:v>12219.5</c:v>
                </c:pt>
                <c:pt idx="153">
                  <c:v>12222.5</c:v>
                </c:pt>
                <c:pt idx="154">
                  <c:v>12232</c:v>
                </c:pt>
                <c:pt idx="155">
                  <c:v>12262</c:v>
                </c:pt>
                <c:pt idx="156">
                  <c:v>12262</c:v>
                </c:pt>
                <c:pt idx="157">
                  <c:v>12262</c:v>
                </c:pt>
                <c:pt idx="158">
                  <c:v>12266</c:v>
                </c:pt>
                <c:pt idx="159">
                  <c:v>12281.5</c:v>
                </c:pt>
                <c:pt idx="160">
                  <c:v>12283</c:v>
                </c:pt>
                <c:pt idx="161">
                  <c:v>12340.5</c:v>
                </c:pt>
                <c:pt idx="162">
                  <c:v>12349</c:v>
                </c:pt>
                <c:pt idx="163">
                  <c:v>12370</c:v>
                </c:pt>
                <c:pt idx="164">
                  <c:v>12441.5</c:v>
                </c:pt>
                <c:pt idx="165">
                  <c:v>13244</c:v>
                </c:pt>
                <c:pt idx="166">
                  <c:v>13244</c:v>
                </c:pt>
                <c:pt idx="167">
                  <c:v>13431.5</c:v>
                </c:pt>
                <c:pt idx="168">
                  <c:v>13440</c:v>
                </c:pt>
                <c:pt idx="169">
                  <c:v>13575</c:v>
                </c:pt>
                <c:pt idx="170">
                  <c:v>13596</c:v>
                </c:pt>
                <c:pt idx="171">
                  <c:v>13600</c:v>
                </c:pt>
                <c:pt idx="172">
                  <c:v>13600</c:v>
                </c:pt>
                <c:pt idx="173">
                  <c:v>13617</c:v>
                </c:pt>
                <c:pt idx="174">
                  <c:v>13644</c:v>
                </c:pt>
                <c:pt idx="175">
                  <c:v>13644</c:v>
                </c:pt>
                <c:pt idx="176">
                  <c:v>13731</c:v>
                </c:pt>
                <c:pt idx="177">
                  <c:v>13760.5</c:v>
                </c:pt>
                <c:pt idx="178">
                  <c:v>13773</c:v>
                </c:pt>
                <c:pt idx="179">
                  <c:v>13807</c:v>
                </c:pt>
                <c:pt idx="180">
                  <c:v>13920.5</c:v>
                </c:pt>
                <c:pt idx="181">
                  <c:v>14431.5</c:v>
                </c:pt>
                <c:pt idx="182">
                  <c:v>14862</c:v>
                </c:pt>
                <c:pt idx="183">
                  <c:v>14940</c:v>
                </c:pt>
                <c:pt idx="184">
                  <c:v>15118.5</c:v>
                </c:pt>
                <c:pt idx="185">
                  <c:v>15142.5</c:v>
                </c:pt>
                <c:pt idx="186">
                  <c:v>15167.5</c:v>
                </c:pt>
                <c:pt idx="187">
                  <c:v>15323.5</c:v>
                </c:pt>
                <c:pt idx="188">
                  <c:v>15340.5</c:v>
                </c:pt>
                <c:pt idx="189">
                  <c:v>15551</c:v>
                </c:pt>
                <c:pt idx="190">
                  <c:v>16049.5</c:v>
                </c:pt>
                <c:pt idx="191">
                  <c:v>16473.5</c:v>
                </c:pt>
                <c:pt idx="192">
                  <c:v>16579</c:v>
                </c:pt>
                <c:pt idx="193">
                  <c:v>16686</c:v>
                </c:pt>
                <c:pt idx="194">
                  <c:v>16688.5</c:v>
                </c:pt>
                <c:pt idx="195">
                  <c:v>16794</c:v>
                </c:pt>
                <c:pt idx="196">
                  <c:v>16802.5</c:v>
                </c:pt>
                <c:pt idx="197">
                  <c:v>16832</c:v>
                </c:pt>
                <c:pt idx="198">
                  <c:v>16924.5</c:v>
                </c:pt>
                <c:pt idx="199">
                  <c:v>16954</c:v>
                </c:pt>
                <c:pt idx="200">
                  <c:v>17765</c:v>
                </c:pt>
                <c:pt idx="201">
                  <c:v>17937.5</c:v>
                </c:pt>
                <c:pt idx="202">
                  <c:v>17982</c:v>
                </c:pt>
                <c:pt idx="203">
                  <c:v>18091.5</c:v>
                </c:pt>
                <c:pt idx="204">
                  <c:v>18180</c:v>
                </c:pt>
                <c:pt idx="205">
                  <c:v>18201</c:v>
                </c:pt>
                <c:pt idx="206">
                  <c:v>18205.5</c:v>
                </c:pt>
                <c:pt idx="207">
                  <c:v>18268.5</c:v>
                </c:pt>
                <c:pt idx="208">
                  <c:v>18323.5</c:v>
                </c:pt>
                <c:pt idx="209">
                  <c:v>18424.5</c:v>
                </c:pt>
                <c:pt idx="210">
                  <c:v>18454</c:v>
                </c:pt>
                <c:pt idx="211">
                  <c:v>19584.5</c:v>
                </c:pt>
                <c:pt idx="212">
                  <c:v>19671.5</c:v>
                </c:pt>
                <c:pt idx="213">
                  <c:v>19714</c:v>
                </c:pt>
                <c:pt idx="214">
                  <c:v>19726.5</c:v>
                </c:pt>
                <c:pt idx="215">
                  <c:v>19727</c:v>
                </c:pt>
                <c:pt idx="216">
                  <c:v>19862.5</c:v>
                </c:pt>
                <c:pt idx="217">
                  <c:v>19895</c:v>
                </c:pt>
                <c:pt idx="218">
                  <c:v>20004.5</c:v>
                </c:pt>
                <c:pt idx="219">
                  <c:v>21158.5</c:v>
                </c:pt>
                <c:pt idx="220">
                  <c:v>21201</c:v>
                </c:pt>
                <c:pt idx="221">
                  <c:v>21205</c:v>
                </c:pt>
                <c:pt idx="222">
                  <c:v>21209.5</c:v>
                </c:pt>
                <c:pt idx="223">
                  <c:v>21210</c:v>
                </c:pt>
                <c:pt idx="224">
                  <c:v>21227.5</c:v>
                </c:pt>
                <c:pt idx="225">
                  <c:v>21399</c:v>
                </c:pt>
                <c:pt idx="226">
                  <c:v>21458</c:v>
                </c:pt>
                <c:pt idx="227">
                  <c:v>21479</c:v>
                </c:pt>
                <c:pt idx="228">
                  <c:v>21555</c:v>
                </c:pt>
                <c:pt idx="229">
                  <c:v>21643.5</c:v>
                </c:pt>
                <c:pt idx="230">
                  <c:v>21656</c:v>
                </c:pt>
                <c:pt idx="231">
                  <c:v>22646</c:v>
                </c:pt>
                <c:pt idx="232">
                  <c:v>22688</c:v>
                </c:pt>
                <c:pt idx="233">
                  <c:v>22777</c:v>
                </c:pt>
                <c:pt idx="234">
                  <c:v>22831.5</c:v>
                </c:pt>
                <c:pt idx="235">
                  <c:v>23048</c:v>
                </c:pt>
                <c:pt idx="236">
                  <c:v>23156</c:v>
                </c:pt>
                <c:pt idx="237">
                  <c:v>24185.5</c:v>
                </c:pt>
                <c:pt idx="238">
                  <c:v>24390.5</c:v>
                </c:pt>
                <c:pt idx="239">
                  <c:v>24394.5</c:v>
                </c:pt>
                <c:pt idx="240">
                  <c:v>24399</c:v>
                </c:pt>
                <c:pt idx="241">
                  <c:v>24411.5</c:v>
                </c:pt>
                <c:pt idx="242">
                  <c:v>24412.5</c:v>
                </c:pt>
                <c:pt idx="243">
                  <c:v>24428.5</c:v>
                </c:pt>
                <c:pt idx="244">
                  <c:v>24429</c:v>
                </c:pt>
                <c:pt idx="245">
                  <c:v>24501</c:v>
                </c:pt>
                <c:pt idx="246">
                  <c:v>25659</c:v>
                </c:pt>
                <c:pt idx="247">
                  <c:v>25659.5</c:v>
                </c:pt>
                <c:pt idx="248">
                  <c:v>25663</c:v>
                </c:pt>
                <c:pt idx="249">
                  <c:v>25694.5</c:v>
                </c:pt>
                <c:pt idx="250">
                  <c:v>25760</c:v>
                </c:pt>
                <c:pt idx="251">
                  <c:v>25778</c:v>
                </c:pt>
                <c:pt idx="252">
                  <c:v>25786</c:v>
                </c:pt>
                <c:pt idx="253">
                  <c:v>25915.5</c:v>
                </c:pt>
                <c:pt idx="254">
                  <c:v>25924</c:v>
                </c:pt>
                <c:pt idx="255">
                  <c:v>26071.5</c:v>
                </c:pt>
                <c:pt idx="256">
                  <c:v>26157</c:v>
                </c:pt>
                <c:pt idx="257">
                  <c:v>26236</c:v>
                </c:pt>
                <c:pt idx="258">
                  <c:v>26296</c:v>
                </c:pt>
                <c:pt idx="259">
                  <c:v>27441</c:v>
                </c:pt>
                <c:pt idx="260">
                  <c:v>27512.5</c:v>
                </c:pt>
                <c:pt idx="261">
                  <c:v>27518</c:v>
                </c:pt>
                <c:pt idx="262">
                  <c:v>27522</c:v>
                </c:pt>
                <c:pt idx="263">
                  <c:v>27547.5</c:v>
                </c:pt>
                <c:pt idx="264">
                  <c:v>27550.5</c:v>
                </c:pt>
                <c:pt idx="265">
                  <c:v>27552</c:v>
                </c:pt>
                <c:pt idx="266">
                  <c:v>27601</c:v>
                </c:pt>
                <c:pt idx="267">
                  <c:v>27740</c:v>
                </c:pt>
                <c:pt idx="268">
                  <c:v>27756.5</c:v>
                </c:pt>
                <c:pt idx="269">
                  <c:v>28646</c:v>
                </c:pt>
                <c:pt idx="270">
                  <c:v>28874.5</c:v>
                </c:pt>
                <c:pt idx="271">
                  <c:v>28875</c:v>
                </c:pt>
                <c:pt idx="272">
                  <c:v>28945</c:v>
                </c:pt>
                <c:pt idx="273">
                  <c:v>28983</c:v>
                </c:pt>
                <c:pt idx="274">
                  <c:v>28992</c:v>
                </c:pt>
                <c:pt idx="275">
                  <c:v>28995.5</c:v>
                </c:pt>
                <c:pt idx="276">
                  <c:v>29043</c:v>
                </c:pt>
                <c:pt idx="277">
                  <c:v>29143</c:v>
                </c:pt>
                <c:pt idx="278">
                  <c:v>29299</c:v>
                </c:pt>
                <c:pt idx="279">
                  <c:v>30324.5</c:v>
                </c:pt>
                <c:pt idx="280">
                  <c:v>30509</c:v>
                </c:pt>
                <c:pt idx="281">
                  <c:v>30509</c:v>
                </c:pt>
                <c:pt idx="282">
                  <c:v>30520.5</c:v>
                </c:pt>
                <c:pt idx="283">
                  <c:v>30550.5</c:v>
                </c:pt>
                <c:pt idx="284">
                  <c:v>30563</c:v>
                </c:pt>
                <c:pt idx="285">
                  <c:v>30677</c:v>
                </c:pt>
                <c:pt idx="286">
                  <c:v>30790.5</c:v>
                </c:pt>
                <c:pt idx="287">
                  <c:v>31886</c:v>
                </c:pt>
                <c:pt idx="288">
                  <c:v>31978.5</c:v>
                </c:pt>
                <c:pt idx="289">
                  <c:v>31983</c:v>
                </c:pt>
                <c:pt idx="290">
                  <c:v>32097.5</c:v>
                </c:pt>
                <c:pt idx="291">
                  <c:v>33436.5</c:v>
                </c:pt>
                <c:pt idx="292">
                  <c:v>33482.5</c:v>
                </c:pt>
                <c:pt idx="293">
                  <c:v>33541.5</c:v>
                </c:pt>
                <c:pt idx="294">
                  <c:v>33551</c:v>
                </c:pt>
                <c:pt idx="295">
                  <c:v>33668</c:v>
                </c:pt>
                <c:pt idx="296">
                  <c:v>34592</c:v>
                </c:pt>
                <c:pt idx="297">
                  <c:v>35009.5</c:v>
                </c:pt>
                <c:pt idx="298">
                  <c:v>35080</c:v>
                </c:pt>
                <c:pt idx="299">
                  <c:v>35117.5</c:v>
                </c:pt>
                <c:pt idx="300">
                  <c:v>35118.5</c:v>
                </c:pt>
                <c:pt idx="301">
                  <c:v>35235</c:v>
                </c:pt>
                <c:pt idx="302">
                  <c:v>35256.5</c:v>
                </c:pt>
                <c:pt idx="303">
                  <c:v>35286.5</c:v>
                </c:pt>
                <c:pt idx="304">
                  <c:v>35346</c:v>
                </c:pt>
                <c:pt idx="305">
                  <c:v>36370.5</c:v>
                </c:pt>
                <c:pt idx="306">
                  <c:v>36601.5</c:v>
                </c:pt>
                <c:pt idx="307">
                  <c:v>36646.5</c:v>
                </c:pt>
                <c:pt idx="308">
                  <c:v>36718</c:v>
                </c:pt>
                <c:pt idx="309">
                  <c:v>36815.5</c:v>
                </c:pt>
                <c:pt idx="310">
                  <c:v>36824.5</c:v>
                </c:pt>
                <c:pt idx="311">
                  <c:v>36933</c:v>
                </c:pt>
                <c:pt idx="312">
                  <c:v>36992</c:v>
                </c:pt>
                <c:pt idx="313">
                  <c:v>38079.5</c:v>
                </c:pt>
                <c:pt idx="314">
                  <c:v>38104.5</c:v>
                </c:pt>
                <c:pt idx="315">
                  <c:v>38205.5</c:v>
                </c:pt>
                <c:pt idx="316">
                  <c:v>38277.5</c:v>
                </c:pt>
                <c:pt idx="317">
                  <c:v>38315</c:v>
                </c:pt>
                <c:pt idx="318">
                  <c:v>38513</c:v>
                </c:pt>
                <c:pt idx="319">
                  <c:v>39579</c:v>
                </c:pt>
                <c:pt idx="320">
                  <c:v>39580</c:v>
                </c:pt>
                <c:pt idx="321">
                  <c:v>39815</c:v>
                </c:pt>
                <c:pt idx="322">
                  <c:v>39819.5</c:v>
                </c:pt>
                <c:pt idx="323">
                  <c:v>39865.5</c:v>
                </c:pt>
                <c:pt idx="324">
                  <c:v>40017</c:v>
                </c:pt>
                <c:pt idx="325">
                  <c:v>41095.5</c:v>
                </c:pt>
                <c:pt idx="326">
                  <c:v>41201</c:v>
                </c:pt>
                <c:pt idx="327">
                  <c:v>41202</c:v>
                </c:pt>
                <c:pt idx="328">
                  <c:v>41238.5</c:v>
                </c:pt>
                <c:pt idx="329">
                  <c:v>41365</c:v>
                </c:pt>
                <c:pt idx="330">
                  <c:v>41379.5</c:v>
                </c:pt>
                <c:pt idx="331">
                  <c:v>41443</c:v>
                </c:pt>
                <c:pt idx="332">
                  <c:v>41597</c:v>
                </c:pt>
                <c:pt idx="333">
                  <c:v>42462</c:v>
                </c:pt>
                <c:pt idx="334">
                  <c:v>42680</c:v>
                </c:pt>
                <c:pt idx="335">
                  <c:v>42682</c:v>
                </c:pt>
                <c:pt idx="336">
                  <c:v>42811.5</c:v>
                </c:pt>
                <c:pt idx="337">
                  <c:v>42840</c:v>
                </c:pt>
                <c:pt idx="338">
                  <c:v>44092.5</c:v>
                </c:pt>
                <c:pt idx="339">
                  <c:v>44097.5</c:v>
                </c:pt>
                <c:pt idx="340">
                  <c:v>44222</c:v>
                </c:pt>
                <c:pt idx="341">
                  <c:v>44245</c:v>
                </c:pt>
                <c:pt idx="342">
                  <c:v>44377.5</c:v>
                </c:pt>
                <c:pt idx="343">
                  <c:v>44411.5</c:v>
                </c:pt>
                <c:pt idx="344">
                  <c:v>44412</c:v>
                </c:pt>
                <c:pt idx="345">
                  <c:v>44451</c:v>
                </c:pt>
                <c:pt idx="346">
                  <c:v>44470.5</c:v>
                </c:pt>
                <c:pt idx="347">
                  <c:v>44476.5</c:v>
                </c:pt>
                <c:pt idx="348">
                  <c:v>44546.5</c:v>
                </c:pt>
                <c:pt idx="349">
                  <c:v>45823.5</c:v>
                </c:pt>
                <c:pt idx="350">
                  <c:v>45831.5</c:v>
                </c:pt>
                <c:pt idx="351">
                  <c:v>45839.5</c:v>
                </c:pt>
                <c:pt idx="352">
                  <c:v>45921.5</c:v>
                </c:pt>
                <c:pt idx="353">
                  <c:v>45942</c:v>
                </c:pt>
                <c:pt idx="354">
                  <c:v>46098</c:v>
                </c:pt>
                <c:pt idx="355">
                  <c:v>46929</c:v>
                </c:pt>
                <c:pt idx="356">
                  <c:v>47198.5</c:v>
                </c:pt>
                <c:pt idx="357">
                  <c:v>47332.5</c:v>
                </c:pt>
                <c:pt idx="358">
                  <c:v>47341</c:v>
                </c:pt>
                <c:pt idx="359">
                  <c:v>47354</c:v>
                </c:pt>
                <c:pt idx="360">
                  <c:v>47467.5</c:v>
                </c:pt>
                <c:pt idx="361">
                  <c:v>47505</c:v>
                </c:pt>
                <c:pt idx="362">
                  <c:v>47509.5</c:v>
                </c:pt>
                <c:pt idx="363">
                  <c:v>47518</c:v>
                </c:pt>
                <c:pt idx="364">
                  <c:v>48984.5</c:v>
                </c:pt>
                <c:pt idx="365">
                  <c:v>50331.5</c:v>
                </c:pt>
                <c:pt idx="366">
                  <c:v>50332</c:v>
                </c:pt>
                <c:pt idx="367">
                  <c:v>50403</c:v>
                </c:pt>
                <c:pt idx="368">
                  <c:v>50470</c:v>
                </c:pt>
                <c:pt idx="369">
                  <c:v>50470.5</c:v>
                </c:pt>
                <c:pt idx="370">
                  <c:v>50471</c:v>
                </c:pt>
                <c:pt idx="371">
                  <c:v>50630.5</c:v>
                </c:pt>
                <c:pt idx="372">
                  <c:v>51776.5</c:v>
                </c:pt>
                <c:pt idx="373">
                  <c:v>51890.5</c:v>
                </c:pt>
                <c:pt idx="374">
                  <c:v>51891</c:v>
                </c:pt>
                <c:pt idx="375">
                  <c:v>51894.5</c:v>
                </c:pt>
                <c:pt idx="376">
                  <c:v>51895</c:v>
                </c:pt>
                <c:pt idx="377">
                  <c:v>51920</c:v>
                </c:pt>
                <c:pt idx="378">
                  <c:v>53390.5</c:v>
                </c:pt>
                <c:pt idx="379">
                  <c:v>53518</c:v>
                </c:pt>
                <c:pt idx="380">
                  <c:v>53638.5</c:v>
                </c:pt>
                <c:pt idx="381">
                  <c:v>53841</c:v>
                </c:pt>
                <c:pt idx="382">
                  <c:v>54711</c:v>
                </c:pt>
                <c:pt idx="383">
                  <c:v>54711.5</c:v>
                </c:pt>
                <c:pt idx="384">
                  <c:v>55079.5</c:v>
                </c:pt>
                <c:pt idx="385">
                  <c:v>55080</c:v>
                </c:pt>
                <c:pt idx="386">
                  <c:v>55126</c:v>
                </c:pt>
                <c:pt idx="387">
                  <c:v>55142.5</c:v>
                </c:pt>
                <c:pt idx="388">
                  <c:v>55143</c:v>
                </c:pt>
                <c:pt idx="389">
                  <c:v>55143.5</c:v>
                </c:pt>
                <c:pt idx="390">
                  <c:v>56390</c:v>
                </c:pt>
                <c:pt idx="391">
                  <c:v>56390.5</c:v>
                </c:pt>
                <c:pt idx="392">
                  <c:v>56395</c:v>
                </c:pt>
                <c:pt idx="393">
                  <c:v>56403</c:v>
                </c:pt>
                <c:pt idx="394">
                  <c:v>56403.5</c:v>
                </c:pt>
                <c:pt idx="395">
                  <c:v>56403.5</c:v>
                </c:pt>
                <c:pt idx="396">
                  <c:v>56406</c:v>
                </c:pt>
                <c:pt idx="397">
                  <c:v>56406.5</c:v>
                </c:pt>
                <c:pt idx="398">
                  <c:v>56559</c:v>
                </c:pt>
                <c:pt idx="399">
                  <c:v>56621.5</c:v>
                </c:pt>
                <c:pt idx="400">
                  <c:v>56625.5</c:v>
                </c:pt>
                <c:pt idx="401">
                  <c:v>56626</c:v>
                </c:pt>
                <c:pt idx="402">
                  <c:v>56626.5</c:v>
                </c:pt>
                <c:pt idx="403">
                  <c:v>56630.5</c:v>
                </c:pt>
                <c:pt idx="404">
                  <c:v>56634</c:v>
                </c:pt>
                <c:pt idx="405">
                  <c:v>56685</c:v>
                </c:pt>
                <c:pt idx="406">
                  <c:v>56685.5</c:v>
                </c:pt>
                <c:pt idx="407">
                  <c:v>56728</c:v>
                </c:pt>
                <c:pt idx="408">
                  <c:v>56762</c:v>
                </c:pt>
                <c:pt idx="409">
                  <c:v>56892.5</c:v>
                </c:pt>
                <c:pt idx="410">
                  <c:v>56909.5</c:v>
                </c:pt>
                <c:pt idx="411">
                  <c:v>56918</c:v>
                </c:pt>
                <c:pt idx="412">
                  <c:v>56947.5</c:v>
                </c:pt>
                <c:pt idx="413">
                  <c:v>56955.5</c:v>
                </c:pt>
                <c:pt idx="414">
                  <c:v>56989.5</c:v>
                </c:pt>
                <c:pt idx="415">
                  <c:v>57010.5</c:v>
                </c:pt>
                <c:pt idx="416">
                  <c:v>57882</c:v>
                </c:pt>
                <c:pt idx="417">
                  <c:v>57882.5</c:v>
                </c:pt>
                <c:pt idx="418">
                  <c:v>57899</c:v>
                </c:pt>
                <c:pt idx="419">
                  <c:v>58121.5</c:v>
                </c:pt>
                <c:pt idx="420">
                  <c:v>58126</c:v>
                </c:pt>
                <c:pt idx="421">
                  <c:v>58126.5</c:v>
                </c:pt>
                <c:pt idx="422">
                  <c:v>58161</c:v>
                </c:pt>
                <c:pt idx="423">
                  <c:v>58163.5</c:v>
                </c:pt>
                <c:pt idx="424">
                  <c:v>58176</c:v>
                </c:pt>
                <c:pt idx="425">
                  <c:v>58177</c:v>
                </c:pt>
                <c:pt idx="426">
                  <c:v>58185</c:v>
                </c:pt>
                <c:pt idx="427">
                  <c:v>58189</c:v>
                </c:pt>
                <c:pt idx="428">
                  <c:v>58189</c:v>
                </c:pt>
                <c:pt idx="429">
                  <c:v>58218.5</c:v>
                </c:pt>
                <c:pt idx="430">
                  <c:v>58239</c:v>
                </c:pt>
                <c:pt idx="431">
                  <c:v>58248.5</c:v>
                </c:pt>
                <c:pt idx="432">
                  <c:v>58298.5</c:v>
                </c:pt>
                <c:pt idx="433">
                  <c:v>58315</c:v>
                </c:pt>
                <c:pt idx="434">
                  <c:v>58315</c:v>
                </c:pt>
                <c:pt idx="435">
                  <c:v>58315.5</c:v>
                </c:pt>
                <c:pt idx="436">
                  <c:v>58316</c:v>
                </c:pt>
                <c:pt idx="437">
                  <c:v>59521</c:v>
                </c:pt>
                <c:pt idx="438">
                  <c:v>59542</c:v>
                </c:pt>
                <c:pt idx="439">
                  <c:v>59596</c:v>
                </c:pt>
                <c:pt idx="440">
                  <c:v>59609.5</c:v>
                </c:pt>
                <c:pt idx="441">
                  <c:v>59625.5</c:v>
                </c:pt>
                <c:pt idx="442">
                  <c:v>59626</c:v>
                </c:pt>
                <c:pt idx="443">
                  <c:v>59626.5</c:v>
                </c:pt>
                <c:pt idx="444">
                  <c:v>59659</c:v>
                </c:pt>
                <c:pt idx="445">
                  <c:v>59676</c:v>
                </c:pt>
                <c:pt idx="446">
                  <c:v>59680.5</c:v>
                </c:pt>
                <c:pt idx="447">
                  <c:v>59681</c:v>
                </c:pt>
                <c:pt idx="448">
                  <c:v>59688.5</c:v>
                </c:pt>
                <c:pt idx="449">
                  <c:v>59689</c:v>
                </c:pt>
                <c:pt idx="450">
                  <c:v>59739.5</c:v>
                </c:pt>
                <c:pt idx="451">
                  <c:v>59747.5</c:v>
                </c:pt>
                <c:pt idx="452">
                  <c:v>59748</c:v>
                </c:pt>
                <c:pt idx="453">
                  <c:v>59748.5</c:v>
                </c:pt>
                <c:pt idx="454">
                  <c:v>59752</c:v>
                </c:pt>
                <c:pt idx="455">
                  <c:v>59764.5</c:v>
                </c:pt>
                <c:pt idx="456">
                  <c:v>59774</c:v>
                </c:pt>
                <c:pt idx="457">
                  <c:v>59774.5</c:v>
                </c:pt>
                <c:pt idx="458">
                  <c:v>59782</c:v>
                </c:pt>
                <c:pt idx="459">
                  <c:v>59802.5</c:v>
                </c:pt>
                <c:pt idx="460">
                  <c:v>59802.5</c:v>
                </c:pt>
                <c:pt idx="461">
                  <c:v>59803</c:v>
                </c:pt>
                <c:pt idx="462">
                  <c:v>59815</c:v>
                </c:pt>
                <c:pt idx="463">
                  <c:v>59882.5</c:v>
                </c:pt>
                <c:pt idx="464">
                  <c:v>59883</c:v>
                </c:pt>
                <c:pt idx="465">
                  <c:v>59987.5</c:v>
                </c:pt>
                <c:pt idx="466">
                  <c:v>59988</c:v>
                </c:pt>
                <c:pt idx="467">
                  <c:v>61054.5</c:v>
                </c:pt>
                <c:pt idx="468">
                  <c:v>61085</c:v>
                </c:pt>
                <c:pt idx="469">
                  <c:v>61096.5</c:v>
                </c:pt>
                <c:pt idx="470">
                  <c:v>61236.5</c:v>
                </c:pt>
                <c:pt idx="471">
                  <c:v>61295.5</c:v>
                </c:pt>
                <c:pt idx="472">
                  <c:v>61307.5</c:v>
                </c:pt>
                <c:pt idx="473">
                  <c:v>61391</c:v>
                </c:pt>
                <c:pt idx="474">
                  <c:v>61409</c:v>
                </c:pt>
                <c:pt idx="475">
                  <c:v>61506</c:v>
                </c:pt>
                <c:pt idx="476">
                  <c:v>62274</c:v>
                </c:pt>
                <c:pt idx="477">
                  <c:v>62274.5</c:v>
                </c:pt>
                <c:pt idx="478">
                  <c:v>62491</c:v>
                </c:pt>
                <c:pt idx="479">
                  <c:v>62491.5</c:v>
                </c:pt>
                <c:pt idx="480">
                  <c:v>62537.5</c:v>
                </c:pt>
                <c:pt idx="481">
                  <c:v>62538</c:v>
                </c:pt>
                <c:pt idx="482">
                  <c:v>62577</c:v>
                </c:pt>
                <c:pt idx="483">
                  <c:v>62613</c:v>
                </c:pt>
                <c:pt idx="484">
                  <c:v>62646.5</c:v>
                </c:pt>
                <c:pt idx="485">
                  <c:v>62731.5</c:v>
                </c:pt>
                <c:pt idx="486">
                  <c:v>62736.5</c:v>
                </c:pt>
                <c:pt idx="487">
                  <c:v>62744</c:v>
                </c:pt>
                <c:pt idx="488">
                  <c:v>62753</c:v>
                </c:pt>
                <c:pt idx="489">
                  <c:v>62810.5</c:v>
                </c:pt>
                <c:pt idx="490">
                  <c:v>62811</c:v>
                </c:pt>
                <c:pt idx="491">
                  <c:v>62823.5</c:v>
                </c:pt>
                <c:pt idx="492">
                  <c:v>62823.5</c:v>
                </c:pt>
                <c:pt idx="493">
                  <c:v>62824</c:v>
                </c:pt>
                <c:pt idx="494">
                  <c:v>62824.5</c:v>
                </c:pt>
                <c:pt idx="495">
                  <c:v>62840.5</c:v>
                </c:pt>
                <c:pt idx="496">
                  <c:v>62841</c:v>
                </c:pt>
                <c:pt idx="497">
                  <c:v>62917.5</c:v>
                </c:pt>
                <c:pt idx="498">
                  <c:v>62953.5</c:v>
                </c:pt>
                <c:pt idx="499">
                  <c:v>62954</c:v>
                </c:pt>
                <c:pt idx="500">
                  <c:v>63794.5</c:v>
                </c:pt>
                <c:pt idx="501">
                  <c:v>64029</c:v>
                </c:pt>
                <c:pt idx="502">
                  <c:v>64283</c:v>
                </c:pt>
                <c:pt idx="503">
                  <c:v>64283</c:v>
                </c:pt>
                <c:pt idx="504">
                  <c:v>64286.5</c:v>
                </c:pt>
                <c:pt idx="505">
                  <c:v>64299.5</c:v>
                </c:pt>
                <c:pt idx="506">
                  <c:v>64412</c:v>
                </c:pt>
                <c:pt idx="507">
                  <c:v>64412.5</c:v>
                </c:pt>
                <c:pt idx="508">
                  <c:v>65495.5</c:v>
                </c:pt>
                <c:pt idx="509">
                  <c:v>65495.5</c:v>
                </c:pt>
                <c:pt idx="510">
                  <c:v>65517.5</c:v>
                </c:pt>
                <c:pt idx="511">
                  <c:v>65576</c:v>
                </c:pt>
                <c:pt idx="512">
                  <c:v>65609.5</c:v>
                </c:pt>
                <c:pt idx="513">
                  <c:v>65618.5</c:v>
                </c:pt>
                <c:pt idx="514">
                  <c:v>65673.5</c:v>
                </c:pt>
                <c:pt idx="515">
                  <c:v>65674</c:v>
                </c:pt>
                <c:pt idx="516">
                  <c:v>65735.5</c:v>
                </c:pt>
                <c:pt idx="517">
                  <c:v>65752.5</c:v>
                </c:pt>
                <c:pt idx="518">
                  <c:v>65789.5</c:v>
                </c:pt>
                <c:pt idx="519">
                  <c:v>65810.5</c:v>
                </c:pt>
                <c:pt idx="520">
                  <c:v>65810.5</c:v>
                </c:pt>
                <c:pt idx="521">
                  <c:v>65811</c:v>
                </c:pt>
                <c:pt idx="522">
                  <c:v>65814.5</c:v>
                </c:pt>
                <c:pt idx="523">
                  <c:v>65827.5</c:v>
                </c:pt>
                <c:pt idx="524">
                  <c:v>65861.5</c:v>
                </c:pt>
                <c:pt idx="525">
                  <c:v>65869</c:v>
                </c:pt>
                <c:pt idx="526">
                  <c:v>65869.5</c:v>
                </c:pt>
                <c:pt idx="527">
                  <c:v>65870</c:v>
                </c:pt>
                <c:pt idx="528">
                  <c:v>65882</c:v>
                </c:pt>
                <c:pt idx="529">
                  <c:v>65882.5</c:v>
                </c:pt>
                <c:pt idx="530">
                  <c:v>65883</c:v>
                </c:pt>
                <c:pt idx="531">
                  <c:v>65890.5</c:v>
                </c:pt>
                <c:pt idx="532">
                  <c:v>65891</c:v>
                </c:pt>
                <c:pt idx="533">
                  <c:v>65894.5</c:v>
                </c:pt>
                <c:pt idx="534">
                  <c:v>65895</c:v>
                </c:pt>
                <c:pt idx="535">
                  <c:v>65895.5</c:v>
                </c:pt>
                <c:pt idx="536">
                  <c:v>65899</c:v>
                </c:pt>
                <c:pt idx="537">
                  <c:v>65899.5</c:v>
                </c:pt>
                <c:pt idx="538">
                  <c:v>65949.5</c:v>
                </c:pt>
                <c:pt idx="539">
                  <c:v>65950</c:v>
                </c:pt>
                <c:pt idx="540">
                  <c:v>65950.5</c:v>
                </c:pt>
                <c:pt idx="541">
                  <c:v>65968</c:v>
                </c:pt>
                <c:pt idx="542">
                  <c:v>65968.5</c:v>
                </c:pt>
                <c:pt idx="543">
                  <c:v>66988.5</c:v>
                </c:pt>
                <c:pt idx="544">
                  <c:v>66988.5</c:v>
                </c:pt>
                <c:pt idx="545">
                  <c:v>67001</c:v>
                </c:pt>
                <c:pt idx="546">
                  <c:v>67001</c:v>
                </c:pt>
                <c:pt idx="547">
                  <c:v>67034.5</c:v>
                </c:pt>
                <c:pt idx="548">
                  <c:v>67241</c:v>
                </c:pt>
                <c:pt idx="549">
                  <c:v>67348.5</c:v>
                </c:pt>
                <c:pt idx="550">
                  <c:v>67348.5</c:v>
                </c:pt>
                <c:pt idx="551">
                  <c:v>67514</c:v>
                </c:pt>
                <c:pt idx="552">
                  <c:v>67576</c:v>
                </c:pt>
                <c:pt idx="553">
                  <c:v>67577</c:v>
                </c:pt>
                <c:pt idx="554">
                  <c:v>68736</c:v>
                </c:pt>
                <c:pt idx="555">
                  <c:v>68946.5</c:v>
                </c:pt>
                <c:pt idx="556">
                  <c:v>69060</c:v>
                </c:pt>
                <c:pt idx="557">
                  <c:v>69119</c:v>
                </c:pt>
              </c:numCache>
            </c:numRef>
          </c:xVal>
          <c:yVal>
            <c:numRef>
              <c:f>'A (4)'!$O$21:$O$989</c:f>
              <c:numCache>
                <c:formatCode>General</c:formatCode>
                <c:ptCount val="969"/>
                <c:pt idx="365">
                  <c:v>2.441861651915013E-2</c:v>
                </c:pt>
                <c:pt idx="366">
                  <c:v>2.4418616519150081E-2</c:v>
                </c:pt>
                <c:pt idx="367">
                  <c:v>2.4418616519143288E-2</c:v>
                </c:pt>
                <c:pt idx="368">
                  <c:v>2.4418616519136876E-2</c:v>
                </c:pt>
                <c:pt idx="369">
                  <c:v>2.4418616519136828E-2</c:v>
                </c:pt>
                <c:pt idx="370">
                  <c:v>2.4418616519136783E-2</c:v>
                </c:pt>
                <c:pt idx="371">
                  <c:v>2.4418616519121521E-2</c:v>
                </c:pt>
                <c:pt idx="372">
                  <c:v>2.4418616519011872E-2</c:v>
                </c:pt>
                <c:pt idx="373">
                  <c:v>2.4418616519000964E-2</c:v>
                </c:pt>
                <c:pt idx="374">
                  <c:v>2.4418616519000919E-2</c:v>
                </c:pt>
                <c:pt idx="375">
                  <c:v>2.4418616519000583E-2</c:v>
                </c:pt>
                <c:pt idx="376">
                  <c:v>2.4418616519000534E-2</c:v>
                </c:pt>
                <c:pt idx="377">
                  <c:v>2.4418616518998144E-2</c:v>
                </c:pt>
                <c:pt idx="378">
                  <c:v>2.4418616518857447E-2</c:v>
                </c:pt>
                <c:pt idx="379">
                  <c:v>2.4418616518845249E-2</c:v>
                </c:pt>
                <c:pt idx="380">
                  <c:v>2.441861651883372E-2</c:v>
                </c:pt>
                <c:pt idx="381">
                  <c:v>2.4418616518814343E-2</c:v>
                </c:pt>
                <c:pt idx="382">
                  <c:v>2.4418616518731104E-2</c:v>
                </c:pt>
                <c:pt idx="383">
                  <c:v>2.4418616518731055E-2</c:v>
                </c:pt>
                <c:pt idx="384">
                  <c:v>2.4418616518695847E-2</c:v>
                </c:pt>
                <c:pt idx="385">
                  <c:v>2.4418616518695799E-2</c:v>
                </c:pt>
                <c:pt idx="386">
                  <c:v>2.4418616518691396E-2</c:v>
                </c:pt>
                <c:pt idx="387">
                  <c:v>2.4418616518689817E-2</c:v>
                </c:pt>
                <c:pt idx="388">
                  <c:v>2.4418616518689772E-2</c:v>
                </c:pt>
                <c:pt idx="389">
                  <c:v>2.4418616518689724E-2</c:v>
                </c:pt>
                <c:pt idx="390">
                  <c:v>2.4418616518570458E-2</c:v>
                </c:pt>
                <c:pt idx="391">
                  <c:v>2.4418616518570413E-2</c:v>
                </c:pt>
                <c:pt idx="392">
                  <c:v>2.4418616518569983E-2</c:v>
                </c:pt>
                <c:pt idx="393">
                  <c:v>2.4418616518569216E-2</c:v>
                </c:pt>
                <c:pt idx="394">
                  <c:v>2.4418616518569167E-2</c:v>
                </c:pt>
                <c:pt idx="395">
                  <c:v>2.4418616518569167E-2</c:v>
                </c:pt>
                <c:pt idx="396">
                  <c:v>2.4418616518568928E-2</c:v>
                </c:pt>
                <c:pt idx="397">
                  <c:v>2.4418616518568879E-2</c:v>
                </c:pt>
                <c:pt idx="398">
                  <c:v>2.441861651855429E-2</c:v>
                </c:pt>
                <c:pt idx="399">
                  <c:v>2.4418616518548309E-2</c:v>
                </c:pt>
                <c:pt idx="400">
                  <c:v>2.4418616518547927E-2</c:v>
                </c:pt>
                <c:pt idx="401">
                  <c:v>2.4418616518547879E-2</c:v>
                </c:pt>
                <c:pt idx="402">
                  <c:v>2.441861651854783E-2</c:v>
                </c:pt>
                <c:pt idx="403">
                  <c:v>2.4418616518547449E-2</c:v>
                </c:pt>
                <c:pt idx="404">
                  <c:v>2.4418616518547116E-2</c:v>
                </c:pt>
                <c:pt idx="405">
                  <c:v>2.4418616518542234E-2</c:v>
                </c:pt>
                <c:pt idx="406">
                  <c:v>2.4418616518542186E-2</c:v>
                </c:pt>
                <c:pt idx="407">
                  <c:v>2.4418616518538119E-2</c:v>
                </c:pt>
                <c:pt idx="408">
                  <c:v>2.4418616518534868E-2</c:v>
                </c:pt>
                <c:pt idx="409">
                  <c:v>2.4418616518522382E-2</c:v>
                </c:pt>
                <c:pt idx="410">
                  <c:v>2.4418616518520755E-2</c:v>
                </c:pt>
                <c:pt idx="411">
                  <c:v>2.4418616518519943E-2</c:v>
                </c:pt>
                <c:pt idx="412">
                  <c:v>2.4418616518517119E-2</c:v>
                </c:pt>
                <c:pt idx="413">
                  <c:v>2.4418616518516352E-2</c:v>
                </c:pt>
                <c:pt idx="414">
                  <c:v>2.4418616518513101E-2</c:v>
                </c:pt>
                <c:pt idx="415">
                  <c:v>2.4418616518511092E-2</c:v>
                </c:pt>
                <c:pt idx="416">
                  <c:v>2.4418616518427708E-2</c:v>
                </c:pt>
                <c:pt idx="417">
                  <c:v>2.4418616518427659E-2</c:v>
                </c:pt>
                <c:pt idx="418">
                  <c:v>2.441861651842608E-2</c:v>
                </c:pt>
                <c:pt idx="419">
                  <c:v>2.4418616518404792E-2</c:v>
                </c:pt>
                <c:pt idx="420">
                  <c:v>2.4418616518404362E-2</c:v>
                </c:pt>
                <c:pt idx="421">
                  <c:v>2.4418616518404313E-2</c:v>
                </c:pt>
                <c:pt idx="422">
                  <c:v>2.4418616518401014E-2</c:v>
                </c:pt>
                <c:pt idx="423">
                  <c:v>2.4418616518400774E-2</c:v>
                </c:pt>
                <c:pt idx="424">
                  <c:v>2.4418616518399577E-2</c:v>
                </c:pt>
                <c:pt idx="425">
                  <c:v>2.441861651839948E-2</c:v>
                </c:pt>
                <c:pt idx="426">
                  <c:v>2.4418616518398717E-2</c:v>
                </c:pt>
                <c:pt idx="427">
                  <c:v>2.4418616518398335E-2</c:v>
                </c:pt>
                <c:pt idx="428">
                  <c:v>2.4418616518398335E-2</c:v>
                </c:pt>
                <c:pt idx="429">
                  <c:v>2.4418616518395511E-2</c:v>
                </c:pt>
                <c:pt idx="430">
                  <c:v>2.4418616518393551E-2</c:v>
                </c:pt>
                <c:pt idx="431">
                  <c:v>2.4418616518392642E-2</c:v>
                </c:pt>
                <c:pt idx="432">
                  <c:v>2.4418616518387858E-2</c:v>
                </c:pt>
                <c:pt idx="433">
                  <c:v>2.4418616518386279E-2</c:v>
                </c:pt>
                <c:pt idx="434">
                  <c:v>2.4418616518386279E-2</c:v>
                </c:pt>
                <c:pt idx="435">
                  <c:v>2.441861651838623E-2</c:v>
                </c:pt>
                <c:pt idx="436">
                  <c:v>2.4418616518386182E-2</c:v>
                </c:pt>
                <c:pt idx="437">
                  <c:v>2.4418616518270889E-2</c:v>
                </c:pt>
                <c:pt idx="438">
                  <c:v>2.441861651826888E-2</c:v>
                </c:pt>
                <c:pt idx="439">
                  <c:v>2.4418616518263714E-2</c:v>
                </c:pt>
                <c:pt idx="440">
                  <c:v>2.4418616518262423E-2</c:v>
                </c:pt>
                <c:pt idx="441">
                  <c:v>2.441861651826089E-2</c:v>
                </c:pt>
                <c:pt idx="442">
                  <c:v>2.4418616518260845E-2</c:v>
                </c:pt>
                <c:pt idx="443">
                  <c:v>2.4418616518260796E-2</c:v>
                </c:pt>
                <c:pt idx="444">
                  <c:v>2.4418616518257687E-2</c:v>
                </c:pt>
                <c:pt idx="445">
                  <c:v>2.441861651825606E-2</c:v>
                </c:pt>
                <c:pt idx="446">
                  <c:v>2.441861651825563E-2</c:v>
                </c:pt>
                <c:pt idx="447">
                  <c:v>2.4418616518255581E-2</c:v>
                </c:pt>
                <c:pt idx="448">
                  <c:v>2.4418616518254863E-2</c:v>
                </c:pt>
                <c:pt idx="449">
                  <c:v>2.4418616518254815E-2</c:v>
                </c:pt>
                <c:pt idx="450">
                  <c:v>2.4418616518249985E-2</c:v>
                </c:pt>
                <c:pt idx="451">
                  <c:v>2.4418616518249218E-2</c:v>
                </c:pt>
                <c:pt idx="452">
                  <c:v>2.441861651824917E-2</c:v>
                </c:pt>
                <c:pt idx="453">
                  <c:v>2.4418616518249121E-2</c:v>
                </c:pt>
                <c:pt idx="454">
                  <c:v>2.4418616518248788E-2</c:v>
                </c:pt>
                <c:pt idx="455">
                  <c:v>2.4418616518247591E-2</c:v>
                </c:pt>
                <c:pt idx="456">
                  <c:v>2.4418616518246682E-2</c:v>
                </c:pt>
                <c:pt idx="457">
                  <c:v>2.4418616518246634E-2</c:v>
                </c:pt>
                <c:pt idx="458">
                  <c:v>2.4418616518245919E-2</c:v>
                </c:pt>
                <c:pt idx="459">
                  <c:v>2.4418616518243955E-2</c:v>
                </c:pt>
                <c:pt idx="460">
                  <c:v>2.4418616518243955E-2</c:v>
                </c:pt>
                <c:pt idx="461">
                  <c:v>2.4418616518243907E-2</c:v>
                </c:pt>
                <c:pt idx="462">
                  <c:v>2.4418616518242758E-2</c:v>
                </c:pt>
                <c:pt idx="463">
                  <c:v>2.4418616518236302E-2</c:v>
                </c:pt>
                <c:pt idx="464">
                  <c:v>2.4418616518236253E-2</c:v>
                </c:pt>
                <c:pt idx="465">
                  <c:v>2.4418616518226254E-2</c:v>
                </c:pt>
                <c:pt idx="466">
                  <c:v>2.4418616518226209E-2</c:v>
                </c:pt>
                <c:pt idx="467">
                  <c:v>2.4418616518124166E-2</c:v>
                </c:pt>
                <c:pt idx="468">
                  <c:v>2.4418616518121248E-2</c:v>
                </c:pt>
                <c:pt idx="469">
                  <c:v>2.4418616518120148E-2</c:v>
                </c:pt>
                <c:pt idx="470">
                  <c:v>2.4418616518106753E-2</c:v>
                </c:pt>
                <c:pt idx="471">
                  <c:v>2.4418616518101108E-2</c:v>
                </c:pt>
                <c:pt idx="472">
                  <c:v>2.4418616518099959E-2</c:v>
                </c:pt>
                <c:pt idx="473">
                  <c:v>2.4418616518091969E-2</c:v>
                </c:pt>
                <c:pt idx="474">
                  <c:v>2.4418616518090248E-2</c:v>
                </c:pt>
                <c:pt idx="475">
                  <c:v>2.4418616518080968E-2</c:v>
                </c:pt>
                <c:pt idx="476">
                  <c:v>2.4418616518007485E-2</c:v>
                </c:pt>
                <c:pt idx="477">
                  <c:v>2.441861651800744E-2</c:v>
                </c:pt>
                <c:pt idx="478">
                  <c:v>2.4418616517986724E-2</c:v>
                </c:pt>
                <c:pt idx="479">
                  <c:v>2.4418616517986675E-2</c:v>
                </c:pt>
                <c:pt idx="480">
                  <c:v>2.4418616517982276E-2</c:v>
                </c:pt>
                <c:pt idx="481">
                  <c:v>2.4418616517982227E-2</c:v>
                </c:pt>
                <c:pt idx="482">
                  <c:v>2.4418616517978494E-2</c:v>
                </c:pt>
                <c:pt idx="483">
                  <c:v>2.4418616517975052E-2</c:v>
                </c:pt>
                <c:pt idx="484">
                  <c:v>2.4418616517971847E-2</c:v>
                </c:pt>
                <c:pt idx="485">
                  <c:v>2.4418616517963714E-2</c:v>
                </c:pt>
                <c:pt idx="486">
                  <c:v>2.4418616517963235E-2</c:v>
                </c:pt>
                <c:pt idx="487">
                  <c:v>2.4418616517962517E-2</c:v>
                </c:pt>
                <c:pt idx="488">
                  <c:v>2.4418616517961657E-2</c:v>
                </c:pt>
                <c:pt idx="489">
                  <c:v>2.4418616517956154E-2</c:v>
                </c:pt>
                <c:pt idx="490">
                  <c:v>2.4418616517956106E-2</c:v>
                </c:pt>
                <c:pt idx="491">
                  <c:v>2.4418616517954912E-2</c:v>
                </c:pt>
                <c:pt idx="492">
                  <c:v>2.4418616517954912E-2</c:v>
                </c:pt>
                <c:pt idx="493">
                  <c:v>2.4418616517954864E-2</c:v>
                </c:pt>
                <c:pt idx="494">
                  <c:v>2.4418616517954815E-2</c:v>
                </c:pt>
                <c:pt idx="495">
                  <c:v>2.4418616517953285E-2</c:v>
                </c:pt>
                <c:pt idx="496">
                  <c:v>2.4418616517953236E-2</c:v>
                </c:pt>
                <c:pt idx="497">
                  <c:v>2.4418616517945916E-2</c:v>
                </c:pt>
                <c:pt idx="498">
                  <c:v>2.4418616517942471E-2</c:v>
                </c:pt>
                <c:pt idx="499">
                  <c:v>2.4418616517942426E-2</c:v>
                </c:pt>
                <c:pt idx="500">
                  <c:v>2.4418616517862007E-2</c:v>
                </c:pt>
                <c:pt idx="501">
                  <c:v>2.441861651783957E-2</c:v>
                </c:pt>
                <c:pt idx="502">
                  <c:v>2.4418616517815267E-2</c:v>
                </c:pt>
                <c:pt idx="503">
                  <c:v>2.4418616517815267E-2</c:v>
                </c:pt>
                <c:pt idx="504">
                  <c:v>2.4418616517814934E-2</c:v>
                </c:pt>
                <c:pt idx="505">
                  <c:v>2.4418616517813688E-2</c:v>
                </c:pt>
                <c:pt idx="506">
                  <c:v>2.4418616517802926E-2</c:v>
                </c:pt>
                <c:pt idx="507">
                  <c:v>2.4418616517802878E-2</c:v>
                </c:pt>
                <c:pt idx="508">
                  <c:v>2.4418616517699256E-2</c:v>
                </c:pt>
                <c:pt idx="509">
                  <c:v>2.4418616517699256E-2</c:v>
                </c:pt>
                <c:pt idx="510">
                  <c:v>2.4418616517697153E-2</c:v>
                </c:pt>
                <c:pt idx="511">
                  <c:v>2.4418616517691553E-2</c:v>
                </c:pt>
                <c:pt idx="512">
                  <c:v>2.4418616517688351E-2</c:v>
                </c:pt>
                <c:pt idx="513">
                  <c:v>2.4418616517687487E-2</c:v>
                </c:pt>
                <c:pt idx="514">
                  <c:v>2.4418616517682228E-2</c:v>
                </c:pt>
                <c:pt idx="515">
                  <c:v>2.4418616517682179E-2</c:v>
                </c:pt>
                <c:pt idx="516">
                  <c:v>2.4418616517676295E-2</c:v>
                </c:pt>
                <c:pt idx="517">
                  <c:v>2.4418616517674668E-2</c:v>
                </c:pt>
                <c:pt idx="518">
                  <c:v>2.4418616517671129E-2</c:v>
                </c:pt>
                <c:pt idx="519">
                  <c:v>2.441861651766912E-2</c:v>
                </c:pt>
                <c:pt idx="520">
                  <c:v>2.441861651766912E-2</c:v>
                </c:pt>
                <c:pt idx="521">
                  <c:v>2.4418616517669071E-2</c:v>
                </c:pt>
                <c:pt idx="522">
                  <c:v>2.4418616517668735E-2</c:v>
                </c:pt>
                <c:pt idx="523">
                  <c:v>2.4418616517667493E-2</c:v>
                </c:pt>
                <c:pt idx="524">
                  <c:v>2.4418616517664238E-2</c:v>
                </c:pt>
                <c:pt idx="525">
                  <c:v>2.441861651766352E-2</c:v>
                </c:pt>
                <c:pt idx="526">
                  <c:v>2.4418616517663472E-2</c:v>
                </c:pt>
                <c:pt idx="527">
                  <c:v>2.4418616517663427E-2</c:v>
                </c:pt>
                <c:pt idx="528">
                  <c:v>2.4418616517662278E-2</c:v>
                </c:pt>
                <c:pt idx="529">
                  <c:v>2.441861651766223E-2</c:v>
                </c:pt>
                <c:pt idx="530">
                  <c:v>2.4418616517662181E-2</c:v>
                </c:pt>
                <c:pt idx="531">
                  <c:v>2.4418616517661463E-2</c:v>
                </c:pt>
                <c:pt idx="532">
                  <c:v>2.4418616517661418E-2</c:v>
                </c:pt>
                <c:pt idx="533">
                  <c:v>2.4418616517661081E-2</c:v>
                </c:pt>
                <c:pt idx="534">
                  <c:v>2.4418616517661033E-2</c:v>
                </c:pt>
                <c:pt idx="535">
                  <c:v>2.4418616517660984E-2</c:v>
                </c:pt>
                <c:pt idx="536">
                  <c:v>2.4418616517660651E-2</c:v>
                </c:pt>
                <c:pt idx="537">
                  <c:v>2.4418616517660603E-2</c:v>
                </c:pt>
                <c:pt idx="538">
                  <c:v>2.4418616517655818E-2</c:v>
                </c:pt>
                <c:pt idx="539">
                  <c:v>2.441861651765577E-2</c:v>
                </c:pt>
                <c:pt idx="540">
                  <c:v>2.4418616517655724E-2</c:v>
                </c:pt>
                <c:pt idx="541">
                  <c:v>2.4418616517654049E-2</c:v>
                </c:pt>
                <c:pt idx="542">
                  <c:v>2.4418616517654E-2</c:v>
                </c:pt>
                <c:pt idx="543">
                  <c:v>2.4418616517556408E-2</c:v>
                </c:pt>
                <c:pt idx="544">
                  <c:v>2.4418616517556408E-2</c:v>
                </c:pt>
                <c:pt idx="545">
                  <c:v>2.4418616517555215E-2</c:v>
                </c:pt>
                <c:pt idx="546">
                  <c:v>2.4418616517555215E-2</c:v>
                </c:pt>
                <c:pt idx="547">
                  <c:v>2.4418616517552009E-2</c:v>
                </c:pt>
                <c:pt idx="548">
                  <c:v>2.441861651753225E-2</c:v>
                </c:pt>
                <c:pt idx="549">
                  <c:v>2.4418616517521963E-2</c:v>
                </c:pt>
                <c:pt idx="550">
                  <c:v>2.4418616517521963E-2</c:v>
                </c:pt>
                <c:pt idx="551">
                  <c:v>2.4418616517506129E-2</c:v>
                </c:pt>
                <c:pt idx="552">
                  <c:v>2.4418616517500196E-2</c:v>
                </c:pt>
                <c:pt idx="553">
                  <c:v>2.4418616517500102E-2</c:v>
                </c:pt>
                <c:pt idx="554">
                  <c:v>2.4418616517389212E-2</c:v>
                </c:pt>
                <c:pt idx="555">
                  <c:v>2.4418616517369068E-2</c:v>
                </c:pt>
                <c:pt idx="556">
                  <c:v>2.4418616517358209E-2</c:v>
                </c:pt>
                <c:pt idx="557">
                  <c:v>2.4418616517352564E-2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1A5-4B59-8621-C9800C0850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10440"/>
        <c:axId val="1"/>
      </c:scatterChart>
      <c:valAx>
        <c:axId val="829710440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173277868568314"/>
              <c:y val="0.850611036425324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6.0034305317324184E-2"/>
              <c:y val="0.37500064016388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10440"/>
        <c:crosses val="autoZero"/>
        <c:crossBetween val="midCat"/>
        <c:minorUnit val="0.0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471698113207544E-2"/>
          <c:y val="0.92378048780487809"/>
          <c:w val="0.91766723842195541"/>
          <c:h val="6.09756097560976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7066279175670863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68781013392318"/>
          <c:y val="0.14634168126798494"/>
          <c:w val="0.8012624467530427"/>
          <c:h val="0.64329364057385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68947</c:v>
                </c:pt>
                <c:pt idx="602">
                  <c:v>69060.5</c:v>
                </c:pt>
                <c:pt idx="603">
                  <c:v>69119.5</c:v>
                </c:pt>
                <c:pt idx="604">
                  <c:v>70201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1'!$H$21:$H$777</c:f>
              <c:numCache>
                <c:formatCode>General</c:formatCode>
                <c:ptCount val="757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8F-4FED-9A6B-CC1F8BC532F5}"/>
            </c:ext>
          </c:extLst>
        </c:ser>
        <c:ser>
          <c:idx val="1"/>
          <c:order val="1"/>
          <c:tx>
            <c:strRef>
              <c:f>'Active 1'!$I$20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1'!$F$21:$F$1777</c:f>
              <c:numCache>
                <c:formatCode>General</c:formatCode>
                <c:ptCount val="1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68947</c:v>
                </c:pt>
                <c:pt idx="602">
                  <c:v>69060.5</c:v>
                </c:pt>
                <c:pt idx="603">
                  <c:v>69119.5</c:v>
                </c:pt>
                <c:pt idx="604">
                  <c:v>70201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1'!$I$21:$I$1777</c:f>
              <c:numCache>
                <c:formatCode>General</c:formatCode>
                <c:ptCount val="1757"/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-4.3887050000193994E-2</c:v>
                </c:pt>
                <c:pt idx="31">
                  <c:v>-3.30174999544397E-3</c:v>
                </c:pt>
                <c:pt idx="32">
                  <c:v>7.0485000469489023E-4</c:v>
                </c:pt>
                <c:pt idx="33">
                  <c:v>1.0262499999953434E-3</c:v>
                </c:pt>
                <c:pt idx="34">
                  <c:v>1.5969699998095166E-2</c:v>
                </c:pt>
                <c:pt idx="35">
                  <c:v>-7.3280500000691973E-3</c:v>
                </c:pt>
                <c:pt idx="36">
                  <c:v>-6.4873000010265969E-3</c:v>
                </c:pt>
                <c:pt idx="37">
                  <c:v>-4.920849998597987E-3</c:v>
                </c:pt>
                <c:pt idx="38">
                  <c:v>1.1046000072383322E-3</c:v>
                </c:pt>
                <c:pt idx="39">
                  <c:v>8.1046000050264411E-3</c:v>
                </c:pt>
                <c:pt idx="40">
                  <c:v>-2.2102749993791804E-2</c:v>
                </c:pt>
                <c:pt idx="41">
                  <c:v>-1.2775700000929646E-2</c:v>
                </c:pt>
                <c:pt idx="42">
                  <c:v>5.5768000020179898E-3</c:v>
                </c:pt>
                <c:pt idx="43">
                  <c:v>-2.447700004267972E-3</c:v>
                </c:pt>
                <c:pt idx="44">
                  <c:v>-8.1206499962718226E-3</c:v>
                </c:pt>
                <c:pt idx="45">
                  <c:v>1.0735150004620664E-2</c:v>
                </c:pt>
                <c:pt idx="46">
                  <c:v>-8.8557999988552183E-3</c:v>
                </c:pt>
                <c:pt idx="47">
                  <c:v>-1.817624999966938E-2</c:v>
                </c:pt>
                <c:pt idx="48">
                  <c:v>-1.3835999925504439E-3</c:v>
                </c:pt>
                <c:pt idx="49">
                  <c:v>2.9594999796245247E-4</c:v>
                </c:pt>
                <c:pt idx="50">
                  <c:v>-2.087649998429697E-3</c:v>
                </c:pt>
                <c:pt idx="51">
                  <c:v>-7.2911500028567389E-3</c:v>
                </c:pt>
                <c:pt idx="52">
                  <c:v>-5.2100499960943125E-3</c:v>
                </c:pt>
                <c:pt idx="53">
                  <c:v>-3.1067599993548356E-2</c:v>
                </c:pt>
                <c:pt idx="54">
                  <c:v>-7.4511999991955236E-3</c:v>
                </c:pt>
                <c:pt idx="55">
                  <c:v>-6.8347999913385138E-3</c:v>
                </c:pt>
                <c:pt idx="56">
                  <c:v>-4.9924999620998278E-4</c:v>
                </c:pt>
                <c:pt idx="57">
                  <c:v>-4.3230000010225922E-3</c:v>
                </c:pt>
                <c:pt idx="58">
                  <c:v>6.7700000363402069E-4</c:v>
                </c:pt>
                <c:pt idx="59">
                  <c:v>-1.5379550000943709E-2</c:v>
                </c:pt>
                <c:pt idx="60">
                  <c:v>-7.0194999934756197E-3</c:v>
                </c:pt>
                <c:pt idx="61">
                  <c:v>-1.7539749991556164E-2</c:v>
                </c:pt>
                <c:pt idx="62">
                  <c:v>-2.8063999925507233E-3</c:v>
                </c:pt>
                <c:pt idx="63">
                  <c:v>7.9114999971352518E-4</c:v>
                </c:pt>
                <c:pt idx="64">
                  <c:v>-7.6470999993034638E-3</c:v>
                </c:pt>
                <c:pt idx="65">
                  <c:v>3.6799500012421049E-3</c:v>
                </c:pt>
                <c:pt idx="66">
                  <c:v>-6.7092999961460009E-3</c:v>
                </c:pt>
                <c:pt idx="67">
                  <c:v>2.4481000073137693E-3</c:v>
                </c:pt>
                <c:pt idx="68">
                  <c:v>-6.9355000014184043E-3</c:v>
                </c:pt>
                <c:pt idx="69">
                  <c:v>-1.7592500007594936E-3</c:v>
                </c:pt>
                <c:pt idx="70">
                  <c:v>2.6620000426191837E-4</c:v>
                </c:pt>
                <c:pt idx="71">
                  <c:v>-3.3680999986245297E-3</c:v>
                </c:pt>
                <c:pt idx="72">
                  <c:v>-3.7517000018851832E-3</c:v>
                </c:pt>
                <c:pt idx="73">
                  <c:v>-1.116449995606672E-3</c:v>
                </c:pt>
                <c:pt idx="74">
                  <c:v>-6.9891999955871142E-3</c:v>
                </c:pt>
                <c:pt idx="75">
                  <c:v>7.3950002843048424E-5</c:v>
                </c:pt>
                <c:pt idx="76">
                  <c:v>-1.669324999966193E-2</c:v>
                </c:pt>
                <c:pt idx="77">
                  <c:v>-4.9194500024896115E-3</c:v>
                </c:pt>
                <c:pt idx="78">
                  <c:v>-1.397300002281554E-3</c:v>
                </c:pt>
                <c:pt idx="79">
                  <c:v>-3.9729999843984842E-4</c:v>
                </c:pt>
                <c:pt idx="80">
                  <c:v>3.3765000043786131E-3</c:v>
                </c:pt>
                <c:pt idx="81">
                  <c:v>-2.7099999715574086E-4</c:v>
                </c:pt>
                <c:pt idx="82">
                  <c:v>7.2900000668596476E-4</c:v>
                </c:pt>
                <c:pt idx="83">
                  <c:v>-5.2567999955499545E-3</c:v>
                </c:pt>
                <c:pt idx="84">
                  <c:v>-4.7525499976472929E-3</c:v>
                </c:pt>
                <c:pt idx="85">
                  <c:v>5.4312500069499947E-3</c:v>
                </c:pt>
                <c:pt idx="86">
                  <c:v>-5.7430999950156547E-3</c:v>
                </c:pt>
                <c:pt idx="87">
                  <c:v>-5.3264999951352365E-3</c:v>
                </c:pt>
                <c:pt idx="88">
                  <c:v>3.6490000056801364E-3</c:v>
                </c:pt>
                <c:pt idx="89">
                  <c:v>1.5990499960025772E-3</c:v>
                </c:pt>
                <c:pt idx="90">
                  <c:v>-1.0702549996494781E-2</c:v>
                </c:pt>
                <c:pt idx="91">
                  <c:v>-5.7590999931562692E-3</c:v>
                </c:pt>
                <c:pt idx="92">
                  <c:v>3.8572999983443879E-3</c:v>
                </c:pt>
                <c:pt idx="93">
                  <c:v>3.473700002359692E-3</c:v>
                </c:pt>
                <c:pt idx="94">
                  <c:v>-2.3286899995582644E-2</c:v>
                </c:pt>
                <c:pt idx="95">
                  <c:v>-6.7049999779555947E-4</c:v>
                </c:pt>
                <c:pt idx="96">
                  <c:v>-3.9999999717110768E-4</c:v>
                </c:pt>
                <c:pt idx="97">
                  <c:v>6.0094999935245141E-4</c:v>
                </c:pt>
                <c:pt idx="98">
                  <c:v>1.600950003194157E-3</c:v>
                </c:pt>
                <c:pt idx="99">
                  <c:v>1.073150007869117E-3</c:v>
                </c:pt>
                <c:pt idx="100">
                  <c:v>-5.2473000032478012E-3</c:v>
                </c:pt>
                <c:pt idx="101">
                  <c:v>4.9635000323178247E-4</c:v>
                </c:pt>
                <c:pt idx="102">
                  <c:v>-4.9776500018197112E-3</c:v>
                </c:pt>
                <c:pt idx="103">
                  <c:v>-2.9455999974743463E-3</c:v>
                </c:pt>
                <c:pt idx="104">
                  <c:v>3.4474500062060542E-3</c:v>
                </c:pt>
                <c:pt idx="105">
                  <c:v>5.0073000020347536E-3</c:v>
                </c:pt>
                <c:pt idx="106">
                  <c:v>-1.0492500005057082E-3</c:v>
                </c:pt>
                <c:pt idx="107">
                  <c:v>6.0139000052004121E-3</c:v>
                </c:pt>
                <c:pt idx="108">
                  <c:v>-6.0426499985624105E-3</c:v>
                </c:pt>
                <c:pt idx="109">
                  <c:v>-7.4007999937748536E-3</c:v>
                </c:pt>
                <c:pt idx="110">
                  <c:v>-2.2811000017100014E-3</c:v>
                </c:pt>
                <c:pt idx="111">
                  <c:v>5.2222000012989156E-3</c:v>
                </c:pt>
                <c:pt idx="112">
                  <c:v>1.3341900004888885E-2</c:v>
                </c:pt>
                <c:pt idx="113">
                  <c:v>-7.1925000011106022E-3</c:v>
                </c:pt>
                <c:pt idx="114">
                  <c:v>3.3673500074655749E-3</c:v>
                </c:pt>
                <c:pt idx="115">
                  <c:v>7.0469000056618825E-3</c:v>
                </c:pt>
                <c:pt idx="116">
                  <c:v>6.663300002401229E-3</c:v>
                </c:pt>
                <c:pt idx="117">
                  <c:v>-7.0972999965306371E-3</c:v>
                </c:pt>
                <c:pt idx="118">
                  <c:v>4.5191000026534311E-3</c:v>
                </c:pt>
                <c:pt idx="119">
                  <c:v>-1.3065249993815087E-2</c:v>
                </c:pt>
                <c:pt idx="120">
                  <c:v>-7.7692999984719791E-3</c:v>
                </c:pt>
                <c:pt idx="121">
                  <c:v>-2.0944999414496124E-4</c:v>
                </c:pt>
                <c:pt idx="122">
                  <c:v>-6.5930499986279756E-3</c:v>
                </c:pt>
                <c:pt idx="123">
                  <c:v>-4.6495999995386228E-3</c:v>
                </c:pt>
                <c:pt idx="124">
                  <c:v>-1.156599995738361E-3</c:v>
                </c:pt>
                <c:pt idx="125">
                  <c:v>3.7557500036200508E-3</c:v>
                </c:pt>
                <c:pt idx="126">
                  <c:v>1.2599999972735532E-3</c:v>
                </c:pt>
                <c:pt idx="127">
                  <c:v>3.0050003260839731E-5</c:v>
                </c:pt>
                <c:pt idx="133">
                  <c:v>-1.1066000006394461E-3</c:v>
                </c:pt>
                <c:pt idx="136">
                  <c:v>1.069650003046263E-3</c:v>
                </c:pt>
                <c:pt idx="137">
                  <c:v>2.6295000061509199E-3</c:v>
                </c:pt>
                <c:pt idx="138">
                  <c:v>2.4590000248281285E-4</c:v>
                </c:pt>
                <c:pt idx="141">
                  <c:v>-3.5967000003438443E-3</c:v>
                </c:pt>
                <c:pt idx="142">
                  <c:v>4.3655999979819171E-3</c:v>
                </c:pt>
                <c:pt idx="144">
                  <c:v>6.7812500055879354E-3</c:v>
                </c:pt>
                <c:pt idx="146">
                  <c:v>5.4673999984515831E-3</c:v>
                </c:pt>
                <c:pt idx="147">
                  <c:v>-6.268499928410165E-4</c:v>
                </c:pt>
                <c:pt idx="148">
                  <c:v>-1.01044999610167E-3</c:v>
                </c:pt>
                <c:pt idx="150">
                  <c:v>-1.5890750000835396E-2</c:v>
                </c:pt>
                <c:pt idx="151">
                  <c:v>6.1092499963706359E-3</c:v>
                </c:pt>
                <c:pt idx="152">
                  <c:v>9.6504999964963645E-4</c:v>
                </c:pt>
                <c:pt idx="154">
                  <c:v>1.9141299999319017E-2</c:v>
                </c:pt>
                <c:pt idx="155">
                  <c:v>-1.2611499987542629E-3</c:v>
                </c:pt>
                <c:pt idx="164">
                  <c:v>-1.9708500039996579E-3</c:v>
                </c:pt>
                <c:pt idx="165">
                  <c:v>-7.9896999959601089E-3</c:v>
                </c:pt>
                <c:pt idx="167">
                  <c:v>1.1180900000908878E-2</c:v>
                </c:pt>
                <c:pt idx="171">
                  <c:v>8.6004000040702522E-3</c:v>
                </c:pt>
                <c:pt idx="172">
                  <c:v>2.2441500041168183E-3</c:v>
                </c:pt>
                <c:pt idx="173">
                  <c:v>-6.1959999948157929E-3</c:v>
                </c:pt>
                <c:pt idx="174">
                  <c:v>7.1075000014388934E-3</c:v>
                </c:pt>
                <c:pt idx="175">
                  <c:v>1.9843600006424822E-2</c:v>
                </c:pt>
                <c:pt idx="176">
                  <c:v>3.4599999999045394E-3</c:v>
                </c:pt>
                <c:pt idx="177">
                  <c:v>8.4599999972851947E-3</c:v>
                </c:pt>
                <c:pt idx="178">
                  <c:v>2.5797000052989461E-3</c:v>
                </c:pt>
                <c:pt idx="179">
                  <c:v>3.2404000012320466E-3</c:v>
                </c:pt>
                <c:pt idx="180">
                  <c:v>4.2403999977977946E-3</c:v>
                </c:pt>
                <c:pt idx="181">
                  <c:v>-5.8529000016278587E-3</c:v>
                </c:pt>
                <c:pt idx="182">
                  <c:v>-2.556949999416247E-3</c:v>
                </c:pt>
                <c:pt idx="183">
                  <c:v>6.619300002057571E-3</c:v>
                </c:pt>
                <c:pt idx="184">
                  <c:v>-1.4129999908618629E-4</c:v>
                </c:pt>
                <c:pt idx="185">
                  <c:v>-9.9009499972453341E-3</c:v>
                </c:pt>
                <c:pt idx="186">
                  <c:v>-6.5584999538259581E-4</c:v>
                </c:pt>
                <c:pt idx="187">
                  <c:v>9.9342000030446798E-3</c:v>
                </c:pt>
                <c:pt idx="188">
                  <c:v>3.9540000070701353E-3</c:v>
                </c:pt>
                <c:pt idx="189">
                  <c:v>7.1084999945014715E-4</c:v>
                </c:pt>
                <c:pt idx="190">
                  <c:v>-1.5907499910099432E-3</c:v>
                </c:pt>
                <c:pt idx="191">
                  <c:v>3.7617500056512654E-3</c:v>
                </c:pt>
                <c:pt idx="192">
                  <c:v>-1.9864999921992421E-4</c:v>
                </c:pt>
                <c:pt idx="193">
                  <c:v>-1.1078949995862786E-2</c:v>
                </c:pt>
                <c:pt idx="194">
                  <c:v>5.6091000005835667E-3</c:v>
                </c:pt>
                <c:pt idx="195">
                  <c:v>6.7794999631587416E-4</c:v>
                </c:pt>
                <c:pt idx="196">
                  <c:v>4.016350008896552E-3</c:v>
                </c:pt>
                <c:pt idx="197">
                  <c:v>5.0239000047440641E-3</c:v>
                </c:pt>
                <c:pt idx="198">
                  <c:v>4.0126000021700747E-3</c:v>
                </c:pt>
                <c:pt idx="199">
                  <c:v>1.647850003791973E-3</c:v>
                </c:pt>
                <c:pt idx="200">
                  <c:v>1.655400003073737E-3</c:v>
                </c:pt>
                <c:pt idx="201">
                  <c:v>3.2152499989024363E-3</c:v>
                </c:pt>
                <c:pt idx="202">
                  <c:v>-1.4887999932398088E-3</c:v>
                </c:pt>
                <c:pt idx="206">
                  <c:v>-9.3812499981140718E-3</c:v>
                </c:pt>
                <c:pt idx="207">
                  <c:v>4.7262000007322058E-3</c:v>
                </c:pt>
                <c:pt idx="208">
                  <c:v>1.3501499997801147E-3</c:v>
                </c:pt>
                <c:pt idx="209">
                  <c:v>1.0238000002573244E-2</c:v>
                </c:pt>
                <c:pt idx="210">
                  <c:v>-6.025899994710926E-3</c:v>
                </c:pt>
                <c:pt idx="211">
                  <c:v>-8.0824499964364804E-3</c:v>
                </c:pt>
                <c:pt idx="212">
                  <c:v>-7.8741499964962713E-3</c:v>
                </c:pt>
                <c:pt idx="213">
                  <c:v>2.2101350004959386E-2</c:v>
                </c:pt>
                <c:pt idx="214">
                  <c:v>2.1654500014847144E-3</c:v>
                </c:pt>
                <c:pt idx="215">
                  <c:v>-6.538599991472438E-3</c:v>
                </c:pt>
                <c:pt idx="216">
                  <c:v>9.2145000235177577E-4</c:v>
                </c:pt>
                <c:pt idx="217">
                  <c:v>8.2815000496339053E-4</c:v>
                </c:pt>
                <c:pt idx="218">
                  <c:v>-1.3372599991271272E-2</c:v>
                </c:pt>
                <c:pt idx="219">
                  <c:v>2.8036500079906546E-3</c:v>
                </c:pt>
                <c:pt idx="220">
                  <c:v>-8.6929999815765768E-4</c:v>
                </c:pt>
                <c:pt idx="221">
                  <c:v>1.7612500014365651E-3</c:v>
                </c:pt>
                <c:pt idx="222">
                  <c:v>7.0195000007515773E-3</c:v>
                </c:pt>
                <c:pt idx="223">
                  <c:v>-1.2356549996184185E-2</c:v>
                </c:pt>
                <c:pt idx="224">
                  <c:v>-5.2514999697450548E-4</c:v>
                </c:pt>
                <c:pt idx="232">
                  <c:v>-1.1725899996235967E-2</c:v>
                </c:pt>
                <c:pt idx="233">
                  <c:v>-3.1095000013010576E-3</c:v>
                </c:pt>
                <c:pt idx="234">
                  <c:v>-4.1660499919089489E-3</c:v>
                </c:pt>
                <c:pt idx="235">
                  <c:v>1.1610000001383014E-3</c:v>
                </c:pt>
                <c:pt idx="236">
                  <c:v>-9.3922499945620075E-3</c:v>
                </c:pt>
                <c:pt idx="237">
                  <c:v>-1.214099997014273E-3</c:v>
                </c:pt>
                <c:pt idx="241">
                  <c:v>-3.8860999993630685E-3</c:v>
                </c:pt>
                <c:pt idx="242">
                  <c:v>-2.1744999976363033E-3</c:v>
                </c:pt>
                <c:pt idx="243">
                  <c:v>-1.2866499964729883E-3</c:v>
                </c:pt>
                <c:pt idx="244">
                  <c:v>-1.0110399998666253E-2</c:v>
                </c:pt>
                <c:pt idx="245">
                  <c:v>-1.1551399999007117E-2</c:v>
                </c:pt>
                <c:pt idx="246">
                  <c:v>-6.0792000003857538E-3</c:v>
                </c:pt>
                <c:pt idx="249">
                  <c:v>-1.0603199996694457E-2</c:v>
                </c:pt>
                <c:pt idx="250">
                  <c:v>-1.4960399996198248E-2</c:v>
                </c:pt>
                <c:pt idx="251">
                  <c:v>-1.5644500017515384E-3</c:v>
                </c:pt>
                <c:pt idx="252">
                  <c:v>-1.4739499965799041E-3</c:v>
                </c:pt>
                <c:pt idx="253">
                  <c:v>-1.485754999157507E-2</c:v>
                </c:pt>
                <c:pt idx="254">
                  <c:v>1.0859000030905008E-3</c:v>
                </c:pt>
                <c:pt idx="255">
                  <c:v>-1.4737849996890873E-2</c:v>
                </c:pt>
                <c:pt idx="256">
                  <c:v>-8.3749997429549694E-5</c:v>
                </c:pt>
                <c:pt idx="257">
                  <c:v>-9.6181499975500628E-3</c:v>
                </c:pt>
                <c:pt idx="258">
                  <c:v>-1.3291099996422417E-2</c:v>
                </c:pt>
                <c:pt idx="259">
                  <c:v>-3.1958999970811419E-3</c:v>
                </c:pt>
                <c:pt idx="260">
                  <c:v>-9.7480999975232407E-3</c:v>
                </c:pt>
                <c:pt idx="261">
                  <c:v>-1.0421049999422394E-2</c:v>
                </c:pt>
                <c:pt idx="262">
                  <c:v>-6.131699999968987E-3</c:v>
                </c:pt>
                <c:pt idx="263">
                  <c:v>-8.5275499950512312E-3</c:v>
                </c:pt>
                <c:pt idx="264">
                  <c:v>-6.6839999926742166E-3</c:v>
                </c:pt>
                <c:pt idx="265">
                  <c:v>-3.9102000009734184E-3</c:v>
                </c:pt>
                <c:pt idx="266">
                  <c:v>-2.677399999811314E-3</c:v>
                </c:pt>
                <c:pt idx="267">
                  <c:v>-1.3971450003737118E-2</c:v>
                </c:pt>
                <c:pt idx="268">
                  <c:v>-1.3411599997198209E-2</c:v>
                </c:pt>
                <c:pt idx="269">
                  <c:v>-1.0931849996268284E-2</c:v>
                </c:pt>
                <c:pt idx="270">
                  <c:v>-3.0063000012887642E-3</c:v>
                </c:pt>
                <c:pt idx="271">
                  <c:v>-2.0332399995822925E-2</c:v>
                </c:pt>
                <c:pt idx="272">
                  <c:v>-6.0863999970024452E-3</c:v>
                </c:pt>
                <c:pt idx="273">
                  <c:v>-1.1141900002257898E-2</c:v>
                </c:pt>
                <c:pt idx="274">
                  <c:v>-1.8373749997408595E-2</c:v>
                </c:pt>
                <c:pt idx="275">
                  <c:v>-6.7761999962385744E-3</c:v>
                </c:pt>
                <c:pt idx="276">
                  <c:v>-1.7159799994260538E-2</c:v>
                </c:pt>
                <c:pt idx="277">
                  <c:v>-1.2480249992222525E-2</c:v>
                </c:pt>
                <c:pt idx="278">
                  <c:v>-2.3517949994129594E-2</c:v>
                </c:pt>
                <c:pt idx="279">
                  <c:v>-6.5367999923182651E-3</c:v>
                </c:pt>
                <c:pt idx="280">
                  <c:v>-1.6485899999679532E-2</c:v>
                </c:pt>
                <c:pt idx="281">
                  <c:v>-1.4565999998012558E-2</c:v>
                </c:pt>
                <c:pt idx="282">
                  <c:v>-3.1446300003153738E-2</c:v>
                </c:pt>
                <c:pt idx="283">
                  <c:v>-9.9513999957707711E-3</c:v>
                </c:pt>
                <c:pt idx="284">
                  <c:v>-1.2489549997553695E-2</c:v>
                </c:pt>
                <c:pt idx="285">
                  <c:v>-4.1624999939813279E-3</c:v>
                </c:pt>
                <c:pt idx="286">
                  <c:v>-2.1375499993155245E-2</c:v>
                </c:pt>
                <c:pt idx="287">
                  <c:v>-2.1519699992495589E-2</c:v>
                </c:pt>
                <c:pt idx="288">
                  <c:v>-1.4632799997343682E-2</c:v>
                </c:pt>
                <c:pt idx="289">
                  <c:v>-1.4343449998705182E-2</c:v>
                </c:pt>
                <c:pt idx="290">
                  <c:v>-1.4273699991463218E-2</c:v>
                </c:pt>
                <c:pt idx="291">
                  <c:v>-1.4863699994748458E-2</c:v>
                </c:pt>
                <c:pt idx="292">
                  <c:v>-1.4824099998804741E-2</c:v>
                </c:pt>
                <c:pt idx="293">
                  <c:v>-9.0445499954512343E-3</c:v>
                </c:pt>
                <c:pt idx="294">
                  <c:v>-6.3631000011810102E-3</c:v>
                </c:pt>
                <c:pt idx="295">
                  <c:v>6.3690000388305634E-4</c:v>
                </c:pt>
                <c:pt idx="296">
                  <c:v>-8.8409500021953136E-3</c:v>
                </c:pt>
                <c:pt idx="297">
                  <c:v>-1.6217949996644165E-2</c:v>
                </c:pt>
                <c:pt idx="298">
                  <c:v>-2.0416999977896921E-3</c:v>
                </c:pt>
                <c:pt idx="299">
                  <c:v>-6.474299996625632E-3</c:v>
                </c:pt>
                <c:pt idx="300">
                  <c:v>-1.6233950002060737E-2</c:v>
                </c:pt>
                <c:pt idx="301">
                  <c:v>-4.6673999968334101E-3</c:v>
                </c:pt>
                <c:pt idx="302">
                  <c:v>-1.1163149996718857E-2</c:v>
                </c:pt>
                <c:pt idx="303">
                  <c:v>-1.1219699998036958E-2</c:v>
                </c:pt>
                <c:pt idx="304">
                  <c:v>-6.3252499967347831E-3</c:v>
                </c:pt>
                <c:pt idx="305">
                  <c:v>-1.4853500033495948E-3</c:v>
                </c:pt>
                <c:pt idx="306">
                  <c:v>-7.3967499993159436E-3</c:v>
                </c:pt>
                <c:pt idx="307">
                  <c:v>-8.0484999489272013E-4</c:v>
                </c:pt>
                <c:pt idx="308">
                  <c:v>-8.5908999972161837E-3</c:v>
                </c:pt>
                <c:pt idx="309">
                  <c:v>-1.506119999976363E-2</c:v>
                </c:pt>
                <c:pt idx="310">
                  <c:v>-1.067279999551829E-2</c:v>
                </c:pt>
                <c:pt idx="311">
                  <c:v>-1.58604999887757E-3</c:v>
                </c:pt>
                <c:pt idx="312">
                  <c:v>-1.7144949997600634E-2</c:v>
                </c:pt>
                <c:pt idx="313">
                  <c:v>-6.9432499949471094E-3</c:v>
                </c:pt>
                <c:pt idx="314">
                  <c:v>-1.1289149995718617E-2</c:v>
                </c:pt>
                <c:pt idx="315">
                  <c:v>-1.9759449998673517E-2</c:v>
                </c:pt>
                <c:pt idx="316">
                  <c:v>-5.0233500005560927E-3</c:v>
                </c:pt>
                <c:pt idx="317">
                  <c:v>-1.5073299997311551E-2</c:v>
                </c:pt>
                <c:pt idx="318">
                  <c:v>-1.0481400000571739E-2</c:v>
                </c:pt>
                <c:pt idx="319">
                  <c:v>-1.9028900002012961E-2</c:v>
                </c:pt>
                <c:pt idx="320">
                  <c:v>-1.693179999710992E-2</c:v>
                </c:pt>
                <c:pt idx="321">
                  <c:v>6.1756500072078779E-3</c:v>
                </c:pt>
                <c:pt idx="322">
                  <c:v>-1.4729149996128399E-2</c:v>
                </c:pt>
                <c:pt idx="323">
                  <c:v>-1.0281449998728931E-2</c:v>
                </c:pt>
                <c:pt idx="324">
                  <c:v>-1.6067499993368983E-2</c:v>
                </c:pt>
                <c:pt idx="325">
                  <c:v>-1.5097650000825524E-2</c:v>
                </c:pt>
                <c:pt idx="326">
                  <c:v>-1.3505749993782956E-2</c:v>
                </c:pt>
                <c:pt idx="327">
                  <c:v>-9.4990500001586042E-3</c:v>
                </c:pt>
                <c:pt idx="328">
                  <c:v>-4.1465499962214381E-3</c:v>
                </c:pt>
                <c:pt idx="329">
                  <c:v>-4.0824499956215732E-3</c:v>
                </c:pt>
                <c:pt idx="330">
                  <c:v>4.0127500033122487E-3</c:v>
                </c:pt>
                <c:pt idx="331">
                  <c:v>-1.5131449996260926E-2</c:v>
                </c:pt>
                <c:pt idx="332">
                  <c:v>-1.2619649991393089E-2</c:v>
                </c:pt>
                <c:pt idx="333">
                  <c:v>-1.1349050000717398E-2</c:v>
                </c:pt>
                <c:pt idx="334">
                  <c:v>-1.46949499976472E-2</c:v>
                </c:pt>
                <c:pt idx="335">
                  <c:v>-1.8981449997227173E-2</c:v>
                </c:pt>
                <c:pt idx="336">
                  <c:v>-8.365049994608853E-3</c:v>
                </c:pt>
                <c:pt idx="337">
                  <c:v>-1.3949399995908607E-2</c:v>
                </c:pt>
                <c:pt idx="338">
                  <c:v>-9.853249997831881E-3</c:v>
                </c:pt>
                <c:pt idx="339">
                  <c:v>-1.8406399998639245E-2</c:v>
                </c:pt>
                <c:pt idx="340">
                  <c:v>-1.0398849997727666E-2</c:v>
                </c:pt>
                <c:pt idx="342">
                  <c:v>-1.3870099995983765E-2</c:v>
                </c:pt>
                <c:pt idx="343">
                  <c:v>-1.4126449998002499E-2</c:v>
                </c:pt>
                <c:pt idx="346">
                  <c:v>-1.3375249996897765E-2</c:v>
                </c:pt>
                <c:pt idx="347">
                  <c:v>-2.6578749995678663E-2</c:v>
                </c:pt>
                <c:pt idx="348">
                  <c:v>-1.3984949997393414E-2</c:v>
                </c:pt>
                <c:pt idx="351">
                  <c:v>-1.4328949997434393E-2</c:v>
                </c:pt>
                <c:pt idx="352">
                  <c:v>-1.9068699992203619E-2</c:v>
                </c:pt>
                <c:pt idx="354">
                  <c:v>-1.8362749993684702E-2</c:v>
                </c:pt>
                <c:pt idx="356">
                  <c:v>-2.0650199992815033E-2</c:v>
                </c:pt>
                <c:pt idx="360">
                  <c:v>-2.0818899996811524E-2</c:v>
                </c:pt>
                <c:pt idx="361">
                  <c:v>-2.089430000341963E-2</c:v>
                </c:pt>
                <c:pt idx="362">
                  <c:v>-2.510729999630712E-2</c:v>
                </c:pt>
                <c:pt idx="364">
                  <c:v>-2.2588799998629838E-2</c:v>
                </c:pt>
                <c:pt idx="365">
                  <c:v>-1.1355999995430466E-2</c:v>
                </c:pt>
                <c:pt idx="371">
                  <c:v>-2.0784699998330325E-2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8F-4FED-9A6B-CC1F8BC532F5}"/>
            </c:ext>
          </c:extLst>
        </c:ser>
        <c:ser>
          <c:idx val="2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68947</c:v>
                </c:pt>
                <c:pt idx="602">
                  <c:v>69060.5</c:v>
                </c:pt>
                <c:pt idx="603">
                  <c:v>69119.5</c:v>
                </c:pt>
                <c:pt idx="604">
                  <c:v>70201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1'!$J$21:$J$777</c:f>
              <c:numCache>
                <c:formatCode>General</c:formatCode>
                <c:ptCount val="757"/>
                <c:pt idx="156">
                  <c:v>-4.0848999997251667E-3</c:v>
                </c:pt>
                <c:pt idx="157">
                  <c:v>4.7495000035269186E-4</c:v>
                </c:pt>
                <c:pt idx="159">
                  <c:v>6.6512000048533082E-3</c:v>
                </c:pt>
                <c:pt idx="357">
                  <c:v>-2.0010799998999573E-2</c:v>
                </c:pt>
                <c:pt idx="358">
                  <c:v>-1.7183749994728714E-2</c:v>
                </c:pt>
                <c:pt idx="372">
                  <c:v>-2.5724849991092924E-2</c:v>
                </c:pt>
                <c:pt idx="374">
                  <c:v>-2.2681200003717095E-2</c:v>
                </c:pt>
                <c:pt idx="379">
                  <c:v>-2.4760599997534882E-2</c:v>
                </c:pt>
                <c:pt idx="380">
                  <c:v>-2.5755199996638112E-2</c:v>
                </c:pt>
                <c:pt idx="389">
                  <c:v>-2.8962899996258784E-2</c:v>
                </c:pt>
                <c:pt idx="391">
                  <c:v>-2.7249499995377846E-2</c:v>
                </c:pt>
                <c:pt idx="401">
                  <c:v>-2.5412999995751306E-2</c:v>
                </c:pt>
                <c:pt idx="402">
                  <c:v>-2.8383849996316712E-2</c:v>
                </c:pt>
                <c:pt idx="403">
                  <c:v>-2.5556799992045853E-2</c:v>
                </c:pt>
                <c:pt idx="412">
                  <c:v>-2.4780799998552538E-2</c:v>
                </c:pt>
                <c:pt idx="431">
                  <c:v>-1.899079999566311E-2</c:v>
                </c:pt>
                <c:pt idx="432">
                  <c:v>-2.0563749996654224E-2</c:v>
                </c:pt>
                <c:pt idx="445">
                  <c:v>-1.9467600002826657E-2</c:v>
                </c:pt>
                <c:pt idx="457">
                  <c:v>-1.943675000075018E-2</c:v>
                </c:pt>
                <c:pt idx="458">
                  <c:v>-1.9909699993149843E-2</c:v>
                </c:pt>
                <c:pt idx="476">
                  <c:v>-1.87926999933552E-2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8F-4FED-9A6B-CC1F8BC532F5}"/>
            </c:ext>
          </c:extLst>
        </c:ser>
        <c:ser>
          <c:idx val="3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68947</c:v>
                </c:pt>
                <c:pt idx="602">
                  <c:v>69060.5</c:v>
                </c:pt>
                <c:pt idx="603">
                  <c:v>69119.5</c:v>
                </c:pt>
                <c:pt idx="604">
                  <c:v>70201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1'!$K$21:$K$777</c:f>
              <c:numCache>
                <c:formatCode>General</c:formatCode>
                <c:ptCount val="757"/>
                <c:pt idx="378">
                  <c:v>-2.6111499995749909E-2</c:v>
                </c:pt>
                <c:pt idx="381">
                  <c:v>-2.7998799996566959E-2</c:v>
                </c:pt>
                <c:pt idx="382">
                  <c:v>-2.8041749996191356E-2</c:v>
                </c:pt>
                <c:pt idx="383">
                  <c:v>-2.9170649992011022E-2</c:v>
                </c:pt>
                <c:pt idx="384">
                  <c:v>-2.9000149996136315E-2</c:v>
                </c:pt>
                <c:pt idx="385">
                  <c:v>-3.0915949995687697E-2</c:v>
                </c:pt>
                <c:pt idx="386">
                  <c:v>-2.768889999424573E-2</c:v>
                </c:pt>
                <c:pt idx="387">
                  <c:v>-2.739185000245925E-2</c:v>
                </c:pt>
                <c:pt idx="388">
                  <c:v>-2.9099949999363162E-2</c:v>
                </c:pt>
                <c:pt idx="390">
                  <c:v>-2.6764299997012131E-2</c:v>
                </c:pt>
                <c:pt idx="392">
                  <c:v>-2.6396899993414991E-2</c:v>
                </c:pt>
                <c:pt idx="393">
                  <c:v>-2.986984999733977E-2</c:v>
                </c:pt>
                <c:pt idx="394">
                  <c:v>-2.9380499996477738E-2</c:v>
                </c:pt>
                <c:pt idx="395">
                  <c:v>-3.0453449995547999E-2</c:v>
                </c:pt>
                <c:pt idx="396">
                  <c:v>-2.8966549994947854E-2</c:v>
                </c:pt>
                <c:pt idx="397">
                  <c:v>-2.8600949997780845E-2</c:v>
                </c:pt>
                <c:pt idx="398">
                  <c:v>-2.7090099996712524E-2</c:v>
                </c:pt>
                <c:pt idx="399">
                  <c:v>-2.5765599995793309E-2</c:v>
                </c:pt>
                <c:pt idx="400">
                  <c:v>-2.6273700001183897E-2</c:v>
                </c:pt>
                <c:pt idx="404">
                  <c:v>-2.564689999417169E-2</c:v>
                </c:pt>
                <c:pt idx="405">
                  <c:v>-2.7449149994936306E-2</c:v>
                </c:pt>
                <c:pt idx="406">
                  <c:v>-2.6760549997561611E-2</c:v>
                </c:pt>
                <c:pt idx="407">
                  <c:v>-2.5767899998754729E-2</c:v>
                </c:pt>
                <c:pt idx="408">
                  <c:v>-2.4730099998123478E-2</c:v>
                </c:pt>
                <c:pt idx="409">
                  <c:v>-2.7374849996704143E-2</c:v>
                </c:pt>
                <c:pt idx="410">
                  <c:v>-2.5199750001775101E-2</c:v>
                </c:pt>
                <c:pt idx="411">
                  <c:v>-2.5460368407948408E-2</c:v>
                </c:pt>
                <c:pt idx="413">
                  <c:v>-2.3342799999227282E-2</c:v>
                </c:pt>
                <c:pt idx="414">
                  <c:v>-2.2171999997226521E-2</c:v>
                </c:pt>
                <c:pt idx="415">
                  <c:v>-2.6944949997414369E-2</c:v>
                </c:pt>
                <c:pt idx="416">
                  <c:v>-2.4156349994882476E-2</c:v>
                </c:pt>
                <c:pt idx="417">
                  <c:v>-2.4663699994562194E-2</c:v>
                </c:pt>
                <c:pt idx="418">
                  <c:v>-2.4136649997672066E-2</c:v>
                </c:pt>
                <c:pt idx="419">
                  <c:v>-2.3609599993505981E-2</c:v>
                </c:pt>
                <c:pt idx="420">
                  <c:v>-2.2266499996476341E-2</c:v>
                </c:pt>
                <c:pt idx="421">
                  <c:v>-2.117395000095712E-2</c:v>
                </c:pt>
                <c:pt idx="422">
                  <c:v>-2.0446899994567502E-2</c:v>
                </c:pt>
                <c:pt idx="423">
                  <c:v>-2.1103449995280243E-2</c:v>
                </c:pt>
                <c:pt idx="424">
                  <c:v>-2.3370650000288151E-2</c:v>
                </c:pt>
                <c:pt idx="425">
                  <c:v>-2.1043599997938145E-2</c:v>
                </c:pt>
                <c:pt idx="426">
                  <c:v>-2.0143599998846184E-2</c:v>
                </c:pt>
                <c:pt idx="429">
                  <c:v>-1.9823899994662497E-2</c:v>
                </c:pt>
                <c:pt idx="433">
                  <c:v>-1.9939799996791407E-2</c:v>
                </c:pt>
                <c:pt idx="434">
                  <c:v>-1.9333399992319755E-2</c:v>
                </c:pt>
                <c:pt idx="435">
                  <c:v>-2.1706349994929042E-2</c:v>
                </c:pt>
                <c:pt idx="436">
                  <c:v>-1.9079300000157673E-2</c:v>
                </c:pt>
                <c:pt idx="437">
                  <c:v>-1.9462899996142369E-2</c:v>
                </c:pt>
                <c:pt idx="438">
                  <c:v>-2.1373550000134856E-2</c:v>
                </c:pt>
                <c:pt idx="439">
                  <c:v>-1.745959999243496E-2</c:v>
                </c:pt>
                <c:pt idx="440">
                  <c:v>-2.1114449999004137E-2</c:v>
                </c:pt>
                <c:pt idx="441">
                  <c:v>-1.9687399995746091E-2</c:v>
                </c:pt>
                <c:pt idx="442">
                  <c:v>-1.9388150001759641E-2</c:v>
                </c:pt>
                <c:pt idx="443">
                  <c:v>-1.9165999998222105E-2</c:v>
                </c:pt>
                <c:pt idx="444">
                  <c:v>-2.2648749996733386E-2</c:v>
                </c:pt>
                <c:pt idx="446">
                  <c:v>-1.9788699995842762E-2</c:v>
                </c:pt>
                <c:pt idx="447">
                  <c:v>-1.9669000001158565E-2</c:v>
                </c:pt>
                <c:pt idx="448">
                  <c:v>-2.0109149998461362E-2</c:v>
                </c:pt>
                <c:pt idx="449">
                  <c:v>-1.9613199998275377E-2</c:v>
                </c:pt>
                <c:pt idx="450">
                  <c:v>-1.9180399998731446E-2</c:v>
                </c:pt>
                <c:pt idx="451">
                  <c:v>-1.9340999991982244E-2</c:v>
                </c:pt>
                <c:pt idx="452">
                  <c:v>-1.9504900003084913E-2</c:v>
                </c:pt>
                <c:pt idx="453">
                  <c:v>-1.9356749995495193E-2</c:v>
                </c:pt>
                <c:pt idx="454">
                  <c:v>-1.9829699995170813E-2</c:v>
                </c:pt>
                <c:pt idx="455">
                  <c:v>-1.9837050000205636E-2</c:v>
                </c:pt>
                <c:pt idx="456">
                  <c:v>-1.9519599998602644E-2</c:v>
                </c:pt>
                <c:pt idx="459">
                  <c:v>-1.9299799998407252E-2</c:v>
                </c:pt>
                <c:pt idx="460">
                  <c:v>-2.0656349995988421E-2</c:v>
                </c:pt>
                <c:pt idx="461">
                  <c:v>-2.1829299992532469E-2</c:v>
                </c:pt>
                <c:pt idx="462">
                  <c:v>-1.9362849998287857E-2</c:v>
                </c:pt>
                <c:pt idx="463">
                  <c:v>-1.9207599994842894E-2</c:v>
                </c:pt>
                <c:pt idx="465">
                  <c:v>-1.9297249993542209E-2</c:v>
                </c:pt>
                <c:pt idx="466">
                  <c:v>-1.8834449991118163E-2</c:v>
                </c:pt>
                <c:pt idx="467">
                  <c:v>-1.9088050001300871E-2</c:v>
                </c:pt>
                <c:pt idx="468">
                  <c:v>-1.9552099991415162E-2</c:v>
                </c:pt>
                <c:pt idx="469">
                  <c:v>-1.9443049997789785E-2</c:v>
                </c:pt>
                <c:pt idx="472">
                  <c:v>-2.3231450002640486E-2</c:v>
                </c:pt>
                <c:pt idx="473">
                  <c:v>-1.8831450004654471E-2</c:v>
                </c:pt>
                <c:pt idx="474">
                  <c:v>-1.9804399998974986E-2</c:v>
                </c:pt>
                <c:pt idx="475">
                  <c:v>-1.8477349993190728E-2</c:v>
                </c:pt>
                <c:pt idx="477">
                  <c:v>-1.9486849989334587E-2</c:v>
                </c:pt>
                <c:pt idx="478">
                  <c:v>-1.9850749995384831E-2</c:v>
                </c:pt>
                <c:pt idx="479">
                  <c:v>-1.8229349996545352E-2</c:v>
                </c:pt>
                <c:pt idx="480">
                  <c:v>-1.8658999993931502E-2</c:v>
                </c:pt>
                <c:pt idx="481">
                  <c:v>-1.9333399992319755E-2</c:v>
                </c:pt>
                <c:pt idx="482">
                  <c:v>-1.900634999765316E-2</c:v>
                </c:pt>
                <c:pt idx="483">
                  <c:v>-1.767929999914486E-2</c:v>
                </c:pt>
                <c:pt idx="484">
                  <c:v>-1.9665350002469495E-2</c:v>
                </c:pt>
                <c:pt idx="485">
                  <c:v>-1.9921049999538809E-2</c:v>
                </c:pt>
                <c:pt idx="486">
                  <c:v>-1.8901349998486694E-2</c:v>
                </c:pt>
                <c:pt idx="487">
                  <c:v>-1.9657899996673223E-2</c:v>
                </c:pt>
                <c:pt idx="488">
                  <c:v>-1.8030849998467602E-2</c:v>
                </c:pt>
                <c:pt idx="489">
                  <c:v>-1.9025099994905759E-2</c:v>
                </c:pt>
                <c:pt idx="490">
                  <c:v>-1.8798049997712951E-2</c:v>
                </c:pt>
                <c:pt idx="491">
                  <c:v>-1.8466000001353677E-2</c:v>
                </c:pt>
                <c:pt idx="492">
                  <c:v>-1.7833199999586213E-2</c:v>
                </c:pt>
                <c:pt idx="493">
                  <c:v>-1.8506149994209409E-2</c:v>
                </c:pt>
                <c:pt idx="494">
                  <c:v>-2.0279099997424055E-2</c:v>
                </c:pt>
                <c:pt idx="495">
                  <c:v>-2.0879750001768116E-2</c:v>
                </c:pt>
                <c:pt idx="496">
                  <c:v>-1.8613500003993977E-2</c:v>
                </c:pt>
                <c:pt idx="497">
                  <c:v>-1.8799550001858734E-2</c:v>
                </c:pt>
                <c:pt idx="498">
                  <c:v>-1.8672499994863756E-2</c:v>
                </c:pt>
                <c:pt idx="499">
                  <c:v>-1.8666750002012122E-2</c:v>
                </c:pt>
                <c:pt idx="500">
                  <c:v>-1.9957699994847644E-2</c:v>
                </c:pt>
                <c:pt idx="501">
                  <c:v>-1.9057699995755684E-2</c:v>
                </c:pt>
                <c:pt idx="502">
                  <c:v>-2.0130649994825944E-2</c:v>
                </c:pt>
                <c:pt idx="503">
                  <c:v>-1.8460149993188679E-2</c:v>
                </c:pt>
                <c:pt idx="504">
                  <c:v>-1.9881449996319134E-2</c:v>
                </c:pt>
                <c:pt idx="505">
                  <c:v>-2.1129699998709839E-2</c:v>
                </c:pt>
                <c:pt idx="506">
                  <c:v>-2.0002650002425071E-2</c:v>
                </c:pt>
                <c:pt idx="507">
                  <c:v>-1.9149200161336921E-2</c:v>
                </c:pt>
                <c:pt idx="508">
                  <c:v>-1.9822149995889049E-2</c:v>
                </c:pt>
                <c:pt idx="509">
                  <c:v>-1.8472099996870384E-2</c:v>
                </c:pt>
                <c:pt idx="510">
                  <c:v>-1.8924500000139233E-2</c:v>
                </c:pt>
                <c:pt idx="511">
                  <c:v>-1.9974449998699129E-2</c:v>
                </c:pt>
                <c:pt idx="512">
                  <c:v>-1.8252299996674992E-2</c:v>
                </c:pt>
                <c:pt idx="513">
                  <c:v>-1.9178299997292925E-2</c:v>
                </c:pt>
                <c:pt idx="514">
                  <c:v>-1.9186399993486702E-2</c:v>
                </c:pt>
                <c:pt idx="515">
                  <c:v>-1.923720000195317E-2</c:v>
                </c:pt>
                <c:pt idx="516">
                  <c:v>-1.9819850000203587E-2</c:v>
                </c:pt>
                <c:pt idx="517">
                  <c:v>-2.014604999567382E-2</c:v>
                </c:pt>
                <c:pt idx="518">
                  <c:v>-2.0398350003233645E-2</c:v>
                </c:pt>
                <c:pt idx="519">
                  <c:v>-1.8449549999786541E-2</c:v>
                </c:pt>
                <c:pt idx="520">
                  <c:v>-1.8322500000067521E-2</c:v>
                </c:pt>
                <c:pt idx="521">
                  <c:v>-1.8009849991358351E-2</c:v>
                </c:pt>
                <c:pt idx="522">
                  <c:v>-1.7482800001744181E-2</c:v>
                </c:pt>
                <c:pt idx="523">
                  <c:v>-1.8094200000632554E-2</c:v>
                </c:pt>
                <c:pt idx="524">
                  <c:v>-1.876714999525575E-2</c:v>
                </c:pt>
                <c:pt idx="525">
                  <c:v>-2.115724999748636E-2</c:v>
                </c:pt>
                <c:pt idx="526">
                  <c:v>-1.7509649995190557E-2</c:v>
                </c:pt>
                <c:pt idx="527">
                  <c:v>-1.7297300000791438E-2</c:v>
                </c:pt>
                <c:pt idx="528">
                  <c:v>-1.6998799990687985E-2</c:v>
                </c:pt>
                <c:pt idx="529">
                  <c:v>-1.7328299996734131E-2</c:v>
                </c:pt>
                <c:pt idx="530">
                  <c:v>-1.7522549991554115E-2</c:v>
                </c:pt>
                <c:pt idx="531">
                  <c:v>-1.7835649996413849E-2</c:v>
                </c:pt>
                <c:pt idx="532">
                  <c:v>-1.7124899997725151E-2</c:v>
                </c:pt>
                <c:pt idx="533">
                  <c:v>-1.7997850001847837E-2</c:v>
                </c:pt>
                <c:pt idx="534">
                  <c:v>-1.7121600001701154E-2</c:v>
                </c:pt>
                <c:pt idx="535">
                  <c:v>-1.6594549997535069E-2</c:v>
                </c:pt>
                <c:pt idx="536">
                  <c:v>-1.7367499996908009E-2</c:v>
                </c:pt>
                <c:pt idx="537">
                  <c:v>-1.6501899997820146E-2</c:v>
                </c:pt>
                <c:pt idx="538">
                  <c:v>-1.7974850001337472E-2</c:v>
                </c:pt>
                <c:pt idx="539">
                  <c:v>-1.6336199994839262E-2</c:v>
                </c:pt>
                <c:pt idx="541">
                  <c:v>-1.796154999465216E-2</c:v>
                </c:pt>
                <c:pt idx="542">
                  <c:v>-1.4690500000142492E-2</c:v>
                </c:pt>
                <c:pt idx="543">
                  <c:v>-1.4404049994482193E-2</c:v>
                </c:pt>
                <c:pt idx="544">
                  <c:v>-1.356264999776613E-2</c:v>
                </c:pt>
                <c:pt idx="545">
                  <c:v>-1.3673300003574695E-2</c:v>
                </c:pt>
                <c:pt idx="546">
                  <c:v>-1.3469999998051208E-2</c:v>
                </c:pt>
                <c:pt idx="547">
                  <c:v>-1.3264899993373547E-2</c:v>
                </c:pt>
                <c:pt idx="548">
                  <c:v>-1.2837850001233164E-2</c:v>
                </c:pt>
                <c:pt idx="549">
                  <c:v>-1.3483750000887085E-2</c:v>
                </c:pt>
                <c:pt idx="550">
                  <c:v>-1.3156699998944532E-2</c:v>
                </c:pt>
                <c:pt idx="551">
                  <c:v>-1.0766399995191023E-2</c:v>
                </c:pt>
                <c:pt idx="552">
                  <c:v>-9.7663999986252747E-3</c:v>
                </c:pt>
                <c:pt idx="553">
                  <c:v>-1.0276199995132629E-2</c:v>
                </c:pt>
                <c:pt idx="554">
                  <c:v>-7.8113499985192902E-3</c:v>
                </c:pt>
                <c:pt idx="555">
                  <c:v>-1.0198999996646307E-2</c:v>
                </c:pt>
                <c:pt idx="556">
                  <c:v>-9.7120999926119111E-3</c:v>
                </c:pt>
                <c:pt idx="557">
                  <c:v>-9.7365999972680584E-3</c:v>
                </c:pt>
                <c:pt idx="558">
                  <c:v>-1.0109549999469891E-2</c:v>
                </c:pt>
                <c:pt idx="559">
                  <c:v>-9.6823999992921017E-3</c:v>
                </c:pt>
                <c:pt idx="560">
                  <c:v>-9.7626999995554797E-3</c:v>
                </c:pt>
                <c:pt idx="561">
                  <c:v>-1.0361000000557397E-2</c:v>
                </c:pt>
                <c:pt idx="562">
                  <c:v>-1.0024899995187297E-2</c:v>
                </c:pt>
                <c:pt idx="563">
                  <c:v>-9.3248999983188696E-3</c:v>
                </c:pt>
                <c:pt idx="564">
                  <c:v>-1.1297849996481091E-2</c:v>
                </c:pt>
                <c:pt idx="565">
                  <c:v>-9.8084999990533106E-3</c:v>
                </c:pt>
                <c:pt idx="566">
                  <c:v>-1.0305199997674208E-2</c:v>
                </c:pt>
                <c:pt idx="567">
                  <c:v>-7.2657999990042299E-3</c:v>
                </c:pt>
                <c:pt idx="568">
                  <c:v>-1.026004999584984E-2</c:v>
                </c:pt>
                <c:pt idx="569">
                  <c:v>-9.6329999942099676E-3</c:v>
                </c:pt>
                <c:pt idx="570">
                  <c:v>-1.0605949995806441E-2</c:v>
                </c:pt>
                <c:pt idx="571">
                  <c:v>-1.0456749994773418E-2</c:v>
                </c:pt>
                <c:pt idx="572">
                  <c:v>-9.7296999956597574E-3</c:v>
                </c:pt>
                <c:pt idx="573">
                  <c:v>-1.040264999755891E-2</c:v>
                </c:pt>
                <c:pt idx="574">
                  <c:v>-9.9969000002602115E-3</c:v>
                </c:pt>
                <c:pt idx="575">
                  <c:v>-1.0469849992659874E-2</c:v>
                </c:pt>
                <c:pt idx="576">
                  <c:v>-9.8804999943240546E-3</c:v>
                </c:pt>
                <c:pt idx="577">
                  <c:v>-9.7534500018809922E-3</c:v>
                </c:pt>
                <c:pt idx="578">
                  <c:v>-9.1263999929651618E-3</c:v>
                </c:pt>
                <c:pt idx="579">
                  <c:v>-1.0337049992813263E-2</c:v>
                </c:pt>
                <c:pt idx="580">
                  <c:v>-9.7099999984493479E-3</c:v>
                </c:pt>
                <c:pt idx="581">
                  <c:v>-8.0049999960465357E-3</c:v>
                </c:pt>
                <c:pt idx="582">
                  <c:v>-1.0077949998958502E-2</c:v>
                </c:pt>
                <c:pt idx="583">
                  <c:v>-9.0509000001475215E-3</c:v>
                </c:pt>
                <c:pt idx="584">
                  <c:v>-1.2804149992007297E-2</c:v>
                </c:pt>
                <c:pt idx="585">
                  <c:v>-7.7770999996573664E-3</c:v>
                </c:pt>
                <c:pt idx="586">
                  <c:v>-5.7507999954395927E-3</c:v>
                </c:pt>
                <c:pt idx="587">
                  <c:v>-8.1950999956461601E-3</c:v>
                </c:pt>
                <c:pt idx="588">
                  <c:v>-7.7188499999465421E-3</c:v>
                </c:pt>
                <c:pt idx="589">
                  <c:v>-7.906499995442573E-3</c:v>
                </c:pt>
                <c:pt idx="590">
                  <c:v>-8.6348499971791171E-3</c:v>
                </c:pt>
                <c:pt idx="591">
                  <c:v>-7.0890999922994524E-3</c:v>
                </c:pt>
                <c:pt idx="592">
                  <c:v>-7.3655499945743941E-3</c:v>
                </c:pt>
                <c:pt idx="593">
                  <c:v>-7.4113499940722249E-3</c:v>
                </c:pt>
                <c:pt idx="594">
                  <c:v>-7.6572499965550378E-3</c:v>
                </c:pt>
                <c:pt idx="595">
                  <c:v>-3.9553499955218285E-3</c:v>
                </c:pt>
                <c:pt idx="596">
                  <c:v>-2.8297999961068854E-3</c:v>
                </c:pt>
                <c:pt idx="597">
                  <c:v>-3.8027499977033585E-3</c:v>
                </c:pt>
                <c:pt idx="598">
                  <c:v>-2.9757000011159107E-3</c:v>
                </c:pt>
                <c:pt idx="599">
                  <c:v>-3.0870999980834313E-3</c:v>
                </c:pt>
                <c:pt idx="600">
                  <c:v>-3.9600499949301593E-3</c:v>
                </c:pt>
                <c:pt idx="601">
                  <c:v>-2.7673000004142523E-3</c:v>
                </c:pt>
                <c:pt idx="602">
                  <c:v>-3.2269499934045598E-3</c:v>
                </c:pt>
                <c:pt idx="603">
                  <c:v>-2.9350499899010174E-3</c:v>
                </c:pt>
                <c:pt idx="604">
                  <c:v>9.7410017042420805E-4</c:v>
                </c:pt>
                <c:pt idx="605">
                  <c:v>1.2416000099619851E-3</c:v>
                </c:pt>
                <c:pt idx="606">
                  <c:v>1.0630000033415854E-3</c:v>
                </c:pt>
                <c:pt idx="607">
                  <c:v>-9.6075000328710303E-4</c:v>
                </c:pt>
                <c:pt idx="608">
                  <c:v>-7.7874999988125637E-4</c:v>
                </c:pt>
                <c:pt idx="609">
                  <c:v>-6.5235020883847028E-4</c:v>
                </c:pt>
                <c:pt idx="610">
                  <c:v>5.524599997443147E-3</c:v>
                </c:pt>
                <c:pt idx="611">
                  <c:v>3.5455999968689866E-3</c:v>
                </c:pt>
                <c:pt idx="612">
                  <c:v>4.0111999987857416E-3</c:v>
                </c:pt>
                <c:pt idx="613">
                  <c:v>2.8382500095176511E-3</c:v>
                </c:pt>
                <c:pt idx="614">
                  <c:v>3.582600002118852E-3</c:v>
                </c:pt>
                <c:pt idx="615">
                  <c:v>3.9949999991222285E-3</c:v>
                </c:pt>
                <c:pt idx="616">
                  <c:v>5.6113999962690286E-3</c:v>
                </c:pt>
                <c:pt idx="617">
                  <c:v>3.3384499984094873E-3</c:v>
                </c:pt>
                <c:pt idx="618">
                  <c:v>3.9655000073253177E-3</c:v>
                </c:pt>
                <c:pt idx="619">
                  <c:v>4.5016000076429918E-3</c:v>
                </c:pt>
                <c:pt idx="620">
                  <c:v>3.499250000459142E-3</c:v>
                </c:pt>
                <c:pt idx="621">
                  <c:v>4.5262999992701225E-3</c:v>
                </c:pt>
                <c:pt idx="622">
                  <c:v>2.8566499968292192E-3</c:v>
                </c:pt>
                <c:pt idx="623">
                  <c:v>4.011600001831539E-3</c:v>
                </c:pt>
                <c:pt idx="624">
                  <c:v>3.7386500043794513E-3</c:v>
                </c:pt>
                <c:pt idx="625">
                  <c:v>4.1477000049781054E-3</c:v>
                </c:pt>
                <c:pt idx="626">
                  <c:v>3.4495000072638504E-3</c:v>
                </c:pt>
                <c:pt idx="627">
                  <c:v>6.0307834719424136E-3</c:v>
                </c:pt>
                <c:pt idx="628">
                  <c:v>5.2757500016014092E-3</c:v>
                </c:pt>
                <c:pt idx="629">
                  <c:v>6.5539500064915046E-3</c:v>
                </c:pt>
                <c:pt idx="630">
                  <c:v>4.390150003018789E-3</c:v>
                </c:pt>
                <c:pt idx="631">
                  <c:v>5.8171999990008771E-3</c:v>
                </c:pt>
                <c:pt idx="632">
                  <c:v>6.2442499984172173E-3</c:v>
                </c:pt>
                <c:pt idx="633">
                  <c:v>5.0393500059726648E-3</c:v>
                </c:pt>
                <c:pt idx="634">
                  <c:v>5.3664000006392598E-3</c:v>
                </c:pt>
                <c:pt idx="635">
                  <c:v>6.8151500017847866E-3</c:v>
                </c:pt>
                <c:pt idx="636">
                  <c:v>6.1947000067448243E-3</c:v>
                </c:pt>
                <c:pt idx="637">
                  <c:v>1.6927500000747386E-2</c:v>
                </c:pt>
                <c:pt idx="638">
                  <c:v>7.0811502228025347E-3</c:v>
                </c:pt>
                <c:pt idx="639">
                  <c:v>7.2274999984074384E-3</c:v>
                </c:pt>
                <c:pt idx="640">
                  <c:v>7.1358000059262849E-3</c:v>
                </c:pt>
                <c:pt idx="641">
                  <c:v>-3.3650001569185406E-5</c:v>
                </c:pt>
                <c:pt idx="642">
                  <c:v>7.2934000054374337E-3</c:v>
                </c:pt>
                <c:pt idx="643">
                  <c:v>7.1204500054591335E-3</c:v>
                </c:pt>
                <c:pt idx="644">
                  <c:v>7.7556999967782758E-3</c:v>
                </c:pt>
                <c:pt idx="645">
                  <c:v>9.6896999602904543E-3</c:v>
                </c:pt>
                <c:pt idx="646">
                  <c:v>7.6353499971446581E-3</c:v>
                </c:pt>
                <c:pt idx="647">
                  <c:v>7.6624000066658482E-3</c:v>
                </c:pt>
                <c:pt idx="648">
                  <c:v>7.0469499987666495E-3</c:v>
                </c:pt>
                <c:pt idx="649">
                  <c:v>7.9593000045861118E-3</c:v>
                </c:pt>
                <c:pt idx="650">
                  <c:v>7.3929499994846992E-3</c:v>
                </c:pt>
                <c:pt idx="651">
                  <c:v>7.0373500057030469E-3</c:v>
                </c:pt>
                <c:pt idx="652">
                  <c:v>8.2014500003424473E-3</c:v>
                </c:pt>
                <c:pt idx="653">
                  <c:v>8.8368000069749542E-3</c:v>
                </c:pt>
                <c:pt idx="654">
                  <c:v>8.3867499997722916E-3</c:v>
                </c:pt>
                <c:pt idx="655">
                  <c:v>1.0336150000512134E-2</c:v>
                </c:pt>
                <c:pt idx="656">
                  <c:v>1.0163200000533834E-2</c:v>
                </c:pt>
                <c:pt idx="657">
                  <c:v>8.8747498957673088E-3</c:v>
                </c:pt>
                <c:pt idx="658">
                  <c:v>9.0838500036625192E-3</c:v>
                </c:pt>
                <c:pt idx="659">
                  <c:v>9.8479500011308119E-3</c:v>
                </c:pt>
                <c:pt idx="660">
                  <c:v>1.3080000004265457E-2</c:v>
                </c:pt>
                <c:pt idx="661">
                  <c:v>1.3619400000607129E-2</c:v>
                </c:pt>
                <c:pt idx="662">
                  <c:v>1.3127899997925851E-2</c:v>
                </c:pt>
                <c:pt idx="663">
                  <c:v>1.2966450005478691E-2</c:v>
                </c:pt>
                <c:pt idx="664">
                  <c:v>1.3493500002368819E-2</c:v>
                </c:pt>
                <c:pt idx="665">
                  <c:v>1.3214150007115677E-2</c:v>
                </c:pt>
                <c:pt idx="666">
                  <c:v>1.4147800007776823E-2</c:v>
                </c:pt>
                <c:pt idx="667">
                  <c:v>1.9257799998740666E-2</c:v>
                </c:pt>
                <c:pt idx="668">
                  <c:v>1.4390100004675332E-2</c:v>
                </c:pt>
                <c:pt idx="669">
                  <c:v>1.4458000005106442E-2</c:v>
                </c:pt>
                <c:pt idx="670">
                  <c:v>1.6090600009192713E-2</c:v>
                </c:pt>
                <c:pt idx="671">
                  <c:v>1.6122100001666695E-2</c:v>
                </c:pt>
                <c:pt idx="672">
                  <c:v>1.6497900011017919E-2</c:v>
                </c:pt>
                <c:pt idx="673">
                  <c:v>2.7616100000159349E-2</c:v>
                </c:pt>
                <c:pt idx="674">
                  <c:v>1.8737400001555216E-2</c:v>
                </c:pt>
                <c:pt idx="675">
                  <c:v>1.895380000496516E-2</c:v>
                </c:pt>
                <c:pt idx="676">
                  <c:v>1.5380850003566593E-2</c:v>
                </c:pt>
                <c:pt idx="677">
                  <c:v>1.6353049999452196E-2</c:v>
                </c:pt>
                <c:pt idx="678">
                  <c:v>5.3153350003412925E-2</c:v>
                </c:pt>
                <c:pt idx="679">
                  <c:v>1.818230000208132E-2</c:v>
                </c:pt>
                <c:pt idx="680">
                  <c:v>2.4582300131442025E-2</c:v>
                </c:pt>
                <c:pt idx="681">
                  <c:v>1.7409350002708379E-2</c:v>
                </c:pt>
                <c:pt idx="682">
                  <c:v>1.9052800002100412E-2</c:v>
                </c:pt>
                <c:pt idx="683">
                  <c:v>1.9662900071125478E-2</c:v>
                </c:pt>
                <c:pt idx="684">
                  <c:v>1.7639149795286357E-2</c:v>
                </c:pt>
                <c:pt idx="685">
                  <c:v>1.9066200198722072E-2</c:v>
                </c:pt>
                <c:pt idx="686">
                  <c:v>1.9440000003669411E-2</c:v>
                </c:pt>
                <c:pt idx="687">
                  <c:v>1.806705000490183E-2</c:v>
                </c:pt>
                <c:pt idx="688">
                  <c:v>2.0318699964263942E-2</c:v>
                </c:pt>
                <c:pt idx="689">
                  <c:v>1.9077900004049297E-2</c:v>
                </c:pt>
                <c:pt idx="690">
                  <c:v>2.5308500000392087E-2</c:v>
                </c:pt>
                <c:pt idx="691">
                  <c:v>1.9470150000415742E-2</c:v>
                </c:pt>
                <c:pt idx="692">
                  <c:v>1.979975015274249E-2</c:v>
                </c:pt>
                <c:pt idx="693">
                  <c:v>2.0494500007771421E-2</c:v>
                </c:pt>
                <c:pt idx="694">
                  <c:v>1.5958500000124332E-2</c:v>
                </c:pt>
                <c:pt idx="695">
                  <c:v>2.0376150001538917E-2</c:v>
                </c:pt>
                <c:pt idx="696">
                  <c:v>2.1117999996931758E-2</c:v>
                </c:pt>
                <c:pt idx="697">
                  <c:v>1.9645050000690389E-2</c:v>
                </c:pt>
                <c:pt idx="698">
                  <c:v>2.1655900003679562E-2</c:v>
                </c:pt>
                <c:pt idx="699">
                  <c:v>2.1641650193487294E-2</c:v>
                </c:pt>
                <c:pt idx="700">
                  <c:v>2.2917449998203665E-2</c:v>
                </c:pt>
                <c:pt idx="701">
                  <c:v>2.3350650000793394E-2</c:v>
                </c:pt>
                <c:pt idx="702">
                  <c:v>2.4277700009406544E-2</c:v>
                </c:pt>
                <c:pt idx="703">
                  <c:v>2.3898349994851742E-2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D8F-4FED-9A6B-CC1F8BC532F5}"/>
            </c:ext>
          </c:extLst>
        </c:ser>
        <c:ser>
          <c:idx val="4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68947</c:v>
                </c:pt>
                <c:pt idx="602">
                  <c:v>69060.5</c:v>
                </c:pt>
                <c:pt idx="603">
                  <c:v>69119.5</c:v>
                </c:pt>
                <c:pt idx="604">
                  <c:v>70201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1'!$L$21:$L$777</c:f>
              <c:numCache>
                <c:formatCode>General</c:formatCode>
                <c:ptCount val="75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D8F-4FED-9A6B-CC1F8BC532F5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68947</c:v>
                </c:pt>
                <c:pt idx="602">
                  <c:v>69060.5</c:v>
                </c:pt>
                <c:pt idx="603">
                  <c:v>69119.5</c:v>
                </c:pt>
                <c:pt idx="604">
                  <c:v>70201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1'!$M$21:$M$777</c:f>
              <c:numCache>
                <c:formatCode>General</c:formatCode>
                <c:ptCount val="75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D8F-4FED-9A6B-CC1F8BC532F5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1'!$F$21:$F$777</c:f>
              <c:numCache>
                <c:formatCode>General</c:formatCode>
                <c:ptCount val="757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68947</c:v>
                </c:pt>
                <c:pt idx="602">
                  <c:v>69060.5</c:v>
                </c:pt>
                <c:pt idx="603">
                  <c:v>69119.5</c:v>
                </c:pt>
                <c:pt idx="604">
                  <c:v>70201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1'!$N$21:$N$777</c:f>
              <c:numCache>
                <c:formatCode>General</c:formatCode>
                <c:ptCount val="757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D8F-4FED-9A6B-CC1F8BC532F5}"/>
            </c:ext>
          </c:extLst>
        </c:ser>
        <c:ser>
          <c:idx val="7"/>
          <c:order val="7"/>
          <c:tx>
            <c:strRef>
              <c:f>'Active 1'!$AX$1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1'!$AW$2:$AW$82</c:f>
              <c:numCache>
                <c:formatCode>General</c:formatCode>
                <c:ptCount val="8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  <c:pt idx="41">
                  <c:v>36000</c:v>
                </c:pt>
                <c:pt idx="42">
                  <c:v>37000</c:v>
                </c:pt>
                <c:pt idx="43">
                  <c:v>38000</c:v>
                </c:pt>
                <c:pt idx="44">
                  <c:v>39000</c:v>
                </c:pt>
                <c:pt idx="45">
                  <c:v>40000</c:v>
                </c:pt>
                <c:pt idx="46">
                  <c:v>41000</c:v>
                </c:pt>
                <c:pt idx="47">
                  <c:v>42000</c:v>
                </c:pt>
                <c:pt idx="48">
                  <c:v>43000</c:v>
                </c:pt>
                <c:pt idx="49">
                  <c:v>44000</c:v>
                </c:pt>
                <c:pt idx="50">
                  <c:v>45000</c:v>
                </c:pt>
                <c:pt idx="51">
                  <c:v>46000</c:v>
                </c:pt>
                <c:pt idx="52">
                  <c:v>47000</c:v>
                </c:pt>
                <c:pt idx="53">
                  <c:v>48000</c:v>
                </c:pt>
                <c:pt idx="54">
                  <c:v>49000</c:v>
                </c:pt>
                <c:pt idx="55">
                  <c:v>50000</c:v>
                </c:pt>
                <c:pt idx="56">
                  <c:v>51000</c:v>
                </c:pt>
                <c:pt idx="57">
                  <c:v>52000</c:v>
                </c:pt>
                <c:pt idx="58">
                  <c:v>53000</c:v>
                </c:pt>
                <c:pt idx="59">
                  <c:v>54000</c:v>
                </c:pt>
                <c:pt idx="60">
                  <c:v>55000</c:v>
                </c:pt>
                <c:pt idx="61">
                  <c:v>56000</c:v>
                </c:pt>
                <c:pt idx="62">
                  <c:v>57000</c:v>
                </c:pt>
                <c:pt idx="63">
                  <c:v>58000</c:v>
                </c:pt>
                <c:pt idx="64">
                  <c:v>59000</c:v>
                </c:pt>
                <c:pt idx="65">
                  <c:v>60000</c:v>
                </c:pt>
                <c:pt idx="66">
                  <c:v>61000</c:v>
                </c:pt>
                <c:pt idx="67">
                  <c:v>62000</c:v>
                </c:pt>
                <c:pt idx="68">
                  <c:v>63000</c:v>
                </c:pt>
                <c:pt idx="69">
                  <c:v>64000</c:v>
                </c:pt>
                <c:pt idx="70">
                  <c:v>65000</c:v>
                </c:pt>
                <c:pt idx="71">
                  <c:v>66000</c:v>
                </c:pt>
                <c:pt idx="72">
                  <c:v>67000</c:v>
                </c:pt>
                <c:pt idx="73">
                  <c:v>68000</c:v>
                </c:pt>
                <c:pt idx="74">
                  <c:v>69000</c:v>
                </c:pt>
                <c:pt idx="75">
                  <c:v>70000</c:v>
                </c:pt>
                <c:pt idx="76">
                  <c:v>71000</c:v>
                </c:pt>
                <c:pt idx="77">
                  <c:v>72000</c:v>
                </c:pt>
                <c:pt idx="78">
                  <c:v>73000</c:v>
                </c:pt>
                <c:pt idx="79">
                  <c:v>74000</c:v>
                </c:pt>
                <c:pt idx="80">
                  <c:v>75000</c:v>
                </c:pt>
              </c:numCache>
            </c:numRef>
          </c:xVal>
          <c:yVal>
            <c:numRef>
              <c:f>'Active 1'!$AX$2:$AX$82</c:f>
              <c:numCache>
                <c:formatCode>General</c:formatCode>
                <c:ptCount val="81"/>
                <c:pt idx="0">
                  <c:v>8.5676636917688832E-3</c:v>
                </c:pt>
                <c:pt idx="1">
                  <c:v>6.5056387400602329E-3</c:v>
                </c:pt>
                <c:pt idx="2">
                  <c:v>4.5560591097081448E-3</c:v>
                </c:pt>
                <c:pt idx="3">
                  <c:v>2.7416975815463731E-3</c:v>
                </c:pt>
                <c:pt idx="4">
                  <c:v>1.0885364817243819E-3</c:v>
                </c:pt>
                <c:pt idx="5">
                  <c:v>-3.7437052485287878E-4</c:v>
                </c:pt>
                <c:pt idx="6">
                  <c:v>-1.6156931444691568E-3</c:v>
                </c:pt>
                <c:pt idx="7">
                  <c:v>-2.6037439440706788E-3</c:v>
                </c:pt>
                <c:pt idx="8">
                  <c:v>-3.3100722602292963E-3</c:v>
                </c:pt>
                <c:pt idx="9">
                  <c:v>-3.7150680039158947E-3</c:v>
                </c:pt>
                <c:pt idx="10">
                  <c:v>-3.8150661513619835E-3</c:v>
                </c:pt>
                <c:pt idx="11">
                  <c:v>-3.6289100743979331E-3</c:v>
                </c:pt>
                <c:pt idx="12">
                  <c:v>-3.200596143837507E-3</c:v>
                </c:pt>
                <c:pt idx="13">
                  <c:v>-2.5952152887057695E-3</c:v>
                </c:pt>
                <c:pt idx="14">
                  <c:v>-1.8886195902402792E-3</c:v>
                </c:pt>
                <c:pt idx="15">
                  <c:v>-1.1548982366428159E-3</c:v>
                </c:pt>
                <c:pt idx="16">
                  <c:v>-4.5659388079611458E-4</c:v>
                </c:pt>
                <c:pt idx="17">
                  <c:v>1.5983348470023249E-4</c:v>
                </c:pt>
                <c:pt idx="18">
                  <c:v>6.6388096100625628E-4</c:v>
                </c:pt>
                <c:pt idx="19">
                  <c:v>1.0382857143815347E-3</c:v>
                </c:pt>
                <c:pt idx="20">
                  <c:v>1.2755882741131066E-3</c:v>
                </c:pt>
                <c:pt idx="21">
                  <c:v>1.375022941169343E-3</c:v>
                </c:pt>
                <c:pt idx="22">
                  <c:v>1.3400981944588245E-3</c:v>
                </c:pt>
                <c:pt idx="23">
                  <c:v>1.1768693710012355E-3</c:v>
                </c:pt>
                <c:pt idx="24">
                  <c:v>8.9277423701868662E-4</c:v>
                </c:pt>
                <c:pt idx="25">
                  <c:v>4.9588187310919615E-4</c:v>
                </c:pt>
                <c:pt idx="26">
                  <c:v>-5.5728032548538198E-6</c:v>
                </c:pt>
                <c:pt idx="27">
                  <c:v>-6.0346432253061306E-4</c:v>
                </c:pt>
                <c:pt idx="28">
                  <c:v>-1.2899277697420372E-3</c:v>
                </c:pt>
                <c:pt idx="29">
                  <c:v>-2.0574295871204715E-3</c:v>
                </c:pt>
                <c:pt idx="30">
                  <c:v>-2.8987871538120099E-3</c:v>
                </c:pt>
                <c:pt idx="31">
                  <c:v>-3.8071567877022601E-3</c:v>
                </c:pt>
                <c:pt idx="32">
                  <c:v>-4.7760034306533247E-3</c:v>
                </c:pt>
                <c:pt idx="33">
                  <c:v>-5.7990603582651996E-3</c:v>
                </c:pt>
                <c:pt idx="34">
                  <c:v>-6.8702831919558085E-3</c:v>
                </c:pt>
                <c:pt idx="35">
                  <c:v>-7.9837993726933239E-3</c:v>
                </c:pt>
                <c:pt idx="36">
                  <c:v>-9.1338523675605528E-3</c:v>
                </c:pt>
                <c:pt idx="37">
                  <c:v>-1.0314739291758166E-2</c:v>
                </c:pt>
                <c:pt idx="38">
                  <c:v>-1.1520741017802826E-2</c:v>
                </c:pt>
                <c:pt idx="39">
                  <c:v>-1.2746044574868366E-2</c:v>
                </c:pt>
                <c:pt idx="40">
                  <c:v>-1.39846580098282E-2</c:v>
                </c:pt>
                <c:pt idx="41">
                  <c:v>-1.5230317398379944E-2</c:v>
                </c:pt>
                <c:pt idx="42">
                  <c:v>-1.6476384286097753E-2</c:v>
                </c:pt>
                <c:pt idx="43">
                  <c:v>-1.7715729879030494E-2</c:v>
                </c:pt>
                <c:pt idx="44">
                  <c:v>-1.8940600453664434E-2</c:v>
                </c:pt>
                <c:pt idx="45">
                  <c:v>-2.0142457372146309E-2</c:v>
                </c:pt>
                <c:pt idx="46">
                  <c:v>-2.13117851170572E-2</c:v>
                </c:pt>
                <c:pt idx="47">
                  <c:v>-2.2437861808169993E-2</c:v>
                </c:pt>
                <c:pt idx="48">
                  <c:v>-2.3508488414400824E-2</c:v>
                </c:pt>
                <c:pt idx="49">
                  <c:v>-2.4509675419298202E-2</c:v>
                </c:pt>
                <c:pt idx="50">
                  <c:v>-2.5425290470784446E-2</c:v>
                </c:pt>
                <c:pt idx="51">
                  <c:v>-2.6236681200098456E-2</c:v>
                </c:pt>
                <c:pt idx="52">
                  <c:v>-2.6922310178419645E-2</c:v>
                </c:pt>
                <c:pt idx="53">
                  <c:v>-2.7457482336795055E-2</c:v>
                </c:pt>
                <c:pt idx="54">
                  <c:v>-2.7814318638518007E-2</c:v>
                </c:pt>
                <c:pt idx="55">
                  <c:v>-2.7962241195629723E-2</c:v>
                </c:pt>
                <c:pt idx="56">
                  <c:v>-2.7869379697839571E-2</c:v>
                </c:pt>
                <c:pt idx="57">
                  <c:v>-2.7505435229421588E-2</c:v>
                </c:pt>
                <c:pt idx="58">
                  <c:v>-2.6846479068008248E-2</c:v>
                </c:pt>
                <c:pt idx="59">
                  <c:v>-2.5881607183832082E-2</c:v>
                </c:pt>
                <c:pt idx="60">
                  <c:v>-2.462007280174321E-2</c:v>
                </c:pt>
                <c:pt idx="61">
                  <c:v>-2.3095922633369785E-2</c:v>
                </c:pt>
                <c:pt idx="62">
                  <c:v>-2.1366785744261034E-2</c:v>
                </c:pt>
                <c:pt idx="63">
                  <c:v>-1.9505723026889053E-2</c:v>
                </c:pt>
                <c:pt idx="64">
                  <c:v>-1.7588944897730701E-2</c:v>
                </c:pt>
                <c:pt idx="65">
                  <c:v>-1.5684449242175529E-2</c:v>
                </c:pt>
                <c:pt idx="66">
                  <c:v>-1.384531228686235E-2</c:v>
                </c:pt>
                <c:pt idx="67">
                  <c:v>-1.2108167482243491E-2</c:v>
                </c:pt>
                <c:pt idx="68">
                  <c:v>-1.0495151101942091E-2</c:v>
                </c:pt>
                <c:pt idx="69">
                  <c:v>-9.0172255726514161E-3</c:v>
                </c:pt>
                <c:pt idx="70">
                  <c:v>-7.6774937748243588E-3</c:v>
                </c:pt>
                <c:pt idx="71">
                  <c:v>-6.47390751653509E-3</c:v>
                </c:pt>
                <c:pt idx="72">
                  <c:v>-5.4012591071162606E-3</c:v>
                </c:pt>
                <c:pt idx="73">
                  <c:v>-4.4525519087535714E-3</c:v>
                </c:pt>
                <c:pt idx="74">
                  <c:v>-3.6198992295496755E-3</c:v>
                </c:pt>
                <c:pt idx="75">
                  <c:v>-2.8950903975059426E-3</c:v>
                </c:pt>
                <c:pt idx="76">
                  <c:v>-2.26993244550985E-3</c:v>
                </c:pt>
                <c:pt idx="77">
                  <c:v>-1.7364444002364345E-3</c:v>
                </c:pt>
                <c:pt idx="78">
                  <c:v>-1.2869559295212839E-3</c:v>
                </c:pt>
                <c:pt idx="79">
                  <c:v>-9.1414454998647345E-4</c:v>
                </c:pt>
                <c:pt idx="80">
                  <c:v>-6.1103431542376165E-4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D8F-4FED-9A6B-CC1F8BC53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20936"/>
        <c:axId val="1"/>
      </c:scatterChart>
      <c:valAx>
        <c:axId val="829720936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154607251380637"/>
              <c:y val="0.850611036425324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3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8359621451104099E-2"/>
              <c:y val="0.37500064016388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209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39747634069401"/>
          <c:y val="0.92378048780487809"/>
          <c:w val="0.67034700315457418"/>
          <c:h val="6.09756097560976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8136887910845202"/>
          <c:y val="3.333333333333333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82697761294807"/>
          <c:y val="0.14545497589659059"/>
          <c:w val="0.81368383495359542"/>
          <c:h val="0.6454564555411208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5'!$H$21:$H$770</c:f>
              <c:numCache>
                <c:formatCode>General</c:formatCode>
                <c:ptCount val="750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95-4B69-8F79-C2AFEAE3EC85}"/>
            </c:ext>
          </c:extLst>
        </c:ser>
        <c:ser>
          <c:idx val="1"/>
          <c:order val="1"/>
          <c:tx>
            <c:strRef>
              <c:f>'Active 5'!$I$20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5'!$F$21:$F$1770</c:f>
              <c:numCache>
                <c:formatCode>General</c:formatCode>
                <c:ptCount val="1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5'!$I$21:$I$1770</c:f>
              <c:numCache>
                <c:formatCode>General</c:formatCode>
                <c:ptCount val="1750"/>
                <c:pt idx="0">
                  <c:v>-4.882855000323616E-2</c:v>
                </c:pt>
                <c:pt idx="1">
                  <c:v>2.4374649998208042E-2</c:v>
                </c:pt>
                <c:pt idx="2">
                  <c:v>-2.1857200001250021E-2</c:v>
                </c:pt>
                <c:pt idx="3">
                  <c:v>2.946985000744462E-2</c:v>
                </c:pt>
                <c:pt idx="4">
                  <c:v>-5.7441549994109664E-2</c:v>
                </c:pt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-4.3887050000193994E-2</c:v>
                </c:pt>
                <c:pt idx="31">
                  <c:v>-3.30174999544397E-3</c:v>
                </c:pt>
                <c:pt idx="32">
                  <c:v>7.0485000469489023E-4</c:v>
                </c:pt>
                <c:pt idx="33">
                  <c:v>1.0262499999953434E-3</c:v>
                </c:pt>
                <c:pt idx="34">
                  <c:v>1.5969699998095166E-2</c:v>
                </c:pt>
                <c:pt idx="35">
                  <c:v>-7.3280500000691973E-3</c:v>
                </c:pt>
                <c:pt idx="36">
                  <c:v>-6.4873000010265969E-3</c:v>
                </c:pt>
                <c:pt idx="37">
                  <c:v>-4.920849998597987E-3</c:v>
                </c:pt>
                <c:pt idx="38">
                  <c:v>1.1046000072383322E-3</c:v>
                </c:pt>
                <c:pt idx="39">
                  <c:v>8.1046000050264411E-3</c:v>
                </c:pt>
                <c:pt idx="40">
                  <c:v>-2.2102749993791804E-2</c:v>
                </c:pt>
                <c:pt idx="41">
                  <c:v>-1.2775700000929646E-2</c:v>
                </c:pt>
                <c:pt idx="42">
                  <c:v>5.5768000020179898E-3</c:v>
                </c:pt>
                <c:pt idx="43">
                  <c:v>-2.447700004267972E-3</c:v>
                </c:pt>
                <c:pt idx="44">
                  <c:v>-8.1206499962718226E-3</c:v>
                </c:pt>
                <c:pt idx="45">
                  <c:v>1.0735150004620664E-2</c:v>
                </c:pt>
                <c:pt idx="46">
                  <c:v>-8.8557999988552183E-3</c:v>
                </c:pt>
                <c:pt idx="47">
                  <c:v>-1.817624999966938E-2</c:v>
                </c:pt>
                <c:pt idx="48">
                  <c:v>-1.3835999925504439E-3</c:v>
                </c:pt>
                <c:pt idx="49">
                  <c:v>2.9594999796245247E-4</c:v>
                </c:pt>
                <c:pt idx="50">
                  <c:v>-2.087649998429697E-3</c:v>
                </c:pt>
                <c:pt idx="51">
                  <c:v>-7.2911500028567389E-3</c:v>
                </c:pt>
                <c:pt idx="52">
                  <c:v>-5.2100499960943125E-3</c:v>
                </c:pt>
                <c:pt idx="53">
                  <c:v>-3.1067599993548356E-2</c:v>
                </c:pt>
                <c:pt idx="54">
                  <c:v>-7.4511999991955236E-3</c:v>
                </c:pt>
                <c:pt idx="55">
                  <c:v>-6.8347999913385138E-3</c:v>
                </c:pt>
                <c:pt idx="56">
                  <c:v>-4.9924999620998278E-4</c:v>
                </c:pt>
                <c:pt idx="57">
                  <c:v>-4.3230000010225922E-3</c:v>
                </c:pt>
                <c:pt idx="58">
                  <c:v>6.7700000363402069E-4</c:v>
                </c:pt>
                <c:pt idx="59">
                  <c:v>-1.5379550000943709E-2</c:v>
                </c:pt>
                <c:pt idx="60">
                  <c:v>-7.0194999934756197E-3</c:v>
                </c:pt>
                <c:pt idx="61">
                  <c:v>-1.7539749991556164E-2</c:v>
                </c:pt>
                <c:pt idx="62">
                  <c:v>-2.8063999925507233E-3</c:v>
                </c:pt>
                <c:pt idx="63">
                  <c:v>7.9114999971352518E-4</c:v>
                </c:pt>
                <c:pt idx="64">
                  <c:v>-7.6470999993034638E-3</c:v>
                </c:pt>
                <c:pt idx="65">
                  <c:v>3.6799500012421049E-3</c:v>
                </c:pt>
                <c:pt idx="66">
                  <c:v>-6.7092999961460009E-3</c:v>
                </c:pt>
                <c:pt idx="67">
                  <c:v>2.4481000073137693E-3</c:v>
                </c:pt>
                <c:pt idx="68">
                  <c:v>-6.9355000014184043E-3</c:v>
                </c:pt>
                <c:pt idx="69">
                  <c:v>-1.7592500007594936E-3</c:v>
                </c:pt>
                <c:pt idx="70">
                  <c:v>2.6620000426191837E-4</c:v>
                </c:pt>
                <c:pt idx="71">
                  <c:v>-3.3680999986245297E-3</c:v>
                </c:pt>
                <c:pt idx="72">
                  <c:v>-3.7517000018851832E-3</c:v>
                </c:pt>
                <c:pt idx="73">
                  <c:v>-1.116449995606672E-3</c:v>
                </c:pt>
                <c:pt idx="74">
                  <c:v>-6.9891999955871142E-3</c:v>
                </c:pt>
                <c:pt idx="75">
                  <c:v>7.3950002843048424E-5</c:v>
                </c:pt>
                <c:pt idx="76">
                  <c:v>-1.669324999966193E-2</c:v>
                </c:pt>
                <c:pt idx="77">
                  <c:v>-4.9194500024896115E-3</c:v>
                </c:pt>
                <c:pt idx="78">
                  <c:v>-1.397300002281554E-3</c:v>
                </c:pt>
                <c:pt idx="79">
                  <c:v>-3.9729999843984842E-4</c:v>
                </c:pt>
                <c:pt idx="80">
                  <c:v>3.3765000043786131E-3</c:v>
                </c:pt>
                <c:pt idx="81">
                  <c:v>-2.7099999715574086E-4</c:v>
                </c:pt>
                <c:pt idx="82">
                  <c:v>7.2900000668596476E-4</c:v>
                </c:pt>
                <c:pt idx="83">
                  <c:v>-5.2567999955499545E-3</c:v>
                </c:pt>
                <c:pt idx="84">
                  <c:v>-4.7525499976472929E-3</c:v>
                </c:pt>
                <c:pt idx="85">
                  <c:v>5.4312500069499947E-3</c:v>
                </c:pt>
                <c:pt idx="86">
                  <c:v>-5.7430999950156547E-3</c:v>
                </c:pt>
                <c:pt idx="87">
                  <c:v>-5.3264999951352365E-3</c:v>
                </c:pt>
                <c:pt idx="88">
                  <c:v>3.6490000056801364E-3</c:v>
                </c:pt>
                <c:pt idx="89">
                  <c:v>1.5990499960025772E-3</c:v>
                </c:pt>
                <c:pt idx="90">
                  <c:v>-1.0702549996494781E-2</c:v>
                </c:pt>
                <c:pt idx="91">
                  <c:v>-5.7590999931562692E-3</c:v>
                </c:pt>
                <c:pt idx="92">
                  <c:v>3.8572999983443879E-3</c:v>
                </c:pt>
                <c:pt idx="93">
                  <c:v>3.473700002359692E-3</c:v>
                </c:pt>
                <c:pt idx="94">
                  <c:v>-2.3286899995582644E-2</c:v>
                </c:pt>
                <c:pt idx="95">
                  <c:v>-6.7049999779555947E-4</c:v>
                </c:pt>
                <c:pt idx="96">
                  <c:v>-3.9999999717110768E-4</c:v>
                </c:pt>
                <c:pt idx="97">
                  <c:v>6.0094999935245141E-4</c:v>
                </c:pt>
                <c:pt idx="98">
                  <c:v>1.600950003194157E-3</c:v>
                </c:pt>
                <c:pt idx="99">
                  <c:v>1.073150007869117E-3</c:v>
                </c:pt>
                <c:pt idx="100">
                  <c:v>-5.2473000032478012E-3</c:v>
                </c:pt>
                <c:pt idx="101">
                  <c:v>4.9635000323178247E-4</c:v>
                </c:pt>
                <c:pt idx="102">
                  <c:v>-4.9776500018197112E-3</c:v>
                </c:pt>
                <c:pt idx="103">
                  <c:v>-2.9455999974743463E-3</c:v>
                </c:pt>
                <c:pt idx="104">
                  <c:v>3.4474500062060542E-3</c:v>
                </c:pt>
                <c:pt idx="105">
                  <c:v>5.0073000020347536E-3</c:v>
                </c:pt>
                <c:pt idx="106">
                  <c:v>-1.0492500005057082E-3</c:v>
                </c:pt>
                <c:pt idx="107">
                  <c:v>6.0139000052004121E-3</c:v>
                </c:pt>
                <c:pt idx="108">
                  <c:v>-6.0426499985624105E-3</c:v>
                </c:pt>
                <c:pt idx="109">
                  <c:v>-7.4007999937748536E-3</c:v>
                </c:pt>
                <c:pt idx="110">
                  <c:v>-2.2811000017100014E-3</c:v>
                </c:pt>
                <c:pt idx="111">
                  <c:v>5.2222000012989156E-3</c:v>
                </c:pt>
                <c:pt idx="112">
                  <c:v>1.3341900004888885E-2</c:v>
                </c:pt>
                <c:pt idx="113">
                  <c:v>-7.1925000011106022E-3</c:v>
                </c:pt>
                <c:pt idx="114">
                  <c:v>3.3673500074655749E-3</c:v>
                </c:pt>
                <c:pt idx="115">
                  <c:v>7.0469000056618825E-3</c:v>
                </c:pt>
                <c:pt idx="116">
                  <c:v>6.663300002401229E-3</c:v>
                </c:pt>
                <c:pt idx="117">
                  <c:v>-7.0972999965306371E-3</c:v>
                </c:pt>
                <c:pt idx="118">
                  <c:v>4.5191000026534311E-3</c:v>
                </c:pt>
                <c:pt idx="119">
                  <c:v>-1.3065249993815087E-2</c:v>
                </c:pt>
                <c:pt idx="120">
                  <c:v>-7.7692999984719791E-3</c:v>
                </c:pt>
                <c:pt idx="121">
                  <c:v>-2.0944999414496124E-4</c:v>
                </c:pt>
                <c:pt idx="122">
                  <c:v>-6.5930499986279756E-3</c:v>
                </c:pt>
                <c:pt idx="123">
                  <c:v>-4.6495999995386228E-3</c:v>
                </c:pt>
                <c:pt idx="124">
                  <c:v>-1.156599995738361E-3</c:v>
                </c:pt>
                <c:pt idx="125">
                  <c:v>3.7557500036200508E-3</c:v>
                </c:pt>
                <c:pt idx="126">
                  <c:v>1.2599999972735532E-3</c:v>
                </c:pt>
                <c:pt idx="127">
                  <c:v>3.0050003260839731E-5</c:v>
                </c:pt>
                <c:pt idx="133">
                  <c:v>-1.1066000006394461E-3</c:v>
                </c:pt>
                <c:pt idx="136">
                  <c:v>1.069650003046263E-3</c:v>
                </c:pt>
                <c:pt idx="137">
                  <c:v>2.6295000061509199E-3</c:v>
                </c:pt>
                <c:pt idx="138">
                  <c:v>2.4590000248281285E-4</c:v>
                </c:pt>
                <c:pt idx="141">
                  <c:v>-3.5967000003438443E-3</c:v>
                </c:pt>
                <c:pt idx="142">
                  <c:v>4.3655999979819171E-3</c:v>
                </c:pt>
                <c:pt idx="144">
                  <c:v>6.7812500055879354E-3</c:v>
                </c:pt>
                <c:pt idx="146">
                  <c:v>5.4673999984515831E-3</c:v>
                </c:pt>
                <c:pt idx="147">
                  <c:v>-6.268499928410165E-4</c:v>
                </c:pt>
                <c:pt idx="148">
                  <c:v>-1.01044999610167E-3</c:v>
                </c:pt>
                <c:pt idx="150">
                  <c:v>-1.5890750000835396E-2</c:v>
                </c:pt>
                <c:pt idx="151">
                  <c:v>6.1092499963706359E-3</c:v>
                </c:pt>
                <c:pt idx="152">
                  <c:v>9.6504999964963645E-4</c:v>
                </c:pt>
                <c:pt idx="154">
                  <c:v>1.9141299999319017E-2</c:v>
                </c:pt>
                <c:pt idx="155">
                  <c:v>-1.2611499987542629E-3</c:v>
                </c:pt>
                <c:pt idx="164">
                  <c:v>-1.9708500039996579E-3</c:v>
                </c:pt>
                <c:pt idx="165">
                  <c:v>-7.9896999959601089E-3</c:v>
                </c:pt>
                <c:pt idx="167">
                  <c:v>1.1180900000908878E-2</c:v>
                </c:pt>
                <c:pt idx="171">
                  <c:v>8.6004000040702522E-3</c:v>
                </c:pt>
                <c:pt idx="172">
                  <c:v>2.2441500041168183E-3</c:v>
                </c:pt>
                <c:pt idx="173">
                  <c:v>-6.1959999948157929E-3</c:v>
                </c:pt>
                <c:pt idx="174">
                  <c:v>7.1075000014388934E-3</c:v>
                </c:pt>
                <c:pt idx="175">
                  <c:v>1.9843600006424822E-2</c:v>
                </c:pt>
                <c:pt idx="176">
                  <c:v>3.4599999999045394E-3</c:v>
                </c:pt>
                <c:pt idx="177">
                  <c:v>8.4599999972851947E-3</c:v>
                </c:pt>
                <c:pt idx="178">
                  <c:v>2.5797000052989461E-3</c:v>
                </c:pt>
                <c:pt idx="179">
                  <c:v>3.2404000012320466E-3</c:v>
                </c:pt>
                <c:pt idx="180">
                  <c:v>4.2403999977977946E-3</c:v>
                </c:pt>
                <c:pt idx="181">
                  <c:v>-5.8529000016278587E-3</c:v>
                </c:pt>
                <c:pt idx="182">
                  <c:v>-2.556949999416247E-3</c:v>
                </c:pt>
                <c:pt idx="183">
                  <c:v>6.619300002057571E-3</c:v>
                </c:pt>
                <c:pt idx="184">
                  <c:v>-1.4129999908618629E-4</c:v>
                </c:pt>
                <c:pt idx="185">
                  <c:v>-9.9009499972453341E-3</c:v>
                </c:pt>
                <c:pt idx="186">
                  <c:v>-6.5584999538259581E-4</c:v>
                </c:pt>
                <c:pt idx="187">
                  <c:v>9.9342000030446798E-3</c:v>
                </c:pt>
                <c:pt idx="188">
                  <c:v>3.9540000070701353E-3</c:v>
                </c:pt>
                <c:pt idx="189">
                  <c:v>7.1084999945014715E-4</c:v>
                </c:pt>
                <c:pt idx="190">
                  <c:v>-1.5907499910099432E-3</c:v>
                </c:pt>
                <c:pt idx="191">
                  <c:v>3.7617500056512654E-3</c:v>
                </c:pt>
                <c:pt idx="192">
                  <c:v>-1.9864999921992421E-4</c:v>
                </c:pt>
                <c:pt idx="193">
                  <c:v>-1.1078949995862786E-2</c:v>
                </c:pt>
                <c:pt idx="194">
                  <c:v>5.6091000005835667E-3</c:v>
                </c:pt>
                <c:pt idx="195">
                  <c:v>6.7794999631587416E-4</c:v>
                </c:pt>
                <c:pt idx="196">
                  <c:v>4.016350008896552E-3</c:v>
                </c:pt>
                <c:pt idx="197">
                  <c:v>5.0239000047440641E-3</c:v>
                </c:pt>
                <c:pt idx="198">
                  <c:v>4.0126000021700747E-3</c:v>
                </c:pt>
                <c:pt idx="199">
                  <c:v>1.647850003791973E-3</c:v>
                </c:pt>
                <c:pt idx="200">
                  <c:v>1.655400003073737E-3</c:v>
                </c:pt>
                <c:pt idx="201">
                  <c:v>3.2152499989024363E-3</c:v>
                </c:pt>
                <c:pt idx="202">
                  <c:v>-1.4887999932398088E-3</c:v>
                </c:pt>
                <c:pt idx="206">
                  <c:v>-9.3812499981140718E-3</c:v>
                </c:pt>
                <c:pt idx="207">
                  <c:v>4.7262000007322058E-3</c:v>
                </c:pt>
                <c:pt idx="208">
                  <c:v>1.3501499997801147E-3</c:v>
                </c:pt>
                <c:pt idx="209">
                  <c:v>1.0238000002573244E-2</c:v>
                </c:pt>
                <c:pt idx="210">
                  <c:v>-6.025899994710926E-3</c:v>
                </c:pt>
                <c:pt idx="211">
                  <c:v>-8.0824499964364804E-3</c:v>
                </c:pt>
                <c:pt idx="212">
                  <c:v>-7.8741499964962713E-3</c:v>
                </c:pt>
                <c:pt idx="213">
                  <c:v>2.2101350004959386E-2</c:v>
                </c:pt>
                <c:pt idx="214">
                  <c:v>2.1654500014847144E-3</c:v>
                </c:pt>
                <c:pt idx="215">
                  <c:v>-6.538599991472438E-3</c:v>
                </c:pt>
                <c:pt idx="216">
                  <c:v>9.2145000235177577E-4</c:v>
                </c:pt>
                <c:pt idx="217">
                  <c:v>8.2815000496339053E-4</c:v>
                </c:pt>
                <c:pt idx="218">
                  <c:v>-1.3372599991271272E-2</c:v>
                </c:pt>
                <c:pt idx="219">
                  <c:v>2.8036500079906546E-3</c:v>
                </c:pt>
                <c:pt idx="220">
                  <c:v>-8.6929999815765768E-4</c:v>
                </c:pt>
                <c:pt idx="221">
                  <c:v>1.7612500014365651E-3</c:v>
                </c:pt>
                <c:pt idx="222">
                  <c:v>7.0195000007515773E-3</c:v>
                </c:pt>
                <c:pt idx="223">
                  <c:v>-1.2356549996184185E-2</c:v>
                </c:pt>
                <c:pt idx="224">
                  <c:v>-5.2514999697450548E-4</c:v>
                </c:pt>
                <c:pt idx="232">
                  <c:v>-1.1725899996235967E-2</c:v>
                </c:pt>
                <c:pt idx="233">
                  <c:v>-3.1095000013010576E-3</c:v>
                </c:pt>
                <c:pt idx="234">
                  <c:v>-4.1660499919089489E-3</c:v>
                </c:pt>
                <c:pt idx="235">
                  <c:v>1.1610000001383014E-3</c:v>
                </c:pt>
                <c:pt idx="236">
                  <c:v>-9.3922499945620075E-3</c:v>
                </c:pt>
                <c:pt idx="237">
                  <c:v>-1.214099997014273E-3</c:v>
                </c:pt>
                <c:pt idx="241">
                  <c:v>-3.8860999993630685E-3</c:v>
                </c:pt>
                <c:pt idx="242">
                  <c:v>-2.1744999976363033E-3</c:v>
                </c:pt>
                <c:pt idx="243">
                  <c:v>-1.2866499964729883E-3</c:v>
                </c:pt>
                <c:pt idx="244">
                  <c:v>-1.0110399998666253E-2</c:v>
                </c:pt>
                <c:pt idx="245">
                  <c:v>-1.1551399999007117E-2</c:v>
                </c:pt>
                <c:pt idx="246">
                  <c:v>-6.0792000003857538E-3</c:v>
                </c:pt>
                <c:pt idx="249">
                  <c:v>-1.0603199996694457E-2</c:v>
                </c:pt>
                <c:pt idx="250">
                  <c:v>-1.4960399996198248E-2</c:v>
                </c:pt>
                <c:pt idx="251">
                  <c:v>-1.5644500017515384E-3</c:v>
                </c:pt>
                <c:pt idx="252">
                  <c:v>-1.4739499965799041E-3</c:v>
                </c:pt>
                <c:pt idx="253">
                  <c:v>-1.485754999157507E-2</c:v>
                </c:pt>
                <c:pt idx="254">
                  <c:v>1.0859000030905008E-3</c:v>
                </c:pt>
                <c:pt idx="255">
                  <c:v>-1.4737849996890873E-2</c:v>
                </c:pt>
                <c:pt idx="256">
                  <c:v>-8.3749997429549694E-5</c:v>
                </c:pt>
                <c:pt idx="257">
                  <c:v>-9.6181499975500628E-3</c:v>
                </c:pt>
                <c:pt idx="258">
                  <c:v>-1.3291099996422417E-2</c:v>
                </c:pt>
                <c:pt idx="259">
                  <c:v>-3.1958999970811419E-3</c:v>
                </c:pt>
                <c:pt idx="260">
                  <c:v>-9.7480999975232407E-3</c:v>
                </c:pt>
                <c:pt idx="261">
                  <c:v>-1.0421049999422394E-2</c:v>
                </c:pt>
                <c:pt idx="262">
                  <c:v>-6.131699999968987E-3</c:v>
                </c:pt>
                <c:pt idx="263">
                  <c:v>-8.5275499950512312E-3</c:v>
                </c:pt>
                <c:pt idx="264">
                  <c:v>-6.6839999926742166E-3</c:v>
                </c:pt>
                <c:pt idx="265">
                  <c:v>-3.9102000009734184E-3</c:v>
                </c:pt>
                <c:pt idx="266">
                  <c:v>-2.677399999811314E-3</c:v>
                </c:pt>
                <c:pt idx="267">
                  <c:v>-1.3971450003737118E-2</c:v>
                </c:pt>
                <c:pt idx="268">
                  <c:v>-1.3411599997198209E-2</c:v>
                </c:pt>
                <c:pt idx="269">
                  <c:v>-1.0931849996268284E-2</c:v>
                </c:pt>
                <c:pt idx="270">
                  <c:v>-3.0063000012887642E-3</c:v>
                </c:pt>
                <c:pt idx="271">
                  <c:v>-2.0332399995822925E-2</c:v>
                </c:pt>
                <c:pt idx="272">
                  <c:v>-6.0863999970024452E-3</c:v>
                </c:pt>
                <c:pt idx="273">
                  <c:v>-1.1141900002257898E-2</c:v>
                </c:pt>
                <c:pt idx="274">
                  <c:v>-1.8373749997408595E-2</c:v>
                </c:pt>
                <c:pt idx="275">
                  <c:v>-6.7761999962385744E-3</c:v>
                </c:pt>
                <c:pt idx="276">
                  <c:v>-1.7159799994260538E-2</c:v>
                </c:pt>
                <c:pt idx="277">
                  <c:v>-1.2480249992222525E-2</c:v>
                </c:pt>
                <c:pt idx="278">
                  <c:v>-2.3517949994129594E-2</c:v>
                </c:pt>
                <c:pt idx="279">
                  <c:v>-6.5367999923182651E-3</c:v>
                </c:pt>
                <c:pt idx="280">
                  <c:v>-1.6485899999679532E-2</c:v>
                </c:pt>
                <c:pt idx="281">
                  <c:v>-1.4565999998012558E-2</c:v>
                </c:pt>
                <c:pt idx="282">
                  <c:v>-3.1446300003153738E-2</c:v>
                </c:pt>
                <c:pt idx="283">
                  <c:v>-9.9513999957707711E-3</c:v>
                </c:pt>
                <c:pt idx="284">
                  <c:v>-1.2489549997553695E-2</c:v>
                </c:pt>
                <c:pt idx="285">
                  <c:v>-4.1624999939813279E-3</c:v>
                </c:pt>
                <c:pt idx="286">
                  <c:v>-2.1375499993155245E-2</c:v>
                </c:pt>
                <c:pt idx="287">
                  <c:v>-2.1519699992495589E-2</c:v>
                </c:pt>
                <c:pt idx="288">
                  <c:v>-1.4632799997343682E-2</c:v>
                </c:pt>
                <c:pt idx="289">
                  <c:v>-1.4343449998705182E-2</c:v>
                </c:pt>
                <c:pt idx="290">
                  <c:v>-1.4273699991463218E-2</c:v>
                </c:pt>
                <c:pt idx="291">
                  <c:v>-1.4863699994748458E-2</c:v>
                </c:pt>
                <c:pt idx="292">
                  <c:v>-1.4824099998804741E-2</c:v>
                </c:pt>
                <c:pt idx="293">
                  <c:v>-9.0445499954512343E-3</c:v>
                </c:pt>
                <c:pt idx="294">
                  <c:v>-6.3631000011810102E-3</c:v>
                </c:pt>
                <c:pt idx="295">
                  <c:v>6.3690000388305634E-4</c:v>
                </c:pt>
                <c:pt idx="296">
                  <c:v>-8.8409500021953136E-3</c:v>
                </c:pt>
                <c:pt idx="297">
                  <c:v>-1.6217949996644165E-2</c:v>
                </c:pt>
                <c:pt idx="298">
                  <c:v>-2.0416999977896921E-3</c:v>
                </c:pt>
                <c:pt idx="299">
                  <c:v>-6.474299996625632E-3</c:v>
                </c:pt>
                <c:pt idx="300">
                  <c:v>-1.6233950002060737E-2</c:v>
                </c:pt>
                <c:pt idx="301">
                  <c:v>-4.6673999968334101E-3</c:v>
                </c:pt>
                <c:pt idx="302">
                  <c:v>-1.1163149996718857E-2</c:v>
                </c:pt>
                <c:pt idx="303">
                  <c:v>-1.1219699998036958E-2</c:v>
                </c:pt>
                <c:pt idx="304">
                  <c:v>-6.3252499967347831E-3</c:v>
                </c:pt>
                <c:pt idx="305">
                  <c:v>-1.4853500033495948E-3</c:v>
                </c:pt>
                <c:pt idx="306">
                  <c:v>-7.3967499993159436E-3</c:v>
                </c:pt>
                <c:pt idx="307">
                  <c:v>-8.0484999489272013E-4</c:v>
                </c:pt>
                <c:pt idx="308">
                  <c:v>-8.5908999972161837E-3</c:v>
                </c:pt>
                <c:pt idx="309">
                  <c:v>-1.506119999976363E-2</c:v>
                </c:pt>
                <c:pt idx="310">
                  <c:v>-1.067279999551829E-2</c:v>
                </c:pt>
                <c:pt idx="311">
                  <c:v>-1.58604999887757E-3</c:v>
                </c:pt>
                <c:pt idx="312">
                  <c:v>-1.7144949997600634E-2</c:v>
                </c:pt>
                <c:pt idx="313">
                  <c:v>-6.9432499949471094E-3</c:v>
                </c:pt>
                <c:pt idx="314">
                  <c:v>-1.1289149995718617E-2</c:v>
                </c:pt>
                <c:pt idx="315">
                  <c:v>-1.9759449998673517E-2</c:v>
                </c:pt>
                <c:pt idx="316">
                  <c:v>-5.0233500005560927E-3</c:v>
                </c:pt>
                <c:pt idx="317">
                  <c:v>-1.5073299997311551E-2</c:v>
                </c:pt>
                <c:pt idx="318">
                  <c:v>-1.0481400000571739E-2</c:v>
                </c:pt>
                <c:pt idx="319">
                  <c:v>-1.9028900002012961E-2</c:v>
                </c:pt>
                <c:pt idx="320">
                  <c:v>-1.693179999710992E-2</c:v>
                </c:pt>
                <c:pt idx="321">
                  <c:v>6.1756500072078779E-3</c:v>
                </c:pt>
                <c:pt idx="322">
                  <c:v>-1.4729149996128399E-2</c:v>
                </c:pt>
                <c:pt idx="323">
                  <c:v>-1.0281449998728931E-2</c:v>
                </c:pt>
                <c:pt idx="324">
                  <c:v>-1.6067499993368983E-2</c:v>
                </c:pt>
                <c:pt idx="325">
                  <c:v>-1.5097650000825524E-2</c:v>
                </c:pt>
                <c:pt idx="326">
                  <c:v>-1.3505749993782956E-2</c:v>
                </c:pt>
                <c:pt idx="327">
                  <c:v>-9.4990500001586042E-3</c:v>
                </c:pt>
                <c:pt idx="328">
                  <c:v>-4.1465499962214381E-3</c:v>
                </c:pt>
                <c:pt idx="329">
                  <c:v>-4.0824499956215732E-3</c:v>
                </c:pt>
                <c:pt idx="330">
                  <c:v>4.0127500033122487E-3</c:v>
                </c:pt>
                <c:pt idx="331">
                  <c:v>-1.5131449996260926E-2</c:v>
                </c:pt>
                <c:pt idx="332">
                  <c:v>-1.2619649991393089E-2</c:v>
                </c:pt>
                <c:pt idx="333">
                  <c:v>-1.1349050000717398E-2</c:v>
                </c:pt>
                <c:pt idx="334">
                  <c:v>-1.46949499976472E-2</c:v>
                </c:pt>
                <c:pt idx="335">
                  <c:v>-1.8981449997227173E-2</c:v>
                </c:pt>
                <c:pt idx="336">
                  <c:v>-8.365049994608853E-3</c:v>
                </c:pt>
                <c:pt idx="337">
                  <c:v>-1.3949399995908607E-2</c:v>
                </c:pt>
                <c:pt idx="338">
                  <c:v>-9.853249997831881E-3</c:v>
                </c:pt>
                <c:pt idx="339">
                  <c:v>-1.8406399998639245E-2</c:v>
                </c:pt>
                <c:pt idx="340">
                  <c:v>-1.0398849997727666E-2</c:v>
                </c:pt>
                <c:pt idx="342">
                  <c:v>-1.3870099995983765E-2</c:v>
                </c:pt>
                <c:pt idx="343">
                  <c:v>-1.4126449998002499E-2</c:v>
                </c:pt>
                <c:pt idx="346">
                  <c:v>-1.3375249996897765E-2</c:v>
                </c:pt>
                <c:pt idx="347">
                  <c:v>-2.6578749995678663E-2</c:v>
                </c:pt>
                <c:pt idx="348">
                  <c:v>-1.3984949997393414E-2</c:v>
                </c:pt>
                <c:pt idx="351">
                  <c:v>-1.4328949997434393E-2</c:v>
                </c:pt>
                <c:pt idx="352">
                  <c:v>-1.9068699992203619E-2</c:v>
                </c:pt>
                <c:pt idx="354">
                  <c:v>-1.8362749993684702E-2</c:v>
                </c:pt>
                <c:pt idx="356">
                  <c:v>-2.0650199992815033E-2</c:v>
                </c:pt>
                <c:pt idx="360">
                  <c:v>-2.0818899996811524E-2</c:v>
                </c:pt>
                <c:pt idx="361">
                  <c:v>-2.089430000341963E-2</c:v>
                </c:pt>
                <c:pt idx="362">
                  <c:v>-2.510729999630712E-2</c:v>
                </c:pt>
                <c:pt idx="364">
                  <c:v>-2.2588799998629838E-2</c:v>
                </c:pt>
                <c:pt idx="365">
                  <c:v>-1.1355999995430466E-2</c:v>
                </c:pt>
                <c:pt idx="371">
                  <c:v>-2.0784699998330325E-2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095-4B69-8F79-C2AFEAE3EC85}"/>
            </c:ext>
          </c:extLst>
        </c:ser>
        <c:ser>
          <c:idx val="2"/>
          <c:order val="2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5'!$J$21:$J$770</c:f>
              <c:numCache>
                <c:formatCode>General</c:formatCode>
                <c:ptCount val="750"/>
                <c:pt idx="156">
                  <c:v>-4.0848999997251667E-3</c:v>
                </c:pt>
                <c:pt idx="157">
                  <c:v>4.7495000035269186E-4</c:v>
                </c:pt>
                <c:pt idx="159">
                  <c:v>6.6512000048533082E-3</c:v>
                </c:pt>
                <c:pt idx="357">
                  <c:v>-2.0010799998999573E-2</c:v>
                </c:pt>
                <c:pt idx="358">
                  <c:v>-1.7183749994728714E-2</c:v>
                </c:pt>
                <c:pt idx="372">
                  <c:v>-2.5724849991092924E-2</c:v>
                </c:pt>
                <c:pt idx="374">
                  <c:v>-2.2681200003717095E-2</c:v>
                </c:pt>
                <c:pt idx="379">
                  <c:v>-2.4760599997534882E-2</c:v>
                </c:pt>
                <c:pt idx="380">
                  <c:v>-2.5755199996638112E-2</c:v>
                </c:pt>
                <c:pt idx="389">
                  <c:v>-2.8962899996258784E-2</c:v>
                </c:pt>
                <c:pt idx="391">
                  <c:v>-2.7249499995377846E-2</c:v>
                </c:pt>
                <c:pt idx="401">
                  <c:v>-2.5412999995751306E-2</c:v>
                </c:pt>
                <c:pt idx="402">
                  <c:v>-2.8383849996316712E-2</c:v>
                </c:pt>
                <c:pt idx="403">
                  <c:v>-2.5556799992045853E-2</c:v>
                </c:pt>
                <c:pt idx="412">
                  <c:v>-2.4780799998552538E-2</c:v>
                </c:pt>
                <c:pt idx="431">
                  <c:v>-1.899079999566311E-2</c:v>
                </c:pt>
                <c:pt idx="432">
                  <c:v>-2.0563749996654224E-2</c:v>
                </c:pt>
                <c:pt idx="445">
                  <c:v>-1.9467600002826657E-2</c:v>
                </c:pt>
                <c:pt idx="457">
                  <c:v>-1.943675000075018E-2</c:v>
                </c:pt>
                <c:pt idx="458">
                  <c:v>-1.9909699993149843E-2</c:v>
                </c:pt>
                <c:pt idx="476">
                  <c:v>-1.87926999933552E-2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095-4B69-8F79-C2AFEAE3EC85}"/>
            </c:ext>
          </c:extLst>
        </c:ser>
        <c:ser>
          <c:idx val="3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5'!$F$21:$F$1770</c:f>
              <c:numCache>
                <c:formatCode>General</c:formatCode>
                <c:ptCount val="1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5'!$K$21:$K$1770</c:f>
              <c:numCache>
                <c:formatCode>General</c:formatCode>
                <c:ptCount val="1750"/>
                <c:pt idx="378">
                  <c:v>-2.6111499995749909E-2</c:v>
                </c:pt>
                <c:pt idx="381">
                  <c:v>-2.7998799996566959E-2</c:v>
                </c:pt>
                <c:pt idx="382">
                  <c:v>-2.8041749996191356E-2</c:v>
                </c:pt>
                <c:pt idx="383">
                  <c:v>-2.9170649992011022E-2</c:v>
                </c:pt>
                <c:pt idx="384">
                  <c:v>-2.9000149996136315E-2</c:v>
                </c:pt>
                <c:pt idx="385">
                  <c:v>-3.0915949995687697E-2</c:v>
                </c:pt>
                <c:pt idx="386">
                  <c:v>-2.768889999424573E-2</c:v>
                </c:pt>
                <c:pt idx="387">
                  <c:v>-2.739185000245925E-2</c:v>
                </c:pt>
                <c:pt idx="388">
                  <c:v>-2.9099949999363162E-2</c:v>
                </c:pt>
                <c:pt idx="390">
                  <c:v>-2.6764299997012131E-2</c:v>
                </c:pt>
                <c:pt idx="392">
                  <c:v>-2.6396899993414991E-2</c:v>
                </c:pt>
                <c:pt idx="393">
                  <c:v>-2.986984999733977E-2</c:v>
                </c:pt>
                <c:pt idx="394">
                  <c:v>-2.9380499996477738E-2</c:v>
                </c:pt>
                <c:pt idx="395">
                  <c:v>-3.0453449995547999E-2</c:v>
                </c:pt>
                <c:pt idx="396">
                  <c:v>-2.8966549994947854E-2</c:v>
                </c:pt>
                <c:pt idx="397">
                  <c:v>-2.8600949997780845E-2</c:v>
                </c:pt>
                <c:pt idx="398">
                  <c:v>-2.7090099996712524E-2</c:v>
                </c:pt>
                <c:pt idx="399">
                  <c:v>-2.5765599995793309E-2</c:v>
                </c:pt>
                <c:pt idx="400">
                  <c:v>-2.6273700001183897E-2</c:v>
                </c:pt>
                <c:pt idx="404">
                  <c:v>-2.564689999417169E-2</c:v>
                </c:pt>
                <c:pt idx="405">
                  <c:v>-2.7449149994936306E-2</c:v>
                </c:pt>
                <c:pt idx="406">
                  <c:v>-2.6760549997561611E-2</c:v>
                </c:pt>
                <c:pt idx="407">
                  <c:v>-2.5767899998754729E-2</c:v>
                </c:pt>
                <c:pt idx="408">
                  <c:v>-2.4730099998123478E-2</c:v>
                </c:pt>
                <c:pt idx="409">
                  <c:v>-2.7374849996704143E-2</c:v>
                </c:pt>
                <c:pt idx="410">
                  <c:v>-2.5199750001775101E-2</c:v>
                </c:pt>
                <c:pt idx="411">
                  <c:v>-2.5460368407948408E-2</c:v>
                </c:pt>
                <c:pt idx="413">
                  <c:v>-2.3342799999227282E-2</c:v>
                </c:pt>
                <c:pt idx="414">
                  <c:v>-2.2171999997226521E-2</c:v>
                </c:pt>
                <c:pt idx="415">
                  <c:v>-2.6944949997414369E-2</c:v>
                </c:pt>
                <c:pt idx="416">
                  <c:v>-2.4156349994882476E-2</c:v>
                </c:pt>
                <c:pt idx="417">
                  <c:v>-2.4663699994562194E-2</c:v>
                </c:pt>
                <c:pt idx="418">
                  <c:v>-2.4136649997672066E-2</c:v>
                </c:pt>
                <c:pt idx="419">
                  <c:v>-2.3609599993505981E-2</c:v>
                </c:pt>
                <c:pt idx="420">
                  <c:v>-2.2266499996476341E-2</c:v>
                </c:pt>
                <c:pt idx="421">
                  <c:v>-2.117395000095712E-2</c:v>
                </c:pt>
                <c:pt idx="422">
                  <c:v>-2.0446899994567502E-2</c:v>
                </c:pt>
                <c:pt idx="423">
                  <c:v>-2.1103449995280243E-2</c:v>
                </c:pt>
                <c:pt idx="424">
                  <c:v>-2.3370650000288151E-2</c:v>
                </c:pt>
                <c:pt idx="425">
                  <c:v>-2.1043599997938145E-2</c:v>
                </c:pt>
                <c:pt idx="426">
                  <c:v>-2.0143599998846184E-2</c:v>
                </c:pt>
                <c:pt idx="429">
                  <c:v>-1.9823899994662497E-2</c:v>
                </c:pt>
                <c:pt idx="433">
                  <c:v>-1.9939799996791407E-2</c:v>
                </c:pt>
                <c:pt idx="434">
                  <c:v>-1.9333399992319755E-2</c:v>
                </c:pt>
                <c:pt idx="435">
                  <c:v>-2.1706349994929042E-2</c:v>
                </c:pt>
                <c:pt idx="436">
                  <c:v>-1.9079300000157673E-2</c:v>
                </c:pt>
                <c:pt idx="437">
                  <c:v>-1.9462899996142369E-2</c:v>
                </c:pt>
                <c:pt idx="438">
                  <c:v>-2.1373550000134856E-2</c:v>
                </c:pt>
                <c:pt idx="439">
                  <c:v>-1.745959999243496E-2</c:v>
                </c:pt>
                <c:pt idx="440">
                  <c:v>-2.1114449999004137E-2</c:v>
                </c:pt>
                <c:pt idx="441">
                  <c:v>-1.9687399995746091E-2</c:v>
                </c:pt>
                <c:pt idx="442">
                  <c:v>-1.9388150001759641E-2</c:v>
                </c:pt>
                <c:pt idx="443">
                  <c:v>-1.9165999998222105E-2</c:v>
                </c:pt>
                <c:pt idx="444">
                  <c:v>-2.2648749996733386E-2</c:v>
                </c:pt>
                <c:pt idx="446">
                  <c:v>-1.9788699995842762E-2</c:v>
                </c:pt>
                <c:pt idx="447">
                  <c:v>-1.9669000001158565E-2</c:v>
                </c:pt>
                <c:pt idx="448">
                  <c:v>-2.0109149998461362E-2</c:v>
                </c:pt>
                <c:pt idx="449">
                  <c:v>-1.9613199998275377E-2</c:v>
                </c:pt>
                <c:pt idx="450">
                  <c:v>-1.9180399998731446E-2</c:v>
                </c:pt>
                <c:pt idx="451">
                  <c:v>-1.9340999991982244E-2</c:v>
                </c:pt>
                <c:pt idx="452">
                  <c:v>-1.9504900003084913E-2</c:v>
                </c:pt>
                <c:pt idx="453">
                  <c:v>-1.9356749995495193E-2</c:v>
                </c:pt>
                <c:pt idx="454">
                  <c:v>-1.9829699995170813E-2</c:v>
                </c:pt>
                <c:pt idx="455">
                  <c:v>-1.9837050000205636E-2</c:v>
                </c:pt>
                <c:pt idx="456">
                  <c:v>-1.9519599998602644E-2</c:v>
                </c:pt>
                <c:pt idx="459">
                  <c:v>-1.9299799998407252E-2</c:v>
                </c:pt>
                <c:pt idx="460">
                  <c:v>-2.0656349995988421E-2</c:v>
                </c:pt>
                <c:pt idx="461">
                  <c:v>-2.1829299992532469E-2</c:v>
                </c:pt>
                <c:pt idx="462">
                  <c:v>-1.9362849998287857E-2</c:v>
                </c:pt>
                <c:pt idx="463">
                  <c:v>-1.9207599994842894E-2</c:v>
                </c:pt>
                <c:pt idx="465">
                  <c:v>-1.9297249993542209E-2</c:v>
                </c:pt>
                <c:pt idx="466">
                  <c:v>-1.8834449991118163E-2</c:v>
                </c:pt>
                <c:pt idx="467">
                  <c:v>-1.9088050001300871E-2</c:v>
                </c:pt>
                <c:pt idx="468">
                  <c:v>-1.9552099991415162E-2</c:v>
                </c:pt>
                <c:pt idx="469">
                  <c:v>-1.9443049997789785E-2</c:v>
                </c:pt>
                <c:pt idx="472">
                  <c:v>-2.3231450002640486E-2</c:v>
                </c:pt>
                <c:pt idx="473">
                  <c:v>-1.8831450004654471E-2</c:v>
                </c:pt>
                <c:pt idx="474">
                  <c:v>-1.9804399998974986E-2</c:v>
                </c:pt>
                <c:pt idx="475">
                  <c:v>-1.8477349993190728E-2</c:v>
                </c:pt>
                <c:pt idx="477">
                  <c:v>-1.9486849989334587E-2</c:v>
                </c:pt>
                <c:pt idx="478">
                  <c:v>-1.9850749995384831E-2</c:v>
                </c:pt>
                <c:pt idx="479">
                  <c:v>-1.8229349996545352E-2</c:v>
                </c:pt>
                <c:pt idx="480">
                  <c:v>-1.8658999993931502E-2</c:v>
                </c:pt>
                <c:pt idx="481">
                  <c:v>-1.9333399992319755E-2</c:v>
                </c:pt>
                <c:pt idx="482">
                  <c:v>-1.900634999765316E-2</c:v>
                </c:pt>
                <c:pt idx="483">
                  <c:v>-1.767929999914486E-2</c:v>
                </c:pt>
                <c:pt idx="484">
                  <c:v>-1.9665350002469495E-2</c:v>
                </c:pt>
                <c:pt idx="485">
                  <c:v>-1.9921049999538809E-2</c:v>
                </c:pt>
                <c:pt idx="486">
                  <c:v>-1.8901349998486694E-2</c:v>
                </c:pt>
                <c:pt idx="487">
                  <c:v>-1.9657899996673223E-2</c:v>
                </c:pt>
                <c:pt idx="488">
                  <c:v>-1.8030849998467602E-2</c:v>
                </c:pt>
                <c:pt idx="489">
                  <c:v>-1.9025099994905759E-2</c:v>
                </c:pt>
                <c:pt idx="490">
                  <c:v>-1.8798049997712951E-2</c:v>
                </c:pt>
                <c:pt idx="491">
                  <c:v>-1.8466000001353677E-2</c:v>
                </c:pt>
                <c:pt idx="492">
                  <c:v>-1.7833199999586213E-2</c:v>
                </c:pt>
                <c:pt idx="493">
                  <c:v>-1.8506149994209409E-2</c:v>
                </c:pt>
                <c:pt idx="494">
                  <c:v>-2.0279099997424055E-2</c:v>
                </c:pt>
                <c:pt idx="495">
                  <c:v>-2.0879750001768116E-2</c:v>
                </c:pt>
                <c:pt idx="496">
                  <c:v>-1.8613500003993977E-2</c:v>
                </c:pt>
                <c:pt idx="497">
                  <c:v>-1.8799550001858734E-2</c:v>
                </c:pt>
                <c:pt idx="498">
                  <c:v>-1.8672499994863756E-2</c:v>
                </c:pt>
                <c:pt idx="499">
                  <c:v>-1.8666750002012122E-2</c:v>
                </c:pt>
                <c:pt idx="500">
                  <c:v>-1.9957699994847644E-2</c:v>
                </c:pt>
                <c:pt idx="501">
                  <c:v>-1.9057699995755684E-2</c:v>
                </c:pt>
                <c:pt idx="502">
                  <c:v>-2.0130649994825944E-2</c:v>
                </c:pt>
                <c:pt idx="503">
                  <c:v>-1.8460149993188679E-2</c:v>
                </c:pt>
                <c:pt idx="504">
                  <c:v>-1.9881449996319134E-2</c:v>
                </c:pt>
                <c:pt idx="505">
                  <c:v>-2.1129699998709839E-2</c:v>
                </c:pt>
                <c:pt idx="506">
                  <c:v>-2.0002650002425071E-2</c:v>
                </c:pt>
                <c:pt idx="507">
                  <c:v>-1.9149200161336921E-2</c:v>
                </c:pt>
                <c:pt idx="508">
                  <c:v>-1.9822149995889049E-2</c:v>
                </c:pt>
                <c:pt idx="509">
                  <c:v>-1.8472099996870384E-2</c:v>
                </c:pt>
                <c:pt idx="510">
                  <c:v>-1.8924500000139233E-2</c:v>
                </c:pt>
                <c:pt idx="511">
                  <c:v>-1.9974449998699129E-2</c:v>
                </c:pt>
                <c:pt idx="512">
                  <c:v>-1.8252299996674992E-2</c:v>
                </c:pt>
                <c:pt idx="513">
                  <c:v>-1.9178299997292925E-2</c:v>
                </c:pt>
                <c:pt idx="514">
                  <c:v>-1.9186399993486702E-2</c:v>
                </c:pt>
                <c:pt idx="515">
                  <c:v>-1.923720000195317E-2</c:v>
                </c:pt>
                <c:pt idx="516">
                  <c:v>-1.9819850000203587E-2</c:v>
                </c:pt>
                <c:pt idx="517">
                  <c:v>-2.014604999567382E-2</c:v>
                </c:pt>
                <c:pt idx="518">
                  <c:v>-2.0398350003233645E-2</c:v>
                </c:pt>
                <c:pt idx="519">
                  <c:v>-1.8449549999786541E-2</c:v>
                </c:pt>
                <c:pt idx="520">
                  <c:v>-1.8322500000067521E-2</c:v>
                </c:pt>
                <c:pt idx="521">
                  <c:v>-1.8009849991358351E-2</c:v>
                </c:pt>
                <c:pt idx="522">
                  <c:v>-1.7482800001744181E-2</c:v>
                </c:pt>
                <c:pt idx="523">
                  <c:v>-1.8094200000632554E-2</c:v>
                </c:pt>
                <c:pt idx="524">
                  <c:v>-1.876714999525575E-2</c:v>
                </c:pt>
                <c:pt idx="525">
                  <c:v>-2.115724999748636E-2</c:v>
                </c:pt>
                <c:pt idx="526">
                  <c:v>-1.7509649995190557E-2</c:v>
                </c:pt>
                <c:pt idx="527">
                  <c:v>-1.7297300000791438E-2</c:v>
                </c:pt>
                <c:pt idx="528">
                  <c:v>-1.6998799990687985E-2</c:v>
                </c:pt>
                <c:pt idx="529">
                  <c:v>-1.7328299996734131E-2</c:v>
                </c:pt>
                <c:pt idx="530">
                  <c:v>-1.7522549991554115E-2</c:v>
                </c:pt>
                <c:pt idx="531">
                  <c:v>-1.7835649996413849E-2</c:v>
                </c:pt>
                <c:pt idx="532">
                  <c:v>-1.7124899997725151E-2</c:v>
                </c:pt>
                <c:pt idx="533">
                  <c:v>-1.7997850001847837E-2</c:v>
                </c:pt>
                <c:pt idx="534">
                  <c:v>-1.7121600001701154E-2</c:v>
                </c:pt>
                <c:pt idx="535">
                  <c:v>-1.6594549997535069E-2</c:v>
                </c:pt>
                <c:pt idx="536">
                  <c:v>-1.7367499996908009E-2</c:v>
                </c:pt>
                <c:pt idx="537">
                  <c:v>-1.6501899997820146E-2</c:v>
                </c:pt>
                <c:pt idx="538">
                  <c:v>-1.7974850001337472E-2</c:v>
                </c:pt>
                <c:pt idx="539">
                  <c:v>-1.6336199994839262E-2</c:v>
                </c:pt>
                <c:pt idx="541">
                  <c:v>-1.796154999465216E-2</c:v>
                </c:pt>
                <c:pt idx="542">
                  <c:v>-1.4690500000142492E-2</c:v>
                </c:pt>
                <c:pt idx="543">
                  <c:v>-1.4404049994482193E-2</c:v>
                </c:pt>
                <c:pt idx="544">
                  <c:v>-1.356264999776613E-2</c:v>
                </c:pt>
                <c:pt idx="545">
                  <c:v>-1.3673300003574695E-2</c:v>
                </c:pt>
                <c:pt idx="546">
                  <c:v>-1.3469999998051208E-2</c:v>
                </c:pt>
                <c:pt idx="547">
                  <c:v>-1.3264899993373547E-2</c:v>
                </c:pt>
                <c:pt idx="548">
                  <c:v>-1.2837850001233164E-2</c:v>
                </c:pt>
                <c:pt idx="549">
                  <c:v>-1.3483750000887085E-2</c:v>
                </c:pt>
                <c:pt idx="550">
                  <c:v>-1.3156699998944532E-2</c:v>
                </c:pt>
                <c:pt idx="551">
                  <c:v>-1.0766399995191023E-2</c:v>
                </c:pt>
                <c:pt idx="552">
                  <c:v>-9.7663999986252747E-3</c:v>
                </c:pt>
                <c:pt idx="553">
                  <c:v>-1.0276199995132629E-2</c:v>
                </c:pt>
                <c:pt idx="554">
                  <c:v>-7.8113499985192902E-3</c:v>
                </c:pt>
                <c:pt idx="555">
                  <c:v>-1.0198999996646307E-2</c:v>
                </c:pt>
                <c:pt idx="556">
                  <c:v>-9.7120999926119111E-3</c:v>
                </c:pt>
                <c:pt idx="557">
                  <c:v>-9.7365999972680584E-3</c:v>
                </c:pt>
                <c:pt idx="558">
                  <c:v>-1.0109549999469891E-2</c:v>
                </c:pt>
                <c:pt idx="559">
                  <c:v>-9.6823999992921017E-3</c:v>
                </c:pt>
                <c:pt idx="560">
                  <c:v>-9.7626999995554797E-3</c:v>
                </c:pt>
                <c:pt idx="561">
                  <c:v>-1.0361000000557397E-2</c:v>
                </c:pt>
                <c:pt idx="562">
                  <c:v>-1.0024899995187297E-2</c:v>
                </c:pt>
                <c:pt idx="563">
                  <c:v>-9.3248999983188696E-3</c:v>
                </c:pt>
                <c:pt idx="564">
                  <c:v>-1.1297849996481091E-2</c:v>
                </c:pt>
                <c:pt idx="565">
                  <c:v>-9.8084999990533106E-3</c:v>
                </c:pt>
                <c:pt idx="566">
                  <c:v>-1.0305199997674208E-2</c:v>
                </c:pt>
                <c:pt idx="567">
                  <c:v>-7.2657999990042299E-3</c:v>
                </c:pt>
                <c:pt idx="568">
                  <c:v>-1.026004999584984E-2</c:v>
                </c:pt>
                <c:pt idx="569">
                  <c:v>-9.6329999942099676E-3</c:v>
                </c:pt>
                <c:pt idx="570">
                  <c:v>-1.0605949995806441E-2</c:v>
                </c:pt>
                <c:pt idx="571">
                  <c:v>-1.0456749994773418E-2</c:v>
                </c:pt>
                <c:pt idx="572">
                  <c:v>-9.7296999956597574E-3</c:v>
                </c:pt>
                <c:pt idx="573">
                  <c:v>-1.040264999755891E-2</c:v>
                </c:pt>
                <c:pt idx="574">
                  <c:v>-9.9969000002602115E-3</c:v>
                </c:pt>
                <c:pt idx="575">
                  <c:v>-1.0469849992659874E-2</c:v>
                </c:pt>
                <c:pt idx="576">
                  <c:v>-9.8804999943240546E-3</c:v>
                </c:pt>
                <c:pt idx="577">
                  <c:v>-9.7534500018809922E-3</c:v>
                </c:pt>
                <c:pt idx="578">
                  <c:v>-9.1263999929651618E-3</c:v>
                </c:pt>
                <c:pt idx="579">
                  <c:v>-1.0337049992813263E-2</c:v>
                </c:pt>
                <c:pt idx="580">
                  <c:v>-9.7099999984493479E-3</c:v>
                </c:pt>
                <c:pt idx="581">
                  <c:v>-8.0049999960465357E-3</c:v>
                </c:pt>
                <c:pt idx="582">
                  <c:v>-1.0077949998958502E-2</c:v>
                </c:pt>
                <c:pt idx="583">
                  <c:v>-9.0509000001475215E-3</c:v>
                </c:pt>
                <c:pt idx="584">
                  <c:v>-1.2804149992007297E-2</c:v>
                </c:pt>
                <c:pt idx="585">
                  <c:v>-7.7770999996573664E-3</c:v>
                </c:pt>
                <c:pt idx="586">
                  <c:v>-5.7507999954395927E-3</c:v>
                </c:pt>
                <c:pt idx="587">
                  <c:v>-8.1950999956461601E-3</c:v>
                </c:pt>
                <c:pt idx="588">
                  <c:v>-7.7188499999465421E-3</c:v>
                </c:pt>
                <c:pt idx="589">
                  <c:v>-7.906499995442573E-3</c:v>
                </c:pt>
                <c:pt idx="590">
                  <c:v>-8.6348499971791171E-3</c:v>
                </c:pt>
                <c:pt idx="591">
                  <c:v>-7.0890999922994524E-3</c:v>
                </c:pt>
                <c:pt idx="592">
                  <c:v>-7.3655499945743941E-3</c:v>
                </c:pt>
                <c:pt idx="593">
                  <c:v>-7.4113499940722249E-3</c:v>
                </c:pt>
                <c:pt idx="594">
                  <c:v>-7.6572499965550378E-3</c:v>
                </c:pt>
                <c:pt idx="595">
                  <c:v>-3.9553499955218285E-3</c:v>
                </c:pt>
                <c:pt idx="596">
                  <c:v>-2.8297999961068854E-3</c:v>
                </c:pt>
                <c:pt idx="597">
                  <c:v>-3.8027499977033585E-3</c:v>
                </c:pt>
                <c:pt idx="598">
                  <c:v>-2.9757000011159107E-3</c:v>
                </c:pt>
                <c:pt idx="599">
                  <c:v>-3.0870999980834313E-3</c:v>
                </c:pt>
                <c:pt idx="600">
                  <c:v>-3.9600499949301593E-3</c:v>
                </c:pt>
                <c:pt idx="601">
                  <c:v>-1.9377999997232109E-3</c:v>
                </c:pt>
                <c:pt idx="602">
                  <c:v>-2.7673000004142523E-3</c:v>
                </c:pt>
                <c:pt idx="603">
                  <c:v>-3.2269499934045598E-3</c:v>
                </c:pt>
                <c:pt idx="604">
                  <c:v>-3.2416499961982481E-3</c:v>
                </c:pt>
                <c:pt idx="605">
                  <c:v>-2.9350499899010174E-3</c:v>
                </c:pt>
                <c:pt idx="606">
                  <c:v>9.7410017042420805E-4</c:v>
                </c:pt>
                <c:pt idx="607">
                  <c:v>1.2416000099619851E-3</c:v>
                </c:pt>
                <c:pt idx="608">
                  <c:v>1.0630000033415854E-3</c:v>
                </c:pt>
                <c:pt idx="609">
                  <c:v>-9.6075000328710303E-4</c:v>
                </c:pt>
                <c:pt idx="610">
                  <c:v>-7.7874999988125637E-4</c:v>
                </c:pt>
                <c:pt idx="611">
                  <c:v>-6.5235020883847028E-4</c:v>
                </c:pt>
                <c:pt idx="612">
                  <c:v>5.524599997443147E-3</c:v>
                </c:pt>
                <c:pt idx="613">
                  <c:v>3.5455999968689866E-3</c:v>
                </c:pt>
                <c:pt idx="614">
                  <c:v>4.0111999987857416E-3</c:v>
                </c:pt>
                <c:pt idx="615">
                  <c:v>2.8382500095176511E-3</c:v>
                </c:pt>
                <c:pt idx="616">
                  <c:v>3.582600002118852E-3</c:v>
                </c:pt>
                <c:pt idx="617">
                  <c:v>3.9949999991222285E-3</c:v>
                </c:pt>
                <c:pt idx="618">
                  <c:v>5.6113999962690286E-3</c:v>
                </c:pt>
                <c:pt idx="619">
                  <c:v>3.3384499984094873E-3</c:v>
                </c:pt>
                <c:pt idx="620">
                  <c:v>3.9655000073253177E-3</c:v>
                </c:pt>
                <c:pt idx="621">
                  <c:v>4.5016000076429918E-3</c:v>
                </c:pt>
                <c:pt idx="622">
                  <c:v>3.499250000459142E-3</c:v>
                </c:pt>
                <c:pt idx="623">
                  <c:v>4.5262999992701225E-3</c:v>
                </c:pt>
                <c:pt idx="624">
                  <c:v>2.8566499968292192E-3</c:v>
                </c:pt>
                <c:pt idx="625">
                  <c:v>4.011600001831539E-3</c:v>
                </c:pt>
                <c:pt idx="626">
                  <c:v>3.7386500043794513E-3</c:v>
                </c:pt>
                <c:pt idx="627">
                  <c:v>4.1477000049781054E-3</c:v>
                </c:pt>
                <c:pt idx="628">
                  <c:v>3.4495000072638504E-3</c:v>
                </c:pt>
                <c:pt idx="629">
                  <c:v>6.0307834719424136E-3</c:v>
                </c:pt>
                <c:pt idx="630">
                  <c:v>5.2757500016014092E-3</c:v>
                </c:pt>
                <c:pt idx="631">
                  <c:v>6.5539500064915046E-3</c:v>
                </c:pt>
                <c:pt idx="632">
                  <c:v>4.390150003018789E-3</c:v>
                </c:pt>
                <c:pt idx="633">
                  <c:v>5.8171999990008771E-3</c:v>
                </c:pt>
                <c:pt idx="634">
                  <c:v>6.2442499984172173E-3</c:v>
                </c:pt>
                <c:pt idx="635">
                  <c:v>5.0393500059726648E-3</c:v>
                </c:pt>
                <c:pt idx="636">
                  <c:v>5.3664000006392598E-3</c:v>
                </c:pt>
                <c:pt idx="637">
                  <c:v>6.8151500017847866E-3</c:v>
                </c:pt>
                <c:pt idx="638">
                  <c:v>6.1947000067448243E-3</c:v>
                </c:pt>
                <c:pt idx="640">
                  <c:v>7.0811502228025347E-3</c:v>
                </c:pt>
                <c:pt idx="641">
                  <c:v>7.2274999984074384E-3</c:v>
                </c:pt>
                <c:pt idx="642">
                  <c:v>7.1358000059262849E-3</c:v>
                </c:pt>
                <c:pt idx="643">
                  <c:v>-3.3650001569185406E-5</c:v>
                </c:pt>
                <c:pt idx="644">
                  <c:v>7.2934000054374337E-3</c:v>
                </c:pt>
                <c:pt idx="645">
                  <c:v>7.1204500054591335E-3</c:v>
                </c:pt>
                <c:pt idx="646">
                  <c:v>7.7556999967782758E-3</c:v>
                </c:pt>
                <c:pt idx="647">
                  <c:v>9.6896999602904543E-3</c:v>
                </c:pt>
                <c:pt idx="648">
                  <c:v>7.6353499971446581E-3</c:v>
                </c:pt>
                <c:pt idx="649">
                  <c:v>7.6624000066658482E-3</c:v>
                </c:pt>
                <c:pt idx="650">
                  <c:v>7.0469499987666495E-3</c:v>
                </c:pt>
                <c:pt idx="651">
                  <c:v>7.9593000045861118E-3</c:v>
                </c:pt>
                <c:pt idx="652">
                  <c:v>7.3929499994846992E-3</c:v>
                </c:pt>
                <c:pt idx="653">
                  <c:v>7.0373500057030469E-3</c:v>
                </c:pt>
                <c:pt idx="654">
                  <c:v>8.2014500003424473E-3</c:v>
                </c:pt>
                <c:pt idx="655">
                  <c:v>8.8368000069749542E-3</c:v>
                </c:pt>
                <c:pt idx="656">
                  <c:v>8.3867499997722916E-3</c:v>
                </c:pt>
                <c:pt idx="657">
                  <c:v>1.0336150000512134E-2</c:v>
                </c:pt>
                <c:pt idx="658">
                  <c:v>1.0163200000533834E-2</c:v>
                </c:pt>
                <c:pt idx="659">
                  <c:v>8.8747498957673088E-3</c:v>
                </c:pt>
                <c:pt idx="660">
                  <c:v>9.0838500036625192E-3</c:v>
                </c:pt>
                <c:pt idx="661">
                  <c:v>9.8479500011308119E-3</c:v>
                </c:pt>
                <c:pt idx="662">
                  <c:v>1.3080000004265457E-2</c:v>
                </c:pt>
                <c:pt idx="663">
                  <c:v>1.3619400000607129E-2</c:v>
                </c:pt>
                <c:pt idx="664">
                  <c:v>1.3127899997925851E-2</c:v>
                </c:pt>
                <c:pt idx="665">
                  <c:v>1.2966450005478691E-2</c:v>
                </c:pt>
                <c:pt idx="666">
                  <c:v>1.3493500002368819E-2</c:v>
                </c:pt>
                <c:pt idx="667">
                  <c:v>1.3214150007115677E-2</c:v>
                </c:pt>
                <c:pt idx="668">
                  <c:v>1.4147800007776823E-2</c:v>
                </c:pt>
                <c:pt idx="669">
                  <c:v>1.9257799998740666E-2</c:v>
                </c:pt>
                <c:pt idx="670">
                  <c:v>1.4390100004675332E-2</c:v>
                </c:pt>
                <c:pt idx="671">
                  <c:v>1.4458000005106442E-2</c:v>
                </c:pt>
                <c:pt idx="672">
                  <c:v>1.6090600009192713E-2</c:v>
                </c:pt>
                <c:pt idx="673">
                  <c:v>1.6497900011017919E-2</c:v>
                </c:pt>
                <c:pt idx="674">
                  <c:v>1.8737400001555216E-2</c:v>
                </c:pt>
                <c:pt idx="675">
                  <c:v>1.5380850003566593E-2</c:v>
                </c:pt>
                <c:pt idx="676">
                  <c:v>1.6353049999452196E-2</c:v>
                </c:pt>
                <c:pt idx="677">
                  <c:v>5.3153350003412925E-2</c:v>
                </c:pt>
                <c:pt idx="678">
                  <c:v>1.818230000208132E-2</c:v>
                </c:pt>
                <c:pt idx="679">
                  <c:v>2.4582300131442025E-2</c:v>
                </c:pt>
                <c:pt idx="680">
                  <c:v>1.7409350002708379E-2</c:v>
                </c:pt>
                <c:pt idx="681">
                  <c:v>1.9052800002100412E-2</c:v>
                </c:pt>
                <c:pt idx="682">
                  <c:v>1.9662900071125478E-2</c:v>
                </c:pt>
                <c:pt idx="683">
                  <c:v>1.7639149795286357E-2</c:v>
                </c:pt>
                <c:pt idx="684">
                  <c:v>1.9066200198722072E-2</c:v>
                </c:pt>
                <c:pt idx="685">
                  <c:v>1.9440000003669411E-2</c:v>
                </c:pt>
                <c:pt idx="686">
                  <c:v>1.806705000490183E-2</c:v>
                </c:pt>
                <c:pt idx="687">
                  <c:v>2.0318699964263942E-2</c:v>
                </c:pt>
                <c:pt idx="688">
                  <c:v>1.9077900004049297E-2</c:v>
                </c:pt>
                <c:pt idx="689">
                  <c:v>2.5308500000392087E-2</c:v>
                </c:pt>
                <c:pt idx="690">
                  <c:v>1.9470150000415742E-2</c:v>
                </c:pt>
                <c:pt idx="691">
                  <c:v>1.979975015274249E-2</c:v>
                </c:pt>
                <c:pt idx="692">
                  <c:v>2.0494500007771421E-2</c:v>
                </c:pt>
                <c:pt idx="693">
                  <c:v>1.5958500000124332E-2</c:v>
                </c:pt>
                <c:pt idx="694">
                  <c:v>2.0376150001538917E-2</c:v>
                </c:pt>
                <c:pt idx="695">
                  <c:v>2.1117999996931758E-2</c:v>
                </c:pt>
                <c:pt idx="696">
                  <c:v>1.9645050000690389E-2</c:v>
                </c:pt>
                <c:pt idx="697">
                  <c:v>2.1655900003679562E-2</c:v>
                </c:pt>
                <c:pt idx="698">
                  <c:v>2.1641650193487294E-2</c:v>
                </c:pt>
                <c:pt idx="699">
                  <c:v>2.2917449998203665E-2</c:v>
                </c:pt>
                <c:pt idx="700">
                  <c:v>2.3350650000793394E-2</c:v>
                </c:pt>
                <c:pt idx="701">
                  <c:v>2.4277700009406544E-2</c:v>
                </c:pt>
                <c:pt idx="702">
                  <c:v>2.3898349994851742E-2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095-4B69-8F79-C2AFEAE3EC85}"/>
            </c:ext>
          </c:extLst>
        </c:ser>
        <c:ser>
          <c:idx val="4"/>
          <c:order val="4"/>
          <c:tx>
            <c:strRef>
              <c:f>'Active 5'!$L$20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5'!$L$21:$L$770</c:f>
              <c:numCache>
                <c:formatCode>General</c:formatCode>
                <c:ptCount val="7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095-4B69-8F79-C2AFEAE3EC85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5'!$M$21:$M$770</c:f>
              <c:numCache>
                <c:formatCode>General</c:formatCode>
                <c:ptCount val="7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095-4B69-8F79-C2AFEAE3EC85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5'!$N$21:$N$770</c:f>
              <c:numCache>
                <c:formatCode>General</c:formatCode>
                <c:ptCount val="7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095-4B69-8F79-C2AFEAE3EC85}"/>
            </c:ext>
          </c:extLst>
        </c:ser>
        <c:ser>
          <c:idx val="7"/>
          <c:order val="7"/>
          <c:tx>
            <c:strRef>
              <c:f>'Active 5'!$O$20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5'!$O$21:$O$770</c:f>
              <c:numCache>
                <c:formatCode>General</c:formatCode>
                <c:ptCount val="750"/>
                <c:pt idx="496">
                  <c:v>-1.8658264376330724E-2</c:v>
                </c:pt>
                <c:pt idx="497">
                  <c:v>-1.8641525750425852E-2</c:v>
                </c:pt>
                <c:pt idx="498">
                  <c:v>-1.8640644770115081E-2</c:v>
                </c:pt>
                <c:pt idx="499">
                  <c:v>-1.8627430065453338E-2</c:v>
                </c:pt>
                <c:pt idx="500">
                  <c:v>-1.8591309872711237E-2</c:v>
                </c:pt>
                <c:pt idx="501">
                  <c:v>-1.8591309872711237E-2</c:v>
                </c:pt>
                <c:pt idx="502">
                  <c:v>-1.8590428892400465E-2</c:v>
                </c:pt>
                <c:pt idx="503">
                  <c:v>-1.8581619089292636E-2</c:v>
                </c:pt>
                <c:pt idx="504">
                  <c:v>-1.8569285364941679E-2</c:v>
                </c:pt>
                <c:pt idx="505">
                  <c:v>-1.8450353022986005E-2</c:v>
                </c:pt>
                <c:pt idx="506">
                  <c:v>-1.8449472042675219E-2</c:v>
                </c:pt>
                <c:pt idx="507">
                  <c:v>-1.8265347157721629E-2</c:v>
                </c:pt>
                <c:pt idx="508">
                  <c:v>-1.8264466177410843E-2</c:v>
                </c:pt>
                <c:pt idx="509">
                  <c:v>-1.8210726378453099E-2</c:v>
                </c:pt>
                <c:pt idx="510">
                  <c:v>-1.6385335174511254E-2</c:v>
                </c:pt>
                <c:pt idx="511">
                  <c:v>-1.6331595375553509E-2</c:v>
                </c:pt>
                <c:pt idx="512">
                  <c:v>-1.6311332828405509E-2</c:v>
                </c:pt>
                <c:pt idx="513">
                  <c:v>-1.6064658341386331E-2</c:v>
                </c:pt>
                <c:pt idx="514">
                  <c:v>-1.5960702664713972E-2</c:v>
                </c:pt>
                <c:pt idx="515">
                  <c:v>-1.5939559137255185E-2</c:v>
                </c:pt>
                <c:pt idx="516">
                  <c:v>-1.5792435425354467E-2</c:v>
                </c:pt>
                <c:pt idx="517">
                  <c:v>-1.5760720134166295E-2</c:v>
                </c:pt>
                <c:pt idx="518">
                  <c:v>-1.5589809953874434E-2</c:v>
                </c:pt>
                <c:pt idx="519">
                  <c:v>-1.4236624196512143E-2</c:v>
                </c:pt>
                <c:pt idx="520">
                  <c:v>-1.4235743216201358E-2</c:v>
                </c:pt>
                <c:pt idx="521">
                  <c:v>-1.3854278741632434E-2</c:v>
                </c:pt>
                <c:pt idx="522">
                  <c:v>-1.3853397761321648E-2</c:v>
                </c:pt>
                <c:pt idx="523">
                  <c:v>-1.3772347572729646E-2</c:v>
                </c:pt>
                <c:pt idx="524">
                  <c:v>-1.377146659241886E-2</c:v>
                </c:pt>
                <c:pt idx="525">
                  <c:v>-1.3702750128177801E-2</c:v>
                </c:pt>
                <c:pt idx="526">
                  <c:v>-1.3639319545801443E-2</c:v>
                </c:pt>
                <c:pt idx="527">
                  <c:v>-1.3580293864978998E-2</c:v>
                </c:pt>
                <c:pt idx="528">
                  <c:v>-1.3430527212145937E-2</c:v>
                </c:pt>
                <c:pt idx="529">
                  <c:v>-1.3421717409038109E-2</c:v>
                </c:pt>
                <c:pt idx="530">
                  <c:v>-1.3408502704376365E-2</c:v>
                </c:pt>
                <c:pt idx="531">
                  <c:v>-1.3392645058782279E-2</c:v>
                </c:pt>
                <c:pt idx="532">
                  <c:v>-1.3291332323042263E-2</c:v>
                </c:pt>
                <c:pt idx="533">
                  <c:v>-1.3290451342731477E-2</c:v>
                </c:pt>
                <c:pt idx="534">
                  <c:v>-1.3268426834961905E-2</c:v>
                </c:pt>
                <c:pt idx="535">
                  <c:v>-1.3267545854651133E-2</c:v>
                </c:pt>
                <c:pt idx="536">
                  <c:v>-1.3266664874340348E-2</c:v>
                </c:pt>
                <c:pt idx="537">
                  <c:v>-1.3238473504395304E-2</c:v>
                </c:pt>
                <c:pt idx="538">
                  <c:v>-1.3237592524084518E-2</c:v>
                </c:pt>
                <c:pt idx="539">
                  <c:v>-1.3102802536534758E-2</c:v>
                </c:pt>
                <c:pt idx="540">
                  <c:v>-1.3039371954158399E-2</c:v>
                </c:pt>
                <c:pt idx="541">
                  <c:v>-1.3038490973847613E-2</c:v>
                </c:pt>
                <c:pt idx="542">
                  <c:v>-1.155756307142182E-2</c:v>
                </c:pt>
                <c:pt idx="543">
                  <c:v>-1.1144383305664723E-2</c:v>
                </c:pt>
                <c:pt idx="544">
                  <c:v>-1.0696845307787084E-2</c:v>
                </c:pt>
                <c:pt idx="545">
                  <c:v>-1.0690678445611612E-2</c:v>
                </c:pt>
                <c:pt idx="546">
                  <c:v>-1.0667772957531255E-2</c:v>
                </c:pt>
                <c:pt idx="547">
                  <c:v>-1.0472195328537492E-2</c:v>
                </c:pt>
                <c:pt idx="548">
                  <c:v>-1.0471314348226707E-2</c:v>
                </c:pt>
                <c:pt idx="549">
                  <c:v>-1.0469552387605136E-2</c:v>
                </c:pt>
                <c:pt idx="550">
                  <c:v>-1.046867140729435E-2</c:v>
                </c:pt>
                <c:pt idx="551">
                  <c:v>-8.5604680541389311E-3</c:v>
                </c:pt>
                <c:pt idx="552">
                  <c:v>-8.5604680541389311E-3</c:v>
                </c:pt>
                <c:pt idx="553">
                  <c:v>-8.5217049204644874E-3</c:v>
                </c:pt>
                <c:pt idx="554">
                  <c:v>-8.4186302241029132E-3</c:v>
                </c:pt>
                <c:pt idx="555">
                  <c:v>-8.3596045432804689E-3</c:v>
                </c:pt>
                <c:pt idx="556">
                  <c:v>-8.3437468976863827E-3</c:v>
                </c:pt>
                <c:pt idx="557">
                  <c:v>-8.2468390635002803E-3</c:v>
                </c:pt>
                <c:pt idx="558">
                  <c:v>-8.2459580831894946E-3</c:v>
                </c:pt>
                <c:pt idx="559">
                  <c:v>-8.1375975049632204E-3</c:v>
                </c:pt>
                <c:pt idx="560">
                  <c:v>-8.1076441743966055E-3</c:v>
                </c:pt>
                <c:pt idx="561">
                  <c:v>-8.0424516313986755E-3</c:v>
                </c:pt>
                <c:pt idx="562">
                  <c:v>-8.005450458345803E-3</c:v>
                </c:pt>
                <c:pt idx="563">
                  <c:v>-8.005450458345803E-3</c:v>
                </c:pt>
                <c:pt idx="564">
                  <c:v>-8.0045694780350174E-3</c:v>
                </c:pt>
                <c:pt idx="565">
                  <c:v>-7.9984026158595456E-3</c:v>
                </c:pt>
                <c:pt idx="566">
                  <c:v>-7.9754971277791881E-3</c:v>
                </c:pt>
                <c:pt idx="567">
                  <c:v>-7.915590466645972E-3</c:v>
                </c:pt>
                <c:pt idx="568">
                  <c:v>-7.9023757619842289E-3</c:v>
                </c:pt>
                <c:pt idx="569">
                  <c:v>-7.9014947816734432E-3</c:v>
                </c:pt>
                <c:pt idx="570">
                  <c:v>-7.9006138013626576E-3</c:v>
                </c:pt>
                <c:pt idx="571">
                  <c:v>-7.8794702739038713E-3</c:v>
                </c:pt>
                <c:pt idx="572">
                  <c:v>-7.8785892935930857E-3</c:v>
                </c:pt>
                <c:pt idx="573">
                  <c:v>-7.8777083132823139E-3</c:v>
                </c:pt>
                <c:pt idx="574">
                  <c:v>-7.8644936086205708E-3</c:v>
                </c:pt>
                <c:pt idx="575">
                  <c:v>-7.8636126283097851E-3</c:v>
                </c:pt>
                <c:pt idx="576">
                  <c:v>-7.8574457661342995E-3</c:v>
                </c:pt>
                <c:pt idx="577">
                  <c:v>-7.8565647858235277E-3</c:v>
                </c:pt>
                <c:pt idx="578">
                  <c:v>-7.855683805512742E-3</c:v>
                </c:pt>
                <c:pt idx="579">
                  <c:v>-7.8495169433372564E-3</c:v>
                </c:pt>
                <c:pt idx="580">
                  <c:v>-7.8486359630264846E-3</c:v>
                </c:pt>
                <c:pt idx="581">
                  <c:v>-7.7605379319481971E-3</c:v>
                </c:pt>
                <c:pt idx="582">
                  <c:v>-7.7596569516374253E-3</c:v>
                </c:pt>
                <c:pt idx="583">
                  <c:v>-7.7587759713266397E-3</c:v>
                </c:pt>
                <c:pt idx="584">
                  <c:v>-7.727941660449239E-3</c:v>
                </c:pt>
                <c:pt idx="585">
                  <c:v>-7.7270606801384534E-3</c:v>
                </c:pt>
                <c:pt idx="586">
                  <c:v>-7.6512963734111372E-3</c:v>
                </c:pt>
                <c:pt idx="587">
                  <c:v>-5.9298608461416658E-3</c:v>
                </c:pt>
                <c:pt idx="588">
                  <c:v>-5.9078363383720939E-3</c:v>
                </c:pt>
                <c:pt idx="589">
                  <c:v>-5.8488106575496496E-3</c:v>
                </c:pt>
                <c:pt idx="590">
                  <c:v>-5.4849657891963832E-3</c:v>
                </c:pt>
                <c:pt idx="591">
                  <c:v>-5.2955550223780928E-3</c:v>
                </c:pt>
                <c:pt idx="592">
                  <c:v>-5.003950539509E-3</c:v>
                </c:pt>
                <c:pt idx="593">
                  <c:v>-4.8947089809719402E-3</c:v>
                </c:pt>
                <c:pt idx="594">
                  <c:v>-4.8929470203503828E-3</c:v>
                </c:pt>
                <c:pt idx="595">
                  <c:v>-2.8508346599559753E-3</c:v>
                </c:pt>
                <c:pt idx="596">
                  <c:v>-2.7001870268121286E-3</c:v>
                </c:pt>
                <c:pt idx="597">
                  <c:v>-2.699306046501343E-3</c:v>
                </c:pt>
                <c:pt idx="598">
                  <c:v>-2.6984250661905712E-3</c:v>
                </c:pt>
                <c:pt idx="599">
                  <c:v>-2.617374877598555E-3</c:v>
                </c:pt>
                <c:pt idx="600">
                  <c:v>-2.6164938972877694E-3</c:v>
                </c:pt>
                <c:pt idx="601">
                  <c:v>-2.4887517522242664E-3</c:v>
                </c:pt>
                <c:pt idx="602">
                  <c:v>-2.4799419491164376E-3</c:v>
                </c:pt>
                <c:pt idx="603">
                  <c:v>-2.2799594185687611E-3</c:v>
                </c:pt>
                <c:pt idx="604">
                  <c:v>-2.2218147180571024E-3</c:v>
                </c:pt>
                <c:pt idx="605">
                  <c:v>-2.1760037418964012E-3</c:v>
                </c:pt>
                <c:pt idx="606">
                  <c:v>-2.7044332967332552E-4</c:v>
                </c:pt>
                <c:pt idx="607">
                  <c:v>3.789977910063913E-5</c:v>
                </c:pt>
                <c:pt idx="608">
                  <c:v>1.3304565266517021E-4</c:v>
                </c:pt>
                <c:pt idx="609">
                  <c:v>1.5507016043474209E-4</c:v>
                </c:pt>
                <c:pt idx="610">
                  <c:v>1.9030937286604321E-4</c:v>
                </c:pt>
                <c:pt idx="611">
                  <c:v>3.735532775088618E-4</c:v>
                </c:pt>
                <c:pt idx="612">
                  <c:v>2.3813074057827399E-3</c:v>
                </c:pt>
                <c:pt idx="613">
                  <c:v>2.5751230741549447E-3</c:v>
                </c:pt>
                <c:pt idx="614">
                  <c:v>2.6033144440999745E-3</c:v>
                </c:pt>
                <c:pt idx="615">
                  <c:v>2.6041954244107601E-3</c:v>
                </c:pt>
                <c:pt idx="616">
                  <c:v>2.6984603176645194E-3</c:v>
                </c:pt>
                <c:pt idx="617">
                  <c:v>2.8112257974447219E-3</c:v>
                </c:pt>
                <c:pt idx="618">
                  <c:v>2.8182736399309793E-3</c:v>
                </c:pt>
                <c:pt idx="619">
                  <c:v>2.819154620241765E-3</c:v>
                </c:pt>
                <c:pt idx="620">
                  <c:v>2.8200356005525229E-3</c:v>
                </c:pt>
                <c:pt idx="621">
                  <c:v>2.8570367736054092E-3</c:v>
                </c:pt>
                <c:pt idx="622">
                  <c:v>2.9742071549395122E-3</c:v>
                </c:pt>
                <c:pt idx="623">
                  <c:v>2.9750881352502978E-3</c:v>
                </c:pt>
                <c:pt idx="624">
                  <c:v>2.9988746036414271E-3</c:v>
                </c:pt>
                <c:pt idx="625">
                  <c:v>3.0332328357619565E-3</c:v>
                </c:pt>
                <c:pt idx="626">
                  <c:v>3.0341138160727421E-3</c:v>
                </c:pt>
                <c:pt idx="627">
                  <c:v>3.0702340088148428E-3</c:v>
                </c:pt>
                <c:pt idx="628">
                  <c:v>3.2429061497282474E-3</c:v>
                </c:pt>
                <c:pt idx="629">
                  <c:v>5.2339216520972398E-3</c:v>
                </c:pt>
                <c:pt idx="630">
                  <c:v>5.3792834033764003E-3</c:v>
                </c:pt>
                <c:pt idx="631">
                  <c:v>5.3828073246195429E-3</c:v>
                </c:pt>
                <c:pt idx="632">
                  <c:v>5.52728809558789E-3</c:v>
                </c:pt>
                <c:pt idx="633">
                  <c:v>5.5281690758986757E-3</c:v>
                </c:pt>
                <c:pt idx="634">
                  <c:v>5.5290500562094613E-3</c:v>
                </c:pt>
                <c:pt idx="635">
                  <c:v>5.5484316230466901E-3</c:v>
                </c:pt>
                <c:pt idx="636">
                  <c:v>5.5493126033574758E-3</c:v>
                </c:pt>
                <c:pt idx="637">
                  <c:v>5.9677782509792721E-3</c:v>
                </c:pt>
                <c:pt idx="638">
                  <c:v>6.0127082468292015E-3</c:v>
                </c:pt>
                <c:pt idx="639">
                  <c:v>6.0268039318017164E-3</c:v>
                </c:pt>
                <c:pt idx="640">
                  <c:v>7.6592604476821424E-3</c:v>
                </c:pt>
                <c:pt idx="641">
                  <c:v>7.7887645533672167E-3</c:v>
                </c:pt>
                <c:pt idx="642">
                  <c:v>7.8997680725258201E-3</c:v>
                </c:pt>
                <c:pt idx="643">
                  <c:v>8.1385137367479543E-3</c:v>
                </c:pt>
                <c:pt idx="644">
                  <c:v>8.13939471705874E-3</c:v>
                </c:pt>
                <c:pt idx="645">
                  <c:v>8.1402756973695256E-3</c:v>
                </c:pt>
                <c:pt idx="646">
                  <c:v>8.1446805989234261E-3</c:v>
                </c:pt>
                <c:pt idx="647">
                  <c:v>8.2151590237860561E-3</c:v>
                </c:pt>
                <c:pt idx="648">
                  <c:v>8.2970901926888441E-3</c:v>
                </c:pt>
                <c:pt idx="649">
                  <c:v>8.2979711729996297E-3</c:v>
                </c:pt>
                <c:pt idx="650">
                  <c:v>8.4309991999278189E-3</c:v>
                </c:pt>
                <c:pt idx="651">
                  <c:v>8.4900248807502632E-3</c:v>
                </c:pt>
                <c:pt idx="652">
                  <c:v>8.5367168372217639E-3</c:v>
                </c:pt>
                <c:pt idx="653">
                  <c:v>8.6847215294332536E-3</c:v>
                </c:pt>
                <c:pt idx="654">
                  <c:v>8.8626795522113722E-3</c:v>
                </c:pt>
                <c:pt idx="655">
                  <c:v>8.974564051680789E-3</c:v>
                </c:pt>
                <c:pt idx="656">
                  <c:v>1.0682784874288503E-2</c:v>
                </c:pt>
                <c:pt idx="657">
                  <c:v>1.0918887597578281E-2</c:v>
                </c:pt>
                <c:pt idx="658">
                  <c:v>1.0919768577889066E-2</c:v>
                </c:pt>
                <c:pt idx="659">
                  <c:v>1.0999937786170311E-2</c:v>
                </c:pt>
                <c:pt idx="660">
                  <c:v>1.1089797777870142E-2</c:v>
                </c:pt>
                <c:pt idx="661">
                  <c:v>1.1443951862804808E-2</c:v>
                </c:pt>
                <c:pt idx="662">
                  <c:v>1.3118695433602806E-2</c:v>
                </c:pt>
                <c:pt idx="663">
                  <c:v>1.3178602094736036E-2</c:v>
                </c:pt>
                <c:pt idx="664">
                  <c:v>1.3504564809725644E-2</c:v>
                </c:pt>
                <c:pt idx="665">
                  <c:v>1.3531875199359916E-2</c:v>
                </c:pt>
                <c:pt idx="666">
                  <c:v>1.3532756179670674E-2</c:v>
                </c:pt>
                <c:pt idx="667">
                  <c:v>1.370278537965175E-2</c:v>
                </c:pt>
                <c:pt idx="668">
                  <c:v>1.374947733612325E-2</c:v>
                </c:pt>
                <c:pt idx="669">
                  <c:v>1.3925673398279798E-2</c:v>
                </c:pt>
                <c:pt idx="670">
                  <c:v>1.3930959280144484E-2</c:v>
                </c:pt>
                <c:pt idx="671">
                  <c:v>1.4140632594110775E-2</c:v>
                </c:pt>
                <c:pt idx="672">
                  <c:v>1.5701729704817785E-2</c:v>
                </c:pt>
                <c:pt idx="673">
                  <c:v>1.6499897866386976E-2</c:v>
                </c:pt>
                <c:pt idx="674">
                  <c:v>1.8429244747001167E-2</c:v>
                </c:pt>
                <c:pt idx="675">
                  <c:v>1.843717356979821E-2</c:v>
                </c:pt>
                <c:pt idx="676">
                  <c:v>1.8511175915903955E-2</c:v>
                </c:pt>
                <c:pt idx="677">
                  <c:v>1.8833614709650448E-2</c:v>
                </c:pt>
                <c:pt idx="678">
                  <c:v>1.9114647428790155E-2</c:v>
                </c:pt>
                <c:pt idx="679">
                  <c:v>1.9114647428790155E-2</c:v>
                </c:pt>
                <c:pt idx="680">
                  <c:v>1.911552840910094E-2</c:v>
                </c:pt>
                <c:pt idx="681">
                  <c:v>1.9123457231897983E-2</c:v>
                </c:pt>
                <c:pt idx="682">
                  <c:v>1.9407132891970019E-2</c:v>
                </c:pt>
                <c:pt idx="683">
                  <c:v>1.9429157399739577E-2</c:v>
                </c:pt>
                <c:pt idx="684">
                  <c:v>1.9430038380050363E-2</c:v>
                </c:pt>
                <c:pt idx="685">
                  <c:v>1.9461753671238535E-2</c:v>
                </c:pt>
                <c:pt idx="686">
                  <c:v>1.9462634651549321E-2</c:v>
                </c:pt>
                <c:pt idx="687">
                  <c:v>1.9474087395589507E-2</c:v>
                </c:pt>
                <c:pt idx="688">
                  <c:v>1.9671426985204826E-2</c:v>
                </c:pt>
                <c:pt idx="689">
                  <c:v>2.0844892759167455E-2</c:v>
                </c:pt>
                <c:pt idx="690">
                  <c:v>2.1032541565364188E-2</c:v>
                </c:pt>
                <c:pt idx="691">
                  <c:v>2.1131211360171848E-2</c:v>
                </c:pt>
                <c:pt idx="692">
                  <c:v>2.1655394645087561E-2</c:v>
                </c:pt>
                <c:pt idx="693">
                  <c:v>2.1725873069950191E-2</c:v>
                </c:pt>
                <c:pt idx="694">
                  <c:v>2.2195435575597389E-2</c:v>
                </c:pt>
                <c:pt idx="695">
                  <c:v>2.2245651453312004E-2</c:v>
                </c:pt>
                <c:pt idx="696">
                  <c:v>2.224653243362279E-2</c:v>
                </c:pt>
                <c:pt idx="697">
                  <c:v>2.2455324767278295E-2</c:v>
                </c:pt>
                <c:pt idx="698">
                  <c:v>2.387810796919243E-2</c:v>
                </c:pt>
                <c:pt idx="699">
                  <c:v>2.4297454597125012E-2</c:v>
                </c:pt>
                <c:pt idx="700">
                  <c:v>2.4741468673759509E-2</c:v>
                </c:pt>
                <c:pt idx="701">
                  <c:v>2.4742349654070295E-2</c:v>
                </c:pt>
                <c:pt idx="702">
                  <c:v>2.491237885405137E-2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095-4B69-8F79-C2AFEAE3EC85}"/>
            </c:ext>
          </c:extLst>
        </c:ser>
        <c:ser>
          <c:idx val="8"/>
          <c:order val="8"/>
          <c:tx>
            <c:strRef>
              <c:f>'Active 5'!$U$20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69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5'!$U$21:$U$770</c:f>
              <c:numCache>
                <c:formatCode>General</c:formatCode>
                <c:ptCount val="750"/>
                <c:pt idx="126">
                  <c:v>1.2599999972735532E-3</c:v>
                </c:pt>
                <c:pt idx="128">
                  <c:v>4.4570000318344682E-4</c:v>
                </c:pt>
                <c:pt idx="129">
                  <c:v>-1.4378999985638075E-3</c:v>
                </c:pt>
                <c:pt idx="130">
                  <c:v>-4.6108500027912669E-3</c:v>
                </c:pt>
                <c:pt idx="131">
                  <c:v>-1.2451499933376908E-3</c:v>
                </c:pt>
                <c:pt idx="132">
                  <c:v>9.3712500020046718E-3</c:v>
                </c:pt>
                <c:pt idx="134">
                  <c:v>-2.8737999964505434E-3</c:v>
                </c:pt>
                <c:pt idx="135">
                  <c:v>1.0453250004502479E-2</c:v>
                </c:pt>
                <c:pt idx="139">
                  <c:v>-1.1565499953576364E-3</c:v>
                </c:pt>
                <c:pt idx="140">
                  <c:v>1.2805750004190486E-2</c:v>
                </c:pt>
                <c:pt idx="143">
                  <c:v>7.019700002274476E-3</c:v>
                </c:pt>
                <c:pt idx="145">
                  <c:v>-4.6023499962757342E-3</c:v>
                </c:pt>
                <c:pt idx="149">
                  <c:v>1.3989550003316253E-2</c:v>
                </c:pt>
                <c:pt idx="153">
                  <c:v>1.4129999908618629E-4</c:v>
                </c:pt>
                <c:pt idx="158">
                  <c:v>-5.5627499968977645E-3</c:v>
                </c:pt>
                <c:pt idx="160">
                  <c:v>-4.7257999976864085E-3</c:v>
                </c:pt>
                <c:pt idx="161">
                  <c:v>1.2741999962599948E-3</c:v>
                </c:pt>
                <c:pt idx="162">
                  <c:v>3.2741999966674484E-3</c:v>
                </c:pt>
                <c:pt idx="163">
                  <c:v>-5.1093999936711043E-3</c:v>
                </c:pt>
                <c:pt idx="166">
                  <c:v>-4.378949997771997E-3</c:v>
                </c:pt>
                <c:pt idx="168">
                  <c:v>-1.0829999955603853E-3</c:v>
                </c:pt>
                <c:pt idx="169">
                  <c:v>-2.3148499967646785E-3</c:v>
                </c:pt>
                <c:pt idx="170">
                  <c:v>1.6003999990061857E-3</c:v>
                </c:pt>
                <c:pt idx="203">
                  <c:v>3.0154499982018024E-3</c:v>
                </c:pt>
                <c:pt idx="204">
                  <c:v>2.3114000068744645E-3</c:v>
                </c:pt>
                <c:pt idx="205">
                  <c:v>5.7865000053425319E-3</c:v>
                </c:pt>
                <c:pt idx="225">
                  <c:v>-1.8338249996304512E-2</c:v>
                </c:pt>
                <c:pt idx="226">
                  <c:v>3.3488800007035024E-2</c:v>
                </c:pt>
                <c:pt idx="227">
                  <c:v>-1.148899995314423E-3</c:v>
                </c:pt>
                <c:pt idx="228">
                  <c:v>4.8578149995591957E-2</c:v>
                </c:pt>
                <c:pt idx="229">
                  <c:v>-1.9667749991640449E-2</c:v>
                </c:pt>
                <c:pt idx="230">
                  <c:v>1.3610950009024236E-2</c:v>
                </c:pt>
                <c:pt idx="231">
                  <c:v>-5.3834949998417869E-2</c:v>
                </c:pt>
                <c:pt idx="238">
                  <c:v>5.0898250003228895E-2</c:v>
                </c:pt>
                <c:pt idx="239">
                  <c:v>-2.858299994841218E-3</c:v>
                </c:pt>
                <c:pt idx="240">
                  <c:v>-6.2220000108936802E-4</c:v>
                </c:pt>
                <c:pt idx="247">
                  <c:v>1.2135700002545491E-2</c:v>
                </c:pt>
                <c:pt idx="248">
                  <c:v>-2.2158499996294267E-3</c:v>
                </c:pt>
                <c:pt idx="341">
                  <c:v>-4.8744749998149928E-2</c:v>
                </c:pt>
                <c:pt idx="344">
                  <c:v>-4.164199999650009E-2</c:v>
                </c:pt>
                <c:pt idx="345">
                  <c:v>-4.7106650003115647E-2</c:v>
                </c:pt>
                <c:pt idx="349">
                  <c:v>-3.003799996804446E-3</c:v>
                </c:pt>
                <c:pt idx="350">
                  <c:v>-5.6970799996634014E-2</c:v>
                </c:pt>
                <c:pt idx="353">
                  <c:v>5.8747500079334714E-3</c:v>
                </c:pt>
                <c:pt idx="355">
                  <c:v>3.8354500000423286E-2</c:v>
                </c:pt>
                <c:pt idx="359">
                  <c:v>5.6099100002029445E-2</c:v>
                </c:pt>
                <c:pt idx="363">
                  <c:v>-3.8215999957174063E-3</c:v>
                </c:pt>
                <c:pt idx="366">
                  <c:v>3.5953150007117074E-2</c:v>
                </c:pt>
                <c:pt idx="367">
                  <c:v>-3.8310749994707294E-2</c:v>
                </c:pt>
                <c:pt idx="368">
                  <c:v>-4.2711499991128221E-3</c:v>
                </c:pt>
                <c:pt idx="369">
                  <c:v>-4.5714050000242423E-2</c:v>
                </c:pt>
                <c:pt idx="370">
                  <c:v>-3.7434099998790771E-2</c:v>
                </c:pt>
                <c:pt idx="373">
                  <c:v>-4.1721549998328555E-2</c:v>
                </c:pt>
                <c:pt idx="375">
                  <c:v>-9.5244999829446897E-4</c:v>
                </c:pt>
                <c:pt idx="376">
                  <c:v>-5.1008999995246995E-2</c:v>
                </c:pt>
                <c:pt idx="377">
                  <c:v>-4.7449149991734885E-2</c:v>
                </c:pt>
                <c:pt idx="427">
                  <c:v>-1.1308349996397737E-2</c:v>
                </c:pt>
                <c:pt idx="428">
                  <c:v>-1.2981299994862638E-2</c:v>
                </c:pt>
                <c:pt idx="430">
                  <c:v>2.4741900007938966E-2</c:v>
                </c:pt>
                <c:pt idx="464">
                  <c:v>5.4521600002772175E-2</c:v>
                </c:pt>
                <c:pt idx="470">
                  <c:v>1.97438500035787E-2</c:v>
                </c:pt>
                <c:pt idx="471">
                  <c:v>1.3375900001847185E-2</c:v>
                </c:pt>
                <c:pt idx="540">
                  <c:v>-2.3688599998422433E-2</c:v>
                </c:pt>
                <c:pt idx="639">
                  <c:v>1.6927500000747386E-2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095-4B69-8F79-C2AFEAE3E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42584"/>
        <c:axId val="1"/>
      </c:scatterChart>
      <c:valAx>
        <c:axId val="829742584"/>
        <c:scaling>
          <c:orientation val="minMax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84064764830163"/>
              <c:y val="0.8515176966515549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313107695599183E-2"/>
              <c:y val="0.375758530183727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425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1397410476528861"/>
          <c:y val="0.92424528752087809"/>
          <c:w val="0.67831241618815108"/>
          <c:h val="6.060637874811103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808142586827809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62800394315777"/>
          <c:y val="0.14457831325301204"/>
          <c:w val="0.81540755544799481"/>
          <c:h val="0.6475903614457830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5'!$H$20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5'!$H$21:$H$770</c:f>
              <c:numCache>
                <c:formatCode>General</c:formatCode>
                <c:ptCount val="750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FA-4CB9-927B-852E9BA8A066}"/>
            </c:ext>
          </c:extLst>
        </c:ser>
        <c:ser>
          <c:idx val="1"/>
          <c:order val="1"/>
          <c:tx>
            <c:strRef>
              <c:f>'Active 5'!$I$20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5'!$I$21:$I$770</c:f>
              <c:numCache>
                <c:formatCode>General</c:formatCode>
                <c:ptCount val="750"/>
                <c:pt idx="0">
                  <c:v>-4.882855000323616E-2</c:v>
                </c:pt>
                <c:pt idx="1">
                  <c:v>2.4374649998208042E-2</c:v>
                </c:pt>
                <c:pt idx="2">
                  <c:v>-2.1857200001250021E-2</c:v>
                </c:pt>
                <c:pt idx="3">
                  <c:v>2.946985000744462E-2</c:v>
                </c:pt>
                <c:pt idx="4">
                  <c:v>-5.7441549994109664E-2</c:v>
                </c:pt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-4.3887050000193994E-2</c:v>
                </c:pt>
                <c:pt idx="31">
                  <c:v>-3.30174999544397E-3</c:v>
                </c:pt>
                <c:pt idx="32">
                  <c:v>7.0485000469489023E-4</c:v>
                </c:pt>
                <c:pt idx="33">
                  <c:v>1.0262499999953434E-3</c:v>
                </c:pt>
                <c:pt idx="34">
                  <c:v>1.5969699998095166E-2</c:v>
                </c:pt>
                <c:pt idx="35">
                  <c:v>-7.3280500000691973E-3</c:v>
                </c:pt>
                <c:pt idx="36">
                  <c:v>-6.4873000010265969E-3</c:v>
                </c:pt>
                <c:pt idx="37">
                  <c:v>-4.920849998597987E-3</c:v>
                </c:pt>
                <c:pt idx="38">
                  <c:v>1.1046000072383322E-3</c:v>
                </c:pt>
                <c:pt idx="39">
                  <c:v>8.1046000050264411E-3</c:v>
                </c:pt>
                <c:pt idx="40">
                  <c:v>-2.2102749993791804E-2</c:v>
                </c:pt>
                <c:pt idx="41">
                  <c:v>-1.2775700000929646E-2</c:v>
                </c:pt>
                <c:pt idx="42">
                  <c:v>5.5768000020179898E-3</c:v>
                </c:pt>
                <c:pt idx="43">
                  <c:v>-2.447700004267972E-3</c:v>
                </c:pt>
                <c:pt idx="44">
                  <c:v>-8.1206499962718226E-3</c:v>
                </c:pt>
                <c:pt idx="45">
                  <c:v>1.0735150004620664E-2</c:v>
                </c:pt>
                <c:pt idx="46">
                  <c:v>-8.8557999988552183E-3</c:v>
                </c:pt>
                <c:pt idx="47">
                  <c:v>-1.817624999966938E-2</c:v>
                </c:pt>
                <c:pt idx="48">
                  <c:v>-1.3835999925504439E-3</c:v>
                </c:pt>
                <c:pt idx="49">
                  <c:v>2.9594999796245247E-4</c:v>
                </c:pt>
                <c:pt idx="50">
                  <c:v>-2.087649998429697E-3</c:v>
                </c:pt>
                <c:pt idx="51">
                  <c:v>-7.2911500028567389E-3</c:v>
                </c:pt>
                <c:pt idx="52">
                  <c:v>-5.2100499960943125E-3</c:v>
                </c:pt>
                <c:pt idx="53">
                  <c:v>-3.1067599993548356E-2</c:v>
                </c:pt>
                <c:pt idx="54">
                  <c:v>-7.4511999991955236E-3</c:v>
                </c:pt>
                <c:pt idx="55">
                  <c:v>-6.8347999913385138E-3</c:v>
                </c:pt>
                <c:pt idx="56">
                  <c:v>-4.9924999620998278E-4</c:v>
                </c:pt>
                <c:pt idx="57">
                  <c:v>-4.3230000010225922E-3</c:v>
                </c:pt>
                <c:pt idx="58">
                  <c:v>6.7700000363402069E-4</c:v>
                </c:pt>
                <c:pt idx="59">
                  <c:v>-1.5379550000943709E-2</c:v>
                </c:pt>
                <c:pt idx="60">
                  <c:v>-7.0194999934756197E-3</c:v>
                </c:pt>
                <c:pt idx="61">
                  <c:v>-1.7539749991556164E-2</c:v>
                </c:pt>
                <c:pt idx="62">
                  <c:v>-2.8063999925507233E-3</c:v>
                </c:pt>
                <c:pt idx="63">
                  <c:v>7.9114999971352518E-4</c:v>
                </c:pt>
                <c:pt idx="64">
                  <c:v>-7.6470999993034638E-3</c:v>
                </c:pt>
                <c:pt idx="65">
                  <c:v>3.6799500012421049E-3</c:v>
                </c:pt>
                <c:pt idx="66">
                  <c:v>-6.7092999961460009E-3</c:v>
                </c:pt>
                <c:pt idx="67">
                  <c:v>2.4481000073137693E-3</c:v>
                </c:pt>
                <c:pt idx="68">
                  <c:v>-6.9355000014184043E-3</c:v>
                </c:pt>
                <c:pt idx="69">
                  <c:v>-1.7592500007594936E-3</c:v>
                </c:pt>
                <c:pt idx="70">
                  <c:v>2.6620000426191837E-4</c:v>
                </c:pt>
                <c:pt idx="71">
                  <c:v>-3.3680999986245297E-3</c:v>
                </c:pt>
                <c:pt idx="72">
                  <c:v>-3.7517000018851832E-3</c:v>
                </c:pt>
                <c:pt idx="73">
                  <c:v>-1.116449995606672E-3</c:v>
                </c:pt>
                <c:pt idx="74">
                  <c:v>-6.9891999955871142E-3</c:v>
                </c:pt>
                <c:pt idx="75">
                  <c:v>7.3950002843048424E-5</c:v>
                </c:pt>
                <c:pt idx="76">
                  <c:v>-1.669324999966193E-2</c:v>
                </c:pt>
                <c:pt idx="77">
                  <c:v>-4.9194500024896115E-3</c:v>
                </c:pt>
                <c:pt idx="78">
                  <c:v>-1.397300002281554E-3</c:v>
                </c:pt>
                <c:pt idx="79">
                  <c:v>-3.9729999843984842E-4</c:v>
                </c:pt>
                <c:pt idx="80">
                  <c:v>3.3765000043786131E-3</c:v>
                </c:pt>
                <c:pt idx="81">
                  <c:v>-2.7099999715574086E-4</c:v>
                </c:pt>
                <c:pt idx="82">
                  <c:v>7.2900000668596476E-4</c:v>
                </c:pt>
                <c:pt idx="83">
                  <c:v>-5.2567999955499545E-3</c:v>
                </c:pt>
                <c:pt idx="84">
                  <c:v>-4.7525499976472929E-3</c:v>
                </c:pt>
                <c:pt idx="85">
                  <c:v>5.4312500069499947E-3</c:v>
                </c:pt>
                <c:pt idx="86">
                  <c:v>-5.7430999950156547E-3</c:v>
                </c:pt>
                <c:pt idx="87">
                  <c:v>-5.3264999951352365E-3</c:v>
                </c:pt>
                <c:pt idx="88">
                  <c:v>3.6490000056801364E-3</c:v>
                </c:pt>
                <c:pt idx="89">
                  <c:v>1.5990499960025772E-3</c:v>
                </c:pt>
                <c:pt idx="90">
                  <c:v>-1.0702549996494781E-2</c:v>
                </c:pt>
                <c:pt idx="91">
                  <c:v>-5.7590999931562692E-3</c:v>
                </c:pt>
                <c:pt idx="92">
                  <c:v>3.8572999983443879E-3</c:v>
                </c:pt>
                <c:pt idx="93">
                  <c:v>3.473700002359692E-3</c:v>
                </c:pt>
                <c:pt idx="94">
                  <c:v>-2.3286899995582644E-2</c:v>
                </c:pt>
                <c:pt idx="95">
                  <c:v>-6.7049999779555947E-4</c:v>
                </c:pt>
                <c:pt idx="96">
                  <c:v>-3.9999999717110768E-4</c:v>
                </c:pt>
                <c:pt idx="97">
                  <c:v>6.0094999935245141E-4</c:v>
                </c:pt>
                <c:pt idx="98">
                  <c:v>1.600950003194157E-3</c:v>
                </c:pt>
                <c:pt idx="99">
                  <c:v>1.073150007869117E-3</c:v>
                </c:pt>
                <c:pt idx="100">
                  <c:v>-5.2473000032478012E-3</c:v>
                </c:pt>
                <c:pt idx="101">
                  <c:v>4.9635000323178247E-4</c:v>
                </c:pt>
                <c:pt idx="102">
                  <c:v>-4.9776500018197112E-3</c:v>
                </c:pt>
                <c:pt idx="103">
                  <c:v>-2.9455999974743463E-3</c:v>
                </c:pt>
                <c:pt idx="104">
                  <c:v>3.4474500062060542E-3</c:v>
                </c:pt>
                <c:pt idx="105">
                  <c:v>5.0073000020347536E-3</c:v>
                </c:pt>
                <c:pt idx="106">
                  <c:v>-1.0492500005057082E-3</c:v>
                </c:pt>
                <c:pt idx="107">
                  <c:v>6.0139000052004121E-3</c:v>
                </c:pt>
                <c:pt idx="108">
                  <c:v>-6.0426499985624105E-3</c:v>
                </c:pt>
                <c:pt idx="109">
                  <c:v>-7.4007999937748536E-3</c:v>
                </c:pt>
                <c:pt idx="110">
                  <c:v>-2.2811000017100014E-3</c:v>
                </c:pt>
                <c:pt idx="111">
                  <c:v>5.2222000012989156E-3</c:v>
                </c:pt>
                <c:pt idx="112">
                  <c:v>1.3341900004888885E-2</c:v>
                </c:pt>
                <c:pt idx="113">
                  <c:v>-7.1925000011106022E-3</c:v>
                </c:pt>
                <c:pt idx="114">
                  <c:v>3.3673500074655749E-3</c:v>
                </c:pt>
                <c:pt idx="115">
                  <c:v>7.0469000056618825E-3</c:v>
                </c:pt>
                <c:pt idx="116">
                  <c:v>6.663300002401229E-3</c:v>
                </c:pt>
                <c:pt idx="117">
                  <c:v>-7.0972999965306371E-3</c:v>
                </c:pt>
                <c:pt idx="118">
                  <c:v>4.5191000026534311E-3</c:v>
                </c:pt>
                <c:pt idx="119">
                  <c:v>-1.3065249993815087E-2</c:v>
                </c:pt>
                <c:pt idx="120">
                  <c:v>-7.7692999984719791E-3</c:v>
                </c:pt>
                <c:pt idx="121">
                  <c:v>-2.0944999414496124E-4</c:v>
                </c:pt>
                <c:pt idx="122">
                  <c:v>-6.5930499986279756E-3</c:v>
                </c:pt>
                <c:pt idx="123">
                  <c:v>-4.6495999995386228E-3</c:v>
                </c:pt>
                <c:pt idx="124">
                  <c:v>-1.156599995738361E-3</c:v>
                </c:pt>
                <c:pt idx="125">
                  <c:v>3.7557500036200508E-3</c:v>
                </c:pt>
                <c:pt idx="126">
                  <c:v>1.2599999972735532E-3</c:v>
                </c:pt>
                <c:pt idx="127">
                  <c:v>3.0050003260839731E-5</c:v>
                </c:pt>
                <c:pt idx="133">
                  <c:v>-1.1066000006394461E-3</c:v>
                </c:pt>
                <c:pt idx="136">
                  <c:v>1.069650003046263E-3</c:v>
                </c:pt>
                <c:pt idx="137">
                  <c:v>2.6295000061509199E-3</c:v>
                </c:pt>
                <c:pt idx="138">
                  <c:v>2.4590000248281285E-4</c:v>
                </c:pt>
                <c:pt idx="141">
                  <c:v>-3.5967000003438443E-3</c:v>
                </c:pt>
                <c:pt idx="142">
                  <c:v>4.3655999979819171E-3</c:v>
                </c:pt>
                <c:pt idx="144">
                  <c:v>6.7812500055879354E-3</c:v>
                </c:pt>
                <c:pt idx="146">
                  <c:v>5.4673999984515831E-3</c:v>
                </c:pt>
                <c:pt idx="147">
                  <c:v>-6.268499928410165E-4</c:v>
                </c:pt>
                <c:pt idx="148">
                  <c:v>-1.01044999610167E-3</c:v>
                </c:pt>
                <c:pt idx="150">
                  <c:v>-1.5890750000835396E-2</c:v>
                </c:pt>
                <c:pt idx="151">
                  <c:v>6.1092499963706359E-3</c:v>
                </c:pt>
                <c:pt idx="152">
                  <c:v>9.6504999964963645E-4</c:v>
                </c:pt>
                <c:pt idx="154">
                  <c:v>1.9141299999319017E-2</c:v>
                </c:pt>
                <c:pt idx="155">
                  <c:v>-1.2611499987542629E-3</c:v>
                </c:pt>
                <c:pt idx="164">
                  <c:v>-1.9708500039996579E-3</c:v>
                </c:pt>
                <c:pt idx="165">
                  <c:v>-7.9896999959601089E-3</c:v>
                </c:pt>
                <c:pt idx="167">
                  <c:v>1.1180900000908878E-2</c:v>
                </c:pt>
                <c:pt idx="171">
                  <c:v>8.6004000040702522E-3</c:v>
                </c:pt>
                <c:pt idx="172">
                  <c:v>2.2441500041168183E-3</c:v>
                </c:pt>
                <c:pt idx="173">
                  <c:v>-6.1959999948157929E-3</c:v>
                </c:pt>
                <c:pt idx="174">
                  <c:v>7.1075000014388934E-3</c:v>
                </c:pt>
                <c:pt idx="175">
                  <c:v>1.9843600006424822E-2</c:v>
                </c:pt>
                <c:pt idx="176">
                  <c:v>3.4599999999045394E-3</c:v>
                </c:pt>
                <c:pt idx="177">
                  <c:v>8.4599999972851947E-3</c:v>
                </c:pt>
                <c:pt idx="178">
                  <c:v>2.5797000052989461E-3</c:v>
                </c:pt>
                <c:pt idx="179">
                  <c:v>3.2404000012320466E-3</c:v>
                </c:pt>
                <c:pt idx="180">
                  <c:v>4.2403999977977946E-3</c:v>
                </c:pt>
                <c:pt idx="181">
                  <c:v>-5.8529000016278587E-3</c:v>
                </c:pt>
                <c:pt idx="182">
                  <c:v>-2.556949999416247E-3</c:v>
                </c:pt>
                <c:pt idx="183">
                  <c:v>6.619300002057571E-3</c:v>
                </c:pt>
                <c:pt idx="184">
                  <c:v>-1.4129999908618629E-4</c:v>
                </c:pt>
                <c:pt idx="185">
                  <c:v>-9.9009499972453341E-3</c:v>
                </c:pt>
                <c:pt idx="186">
                  <c:v>-6.5584999538259581E-4</c:v>
                </c:pt>
                <c:pt idx="187">
                  <c:v>9.9342000030446798E-3</c:v>
                </c:pt>
                <c:pt idx="188">
                  <c:v>3.9540000070701353E-3</c:v>
                </c:pt>
                <c:pt idx="189">
                  <c:v>7.1084999945014715E-4</c:v>
                </c:pt>
                <c:pt idx="190">
                  <c:v>-1.5907499910099432E-3</c:v>
                </c:pt>
                <c:pt idx="191">
                  <c:v>3.7617500056512654E-3</c:v>
                </c:pt>
                <c:pt idx="192">
                  <c:v>-1.9864999921992421E-4</c:v>
                </c:pt>
                <c:pt idx="193">
                  <c:v>-1.1078949995862786E-2</c:v>
                </c:pt>
                <c:pt idx="194">
                  <c:v>5.6091000005835667E-3</c:v>
                </c:pt>
                <c:pt idx="195">
                  <c:v>6.7794999631587416E-4</c:v>
                </c:pt>
                <c:pt idx="196">
                  <c:v>4.016350008896552E-3</c:v>
                </c:pt>
                <c:pt idx="197">
                  <c:v>5.0239000047440641E-3</c:v>
                </c:pt>
                <c:pt idx="198">
                  <c:v>4.0126000021700747E-3</c:v>
                </c:pt>
                <c:pt idx="199">
                  <c:v>1.647850003791973E-3</c:v>
                </c:pt>
                <c:pt idx="200">
                  <c:v>1.655400003073737E-3</c:v>
                </c:pt>
                <c:pt idx="201">
                  <c:v>3.2152499989024363E-3</c:v>
                </c:pt>
                <c:pt idx="202">
                  <c:v>-1.4887999932398088E-3</c:v>
                </c:pt>
                <c:pt idx="206">
                  <c:v>-9.3812499981140718E-3</c:v>
                </c:pt>
                <c:pt idx="207">
                  <c:v>4.7262000007322058E-3</c:v>
                </c:pt>
                <c:pt idx="208">
                  <c:v>1.3501499997801147E-3</c:v>
                </c:pt>
                <c:pt idx="209">
                  <c:v>1.0238000002573244E-2</c:v>
                </c:pt>
                <c:pt idx="210">
                  <c:v>-6.025899994710926E-3</c:v>
                </c:pt>
                <c:pt idx="211">
                  <c:v>-8.0824499964364804E-3</c:v>
                </c:pt>
                <c:pt idx="212">
                  <c:v>-7.8741499964962713E-3</c:v>
                </c:pt>
                <c:pt idx="213">
                  <c:v>2.2101350004959386E-2</c:v>
                </c:pt>
                <c:pt idx="214">
                  <c:v>2.1654500014847144E-3</c:v>
                </c:pt>
                <c:pt idx="215">
                  <c:v>-6.538599991472438E-3</c:v>
                </c:pt>
                <c:pt idx="216">
                  <c:v>9.2145000235177577E-4</c:v>
                </c:pt>
                <c:pt idx="217">
                  <c:v>8.2815000496339053E-4</c:v>
                </c:pt>
                <c:pt idx="218">
                  <c:v>-1.3372599991271272E-2</c:v>
                </c:pt>
                <c:pt idx="219">
                  <c:v>2.8036500079906546E-3</c:v>
                </c:pt>
                <c:pt idx="220">
                  <c:v>-8.6929999815765768E-4</c:v>
                </c:pt>
                <c:pt idx="221">
                  <c:v>1.7612500014365651E-3</c:v>
                </c:pt>
                <c:pt idx="222">
                  <c:v>7.0195000007515773E-3</c:v>
                </c:pt>
                <c:pt idx="223">
                  <c:v>-1.2356549996184185E-2</c:v>
                </c:pt>
                <c:pt idx="224">
                  <c:v>-5.2514999697450548E-4</c:v>
                </c:pt>
                <c:pt idx="232">
                  <c:v>-1.1725899996235967E-2</c:v>
                </c:pt>
                <c:pt idx="233">
                  <c:v>-3.1095000013010576E-3</c:v>
                </c:pt>
                <c:pt idx="234">
                  <c:v>-4.1660499919089489E-3</c:v>
                </c:pt>
                <c:pt idx="235">
                  <c:v>1.1610000001383014E-3</c:v>
                </c:pt>
                <c:pt idx="236">
                  <c:v>-9.3922499945620075E-3</c:v>
                </c:pt>
                <c:pt idx="237">
                  <c:v>-1.214099997014273E-3</c:v>
                </c:pt>
                <c:pt idx="241">
                  <c:v>-3.8860999993630685E-3</c:v>
                </c:pt>
                <c:pt idx="242">
                  <c:v>-2.1744999976363033E-3</c:v>
                </c:pt>
                <c:pt idx="243">
                  <c:v>-1.2866499964729883E-3</c:v>
                </c:pt>
                <c:pt idx="244">
                  <c:v>-1.0110399998666253E-2</c:v>
                </c:pt>
                <c:pt idx="245">
                  <c:v>-1.1551399999007117E-2</c:v>
                </c:pt>
                <c:pt idx="246">
                  <c:v>-6.0792000003857538E-3</c:v>
                </c:pt>
                <c:pt idx="249">
                  <c:v>-1.0603199996694457E-2</c:v>
                </c:pt>
                <c:pt idx="250">
                  <c:v>-1.4960399996198248E-2</c:v>
                </c:pt>
                <c:pt idx="251">
                  <c:v>-1.5644500017515384E-3</c:v>
                </c:pt>
                <c:pt idx="252">
                  <c:v>-1.4739499965799041E-3</c:v>
                </c:pt>
                <c:pt idx="253">
                  <c:v>-1.485754999157507E-2</c:v>
                </c:pt>
                <c:pt idx="254">
                  <c:v>1.0859000030905008E-3</c:v>
                </c:pt>
                <c:pt idx="255">
                  <c:v>-1.4737849996890873E-2</c:v>
                </c:pt>
                <c:pt idx="256">
                  <c:v>-8.3749997429549694E-5</c:v>
                </c:pt>
                <c:pt idx="257">
                  <c:v>-9.6181499975500628E-3</c:v>
                </c:pt>
                <c:pt idx="258">
                  <c:v>-1.3291099996422417E-2</c:v>
                </c:pt>
                <c:pt idx="259">
                  <c:v>-3.1958999970811419E-3</c:v>
                </c:pt>
                <c:pt idx="260">
                  <c:v>-9.7480999975232407E-3</c:v>
                </c:pt>
                <c:pt idx="261">
                  <c:v>-1.0421049999422394E-2</c:v>
                </c:pt>
                <c:pt idx="262">
                  <c:v>-6.131699999968987E-3</c:v>
                </c:pt>
                <c:pt idx="263">
                  <c:v>-8.5275499950512312E-3</c:v>
                </c:pt>
                <c:pt idx="264">
                  <c:v>-6.6839999926742166E-3</c:v>
                </c:pt>
                <c:pt idx="265">
                  <c:v>-3.9102000009734184E-3</c:v>
                </c:pt>
                <c:pt idx="266">
                  <c:v>-2.677399999811314E-3</c:v>
                </c:pt>
                <c:pt idx="267">
                  <c:v>-1.3971450003737118E-2</c:v>
                </c:pt>
                <c:pt idx="268">
                  <c:v>-1.3411599997198209E-2</c:v>
                </c:pt>
                <c:pt idx="269">
                  <c:v>-1.0931849996268284E-2</c:v>
                </c:pt>
                <c:pt idx="270">
                  <c:v>-3.0063000012887642E-3</c:v>
                </c:pt>
                <c:pt idx="271">
                  <c:v>-2.0332399995822925E-2</c:v>
                </c:pt>
                <c:pt idx="272">
                  <c:v>-6.0863999970024452E-3</c:v>
                </c:pt>
                <c:pt idx="273">
                  <c:v>-1.1141900002257898E-2</c:v>
                </c:pt>
                <c:pt idx="274">
                  <c:v>-1.8373749997408595E-2</c:v>
                </c:pt>
                <c:pt idx="275">
                  <c:v>-6.7761999962385744E-3</c:v>
                </c:pt>
                <c:pt idx="276">
                  <c:v>-1.7159799994260538E-2</c:v>
                </c:pt>
                <c:pt idx="277">
                  <c:v>-1.2480249992222525E-2</c:v>
                </c:pt>
                <c:pt idx="278">
                  <c:v>-2.3517949994129594E-2</c:v>
                </c:pt>
                <c:pt idx="279">
                  <c:v>-6.5367999923182651E-3</c:v>
                </c:pt>
                <c:pt idx="280">
                  <c:v>-1.6485899999679532E-2</c:v>
                </c:pt>
                <c:pt idx="281">
                  <c:v>-1.4565999998012558E-2</c:v>
                </c:pt>
                <c:pt idx="282">
                  <c:v>-3.1446300003153738E-2</c:v>
                </c:pt>
                <c:pt idx="283">
                  <c:v>-9.9513999957707711E-3</c:v>
                </c:pt>
                <c:pt idx="284">
                  <c:v>-1.2489549997553695E-2</c:v>
                </c:pt>
                <c:pt idx="285">
                  <c:v>-4.1624999939813279E-3</c:v>
                </c:pt>
                <c:pt idx="286">
                  <c:v>-2.1375499993155245E-2</c:v>
                </c:pt>
                <c:pt idx="287">
                  <c:v>-2.1519699992495589E-2</c:v>
                </c:pt>
                <c:pt idx="288">
                  <c:v>-1.4632799997343682E-2</c:v>
                </c:pt>
                <c:pt idx="289">
                  <c:v>-1.4343449998705182E-2</c:v>
                </c:pt>
                <c:pt idx="290">
                  <c:v>-1.4273699991463218E-2</c:v>
                </c:pt>
                <c:pt idx="291">
                  <c:v>-1.4863699994748458E-2</c:v>
                </c:pt>
                <c:pt idx="292">
                  <c:v>-1.4824099998804741E-2</c:v>
                </c:pt>
                <c:pt idx="293">
                  <c:v>-9.0445499954512343E-3</c:v>
                </c:pt>
                <c:pt idx="294">
                  <c:v>-6.3631000011810102E-3</c:v>
                </c:pt>
                <c:pt idx="295">
                  <c:v>6.3690000388305634E-4</c:v>
                </c:pt>
                <c:pt idx="296">
                  <c:v>-8.8409500021953136E-3</c:v>
                </c:pt>
                <c:pt idx="297">
                  <c:v>-1.6217949996644165E-2</c:v>
                </c:pt>
                <c:pt idx="298">
                  <c:v>-2.0416999977896921E-3</c:v>
                </c:pt>
                <c:pt idx="299">
                  <c:v>-6.474299996625632E-3</c:v>
                </c:pt>
                <c:pt idx="300">
                  <c:v>-1.6233950002060737E-2</c:v>
                </c:pt>
                <c:pt idx="301">
                  <c:v>-4.6673999968334101E-3</c:v>
                </c:pt>
                <c:pt idx="302">
                  <c:v>-1.1163149996718857E-2</c:v>
                </c:pt>
                <c:pt idx="303">
                  <c:v>-1.1219699998036958E-2</c:v>
                </c:pt>
                <c:pt idx="304">
                  <c:v>-6.3252499967347831E-3</c:v>
                </c:pt>
                <c:pt idx="305">
                  <c:v>-1.4853500033495948E-3</c:v>
                </c:pt>
                <c:pt idx="306">
                  <c:v>-7.3967499993159436E-3</c:v>
                </c:pt>
                <c:pt idx="307">
                  <c:v>-8.0484999489272013E-4</c:v>
                </c:pt>
                <c:pt idx="308">
                  <c:v>-8.5908999972161837E-3</c:v>
                </c:pt>
                <c:pt idx="309">
                  <c:v>-1.506119999976363E-2</c:v>
                </c:pt>
                <c:pt idx="310">
                  <c:v>-1.067279999551829E-2</c:v>
                </c:pt>
                <c:pt idx="311">
                  <c:v>-1.58604999887757E-3</c:v>
                </c:pt>
                <c:pt idx="312">
                  <c:v>-1.7144949997600634E-2</c:v>
                </c:pt>
                <c:pt idx="313">
                  <c:v>-6.9432499949471094E-3</c:v>
                </c:pt>
                <c:pt idx="314">
                  <c:v>-1.1289149995718617E-2</c:v>
                </c:pt>
                <c:pt idx="315">
                  <c:v>-1.9759449998673517E-2</c:v>
                </c:pt>
                <c:pt idx="316">
                  <c:v>-5.0233500005560927E-3</c:v>
                </c:pt>
                <c:pt idx="317">
                  <c:v>-1.5073299997311551E-2</c:v>
                </c:pt>
                <c:pt idx="318">
                  <c:v>-1.0481400000571739E-2</c:v>
                </c:pt>
                <c:pt idx="319">
                  <c:v>-1.9028900002012961E-2</c:v>
                </c:pt>
                <c:pt idx="320">
                  <c:v>-1.693179999710992E-2</c:v>
                </c:pt>
                <c:pt idx="321">
                  <c:v>6.1756500072078779E-3</c:v>
                </c:pt>
                <c:pt idx="322">
                  <c:v>-1.4729149996128399E-2</c:v>
                </c:pt>
                <c:pt idx="323">
                  <c:v>-1.0281449998728931E-2</c:v>
                </c:pt>
                <c:pt idx="324">
                  <c:v>-1.6067499993368983E-2</c:v>
                </c:pt>
                <c:pt idx="325">
                  <c:v>-1.5097650000825524E-2</c:v>
                </c:pt>
                <c:pt idx="326">
                  <c:v>-1.3505749993782956E-2</c:v>
                </c:pt>
                <c:pt idx="327">
                  <c:v>-9.4990500001586042E-3</c:v>
                </c:pt>
                <c:pt idx="328">
                  <c:v>-4.1465499962214381E-3</c:v>
                </c:pt>
                <c:pt idx="329">
                  <c:v>-4.0824499956215732E-3</c:v>
                </c:pt>
                <c:pt idx="330">
                  <c:v>4.0127500033122487E-3</c:v>
                </c:pt>
                <c:pt idx="331">
                  <c:v>-1.5131449996260926E-2</c:v>
                </c:pt>
                <c:pt idx="332">
                  <c:v>-1.2619649991393089E-2</c:v>
                </c:pt>
                <c:pt idx="333">
                  <c:v>-1.1349050000717398E-2</c:v>
                </c:pt>
                <c:pt idx="334">
                  <c:v>-1.46949499976472E-2</c:v>
                </c:pt>
                <c:pt idx="335">
                  <c:v>-1.8981449997227173E-2</c:v>
                </c:pt>
                <c:pt idx="336">
                  <c:v>-8.365049994608853E-3</c:v>
                </c:pt>
                <c:pt idx="337">
                  <c:v>-1.3949399995908607E-2</c:v>
                </c:pt>
                <c:pt idx="338">
                  <c:v>-9.853249997831881E-3</c:v>
                </c:pt>
                <c:pt idx="339">
                  <c:v>-1.8406399998639245E-2</c:v>
                </c:pt>
                <c:pt idx="340">
                  <c:v>-1.0398849997727666E-2</c:v>
                </c:pt>
                <c:pt idx="342">
                  <c:v>-1.3870099995983765E-2</c:v>
                </c:pt>
                <c:pt idx="343">
                  <c:v>-1.4126449998002499E-2</c:v>
                </c:pt>
                <c:pt idx="346">
                  <c:v>-1.3375249996897765E-2</c:v>
                </c:pt>
                <c:pt idx="347">
                  <c:v>-2.6578749995678663E-2</c:v>
                </c:pt>
                <c:pt idx="348">
                  <c:v>-1.3984949997393414E-2</c:v>
                </c:pt>
                <c:pt idx="351">
                  <c:v>-1.4328949997434393E-2</c:v>
                </c:pt>
                <c:pt idx="352">
                  <c:v>-1.9068699992203619E-2</c:v>
                </c:pt>
                <c:pt idx="354">
                  <c:v>-1.8362749993684702E-2</c:v>
                </c:pt>
                <c:pt idx="356">
                  <c:v>-2.0650199992815033E-2</c:v>
                </c:pt>
                <c:pt idx="360">
                  <c:v>-2.0818899996811524E-2</c:v>
                </c:pt>
                <c:pt idx="361">
                  <c:v>-2.089430000341963E-2</c:v>
                </c:pt>
                <c:pt idx="362">
                  <c:v>-2.510729999630712E-2</c:v>
                </c:pt>
                <c:pt idx="364">
                  <c:v>-2.2588799998629838E-2</c:v>
                </c:pt>
                <c:pt idx="365">
                  <c:v>-1.1355999995430466E-2</c:v>
                </c:pt>
                <c:pt idx="371">
                  <c:v>-2.0784699998330325E-2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FFA-4CB9-927B-852E9BA8A066}"/>
            </c:ext>
          </c:extLst>
        </c:ser>
        <c:ser>
          <c:idx val="2"/>
          <c:order val="2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5'!$J$21:$J$770</c:f>
              <c:numCache>
                <c:formatCode>General</c:formatCode>
                <c:ptCount val="750"/>
                <c:pt idx="156">
                  <c:v>-4.0848999997251667E-3</c:v>
                </c:pt>
                <c:pt idx="157">
                  <c:v>4.7495000035269186E-4</c:v>
                </c:pt>
                <c:pt idx="159">
                  <c:v>6.6512000048533082E-3</c:v>
                </c:pt>
                <c:pt idx="357">
                  <c:v>-2.0010799998999573E-2</c:v>
                </c:pt>
                <c:pt idx="358">
                  <c:v>-1.7183749994728714E-2</c:v>
                </c:pt>
                <c:pt idx="372">
                  <c:v>-2.5724849991092924E-2</c:v>
                </c:pt>
                <c:pt idx="374">
                  <c:v>-2.2681200003717095E-2</c:v>
                </c:pt>
                <c:pt idx="379">
                  <c:v>-2.4760599997534882E-2</c:v>
                </c:pt>
                <c:pt idx="380">
                  <c:v>-2.5755199996638112E-2</c:v>
                </c:pt>
                <c:pt idx="389">
                  <c:v>-2.8962899996258784E-2</c:v>
                </c:pt>
                <c:pt idx="391">
                  <c:v>-2.7249499995377846E-2</c:v>
                </c:pt>
                <c:pt idx="401">
                  <c:v>-2.5412999995751306E-2</c:v>
                </c:pt>
                <c:pt idx="402">
                  <c:v>-2.8383849996316712E-2</c:v>
                </c:pt>
                <c:pt idx="403">
                  <c:v>-2.5556799992045853E-2</c:v>
                </c:pt>
                <c:pt idx="412">
                  <c:v>-2.4780799998552538E-2</c:v>
                </c:pt>
                <c:pt idx="431">
                  <c:v>-1.899079999566311E-2</c:v>
                </c:pt>
                <c:pt idx="432">
                  <c:v>-2.0563749996654224E-2</c:v>
                </c:pt>
                <c:pt idx="445">
                  <c:v>-1.9467600002826657E-2</c:v>
                </c:pt>
                <c:pt idx="457">
                  <c:v>-1.943675000075018E-2</c:v>
                </c:pt>
                <c:pt idx="458">
                  <c:v>-1.9909699993149843E-2</c:v>
                </c:pt>
                <c:pt idx="476">
                  <c:v>-1.87926999933552E-2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FFA-4CB9-927B-852E9BA8A066}"/>
            </c:ext>
          </c:extLst>
        </c:ser>
        <c:ser>
          <c:idx val="3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5'!$F$21:$F$1770</c:f>
              <c:numCache>
                <c:formatCode>General</c:formatCode>
                <c:ptCount val="1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5'!$K$21:$K$1770</c:f>
              <c:numCache>
                <c:formatCode>General</c:formatCode>
                <c:ptCount val="1750"/>
                <c:pt idx="378">
                  <c:v>-2.6111499995749909E-2</c:v>
                </c:pt>
                <c:pt idx="381">
                  <c:v>-2.7998799996566959E-2</c:v>
                </c:pt>
                <c:pt idx="382">
                  <c:v>-2.8041749996191356E-2</c:v>
                </c:pt>
                <c:pt idx="383">
                  <c:v>-2.9170649992011022E-2</c:v>
                </c:pt>
                <c:pt idx="384">
                  <c:v>-2.9000149996136315E-2</c:v>
                </c:pt>
                <c:pt idx="385">
                  <c:v>-3.0915949995687697E-2</c:v>
                </c:pt>
                <c:pt idx="386">
                  <c:v>-2.768889999424573E-2</c:v>
                </c:pt>
                <c:pt idx="387">
                  <c:v>-2.739185000245925E-2</c:v>
                </c:pt>
                <c:pt idx="388">
                  <c:v>-2.9099949999363162E-2</c:v>
                </c:pt>
                <c:pt idx="390">
                  <c:v>-2.6764299997012131E-2</c:v>
                </c:pt>
                <c:pt idx="392">
                  <c:v>-2.6396899993414991E-2</c:v>
                </c:pt>
                <c:pt idx="393">
                  <c:v>-2.986984999733977E-2</c:v>
                </c:pt>
                <c:pt idx="394">
                  <c:v>-2.9380499996477738E-2</c:v>
                </c:pt>
                <c:pt idx="395">
                  <c:v>-3.0453449995547999E-2</c:v>
                </c:pt>
                <c:pt idx="396">
                  <c:v>-2.8966549994947854E-2</c:v>
                </c:pt>
                <c:pt idx="397">
                  <c:v>-2.8600949997780845E-2</c:v>
                </c:pt>
                <c:pt idx="398">
                  <c:v>-2.7090099996712524E-2</c:v>
                </c:pt>
                <c:pt idx="399">
                  <c:v>-2.5765599995793309E-2</c:v>
                </c:pt>
                <c:pt idx="400">
                  <c:v>-2.6273700001183897E-2</c:v>
                </c:pt>
                <c:pt idx="404">
                  <c:v>-2.564689999417169E-2</c:v>
                </c:pt>
                <c:pt idx="405">
                  <c:v>-2.7449149994936306E-2</c:v>
                </c:pt>
                <c:pt idx="406">
                  <c:v>-2.6760549997561611E-2</c:v>
                </c:pt>
                <c:pt idx="407">
                  <c:v>-2.5767899998754729E-2</c:v>
                </c:pt>
                <c:pt idx="408">
                  <c:v>-2.4730099998123478E-2</c:v>
                </c:pt>
                <c:pt idx="409">
                  <c:v>-2.7374849996704143E-2</c:v>
                </c:pt>
                <c:pt idx="410">
                  <c:v>-2.5199750001775101E-2</c:v>
                </c:pt>
                <c:pt idx="411">
                  <c:v>-2.5460368407948408E-2</c:v>
                </c:pt>
                <c:pt idx="413">
                  <c:v>-2.3342799999227282E-2</c:v>
                </c:pt>
                <c:pt idx="414">
                  <c:v>-2.2171999997226521E-2</c:v>
                </c:pt>
                <c:pt idx="415">
                  <c:v>-2.6944949997414369E-2</c:v>
                </c:pt>
                <c:pt idx="416">
                  <c:v>-2.4156349994882476E-2</c:v>
                </c:pt>
                <c:pt idx="417">
                  <c:v>-2.4663699994562194E-2</c:v>
                </c:pt>
                <c:pt idx="418">
                  <c:v>-2.4136649997672066E-2</c:v>
                </c:pt>
                <c:pt idx="419">
                  <c:v>-2.3609599993505981E-2</c:v>
                </c:pt>
                <c:pt idx="420">
                  <c:v>-2.2266499996476341E-2</c:v>
                </c:pt>
                <c:pt idx="421">
                  <c:v>-2.117395000095712E-2</c:v>
                </c:pt>
                <c:pt idx="422">
                  <c:v>-2.0446899994567502E-2</c:v>
                </c:pt>
                <c:pt idx="423">
                  <c:v>-2.1103449995280243E-2</c:v>
                </c:pt>
                <c:pt idx="424">
                  <c:v>-2.3370650000288151E-2</c:v>
                </c:pt>
                <c:pt idx="425">
                  <c:v>-2.1043599997938145E-2</c:v>
                </c:pt>
                <c:pt idx="426">
                  <c:v>-2.0143599998846184E-2</c:v>
                </c:pt>
                <c:pt idx="429">
                  <c:v>-1.9823899994662497E-2</c:v>
                </c:pt>
                <c:pt idx="433">
                  <c:v>-1.9939799996791407E-2</c:v>
                </c:pt>
                <c:pt idx="434">
                  <c:v>-1.9333399992319755E-2</c:v>
                </c:pt>
                <c:pt idx="435">
                  <c:v>-2.1706349994929042E-2</c:v>
                </c:pt>
                <c:pt idx="436">
                  <c:v>-1.9079300000157673E-2</c:v>
                </c:pt>
                <c:pt idx="437">
                  <c:v>-1.9462899996142369E-2</c:v>
                </c:pt>
                <c:pt idx="438">
                  <c:v>-2.1373550000134856E-2</c:v>
                </c:pt>
                <c:pt idx="439">
                  <c:v>-1.745959999243496E-2</c:v>
                </c:pt>
                <c:pt idx="440">
                  <c:v>-2.1114449999004137E-2</c:v>
                </c:pt>
                <c:pt idx="441">
                  <c:v>-1.9687399995746091E-2</c:v>
                </c:pt>
                <c:pt idx="442">
                  <c:v>-1.9388150001759641E-2</c:v>
                </c:pt>
                <c:pt idx="443">
                  <c:v>-1.9165999998222105E-2</c:v>
                </c:pt>
                <c:pt idx="444">
                  <c:v>-2.2648749996733386E-2</c:v>
                </c:pt>
                <c:pt idx="446">
                  <c:v>-1.9788699995842762E-2</c:v>
                </c:pt>
                <c:pt idx="447">
                  <c:v>-1.9669000001158565E-2</c:v>
                </c:pt>
                <c:pt idx="448">
                  <c:v>-2.0109149998461362E-2</c:v>
                </c:pt>
                <c:pt idx="449">
                  <c:v>-1.9613199998275377E-2</c:v>
                </c:pt>
                <c:pt idx="450">
                  <c:v>-1.9180399998731446E-2</c:v>
                </c:pt>
                <c:pt idx="451">
                  <c:v>-1.9340999991982244E-2</c:v>
                </c:pt>
                <c:pt idx="452">
                  <c:v>-1.9504900003084913E-2</c:v>
                </c:pt>
                <c:pt idx="453">
                  <c:v>-1.9356749995495193E-2</c:v>
                </c:pt>
                <c:pt idx="454">
                  <c:v>-1.9829699995170813E-2</c:v>
                </c:pt>
                <c:pt idx="455">
                  <c:v>-1.9837050000205636E-2</c:v>
                </c:pt>
                <c:pt idx="456">
                  <c:v>-1.9519599998602644E-2</c:v>
                </c:pt>
                <c:pt idx="459">
                  <c:v>-1.9299799998407252E-2</c:v>
                </c:pt>
                <c:pt idx="460">
                  <c:v>-2.0656349995988421E-2</c:v>
                </c:pt>
                <c:pt idx="461">
                  <c:v>-2.1829299992532469E-2</c:v>
                </c:pt>
                <c:pt idx="462">
                  <c:v>-1.9362849998287857E-2</c:v>
                </c:pt>
                <c:pt idx="463">
                  <c:v>-1.9207599994842894E-2</c:v>
                </c:pt>
                <c:pt idx="465">
                  <c:v>-1.9297249993542209E-2</c:v>
                </c:pt>
                <c:pt idx="466">
                  <c:v>-1.8834449991118163E-2</c:v>
                </c:pt>
                <c:pt idx="467">
                  <c:v>-1.9088050001300871E-2</c:v>
                </c:pt>
                <c:pt idx="468">
                  <c:v>-1.9552099991415162E-2</c:v>
                </c:pt>
                <c:pt idx="469">
                  <c:v>-1.9443049997789785E-2</c:v>
                </c:pt>
                <c:pt idx="472">
                  <c:v>-2.3231450002640486E-2</c:v>
                </c:pt>
                <c:pt idx="473">
                  <c:v>-1.8831450004654471E-2</c:v>
                </c:pt>
                <c:pt idx="474">
                  <c:v>-1.9804399998974986E-2</c:v>
                </c:pt>
                <c:pt idx="475">
                  <c:v>-1.8477349993190728E-2</c:v>
                </c:pt>
                <c:pt idx="477">
                  <c:v>-1.9486849989334587E-2</c:v>
                </c:pt>
                <c:pt idx="478">
                  <c:v>-1.9850749995384831E-2</c:v>
                </c:pt>
                <c:pt idx="479">
                  <c:v>-1.8229349996545352E-2</c:v>
                </c:pt>
                <c:pt idx="480">
                  <c:v>-1.8658999993931502E-2</c:v>
                </c:pt>
                <c:pt idx="481">
                  <c:v>-1.9333399992319755E-2</c:v>
                </c:pt>
                <c:pt idx="482">
                  <c:v>-1.900634999765316E-2</c:v>
                </c:pt>
                <c:pt idx="483">
                  <c:v>-1.767929999914486E-2</c:v>
                </c:pt>
                <c:pt idx="484">
                  <c:v>-1.9665350002469495E-2</c:v>
                </c:pt>
                <c:pt idx="485">
                  <c:v>-1.9921049999538809E-2</c:v>
                </c:pt>
                <c:pt idx="486">
                  <c:v>-1.8901349998486694E-2</c:v>
                </c:pt>
                <c:pt idx="487">
                  <c:v>-1.9657899996673223E-2</c:v>
                </c:pt>
                <c:pt idx="488">
                  <c:v>-1.8030849998467602E-2</c:v>
                </c:pt>
                <c:pt idx="489">
                  <c:v>-1.9025099994905759E-2</c:v>
                </c:pt>
                <c:pt idx="490">
                  <c:v>-1.8798049997712951E-2</c:v>
                </c:pt>
                <c:pt idx="491">
                  <c:v>-1.8466000001353677E-2</c:v>
                </c:pt>
                <c:pt idx="492">
                  <c:v>-1.7833199999586213E-2</c:v>
                </c:pt>
                <c:pt idx="493">
                  <c:v>-1.8506149994209409E-2</c:v>
                </c:pt>
                <c:pt idx="494">
                  <c:v>-2.0279099997424055E-2</c:v>
                </c:pt>
                <c:pt idx="495">
                  <c:v>-2.0879750001768116E-2</c:v>
                </c:pt>
                <c:pt idx="496">
                  <c:v>-1.8613500003993977E-2</c:v>
                </c:pt>
                <c:pt idx="497">
                  <c:v>-1.8799550001858734E-2</c:v>
                </c:pt>
                <c:pt idx="498">
                  <c:v>-1.8672499994863756E-2</c:v>
                </c:pt>
                <c:pt idx="499">
                  <c:v>-1.8666750002012122E-2</c:v>
                </c:pt>
                <c:pt idx="500">
                  <c:v>-1.9957699994847644E-2</c:v>
                </c:pt>
                <c:pt idx="501">
                  <c:v>-1.9057699995755684E-2</c:v>
                </c:pt>
                <c:pt idx="502">
                  <c:v>-2.0130649994825944E-2</c:v>
                </c:pt>
                <c:pt idx="503">
                  <c:v>-1.8460149993188679E-2</c:v>
                </c:pt>
                <c:pt idx="504">
                  <c:v>-1.9881449996319134E-2</c:v>
                </c:pt>
                <c:pt idx="505">
                  <c:v>-2.1129699998709839E-2</c:v>
                </c:pt>
                <c:pt idx="506">
                  <c:v>-2.0002650002425071E-2</c:v>
                </c:pt>
                <c:pt idx="507">
                  <c:v>-1.9149200161336921E-2</c:v>
                </c:pt>
                <c:pt idx="508">
                  <c:v>-1.9822149995889049E-2</c:v>
                </c:pt>
                <c:pt idx="509">
                  <c:v>-1.8472099996870384E-2</c:v>
                </c:pt>
                <c:pt idx="510">
                  <c:v>-1.8924500000139233E-2</c:v>
                </c:pt>
                <c:pt idx="511">
                  <c:v>-1.9974449998699129E-2</c:v>
                </c:pt>
                <c:pt idx="512">
                  <c:v>-1.8252299996674992E-2</c:v>
                </c:pt>
                <c:pt idx="513">
                  <c:v>-1.9178299997292925E-2</c:v>
                </c:pt>
                <c:pt idx="514">
                  <c:v>-1.9186399993486702E-2</c:v>
                </c:pt>
                <c:pt idx="515">
                  <c:v>-1.923720000195317E-2</c:v>
                </c:pt>
                <c:pt idx="516">
                  <c:v>-1.9819850000203587E-2</c:v>
                </c:pt>
                <c:pt idx="517">
                  <c:v>-2.014604999567382E-2</c:v>
                </c:pt>
                <c:pt idx="518">
                  <c:v>-2.0398350003233645E-2</c:v>
                </c:pt>
                <c:pt idx="519">
                  <c:v>-1.8449549999786541E-2</c:v>
                </c:pt>
                <c:pt idx="520">
                  <c:v>-1.8322500000067521E-2</c:v>
                </c:pt>
                <c:pt idx="521">
                  <c:v>-1.8009849991358351E-2</c:v>
                </c:pt>
                <c:pt idx="522">
                  <c:v>-1.7482800001744181E-2</c:v>
                </c:pt>
                <c:pt idx="523">
                  <c:v>-1.8094200000632554E-2</c:v>
                </c:pt>
                <c:pt idx="524">
                  <c:v>-1.876714999525575E-2</c:v>
                </c:pt>
                <c:pt idx="525">
                  <c:v>-2.115724999748636E-2</c:v>
                </c:pt>
                <c:pt idx="526">
                  <c:v>-1.7509649995190557E-2</c:v>
                </c:pt>
                <c:pt idx="527">
                  <c:v>-1.7297300000791438E-2</c:v>
                </c:pt>
                <c:pt idx="528">
                  <c:v>-1.6998799990687985E-2</c:v>
                </c:pt>
                <c:pt idx="529">
                  <c:v>-1.7328299996734131E-2</c:v>
                </c:pt>
                <c:pt idx="530">
                  <c:v>-1.7522549991554115E-2</c:v>
                </c:pt>
                <c:pt idx="531">
                  <c:v>-1.7835649996413849E-2</c:v>
                </c:pt>
                <c:pt idx="532">
                  <c:v>-1.7124899997725151E-2</c:v>
                </c:pt>
                <c:pt idx="533">
                  <c:v>-1.7997850001847837E-2</c:v>
                </c:pt>
                <c:pt idx="534">
                  <c:v>-1.7121600001701154E-2</c:v>
                </c:pt>
                <c:pt idx="535">
                  <c:v>-1.6594549997535069E-2</c:v>
                </c:pt>
                <c:pt idx="536">
                  <c:v>-1.7367499996908009E-2</c:v>
                </c:pt>
                <c:pt idx="537">
                  <c:v>-1.6501899997820146E-2</c:v>
                </c:pt>
                <c:pt idx="538">
                  <c:v>-1.7974850001337472E-2</c:v>
                </c:pt>
                <c:pt idx="539">
                  <c:v>-1.6336199994839262E-2</c:v>
                </c:pt>
                <c:pt idx="541">
                  <c:v>-1.796154999465216E-2</c:v>
                </c:pt>
                <c:pt idx="542">
                  <c:v>-1.4690500000142492E-2</c:v>
                </c:pt>
                <c:pt idx="543">
                  <c:v>-1.4404049994482193E-2</c:v>
                </c:pt>
                <c:pt idx="544">
                  <c:v>-1.356264999776613E-2</c:v>
                </c:pt>
                <c:pt idx="545">
                  <c:v>-1.3673300003574695E-2</c:v>
                </c:pt>
                <c:pt idx="546">
                  <c:v>-1.3469999998051208E-2</c:v>
                </c:pt>
                <c:pt idx="547">
                  <c:v>-1.3264899993373547E-2</c:v>
                </c:pt>
                <c:pt idx="548">
                  <c:v>-1.2837850001233164E-2</c:v>
                </c:pt>
                <c:pt idx="549">
                  <c:v>-1.3483750000887085E-2</c:v>
                </c:pt>
                <c:pt idx="550">
                  <c:v>-1.3156699998944532E-2</c:v>
                </c:pt>
                <c:pt idx="551">
                  <c:v>-1.0766399995191023E-2</c:v>
                </c:pt>
                <c:pt idx="552">
                  <c:v>-9.7663999986252747E-3</c:v>
                </c:pt>
                <c:pt idx="553">
                  <c:v>-1.0276199995132629E-2</c:v>
                </c:pt>
                <c:pt idx="554">
                  <c:v>-7.8113499985192902E-3</c:v>
                </c:pt>
                <c:pt idx="555">
                  <c:v>-1.0198999996646307E-2</c:v>
                </c:pt>
                <c:pt idx="556">
                  <c:v>-9.7120999926119111E-3</c:v>
                </c:pt>
                <c:pt idx="557">
                  <c:v>-9.7365999972680584E-3</c:v>
                </c:pt>
                <c:pt idx="558">
                  <c:v>-1.0109549999469891E-2</c:v>
                </c:pt>
                <c:pt idx="559">
                  <c:v>-9.6823999992921017E-3</c:v>
                </c:pt>
                <c:pt idx="560">
                  <c:v>-9.7626999995554797E-3</c:v>
                </c:pt>
                <c:pt idx="561">
                  <c:v>-1.0361000000557397E-2</c:v>
                </c:pt>
                <c:pt idx="562">
                  <c:v>-1.0024899995187297E-2</c:v>
                </c:pt>
                <c:pt idx="563">
                  <c:v>-9.3248999983188696E-3</c:v>
                </c:pt>
                <c:pt idx="564">
                  <c:v>-1.1297849996481091E-2</c:v>
                </c:pt>
                <c:pt idx="565">
                  <c:v>-9.8084999990533106E-3</c:v>
                </c:pt>
                <c:pt idx="566">
                  <c:v>-1.0305199997674208E-2</c:v>
                </c:pt>
                <c:pt idx="567">
                  <c:v>-7.2657999990042299E-3</c:v>
                </c:pt>
                <c:pt idx="568">
                  <c:v>-1.026004999584984E-2</c:v>
                </c:pt>
                <c:pt idx="569">
                  <c:v>-9.6329999942099676E-3</c:v>
                </c:pt>
                <c:pt idx="570">
                  <c:v>-1.0605949995806441E-2</c:v>
                </c:pt>
                <c:pt idx="571">
                  <c:v>-1.0456749994773418E-2</c:v>
                </c:pt>
                <c:pt idx="572">
                  <c:v>-9.7296999956597574E-3</c:v>
                </c:pt>
                <c:pt idx="573">
                  <c:v>-1.040264999755891E-2</c:v>
                </c:pt>
                <c:pt idx="574">
                  <c:v>-9.9969000002602115E-3</c:v>
                </c:pt>
                <c:pt idx="575">
                  <c:v>-1.0469849992659874E-2</c:v>
                </c:pt>
                <c:pt idx="576">
                  <c:v>-9.8804999943240546E-3</c:v>
                </c:pt>
                <c:pt idx="577">
                  <c:v>-9.7534500018809922E-3</c:v>
                </c:pt>
                <c:pt idx="578">
                  <c:v>-9.1263999929651618E-3</c:v>
                </c:pt>
                <c:pt idx="579">
                  <c:v>-1.0337049992813263E-2</c:v>
                </c:pt>
                <c:pt idx="580">
                  <c:v>-9.7099999984493479E-3</c:v>
                </c:pt>
                <c:pt idx="581">
                  <c:v>-8.0049999960465357E-3</c:v>
                </c:pt>
                <c:pt idx="582">
                  <c:v>-1.0077949998958502E-2</c:v>
                </c:pt>
                <c:pt idx="583">
                  <c:v>-9.0509000001475215E-3</c:v>
                </c:pt>
                <c:pt idx="584">
                  <c:v>-1.2804149992007297E-2</c:v>
                </c:pt>
                <c:pt idx="585">
                  <c:v>-7.7770999996573664E-3</c:v>
                </c:pt>
                <c:pt idx="586">
                  <c:v>-5.7507999954395927E-3</c:v>
                </c:pt>
                <c:pt idx="587">
                  <c:v>-8.1950999956461601E-3</c:v>
                </c:pt>
                <c:pt idx="588">
                  <c:v>-7.7188499999465421E-3</c:v>
                </c:pt>
                <c:pt idx="589">
                  <c:v>-7.906499995442573E-3</c:v>
                </c:pt>
                <c:pt idx="590">
                  <c:v>-8.6348499971791171E-3</c:v>
                </c:pt>
                <c:pt idx="591">
                  <c:v>-7.0890999922994524E-3</c:v>
                </c:pt>
                <c:pt idx="592">
                  <c:v>-7.3655499945743941E-3</c:v>
                </c:pt>
                <c:pt idx="593">
                  <c:v>-7.4113499940722249E-3</c:v>
                </c:pt>
                <c:pt idx="594">
                  <c:v>-7.6572499965550378E-3</c:v>
                </c:pt>
                <c:pt idx="595">
                  <c:v>-3.9553499955218285E-3</c:v>
                </c:pt>
                <c:pt idx="596">
                  <c:v>-2.8297999961068854E-3</c:v>
                </c:pt>
                <c:pt idx="597">
                  <c:v>-3.8027499977033585E-3</c:v>
                </c:pt>
                <c:pt idx="598">
                  <c:v>-2.9757000011159107E-3</c:v>
                </c:pt>
                <c:pt idx="599">
                  <c:v>-3.0870999980834313E-3</c:v>
                </c:pt>
                <c:pt idx="600">
                  <c:v>-3.9600499949301593E-3</c:v>
                </c:pt>
                <c:pt idx="601">
                  <c:v>-1.9377999997232109E-3</c:v>
                </c:pt>
                <c:pt idx="602">
                  <c:v>-2.7673000004142523E-3</c:v>
                </c:pt>
                <c:pt idx="603">
                  <c:v>-3.2269499934045598E-3</c:v>
                </c:pt>
                <c:pt idx="604">
                  <c:v>-3.2416499961982481E-3</c:v>
                </c:pt>
                <c:pt idx="605">
                  <c:v>-2.9350499899010174E-3</c:v>
                </c:pt>
                <c:pt idx="606">
                  <c:v>9.7410017042420805E-4</c:v>
                </c:pt>
                <c:pt idx="607">
                  <c:v>1.2416000099619851E-3</c:v>
                </c:pt>
                <c:pt idx="608">
                  <c:v>1.0630000033415854E-3</c:v>
                </c:pt>
                <c:pt idx="609">
                  <c:v>-9.6075000328710303E-4</c:v>
                </c:pt>
                <c:pt idx="610">
                  <c:v>-7.7874999988125637E-4</c:v>
                </c:pt>
                <c:pt idx="611">
                  <c:v>-6.5235020883847028E-4</c:v>
                </c:pt>
                <c:pt idx="612">
                  <c:v>5.524599997443147E-3</c:v>
                </c:pt>
                <c:pt idx="613">
                  <c:v>3.5455999968689866E-3</c:v>
                </c:pt>
                <c:pt idx="614">
                  <c:v>4.0111999987857416E-3</c:v>
                </c:pt>
                <c:pt idx="615">
                  <c:v>2.8382500095176511E-3</c:v>
                </c:pt>
                <c:pt idx="616">
                  <c:v>3.582600002118852E-3</c:v>
                </c:pt>
                <c:pt idx="617">
                  <c:v>3.9949999991222285E-3</c:v>
                </c:pt>
                <c:pt idx="618">
                  <c:v>5.6113999962690286E-3</c:v>
                </c:pt>
                <c:pt idx="619">
                  <c:v>3.3384499984094873E-3</c:v>
                </c:pt>
                <c:pt idx="620">
                  <c:v>3.9655000073253177E-3</c:v>
                </c:pt>
                <c:pt idx="621">
                  <c:v>4.5016000076429918E-3</c:v>
                </c:pt>
                <c:pt idx="622">
                  <c:v>3.499250000459142E-3</c:v>
                </c:pt>
                <c:pt idx="623">
                  <c:v>4.5262999992701225E-3</c:v>
                </c:pt>
                <c:pt idx="624">
                  <c:v>2.8566499968292192E-3</c:v>
                </c:pt>
                <c:pt idx="625">
                  <c:v>4.011600001831539E-3</c:v>
                </c:pt>
                <c:pt idx="626">
                  <c:v>3.7386500043794513E-3</c:v>
                </c:pt>
                <c:pt idx="627">
                  <c:v>4.1477000049781054E-3</c:v>
                </c:pt>
                <c:pt idx="628">
                  <c:v>3.4495000072638504E-3</c:v>
                </c:pt>
                <c:pt idx="629">
                  <c:v>6.0307834719424136E-3</c:v>
                </c:pt>
                <c:pt idx="630">
                  <c:v>5.2757500016014092E-3</c:v>
                </c:pt>
                <c:pt idx="631">
                  <c:v>6.5539500064915046E-3</c:v>
                </c:pt>
                <c:pt idx="632">
                  <c:v>4.390150003018789E-3</c:v>
                </c:pt>
                <c:pt idx="633">
                  <c:v>5.8171999990008771E-3</c:v>
                </c:pt>
                <c:pt idx="634">
                  <c:v>6.2442499984172173E-3</c:v>
                </c:pt>
                <c:pt idx="635">
                  <c:v>5.0393500059726648E-3</c:v>
                </c:pt>
                <c:pt idx="636">
                  <c:v>5.3664000006392598E-3</c:v>
                </c:pt>
                <c:pt idx="637">
                  <c:v>6.8151500017847866E-3</c:v>
                </c:pt>
                <c:pt idx="638">
                  <c:v>6.1947000067448243E-3</c:v>
                </c:pt>
                <c:pt idx="640">
                  <c:v>7.0811502228025347E-3</c:v>
                </c:pt>
                <c:pt idx="641">
                  <c:v>7.2274999984074384E-3</c:v>
                </c:pt>
                <c:pt idx="642">
                  <c:v>7.1358000059262849E-3</c:v>
                </c:pt>
                <c:pt idx="643">
                  <c:v>-3.3650001569185406E-5</c:v>
                </c:pt>
                <c:pt idx="644">
                  <c:v>7.2934000054374337E-3</c:v>
                </c:pt>
                <c:pt idx="645">
                  <c:v>7.1204500054591335E-3</c:v>
                </c:pt>
                <c:pt idx="646">
                  <c:v>7.7556999967782758E-3</c:v>
                </c:pt>
                <c:pt idx="647">
                  <c:v>9.6896999602904543E-3</c:v>
                </c:pt>
                <c:pt idx="648">
                  <c:v>7.6353499971446581E-3</c:v>
                </c:pt>
                <c:pt idx="649">
                  <c:v>7.6624000066658482E-3</c:v>
                </c:pt>
                <c:pt idx="650">
                  <c:v>7.0469499987666495E-3</c:v>
                </c:pt>
                <c:pt idx="651">
                  <c:v>7.9593000045861118E-3</c:v>
                </c:pt>
                <c:pt idx="652">
                  <c:v>7.3929499994846992E-3</c:v>
                </c:pt>
                <c:pt idx="653">
                  <c:v>7.0373500057030469E-3</c:v>
                </c:pt>
                <c:pt idx="654">
                  <c:v>8.2014500003424473E-3</c:v>
                </c:pt>
                <c:pt idx="655">
                  <c:v>8.8368000069749542E-3</c:v>
                </c:pt>
                <c:pt idx="656">
                  <c:v>8.3867499997722916E-3</c:v>
                </c:pt>
                <c:pt idx="657">
                  <c:v>1.0336150000512134E-2</c:v>
                </c:pt>
                <c:pt idx="658">
                  <c:v>1.0163200000533834E-2</c:v>
                </c:pt>
                <c:pt idx="659">
                  <c:v>8.8747498957673088E-3</c:v>
                </c:pt>
                <c:pt idx="660">
                  <c:v>9.0838500036625192E-3</c:v>
                </c:pt>
                <c:pt idx="661">
                  <c:v>9.8479500011308119E-3</c:v>
                </c:pt>
                <c:pt idx="662">
                  <c:v>1.3080000004265457E-2</c:v>
                </c:pt>
                <c:pt idx="663">
                  <c:v>1.3619400000607129E-2</c:v>
                </c:pt>
                <c:pt idx="664">
                  <c:v>1.3127899997925851E-2</c:v>
                </c:pt>
                <c:pt idx="665">
                  <c:v>1.2966450005478691E-2</c:v>
                </c:pt>
                <c:pt idx="666">
                  <c:v>1.3493500002368819E-2</c:v>
                </c:pt>
                <c:pt idx="667">
                  <c:v>1.3214150007115677E-2</c:v>
                </c:pt>
                <c:pt idx="668">
                  <c:v>1.4147800007776823E-2</c:v>
                </c:pt>
                <c:pt idx="669">
                  <c:v>1.9257799998740666E-2</c:v>
                </c:pt>
                <c:pt idx="670">
                  <c:v>1.4390100004675332E-2</c:v>
                </c:pt>
                <c:pt idx="671">
                  <c:v>1.4458000005106442E-2</c:v>
                </c:pt>
                <c:pt idx="672">
                  <c:v>1.6090600009192713E-2</c:v>
                </c:pt>
                <c:pt idx="673">
                  <c:v>1.6497900011017919E-2</c:v>
                </c:pt>
                <c:pt idx="674">
                  <c:v>1.8737400001555216E-2</c:v>
                </c:pt>
                <c:pt idx="675">
                  <c:v>1.5380850003566593E-2</c:v>
                </c:pt>
                <c:pt idx="676">
                  <c:v>1.6353049999452196E-2</c:v>
                </c:pt>
                <c:pt idx="677">
                  <c:v>5.3153350003412925E-2</c:v>
                </c:pt>
                <c:pt idx="678">
                  <c:v>1.818230000208132E-2</c:v>
                </c:pt>
                <c:pt idx="679">
                  <c:v>2.4582300131442025E-2</c:v>
                </c:pt>
                <c:pt idx="680">
                  <c:v>1.7409350002708379E-2</c:v>
                </c:pt>
                <c:pt idx="681">
                  <c:v>1.9052800002100412E-2</c:v>
                </c:pt>
                <c:pt idx="682">
                  <c:v>1.9662900071125478E-2</c:v>
                </c:pt>
                <c:pt idx="683">
                  <c:v>1.7639149795286357E-2</c:v>
                </c:pt>
                <c:pt idx="684">
                  <c:v>1.9066200198722072E-2</c:v>
                </c:pt>
                <c:pt idx="685">
                  <c:v>1.9440000003669411E-2</c:v>
                </c:pt>
                <c:pt idx="686">
                  <c:v>1.806705000490183E-2</c:v>
                </c:pt>
                <c:pt idx="687">
                  <c:v>2.0318699964263942E-2</c:v>
                </c:pt>
                <c:pt idx="688">
                  <c:v>1.9077900004049297E-2</c:v>
                </c:pt>
                <c:pt idx="689">
                  <c:v>2.5308500000392087E-2</c:v>
                </c:pt>
                <c:pt idx="690">
                  <c:v>1.9470150000415742E-2</c:v>
                </c:pt>
                <c:pt idx="691">
                  <c:v>1.979975015274249E-2</c:v>
                </c:pt>
                <c:pt idx="692">
                  <c:v>2.0494500007771421E-2</c:v>
                </c:pt>
                <c:pt idx="693">
                  <c:v>1.5958500000124332E-2</c:v>
                </c:pt>
                <c:pt idx="694">
                  <c:v>2.0376150001538917E-2</c:v>
                </c:pt>
                <c:pt idx="695">
                  <c:v>2.1117999996931758E-2</c:v>
                </c:pt>
                <c:pt idx="696">
                  <c:v>1.9645050000690389E-2</c:v>
                </c:pt>
                <c:pt idx="697">
                  <c:v>2.1655900003679562E-2</c:v>
                </c:pt>
                <c:pt idx="698">
                  <c:v>2.1641650193487294E-2</c:v>
                </c:pt>
                <c:pt idx="699">
                  <c:v>2.2917449998203665E-2</c:v>
                </c:pt>
                <c:pt idx="700">
                  <c:v>2.3350650000793394E-2</c:v>
                </c:pt>
                <c:pt idx="701">
                  <c:v>2.4277700009406544E-2</c:v>
                </c:pt>
                <c:pt idx="702">
                  <c:v>2.3898349994851742E-2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FFA-4CB9-927B-852E9BA8A066}"/>
            </c:ext>
          </c:extLst>
        </c:ser>
        <c:ser>
          <c:idx val="4"/>
          <c:order val="4"/>
          <c:tx>
            <c:strRef>
              <c:f>'Active 5'!$L$20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5'!$L$21:$L$770</c:f>
              <c:numCache>
                <c:formatCode>General</c:formatCode>
                <c:ptCount val="7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FFA-4CB9-927B-852E9BA8A066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5'!$M$21:$M$770</c:f>
              <c:numCache>
                <c:formatCode>General</c:formatCode>
                <c:ptCount val="7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FFA-4CB9-927B-852E9BA8A066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5'!$N$21:$N$770</c:f>
              <c:numCache>
                <c:formatCode>General</c:formatCode>
                <c:ptCount val="7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FFA-4CB9-927B-852E9BA8A066}"/>
            </c:ext>
          </c:extLst>
        </c:ser>
        <c:ser>
          <c:idx val="7"/>
          <c:order val="7"/>
          <c:tx>
            <c:strRef>
              <c:f>'Active 5'!$O$20</c:f>
              <c:strCache>
                <c:ptCount val="1"/>
                <c:pt idx="0">
                  <c:v>Lin. Fit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'Active 5'!$F$21:$F$1770</c:f>
              <c:numCache>
                <c:formatCode>General</c:formatCode>
                <c:ptCount val="1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5'!$O$21:$O$1770</c:f>
              <c:numCache>
                <c:formatCode>General</c:formatCode>
                <c:ptCount val="1750"/>
                <c:pt idx="496">
                  <c:v>-1.8658264376330724E-2</c:v>
                </c:pt>
                <c:pt idx="497">
                  <c:v>-1.8641525750425852E-2</c:v>
                </c:pt>
                <c:pt idx="498">
                  <c:v>-1.8640644770115081E-2</c:v>
                </c:pt>
                <c:pt idx="499">
                  <c:v>-1.8627430065453338E-2</c:v>
                </c:pt>
                <c:pt idx="500">
                  <c:v>-1.8591309872711237E-2</c:v>
                </c:pt>
                <c:pt idx="501">
                  <c:v>-1.8591309872711237E-2</c:v>
                </c:pt>
                <c:pt idx="502">
                  <c:v>-1.8590428892400465E-2</c:v>
                </c:pt>
                <c:pt idx="503">
                  <c:v>-1.8581619089292636E-2</c:v>
                </c:pt>
                <c:pt idx="504">
                  <c:v>-1.8569285364941679E-2</c:v>
                </c:pt>
                <c:pt idx="505">
                  <c:v>-1.8450353022986005E-2</c:v>
                </c:pt>
                <c:pt idx="506">
                  <c:v>-1.8449472042675219E-2</c:v>
                </c:pt>
                <c:pt idx="507">
                  <c:v>-1.8265347157721629E-2</c:v>
                </c:pt>
                <c:pt idx="508">
                  <c:v>-1.8264466177410843E-2</c:v>
                </c:pt>
                <c:pt idx="509">
                  <c:v>-1.8210726378453099E-2</c:v>
                </c:pt>
                <c:pt idx="510">
                  <c:v>-1.6385335174511254E-2</c:v>
                </c:pt>
                <c:pt idx="511">
                  <c:v>-1.6331595375553509E-2</c:v>
                </c:pt>
                <c:pt idx="512">
                  <c:v>-1.6311332828405509E-2</c:v>
                </c:pt>
                <c:pt idx="513">
                  <c:v>-1.6064658341386331E-2</c:v>
                </c:pt>
                <c:pt idx="514">
                  <c:v>-1.5960702664713972E-2</c:v>
                </c:pt>
                <c:pt idx="515">
                  <c:v>-1.5939559137255185E-2</c:v>
                </c:pt>
                <c:pt idx="516">
                  <c:v>-1.5792435425354467E-2</c:v>
                </c:pt>
                <c:pt idx="517">
                  <c:v>-1.5760720134166295E-2</c:v>
                </c:pt>
                <c:pt idx="518">
                  <c:v>-1.5589809953874434E-2</c:v>
                </c:pt>
                <c:pt idx="519">
                  <c:v>-1.4236624196512143E-2</c:v>
                </c:pt>
                <c:pt idx="520">
                  <c:v>-1.4235743216201358E-2</c:v>
                </c:pt>
                <c:pt idx="521">
                  <c:v>-1.3854278741632434E-2</c:v>
                </c:pt>
                <c:pt idx="522">
                  <c:v>-1.3853397761321648E-2</c:v>
                </c:pt>
                <c:pt idx="523">
                  <c:v>-1.3772347572729646E-2</c:v>
                </c:pt>
                <c:pt idx="524">
                  <c:v>-1.377146659241886E-2</c:v>
                </c:pt>
                <c:pt idx="525">
                  <c:v>-1.3702750128177801E-2</c:v>
                </c:pt>
                <c:pt idx="526">
                  <c:v>-1.3639319545801443E-2</c:v>
                </c:pt>
                <c:pt idx="527">
                  <c:v>-1.3580293864978998E-2</c:v>
                </c:pt>
                <c:pt idx="528">
                  <c:v>-1.3430527212145937E-2</c:v>
                </c:pt>
                <c:pt idx="529">
                  <c:v>-1.3421717409038109E-2</c:v>
                </c:pt>
                <c:pt idx="530">
                  <c:v>-1.3408502704376365E-2</c:v>
                </c:pt>
                <c:pt idx="531">
                  <c:v>-1.3392645058782279E-2</c:v>
                </c:pt>
                <c:pt idx="532">
                  <c:v>-1.3291332323042263E-2</c:v>
                </c:pt>
                <c:pt idx="533">
                  <c:v>-1.3290451342731477E-2</c:v>
                </c:pt>
                <c:pt idx="534">
                  <c:v>-1.3268426834961905E-2</c:v>
                </c:pt>
                <c:pt idx="535">
                  <c:v>-1.3267545854651133E-2</c:v>
                </c:pt>
                <c:pt idx="536">
                  <c:v>-1.3266664874340348E-2</c:v>
                </c:pt>
                <c:pt idx="537">
                  <c:v>-1.3238473504395304E-2</c:v>
                </c:pt>
                <c:pt idx="538">
                  <c:v>-1.3237592524084518E-2</c:v>
                </c:pt>
                <c:pt idx="539">
                  <c:v>-1.3102802536534758E-2</c:v>
                </c:pt>
                <c:pt idx="540">
                  <c:v>-1.3039371954158399E-2</c:v>
                </c:pt>
                <c:pt idx="541">
                  <c:v>-1.3038490973847613E-2</c:v>
                </c:pt>
                <c:pt idx="542">
                  <c:v>-1.155756307142182E-2</c:v>
                </c:pt>
                <c:pt idx="543">
                  <c:v>-1.1144383305664723E-2</c:v>
                </c:pt>
                <c:pt idx="544">
                  <c:v>-1.0696845307787084E-2</c:v>
                </c:pt>
                <c:pt idx="545">
                  <c:v>-1.0690678445611612E-2</c:v>
                </c:pt>
                <c:pt idx="546">
                  <c:v>-1.0667772957531255E-2</c:v>
                </c:pt>
                <c:pt idx="547">
                  <c:v>-1.0472195328537492E-2</c:v>
                </c:pt>
                <c:pt idx="548">
                  <c:v>-1.0471314348226707E-2</c:v>
                </c:pt>
                <c:pt idx="549">
                  <c:v>-1.0469552387605136E-2</c:v>
                </c:pt>
                <c:pt idx="550">
                  <c:v>-1.046867140729435E-2</c:v>
                </c:pt>
                <c:pt idx="551">
                  <c:v>-8.5604680541389311E-3</c:v>
                </c:pt>
                <c:pt idx="552">
                  <c:v>-8.5604680541389311E-3</c:v>
                </c:pt>
                <c:pt idx="553">
                  <c:v>-8.5217049204644874E-3</c:v>
                </c:pt>
                <c:pt idx="554">
                  <c:v>-8.4186302241029132E-3</c:v>
                </c:pt>
                <c:pt idx="555">
                  <c:v>-8.3596045432804689E-3</c:v>
                </c:pt>
                <c:pt idx="556">
                  <c:v>-8.3437468976863827E-3</c:v>
                </c:pt>
                <c:pt idx="557">
                  <c:v>-8.2468390635002803E-3</c:v>
                </c:pt>
                <c:pt idx="558">
                  <c:v>-8.2459580831894946E-3</c:v>
                </c:pt>
                <c:pt idx="559">
                  <c:v>-8.1375975049632204E-3</c:v>
                </c:pt>
                <c:pt idx="560">
                  <c:v>-8.1076441743966055E-3</c:v>
                </c:pt>
                <c:pt idx="561">
                  <c:v>-8.0424516313986755E-3</c:v>
                </c:pt>
                <c:pt idx="562">
                  <c:v>-8.005450458345803E-3</c:v>
                </c:pt>
                <c:pt idx="563">
                  <c:v>-8.005450458345803E-3</c:v>
                </c:pt>
                <c:pt idx="564">
                  <c:v>-8.0045694780350174E-3</c:v>
                </c:pt>
                <c:pt idx="565">
                  <c:v>-7.9984026158595456E-3</c:v>
                </c:pt>
                <c:pt idx="566">
                  <c:v>-7.9754971277791881E-3</c:v>
                </c:pt>
                <c:pt idx="567">
                  <c:v>-7.915590466645972E-3</c:v>
                </c:pt>
                <c:pt idx="568">
                  <c:v>-7.9023757619842289E-3</c:v>
                </c:pt>
                <c:pt idx="569">
                  <c:v>-7.9014947816734432E-3</c:v>
                </c:pt>
                <c:pt idx="570">
                  <c:v>-7.9006138013626576E-3</c:v>
                </c:pt>
                <c:pt idx="571">
                  <c:v>-7.8794702739038713E-3</c:v>
                </c:pt>
                <c:pt idx="572">
                  <c:v>-7.8785892935930857E-3</c:v>
                </c:pt>
                <c:pt idx="573">
                  <c:v>-7.8777083132823139E-3</c:v>
                </c:pt>
                <c:pt idx="574">
                  <c:v>-7.8644936086205708E-3</c:v>
                </c:pt>
                <c:pt idx="575">
                  <c:v>-7.8636126283097851E-3</c:v>
                </c:pt>
                <c:pt idx="576">
                  <c:v>-7.8574457661342995E-3</c:v>
                </c:pt>
                <c:pt idx="577">
                  <c:v>-7.8565647858235277E-3</c:v>
                </c:pt>
                <c:pt idx="578">
                  <c:v>-7.855683805512742E-3</c:v>
                </c:pt>
                <c:pt idx="579">
                  <c:v>-7.8495169433372564E-3</c:v>
                </c:pt>
                <c:pt idx="580">
                  <c:v>-7.8486359630264846E-3</c:v>
                </c:pt>
                <c:pt idx="581">
                  <c:v>-7.7605379319481971E-3</c:v>
                </c:pt>
                <c:pt idx="582">
                  <c:v>-7.7596569516374253E-3</c:v>
                </c:pt>
                <c:pt idx="583">
                  <c:v>-7.7587759713266397E-3</c:v>
                </c:pt>
                <c:pt idx="584">
                  <c:v>-7.727941660449239E-3</c:v>
                </c:pt>
                <c:pt idx="585">
                  <c:v>-7.7270606801384534E-3</c:v>
                </c:pt>
                <c:pt idx="586">
                  <c:v>-7.6512963734111372E-3</c:v>
                </c:pt>
                <c:pt idx="587">
                  <c:v>-5.9298608461416658E-3</c:v>
                </c:pt>
                <c:pt idx="588">
                  <c:v>-5.9078363383720939E-3</c:v>
                </c:pt>
                <c:pt idx="589">
                  <c:v>-5.8488106575496496E-3</c:v>
                </c:pt>
                <c:pt idx="590">
                  <c:v>-5.4849657891963832E-3</c:v>
                </c:pt>
                <c:pt idx="591">
                  <c:v>-5.2955550223780928E-3</c:v>
                </c:pt>
                <c:pt idx="592">
                  <c:v>-5.003950539509E-3</c:v>
                </c:pt>
                <c:pt idx="593">
                  <c:v>-4.8947089809719402E-3</c:v>
                </c:pt>
                <c:pt idx="594">
                  <c:v>-4.8929470203503828E-3</c:v>
                </c:pt>
                <c:pt idx="595">
                  <c:v>-2.8508346599559753E-3</c:v>
                </c:pt>
                <c:pt idx="596">
                  <c:v>-2.7001870268121286E-3</c:v>
                </c:pt>
                <c:pt idx="597">
                  <c:v>-2.699306046501343E-3</c:v>
                </c:pt>
                <c:pt idx="598">
                  <c:v>-2.6984250661905712E-3</c:v>
                </c:pt>
                <c:pt idx="599">
                  <c:v>-2.617374877598555E-3</c:v>
                </c:pt>
                <c:pt idx="600">
                  <c:v>-2.6164938972877694E-3</c:v>
                </c:pt>
                <c:pt idx="601">
                  <c:v>-2.4887517522242664E-3</c:v>
                </c:pt>
                <c:pt idx="602">
                  <c:v>-2.4799419491164376E-3</c:v>
                </c:pt>
                <c:pt idx="603">
                  <c:v>-2.2799594185687611E-3</c:v>
                </c:pt>
                <c:pt idx="604">
                  <c:v>-2.2218147180571024E-3</c:v>
                </c:pt>
                <c:pt idx="605">
                  <c:v>-2.1760037418964012E-3</c:v>
                </c:pt>
                <c:pt idx="606">
                  <c:v>-2.7044332967332552E-4</c:v>
                </c:pt>
                <c:pt idx="607">
                  <c:v>3.789977910063913E-5</c:v>
                </c:pt>
                <c:pt idx="608">
                  <c:v>1.3304565266517021E-4</c:v>
                </c:pt>
                <c:pt idx="609">
                  <c:v>1.5507016043474209E-4</c:v>
                </c:pt>
                <c:pt idx="610">
                  <c:v>1.9030937286604321E-4</c:v>
                </c:pt>
                <c:pt idx="611">
                  <c:v>3.735532775088618E-4</c:v>
                </c:pt>
                <c:pt idx="612">
                  <c:v>2.3813074057827399E-3</c:v>
                </c:pt>
                <c:pt idx="613">
                  <c:v>2.5751230741549447E-3</c:v>
                </c:pt>
                <c:pt idx="614">
                  <c:v>2.6033144440999745E-3</c:v>
                </c:pt>
                <c:pt idx="615">
                  <c:v>2.6041954244107601E-3</c:v>
                </c:pt>
                <c:pt idx="616">
                  <c:v>2.6984603176645194E-3</c:v>
                </c:pt>
                <c:pt idx="617">
                  <c:v>2.8112257974447219E-3</c:v>
                </c:pt>
                <c:pt idx="618">
                  <c:v>2.8182736399309793E-3</c:v>
                </c:pt>
                <c:pt idx="619">
                  <c:v>2.819154620241765E-3</c:v>
                </c:pt>
                <c:pt idx="620">
                  <c:v>2.8200356005525229E-3</c:v>
                </c:pt>
                <c:pt idx="621">
                  <c:v>2.8570367736054092E-3</c:v>
                </c:pt>
                <c:pt idx="622">
                  <c:v>2.9742071549395122E-3</c:v>
                </c:pt>
                <c:pt idx="623">
                  <c:v>2.9750881352502978E-3</c:v>
                </c:pt>
                <c:pt idx="624">
                  <c:v>2.9988746036414271E-3</c:v>
                </c:pt>
                <c:pt idx="625">
                  <c:v>3.0332328357619565E-3</c:v>
                </c:pt>
                <c:pt idx="626">
                  <c:v>3.0341138160727421E-3</c:v>
                </c:pt>
                <c:pt idx="627">
                  <c:v>3.0702340088148428E-3</c:v>
                </c:pt>
                <c:pt idx="628">
                  <c:v>3.2429061497282474E-3</c:v>
                </c:pt>
                <c:pt idx="629">
                  <c:v>5.2339216520972398E-3</c:v>
                </c:pt>
                <c:pt idx="630">
                  <c:v>5.3792834033764003E-3</c:v>
                </c:pt>
                <c:pt idx="631">
                  <c:v>5.3828073246195429E-3</c:v>
                </c:pt>
                <c:pt idx="632">
                  <c:v>5.52728809558789E-3</c:v>
                </c:pt>
                <c:pt idx="633">
                  <c:v>5.5281690758986757E-3</c:v>
                </c:pt>
                <c:pt idx="634">
                  <c:v>5.5290500562094613E-3</c:v>
                </c:pt>
                <c:pt idx="635">
                  <c:v>5.5484316230466901E-3</c:v>
                </c:pt>
                <c:pt idx="636">
                  <c:v>5.5493126033574758E-3</c:v>
                </c:pt>
                <c:pt idx="637">
                  <c:v>5.9677782509792721E-3</c:v>
                </c:pt>
                <c:pt idx="638">
                  <c:v>6.0127082468292015E-3</c:v>
                </c:pt>
                <c:pt idx="639">
                  <c:v>6.0268039318017164E-3</c:v>
                </c:pt>
                <c:pt idx="640">
                  <c:v>7.6592604476821424E-3</c:v>
                </c:pt>
                <c:pt idx="641">
                  <c:v>7.7887645533672167E-3</c:v>
                </c:pt>
                <c:pt idx="642">
                  <c:v>7.8997680725258201E-3</c:v>
                </c:pt>
                <c:pt idx="643">
                  <c:v>8.1385137367479543E-3</c:v>
                </c:pt>
                <c:pt idx="644">
                  <c:v>8.13939471705874E-3</c:v>
                </c:pt>
                <c:pt idx="645">
                  <c:v>8.1402756973695256E-3</c:v>
                </c:pt>
                <c:pt idx="646">
                  <c:v>8.1446805989234261E-3</c:v>
                </c:pt>
                <c:pt idx="647">
                  <c:v>8.2151590237860561E-3</c:v>
                </c:pt>
                <c:pt idx="648">
                  <c:v>8.2970901926888441E-3</c:v>
                </c:pt>
                <c:pt idx="649">
                  <c:v>8.2979711729996297E-3</c:v>
                </c:pt>
                <c:pt idx="650">
                  <c:v>8.4309991999278189E-3</c:v>
                </c:pt>
                <c:pt idx="651">
                  <c:v>8.4900248807502632E-3</c:v>
                </c:pt>
                <c:pt idx="652">
                  <c:v>8.5367168372217639E-3</c:v>
                </c:pt>
                <c:pt idx="653">
                  <c:v>8.6847215294332536E-3</c:v>
                </c:pt>
                <c:pt idx="654">
                  <c:v>8.8626795522113722E-3</c:v>
                </c:pt>
                <c:pt idx="655">
                  <c:v>8.974564051680789E-3</c:v>
                </c:pt>
                <c:pt idx="656">
                  <c:v>1.0682784874288503E-2</c:v>
                </c:pt>
                <c:pt idx="657">
                  <c:v>1.0918887597578281E-2</c:v>
                </c:pt>
                <c:pt idx="658">
                  <c:v>1.0919768577889066E-2</c:v>
                </c:pt>
                <c:pt idx="659">
                  <c:v>1.0999937786170311E-2</c:v>
                </c:pt>
                <c:pt idx="660">
                  <c:v>1.1089797777870142E-2</c:v>
                </c:pt>
                <c:pt idx="661">
                  <c:v>1.1443951862804808E-2</c:v>
                </c:pt>
                <c:pt idx="662">
                  <c:v>1.3118695433602806E-2</c:v>
                </c:pt>
                <c:pt idx="663">
                  <c:v>1.3178602094736036E-2</c:v>
                </c:pt>
                <c:pt idx="664">
                  <c:v>1.3504564809725644E-2</c:v>
                </c:pt>
                <c:pt idx="665">
                  <c:v>1.3531875199359916E-2</c:v>
                </c:pt>
                <c:pt idx="666">
                  <c:v>1.3532756179670674E-2</c:v>
                </c:pt>
                <c:pt idx="667">
                  <c:v>1.370278537965175E-2</c:v>
                </c:pt>
                <c:pt idx="668">
                  <c:v>1.374947733612325E-2</c:v>
                </c:pt>
                <c:pt idx="669">
                  <c:v>1.3925673398279798E-2</c:v>
                </c:pt>
                <c:pt idx="670">
                  <c:v>1.3930959280144484E-2</c:v>
                </c:pt>
                <c:pt idx="671">
                  <c:v>1.4140632594110775E-2</c:v>
                </c:pt>
                <c:pt idx="672">
                  <c:v>1.5701729704817785E-2</c:v>
                </c:pt>
                <c:pt idx="673">
                  <c:v>1.6499897866386976E-2</c:v>
                </c:pt>
                <c:pt idx="674">
                  <c:v>1.8429244747001167E-2</c:v>
                </c:pt>
                <c:pt idx="675">
                  <c:v>1.843717356979821E-2</c:v>
                </c:pt>
                <c:pt idx="676">
                  <c:v>1.8511175915903955E-2</c:v>
                </c:pt>
                <c:pt idx="677">
                  <c:v>1.8833614709650448E-2</c:v>
                </c:pt>
                <c:pt idx="678">
                  <c:v>1.9114647428790155E-2</c:v>
                </c:pt>
                <c:pt idx="679">
                  <c:v>1.9114647428790155E-2</c:v>
                </c:pt>
                <c:pt idx="680">
                  <c:v>1.911552840910094E-2</c:v>
                </c:pt>
                <c:pt idx="681">
                  <c:v>1.9123457231897983E-2</c:v>
                </c:pt>
                <c:pt idx="682">
                  <c:v>1.9407132891970019E-2</c:v>
                </c:pt>
                <c:pt idx="683">
                  <c:v>1.9429157399739577E-2</c:v>
                </c:pt>
                <c:pt idx="684">
                  <c:v>1.9430038380050363E-2</c:v>
                </c:pt>
                <c:pt idx="685">
                  <c:v>1.9461753671238535E-2</c:v>
                </c:pt>
                <c:pt idx="686">
                  <c:v>1.9462634651549321E-2</c:v>
                </c:pt>
                <c:pt idx="687">
                  <c:v>1.9474087395589507E-2</c:v>
                </c:pt>
                <c:pt idx="688">
                  <c:v>1.9671426985204826E-2</c:v>
                </c:pt>
                <c:pt idx="689">
                  <c:v>2.0844892759167455E-2</c:v>
                </c:pt>
                <c:pt idx="690">
                  <c:v>2.1032541565364188E-2</c:v>
                </c:pt>
                <c:pt idx="691">
                  <c:v>2.1131211360171848E-2</c:v>
                </c:pt>
                <c:pt idx="692">
                  <c:v>2.1655394645087561E-2</c:v>
                </c:pt>
                <c:pt idx="693">
                  <c:v>2.1725873069950191E-2</c:v>
                </c:pt>
                <c:pt idx="694">
                  <c:v>2.2195435575597389E-2</c:v>
                </c:pt>
                <c:pt idx="695">
                  <c:v>2.2245651453312004E-2</c:v>
                </c:pt>
                <c:pt idx="696">
                  <c:v>2.224653243362279E-2</c:v>
                </c:pt>
                <c:pt idx="697">
                  <c:v>2.2455324767278295E-2</c:v>
                </c:pt>
                <c:pt idx="698">
                  <c:v>2.387810796919243E-2</c:v>
                </c:pt>
                <c:pt idx="699">
                  <c:v>2.4297454597125012E-2</c:v>
                </c:pt>
                <c:pt idx="700">
                  <c:v>2.4741468673759509E-2</c:v>
                </c:pt>
                <c:pt idx="701">
                  <c:v>2.4742349654070295E-2</c:v>
                </c:pt>
                <c:pt idx="702">
                  <c:v>2.491237885405137E-2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FFA-4CB9-927B-852E9BA8A066}"/>
            </c:ext>
          </c:extLst>
        </c:ser>
        <c:ser>
          <c:idx val="8"/>
          <c:order val="8"/>
          <c:tx>
            <c:strRef>
              <c:f>'Active 5'!$W$1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5'!$V$2:$V$35</c:f>
              <c:numCache>
                <c:formatCode>General</c:formatCode>
                <c:ptCount val="34"/>
                <c:pt idx="0">
                  <c:v>-5000</c:v>
                </c:pt>
                <c:pt idx="1">
                  <c:v>-2500</c:v>
                </c:pt>
                <c:pt idx="2">
                  <c:v>0</c:v>
                </c:pt>
                <c:pt idx="3">
                  <c:v>2500</c:v>
                </c:pt>
                <c:pt idx="4">
                  <c:v>5000</c:v>
                </c:pt>
                <c:pt idx="5">
                  <c:v>7500</c:v>
                </c:pt>
                <c:pt idx="6">
                  <c:v>10000</c:v>
                </c:pt>
                <c:pt idx="7">
                  <c:v>12500</c:v>
                </c:pt>
                <c:pt idx="8">
                  <c:v>15000</c:v>
                </c:pt>
                <c:pt idx="9">
                  <c:v>17500</c:v>
                </c:pt>
                <c:pt idx="10">
                  <c:v>20000</c:v>
                </c:pt>
                <c:pt idx="11">
                  <c:v>22500</c:v>
                </c:pt>
                <c:pt idx="12">
                  <c:v>25000</c:v>
                </c:pt>
                <c:pt idx="13">
                  <c:v>27500</c:v>
                </c:pt>
                <c:pt idx="14">
                  <c:v>30000</c:v>
                </c:pt>
                <c:pt idx="15">
                  <c:v>32500</c:v>
                </c:pt>
                <c:pt idx="16">
                  <c:v>35000</c:v>
                </c:pt>
                <c:pt idx="17">
                  <c:v>37500</c:v>
                </c:pt>
                <c:pt idx="18">
                  <c:v>40000</c:v>
                </c:pt>
                <c:pt idx="19">
                  <c:v>42500</c:v>
                </c:pt>
                <c:pt idx="20">
                  <c:v>45000</c:v>
                </c:pt>
                <c:pt idx="21">
                  <c:v>47500</c:v>
                </c:pt>
                <c:pt idx="22">
                  <c:v>50000</c:v>
                </c:pt>
                <c:pt idx="23">
                  <c:v>52500</c:v>
                </c:pt>
                <c:pt idx="24">
                  <c:v>55000</c:v>
                </c:pt>
                <c:pt idx="25">
                  <c:v>57500</c:v>
                </c:pt>
                <c:pt idx="26">
                  <c:v>60000</c:v>
                </c:pt>
                <c:pt idx="27">
                  <c:v>62500</c:v>
                </c:pt>
                <c:pt idx="28">
                  <c:v>65000</c:v>
                </c:pt>
                <c:pt idx="29">
                  <c:v>67500</c:v>
                </c:pt>
                <c:pt idx="30">
                  <c:v>70000</c:v>
                </c:pt>
                <c:pt idx="31">
                  <c:v>72500</c:v>
                </c:pt>
                <c:pt idx="32">
                  <c:v>75000</c:v>
                </c:pt>
                <c:pt idx="33">
                  <c:v>77500</c:v>
                </c:pt>
              </c:numCache>
            </c:numRef>
          </c:xVal>
          <c:yVal>
            <c:numRef>
              <c:f>'Active 5'!$W$2:$W$35</c:f>
              <c:numCache>
                <c:formatCode>General</c:formatCode>
                <c:ptCount val="34"/>
                <c:pt idx="0">
                  <c:v>2.3154408031814969E-2</c:v>
                </c:pt>
                <c:pt idx="1">
                  <c:v>1.8160380560833089E-2</c:v>
                </c:pt>
                <c:pt idx="2">
                  <c:v>1.3440747933832656E-2</c:v>
                </c:pt>
                <c:pt idx="3">
                  <c:v>8.9955101508136827E-3</c:v>
                </c:pt>
                <c:pt idx="4">
                  <c:v>4.8246672117761647E-3</c:v>
                </c:pt>
                <c:pt idx="5">
                  <c:v>9.2821911672010199E-4</c:v>
                </c:pt>
                <c:pt idx="6">
                  <c:v>-2.6938341343545054E-3</c:v>
                </c:pt>
                <c:pt idx="7">
                  <c:v>-6.0414925414476591E-3</c:v>
                </c:pt>
                <c:pt idx="8">
                  <c:v>-9.1147561045593541E-3</c:v>
                </c:pt>
                <c:pt idx="9">
                  <c:v>-1.1913624823689597E-2</c:v>
                </c:pt>
                <c:pt idx="10">
                  <c:v>-1.4438098698838381E-2</c:v>
                </c:pt>
                <c:pt idx="11">
                  <c:v>-1.6688177730005711E-2</c:v>
                </c:pt>
                <c:pt idx="12">
                  <c:v>-1.8663861917191587E-2</c:v>
                </c:pt>
                <c:pt idx="13">
                  <c:v>-2.0365151260396005E-2</c:v>
                </c:pt>
                <c:pt idx="14">
                  <c:v>-2.1792045759618968E-2</c:v>
                </c:pt>
                <c:pt idx="15">
                  <c:v>-2.294454541486049E-2</c:v>
                </c:pt>
                <c:pt idx="16">
                  <c:v>-2.382265022612054E-2</c:v>
                </c:pt>
                <c:pt idx="17">
                  <c:v>-2.4426360193399138E-2</c:v>
                </c:pt>
                <c:pt idx="18">
                  <c:v>-2.4755675316696278E-2</c:v>
                </c:pt>
                <c:pt idx="19">
                  <c:v>-2.4810595596011967E-2</c:v>
                </c:pt>
                <c:pt idx="20">
                  <c:v>-2.4591121031346197E-2</c:v>
                </c:pt>
                <c:pt idx="21">
                  <c:v>-2.4097251622698983E-2</c:v>
                </c:pt>
                <c:pt idx="22">
                  <c:v>-2.3328987370070303E-2</c:v>
                </c:pt>
                <c:pt idx="23">
                  <c:v>-2.2286328273460172E-2</c:v>
                </c:pt>
                <c:pt idx="24">
                  <c:v>-2.0969274332868576E-2</c:v>
                </c:pt>
                <c:pt idx="25">
                  <c:v>-1.9377825548295535E-2</c:v>
                </c:pt>
                <c:pt idx="26">
                  <c:v>-1.7511981919741029E-2</c:v>
                </c:pt>
                <c:pt idx="27">
                  <c:v>-1.5371743447205072E-2</c:v>
                </c:pt>
                <c:pt idx="28">
                  <c:v>-1.2957110130687677E-2</c:v>
                </c:pt>
                <c:pt idx="29">
                  <c:v>-1.0268081970188803E-2</c:v>
                </c:pt>
                <c:pt idx="30">
                  <c:v>-7.3046589657084771E-3</c:v>
                </c:pt>
                <c:pt idx="31">
                  <c:v>-4.0668411172467001E-3</c:v>
                </c:pt>
                <c:pt idx="32">
                  <c:v>-5.5462842480347163E-4</c:v>
                </c:pt>
                <c:pt idx="33">
                  <c:v>3.2319791116212082E-3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FFA-4CB9-927B-852E9BA8A066}"/>
            </c:ext>
          </c:extLst>
        </c:ser>
        <c:ser>
          <c:idx val="9"/>
          <c:order val="9"/>
          <c:tx>
            <c:strRef>
              <c:f>'Active 5'!$U$20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5'!$U$21:$U$770</c:f>
              <c:numCache>
                <c:formatCode>General</c:formatCode>
                <c:ptCount val="750"/>
                <c:pt idx="126">
                  <c:v>1.2599999972735532E-3</c:v>
                </c:pt>
                <c:pt idx="128">
                  <c:v>4.4570000318344682E-4</c:v>
                </c:pt>
                <c:pt idx="129">
                  <c:v>-1.4378999985638075E-3</c:v>
                </c:pt>
                <c:pt idx="130">
                  <c:v>-4.6108500027912669E-3</c:v>
                </c:pt>
                <c:pt idx="131">
                  <c:v>-1.2451499933376908E-3</c:v>
                </c:pt>
                <c:pt idx="132">
                  <c:v>9.3712500020046718E-3</c:v>
                </c:pt>
                <c:pt idx="134">
                  <c:v>-2.8737999964505434E-3</c:v>
                </c:pt>
                <c:pt idx="135">
                  <c:v>1.0453250004502479E-2</c:v>
                </c:pt>
                <c:pt idx="139">
                  <c:v>-1.1565499953576364E-3</c:v>
                </c:pt>
                <c:pt idx="140">
                  <c:v>1.2805750004190486E-2</c:v>
                </c:pt>
                <c:pt idx="143">
                  <c:v>7.019700002274476E-3</c:v>
                </c:pt>
                <c:pt idx="145">
                  <c:v>-4.6023499962757342E-3</c:v>
                </c:pt>
                <c:pt idx="149">
                  <c:v>1.3989550003316253E-2</c:v>
                </c:pt>
                <c:pt idx="153">
                  <c:v>1.4129999908618629E-4</c:v>
                </c:pt>
                <c:pt idx="158">
                  <c:v>-5.5627499968977645E-3</c:v>
                </c:pt>
                <c:pt idx="160">
                  <c:v>-4.7257999976864085E-3</c:v>
                </c:pt>
                <c:pt idx="161">
                  <c:v>1.2741999962599948E-3</c:v>
                </c:pt>
                <c:pt idx="162">
                  <c:v>3.2741999966674484E-3</c:v>
                </c:pt>
                <c:pt idx="163">
                  <c:v>-5.1093999936711043E-3</c:v>
                </c:pt>
                <c:pt idx="166">
                  <c:v>-4.378949997771997E-3</c:v>
                </c:pt>
                <c:pt idx="168">
                  <c:v>-1.0829999955603853E-3</c:v>
                </c:pt>
                <c:pt idx="169">
                  <c:v>-2.3148499967646785E-3</c:v>
                </c:pt>
                <c:pt idx="170">
                  <c:v>1.6003999990061857E-3</c:v>
                </c:pt>
                <c:pt idx="203">
                  <c:v>3.0154499982018024E-3</c:v>
                </c:pt>
                <c:pt idx="204">
                  <c:v>2.3114000068744645E-3</c:v>
                </c:pt>
                <c:pt idx="205">
                  <c:v>5.7865000053425319E-3</c:v>
                </c:pt>
                <c:pt idx="225">
                  <c:v>-1.8338249996304512E-2</c:v>
                </c:pt>
                <c:pt idx="226">
                  <c:v>3.3488800007035024E-2</c:v>
                </c:pt>
                <c:pt idx="227">
                  <c:v>-1.148899995314423E-3</c:v>
                </c:pt>
                <c:pt idx="228">
                  <c:v>4.8578149995591957E-2</c:v>
                </c:pt>
                <c:pt idx="229">
                  <c:v>-1.9667749991640449E-2</c:v>
                </c:pt>
                <c:pt idx="230">
                  <c:v>1.3610950009024236E-2</c:v>
                </c:pt>
                <c:pt idx="231">
                  <c:v>-5.3834949998417869E-2</c:v>
                </c:pt>
                <c:pt idx="238">
                  <c:v>5.0898250003228895E-2</c:v>
                </c:pt>
                <c:pt idx="239">
                  <c:v>-2.858299994841218E-3</c:v>
                </c:pt>
                <c:pt idx="240">
                  <c:v>-6.2220000108936802E-4</c:v>
                </c:pt>
                <c:pt idx="247">
                  <c:v>1.2135700002545491E-2</c:v>
                </c:pt>
                <c:pt idx="248">
                  <c:v>-2.2158499996294267E-3</c:v>
                </c:pt>
                <c:pt idx="341">
                  <c:v>-4.8744749998149928E-2</c:v>
                </c:pt>
                <c:pt idx="344">
                  <c:v>-4.164199999650009E-2</c:v>
                </c:pt>
                <c:pt idx="345">
                  <c:v>-4.7106650003115647E-2</c:v>
                </c:pt>
                <c:pt idx="349">
                  <c:v>-3.003799996804446E-3</c:v>
                </c:pt>
                <c:pt idx="350">
                  <c:v>-5.6970799996634014E-2</c:v>
                </c:pt>
                <c:pt idx="353">
                  <c:v>5.8747500079334714E-3</c:v>
                </c:pt>
                <c:pt idx="355">
                  <c:v>3.8354500000423286E-2</c:v>
                </c:pt>
                <c:pt idx="359">
                  <c:v>5.6099100002029445E-2</c:v>
                </c:pt>
                <c:pt idx="363">
                  <c:v>-3.8215999957174063E-3</c:v>
                </c:pt>
                <c:pt idx="366">
                  <c:v>3.5953150007117074E-2</c:v>
                </c:pt>
                <c:pt idx="367">
                  <c:v>-3.8310749994707294E-2</c:v>
                </c:pt>
                <c:pt idx="368">
                  <c:v>-4.2711499991128221E-3</c:v>
                </c:pt>
                <c:pt idx="369">
                  <c:v>-4.5714050000242423E-2</c:v>
                </c:pt>
                <c:pt idx="370">
                  <c:v>-3.7434099998790771E-2</c:v>
                </c:pt>
                <c:pt idx="373">
                  <c:v>-4.1721549998328555E-2</c:v>
                </c:pt>
                <c:pt idx="375">
                  <c:v>-9.5244999829446897E-4</c:v>
                </c:pt>
                <c:pt idx="376">
                  <c:v>-5.1008999995246995E-2</c:v>
                </c:pt>
                <c:pt idx="377">
                  <c:v>-4.7449149991734885E-2</c:v>
                </c:pt>
                <c:pt idx="427">
                  <c:v>-1.1308349996397737E-2</c:v>
                </c:pt>
                <c:pt idx="428">
                  <c:v>-1.2981299994862638E-2</c:v>
                </c:pt>
                <c:pt idx="430">
                  <c:v>2.4741900007938966E-2</c:v>
                </c:pt>
                <c:pt idx="464">
                  <c:v>5.4521600002772175E-2</c:v>
                </c:pt>
                <c:pt idx="470">
                  <c:v>1.97438500035787E-2</c:v>
                </c:pt>
                <c:pt idx="471">
                  <c:v>1.3375900001847185E-2</c:v>
                </c:pt>
                <c:pt idx="540">
                  <c:v>-2.3688599998422433E-2</c:v>
                </c:pt>
                <c:pt idx="639">
                  <c:v>1.6927500000747386E-2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3FFA-4CB9-927B-852E9BA8A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36024"/>
        <c:axId val="1"/>
      </c:scatterChart>
      <c:valAx>
        <c:axId val="829736024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92877906976744184"/>
              <c:y val="0.924698795180722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5232558139534885E-2"/>
              <c:y val="0.37650602409638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360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3430232558139532E-2"/>
          <c:y val="0.91867469879518071"/>
          <c:w val="0.83866279069767447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'Active 5'!$H$20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5'!$H$21:$H$770</c:f>
              <c:numCache>
                <c:formatCode>General</c:formatCode>
                <c:ptCount val="750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EEA-456E-A0D1-F9694176DE8E}"/>
            </c:ext>
          </c:extLst>
        </c:ser>
        <c:ser>
          <c:idx val="1"/>
          <c:order val="1"/>
          <c:tx>
            <c:strRef>
              <c:f>'Active 5'!$I$20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5'!$I$21:$I$770</c:f>
              <c:numCache>
                <c:formatCode>General</c:formatCode>
                <c:ptCount val="750"/>
                <c:pt idx="0">
                  <c:v>-4.882855000323616E-2</c:v>
                </c:pt>
                <c:pt idx="1">
                  <c:v>2.4374649998208042E-2</c:v>
                </c:pt>
                <c:pt idx="2">
                  <c:v>-2.1857200001250021E-2</c:v>
                </c:pt>
                <c:pt idx="3">
                  <c:v>2.946985000744462E-2</c:v>
                </c:pt>
                <c:pt idx="4">
                  <c:v>-5.7441549994109664E-2</c:v>
                </c:pt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-4.3887050000193994E-2</c:v>
                </c:pt>
                <c:pt idx="31">
                  <c:v>-3.30174999544397E-3</c:v>
                </c:pt>
                <c:pt idx="32">
                  <c:v>7.0485000469489023E-4</c:v>
                </c:pt>
                <c:pt idx="33">
                  <c:v>1.0262499999953434E-3</c:v>
                </c:pt>
                <c:pt idx="34">
                  <c:v>1.5969699998095166E-2</c:v>
                </c:pt>
                <c:pt idx="35">
                  <c:v>-7.3280500000691973E-3</c:v>
                </c:pt>
                <c:pt idx="36">
                  <c:v>-6.4873000010265969E-3</c:v>
                </c:pt>
                <c:pt idx="37">
                  <c:v>-4.920849998597987E-3</c:v>
                </c:pt>
                <c:pt idx="38">
                  <c:v>1.1046000072383322E-3</c:v>
                </c:pt>
                <c:pt idx="39">
                  <c:v>8.1046000050264411E-3</c:v>
                </c:pt>
                <c:pt idx="40">
                  <c:v>-2.2102749993791804E-2</c:v>
                </c:pt>
                <c:pt idx="41">
                  <c:v>-1.2775700000929646E-2</c:v>
                </c:pt>
                <c:pt idx="42">
                  <c:v>5.5768000020179898E-3</c:v>
                </c:pt>
                <c:pt idx="43">
                  <c:v>-2.447700004267972E-3</c:v>
                </c:pt>
                <c:pt idx="44">
                  <c:v>-8.1206499962718226E-3</c:v>
                </c:pt>
                <c:pt idx="45">
                  <c:v>1.0735150004620664E-2</c:v>
                </c:pt>
                <c:pt idx="46">
                  <c:v>-8.8557999988552183E-3</c:v>
                </c:pt>
                <c:pt idx="47">
                  <c:v>-1.817624999966938E-2</c:v>
                </c:pt>
                <c:pt idx="48">
                  <c:v>-1.3835999925504439E-3</c:v>
                </c:pt>
                <c:pt idx="49">
                  <c:v>2.9594999796245247E-4</c:v>
                </c:pt>
                <c:pt idx="50">
                  <c:v>-2.087649998429697E-3</c:v>
                </c:pt>
                <c:pt idx="51">
                  <c:v>-7.2911500028567389E-3</c:v>
                </c:pt>
                <c:pt idx="52">
                  <c:v>-5.2100499960943125E-3</c:v>
                </c:pt>
                <c:pt idx="53">
                  <c:v>-3.1067599993548356E-2</c:v>
                </c:pt>
                <c:pt idx="54">
                  <c:v>-7.4511999991955236E-3</c:v>
                </c:pt>
                <c:pt idx="55">
                  <c:v>-6.8347999913385138E-3</c:v>
                </c:pt>
                <c:pt idx="56">
                  <c:v>-4.9924999620998278E-4</c:v>
                </c:pt>
                <c:pt idx="57">
                  <c:v>-4.3230000010225922E-3</c:v>
                </c:pt>
                <c:pt idx="58">
                  <c:v>6.7700000363402069E-4</c:v>
                </c:pt>
                <c:pt idx="59">
                  <c:v>-1.5379550000943709E-2</c:v>
                </c:pt>
                <c:pt idx="60">
                  <c:v>-7.0194999934756197E-3</c:v>
                </c:pt>
                <c:pt idx="61">
                  <c:v>-1.7539749991556164E-2</c:v>
                </c:pt>
                <c:pt idx="62">
                  <c:v>-2.8063999925507233E-3</c:v>
                </c:pt>
                <c:pt idx="63">
                  <c:v>7.9114999971352518E-4</c:v>
                </c:pt>
                <c:pt idx="64">
                  <c:v>-7.6470999993034638E-3</c:v>
                </c:pt>
                <c:pt idx="65">
                  <c:v>3.6799500012421049E-3</c:v>
                </c:pt>
                <c:pt idx="66">
                  <c:v>-6.7092999961460009E-3</c:v>
                </c:pt>
                <c:pt idx="67">
                  <c:v>2.4481000073137693E-3</c:v>
                </c:pt>
                <c:pt idx="68">
                  <c:v>-6.9355000014184043E-3</c:v>
                </c:pt>
                <c:pt idx="69">
                  <c:v>-1.7592500007594936E-3</c:v>
                </c:pt>
                <c:pt idx="70">
                  <c:v>2.6620000426191837E-4</c:v>
                </c:pt>
                <c:pt idx="71">
                  <c:v>-3.3680999986245297E-3</c:v>
                </c:pt>
                <c:pt idx="72">
                  <c:v>-3.7517000018851832E-3</c:v>
                </c:pt>
                <c:pt idx="73">
                  <c:v>-1.116449995606672E-3</c:v>
                </c:pt>
                <c:pt idx="74">
                  <c:v>-6.9891999955871142E-3</c:v>
                </c:pt>
                <c:pt idx="75">
                  <c:v>7.3950002843048424E-5</c:v>
                </c:pt>
                <c:pt idx="76">
                  <c:v>-1.669324999966193E-2</c:v>
                </c:pt>
                <c:pt idx="77">
                  <c:v>-4.9194500024896115E-3</c:v>
                </c:pt>
                <c:pt idx="78">
                  <c:v>-1.397300002281554E-3</c:v>
                </c:pt>
                <c:pt idx="79">
                  <c:v>-3.9729999843984842E-4</c:v>
                </c:pt>
                <c:pt idx="80">
                  <c:v>3.3765000043786131E-3</c:v>
                </c:pt>
                <c:pt idx="81">
                  <c:v>-2.7099999715574086E-4</c:v>
                </c:pt>
                <c:pt idx="82">
                  <c:v>7.2900000668596476E-4</c:v>
                </c:pt>
                <c:pt idx="83">
                  <c:v>-5.2567999955499545E-3</c:v>
                </c:pt>
                <c:pt idx="84">
                  <c:v>-4.7525499976472929E-3</c:v>
                </c:pt>
                <c:pt idx="85">
                  <c:v>5.4312500069499947E-3</c:v>
                </c:pt>
                <c:pt idx="86">
                  <c:v>-5.7430999950156547E-3</c:v>
                </c:pt>
                <c:pt idx="87">
                  <c:v>-5.3264999951352365E-3</c:v>
                </c:pt>
                <c:pt idx="88">
                  <c:v>3.6490000056801364E-3</c:v>
                </c:pt>
                <c:pt idx="89">
                  <c:v>1.5990499960025772E-3</c:v>
                </c:pt>
                <c:pt idx="90">
                  <c:v>-1.0702549996494781E-2</c:v>
                </c:pt>
                <c:pt idx="91">
                  <c:v>-5.7590999931562692E-3</c:v>
                </c:pt>
                <c:pt idx="92">
                  <c:v>3.8572999983443879E-3</c:v>
                </c:pt>
                <c:pt idx="93">
                  <c:v>3.473700002359692E-3</c:v>
                </c:pt>
                <c:pt idx="94">
                  <c:v>-2.3286899995582644E-2</c:v>
                </c:pt>
                <c:pt idx="95">
                  <c:v>-6.7049999779555947E-4</c:v>
                </c:pt>
                <c:pt idx="96">
                  <c:v>-3.9999999717110768E-4</c:v>
                </c:pt>
                <c:pt idx="97">
                  <c:v>6.0094999935245141E-4</c:v>
                </c:pt>
                <c:pt idx="98">
                  <c:v>1.600950003194157E-3</c:v>
                </c:pt>
                <c:pt idx="99">
                  <c:v>1.073150007869117E-3</c:v>
                </c:pt>
                <c:pt idx="100">
                  <c:v>-5.2473000032478012E-3</c:v>
                </c:pt>
                <c:pt idx="101">
                  <c:v>4.9635000323178247E-4</c:v>
                </c:pt>
                <c:pt idx="102">
                  <c:v>-4.9776500018197112E-3</c:v>
                </c:pt>
                <c:pt idx="103">
                  <c:v>-2.9455999974743463E-3</c:v>
                </c:pt>
                <c:pt idx="104">
                  <c:v>3.4474500062060542E-3</c:v>
                </c:pt>
                <c:pt idx="105">
                  <c:v>5.0073000020347536E-3</c:v>
                </c:pt>
                <c:pt idx="106">
                  <c:v>-1.0492500005057082E-3</c:v>
                </c:pt>
                <c:pt idx="107">
                  <c:v>6.0139000052004121E-3</c:v>
                </c:pt>
                <c:pt idx="108">
                  <c:v>-6.0426499985624105E-3</c:v>
                </c:pt>
                <c:pt idx="109">
                  <c:v>-7.4007999937748536E-3</c:v>
                </c:pt>
                <c:pt idx="110">
                  <c:v>-2.2811000017100014E-3</c:v>
                </c:pt>
                <c:pt idx="111">
                  <c:v>5.2222000012989156E-3</c:v>
                </c:pt>
                <c:pt idx="112">
                  <c:v>1.3341900004888885E-2</c:v>
                </c:pt>
                <c:pt idx="113">
                  <c:v>-7.1925000011106022E-3</c:v>
                </c:pt>
                <c:pt idx="114">
                  <c:v>3.3673500074655749E-3</c:v>
                </c:pt>
                <c:pt idx="115">
                  <c:v>7.0469000056618825E-3</c:v>
                </c:pt>
                <c:pt idx="116">
                  <c:v>6.663300002401229E-3</c:v>
                </c:pt>
                <c:pt idx="117">
                  <c:v>-7.0972999965306371E-3</c:v>
                </c:pt>
                <c:pt idx="118">
                  <c:v>4.5191000026534311E-3</c:v>
                </c:pt>
                <c:pt idx="119">
                  <c:v>-1.3065249993815087E-2</c:v>
                </c:pt>
                <c:pt idx="120">
                  <c:v>-7.7692999984719791E-3</c:v>
                </c:pt>
                <c:pt idx="121">
                  <c:v>-2.0944999414496124E-4</c:v>
                </c:pt>
                <c:pt idx="122">
                  <c:v>-6.5930499986279756E-3</c:v>
                </c:pt>
                <c:pt idx="123">
                  <c:v>-4.6495999995386228E-3</c:v>
                </c:pt>
                <c:pt idx="124">
                  <c:v>-1.156599995738361E-3</c:v>
                </c:pt>
                <c:pt idx="125">
                  <c:v>3.7557500036200508E-3</c:v>
                </c:pt>
                <c:pt idx="126">
                  <c:v>1.2599999972735532E-3</c:v>
                </c:pt>
                <c:pt idx="127">
                  <c:v>3.0050003260839731E-5</c:v>
                </c:pt>
                <c:pt idx="133">
                  <c:v>-1.1066000006394461E-3</c:v>
                </c:pt>
                <c:pt idx="136">
                  <c:v>1.069650003046263E-3</c:v>
                </c:pt>
                <c:pt idx="137">
                  <c:v>2.6295000061509199E-3</c:v>
                </c:pt>
                <c:pt idx="138">
                  <c:v>2.4590000248281285E-4</c:v>
                </c:pt>
                <c:pt idx="141">
                  <c:v>-3.5967000003438443E-3</c:v>
                </c:pt>
                <c:pt idx="142">
                  <c:v>4.3655999979819171E-3</c:v>
                </c:pt>
                <c:pt idx="144">
                  <c:v>6.7812500055879354E-3</c:v>
                </c:pt>
                <c:pt idx="146">
                  <c:v>5.4673999984515831E-3</c:v>
                </c:pt>
                <c:pt idx="147">
                  <c:v>-6.268499928410165E-4</c:v>
                </c:pt>
                <c:pt idx="148">
                  <c:v>-1.01044999610167E-3</c:v>
                </c:pt>
                <c:pt idx="150">
                  <c:v>-1.5890750000835396E-2</c:v>
                </c:pt>
                <c:pt idx="151">
                  <c:v>6.1092499963706359E-3</c:v>
                </c:pt>
                <c:pt idx="152">
                  <c:v>9.6504999964963645E-4</c:v>
                </c:pt>
                <c:pt idx="154">
                  <c:v>1.9141299999319017E-2</c:v>
                </c:pt>
                <c:pt idx="155">
                  <c:v>-1.2611499987542629E-3</c:v>
                </c:pt>
                <c:pt idx="164">
                  <c:v>-1.9708500039996579E-3</c:v>
                </c:pt>
                <c:pt idx="165">
                  <c:v>-7.9896999959601089E-3</c:v>
                </c:pt>
                <c:pt idx="167">
                  <c:v>1.1180900000908878E-2</c:v>
                </c:pt>
                <c:pt idx="171">
                  <c:v>8.6004000040702522E-3</c:v>
                </c:pt>
                <c:pt idx="172">
                  <c:v>2.2441500041168183E-3</c:v>
                </c:pt>
                <c:pt idx="173">
                  <c:v>-6.1959999948157929E-3</c:v>
                </c:pt>
                <c:pt idx="174">
                  <c:v>7.1075000014388934E-3</c:v>
                </c:pt>
                <c:pt idx="175">
                  <c:v>1.9843600006424822E-2</c:v>
                </c:pt>
                <c:pt idx="176">
                  <c:v>3.4599999999045394E-3</c:v>
                </c:pt>
                <c:pt idx="177">
                  <c:v>8.4599999972851947E-3</c:v>
                </c:pt>
                <c:pt idx="178">
                  <c:v>2.5797000052989461E-3</c:v>
                </c:pt>
                <c:pt idx="179">
                  <c:v>3.2404000012320466E-3</c:v>
                </c:pt>
                <c:pt idx="180">
                  <c:v>4.2403999977977946E-3</c:v>
                </c:pt>
                <c:pt idx="181">
                  <c:v>-5.8529000016278587E-3</c:v>
                </c:pt>
                <c:pt idx="182">
                  <c:v>-2.556949999416247E-3</c:v>
                </c:pt>
                <c:pt idx="183">
                  <c:v>6.619300002057571E-3</c:v>
                </c:pt>
                <c:pt idx="184">
                  <c:v>-1.4129999908618629E-4</c:v>
                </c:pt>
                <c:pt idx="185">
                  <c:v>-9.9009499972453341E-3</c:v>
                </c:pt>
                <c:pt idx="186">
                  <c:v>-6.5584999538259581E-4</c:v>
                </c:pt>
                <c:pt idx="187">
                  <c:v>9.9342000030446798E-3</c:v>
                </c:pt>
                <c:pt idx="188">
                  <c:v>3.9540000070701353E-3</c:v>
                </c:pt>
                <c:pt idx="189">
                  <c:v>7.1084999945014715E-4</c:v>
                </c:pt>
                <c:pt idx="190">
                  <c:v>-1.5907499910099432E-3</c:v>
                </c:pt>
                <c:pt idx="191">
                  <c:v>3.7617500056512654E-3</c:v>
                </c:pt>
                <c:pt idx="192">
                  <c:v>-1.9864999921992421E-4</c:v>
                </c:pt>
                <c:pt idx="193">
                  <c:v>-1.1078949995862786E-2</c:v>
                </c:pt>
                <c:pt idx="194">
                  <c:v>5.6091000005835667E-3</c:v>
                </c:pt>
                <c:pt idx="195">
                  <c:v>6.7794999631587416E-4</c:v>
                </c:pt>
                <c:pt idx="196">
                  <c:v>4.016350008896552E-3</c:v>
                </c:pt>
                <c:pt idx="197">
                  <c:v>5.0239000047440641E-3</c:v>
                </c:pt>
                <c:pt idx="198">
                  <c:v>4.0126000021700747E-3</c:v>
                </c:pt>
                <c:pt idx="199">
                  <c:v>1.647850003791973E-3</c:v>
                </c:pt>
                <c:pt idx="200">
                  <c:v>1.655400003073737E-3</c:v>
                </c:pt>
                <c:pt idx="201">
                  <c:v>3.2152499989024363E-3</c:v>
                </c:pt>
                <c:pt idx="202">
                  <c:v>-1.4887999932398088E-3</c:v>
                </c:pt>
                <c:pt idx="206">
                  <c:v>-9.3812499981140718E-3</c:v>
                </c:pt>
                <c:pt idx="207">
                  <c:v>4.7262000007322058E-3</c:v>
                </c:pt>
                <c:pt idx="208">
                  <c:v>1.3501499997801147E-3</c:v>
                </c:pt>
                <c:pt idx="209">
                  <c:v>1.0238000002573244E-2</c:v>
                </c:pt>
                <c:pt idx="210">
                  <c:v>-6.025899994710926E-3</c:v>
                </c:pt>
                <c:pt idx="211">
                  <c:v>-8.0824499964364804E-3</c:v>
                </c:pt>
                <c:pt idx="212">
                  <c:v>-7.8741499964962713E-3</c:v>
                </c:pt>
                <c:pt idx="213">
                  <c:v>2.2101350004959386E-2</c:v>
                </c:pt>
                <c:pt idx="214">
                  <c:v>2.1654500014847144E-3</c:v>
                </c:pt>
                <c:pt idx="215">
                  <c:v>-6.538599991472438E-3</c:v>
                </c:pt>
                <c:pt idx="216">
                  <c:v>9.2145000235177577E-4</c:v>
                </c:pt>
                <c:pt idx="217">
                  <c:v>8.2815000496339053E-4</c:v>
                </c:pt>
                <c:pt idx="218">
                  <c:v>-1.3372599991271272E-2</c:v>
                </c:pt>
                <c:pt idx="219">
                  <c:v>2.8036500079906546E-3</c:v>
                </c:pt>
                <c:pt idx="220">
                  <c:v>-8.6929999815765768E-4</c:v>
                </c:pt>
                <c:pt idx="221">
                  <c:v>1.7612500014365651E-3</c:v>
                </c:pt>
                <c:pt idx="222">
                  <c:v>7.0195000007515773E-3</c:v>
                </c:pt>
                <c:pt idx="223">
                  <c:v>-1.2356549996184185E-2</c:v>
                </c:pt>
                <c:pt idx="224">
                  <c:v>-5.2514999697450548E-4</c:v>
                </c:pt>
                <c:pt idx="232">
                  <c:v>-1.1725899996235967E-2</c:v>
                </c:pt>
                <c:pt idx="233">
                  <c:v>-3.1095000013010576E-3</c:v>
                </c:pt>
                <c:pt idx="234">
                  <c:v>-4.1660499919089489E-3</c:v>
                </c:pt>
                <c:pt idx="235">
                  <c:v>1.1610000001383014E-3</c:v>
                </c:pt>
                <c:pt idx="236">
                  <c:v>-9.3922499945620075E-3</c:v>
                </c:pt>
                <c:pt idx="237">
                  <c:v>-1.214099997014273E-3</c:v>
                </c:pt>
                <c:pt idx="241">
                  <c:v>-3.8860999993630685E-3</c:v>
                </c:pt>
                <c:pt idx="242">
                  <c:v>-2.1744999976363033E-3</c:v>
                </c:pt>
                <c:pt idx="243">
                  <c:v>-1.2866499964729883E-3</c:v>
                </c:pt>
                <c:pt idx="244">
                  <c:v>-1.0110399998666253E-2</c:v>
                </c:pt>
                <c:pt idx="245">
                  <c:v>-1.1551399999007117E-2</c:v>
                </c:pt>
                <c:pt idx="246">
                  <c:v>-6.0792000003857538E-3</c:v>
                </c:pt>
                <c:pt idx="249">
                  <c:v>-1.0603199996694457E-2</c:v>
                </c:pt>
                <c:pt idx="250">
                  <c:v>-1.4960399996198248E-2</c:v>
                </c:pt>
                <c:pt idx="251">
                  <c:v>-1.5644500017515384E-3</c:v>
                </c:pt>
                <c:pt idx="252">
                  <c:v>-1.4739499965799041E-3</c:v>
                </c:pt>
                <c:pt idx="253">
                  <c:v>-1.485754999157507E-2</c:v>
                </c:pt>
                <c:pt idx="254">
                  <c:v>1.0859000030905008E-3</c:v>
                </c:pt>
                <c:pt idx="255">
                  <c:v>-1.4737849996890873E-2</c:v>
                </c:pt>
                <c:pt idx="256">
                  <c:v>-8.3749997429549694E-5</c:v>
                </c:pt>
                <c:pt idx="257">
                  <c:v>-9.6181499975500628E-3</c:v>
                </c:pt>
                <c:pt idx="258">
                  <c:v>-1.3291099996422417E-2</c:v>
                </c:pt>
                <c:pt idx="259">
                  <c:v>-3.1958999970811419E-3</c:v>
                </c:pt>
                <c:pt idx="260">
                  <c:v>-9.7480999975232407E-3</c:v>
                </c:pt>
                <c:pt idx="261">
                  <c:v>-1.0421049999422394E-2</c:v>
                </c:pt>
                <c:pt idx="262">
                  <c:v>-6.131699999968987E-3</c:v>
                </c:pt>
                <c:pt idx="263">
                  <c:v>-8.5275499950512312E-3</c:v>
                </c:pt>
                <c:pt idx="264">
                  <c:v>-6.6839999926742166E-3</c:v>
                </c:pt>
                <c:pt idx="265">
                  <c:v>-3.9102000009734184E-3</c:v>
                </c:pt>
                <c:pt idx="266">
                  <c:v>-2.677399999811314E-3</c:v>
                </c:pt>
                <c:pt idx="267">
                  <c:v>-1.3971450003737118E-2</c:v>
                </c:pt>
                <c:pt idx="268">
                  <c:v>-1.3411599997198209E-2</c:v>
                </c:pt>
                <c:pt idx="269">
                  <c:v>-1.0931849996268284E-2</c:v>
                </c:pt>
                <c:pt idx="270">
                  <c:v>-3.0063000012887642E-3</c:v>
                </c:pt>
                <c:pt idx="271">
                  <c:v>-2.0332399995822925E-2</c:v>
                </c:pt>
                <c:pt idx="272">
                  <c:v>-6.0863999970024452E-3</c:v>
                </c:pt>
                <c:pt idx="273">
                  <c:v>-1.1141900002257898E-2</c:v>
                </c:pt>
                <c:pt idx="274">
                  <c:v>-1.8373749997408595E-2</c:v>
                </c:pt>
                <c:pt idx="275">
                  <c:v>-6.7761999962385744E-3</c:v>
                </c:pt>
                <c:pt idx="276">
                  <c:v>-1.7159799994260538E-2</c:v>
                </c:pt>
                <c:pt idx="277">
                  <c:v>-1.2480249992222525E-2</c:v>
                </c:pt>
                <c:pt idx="278">
                  <c:v>-2.3517949994129594E-2</c:v>
                </c:pt>
                <c:pt idx="279">
                  <c:v>-6.5367999923182651E-3</c:v>
                </c:pt>
                <c:pt idx="280">
                  <c:v>-1.6485899999679532E-2</c:v>
                </c:pt>
                <c:pt idx="281">
                  <c:v>-1.4565999998012558E-2</c:v>
                </c:pt>
                <c:pt idx="282">
                  <c:v>-3.1446300003153738E-2</c:v>
                </c:pt>
                <c:pt idx="283">
                  <c:v>-9.9513999957707711E-3</c:v>
                </c:pt>
                <c:pt idx="284">
                  <c:v>-1.2489549997553695E-2</c:v>
                </c:pt>
                <c:pt idx="285">
                  <c:v>-4.1624999939813279E-3</c:v>
                </c:pt>
                <c:pt idx="286">
                  <c:v>-2.1375499993155245E-2</c:v>
                </c:pt>
                <c:pt idx="287">
                  <c:v>-2.1519699992495589E-2</c:v>
                </c:pt>
                <c:pt idx="288">
                  <c:v>-1.4632799997343682E-2</c:v>
                </c:pt>
                <c:pt idx="289">
                  <c:v>-1.4343449998705182E-2</c:v>
                </c:pt>
                <c:pt idx="290">
                  <c:v>-1.4273699991463218E-2</c:v>
                </c:pt>
                <c:pt idx="291">
                  <c:v>-1.4863699994748458E-2</c:v>
                </c:pt>
                <c:pt idx="292">
                  <c:v>-1.4824099998804741E-2</c:v>
                </c:pt>
                <c:pt idx="293">
                  <c:v>-9.0445499954512343E-3</c:v>
                </c:pt>
                <c:pt idx="294">
                  <c:v>-6.3631000011810102E-3</c:v>
                </c:pt>
                <c:pt idx="295">
                  <c:v>6.3690000388305634E-4</c:v>
                </c:pt>
                <c:pt idx="296">
                  <c:v>-8.8409500021953136E-3</c:v>
                </c:pt>
                <c:pt idx="297">
                  <c:v>-1.6217949996644165E-2</c:v>
                </c:pt>
                <c:pt idx="298">
                  <c:v>-2.0416999977896921E-3</c:v>
                </c:pt>
                <c:pt idx="299">
                  <c:v>-6.474299996625632E-3</c:v>
                </c:pt>
                <c:pt idx="300">
                  <c:v>-1.6233950002060737E-2</c:v>
                </c:pt>
                <c:pt idx="301">
                  <c:v>-4.6673999968334101E-3</c:v>
                </c:pt>
                <c:pt idx="302">
                  <c:v>-1.1163149996718857E-2</c:v>
                </c:pt>
                <c:pt idx="303">
                  <c:v>-1.1219699998036958E-2</c:v>
                </c:pt>
                <c:pt idx="304">
                  <c:v>-6.3252499967347831E-3</c:v>
                </c:pt>
                <c:pt idx="305">
                  <c:v>-1.4853500033495948E-3</c:v>
                </c:pt>
                <c:pt idx="306">
                  <c:v>-7.3967499993159436E-3</c:v>
                </c:pt>
                <c:pt idx="307">
                  <c:v>-8.0484999489272013E-4</c:v>
                </c:pt>
                <c:pt idx="308">
                  <c:v>-8.5908999972161837E-3</c:v>
                </c:pt>
                <c:pt idx="309">
                  <c:v>-1.506119999976363E-2</c:v>
                </c:pt>
                <c:pt idx="310">
                  <c:v>-1.067279999551829E-2</c:v>
                </c:pt>
                <c:pt idx="311">
                  <c:v>-1.58604999887757E-3</c:v>
                </c:pt>
                <c:pt idx="312">
                  <c:v>-1.7144949997600634E-2</c:v>
                </c:pt>
                <c:pt idx="313">
                  <c:v>-6.9432499949471094E-3</c:v>
                </c:pt>
                <c:pt idx="314">
                  <c:v>-1.1289149995718617E-2</c:v>
                </c:pt>
                <c:pt idx="315">
                  <c:v>-1.9759449998673517E-2</c:v>
                </c:pt>
                <c:pt idx="316">
                  <c:v>-5.0233500005560927E-3</c:v>
                </c:pt>
                <c:pt idx="317">
                  <c:v>-1.5073299997311551E-2</c:v>
                </c:pt>
                <c:pt idx="318">
                  <c:v>-1.0481400000571739E-2</c:v>
                </c:pt>
                <c:pt idx="319">
                  <c:v>-1.9028900002012961E-2</c:v>
                </c:pt>
                <c:pt idx="320">
                  <c:v>-1.693179999710992E-2</c:v>
                </c:pt>
                <c:pt idx="321">
                  <c:v>6.1756500072078779E-3</c:v>
                </c:pt>
                <c:pt idx="322">
                  <c:v>-1.4729149996128399E-2</c:v>
                </c:pt>
                <c:pt idx="323">
                  <c:v>-1.0281449998728931E-2</c:v>
                </c:pt>
                <c:pt idx="324">
                  <c:v>-1.6067499993368983E-2</c:v>
                </c:pt>
                <c:pt idx="325">
                  <c:v>-1.5097650000825524E-2</c:v>
                </c:pt>
                <c:pt idx="326">
                  <c:v>-1.3505749993782956E-2</c:v>
                </c:pt>
                <c:pt idx="327">
                  <c:v>-9.4990500001586042E-3</c:v>
                </c:pt>
                <c:pt idx="328">
                  <c:v>-4.1465499962214381E-3</c:v>
                </c:pt>
                <c:pt idx="329">
                  <c:v>-4.0824499956215732E-3</c:v>
                </c:pt>
                <c:pt idx="330">
                  <c:v>4.0127500033122487E-3</c:v>
                </c:pt>
                <c:pt idx="331">
                  <c:v>-1.5131449996260926E-2</c:v>
                </c:pt>
                <c:pt idx="332">
                  <c:v>-1.2619649991393089E-2</c:v>
                </c:pt>
                <c:pt idx="333">
                  <c:v>-1.1349050000717398E-2</c:v>
                </c:pt>
                <c:pt idx="334">
                  <c:v>-1.46949499976472E-2</c:v>
                </c:pt>
                <c:pt idx="335">
                  <c:v>-1.8981449997227173E-2</c:v>
                </c:pt>
                <c:pt idx="336">
                  <c:v>-8.365049994608853E-3</c:v>
                </c:pt>
                <c:pt idx="337">
                  <c:v>-1.3949399995908607E-2</c:v>
                </c:pt>
                <c:pt idx="338">
                  <c:v>-9.853249997831881E-3</c:v>
                </c:pt>
                <c:pt idx="339">
                  <c:v>-1.8406399998639245E-2</c:v>
                </c:pt>
                <c:pt idx="340">
                  <c:v>-1.0398849997727666E-2</c:v>
                </c:pt>
                <c:pt idx="342">
                  <c:v>-1.3870099995983765E-2</c:v>
                </c:pt>
                <c:pt idx="343">
                  <c:v>-1.4126449998002499E-2</c:v>
                </c:pt>
                <c:pt idx="346">
                  <c:v>-1.3375249996897765E-2</c:v>
                </c:pt>
                <c:pt idx="347">
                  <c:v>-2.6578749995678663E-2</c:v>
                </c:pt>
                <c:pt idx="348">
                  <c:v>-1.3984949997393414E-2</c:v>
                </c:pt>
                <c:pt idx="351">
                  <c:v>-1.4328949997434393E-2</c:v>
                </c:pt>
                <c:pt idx="352">
                  <c:v>-1.9068699992203619E-2</c:v>
                </c:pt>
                <c:pt idx="354">
                  <c:v>-1.8362749993684702E-2</c:v>
                </c:pt>
                <c:pt idx="356">
                  <c:v>-2.0650199992815033E-2</c:v>
                </c:pt>
                <c:pt idx="360">
                  <c:v>-2.0818899996811524E-2</c:v>
                </c:pt>
                <c:pt idx="361">
                  <c:v>-2.089430000341963E-2</c:v>
                </c:pt>
                <c:pt idx="362">
                  <c:v>-2.510729999630712E-2</c:v>
                </c:pt>
                <c:pt idx="364">
                  <c:v>-2.2588799998629838E-2</c:v>
                </c:pt>
                <c:pt idx="365">
                  <c:v>-1.1355999995430466E-2</c:v>
                </c:pt>
                <c:pt idx="371">
                  <c:v>-2.0784699998330325E-2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EEA-456E-A0D1-F9694176DE8E}"/>
            </c:ext>
          </c:extLst>
        </c:ser>
        <c:ser>
          <c:idx val="2"/>
          <c:order val="2"/>
          <c:tx>
            <c:strRef>
              <c:f>'Active 5'!$J$20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5'!$J$21:$J$770</c:f>
              <c:numCache>
                <c:formatCode>General</c:formatCode>
                <c:ptCount val="750"/>
                <c:pt idx="156">
                  <c:v>-4.0848999997251667E-3</c:v>
                </c:pt>
                <c:pt idx="157">
                  <c:v>4.7495000035269186E-4</c:v>
                </c:pt>
                <c:pt idx="159">
                  <c:v>6.6512000048533082E-3</c:v>
                </c:pt>
                <c:pt idx="357">
                  <c:v>-2.0010799998999573E-2</c:v>
                </c:pt>
                <c:pt idx="358">
                  <c:v>-1.7183749994728714E-2</c:v>
                </c:pt>
                <c:pt idx="372">
                  <c:v>-2.5724849991092924E-2</c:v>
                </c:pt>
                <c:pt idx="374">
                  <c:v>-2.2681200003717095E-2</c:v>
                </c:pt>
                <c:pt idx="379">
                  <c:v>-2.4760599997534882E-2</c:v>
                </c:pt>
                <c:pt idx="380">
                  <c:v>-2.5755199996638112E-2</c:v>
                </c:pt>
                <c:pt idx="389">
                  <c:v>-2.8962899996258784E-2</c:v>
                </c:pt>
                <c:pt idx="391">
                  <c:v>-2.7249499995377846E-2</c:v>
                </c:pt>
                <c:pt idx="401">
                  <c:v>-2.5412999995751306E-2</c:v>
                </c:pt>
                <c:pt idx="402">
                  <c:v>-2.8383849996316712E-2</c:v>
                </c:pt>
                <c:pt idx="403">
                  <c:v>-2.5556799992045853E-2</c:v>
                </c:pt>
                <c:pt idx="412">
                  <c:v>-2.4780799998552538E-2</c:v>
                </c:pt>
                <c:pt idx="431">
                  <c:v>-1.899079999566311E-2</c:v>
                </c:pt>
                <c:pt idx="432">
                  <c:v>-2.0563749996654224E-2</c:v>
                </c:pt>
                <c:pt idx="445">
                  <c:v>-1.9467600002826657E-2</c:v>
                </c:pt>
                <c:pt idx="457">
                  <c:v>-1.943675000075018E-2</c:v>
                </c:pt>
                <c:pt idx="458">
                  <c:v>-1.9909699993149843E-2</c:v>
                </c:pt>
                <c:pt idx="476">
                  <c:v>-1.87926999933552E-2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EEA-456E-A0D1-F9694176DE8E}"/>
            </c:ext>
          </c:extLst>
        </c:ser>
        <c:ser>
          <c:idx val="3"/>
          <c:order val="3"/>
          <c:tx>
            <c:strRef>
              <c:f>'Active 5'!$K$20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5'!$K$21:$K$770</c:f>
              <c:numCache>
                <c:formatCode>General</c:formatCode>
                <c:ptCount val="750"/>
                <c:pt idx="378">
                  <c:v>-2.6111499995749909E-2</c:v>
                </c:pt>
                <c:pt idx="381">
                  <c:v>-2.7998799996566959E-2</c:v>
                </c:pt>
                <c:pt idx="382">
                  <c:v>-2.8041749996191356E-2</c:v>
                </c:pt>
                <c:pt idx="383">
                  <c:v>-2.9170649992011022E-2</c:v>
                </c:pt>
                <c:pt idx="384">
                  <c:v>-2.9000149996136315E-2</c:v>
                </c:pt>
                <c:pt idx="385">
                  <c:v>-3.0915949995687697E-2</c:v>
                </c:pt>
                <c:pt idx="386">
                  <c:v>-2.768889999424573E-2</c:v>
                </c:pt>
                <c:pt idx="387">
                  <c:v>-2.739185000245925E-2</c:v>
                </c:pt>
                <c:pt idx="388">
                  <c:v>-2.9099949999363162E-2</c:v>
                </c:pt>
                <c:pt idx="390">
                  <c:v>-2.6764299997012131E-2</c:v>
                </c:pt>
                <c:pt idx="392">
                  <c:v>-2.6396899993414991E-2</c:v>
                </c:pt>
                <c:pt idx="393">
                  <c:v>-2.986984999733977E-2</c:v>
                </c:pt>
                <c:pt idx="394">
                  <c:v>-2.9380499996477738E-2</c:v>
                </c:pt>
                <c:pt idx="395">
                  <c:v>-3.0453449995547999E-2</c:v>
                </c:pt>
                <c:pt idx="396">
                  <c:v>-2.8966549994947854E-2</c:v>
                </c:pt>
                <c:pt idx="397">
                  <c:v>-2.8600949997780845E-2</c:v>
                </c:pt>
                <c:pt idx="398">
                  <c:v>-2.7090099996712524E-2</c:v>
                </c:pt>
                <c:pt idx="399">
                  <c:v>-2.5765599995793309E-2</c:v>
                </c:pt>
                <c:pt idx="400">
                  <c:v>-2.6273700001183897E-2</c:v>
                </c:pt>
                <c:pt idx="404">
                  <c:v>-2.564689999417169E-2</c:v>
                </c:pt>
                <c:pt idx="405">
                  <c:v>-2.7449149994936306E-2</c:v>
                </c:pt>
                <c:pt idx="406">
                  <c:v>-2.6760549997561611E-2</c:v>
                </c:pt>
                <c:pt idx="407">
                  <c:v>-2.5767899998754729E-2</c:v>
                </c:pt>
                <c:pt idx="408">
                  <c:v>-2.4730099998123478E-2</c:v>
                </c:pt>
                <c:pt idx="409">
                  <c:v>-2.7374849996704143E-2</c:v>
                </c:pt>
                <c:pt idx="410">
                  <c:v>-2.5199750001775101E-2</c:v>
                </c:pt>
                <c:pt idx="411">
                  <c:v>-2.5460368407948408E-2</c:v>
                </c:pt>
                <c:pt idx="413">
                  <c:v>-2.3342799999227282E-2</c:v>
                </c:pt>
                <c:pt idx="414">
                  <c:v>-2.2171999997226521E-2</c:v>
                </c:pt>
                <c:pt idx="415">
                  <c:v>-2.6944949997414369E-2</c:v>
                </c:pt>
                <c:pt idx="416">
                  <c:v>-2.4156349994882476E-2</c:v>
                </c:pt>
                <c:pt idx="417">
                  <c:v>-2.4663699994562194E-2</c:v>
                </c:pt>
                <c:pt idx="418">
                  <c:v>-2.4136649997672066E-2</c:v>
                </c:pt>
                <c:pt idx="419">
                  <c:v>-2.3609599993505981E-2</c:v>
                </c:pt>
                <c:pt idx="420">
                  <c:v>-2.2266499996476341E-2</c:v>
                </c:pt>
                <c:pt idx="421">
                  <c:v>-2.117395000095712E-2</c:v>
                </c:pt>
                <c:pt idx="422">
                  <c:v>-2.0446899994567502E-2</c:v>
                </c:pt>
                <c:pt idx="423">
                  <c:v>-2.1103449995280243E-2</c:v>
                </c:pt>
                <c:pt idx="424">
                  <c:v>-2.3370650000288151E-2</c:v>
                </c:pt>
                <c:pt idx="425">
                  <c:v>-2.1043599997938145E-2</c:v>
                </c:pt>
                <c:pt idx="426">
                  <c:v>-2.0143599998846184E-2</c:v>
                </c:pt>
                <c:pt idx="429">
                  <c:v>-1.9823899994662497E-2</c:v>
                </c:pt>
                <c:pt idx="433">
                  <c:v>-1.9939799996791407E-2</c:v>
                </c:pt>
                <c:pt idx="434">
                  <c:v>-1.9333399992319755E-2</c:v>
                </c:pt>
                <c:pt idx="435">
                  <c:v>-2.1706349994929042E-2</c:v>
                </c:pt>
                <c:pt idx="436">
                  <c:v>-1.9079300000157673E-2</c:v>
                </c:pt>
                <c:pt idx="437">
                  <c:v>-1.9462899996142369E-2</c:v>
                </c:pt>
                <c:pt idx="438">
                  <c:v>-2.1373550000134856E-2</c:v>
                </c:pt>
                <c:pt idx="439">
                  <c:v>-1.745959999243496E-2</c:v>
                </c:pt>
                <c:pt idx="440">
                  <c:v>-2.1114449999004137E-2</c:v>
                </c:pt>
                <c:pt idx="441">
                  <c:v>-1.9687399995746091E-2</c:v>
                </c:pt>
                <c:pt idx="442">
                  <c:v>-1.9388150001759641E-2</c:v>
                </c:pt>
                <c:pt idx="443">
                  <c:v>-1.9165999998222105E-2</c:v>
                </c:pt>
                <c:pt idx="444">
                  <c:v>-2.2648749996733386E-2</c:v>
                </c:pt>
                <c:pt idx="446">
                  <c:v>-1.9788699995842762E-2</c:v>
                </c:pt>
                <c:pt idx="447">
                  <c:v>-1.9669000001158565E-2</c:v>
                </c:pt>
                <c:pt idx="448">
                  <c:v>-2.0109149998461362E-2</c:v>
                </c:pt>
                <c:pt idx="449">
                  <c:v>-1.9613199998275377E-2</c:v>
                </c:pt>
                <c:pt idx="450">
                  <c:v>-1.9180399998731446E-2</c:v>
                </c:pt>
                <c:pt idx="451">
                  <c:v>-1.9340999991982244E-2</c:v>
                </c:pt>
                <c:pt idx="452">
                  <c:v>-1.9504900003084913E-2</c:v>
                </c:pt>
                <c:pt idx="453">
                  <c:v>-1.9356749995495193E-2</c:v>
                </c:pt>
                <c:pt idx="454">
                  <c:v>-1.9829699995170813E-2</c:v>
                </c:pt>
                <c:pt idx="455">
                  <c:v>-1.9837050000205636E-2</c:v>
                </c:pt>
                <c:pt idx="456">
                  <c:v>-1.9519599998602644E-2</c:v>
                </c:pt>
                <c:pt idx="459">
                  <c:v>-1.9299799998407252E-2</c:v>
                </c:pt>
                <c:pt idx="460">
                  <c:v>-2.0656349995988421E-2</c:v>
                </c:pt>
                <c:pt idx="461">
                  <c:v>-2.1829299992532469E-2</c:v>
                </c:pt>
                <c:pt idx="462">
                  <c:v>-1.9362849998287857E-2</c:v>
                </c:pt>
                <c:pt idx="463">
                  <c:v>-1.9207599994842894E-2</c:v>
                </c:pt>
                <c:pt idx="465">
                  <c:v>-1.9297249993542209E-2</c:v>
                </c:pt>
                <c:pt idx="466">
                  <c:v>-1.8834449991118163E-2</c:v>
                </c:pt>
                <c:pt idx="467">
                  <c:v>-1.9088050001300871E-2</c:v>
                </c:pt>
                <c:pt idx="468">
                  <c:v>-1.9552099991415162E-2</c:v>
                </c:pt>
                <c:pt idx="469">
                  <c:v>-1.9443049997789785E-2</c:v>
                </c:pt>
                <c:pt idx="472">
                  <c:v>-2.3231450002640486E-2</c:v>
                </c:pt>
                <c:pt idx="473">
                  <c:v>-1.8831450004654471E-2</c:v>
                </c:pt>
                <c:pt idx="474">
                  <c:v>-1.9804399998974986E-2</c:v>
                </c:pt>
                <c:pt idx="475">
                  <c:v>-1.8477349993190728E-2</c:v>
                </c:pt>
                <c:pt idx="477">
                  <c:v>-1.9486849989334587E-2</c:v>
                </c:pt>
                <c:pt idx="478">
                  <c:v>-1.9850749995384831E-2</c:v>
                </c:pt>
                <c:pt idx="479">
                  <c:v>-1.8229349996545352E-2</c:v>
                </c:pt>
                <c:pt idx="480">
                  <c:v>-1.8658999993931502E-2</c:v>
                </c:pt>
                <c:pt idx="481">
                  <c:v>-1.9333399992319755E-2</c:v>
                </c:pt>
                <c:pt idx="482">
                  <c:v>-1.900634999765316E-2</c:v>
                </c:pt>
                <c:pt idx="483">
                  <c:v>-1.767929999914486E-2</c:v>
                </c:pt>
                <c:pt idx="484">
                  <c:v>-1.9665350002469495E-2</c:v>
                </c:pt>
                <c:pt idx="485">
                  <c:v>-1.9921049999538809E-2</c:v>
                </c:pt>
                <c:pt idx="486">
                  <c:v>-1.8901349998486694E-2</c:v>
                </c:pt>
                <c:pt idx="487">
                  <c:v>-1.9657899996673223E-2</c:v>
                </c:pt>
                <c:pt idx="488">
                  <c:v>-1.8030849998467602E-2</c:v>
                </c:pt>
                <c:pt idx="489">
                  <c:v>-1.9025099994905759E-2</c:v>
                </c:pt>
                <c:pt idx="490">
                  <c:v>-1.8798049997712951E-2</c:v>
                </c:pt>
                <c:pt idx="491">
                  <c:v>-1.8466000001353677E-2</c:v>
                </c:pt>
                <c:pt idx="492">
                  <c:v>-1.7833199999586213E-2</c:v>
                </c:pt>
                <c:pt idx="493">
                  <c:v>-1.8506149994209409E-2</c:v>
                </c:pt>
                <c:pt idx="494">
                  <c:v>-2.0279099997424055E-2</c:v>
                </c:pt>
                <c:pt idx="495">
                  <c:v>-2.0879750001768116E-2</c:v>
                </c:pt>
                <c:pt idx="496">
                  <c:v>-1.8613500003993977E-2</c:v>
                </c:pt>
                <c:pt idx="497">
                  <c:v>-1.8799550001858734E-2</c:v>
                </c:pt>
                <c:pt idx="498">
                  <c:v>-1.8672499994863756E-2</c:v>
                </c:pt>
                <c:pt idx="499">
                  <c:v>-1.8666750002012122E-2</c:v>
                </c:pt>
                <c:pt idx="500">
                  <c:v>-1.9957699994847644E-2</c:v>
                </c:pt>
                <c:pt idx="501">
                  <c:v>-1.9057699995755684E-2</c:v>
                </c:pt>
                <c:pt idx="502">
                  <c:v>-2.0130649994825944E-2</c:v>
                </c:pt>
                <c:pt idx="503">
                  <c:v>-1.8460149993188679E-2</c:v>
                </c:pt>
                <c:pt idx="504">
                  <c:v>-1.9881449996319134E-2</c:v>
                </c:pt>
                <c:pt idx="505">
                  <c:v>-2.1129699998709839E-2</c:v>
                </c:pt>
                <c:pt idx="506">
                  <c:v>-2.0002650002425071E-2</c:v>
                </c:pt>
                <c:pt idx="507">
                  <c:v>-1.9149200161336921E-2</c:v>
                </c:pt>
                <c:pt idx="508">
                  <c:v>-1.9822149995889049E-2</c:v>
                </c:pt>
                <c:pt idx="509">
                  <c:v>-1.8472099996870384E-2</c:v>
                </c:pt>
                <c:pt idx="510">
                  <c:v>-1.8924500000139233E-2</c:v>
                </c:pt>
                <c:pt idx="511">
                  <c:v>-1.9974449998699129E-2</c:v>
                </c:pt>
                <c:pt idx="512">
                  <c:v>-1.8252299996674992E-2</c:v>
                </c:pt>
                <c:pt idx="513">
                  <c:v>-1.9178299997292925E-2</c:v>
                </c:pt>
                <c:pt idx="514">
                  <c:v>-1.9186399993486702E-2</c:v>
                </c:pt>
                <c:pt idx="515">
                  <c:v>-1.923720000195317E-2</c:v>
                </c:pt>
                <c:pt idx="516">
                  <c:v>-1.9819850000203587E-2</c:v>
                </c:pt>
                <c:pt idx="517">
                  <c:v>-2.014604999567382E-2</c:v>
                </c:pt>
                <c:pt idx="518">
                  <c:v>-2.0398350003233645E-2</c:v>
                </c:pt>
                <c:pt idx="519">
                  <c:v>-1.8449549999786541E-2</c:v>
                </c:pt>
                <c:pt idx="520">
                  <c:v>-1.8322500000067521E-2</c:v>
                </c:pt>
                <c:pt idx="521">
                  <c:v>-1.8009849991358351E-2</c:v>
                </c:pt>
                <c:pt idx="522">
                  <c:v>-1.7482800001744181E-2</c:v>
                </c:pt>
                <c:pt idx="523">
                  <c:v>-1.8094200000632554E-2</c:v>
                </c:pt>
                <c:pt idx="524">
                  <c:v>-1.876714999525575E-2</c:v>
                </c:pt>
                <c:pt idx="525">
                  <c:v>-2.115724999748636E-2</c:v>
                </c:pt>
                <c:pt idx="526">
                  <c:v>-1.7509649995190557E-2</c:v>
                </c:pt>
                <c:pt idx="527">
                  <c:v>-1.7297300000791438E-2</c:v>
                </c:pt>
                <c:pt idx="528">
                  <c:v>-1.6998799990687985E-2</c:v>
                </c:pt>
                <c:pt idx="529">
                  <c:v>-1.7328299996734131E-2</c:v>
                </c:pt>
                <c:pt idx="530">
                  <c:v>-1.7522549991554115E-2</c:v>
                </c:pt>
                <c:pt idx="531">
                  <c:v>-1.7835649996413849E-2</c:v>
                </c:pt>
                <c:pt idx="532">
                  <c:v>-1.7124899997725151E-2</c:v>
                </c:pt>
                <c:pt idx="533">
                  <c:v>-1.7997850001847837E-2</c:v>
                </c:pt>
                <c:pt idx="534">
                  <c:v>-1.7121600001701154E-2</c:v>
                </c:pt>
                <c:pt idx="535">
                  <c:v>-1.6594549997535069E-2</c:v>
                </c:pt>
                <c:pt idx="536">
                  <c:v>-1.7367499996908009E-2</c:v>
                </c:pt>
                <c:pt idx="537">
                  <c:v>-1.6501899997820146E-2</c:v>
                </c:pt>
                <c:pt idx="538">
                  <c:v>-1.7974850001337472E-2</c:v>
                </c:pt>
                <c:pt idx="539">
                  <c:v>-1.6336199994839262E-2</c:v>
                </c:pt>
                <c:pt idx="541">
                  <c:v>-1.796154999465216E-2</c:v>
                </c:pt>
                <c:pt idx="542">
                  <c:v>-1.4690500000142492E-2</c:v>
                </c:pt>
                <c:pt idx="543">
                  <c:v>-1.4404049994482193E-2</c:v>
                </c:pt>
                <c:pt idx="544">
                  <c:v>-1.356264999776613E-2</c:v>
                </c:pt>
                <c:pt idx="545">
                  <c:v>-1.3673300003574695E-2</c:v>
                </c:pt>
                <c:pt idx="546">
                  <c:v>-1.3469999998051208E-2</c:v>
                </c:pt>
                <c:pt idx="547">
                  <c:v>-1.3264899993373547E-2</c:v>
                </c:pt>
                <c:pt idx="548">
                  <c:v>-1.2837850001233164E-2</c:v>
                </c:pt>
                <c:pt idx="549">
                  <c:v>-1.3483750000887085E-2</c:v>
                </c:pt>
                <c:pt idx="550">
                  <c:v>-1.3156699998944532E-2</c:v>
                </c:pt>
                <c:pt idx="551">
                  <c:v>-1.0766399995191023E-2</c:v>
                </c:pt>
                <c:pt idx="552">
                  <c:v>-9.7663999986252747E-3</c:v>
                </c:pt>
                <c:pt idx="553">
                  <c:v>-1.0276199995132629E-2</c:v>
                </c:pt>
                <c:pt idx="554">
                  <c:v>-7.8113499985192902E-3</c:v>
                </c:pt>
                <c:pt idx="555">
                  <c:v>-1.0198999996646307E-2</c:v>
                </c:pt>
                <c:pt idx="556">
                  <c:v>-9.7120999926119111E-3</c:v>
                </c:pt>
                <c:pt idx="557">
                  <c:v>-9.7365999972680584E-3</c:v>
                </c:pt>
                <c:pt idx="558">
                  <c:v>-1.0109549999469891E-2</c:v>
                </c:pt>
                <c:pt idx="559">
                  <c:v>-9.6823999992921017E-3</c:v>
                </c:pt>
                <c:pt idx="560">
                  <c:v>-9.7626999995554797E-3</c:v>
                </c:pt>
                <c:pt idx="561">
                  <c:v>-1.0361000000557397E-2</c:v>
                </c:pt>
                <c:pt idx="562">
                  <c:v>-1.0024899995187297E-2</c:v>
                </c:pt>
                <c:pt idx="563">
                  <c:v>-9.3248999983188696E-3</c:v>
                </c:pt>
                <c:pt idx="564">
                  <c:v>-1.1297849996481091E-2</c:v>
                </c:pt>
                <c:pt idx="565">
                  <c:v>-9.8084999990533106E-3</c:v>
                </c:pt>
                <c:pt idx="566">
                  <c:v>-1.0305199997674208E-2</c:v>
                </c:pt>
                <c:pt idx="567">
                  <c:v>-7.2657999990042299E-3</c:v>
                </c:pt>
                <c:pt idx="568">
                  <c:v>-1.026004999584984E-2</c:v>
                </c:pt>
                <c:pt idx="569">
                  <c:v>-9.6329999942099676E-3</c:v>
                </c:pt>
                <c:pt idx="570">
                  <c:v>-1.0605949995806441E-2</c:v>
                </c:pt>
                <c:pt idx="571">
                  <c:v>-1.0456749994773418E-2</c:v>
                </c:pt>
                <c:pt idx="572">
                  <c:v>-9.7296999956597574E-3</c:v>
                </c:pt>
                <c:pt idx="573">
                  <c:v>-1.040264999755891E-2</c:v>
                </c:pt>
                <c:pt idx="574">
                  <c:v>-9.9969000002602115E-3</c:v>
                </c:pt>
                <c:pt idx="575">
                  <c:v>-1.0469849992659874E-2</c:v>
                </c:pt>
                <c:pt idx="576">
                  <c:v>-9.8804999943240546E-3</c:v>
                </c:pt>
                <c:pt idx="577">
                  <c:v>-9.7534500018809922E-3</c:v>
                </c:pt>
                <c:pt idx="578">
                  <c:v>-9.1263999929651618E-3</c:v>
                </c:pt>
                <c:pt idx="579">
                  <c:v>-1.0337049992813263E-2</c:v>
                </c:pt>
                <c:pt idx="580">
                  <c:v>-9.7099999984493479E-3</c:v>
                </c:pt>
                <c:pt idx="581">
                  <c:v>-8.0049999960465357E-3</c:v>
                </c:pt>
                <c:pt idx="582">
                  <c:v>-1.0077949998958502E-2</c:v>
                </c:pt>
                <c:pt idx="583">
                  <c:v>-9.0509000001475215E-3</c:v>
                </c:pt>
                <c:pt idx="584">
                  <c:v>-1.2804149992007297E-2</c:v>
                </c:pt>
                <c:pt idx="585">
                  <c:v>-7.7770999996573664E-3</c:v>
                </c:pt>
                <c:pt idx="586">
                  <c:v>-5.7507999954395927E-3</c:v>
                </c:pt>
                <c:pt idx="587">
                  <c:v>-8.1950999956461601E-3</c:v>
                </c:pt>
                <c:pt idx="588">
                  <c:v>-7.7188499999465421E-3</c:v>
                </c:pt>
                <c:pt idx="589">
                  <c:v>-7.906499995442573E-3</c:v>
                </c:pt>
                <c:pt idx="590">
                  <c:v>-8.6348499971791171E-3</c:v>
                </c:pt>
                <c:pt idx="591">
                  <c:v>-7.0890999922994524E-3</c:v>
                </c:pt>
                <c:pt idx="592">
                  <c:v>-7.3655499945743941E-3</c:v>
                </c:pt>
                <c:pt idx="593">
                  <c:v>-7.4113499940722249E-3</c:v>
                </c:pt>
                <c:pt idx="594">
                  <c:v>-7.6572499965550378E-3</c:v>
                </c:pt>
                <c:pt idx="595">
                  <c:v>-3.9553499955218285E-3</c:v>
                </c:pt>
                <c:pt idx="596">
                  <c:v>-2.8297999961068854E-3</c:v>
                </c:pt>
                <c:pt idx="597">
                  <c:v>-3.8027499977033585E-3</c:v>
                </c:pt>
                <c:pt idx="598">
                  <c:v>-2.9757000011159107E-3</c:v>
                </c:pt>
                <c:pt idx="599">
                  <c:v>-3.0870999980834313E-3</c:v>
                </c:pt>
                <c:pt idx="600">
                  <c:v>-3.9600499949301593E-3</c:v>
                </c:pt>
                <c:pt idx="601">
                  <c:v>-1.9377999997232109E-3</c:v>
                </c:pt>
                <c:pt idx="602">
                  <c:v>-2.7673000004142523E-3</c:v>
                </c:pt>
                <c:pt idx="603">
                  <c:v>-3.2269499934045598E-3</c:v>
                </c:pt>
                <c:pt idx="604">
                  <c:v>-3.2416499961982481E-3</c:v>
                </c:pt>
                <c:pt idx="605">
                  <c:v>-2.9350499899010174E-3</c:v>
                </c:pt>
                <c:pt idx="606">
                  <c:v>9.7410017042420805E-4</c:v>
                </c:pt>
                <c:pt idx="607">
                  <c:v>1.2416000099619851E-3</c:v>
                </c:pt>
                <c:pt idx="608">
                  <c:v>1.0630000033415854E-3</c:v>
                </c:pt>
                <c:pt idx="609">
                  <c:v>-9.6075000328710303E-4</c:v>
                </c:pt>
                <c:pt idx="610">
                  <c:v>-7.7874999988125637E-4</c:v>
                </c:pt>
                <c:pt idx="611">
                  <c:v>-6.5235020883847028E-4</c:v>
                </c:pt>
                <c:pt idx="612">
                  <c:v>5.524599997443147E-3</c:v>
                </c:pt>
                <c:pt idx="613">
                  <c:v>3.5455999968689866E-3</c:v>
                </c:pt>
                <c:pt idx="614">
                  <c:v>4.0111999987857416E-3</c:v>
                </c:pt>
                <c:pt idx="615">
                  <c:v>2.8382500095176511E-3</c:v>
                </c:pt>
                <c:pt idx="616">
                  <c:v>3.582600002118852E-3</c:v>
                </c:pt>
                <c:pt idx="617">
                  <c:v>3.9949999991222285E-3</c:v>
                </c:pt>
                <c:pt idx="618">
                  <c:v>5.6113999962690286E-3</c:v>
                </c:pt>
                <c:pt idx="619">
                  <c:v>3.3384499984094873E-3</c:v>
                </c:pt>
                <c:pt idx="620">
                  <c:v>3.9655000073253177E-3</c:v>
                </c:pt>
                <c:pt idx="621">
                  <c:v>4.5016000076429918E-3</c:v>
                </c:pt>
                <c:pt idx="622">
                  <c:v>3.499250000459142E-3</c:v>
                </c:pt>
                <c:pt idx="623">
                  <c:v>4.5262999992701225E-3</c:v>
                </c:pt>
                <c:pt idx="624">
                  <c:v>2.8566499968292192E-3</c:v>
                </c:pt>
                <c:pt idx="625">
                  <c:v>4.011600001831539E-3</c:v>
                </c:pt>
                <c:pt idx="626">
                  <c:v>3.7386500043794513E-3</c:v>
                </c:pt>
                <c:pt idx="627">
                  <c:v>4.1477000049781054E-3</c:v>
                </c:pt>
                <c:pt idx="628">
                  <c:v>3.4495000072638504E-3</c:v>
                </c:pt>
                <c:pt idx="629">
                  <c:v>6.0307834719424136E-3</c:v>
                </c:pt>
                <c:pt idx="630">
                  <c:v>5.2757500016014092E-3</c:v>
                </c:pt>
                <c:pt idx="631">
                  <c:v>6.5539500064915046E-3</c:v>
                </c:pt>
                <c:pt idx="632">
                  <c:v>4.390150003018789E-3</c:v>
                </c:pt>
                <c:pt idx="633">
                  <c:v>5.8171999990008771E-3</c:v>
                </c:pt>
                <c:pt idx="634">
                  <c:v>6.2442499984172173E-3</c:v>
                </c:pt>
                <c:pt idx="635">
                  <c:v>5.0393500059726648E-3</c:v>
                </c:pt>
                <c:pt idx="636">
                  <c:v>5.3664000006392598E-3</c:v>
                </c:pt>
                <c:pt idx="637">
                  <c:v>6.8151500017847866E-3</c:v>
                </c:pt>
                <c:pt idx="638">
                  <c:v>6.1947000067448243E-3</c:v>
                </c:pt>
                <c:pt idx="640">
                  <c:v>7.0811502228025347E-3</c:v>
                </c:pt>
                <c:pt idx="641">
                  <c:v>7.2274999984074384E-3</c:v>
                </c:pt>
                <c:pt idx="642">
                  <c:v>7.1358000059262849E-3</c:v>
                </c:pt>
                <c:pt idx="643">
                  <c:v>-3.3650001569185406E-5</c:v>
                </c:pt>
                <c:pt idx="644">
                  <c:v>7.2934000054374337E-3</c:v>
                </c:pt>
                <c:pt idx="645">
                  <c:v>7.1204500054591335E-3</c:v>
                </c:pt>
                <c:pt idx="646">
                  <c:v>7.7556999967782758E-3</c:v>
                </c:pt>
                <c:pt idx="647">
                  <c:v>9.6896999602904543E-3</c:v>
                </c:pt>
                <c:pt idx="648">
                  <c:v>7.6353499971446581E-3</c:v>
                </c:pt>
                <c:pt idx="649">
                  <c:v>7.6624000066658482E-3</c:v>
                </c:pt>
                <c:pt idx="650">
                  <c:v>7.0469499987666495E-3</c:v>
                </c:pt>
                <c:pt idx="651">
                  <c:v>7.9593000045861118E-3</c:v>
                </c:pt>
                <c:pt idx="652">
                  <c:v>7.3929499994846992E-3</c:v>
                </c:pt>
                <c:pt idx="653">
                  <c:v>7.0373500057030469E-3</c:v>
                </c:pt>
                <c:pt idx="654">
                  <c:v>8.2014500003424473E-3</c:v>
                </c:pt>
                <c:pt idx="655">
                  <c:v>8.8368000069749542E-3</c:v>
                </c:pt>
                <c:pt idx="656">
                  <c:v>8.3867499997722916E-3</c:v>
                </c:pt>
                <c:pt idx="657">
                  <c:v>1.0336150000512134E-2</c:v>
                </c:pt>
                <c:pt idx="658">
                  <c:v>1.0163200000533834E-2</c:v>
                </c:pt>
                <c:pt idx="659">
                  <c:v>8.8747498957673088E-3</c:v>
                </c:pt>
                <c:pt idx="660">
                  <c:v>9.0838500036625192E-3</c:v>
                </c:pt>
                <c:pt idx="661">
                  <c:v>9.8479500011308119E-3</c:v>
                </c:pt>
                <c:pt idx="662">
                  <c:v>1.3080000004265457E-2</c:v>
                </c:pt>
                <c:pt idx="663">
                  <c:v>1.3619400000607129E-2</c:v>
                </c:pt>
                <c:pt idx="664">
                  <c:v>1.3127899997925851E-2</c:v>
                </c:pt>
                <c:pt idx="665">
                  <c:v>1.2966450005478691E-2</c:v>
                </c:pt>
                <c:pt idx="666">
                  <c:v>1.3493500002368819E-2</c:v>
                </c:pt>
                <c:pt idx="667">
                  <c:v>1.3214150007115677E-2</c:v>
                </c:pt>
                <c:pt idx="668">
                  <c:v>1.4147800007776823E-2</c:v>
                </c:pt>
                <c:pt idx="669">
                  <c:v>1.9257799998740666E-2</c:v>
                </c:pt>
                <c:pt idx="670">
                  <c:v>1.4390100004675332E-2</c:v>
                </c:pt>
                <c:pt idx="671">
                  <c:v>1.4458000005106442E-2</c:v>
                </c:pt>
                <c:pt idx="672">
                  <c:v>1.6090600009192713E-2</c:v>
                </c:pt>
                <c:pt idx="673">
                  <c:v>1.6497900011017919E-2</c:v>
                </c:pt>
                <c:pt idx="674">
                  <c:v>1.8737400001555216E-2</c:v>
                </c:pt>
                <c:pt idx="675">
                  <c:v>1.5380850003566593E-2</c:v>
                </c:pt>
                <c:pt idx="676">
                  <c:v>1.6353049999452196E-2</c:v>
                </c:pt>
                <c:pt idx="677">
                  <c:v>5.3153350003412925E-2</c:v>
                </c:pt>
                <c:pt idx="678">
                  <c:v>1.818230000208132E-2</c:v>
                </c:pt>
                <c:pt idx="679">
                  <c:v>2.4582300131442025E-2</c:v>
                </c:pt>
                <c:pt idx="680">
                  <c:v>1.7409350002708379E-2</c:v>
                </c:pt>
                <c:pt idx="681">
                  <c:v>1.9052800002100412E-2</c:v>
                </c:pt>
                <c:pt idx="682">
                  <c:v>1.9662900071125478E-2</c:v>
                </c:pt>
                <c:pt idx="683">
                  <c:v>1.7639149795286357E-2</c:v>
                </c:pt>
                <c:pt idx="684">
                  <c:v>1.9066200198722072E-2</c:v>
                </c:pt>
                <c:pt idx="685">
                  <c:v>1.9440000003669411E-2</c:v>
                </c:pt>
                <c:pt idx="686">
                  <c:v>1.806705000490183E-2</c:v>
                </c:pt>
                <c:pt idx="687">
                  <c:v>2.0318699964263942E-2</c:v>
                </c:pt>
                <c:pt idx="688">
                  <c:v>1.9077900004049297E-2</c:v>
                </c:pt>
                <c:pt idx="689">
                  <c:v>2.5308500000392087E-2</c:v>
                </c:pt>
                <c:pt idx="690">
                  <c:v>1.9470150000415742E-2</c:v>
                </c:pt>
                <c:pt idx="691">
                  <c:v>1.979975015274249E-2</c:v>
                </c:pt>
                <c:pt idx="692">
                  <c:v>2.0494500007771421E-2</c:v>
                </c:pt>
                <c:pt idx="693">
                  <c:v>1.5958500000124332E-2</c:v>
                </c:pt>
                <c:pt idx="694">
                  <c:v>2.0376150001538917E-2</c:v>
                </c:pt>
                <c:pt idx="695">
                  <c:v>2.1117999996931758E-2</c:v>
                </c:pt>
                <c:pt idx="696">
                  <c:v>1.9645050000690389E-2</c:v>
                </c:pt>
                <c:pt idx="697">
                  <c:v>2.1655900003679562E-2</c:v>
                </c:pt>
                <c:pt idx="698">
                  <c:v>2.1641650193487294E-2</c:v>
                </c:pt>
                <c:pt idx="699">
                  <c:v>2.2917449998203665E-2</c:v>
                </c:pt>
                <c:pt idx="700">
                  <c:v>2.3350650000793394E-2</c:v>
                </c:pt>
                <c:pt idx="701">
                  <c:v>2.4277700009406544E-2</c:v>
                </c:pt>
                <c:pt idx="702">
                  <c:v>2.3898349994851742E-2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EEA-456E-A0D1-F9694176DE8E}"/>
            </c:ext>
          </c:extLst>
        </c:ser>
        <c:ser>
          <c:idx val="4"/>
          <c:order val="4"/>
          <c:tx>
            <c:strRef>
              <c:f>'Active 5'!$L$20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5'!$L$21:$L$770</c:f>
              <c:numCache>
                <c:formatCode>General</c:formatCode>
                <c:ptCount val="7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EEA-456E-A0D1-F9694176DE8E}"/>
            </c:ext>
          </c:extLst>
        </c:ser>
        <c:ser>
          <c:idx val="5"/>
          <c:order val="5"/>
          <c:tx>
            <c:strRef>
              <c:f>'Active 5'!$M$20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5'!$M$21:$M$770</c:f>
              <c:numCache>
                <c:formatCode>General</c:formatCode>
                <c:ptCount val="7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EEA-456E-A0D1-F9694176DE8E}"/>
            </c:ext>
          </c:extLst>
        </c:ser>
        <c:ser>
          <c:idx val="6"/>
          <c:order val="6"/>
          <c:tx>
            <c:strRef>
              <c:f>'Active 5'!$N$20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5'!$F$21:$F$770</c:f>
              <c:numCache>
                <c:formatCode>General</c:formatCode>
                <c:ptCount val="750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69093.5</c:v>
                </c:pt>
                <c:pt idx="605">
                  <c:v>69119.5</c:v>
                </c:pt>
                <c:pt idx="606">
                  <c:v>70201</c:v>
                </c:pt>
                <c:pt idx="607">
                  <c:v>70376</c:v>
                </c:pt>
                <c:pt idx="608">
                  <c:v>70430</c:v>
                </c:pt>
                <c:pt idx="609">
                  <c:v>70442.5</c:v>
                </c:pt>
                <c:pt idx="610">
                  <c:v>70462.5</c:v>
                </c:pt>
                <c:pt idx="611">
                  <c:v>70566.5</c:v>
                </c:pt>
                <c:pt idx="612">
                  <c:v>71706</c:v>
                </c:pt>
                <c:pt idx="613">
                  <c:v>71816</c:v>
                </c:pt>
                <c:pt idx="614">
                  <c:v>71832</c:v>
                </c:pt>
                <c:pt idx="615">
                  <c:v>71832.5</c:v>
                </c:pt>
                <c:pt idx="616">
                  <c:v>71886</c:v>
                </c:pt>
                <c:pt idx="617">
                  <c:v>71950</c:v>
                </c:pt>
                <c:pt idx="618">
                  <c:v>71954</c:v>
                </c:pt>
                <c:pt idx="619">
                  <c:v>71954.5</c:v>
                </c:pt>
                <c:pt idx="620">
                  <c:v>71955</c:v>
                </c:pt>
                <c:pt idx="621">
                  <c:v>71976</c:v>
                </c:pt>
                <c:pt idx="622">
                  <c:v>72042.5</c:v>
                </c:pt>
                <c:pt idx="623">
                  <c:v>72043</c:v>
                </c:pt>
                <c:pt idx="624">
                  <c:v>72056.5</c:v>
                </c:pt>
                <c:pt idx="625">
                  <c:v>72076</c:v>
                </c:pt>
                <c:pt idx="626">
                  <c:v>72076.5</c:v>
                </c:pt>
                <c:pt idx="627">
                  <c:v>72097</c:v>
                </c:pt>
                <c:pt idx="628">
                  <c:v>72195</c:v>
                </c:pt>
                <c:pt idx="629">
                  <c:v>73325</c:v>
                </c:pt>
                <c:pt idx="630">
                  <c:v>73407.5</c:v>
                </c:pt>
                <c:pt idx="631">
                  <c:v>73409.5</c:v>
                </c:pt>
                <c:pt idx="632">
                  <c:v>73491.5</c:v>
                </c:pt>
                <c:pt idx="633">
                  <c:v>73492</c:v>
                </c:pt>
                <c:pt idx="634">
                  <c:v>73492.5</c:v>
                </c:pt>
                <c:pt idx="635">
                  <c:v>73503.5</c:v>
                </c:pt>
                <c:pt idx="636">
                  <c:v>73504</c:v>
                </c:pt>
                <c:pt idx="637">
                  <c:v>73741.5</c:v>
                </c:pt>
                <c:pt idx="638">
                  <c:v>73767</c:v>
                </c:pt>
                <c:pt idx="639">
                  <c:v>73775</c:v>
                </c:pt>
                <c:pt idx="640">
                  <c:v>74701.5</c:v>
                </c:pt>
                <c:pt idx="641">
                  <c:v>74775</c:v>
                </c:pt>
                <c:pt idx="642">
                  <c:v>74838</c:v>
                </c:pt>
                <c:pt idx="643">
                  <c:v>74973.5</c:v>
                </c:pt>
                <c:pt idx="644">
                  <c:v>74974</c:v>
                </c:pt>
                <c:pt idx="645">
                  <c:v>74974.5</c:v>
                </c:pt>
                <c:pt idx="646">
                  <c:v>74977</c:v>
                </c:pt>
                <c:pt idx="647">
                  <c:v>75017</c:v>
                </c:pt>
                <c:pt idx="648">
                  <c:v>75063.5</c:v>
                </c:pt>
                <c:pt idx="649">
                  <c:v>75064</c:v>
                </c:pt>
                <c:pt idx="650">
                  <c:v>75139.5</c:v>
                </c:pt>
                <c:pt idx="651">
                  <c:v>75173</c:v>
                </c:pt>
                <c:pt idx="652">
                  <c:v>75199.5</c:v>
                </c:pt>
                <c:pt idx="653">
                  <c:v>75283.5</c:v>
                </c:pt>
                <c:pt idx="654">
                  <c:v>75384.5</c:v>
                </c:pt>
                <c:pt idx="655">
                  <c:v>75448</c:v>
                </c:pt>
                <c:pt idx="656">
                  <c:v>76417.5</c:v>
                </c:pt>
                <c:pt idx="657">
                  <c:v>76551.5</c:v>
                </c:pt>
                <c:pt idx="658">
                  <c:v>76552</c:v>
                </c:pt>
                <c:pt idx="659">
                  <c:v>76597.5</c:v>
                </c:pt>
                <c:pt idx="660">
                  <c:v>76648.5</c:v>
                </c:pt>
                <c:pt idx="661">
                  <c:v>76849.5</c:v>
                </c:pt>
                <c:pt idx="662">
                  <c:v>77800</c:v>
                </c:pt>
                <c:pt idx="663">
                  <c:v>77834</c:v>
                </c:pt>
                <c:pt idx="664">
                  <c:v>78019</c:v>
                </c:pt>
                <c:pt idx="665">
                  <c:v>78034.5</c:v>
                </c:pt>
                <c:pt idx="666">
                  <c:v>78035</c:v>
                </c:pt>
                <c:pt idx="667">
                  <c:v>78131.5</c:v>
                </c:pt>
                <c:pt idx="668">
                  <c:v>78158</c:v>
                </c:pt>
                <c:pt idx="669">
                  <c:v>78258</c:v>
                </c:pt>
                <c:pt idx="670">
                  <c:v>78261</c:v>
                </c:pt>
                <c:pt idx="671">
                  <c:v>78380</c:v>
                </c:pt>
                <c:pt idx="672">
                  <c:v>79266</c:v>
                </c:pt>
                <c:pt idx="673">
                  <c:v>79719</c:v>
                </c:pt>
                <c:pt idx="674">
                  <c:v>80814</c:v>
                </c:pt>
                <c:pt idx="675">
                  <c:v>80818.5</c:v>
                </c:pt>
                <c:pt idx="676">
                  <c:v>80860.5</c:v>
                </c:pt>
                <c:pt idx="677">
                  <c:v>81043.5</c:v>
                </c:pt>
                <c:pt idx="678">
                  <c:v>81203</c:v>
                </c:pt>
                <c:pt idx="679">
                  <c:v>81203</c:v>
                </c:pt>
                <c:pt idx="680">
                  <c:v>81203.5</c:v>
                </c:pt>
                <c:pt idx="681">
                  <c:v>81208</c:v>
                </c:pt>
                <c:pt idx="682">
                  <c:v>81369</c:v>
                </c:pt>
                <c:pt idx="683">
                  <c:v>81381.5</c:v>
                </c:pt>
                <c:pt idx="684">
                  <c:v>81382</c:v>
                </c:pt>
                <c:pt idx="685">
                  <c:v>81400</c:v>
                </c:pt>
                <c:pt idx="686">
                  <c:v>81400.5</c:v>
                </c:pt>
                <c:pt idx="687">
                  <c:v>81407</c:v>
                </c:pt>
                <c:pt idx="688">
                  <c:v>81519</c:v>
                </c:pt>
                <c:pt idx="689">
                  <c:v>82185</c:v>
                </c:pt>
                <c:pt idx="690">
                  <c:v>82291.5</c:v>
                </c:pt>
                <c:pt idx="691">
                  <c:v>82347.5</c:v>
                </c:pt>
                <c:pt idx="692">
                  <c:v>82645</c:v>
                </c:pt>
                <c:pt idx="693">
                  <c:v>82685</c:v>
                </c:pt>
                <c:pt idx="694">
                  <c:v>82951.5</c:v>
                </c:pt>
                <c:pt idx="695">
                  <c:v>82980</c:v>
                </c:pt>
                <c:pt idx="696">
                  <c:v>82980.5</c:v>
                </c:pt>
                <c:pt idx="697">
                  <c:v>83099</c:v>
                </c:pt>
                <c:pt idx="698">
                  <c:v>83906.5</c:v>
                </c:pt>
                <c:pt idx="699">
                  <c:v>84144.5</c:v>
                </c:pt>
                <c:pt idx="700">
                  <c:v>84396.5</c:v>
                </c:pt>
                <c:pt idx="701">
                  <c:v>84397</c:v>
                </c:pt>
                <c:pt idx="702">
                  <c:v>84493.5</c:v>
                </c:pt>
              </c:numCache>
            </c:numRef>
          </c:xVal>
          <c:yVal>
            <c:numRef>
              <c:f>'Active 5'!$N$21:$N$770</c:f>
              <c:numCache>
                <c:formatCode>General</c:formatCode>
                <c:ptCount val="75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EEA-456E-A0D1-F9694176DE8E}"/>
            </c:ext>
          </c:extLst>
        </c:ser>
        <c:ser>
          <c:idx val="8"/>
          <c:order val="7"/>
          <c:tx>
            <c:strRef>
              <c:f>Active!#REF!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Active!#REF!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Active!#REF!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EEA-456E-A0D1-F9694176D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43896"/>
        <c:axId val="1"/>
      </c:scatterChart>
      <c:valAx>
        <c:axId val="829743896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438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'Active 6'!$H$20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6'!$H$21:$H$776</c:f>
              <c:numCache>
                <c:formatCode>General</c:formatCode>
                <c:ptCount val="756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90-4183-8353-42598190767B}"/>
            </c:ext>
          </c:extLst>
        </c:ser>
        <c:ser>
          <c:idx val="1"/>
          <c:order val="1"/>
          <c:tx>
            <c:strRef>
              <c:f>'Active 6'!$I$20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6'!$I$21:$I$776</c:f>
              <c:numCache>
                <c:formatCode>General</c:formatCode>
                <c:ptCount val="756"/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-4.3887050000193994E-2</c:v>
                </c:pt>
                <c:pt idx="31">
                  <c:v>-3.30174999544397E-3</c:v>
                </c:pt>
                <c:pt idx="32">
                  <c:v>7.0485000469489023E-4</c:v>
                </c:pt>
                <c:pt idx="33">
                  <c:v>1.0262499999953434E-3</c:v>
                </c:pt>
                <c:pt idx="34">
                  <c:v>1.5969699998095166E-2</c:v>
                </c:pt>
                <c:pt idx="35">
                  <c:v>-7.3280500000691973E-3</c:v>
                </c:pt>
                <c:pt idx="36">
                  <c:v>-6.4873000010265969E-3</c:v>
                </c:pt>
                <c:pt idx="37">
                  <c:v>-4.920849998597987E-3</c:v>
                </c:pt>
                <c:pt idx="38">
                  <c:v>1.1046000072383322E-3</c:v>
                </c:pt>
                <c:pt idx="39">
                  <c:v>8.1046000050264411E-3</c:v>
                </c:pt>
                <c:pt idx="40">
                  <c:v>-2.2102749993791804E-2</c:v>
                </c:pt>
                <c:pt idx="41">
                  <c:v>-1.2775700000929646E-2</c:v>
                </c:pt>
                <c:pt idx="42">
                  <c:v>5.5768000020179898E-3</c:v>
                </c:pt>
                <c:pt idx="43">
                  <c:v>-2.447700004267972E-3</c:v>
                </c:pt>
                <c:pt idx="44">
                  <c:v>-8.1206499962718226E-3</c:v>
                </c:pt>
                <c:pt idx="45">
                  <c:v>1.0735150004620664E-2</c:v>
                </c:pt>
                <c:pt idx="46">
                  <c:v>-8.8557999988552183E-3</c:v>
                </c:pt>
                <c:pt idx="47">
                  <c:v>-1.817624999966938E-2</c:v>
                </c:pt>
                <c:pt idx="48">
                  <c:v>-1.3835999925504439E-3</c:v>
                </c:pt>
                <c:pt idx="49">
                  <c:v>2.9594999796245247E-4</c:v>
                </c:pt>
                <c:pt idx="50">
                  <c:v>-2.087649998429697E-3</c:v>
                </c:pt>
                <c:pt idx="51">
                  <c:v>-7.2911500028567389E-3</c:v>
                </c:pt>
                <c:pt idx="52">
                  <c:v>-5.2100499960943125E-3</c:v>
                </c:pt>
                <c:pt idx="53">
                  <c:v>-3.1067599993548356E-2</c:v>
                </c:pt>
                <c:pt idx="54">
                  <c:v>-7.4511999991955236E-3</c:v>
                </c:pt>
                <c:pt idx="55">
                  <c:v>-6.8347999913385138E-3</c:v>
                </c:pt>
                <c:pt idx="56">
                  <c:v>-4.9924999620998278E-4</c:v>
                </c:pt>
                <c:pt idx="57">
                  <c:v>-4.3230000010225922E-3</c:v>
                </c:pt>
                <c:pt idx="58">
                  <c:v>6.7700000363402069E-4</c:v>
                </c:pt>
                <c:pt idx="59">
                  <c:v>-1.5379550000943709E-2</c:v>
                </c:pt>
                <c:pt idx="60">
                  <c:v>-7.0194999934756197E-3</c:v>
                </c:pt>
                <c:pt idx="61">
                  <c:v>-1.7539749991556164E-2</c:v>
                </c:pt>
                <c:pt idx="62">
                  <c:v>-2.8063999925507233E-3</c:v>
                </c:pt>
                <c:pt idx="63">
                  <c:v>7.9114999971352518E-4</c:v>
                </c:pt>
                <c:pt idx="64">
                  <c:v>-7.6470999993034638E-3</c:v>
                </c:pt>
                <c:pt idx="65">
                  <c:v>3.6799500012421049E-3</c:v>
                </c:pt>
                <c:pt idx="66">
                  <c:v>-6.7092999961460009E-3</c:v>
                </c:pt>
                <c:pt idx="67">
                  <c:v>2.4481000073137693E-3</c:v>
                </c:pt>
                <c:pt idx="68">
                  <c:v>-6.9355000014184043E-3</c:v>
                </c:pt>
                <c:pt idx="69">
                  <c:v>-1.7592500007594936E-3</c:v>
                </c:pt>
                <c:pt idx="70">
                  <c:v>2.6620000426191837E-4</c:v>
                </c:pt>
                <c:pt idx="71">
                  <c:v>-3.3680999986245297E-3</c:v>
                </c:pt>
                <c:pt idx="72">
                  <c:v>-3.7517000018851832E-3</c:v>
                </c:pt>
                <c:pt idx="73">
                  <c:v>-1.116449995606672E-3</c:v>
                </c:pt>
                <c:pt idx="74">
                  <c:v>-6.9891999955871142E-3</c:v>
                </c:pt>
                <c:pt idx="75">
                  <c:v>7.3950002843048424E-5</c:v>
                </c:pt>
                <c:pt idx="76">
                  <c:v>-1.669324999966193E-2</c:v>
                </c:pt>
                <c:pt idx="77">
                  <c:v>-4.9194500024896115E-3</c:v>
                </c:pt>
                <c:pt idx="78">
                  <c:v>-1.397300002281554E-3</c:v>
                </c:pt>
                <c:pt idx="79">
                  <c:v>-3.9729999843984842E-4</c:v>
                </c:pt>
                <c:pt idx="80">
                  <c:v>3.3765000043786131E-3</c:v>
                </c:pt>
                <c:pt idx="81">
                  <c:v>-2.7099999715574086E-4</c:v>
                </c:pt>
                <c:pt idx="82">
                  <c:v>7.2900000668596476E-4</c:v>
                </c:pt>
                <c:pt idx="83">
                  <c:v>-5.2567999955499545E-3</c:v>
                </c:pt>
                <c:pt idx="84">
                  <c:v>-4.7525499976472929E-3</c:v>
                </c:pt>
                <c:pt idx="85">
                  <c:v>5.4312500069499947E-3</c:v>
                </c:pt>
                <c:pt idx="86">
                  <c:v>-5.7430999950156547E-3</c:v>
                </c:pt>
                <c:pt idx="87">
                  <c:v>-5.3264999951352365E-3</c:v>
                </c:pt>
                <c:pt idx="88">
                  <c:v>3.6490000056801364E-3</c:v>
                </c:pt>
                <c:pt idx="89">
                  <c:v>1.5990499960025772E-3</c:v>
                </c:pt>
                <c:pt idx="90">
                  <c:v>-1.0702549996494781E-2</c:v>
                </c:pt>
                <c:pt idx="91">
                  <c:v>-5.7590999931562692E-3</c:v>
                </c:pt>
                <c:pt idx="92">
                  <c:v>3.8572999983443879E-3</c:v>
                </c:pt>
                <c:pt idx="93">
                  <c:v>3.473700002359692E-3</c:v>
                </c:pt>
                <c:pt idx="94">
                  <c:v>-2.3286899995582644E-2</c:v>
                </c:pt>
                <c:pt idx="95">
                  <c:v>-6.7049999779555947E-4</c:v>
                </c:pt>
                <c:pt idx="96">
                  <c:v>-3.9999999717110768E-4</c:v>
                </c:pt>
                <c:pt idx="97">
                  <c:v>6.0094999935245141E-4</c:v>
                </c:pt>
                <c:pt idx="98">
                  <c:v>1.600950003194157E-3</c:v>
                </c:pt>
                <c:pt idx="99">
                  <c:v>1.073150007869117E-3</c:v>
                </c:pt>
                <c:pt idx="100">
                  <c:v>-5.2473000032478012E-3</c:v>
                </c:pt>
                <c:pt idx="101">
                  <c:v>4.9635000323178247E-4</c:v>
                </c:pt>
                <c:pt idx="102">
                  <c:v>-4.9776500018197112E-3</c:v>
                </c:pt>
                <c:pt idx="103">
                  <c:v>-2.9455999974743463E-3</c:v>
                </c:pt>
                <c:pt idx="104">
                  <c:v>3.4474500062060542E-3</c:v>
                </c:pt>
                <c:pt idx="105">
                  <c:v>5.0073000020347536E-3</c:v>
                </c:pt>
                <c:pt idx="106">
                  <c:v>-1.0492500005057082E-3</c:v>
                </c:pt>
                <c:pt idx="107">
                  <c:v>6.0139000052004121E-3</c:v>
                </c:pt>
                <c:pt idx="108">
                  <c:v>-6.0426499985624105E-3</c:v>
                </c:pt>
                <c:pt idx="109">
                  <c:v>-7.4007999937748536E-3</c:v>
                </c:pt>
                <c:pt idx="110">
                  <c:v>-2.2811000017100014E-3</c:v>
                </c:pt>
                <c:pt idx="111">
                  <c:v>5.2222000012989156E-3</c:v>
                </c:pt>
                <c:pt idx="112">
                  <c:v>1.3341900004888885E-2</c:v>
                </c:pt>
                <c:pt idx="113">
                  <c:v>-7.1925000011106022E-3</c:v>
                </c:pt>
                <c:pt idx="114">
                  <c:v>3.3673500074655749E-3</c:v>
                </c:pt>
                <c:pt idx="115">
                  <c:v>7.0469000056618825E-3</c:v>
                </c:pt>
                <c:pt idx="116">
                  <c:v>6.663300002401229E-3</c:v>
                </c:pt>
                <c:pt idx="117">
                  <c:v>-7.0972999965306371E-3</c:v>
                </c:pt>
                <c:pt idx="118">
                  <c:v>4.5191000026534311E-3</c:v>
                </c:pt>
                <c:pt idx="119">
                  <c:v>-1.3065249993815087E-2</c:v>
                </c:pt>
                <c:pt idx="120">
                  <c:v>-7.7692999984719791E-3</c:v>
                </c:pt>
                <c:pt idx="121">
                  <c:v>-2.0944999414496124E-4</c:v>
                </c:pt>
                <c:pt idx="122">
                  <c:v>-6.5930499986279756E-3</c:v>
                </c:pt>
                <c:pt idx="123">
                  <c:v>-4.6495999995386228E-3</c:v>
                </c:pt>
                <c:pt idx="124">
                  <c:v>-1.156599995738361E-3</c:v>
                </c:pt>
                <c:pt idx="125">
                  <c:v>3.7557500036200508E-3</c:v>
                </c:pt>
                <c:pt idx="126">
                  <c:v>1.2599999972735532E-3</c:v>
                </c:pt>
                <c:pt idx="127">
                  <c:v>3.0050003260839731E-5</c:v>
                </c:pt>
                <c:pt idx="133">
                  <c:v>-1.1066000006394461E-3</c:v>
                </c:pt>
                <c:pt idx="136">
                  <c:v>1.069650003046263E-3</c:v>
                </c:pt>
                <c:pt idx="137">
                  <c:v>2.6295000061509199E-3</c:v>
                </c:pt>
                <c:pt idx="138">
                  <c:v>2.4590000248281285E-4</c:v>
                </c:pt>
                <c:pt idx="141">
                  <c:v>-3.5967000003438443E-3</c:v>
                </c:pt>
                <c:pt idx="142">
                  <c:v>4.3655999979819171E-3</c:v>
                </c:pt>
                <c:pt idx="144">
                  <c:v>6.7812500055879354E-3</c:v>
                </c:pt>
                <c:pt idx="146">
                  <c:v>5.4673999984515831E-3</c:v>
                </c:pt>
                <c:pt idx="147">
                  <c:v>-6.268499928410165E-4</c:v>
                </c:pt>
                <c:pt idx="148">
                  <c:v>-1.01044999610167E-3</c:v>
                </c:pt>
                <c:pt idx="150">
                  <c:v>-1.5890750000835396E-2</c:v>
                </c:pt>
                <c:pt idx="151">
                  <c:v>6.1092499963706359E-3</c:v>
                </c:pt>
                <c:pt idx="152">
                  <c:v>9.6504999964963645E-4</c:v>
                </c:pt>
                <c:pt idx="154">
                  <c:v>1.9141299999319017E-2</c:v>
                </c:pt>
                <c:pt idx="155">
                  <c:v>-1.2611499987542629E-3</c:v>
                </c:pt>
                <c:pt idx="164">
                  <c:v>-1.9708500039996579E-3</c:v>
                </c:pt>
                <c:pt idx="165">
                  <c:v>-7.9896999959601089E-3</c:v>
                </c:pt>
                <c:pt idx="167">
                  <c:v>1.1180900000908878E-2</c:v>
                </c:pt>
                <c:pt idx="171">
                  <c:v>8.6004000040702522E-3</c:v>
                </c:pt>
                <c:pt idx="172">
                  <c:v>2.2441500041168183E-3</c:v>
                </c:pt>
                <c:pt idx="173">
                  <c:v>-6.1959999948157929E-3</c:v>
                </c:pt>
                <c:pt idx="174">
                  <c:v>7.1075000014388934E-3</c:v>
                </c:pt>
                <c:pt idx="175">
                  <c:v>1.9843600006424822E-2</c:v>
                </c:pt>
                <c:pt idx="176">
                  <c:v>3.4599999999045394E-3</c:v>
                </c:pt>
                <c:pt idx="177">
                  <c:v>8.4599999972851947E-3</c:v>
                </c:pt>
                <c:pt idx="178">
                  <c:v>2.5797000052989461E-3</c:v>
                </c:pt>
                <c:pt idx="179">
                  <c:v>3.2404000012320466E-3</c:v>
                </c:pt>
                <c:pt idx="180">
                  <c:v>4.2403999977977946E-3</c:v>
                </c:pt>
                <c:pt idx="181">
                  <c:v>-5.8529000016278587E-3</c:v>
                </c:pt>
                <c:pt idx="182">
                  <c:v>-2.556949999416247E-3</c:v>
                </c:pt>
                <c:pt idx="183">
                  <c:v>6.619300002057571E-3</c:v>
                </c:pt>
                <c:pt idx="184">
                  <c:v>-1.4129999908618629E-4</c:v>
                </c:pt>
                <c:pt idx="185">
                  <c:v>-9.9009499972453341E-3</c:v>
                </c:pt>
                <c:pt idx="186">
                  <c:v>-6.5584999538259581E-4</c:v>
                </c:pt>
                <c:pt idx="187">
                  <c:v>9.9342000030446798E-3</c:v>
                </c:pt>
                <c:pt idx="188">
                  <c:v>3.9540000070701353E-3</c:v>
                </c:pt>
                <c:pt idx="189">
                  <c:v>7.1084999945014715E-4</c:v>
                </c:pt>
                <c:pt idx="190">
                  <c:v>-1.5907499910099432E-3</c:v>
                </c:pt>
                <c:pt idx="191">
                  <c:v>3.7617500056512654E-3</c:v>
                </c:pt>
                <c:pt idx="192">
                  <c:v>-1.9864999921992421E-4</c:v>
                </c:pt>
                <c:pt idx="193">
                  <c:v>-1.1078949995862786E-2</c:v>
                </c:pt>
                <c:pt idx="194">
                  <c:v>5.6091000005835667E-3</c:v>
                </c:pt>
                <c:pt idx="195">
                  <c:v>6.7794999631587416E-4</c:v>
                </c:pt>
                <c:pt idx="196">
                  <c:v>4.016350008896552E-3</c:v>
                </c:pt>
                <c:pt idx="197">
                  <c:v>5.0239000047440641E-3</c:v>
                </c:pt>
                <c:pt idx="198">
                  <c:v>4.0126000021700747E-3</c:v>
                </c:pt>
                <c:pt idx="199">
                  <c:v>1.647850003791973E-3</c:v>
                </c:pt>
                <c:pt idx="200">
                  <c:v>1.655400003073737E-3</c:v>
                </c:pt>
                <c:pt idx="201">
                  <c:v>3.2152499989024363E-3</c:v>
                </c:pt>
                <c:pt idx="202">
                  <c:v>-1.4887999932398088E-3</c:v>
                </c:pt>
                <c:pt idx="206">
                  <c:v>-9.3812499981140718E-3</c:v>
                </c:pt>
                <c:pt idx="207">
                  <c:v>4.7262000007322058E-3</c:v>
                </c:pt>
                <c:pt idx="208">
                  <c:v>1.3501499997801147E-3</c:v>
                </c:pt>
                <c:pt idx="209">
                  <c:v>1.0238000002573244E-2</c:v>
                </c:pt>
                <c:pt idx="210">
                  <c:v>-6.025899994710926E-3</c:v>
                </c:pt>
                <c:pt idx="211">
                  <c:v>-8.0824499964364804E-3</c:v>
                </c:pt>
                <c:pt idx="212">
                  <c:v>-7.8741499964962713E-3</c:v>
                </c:pt>
                <c:pt idx="213">
                  <c:v>2.2101350004959386E-2</c:v>
                </c:pt>
                <c:pt idx="214">
                  <c:v>2.1654500014847144E-3</c:v>
                </c:pt>
                <c:pt idx="215">
                  <c:v>-6.538599991472438E-3</c:v>
                </c:pt>
                <c:pt idx="216">
                  <c:v>9.2145000235177577E-4</c:v>
                </c:pt>
                <c:pt idx="217">
                  <c:v>8.2815000496339053E-4</c:v>
                </c:pt>
                <c:pt idx="218">
                  <c:v>-1.3372599991271272E-2</c:v>
                </c:pt>
                <c:pt idx="219">
                  <c:v>2.8036500079906546E-3</c:v>
                </c:pt>
                <c:pt idx="220">
                  <c:v>-8.6929999815765768E-4</c:v>
                </c:pt>
                <c:pt idx="221">
                  <c:v>1.7612500014365651E-3</c:v>
                </c:pt>
                <c:pt idx="222">
                  <c:v>7.0195000007515773E-3</c:v>
                </c:pt>
                <c:pt idx="223">
                  <c:v>-1.2356549996184185E-2</c:v>
                </c:pt>
                <c:pt idx="224">
                  <c:v>-5.2514999697450548E-4</c:v>
                </c:pt>
                <c:pt idx="232">
                  <c:v>-1.1725899996235967E-2</c:v>
                </c:pt>
                <c:pt idx="233">
                  <c:v>-3.1095000013010576E-3</c:v>
                </c:pt>
                <c:pt idx="234">
                  <c:v>-4.1660499919089489E-3</c:v>
                </c:pt>
                <c:pt idx="235">
                  <c:v>1.1610000001383014E-3</c:v>
                </c:pt>
                <c:pt idx="236">
                  <c:v>-9.3922499945620075E-3</c:v>
                </c:pt>
                <c:pt idx="237">
                  <c:v>-1.214099997014273E-3</c:v>
                </c:pt>
                <c:pt idx="241">
                  <c:v>-3.8860999993630685E-3</c:v>
                </c:pt>
                <c:pt idx="242">
                  <c:v>-2.1744999976363033E-3</c:v>
                </c:pt>
                <c:pt idx="243">
                  <c:v>-1.2866499964729883E-3</c:v>
                </c:pt>
                <c:pt idx="244">
                  <c:v>-1.0110399998666253E-2</c:v>
                </c:pt>
                <c:pt idx="245">
                  <c:v>-1.1551399999007117E-2</c:v>
                </c:pt>
                <c:pt idx="246">
                  <c:v>-6.0792000003857538E-3</c:v>
                </c:pt>
                <c:pt idx="249">
                  <c:v>-1.0603199996694457E-2</c:v>
                </c:pt>
                <c:pt idx="250">
                  <c:v>-1.4960399996198248E-2</c:v>
                </c:pt>
                <c:pt idx="251">
                  <c:v>-1.5644500017515384E-3</c:v>
                </c:pt>
                <c:pt idx="252">
                  <c:v>-1.4739499965799041E-3</c:v>
                </c:pt>
                <c:pt idx="253">
                  <c:v>-1.485754999157507E-2</c:v>
                </c:pt>
                <c:pt idx="254">
                  <c:v>1.0859000030905008E-3</c:v>
                </c:pt>
                <c:pt idx="255">
                  <c:v>-1.4737849996890873E-2</c:v>
                </c:pt>
                <c:pt idx="256">
                  <c:v>-8.3749997429549694E-5</c:v>
                </c:pt>
                <c:pt idx="257">
                  <c:v>-9.6181499975500628E-3</c:v>
                </c:pt>
                <c:pt idx="258">
                  <c:v>-1.3291099996422417E-2</c:v>
                </c:pt>
                <c:pt idx="259">
                  <c:v>-3.1958999970811419E-3</c:v>
                </c:pt>
                <c:pt idx="260">
                  <c:v>-9.7480999975232407E-3</c:v>
                </c:pt>
                <c:pt idx="261">
                  <c:v>-1.0421049999422394E-2</c:v>
                </c:pt>
                <c:pt idx="262">
                  <c:v>-6.131699999968987E-3</c:v>
                </c:pt>
                <c:pt idx="263">
                  <c:v>-8.5275499950512312E-3</c:v>
                </c:pt>
                <c:pt idx="264">
                  <c:v>-6.6839999926742166E-3</c:v>
                </c:pt>
                <c:pt idx="265">
                  <c:v>-3.9102000009734184E-3</c:v>
                </c:pt>
                <c:pt idx="266">
                  <c:v>-2.677399999811314E-3</c:v>
                </c:pt>
                <c:pt idx="267">
                  <c:v>-1.3971450003737118E-2</c:v>
                </c:pt>
                <c:pt idx="268">
                  <c:v>-1.3411599997198209E-2</c:v>
                </c:pt>
                <c:pt idx="269">
                  <c:v>-1.0931849996268284E-2</c:v>
                </c:pt>
                <c:pt idx="270">
                  <c:v>-3.0063000012887642E-3</c:v>
                </c:pt>
                <c:pt idx="271">
                  <c:v>-2.0332399995822925E-2</c:v>
                </c:pt>
                <c:pt idx="272">
                  <c:v>-6.0863999970024452E-3</c:v>
                </c:pt>
                <c:pt idx="273">
                  <c:v>-1.1141900002257898E-2</c:v>
                </c:pt>
                <c:pt idx="274">
                  <c:v>-1.8373749997408595E-2</c:v>
                </c:pt>
                <c:pt idx="275">
                  <c:v>-6.7761999962385744E-3</c:v>
                </c:pt>
                <c:pt idx="276">
                  <c:v>-1.7159799994260538E-2</c:v>
                </c:pt>
                <c:pt idx="277">
                  <c:v>-1.2480249992222525E-2</c:v>
                </c:pt>
                <c:pt idx="278">
                  <c:v>-2.3517949994129594E-2</c:v>
                </c:pt>
                <c:pt idx="279">
                  <c:v>-6.5367999923182651E-3</c:v>
                </c:pt>
                <c:pt idx="280">
                  <c:v>-1.6485899999679532E-2</c:v>
                </c:pt>
                <c:pt idx="281">
                  <c:v>-1.4565999998012558E-2</c:v>
                </c:pt>
                <c:pt idx="282">
                  <c:v>-3.1446300003153738E-2</c:v>
                </c:pt>
                <c:pt idx="283">
                  <c:v>-9.9513999957707711E-3</c:v>
                </c:pt>
                <c:pt idx="284">
                  <c:v>-1.2489549997553695E-2</c:v>
                </c:pt>
                <c:pt idx="285">
                  <c:v>-4.1624999939813279E-3</c:v>
                </c:pt>
                <c:pt idx="286">
                  <c:v>-2.1375499993155245E-2</c:v>
                </c:pt>
                <c:pt idx="287">
                  <c:v>-2.1519699992495589E-2</c:v>
                </c:pt>
                <c:pt idx="288">
                  <c:v>-1.4632799997343682E-2</c:v>
                </c:pt>
                <c:pt idx="289">
                  <c:v>-1.4343449998705182E-2</c:v>
                </c:pt>
                <c:pt idx="290">
                  <c:v>-1.4273699991463218E-2</c:v>
                </c:pt>
                <c:pt idx="291">
                  <c:v>-1.4863699994748458E-2</c:v>
                </c:pt>
                <c:pt idx="292">
                  <c:v>-1.4824099998804741E-2</c:v>
                </c:pt>
                <c:pt idx="293">
                  <c:v>-9.0445499954512343E-3</c:v>
                </c:pt>
                <c:pt idx="294">
                  <c:v>-6.3631000011810102E-3</c:v>
                </c:pt>
                <c:pt idx="295">
                  <c:v>6.3690000388305634E-4</c:v>
                </c:pt>
                <c:pt idx="296">
                  <c:v>-8.8409500021953136E-3</c:v>
                </c:pt>
                <c:pt idx="297">
                  <c:v>-1.6217949996644165E-2</c:v>
                </c:pt>
                <c:pt idx="298">
                  <c:v>-2.0416999977896921E-3</c:v>
                </c:pt>
                <c:pt idx="299">
                  <c:v>-6.474299996625632E-3</c:v>
                </c:pt>
                <c:pt idx="300">
                  <c:v>-1.6233950002060737E-2</c:v>
                </c:pt>
                <c:pt idx="301">
                  <c:v>-4.6673999968334101E-3</c:v>
                </c:pt>
                <c:pt idx="302">
                  <c:v>-1.1163149996718857E-2</c:v>
                </c:pt>
                <c:pt idx="303">
                  <c:v>-1.1219699998036958E-2</c:v>
                </c:pt>
                <c:pt idx="304">
                  <c:v>-6.3252499967347831E-3</c:v>
                </c:pt>
                <c:pt idx="305">
                  <c:v>-1.4853500033495948E-3</c:v>
                </c:pt>
                <c:pt idx="306">
                  <c:v>-7.3967499993159436E-3</c:v>
                </c:pt>
                <c:pt idx="307">
                  <c:v>-8.0484999489272013E-4</c:v>
                </c:pt>
                <c:pt idx="308">
                  <c:v>-8.5908999972161837E-3</c:v>
                </c:pt>
                <c:pt idx="309">
                  <c:v>-1.506119999976363E-2</c:v>
                </c:pt>
                <c:pt idx="310">
                  <c:v>-1.067279999551829E-2</c:v>
                </c:pt>
                <c:pt idx="311">
                  <c:v>-1.58604999887757E-3</c:v>
                </c:pt>
                <c:pt idx="312">
                  <c:v>-1.7144949997600634E-2</c:v>
                </c:pt>
                <c:pt idx="313">
                  <c:v>-6.9432499949471094E-3</c:v>
                </c:pt>
                <c:pt idx="314">
                  <c:v>-1.1289149995718617E-2</c:v>
                </c:pt>
                <c:pt idx="315">
                  <c:v>-1.9759449998673517E-2</c:v>
                </c:pt>
                <c:pt idx="316">
                  <c:v>-5.0233500005560927E-3</c:v>
                </c:pt>
                <c:pt idx="317">
                  <c:v>-1.5073299997311551E-2</c:v>
                </c:pt>
                <c:pt idx="318">
                  <c:v>-1.0481400000571739E-2</c:v>
                </c:pt>
                <c:pt idx="319">
                  <c:v>-1.9028900002012961E-2</c:v>
                </c:pt>
                <c:pt idx="320">
                  <c:v>-1.693179999710992E-2</c:v>
                </c:pt>
                <c:pt idx="321">
                  <c:v>6.1756500072078779E-3</c:v>
                </c:pt>
                <c:pt idx="322">
                  <c:v>-1.4729149996128399E-2</c:v>
                </c:pt>
                <c:pt idx="323">
                  <c:v>-1.0281449998728931E-2</c:v>
                </c:pt>
                <c:pt idx="324">
                  <c:v>-1.6067499993368983E-2</c:v>
                </c:pt>
                <c:pt idx="325">
                  <c:v>-1.5097650000825524E-2</c:v>
                </c:pt>
                <c:pt idx="326">
                  <c:v>-1.3505749993782956E-2</c:v>
                </c:pt>
                <c:pt idx="327">
                  <c:v>-9.4990500001586042E-3</c:v>
                </c:pt>
                <c:pt idx="328">
                  <c:v>-4.1465499962214381E-3</c:v>
                </c:pt>
                <c:pt idx="329">
                  <c:v>-4.0824499956215732E-3</c:v>
                </c:pt>
                <c:pt idx="330">
                  <c:v>4.0127500033122487E-3</c:v>
                </c:pt>
                <c:pt idx="331">
                  <c:v>-1.5131449996260926E-2</c:v>
                </c:pt>
                <c:pt idx="332">
                  <c:v>-1.2619649991393089E-2</c:v>
                </c:pt>
                <c:pt idx="333">
                  <c:v>-1.1349050000717398E-2</c:v>
                </c:pt>
                <c:pt idx="334">
                  <c:v>-1.46949499976472E-2</c:v>
                </c:pt>
                <c:pt idx="335">
                  <c:v>-1.8981449997227173E-2</c:v>
                </c:pt>
                <c:pt idx="336">
                  <c:v>-8.365049994608853E-3</c:v>
                </c:pt>
                <c:pt idx="337">
                  <c:v>-1.3949399995908607E-2</c:v>
                </c:pt>
                <c:pt idx="338">
                  <c:v>-9.853249997831881E-3</c:v>
                </c:pt>
                <c:pt idx="339">
                  <c:v>-1.8406399998639245E-2</c:v>
                </c:pt>
                <c:pt idx="340">
                  <c:v>-1.0398849997727666E-2</c:v>
                </c:pt>
                <c:pt idx="342">
                  <c:v>-1.3870099995983765E-2</c:v>
                </c:pt>
                <c:pt idx="343">
                  <c:v>-1.4126449998002499E-2</c:v>
                </c:pt>
                <c:pt idx="346">
                  <c:v>-1.3375249996897765E-2</c:v>
                </c:pt>
                <c:pt idx="347">
                  <c:v>-2.6578749995678663E-2</c:v>
                </c:pt>
                <c:pt idx="348">
                  <c:v>-1.3984949997393414E-2</c:v>
                </c:pt>
                <c:pt idx="351">
                  <c:v>-1.4328949997434393E-2</c:v>
                </c:pt>
                <c:pt idx="352">
                  <c:v>-1.9068699992203619E-2</c:v>
                </c:pt>
                <c:pt idx="354">
                  <c:v>-1.8362749993684702E-2</c:v>
                </c:pt>
                <c:pt idx="356">
                  <c:v>-2.0650199992815033E-2</c:v>
                </c:pt>
                <c:pt idx="360">
                  <c:v>-2.0818899996811524E-2</c:v>
                </c:pt>
                <c:pt idx="361">
                  <c:v>-2.089430000341963E-2</c:v>
                </c:pt>
                <c:pt idx="362">
                  <c:v>-2.510729999630712E-2</c:v>
                </c:pt>
                <c:pt idx="364">
                  <c:v>-2.2588799998629838E-2</c:v>
                </c:pt>
                <c:pt idx="365">
                  <c:v>-1.1355999995430466E-2</c:v>
                </c:pt>
                <c:pt idx="371">
                  <c:v>-2.0784699998330325E-2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90-4183-8353-42598190767B}"/>
            </c:ext>
          </c:extLst>
        </c:ser>
        <c:ser>
          <c:idx val="2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6'!$J$21:$J$776</c:f>
              <c:numCache>
                <c:formatCode>General</c:formatCode>
                <c:ptCount val="756"/>
                <c:pt idx="156">
                  <c:v>-4.0848999997251667E-3</c:v>
                </c:pt>
                <c:pt idx="157">
                  <c:v>4.7495000035269186E-4</c:v>
                </c:pt>
                <c:pt idx="159">
                  <c:v>6.6512000048533082E-3</c:v>
                </c:pt>
                <c:pt idx="357">
                  <c:v>-2.0010799998999573E-2</c:v>
                </c:pt>
                <c:pt idx="358">
                  <c:v>-1.7183749994728714E-2</c:v>
                </c:pt>
                <c:pt idx="372">
                  <c:v>-2.5724849991092924E-2</c:v>
                </c:pt>
                <c:pt idx="374">
                  <c:v>-2.2681200003717095E-2</c:v>
                </c:pt>
                <c:pt idx="379">
                  <c:v>-2.4760599997534882E-2</c:v>
                </c:pt>
                <c:pt idx="380">
                  <c:v>-2.5755199996638112E-2</c:v>
                </c:pt>
                <c:pt idx="389">
                  <c:v>-2.8962899996258784E-2</c:v>
                </c:pt>
                <c:pt idx="391">
                  <c:v>-2.7249499995377846E-2</c:v>
                </c:pt>
                <c:pt idx="401">
                  <c:v>-2.5412999995751306E-2</c:v>
                </c:pt>
                <c:pt idx="402">
                  <c:v>-2.8383849996316712E-2</c:v>
                </c:pt>
                <c:pt idx="403">
                  <c:v>-2.5556799992045853E-2</c:v>
                </c:pt>
                <c:pt idx="412">
                  <c:v>-2.4780799998552538E-2</c:v>
                </c:pt>
                <c:pt idx="431">
                  <c:v>-1.899079999566311E-2</c:v>
                </c:pt>
                <c:pt idx="432">
                  <c:v>-2.0563749996654224E-2</c:v>
                </c:pt>
                <c:pt idx="445">
                  <c:v>-1.9467600002826657E-2</c:v>
                </c:pt>
                <c:pt idx="457">
                  <c:v>-1.943675000075018E-2</c:v>
                </c:pt>
                <c:pt idx="458">
                  <c:v>-1.9909699993149843E-2</c:v>
                </c:pt>
                <c:pt idx="476">
                  <c:v>-1.87926999933552E-2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A90-4183-8353-42598190767B}"/>
            </c:ext>
          </c:extLst>
        </c:ser>
        <c:ser>
          <c:idx val="3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6'!$K$21:$K$776</c:f>
              <c:numCache>
                <c:formatCode>General</c:formatCode>
                <c:ptCount val="756"/>
                <c:pt idx="378">
                  <c:v>-2.6111499995749909E-2</c:v>
                </c:pt>
                <c:pt idx="381">
                  <c:v>-2.7998799996566959E-2</c:v>
                </c:pt>
                <c:pt idx="382">
                  <c:v>-2.8041749996191356E-2</c:v>
                </c:pt>
                <c:pt idx="383">
                  <c:v>-2.9170649992011022E-2</c:v>
                </c:pt>
                <c:pt idx="384">
                  <c:v>-2.9000149996136315E-2</c:v>
                </c:pt>
                <c:pt idx="385">
                  <c:v>-3.0915949995687697E-2</c:v>
                </c:pt>
                <c:pt idx="386">
                  <c:v>-2.768889999424573E-2</c:v>
                </c:pt>
                <c:pt idx="387">
                  <c:v>-2.739185000245925E-2</c:v>
                </c:pt>
                <c:pt idx="388">
                  <c:v>-2.9099949999363162E-2</c:v>
                </c:pt>
                <c:pt idx="390">
                  <c:v>-2.6764299997012131E-2</c:v>
                </c:pt>
                <c:pt idx="392">
                  <c:v>-2.6396899993414991E-2</c:v>
                </c:pt>
                <c:pt idx="393">
                  <c:v>-2.986984999733977E-2</c:v>
                </c:pt>
                <c:pt idx="394">
                  <c:v>-2.9380499996477738E-2</c:v>
                </c:pt>
                <c:pt idx="395">
                  <c:v>-3.0453449995547999E-2</c:v>
                </c:pt>
                <c:pt idx="396">
                  <c:v>-2.8966549994947854E-2</c:v>
                </c:pt>
                <c:pt idx="397">
                  <c:v>-2.8600949997780845E-2</c:v>
                </c:pt>
                <c:pt idx="398">
                  <c:v>-2.7090099996712524E-2</c:v>
                </c:pt>
                <c:pt idx="399">
                  <c:v>-2.5765599995793309E-2</c:v>
                </c:pt>
                <c:pt idx="400">
                  <c:v>-2.6273700001183897E-2</c:v>
                </c:pt>
                <c:pt idx="404">
                  <c:v>-2.564689999417169E-2</c:v>
                </c:pt>
                <c:pt idx="405">
                  <c:v>-2.7449149994936306E-2</c:v>
                </c:pt>
                <c:pt idx="406">
                  <c:v>-2.6760549997561611E-2</c:v>
                </c:pt>
                <c:pt idx="407">
                  <c:v>-2.5767899998754729E-2</c:v>
                </c:pt>
                <c:pt idx="408">
                  <c:v>-2.4730099998123478E-2</c:v>
                </c:pt>
                <c:pt idx="409">
                  <c:v>-2.7374849996704143E-2</c:v>
                </c:pt>
                <c:pt idx="410">
                  <c:v>-2.5199750001775101E-2</c:v>
                </c:pt>
                <c:pt idx="411">
                  <c:v>-2.5460368407948408E-2</c:v>
                </c:pt>
                <c:pt idx="413">
                  <c:v>-2.3342799999227282E-2</c:v>
                </c:pt>
                <c:pt idx="414">
                  <c:v>-2.2171999997226521E-2</c:v>
                </c:pt>
                <c:pt idx="415">
                  <c:v>-2.6944949997414369E-2</c:v>
                </c:pt>
                <c:pt idx="416">
                  <c:v>-2.4156349994882476E-2</c:v>
                </c:pt>
                <c:pt idx="417">
                  <c:v>-2.4663699994562194E-2</c:v>
                </c:pt>
                <c:pt idx="418">
                  <c:v>-2.4136649997672066E-2</c:v>
                </c:pt>
                <c:pt idx="419">
                  <c:v>-2.3609599993505981E-2</c:v>
                </c:pt>
                <c:pt idx="420">
                  <c:v>-2.2266499996476341E-2</c:v>
                </c:pt>
                <c:pt idx="421">
                  <c:v>-2.117395000095712E-2</c:v>
                </c:pt>
                <c:pt idx="422">
                  <c:v>-2.0446899994567502E-2</c:v>
                </c:pt>
                <c:pt idx="423">
                  <c:v>-2.1103449995280243E-2</c:v>
                </c:pt>
                <c:pt idx="424">
                  <c:v>-2.3370650000288151E-2</c:v>
                </c:pt>
                <c:pt idx="425">
                  <c:v>-2.1043599997938145E-2</c:v>
                </c:pt>
                <c:pt idx="426">
                  <c:v>-2.0143599998846184E-2</c:v>
                </c:pt>
                <c:pt idx="429">
                  <c:v>-1.9823899994662497E-2</c:v>
                </c:pt>
                <c:pt idx="433">
                  <c:v>-1.9939799996791407E-2</c:v>
                </c:pt>
                <c:pt idx="434">
                  <c:v>-1.9333399992319755E-2</c:v>
                </c:pt>
                <c:pt idx="435">
                  <c:v>-2.1706349994929042E-2</c:v>
                </c:pt>
                <c:pt idx="436">
                  <c:v>-1.9079300000157673E-2</c:v>
                </c:pt>
                <c:pt idx="437">
                  <c:v>-1.9462899996142369E-2</c:v>
                </c:pt>
                <c:pt idx="438">
                  <c:v>-2.1373550000134856E-2</c:v>
                </c:pt>
                <c:pt idx="439">
                  <c:v>-1.745959999243496E-2</c:v>
                </c:pt>
                <c:pt idx="440">
                  <c:v>-2.1114449999004137E-2</c:v>
                </c:pt>
                <c:pt idx="441">
                  <c:v>-1.9687399995746091E-2</c:v>
                </c:pt>
                <c:pt idx="442">
                  <c:v>-1.9388150001759641E-2</c:v>
                </c:pt>
                <c:pt idx="443">
                  <c:v>-1.9165999998222105E-2</c:v>
                </c:pt>
                <c:pt idx="444">
                  <c:v>-2.2648749996733386E-2</c:v>
                </c:pt>
                <c:pt idx="446">
                  <c:v>-1.9788699995842762E-2</c:v>
                </c:pt>
                <c:pt idx="447">
                  <c:v>-1.9669000001158565E-2</c:v>
                </c:pt>
                <c:pt idx="448">
                  <c:v>-2.0109149998461362E-2</c:v>
                </c:pt>
                <c:pt idx="449">
                  <c:v>-1.9613199998275377E-2</c:v>
                </c:pt>
                <c:pt idx="450">
                  <c:v>-1.9180399998731446E-2</c:v>
                </c:pt>
                <c:pt idx="451">
                  <c:v>-1.9340999991982244E-2</c:v>
                </c:pt>
                <c:pt idx="452">
                  <c:v>-1.9504900003084913E-2</c:v>
                </c:pt>
                <c:pt idx="453">
                  <c:v>-1.9356749995495193E-2</c:v>
                </c:pt>
                <c:pt idx="454">
                  <c:v>-1.9829699995170813E-2</c:v>
                </c:pt>
                <c:pt idx="455">
                  <c:v>-1.9837050000205636E-2</c:v>
                </c:pt>
                <c:pt idx="456">
                  <c:v>-1.9519599998602644E-2</c:v>
                </c:pt>
                <c:pt idx="459">
                  <c:v>-1.9299799998407252E-2</c:v>
                </c:pt>
                <c:pt idx="460">
                  <c:v>-2.0656349995988421E-2</c:v>
                </c:pt>
                <c:pt idx="461">
                  <c:v>-2.1829299992532469E-2</c:v>
                </c:pt>
                <c:pt idx="462">
                  <c:v>-1.9362849998287857E-2</c:v>
                </c:pt>
                <c:pt idx="463">
                  <c:v>-1.9207599994842894E-2</c:v>
                </c:pt>
                <c:pt idx="465">
                  <c:v>-1.9297249993542209E-2</c:v>
                </c:pt>
                <c:pt idx="466">
                  <c:v>-1.8834449991118163E-2</c:v>
                </c:pt>
                <c:pt idx="467">
                  <c:v>-1.9088050001300871E-2</c:v>
                </c:pt>
                <c:pt idx="468">
                  <c:v>-1.9552099991415162E-2</c:v>
                </c:pt>
                <c:pt idx="469">
                  <c:v>-1.9443049997789785E-2</c:v>
                </c:pt>
                <c:pt idx="472">
                  <c:v>-2.3231450002640486E-2</c:v>
                </c:pt>
                <c:pt idx="473">
                  <c:v>-1.8831450004654471E-2</c:v>
                </c:pt>
                <c:pt idx="474">
                  <c:v>-1.9804399998974986E-2</c:v>
                </c:pt>
                <c:pt idx="475">
                  <c:v>-1.8477349993190728E-2</c:v>
                </c:pt>
                <c:pt idx="477">
                  <c:v>-1.9486849989334587E-2</c:v>
                </c:pt>
                <c:pt idx="478">
                  <c:v>-1.9850749995384831E-2</c:v>
                </c:pt>
                <c:pt idx="479">
                  <c:v>-1.8229349996545352E-2</c:v>
                </c:pt>
                <c:pt idx="480">
                  <c:v>-1.8658999993931502E-2</c:v>
                </c:pt>
                <c:pt idx="481">
                  <c:v>-1.9333399992319755E-2</c:v>
                </c:pt>
                <c:pt idx="482">
                  <c:v>-1.900634999765316E-2</c:v>
                </c:pt>
                <c:pt idx="483">
                  <c:v>-1.767929999914486E-2</c:v>
                </c:pt>
                <c:pt idx="484">
                  <c:v>-1.9665350002469495E-2</c:v>
                </c:pt>
                <c:pt idx="485">
                  <c:v>-1.9921049999538809E-2</c:v>
                </c:pt>
                <c:pt idx="486">
                  <c:v>-1.8901349998486694E-2</c:v>
                </c:pt>
                <c:pt idx="487">
                  <c:v>-1.9657899996673223E-2</c:v>
                </c:pt>
                <c:pt idx="488">
                  <c:v>-1.8030849998467602E-2</c:v>
                </c:pt>
                <c:pt idx="489">
                  <c:v>-1.9025099994905759E-2</c:v>
                </c:pt>
                <c:pt idx="490">
                  <c:v>-1.8798049997712951E-2</c:v>
                </c:pt>
                <c:pt idx="491">
                  <c:v>-1.8466000001353677E-2</c:v>
                </c:pt>
                <c:pt idx="492">
                  <c:v>-1.7833199999586213E-2</c:v>
                </c:pt>
                <c:pt idx="493">
                  <c:v>-1.8506149994209409E-2</c:v>
                </c:pt>
                <c:pt idx="494">
                  <c:v>-2.0279099997424055E-2</c:v>
                </c:pt>
                <c:pt idx="495">
                  <c:v>-2.0879750001768116E-2</c:v>
                </c:pt>
                <c:pt idx="496">
                  <c:v>-1.8613500003993977E-2</c:v>
                </c:pt>
                <c:pt idx="497">
                  <c:v>-1.8799550001858734E-2</c:v>
                </c:pt>
                <c:pt idx="498">
                  <c:v>-1.8672499994863756E-2</c:v>
                </c:pt>
                <c:pt idx="499">
                  <c:v>-1.8666750002012122E-2</c:v>
                </c:pt>
                <c:pt idx="500">
                  <c:v>-1.9957699994847644E-2</c:v>
                </c:pt>
                <c:pt idx="501">
                  <c:v>-1.9057699995755684E-2</c:v>
                </c:pt>
                <c:pt idx="502">
                  <c:v>-2.0130649994825944E-2</c:v>
                </c:pt>
                <c:pt idx="503">
                  <c:v>-1.8460149993188679E-2</c:v>
                </c:pt>
                <c:pt idx="504">
                  <c:v>-1.9881449996319134E-2</c:v>
                </c:pt>
                <c:pt idx="505">
                  <c:v>-2.1129699998709839E-2</c:v>
                </c:pt>
                <c:pt idx="506">
                  <c:v>-2.0002650002425071E-2</c:v>
                </c:pt>
                <c:pt idx="507">
                  <c:v>-1.9149200161336921E-2</c:v>
                </c:pt>
                <c:pt idx="508">
                  <c:v>-1.9822149995889049E-2</c:v>
                </c:pt>
                <c:pt idx="509">
                  <c:v>-1.8472099996870384E-2</c:v>
                </c:pt>
                <c:pt idx="510">
                  <c:v>-1.8924500000139233E-2</c:v>
                </c:pt>
                <c:pt idx="511">
                  <c:v>-1.9974449998699129E-2</c:v>
                </c:pt>
                <c:pt idx="512">
                  <c:v>-1.8252299996674992E-2</c:v>
                </c:pt>
                <c:pt idx="513">
                  <c:v>-1.9178299997292925E-2</c:v>
                </c:pt>
                <c:pt idx="514">
                  <c:v>-1.9186399993486702E-2</c:v>
                </c:pt>
                <c:pt idx="515">
                  <c:v>-1.923720000195317E-2</c:v>
                </c:pt>
                <c:pt idx="516">
                  <c:v>-1.9819850000203587E-2</c:v>
                </c:pt>
                <c:pt idx="517">
                  <c:v>-2.014604999567382E-2</c:v>
                </c:pt>
                <c:pt idx="518">
                  <c:v>-2.0398350003233645E-2</c:v>
                </c:pt>
                <c:pt idx="519">
                  <c:v>-1.8449549999786541E-2</c:v>
                </c:pt>
                <c:pt idx="520">
                  <c:v>-1.8322500000067521E-2</c:v>
                </c:pt>
                <c:pt idx="521">
                  <c:v>-1.8009849991358351E-2</c:v>
                </c:pt>
                <c:pt idx="522">
                  <c:v>-1.7482800001744181E-2</c:v>
                </c:pt>
                <c:pt idx="523">
                  <c:v>-1.8094200000632554E-2</c:v>
                </c:pt>
                <c:pt idx="524">
                  <c:v>-1.876714999525575E-2</c:v>
                </c:pt>
                <c:pt idx="525">
                  <c:v>-2.115724999748636E-2</c:v>
                </c:pt>
                <c:pt idx="526">
                  <c:v>-1.7509649995190557E-2</c:v>
                </c:pt>
                <c:pt idx="527">
                  <c:v>-1.7297300000791438E-2</c:v>
                </c:pt>
                <c:pt idx="528">
                  <c:v>-1.6998799990687985E-2</c:v>
                </c:pt>
                <c:pt idx="529">
                  <c:v>-1.7328299996734131E-2</c:v>
                </c:pt>
                <c:pt idx="530">
                  <c:v>-1.7522549991554115E-2</c:v>
                </c:pt>
                <c:pt idx="531">
                  <c:v>-1.7835649996413849E-2</c:v>
                </c:pt>
                <c:pt idx="532">
                  <c:v>-1.7124899997725151E-2</c:v>
                </c:pt>
                <c:pt idx="533">
                  <c:v>-1.7997850001847837E-2</c:v>
                </c:pt>
                <c:pt idx="534">
                  <c:v>-1.7121600001701154E-2</c:v>
                </c:pt>
                <c:pt idx="535">
                  <c:v>-1.6594549997535069E-2</c:v>
                </c:pt>
                <c:pt idx="536">
                  <c:v>-1.7367499996908009E-2</c:v>
                </c:pt>
                <c:pt idx="537">
                  <c:v>-1.6501899997820146E-2</c:v>
                </c:pt>
                <c:pt idx="538">
                  <c:v>-1.7974850001337472E-2</c:v>
                </c:pt>
                <c:pt idx="539">
                  <c:v>-1.6336199994839262E-2</c:v>
                </c:pt>
                <c:pt idx="541">
                  <c:v>-1.796154999465216E-2</c:v>
                </c:pt>
                <c:pt idx="542">
                  <c:v>-1.4690500000142492E-2</c:v>
                </c:pt>
                <c:pt idx="543">
                  <c:v>-1.4404049994482193E-2</c:v>
                </c:pt>
                <c:pt idx="544">
                  <c:v>-1.356264999776613E-2</c:v>
                </c:pt>
                <c:pt idx="545">
                  <c:v>-1.3673300003574695E-2</c:v>
                </c:pt>
                <c:pt idx="546">
                  <c:v>-1.3469999998051208E-2</c:v>
                </c:pt>
                <c:pt idx="547">
                  <c:v>-1.3264899993373547E-2</c:v>
                </c:pt>
                <c:pt idx="548">
                  <c:v>-1.2837850001233164E-2</c:v>
                </c:pt>
                <c:pt idx="549">
                  <c:v>-1.3483750000887085E-2</c:v>
                </c:pt>
                <c:pt idx="550">
                  <c:v>-1.3156699998944532E-2</c:v>
                </c:pt>
                <c:pt idx="551">
                  <c:v>-1.0766399995191023E-2</c:v>
                </c:pt>
                <c:pt idx="552">
                  <c:v>-9.7663999986252747E-3</c:v>
                </c:pt>
                <c:pt idx="553">
                  <c:v>-1.0276199995132629E-2</c:v>
                </c:pt>
                <c:pt idx="554">
                  <c:v>-7.8113499985192902E-3</c:v>
                </c:pt>
                <c:pt idx="555">
                  <c:v>-1.0198999996646307E-2</c:v>
                </c:pt>
                <c:pt idx="556">
                  <c:v>-9.7120999926119111E-3</c:v>
                </c:pt>
                <c:pt idx="557">
                  <c:v>-9.7365999972680584E-3</c:v>
                </c:pt>
                <c:pt idx="558">
                  <c:v>-1.0109549999469891E-2</c:v>
                </c:pt>
                <c:pt idx="559">
                  <c:v>-9.6823999992921017E-3</c:v>
                </c:pt>
                <c:pt idx="560">
                  <c:v>-9.7626999995554797E-3</c:v>
                </c:pt>
                <c:pt idx="561">
                  <c:v>-1.0361000000557397E-2</c:v>
                </c:pt>
                <c:pt idx="562">
                  <c:v>-1.0024899995187297E-2</c:v>
                </c:pt>
                <c:pt idx="563">
                  <c:v>-9.3248999983188696E-3</c:v>
                </c:pt>
                <c:pt idx="564">
                  <c:v>-1.1297849996481091E-2</c:v>
                </c:pt>
                <c:pt idx="565">
                  <c:v>-9.8084999990533106E-3</c:v>
                </c:pt>
                <c:pt idx="566">
                  <c:v>-1.0305199997674208E-2</c:v>
                </c:pt>
                <c:pt idx="567">
                  <c:v>-7.2657999990042299E-3</c:v>
                </c:pt>
                <c:pt idx="568">
                  <c:v>-1.026004999584984E-2</c:v>
                </c:pt>
                <c:pt idx="569">
                  <c:v>-9.6329999942099676E-3</c:v>
                </c:pt>
                <c:pt idx="570">
                  <c:v>-1.0605949995806441E-2</c:v>
                </c:pt>
                <c:pt idx="571">
                  <c:v>-1.0456749994773418E-2</c:v>
                </c:pt>
                <c:pt idx="572">
                  <c:v>-9.7296999956597574E-3</c:v>
                </c:pt>
                <c:pt idx="573">
                  <c:v>-1.040264999755891E-2</c:v>
                </c:pt>
                <c:pt idx="574">
                  <c:v>-9.9969000002602115E-3</c:v>
                </c:pt>
                <c:pt idx="575">
                  <c:v>-1.0469849992659874E-2</c:v>
                </c:pt>
                <c:pt idx="576">
                  <c:v>-9.8804999943240546E-3</c:v>
                </c:pt>
                <c:pt idx="577">
                  <c:v>-9.7534500018809922E-3</c:v>
                </c:pt>
                <c:pt idx="578">
                  <c:v>-9.1263999929651618E-3</c:v>
                </c:pt>
                <c:pt idx="579">
                  <c:v>-1.0337049992813263E-2</c:v>
                </c:pt>
                <c:pt idx="580">
                  <c:v>-9.7099999984493479E-3</c:v>
                </c:pt>
                <c:pt idx="581">
                  <c:v>-8.0049999960465357E-3</c:v>
                </c:pt>
                <c:pt idx="582">
                  <c:v>-1.0077949998958502E-2</c:v>
                </c:pt>
                <c:pt idx="583">
                  <c:v>-9.0509000001475215E-3</c:v>
                </c:pt>
                <c:pt idx="584">
                  <c:v>-1.2804149992007297E-2</c:v>
                </c:pt>
                <c:pt idx="585">
                  <c:v>-7.7770999996573664E-3</c:v>
                </c:pt>
                <c:pt idx="586">
                  <c:v>-5.7507999954395927E-3</c:v>
                </c:pt>
                <c:pt idx="587">
                  <c:v>-8.1950999956461601E-3</c:v>
                </c:pt>
                <c:pt idx="588">
                  <c:v>-7.7188499999465421E-3</c:v>
                </c:pt>
                <c:pt idx="589">
                  <c:v>-7.906499995442573E-3</c:v>
                </c:pt>
                <c:pt idx="590">
                  <c:v>-8.6348499971791171E-3</c:v>
                </c:pt>
                <c:pt idx="591">
                  <c:v>-7.0890999922994524E-3</c:v>
                </c:pt>
                <c:pt idx="592">
                  <c:v>-7.3655499945743941E-3</c:v>
                </c:pt>
                <c:pt idx="593">
                  <c:v>-7.4113499940722249E-3</c:v>
                </c:pt>
                <c:pt idx="594">
                  <c:v>-7.6572499965550378E-3</c:v>
                </c:pt>
                <c:pt idx="595">
                  <c:v>-3.9553499955218285E-3</c:v>
                </c:pt>
                <c:pt idx="596">
                  <c:v>-2.8297999961068854E-3</c:v>
                </c:pt>
                <c:pt idx="597">
                  <c:v>-3.8027499977033585E-3</c:v>
                </c:pt>
                <c:pt idx="598">
                  <c:v>-2.9757000011159107E-3</c:v>
                </c:pt>
                <c:pt idx="599">
                  <c:v>-3.0870999980834313E-3</c:v>
                </c:pt>
                <c:pt idx="600">
                  <c:v>-3.9600499949301593E-3</c:v>
                </c:pt>
                <c:pt idx="601">
                  <c:v>-1.9377999997232109E-3</c:v>
                </c:pt>
                <c:pt idx="602">
                  <c:v>-2.7673000004142523E-3</c:v>
                </c:pt>
                <c:pt idx="603">
                  <c:v>-3.2269499934045598E-3</c:v>
                </c:pt>
                <c:pt idx="604">
                  <c:v>-2.9350499899010174E-3</c:v>
                </c:pt>
                <c:pt idx="605">
                  <c:v>1.2416000099619851E-3</c:v>
                </c:pt>
                <c:pt idx="606">
                  <c:v>1.0630000033415854E-3</c:v>
                </c:pt>
                <c:pt idx="607">
                  <c:v>-9.6075000328710303E-4</c:v>
                </c:pt>
                <c:pt idx="608">
                  <c:v>-7.7874999988125637E-4</c:v>
                </c:pt>
                <c:pt idx="609">
                  <c:v>-6.5235020883847028E-4</c:v>
                </c:pt>
                <c:pt idx="610">
                  <c:v>5.524599997443147E-3</c:v>
                </c:pt>
                <c:pt idx="611">
                  <c:v>3.5455999968689866E-3</c:v>
                </c:pt>
                <c:pt idx="612">
                  <c:v>4.0111999987857416E-3</c:v>
                </c:pt>
                <c:pt idx="613">
                  <c:v>2.8382500095176511E-3</c:v>
                </c:pt>
                <c:pt idx="614">
                  <c:v>3.582600002118852E-3</c:v>
                </c:pt>
                <c:pt idx="615">
                  <c:v>3.9949999991222285E-3</c:v>
                </c:pt>
                <c:pt idx="616">
                  <c:v>5.6113999962690286E-3</c:v>
                </c:pt>
                <c:pt idx="617">
                  <c:v>3.3384499984094873E-3</c:v>
                </c:pt>
                <c:pt idx="618">
                  <c:v>3.9655000073253177E-3</c:v>
                </c:pt>
                <c:pt idx="619">
                  <c:v>4.5016000076429918E-3</c:v>
                </c:pt>
                <c:pt idx="620">
                  <c:v>3.499250000459142E-3</c:v>
                </c:pt>
                <c:pt idx="621">
                  <c:v>4.5262999992701225E-3</c:v>
                </c:pt>
                <c:pt idx="622">
                  <c:v>2.8566499968292192E-3</c:v>
                </c:pt>
                <c:pt idx="623">
                  <c:v>4.011600001831539E-3</c:v>
                </c:pt>
                <c:pt idx="624">
                  <c:v>3.7386500043794513E-3</c:v>
                </c:pt>
                <c:pt idx="625">
                  <c:v>4.1477000049781054E-3</c:v>
                </c:pt>
                <c:pt idx="626">
                  <c:v>3.4495000072638504E-3</c:v>
                </c:pt>
                <c:pt idx="627">
                  <c:v>6.0307834719424136E-3</c:v>
                </c:pt>
                <c:pt idx="628">
                  <c:v>5.2757500016014092E-3</c:v>
                </c:pt>
                <c:pt idx="629">
                  <c:v>6.5539500064915046E-3</c:v>
                </c:pt>
                <c:pt idx="630">
                  <c:v>4.390150003018789E-3</c:v>
                </c:pt>
                <c:pt idx="631">
                  <c:v>5.8171999990008771E-3</c:v>
                </c:pt>
                <c:pt idx="632">
                  <c:v>6.2442499984172173E-3</c:v>
                </c:pt>
                <c:pt idx="633">
                  <c:v>5.0393500059726648E-3</c:v>
                </c:pt>
                <c:pt idx="634">
                  <c:v>5.3664000006392598E-3</c:v>
                </c:pt>
                <c:pt idx="635">
                  <c:v>6.8151500017847866E-3</c:v>
                </c:pt>
                <c:pt idx="636">
                  <c:v>6.1947000067448243E-3</c:v>
                </c:pt>
                <c:pt idx="637">
                  <c:v>1.6927500000747386E-2</c:v>
                </c:pt>
                <c:pt idx="638">
                  <c:v>7.0811502228025347E-3</c:v>
                </c:pt>
                <c:pt idx="639">
                  <c:v>7.2274999984074384E-3</c:v>
                </c:pt>
                <c:pt idx="640">
                  <c:v>7.1358000059262849E-3</c:v>
                </c:pt>
                <c:pt idx="641">
                  <c:v>-3.3650001569185406E-5</c:v>
                </c:pt>
                <c:pt idx="642">
                  <c:v>7.2934000054374337E-3</c:v>
                </c:pt>
                <c:pt idx="643">
                  <c:v>7.1204500054591335E-3</c:v>
                </c:pt>
                <c:pt idx="644">
                  <c:v>7.7556999967782758E-3</c:v>
                </c:pt>
                <c:pt idx="645">
                  <c:v>9.6896999602904543E-3</c:v>
                </c:pt>
                <c:pt idx="646">
                  <c:v>7.6353499971446581E-3</c:v>
                </c:pt>
                <c:pt idx="647">
                  <c:v>7.6624000066658482E-3</c:v>
                </c:pt>
                <c:pt idx="648">
                  <c:v>7.0469499987666495E-3</c:v>
                </c:pt>
                <c:pt idx="649">
                  <c:v>7.9593000045861118E-3</c:v>
                </c:pt>
                <c:pt idx="650">
                  <c:v>7.3929499994846992E-3</c:v>
                </c:pt>
                <c:pt idx="651">
                  <c:v>7.0373500057030469E-3</c:v>
                </c:pt>
                <c:pt idx="652">
                  <c:v>8.2014500003424473E-3</c:v>
                </c:pt>
                <c:pt idx="653">
                  <c:v>8.8368000069749542E-3</c:v>
                </c:pt>
                <c:pt idx="654">
                  <c:v>8.3867499997722916E-3</c:v>
                </c:pt>
                <c:pt idx="655">
                  <c:v>1.0336150000512134E-2</c:v>
                </c:pt>
                <c:pt idx="656">
                  <c:v>1.0163200000533834E-2</c:v>
                </c:pt>
                <c:pt idx="657">
                  <c:v>8.8747498957673088E-3</c:v>
                </c:pt>
                <c:pt idx="658">
                  <c:v>9.0838500036625192E-3</c:v>
                </c:pt>
                <c:pt idx="659">
                  <c:v>9.8479500011308119E-3</c:v>
                </c:pt>
                <c:pt idx="660">
                  <c:v>1.3080000004265457E-2</c:v>
                </c:pt>
                <c:pt idx="661">
                  <c:v>1.3619400000607129E-2</c:v>
                </c:pt>
                <c:pt idx="662">
                  <c:v>1.3127899997925851E-2</c:v>
                </c:pt>
                <c:pt idx="663">
                  <c:v>1.2966450005478691E-2</c:v>
                </c:pt>
                <c:pt idx="664">
                  <c:v>1.3493500002368819E-2</c:v>
                </c:pt>
                <c:pt idx="665">
                  <c:v>1.3214150007115677E-2</c:v>
                </c:pt>
                <c:pt idx="666">
                  <c:v>1.4147800007776823E-2</c:v>
                </c:pt>
                <c:pt idx="667">
                  <c:v>1.9257799998740666E-2</c:v>
                </c:pt>
                <c:pt idx="668">
                  <c:v>1.4390100004675332E-2</c:v>
                </c:pt>
                <c:pt idx="669">
                  <c:v>1.4458000005106442E-2</c:v>
                </c:pt>
                <c:pt idx="670">
                  <c:v>1.6090600009192713E-2</c:v>
                </c:pt>
                <c:pt idx="671">
                  <c:v>1.6122100001666695E-2</c:v>
                </c:pt>
                <c:pt idx="672">
                  <c:v>1.6497900011017919E-2</c:v>
                </c:pt>
                <c:pt idx="673">
                  <c:v>2.7616100000159349E-2</c:v>
                </c:pt>
                <c:pt idx="674">
                  <c:v>1.8737400001555216E-2</c:v>
                </c:pt>
                <c:pt idx="675">
                  <c:v>1.895380000496516E-2</c:v>
                </c:pt>
                <c:pt idx="676">
                  <c:v>1.5380850003566593E-2</c:v>
                </c:pt>
                <c:pt idx="677">
                  <c:v>1.6353049999452196E-2</c:v>
                </c:pt>
                <c:pt idx="678">
                  <c:v>5.3153350003412925E-2</c:v>
                </c:pt>
                <c:pt idx="679">
                  <c:v>1.818230000208132E-2</c:v>
                </c:pt>
                <c:pt idx="680">
                  <c:v>2.4582300131442025E-2</c:v>
                </c:pt>
                <c:pt idx="681">
                  <c:v>1.7409350002708379E-2</c:v>
                </c:pt>
                <c:pt idx="682">
                  <c:v>1.9052800002100412E-2</c:v>
                </c:pt>
                <c:pt idx="683">
                  <c:v>1.9662900071125478E-2</c:v>
                </c:pt>
                <c:pt idx="684">
                  <c:v>1.7639149795286357E-2</c:v>
                </c:pt>
                <c:pt idx="685">
                  <c:v>1.9066200198722072E-2</c:v>
                </c:pt>
                <c:pt idx="686">
                  <c:v>1.9440000003669411E-2</c:v>
                </c:pt>
                <c:pt idx="687">
                  <c:v>1.806705000490183E-2</c:v>
                </c:pt>
                <c:pt idx="688">
                  <c:v>2.0318699964263942E-2</c:v>
                </c:pt>
                <c:pt idx="689">
                  <c:v>1.9077900004049297E-2</c:v>
                </c:pt>
                <c:pt idx="690">
                  <c:v>2.5308500000392087E-2</c:v>
                </c:pt>
                <c:pt idx="691">
                  <c:v>1.9470150000415742E-2</c:v>
                </c:pt>
                <c:pt idx="692">
                  <c:v>1.979975015274249E-2</c:v>
                </c:pt>
                <c:pt idx="693">
                  <c:v>2.0494500007771421E-2</c:v>
                </c:pt>
                <c:pt idx="694">
                  <c:v>1.5958500000124332E-2</c:v>
                </c:pt>
                <c:pt idx="695">
                  <c:v>2.0376150001538917E-2</c:v>
                </c:pt>
                <c:pt idx="696">
                  <c:v>2.1117999996931758E-2</c:v>
                </c:pt>
                <c:pt idx="697">
                  <c:v>1.9645050000690389E-2</c:v>
                </c:pt>
                <c:pt idx="698">
                  <c:v>2.1655900003679562E-2</c:v>
                </c:pt>
                <c:pt idx="699">
                  <c:v>2.1641650193487294E-2</c:v>
                </c:pt>
                <c:pt idx="700">
                  <c:v>2.2917449998203665E-2</c:v>
                </c:pt>
                <c:pt idx="701">
                  <c:v>2.3350650000793394E-2</c:v>
                </c:pt>
                <c:pt idx="702">
                  <c:v>2.4277700009406544E-2</c:v>
                </c:pt>
                <c:pt idx="703">
                  <c:v>2.3898349994851742E-2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A90-4183-8353-42598190767B}"/>
            </c:ext>
          </c:extLst>
        </c:ser>
        <c:ser>
          <c:idx val="4"/>
          <c:order val="4"/>
          <c:tx>
            <c:strRef>
              <c:f>'Active 6'!$L$20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6'!$L$21:$L$776</c:f>
              <c:numCache>
                <c:formatCode>General</c:formatCode>
                <c:ptCount val="7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A90-4183-8353-42598190767B}"/>
            </c:ext>
          </c:extLst>
        </c:ser>
        <c:ser>
          <c:idx val="5"/>
          <c:order val="5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6'!$M$21:$M$776</c:f>
              <c:numCache>
                <c:formatCode>General</c:formatCode>
                <c:ptCount val="7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A90-4183-8353-42598190767B}"/>
            </c:ext>
          </c:extLst>
        </c:ser>
        <c:ser>
          <c:idx val="6"/>
          <c:order val="6"/>
          <c:tx>
            <c:strRef>
              <c:f>'Active 6'!$N$20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6'!$N$21:$N$776</c:f>
              <c:numCache>
                <c:formatCode>General</c:formatCode>
                <c:ptCount val="7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A90-4183-8353-42598190767B}"/>
            </c:ext>
          </c:extLst>
        </c:ser>
        <c:ser>
          <c:idx val="7"/>
          <c:order val="7"/>
          <c:tx>
            <c:strRef>
              <c:f>'Active 6'!#REF!</c:f>
              <c:strCache>
                <c:ptCount val="1"/>
                <c:pt idx="0">
                  <c:v>#REF!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xVal>
          <c:yVal>
            <c:numRef>
              <c:f>'Active 6'!#REF!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A90-4183-8353-425981907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25200"/>
        <c:axId val="1"/>
      </c:scatterChart>
      <c:valAx>
        <c:axId val="829725200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5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252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7124852284459703"/>
          <c:y val="3.36391437308868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33987667215373"/>
          <c:y val="0.14678942920199375"/>
          <c:w val="0.80252888423319668"/>
          <c:h val="0.642203752758722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6'!$H$21:$H$776</c:f>
              <c:numCache>
                <c:formatCode>General</c:formatCode>
                <c:ptCount val="756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0B-40E2-BB6B-96FE00465F7A}"/>
            </c:ext>
          </c:extLst>
        </c:ser>
        <c:ser>
          <c:idx val="1"/>
          <c:order val="1"/>
          <c:tx>
            <c:strRef>
              <c:f>'Active 6'!$I$20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6'!$I$21:$I$776</c:f>
              <c:numCache>
                <c:formatCode>General</c:formatCode>
                <c:ptCount val="756"/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-4.3887050000193994E-2</c:v>
                </c:pt>
                <c:pt idx="31">
                  <c:v>-3.30174999544397E-3</c:v>
                </c:pt>
                <c:pt idx="32">
                  <c:v>7.0485000469489023E-4</c:v>
                </c:pt>
                <c:pt idx="33">
                  <c:v>1.0262499999953434E-3</c:v>
                </c:pt>
                <c:pt idx="34">
                  <c:v>1.5969699998095166E-2</c:v>
                </c:pt>
                <c:pt idx="35">
                  <c:v>-7.3280500000691973E-3</c:v>
                </c:pt>
                <c:pt idx="36">
                  <c:v>-6.4873000010265969E-3</c:v>
                </c:pt>
                <c:pt idx="37">
                  <c:v>-4.920849998597987E-3</c:v>
                </c:pt>
                <c:pt idx="38">
                  <c:v>1.1046000072383322E-3</c:v>
                </c:pt>
                <c:pt idx="39">
                  <c:v>8.1046000050264411E-3</c:v>
                </c:pt>
                <c:pt idx="40">
                  <c:v>-2.2102749993791804E-2</c:v>
                </c:pt>
                <c:pt idx="41">
                  <c:v>-1.2775700000929646E-2</c:v>
                </c:pt>
                <c:pt idx="42">
                  <c:v>5.5768000020179898E-3</c:v>
                </c:pt>
                <c:pt idx="43">
                  <c:v>-2.447700004267972E-3</c:v>
                </c:pt>
                <c:pt idx="44">
                  <c:v>-8.1206499962718226E-3</c:v>
                </c:pt>
                <c:pt idx="45">
                  <c:v>1.0735150004620664E-2</c:v>
                </c:pt>
                <c:pt idx="46">
                  <c:v>-8.8557999988552183E-3</c:v>
                </c:pt>
                <c:pt idx="47">
                  <c:v>-1.817624999966938E-2</c:v>
                </c:pt>
                <c:pt idx="48">
                  <c:v>-1.3835999925504439E-3</c:v>
                </c:pt>
                <c:pt idx="49">
                  <c:v>2.9594999796245247E-4</c:v>
                </c:pt>
                <c:pt idx="50">
                  <c:v>-2.087649998429697E-3</c:v>
                </c:pt>
                <c:pt idx="51">
                  <c:v>-7.2911500028567389E-3</c:v>
                </c:pt>
                <c:pt idx="52">
                  <c:v>-5.2100499960943125E-3</c:v>
                </c:pt>
                <c:pt idx="53">
                  <c:v>-3.1067599993548356E-2</c:v>
                </c:pt>
                <c:pt idx="54">
                  <c:v>-7.4511999991955236E-3</c:v>
                </c:pt>
                <c:pt idx="55">
                  <c:v>-6.8347999913385138E-3</c:v>
                </c:pt>
                <c:pt idx="56">
                  <c:v>-4.9924999620998278E-4</c:v>
                </c:pt>
                <c:pt idx="57">
                  <c:v>-4.3230000010225922E-3</c:v>
                </c:pt>
                <c:pt idx="58">
                  <c:v>6.7700000363402069E-4</c:v>
                </c:pt>
                <c:pt idx="59">
                  <c:v>-1.5379550000943709E-2</c:v>
                </c:pt>
                <c:pt idx="60">
                  <c:v>-7.0194999934756197E-3</c:v>
                </c:pt>
                <c:pt idx="61">
                  <c:v>-1.7539749991556164E-2</c:v>
                </c:pt>
                <c:pt idx="62">
                  <c:v>-2.8063999925507233E-3</c:v>
                </c:pt>
                <c:pt idx="63">
                  <c:v>7.9114999971352518E-4</c:v>
                </c:pt>
                <c:pt idx="64">
                  <c:v>-7.6470999993034638E-3</c:v>
                </c:pt>
                <c:pt idx="65">
                  <c:v>3.6799500012421049E-3</c:v>
                </c:pt>
                <c:pt idx="66">
                  <c:v>-6.7092999961460009E-3</c:v>
                </c:pt>
                <c:pt idx="67">
                  <c:v>2.4481000073137693E-3</c:v>
                </c:pt>
                <c:pt idx="68">
                  <c:v>-6.9355000014184043E-3</c:v>
                </c:pt>
                <c:pt idx="69">
                  <c:v>-1.7592500007594936E-3</c:v>
                </c:pt>
                <c:pt idx="70">
                  <c:v>2.6620000426191837E-4</c:v>
                </c:pt>
                <c:pt idx="71">
                  <c:v>-3.3680999986245297E-3</c:v>
                </c:pt>
                <c:pt idx="72">
                  <c:v>-3.7517000018851832E-3</c:v>
                </c:pt>
                <c:pt idx="73">
                  <c:v>-1.116449995606672E-3</c:v>
                </c:pt>
                <c:pt idx="74">
                  <c:v>-6.9891999955871142E-3</c:v>
                </c:pt>
                <c:pt idx="75">
                  <c:v>7.3950002843048424E-5</c:v>
                </c:pt>
                <c:pt idx="76">
                  <c:v>-1.669324999966193E-2</c:v>
                </c:pt>
                <c:pt idx="77">
                  <c:v>-4.9194500024896115E-3</c:v>
                </c:pt>
                <c:pt idx="78">
                  <c:v>-1.397300002281554E-3</c:v>
                </c:pt>
                <c:pt idx="79">
                  <c:v>-3.9729999843984842E-4</c:v>
                </c:pt>
                <c:pt idx="80">
                  <c:v>3.3765000043786131E-3</c:v>
                </c:pt>
                <c:pt idx="81">
                  <c:v>-2.7099999715574086E-4</c:v>
                </c:pt>
                <c:pt idx="82">
                  <c:v>7.2900000668596476E-4</c:v>
                </c:pt>
                <c:pt idx="83">
                  <c:v>-5.2567999955499545E-3</c:v>
                </c:pt>
                <c:pt idx="84">
                  <c:v>-4.7525499976472929E-3</c:v>
                </c:pt>
                <c:pt idx="85">
                  <c:v>5.4312500069499947E-3</c:v>
                </c:pt>
                <c:pt idx="86">
                  <c:v>-5.7430999950156547E-3</c:v>
                </c:pt>
                <c:pt idx="87">
                  <c:v>-5.3264999951352365E-3</c:v>
                </c:pt>
                <c:pt idx="88">
                  <c:v>3.6490000056801364E-3</c:v>
                </c:pt>
                <c:pt idx="89">
                  <c:v>1.5990499960025772E-3</c:v>
                </c:pt>
                <c:pt idx="90">
                  <c:v>-1.0702549996494781E-2</c:v>
                </c:pt>
                <c:pt idx="91">
                  <c:v>-5.7590999931562692E-3</c:v>
                </c:pt>
                <c:pt idx="92">
                  <c:v>3.8572999983443879E-3</c:v>
                </c:pt>
                <c:pt idx="93">
                  <c:v>3.473700002359692E-3</c:v>
                </c:pt>
                <c:pt idx="94">
                  <c:v>-2.3286899995582644E-2</c:v>
                </c:pt>
                <c:pt idx="95">
                  <c:v>-6.7049999779555947E-4</c:v>
                </c:pt>
                <c:pt idx="96">
                  <c:v>-3.9999999717110768E-4</c:v>
                </c:pt>
                <c:pt idx="97">
                  <c:v>6.0094999935245141E-4</c:v>
                </c:pt>
                <c:pt idx="98">
                  <c:v>1.600950003194157E-3</c:v>
                </c:pt>
                <c:pt idx="99">
                  <c:v>1.073150007869117E-3</c:v>
                </c:pt>
                <c:pt idx="100">
                  <c:v>-5.2473000032478012E-3</c:v>
                </c:pt>
                <c:pt idx="101">
                  <c:v>4.9635000323178247E-4</c:v>
                </c:pt>
                <c:pt idx="102">
                  <c:v>-4.9776500018197112E-3</c:v>
                </c:pt>
                <c:pt idx="103">
                  <c:v>-2.9455999974743463E-3</c:v>
                </c:pt>
                <c:pt idx="104">
                  <c:v>3.4474500062060542E-3</c:v>
                </c:pt>
                <c:pt idx="105">
                  <c:v>5.0073000020347536E-3</c:v>
                </c:pt>
                <c:pt idx="106">
                  <c:v>-1.0492500005057082E-3</c:v>
                </c:pt>
                <c:pt idx="107">
                  <c:v>6.0139000052004121E-3</c:v>
                </c:pt>
                <c:pt idx="108">
                  <c:v>-6.0426499985624105E-3</c:v>
                </c:pt>
                <c:pt idx="109">
                  <c:v>-7.4007999937748536E-3</c:v>
                </c:pt>
                <c:pt idx="110">
                  <c:v>-2.2811000017100014E-3</c:v>
                </c:pt>
                <c:pt idx="111">
                  <c:v>5.2222000012989156E-3</c:v>
                </c:pt>
                <c:pt idx="112">
                  <c:v>1.3341900004888885E-2</c:v>
                </c:pt>
                <c:pt idx="113">
                  <c:v>-7.1925000011106022E-3</c:v>
                </c:pt>
                <c:pt idx="114">
                  <c:v>3.3673500074655749E-3</c:v>
                </c:pt>
                <c:pt idx="115">
                  <c:v>7.0469000056618825E-3</c:v>
                </c:pt>
                <c:pt idx="116">
                  <c:v>6.663300002401229E-3</c:v>
                </c:pt>
                <c:pt idx="117">
                  <c:v>-7.0972999965306371E-3</c:v>
                </c:pt>
                <c:pt idx="118">
                  <c:v>4.5191000026534311E-3</c:v>
                </c:pt>
                <c:pt idx="119">
                  <c:v>-1.3065249993815087E-2</c:v>
                </c:pt>
                <c:pt idx="120">
                  <c:v>-7.7692999984719791E-3</c:v>
                </c:pt>
                <c:pt idx="121">
                  <c:v>-2.0944999414496124E-4</c:v>
                </c:pt>
                <c:pt idx="122">
                  <c:v>-6.5930499986279756E-3</c:v>
                </c:pt>
                <c:pt idx="123">
                  <c:v>-4.6495999995386228E-3</c:v>
                </c:pt>
                <c:pt idx="124">
                  <c:v>-1.156599995738361E-3</c:v>
                </c:pt>
                <c:pt idx="125">
                  <c:v>3.7557500036200508E-3</c:v>
                </c:pt>
                <c:pt idx="126">
                  <c:v>1.2599999972735532E-3</c:v>
                </c:pt>
                <c:pt idx="127">
                  <c:v>3.0050003260839731E-5</c:v>
                </c:pt>
                <c:pt idx="133">
                  <c:v>-1.1066000006394461E-3</c:v>
                </c:pt>
                <c:pt idx="136">
                  <c:v>1.069650003046263E-3</c:v>
                </c:pt>
                <c:pt idx="137">
                  <c:v>2.6295000061509199E-3</c:v>
                </c:pt>
                <c:pt idx="138">
                  <c:v>2.4590000248281285E-4</c:v>
                </c:pt>
                <c:pt idx="141">
                  <c:v>-3.5967000003438443E-3</c:v>
                </c:pt>
                <c:pt idx="142">
                  <c:v>4.3655999979819171E-3</c:v>
                </c:pt>
                <c:pt idx="144">
                  <c:v>6.7812500055879354E-3</c:v>
                </c:pt>
                <c:pt idx="146">
                  <c:v>5.4673999984515831E-3</c:v>
                </c:pt>
                <c:pt idx="147">
                  <c:v>-6.268499928410165E-4</c:v>
                </c:pt>
                <c:pt idx="148">
                  <c:v>-1.01044999610167E-3</c:v>
                </c:pt>
                <c:pt idx="150">
                  <c:v>-1.5890750000835396E-2</c:v>
                </c:pt>
                <c:pt idx="151">
                  <c:v>6.1092499963706359E-3</c:v>
                </c:pt>
                <c:pt idx="152">
                  <c:v>9.6504999964963645E-4</c:v>
                </c:pt>
                <c:pt idx="154">
                  <c:v>1.9141299999319017E-2</c:v>
                </c:pt>
                <c:pt idx="155">
                  <c:v>-1.2611499987542629E-3</c:v>
                </c:pt>
                <c:pt idx="164">
                  <c:v>-1.9708500039996579E-3</c:v>
                </c:pt>
                <c:pt idx="165">
                  <c:v>-7.9896999959601089E-3</c:v>
                </c:pt>
                <c:pt idx="167">
                  <c:v>1.1180900000908878E-2</c:v>
                </c:pt>
                <c:pt idx="171">
                  <c:v>8.6004000040702522E-3</c:v>
                </c:pt>
                <c:pt idx="172">
                  <c:v>2.2441500041168183E-3</c:v>
                </c:pt>
                <c:pt idx="173">
                  <c:v>-6.1959999948157929E-3</c:v>
                </c:pt>
                <c:pt idx="174">
                  <c:v>7.1075000014388934E-3</c:v>
                </c:pt>
                <c:pt idx="175">
                  <c:v>1.9843600006424822E-2</c:v>
                </c:pt>
                <c:pt idx="176">
                  <c:v>3.4599999999045394E-3</c:v>
                </c:pt>
                <c:pt idx="177">
                  <c:v>8.4599999972851947E-3</c:v>
                </c:pt>
                <c:pt idx="178">
                  <c:v>2.5797000052989461E-3</c:v>
                </c:pt>
                <c:pt idx="179">
                  <c:v>3.2404000012320466E-3</c:v>
                </c:pt>
                <c:pt idx="180">
                  <c:v>4.2403999977977946E-3</c:v>
                </c:pt>
                <c:pt idx="181">
                  <c:v>-5.8529000016278587E-3</c:v>
                </c:pt>
                <c:pt idx="182">
                  <c:v>-2.556949999416247E-3</c:v>
                </c:pt>
                <c:pt idx="183">
                  <c:v>6.619300002057571E-3</c:v>
                </c:pt>
                <c:pt idx="184">
                  <c:v>-1.4129999908618629E-4</c:v>
                </c:pt>
                <c:pt idx="185">
                  <c:v>-9.9009499972453341E-3</c:v>
                </c:pt>
                <c:pt idx="186">
                  <c:v>-6.5584999538259581E-4</c:v>
                </c:pt>
                <c:pt idx="187">
                  <c:v>9.9342000030446798E-3</c:v>
                </c:pt>
                <c:pt idx="188">
                  <c:v>3.9540000070701353E-3</c:v>
                </c:pt>
                <c:pt idx="189">
                  <c:v>7.1084999945014715E-4</c:v>
                </c:pt>
                <c:pt idx="190">
                  <c:v>-1.5907499910099432E-3</c:v>
                </c:pt>
                <c:pt idx="191">
                  <c:v>3.7617500056512654E-3</c:v>
                </c:pt>
                <c:pt idx="192">
                  <c:v>-1.9864999921992421E-4</c:v>
                </c:pt>
                <c:pt idx="193">
                  <c:v>-1.1078949995862786E-2</c:v>
                </c:pt>
                <c:pt idx="194">
                  <c:v>5.6091000005835667E-3</c:v>
                </c:pt>
                <c:pt idx="195">
                  <c:v>6.7794999631587416E-4</c:v>
                </c:pt>
                <c:pt idx="196">
                  <c:v>4.016350008896552E-3</c:v>
                </c:pt>
                <c:pt idx="197">
                  <c:v>5.0239000047440641E-3</c:v>
                </c:pt>
                <c:pt idx="198">
                  <c:v>4.0126000021700747E-3</c:v>
                </c:pt>
                <c:pt idx="199">
                  <c:v>1.647850003791973E-3</c:v>
                </c:pt>
                <c:pt idx="200">
                  <c:v>1.655400003073737E-3</c:v>
                </c:pt>
                <c:pt idx="201">
                  <c:v>3.2152499989024363E-3</c:v>
                </c:pt>
                <c:pt idx="202">
                  <c:v>-1.4887999932398088E-3</c:v>
                </c:pt>
                <c:pt idx="206">
                  <c:v>-9.3812499981140718E-3</c:v>
                </c:pt>
                <c:pt idx="207">
                  <c:v>4.7262000007322058E-3</c:v>
                </c:pt>
                <c:pt idx="208">
                  <c:v>1.3501499997801147E-3</c:v>
                </c:pt>
                <c:pt idx="209">
                  <c:v>1.0238000002573244E-2</c:v>
                </c:pt>
                <c:pt idx="210">
                  <c:v>-6.025899994710926E-3</c:v>
                </c:pt>
                <c:pt idx="211">
                  <c:v>-8.0824499964364804E-3</c:v>
                </c:pt>
                <c:pt idx="212">
                  <c:v>-7.8741499964962713E-3</c:v>
                </c:pt>
                <c:pt idx="213">
                  <c:v>2.2101350004959386E-2</c:v>
                </c:pt>
                <c:pt idx="214">
                  <c:v>2.1654500014847144E-3</c:v>
                </c:pt>
                <c:pt idx="215">
                  <c:v>-6.538599991472438E-3</c:v>
                </c:pt>
                <c:pt idx="216">
                  <c:v>9.2145000235177577E-4</c:v>
                </c:pt>
                <c:pt idx="217">
                  <c:v>8.2815000496339053E-4</c:v>
                </c:pt>
                <c:pt idx="218">
                  <c:v>-1.3372599991271272E-2</c:v>
                </c:pt>
                <c:pt idx="219">
                  <c:v>2.8036500079906546E-3</c:v>
                </c:pt>
                <c:pt idx="220">
                  <c:v>-8.6929999815765768E-4</c:v>
                </c:pt>
                <c:pt idx="221">
                  <c:v>1.7612500014365651E-3</c:v>
                </c:pt>
                <c:pt idx="222">
                  <c:v>7.0195000007515773E-3</c:v>
                </c:pt>
                <c:pt idx="223">
                  <c:v>-1.2356549996184185E-2</c:v>
                </c:pt>
                <c:pt idx="224">
                  <c:v>-5.2514999697450548E-4</c:v>
                </c:pt>
                <c:pt idx="232">
                  <c:v>-1.1725899996235967E-2</c:v>
                </c:pt>
                <c:pt idx="233">
                  <c:v>-3.1095000013010576E-3</c:v>
                </c:pt>
                <c:pt idx="234">
                  <c:v>-4.1660499919089489E-3</c:v>
                </c:pt>
                <c:pt idx="235">
                  <c:v>1.1610000001383014E-3</c:v>
                </c:pt>
                <c:pt idx="236">
                  <c:v>-9.3922499945620075E-3</c:v>
                </c:pt>
                <c:pt idx="237">
                  <c:v>-1.214099997014273E-3</c:v>
                </c:pt>
                <c:pt idx="241">
                  <c:v>-3.8860999993630685E-3</c:v>
                </c:pt>
                <c:pt idx="242">
                  <c:v>-2.1744999976363033E-3</c:v>
                </c:pt>
                <c:pt idx="243">
                  <c:v>-1.2866499964729883E-3</c:v>
                </c:pt>
                <c:pt idx="244">
                  <c:v>-1.0110399998666253E-2</c:v>
                </c:pt>
                <c:pt idx="245">
                  <c:v>-1.1551399999007117E-2</c:v>
                </c:pt>
                <c:pt idx="246">
                  <c:v>-6.0792000003857538E-3</c:v>
                </c:pt>
                <c:pt idx="249">
                  <c:v>-1.0603199996694457E-2</c:v>
                </c:pt>
                <c:pt idx="250">
                  <c:v>-1.4960399996198248E-2</c:v>
                </c:pt>
                <c:pt idx="251">
                  <c:v>-1.5644500017515384E-3</c:v>
                </c:pt>
                <c:pt idx="252">
                  <c:v>-1.4739499965799041E-3</c:v>
                </c:pt>
                <c:pt idx="253">
                  <c:v>-1.485754999157507E-2</c:v>
                </c:pt>
                <c:pt idx="254">
                  <c:v>1.0859000030905008E-3</c:v>
                </c:pt>
                <c:pt idx="255">
                  <c:v>-1.4737849996890873E-2</c:v>
                </c:pt>
                <c:pt idx="256">
                  <c:v>-8.3749997429549694E-5</c:v>
                </c:pt>
                <c:pt idx="257">
                  <c:v>-9.6181499975500628E-3</c:v>
                </c:pt>
                <c:pt idx="258">
                  <c:v>-1.3291099996422417E-2</c:v>
                </c:pt>
                <c:pt idx="259">
                  <c:v>-3.1958999970811419E-3</c:v>
                </c:pt>
                <c:pt idx="260">
                  <c:v>-9.7480999975232407E-3</c:v>
                </c:pt>
                <c:pt idx="261">
                  <c:v>-1.0421049999422394E-2</c:v>
                </c:pt>
                <c:pt idx="262">
                  <c:v>-6.131699999968987E-3</c:v>
                </c:pt>
                <c:pt idx="263">
                  <c:v>-8.5275499950512312E-3</c:v>
                </c:pt>
                <c:pt idx="264">
                  <c:v>-6.6839999926742166E-3</c:v>
                </c:pt>
                <c:pt idx="265">
                  <c:v>-3.9102000009734184E-3</c:v>
                </c:pt>
                <c:pt idx="266">
                  <c:v>-2.677399999811314E-3</c:v>
                </c:pt>
                <c:pt idx="267">
                  <c:v>-1.3971450003737118E-2</c:v>
                </c:pt>
                <c:pt idx="268">
                  <c:v>-1.3411599997198209E-2</c:v>
                </c:pt>
                <c:pt idx="269">
                  <c:v>-1.0931849996268284E-2</c:v>
                </c:pt>
                <c:pt idx="270">
                  <c:v>-3.0063000012887642E-3</c:v>
                </c:pt>
                <c:pt idx="271">
                  <c:v>-2.0332399995822925E-2</c:v>
                </c:pt>
                <c:pt idx="272">
                  <c:v>-6.0863999970024452E-3</c:v>
                </c:pt>
                <c:pt idx="273">
                  <c:v>-1.1141900002257898E-2</c:v>
                </c:pt>
                <c:pt idx="274">
                  <c:v>-1.8373749997408595E-2</c:v>
                </c:pt>
                <c:pt idx="275">
                  <c:v>-6.7761999962385744E-3</c:v>
                </c:pt>
                <c:pt idx="276">
                  <c:v>-1.7159799994260538E-2</c:v>
                </c:pt>
                <c:pt idx="277">
                  <c:v>-1.2480249992222525E-2</c:v>
                </c:pt>
                <c:pt idx="278">
                  <c:v>-2.3517949994129594E-2</c:v>
                </c:pt>
                <c:pt idx="279">
                  <c:v>-6.5367999923182651E-3</c:v>
                </c:pt>
                <c:pt idx="280">
                  <c:v>-1.6485899999679532E-2</c:v>
                </c:pt>
                <c:pt idx="281">
                  <c:v>-1.4565999998012558E-2</c:v>
                </c:pt>
                <c:pt idx="282">
                  <c:v>-3.1446300003153738E-2</c:v>
                </c:pt>
                <c:pt idx="283">
                  <c:v>-9.9513999957707711E-3</c:v>
                </c:pt>
                <c:pt idx="284">
                  <c:v>-1.2489549997553695E-2</c:v>
                </c:pt>
                <c:pt idx="285">
                  <c:v>-4.1624999939813279E-3</c:v>
                </c:pt>
                <c:pt idx="286">
                  <c:v>-2.1375499993155245E-2</c:v>
                </c:pt>
                <c:pt idx="287">
                  <c:v>-2.1519699992495589E-2</c:v>
                </c:pt>
                <c:pt idx="288">
                  <c:v>-1.4632799997343682E-2</c:v>
                </c:pt>
                <c:pt idx="289">
                  <c:v>-1.4343449998705182E-2</c:v>
                </c:pt>
                <c:pt idx="290">
                  <c:v>-1.4273699991463218E-2</c:v>
                </c:pt>
                <c:pt idx="291">
                  <c:v>-1.4863699994748458E-2</c:v>
                </c:pt>
                <c:pt idx="292">
                  <c:v>-1.4824099998804741E-2</c:v>
                </c:pt>
                <c:pt idx="293">
                  <c:v>-9.0445499954512343E-3</c:v>
                </c:pt>
                <c:pt idx="294">
                  <c:v>-6.3631000011810102E-3</c:v>
                </c:pt>
                <c:pt idx="295">
                  <c:v>6.3690000388305634E-4</c:v>
                </c:pt>
                <c:pt idx="296">
                  <c:v>-8.8409500021953136E-3</c:v>
                </c:pt>
                <c:pt idx="297">
                  <c:v>-1.6217949996644165E-2</c:v>
                </c:pt>
                <c:pt idx="298">
                  <c:v>-2.0416999977896921E-3</c:v>
                </c:pt>
                <c:pt idx="299">
                  <c:v>-6.474299996625632E-3</c:v>
                </c:pt>
                <c:pt idx="300">
                  <c:v>-1.6233950002060737E-2</c:v>
                </c:pt>
                <c:pt idx="301">
                  <c:v>-4.6673999968334101E-3</c:v>
                </c:pt>
                <c:pt idx="302">
                  <c:v>-1.1163149996718857E-2</c:v>
                </c:pt>
                <c:pt idx="303">
                  <c:v>-1.1219699998036958E-2</c:v>
                </c:pt>
                <c:pt idx="304">
                  <c:v>-6.3252499967347831E-3</c:v>
                </c:pt>
                <c:pt idx="305">
                  <c:v>-1.4853500033495948E-3</c:v>
                </c:pt>
                <c:pt idx="306">
                  <c:v>-7.3967499993159436E-3</c:v>
                </c:pt>
                <c:pt idx="307">
                  <c:v>-8.0484999489272013E-4</c:v>
                </c:pt>
                <c:pt idx="308">
                  <c:v>-8.5908999972161837E-3</c:v>
                </c:pt>
                <c:pt idx="309">
                  <c:v>-1.506119999976363E-2</c:v>
                </c:pt>
                <c:pt idx="310">
                  <c:v>-1.067279999551829E-2</c:v>
                </c:pt>
                <c:pt idx="311">
                  <c:v>-1.58604999887757E-3</c:v>
                </c:pt>
                <c:pt idx="312">
                  <c:v>-1.7144949997600634E-2</c:v>
                </c:pt>
                <c:pt idx="313">
                  <c:v>-6.9432499949471094E-3</c:v>
                </c:pt>
                <c:pt idx="314">
                  <c:v>-1.1289149995718617E-2</c:v>
                </c:pt>
                <c:pt idx="315">
                  <c:v>-1.9759449998673517E-2</c:v>
                </c:pt>
                <c:pt idx="316">
                  <c:v>-5.0233500005560927E-3</c:v>
                </c:pt>
                <c:pt idx="317">
                  <c:v>-1.5073299997311551E-2</c:v>
                </c:pt>
                <c:pt idx="318">
                  <c:v>-1.0481400000571739E-2</c:v>
                </c:pt>
                <c:pt idx="319">
                  <c:v>-1.9028900002012961E-2</c:v>
                </c:pt>
                <c:pt idx="320">
                  <c:v>-1.693179999710992E-2</c:v>
                </c:pt>
                <c:pt idx="321">
                  <c:v>6.1756500072078779E-3</c:v>
                </c:pt>
                <c:pt idx="322">
                  <c:v>-1.4729149996128399E-2</c:v>
                </c:pt>
                <c:pt idx="323">
                  <c:v>-1.0281449998728931E-2</c:v>
                </c:pt>
                <c:pt idx="324">
                  <c:v>-1.6067499993368983E-2</c:v>
                </c:pt>
                <c:pt idx="325">
                  <c:v>-1.5097650000825524E-2</c:v>
                </c:pt>
                <c:pt idx="326">
                  <c:v>-1.3505749993782956E-2</c:v>
                </c:pt>
                <c:pt idx="327">
                  <c:v>-9.4990500001586042E-3</c:v>
                </c:pt>
                <c:pt idx="328">
                  <c:v>-4.1465499962214381E-3</c:v>
                </c:pt>
                <c:pt idx="329">
                  <c:v>-4.0824499956215732E-3</c:v>
                </c:pt>
                <c:pt idx="330">
                  <c:v>4.0127500033122487E-3</c:v>
                </c:pt>
                <c:pt idx="331">
                  <c:v>-1.5131449996260926E-2</c:v>
                </c:pt>
                <c:pt idx="332">
                  <c:v>-1.2619649991393089E-2</c:v>
                </c:pt>
                <c:pt idx="333">
                  <c:v>-1.1349050000717398E-2</c:v>
                </c:pt>
                <c:pt idx="334">
                  <c:v>-1.46949499976472E-2</c:v>
                </c:pt>
                <c:pt idx="335">
                  <c:v>-1.8981449997227173E-2</c:v>
                </c:pt>
                <c:pt idx="336">
                  <c:v>-8.365049994608853E-3</c:v>
                </c:pt>
                <c:pt idx="337">
                  <c:v>-1.3949399995908607E-2</c:v>
                </c:pt>
                <c:pt idx="338">
                  <c:v>-9.853249997831881E-3</c:v>
                </c:pt>
                <c:pt idx="339">
                  <c:v>-1.8406399998639245E-2</c:v>
                </c:pt>
                <c:pt idx="340">
                  <c:v>-1.0398849997727666E-2</c:v>
                </c:pt>
                <c:pt idx="342">
                  <c:v>-1.3870099995983765E-2</c:v>
                </c:pt>
                <c:pt idx="343">
                  <c:v>-1.4126449998002499E-2</c:v>
                </c:pt>
                <c:pt idx="346">
                  <c:v>-1.3375249996897765E-2</c:v>
                </c:pt>
                <c:pt idx="347">
                  <c:v>-2.6578749995678663E-2</c:v>
                </c:pt>
                <c:pt idx="348">
                  <c:v>-1.3984949997393414E-2</c:v>
                </c:pt>
                <c:pt idx="351">
                  <c:v>-1.4328949997434393E-2</c:v>
                </c:pt>
                <c:pt idx="352">
                  <c:v>-1.9068699992203619E-2</c:v>
                </c:pt>
                <c:pt idx="354">
                  <c:v>-1.8362749993684702E-2</c:v>
                </c:pt>
                <c:pt idx="356">
                  <c:v>-2.0650199992815033E-2</c:v>
                </c:pt>
                <c:pt idx="360">
                  <c:v>-2.0818899996811524E-2</c:v>
                </c:pt>
                <c:pt idx="361">
                  <c:v>-2.089430000341963E-2</c:v>
                </c:pt>
                <c:pt idx="362">
                  <c:v>-2.510729999630712E-2</c:v>
                </c:pt>
                <c:pt idx="364">
                  <c:v>-2.2588799998629838E-2</c:v>
                </c:pt>
                <c:pt idx="365">
                  <c:v>-1.1355999995430466E-2</c:v>
                </c:pt>
                <c:pt idx="371">
                  <c:v>-2.0784699998330325E-2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0B-40E2-BB6B-96FE00465F7A}"/>
            </c:ext>
          </c:extLst>
        </c:ser>
        <c:ser>
          <c:idx val="2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6'!$J$21:$J$776</c:f>
              <c:numCache>
                <c:formatCode>General</c:formatCode>
                <c:ptCount val="756"/>
                <c:pt idx="156">
                  <c:v>-4.0848999997251667E-3</c:v>
                </c:pt>
                <c:pt idx="157">
                  <c:v>4.7495000035269186E-4</c:v>
                </c:pt>
                <c:pt idx="159">
                  <c:v>6.6512000048533082E-3</c:v>
                </c:pt>
                <c:pt idx="357">
                  <c:v>-2.0010799998999573E-2</c:v>
                </c:pt>
                <c:pt idx="358">
                  <c:v>-1.7183749994728714E-2</c:v>
                </c:pt>
                <c:pt idx="372">
                  <c:v>-2.5724849991092924E-2</c:v>
                </c:pt>
                <c:pt idx="374">
                  <c:v>-2.2681200003717095E-2</c:v>
                </c:pt>
                <c:pt idx="379">
                  <c:v>-2.4760599997534882E-2</c:v>
                </c:pt>
                <c:pt idx="380">
                  <c:v>-2.5755199996638112E-2</c:v>
                </c:pt>
                <c:pt idx="389">
                  <c:v>-2.8962899996258784E-2</c:v>
                </c:pt>
                <c:pt idx="391">
                  <c:v>-2.7249499995377846E-2</c:v>
                </c:pt>
                <c:pt idx="401">
                  <c:v>-2.5412999995751306E-2</c:v>
                </c:pt>
                <c:pt idx="402">
                  <c:v>-2.8383849996316712E-2</c:v>
                </c:pt>
                <c:pt idx="403">
                  <c:v>-2.5556799992045853E-2</c:v>
                </c:pt>
                <c:pt idx="412">
                  <c:v>-2.4780799998552538E-2</c:v>
                </c:pt>
                <c:pt idx="431">
                  <c:v>-1.899079999566311E-2</c:v>
                </c:pt>
                <c:pt idx="432">
                  <c:v>-2.0563749996654224E-2</c:v>
                </c:pt>
                <c:pt idx="445">
                  <c:v>-1.9467600002826657E-2</c:v>
                </c:pt>
                <c:pt idx="457">
                  <c:v>-1.943675000075018E-2</c:v>
                </c:pt>
                <c:pt idx="458">
                  <c:v>-1.9909699993149843E-2</c:v>
                </c:pt>
                <c:pt idx="476">
                  <c:v>-1.87926999933552E-2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80B-40E2-BB6B-96FE00465F7A}"/>
            </c:ext>
          </c:extLst>
        </c:ser>
        <c:ser>
          <c:idx val="3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6'!$F$21:$F$1776</c:f>
              <c:numCache>
                <c:formatCode>General</c:formatCode>
                <c:ptCount val="1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6'!$K$21:$K$1776</c:f>
              <c:numCache>
                <c:formatCode>General</c:formatCode>
                <c:ptCount val="1756"/>
                <c:pt idx="378">
                  <c:v>-2.6111499995749909E-2</c:v>
                </c:pt>
                <c:pt idx="381">
                  <c:v>-2.7998799996566959E-2</c:v>
                </c:pt>
                <c:pt idx="382">
                  <c:v>-2.8041749996191356E-2</c:v>
                </c:pt>
                <c:pt idx="383">
                  <c:v>-2.9170649992011022E-2</c:v>
                </c:pt>
                <c:pt idx="384">
                  <c:v>-2.9000149996136315E-2</c:v>
                </c:pt>
                <c:pt idx="385">
                  <c:v>-3.0915949995687697E-2</c:v>
                </c:pt>
                <c:pt idx="386">
                  <c:v>-2.768889999424573E-2</c:v>
                </c:pt>
                <c:pt idx="387">
                  <c:v>-2.739185000245925E-2</c:v>
                </c:pt>
                <c:pt idx="388">
                  <c:v>-2.9099949999363162E-2</c:v>
                </c:pt>
                <c:pt idx="390">
                  <c:v>-2.6764299997012131E-2</c:v>
                </c:pt>
                <c:pt idx="392">
                  <c:v>-2.6396899993414991E-2</c:v>
                </c:pt>
                <c:pt idx="393">
                  <c:v>-2.986984999733977E-2</c:v>
                </c:pt>
                <c:pt idx="394">
                  <c:v>-2.9380499996477738E-2</c:v>
                </c:pt>
                <c:pt idx="395">
                  <c:v>-3.0453449995547999E-2</c:v>
                </c:pt>
                <c:pt idx="396">
                  <c:v>-2.8966549994947854E-2</c:v>
                </c:pt>
                <c:pt idx="397">
                  <c:v>-2.8600949997780845E-2</c:v>
                </c:pt>
                <c:pt idx="398">
                  <c:v>-2.7090099996712524E-2</c:v>
                </c:pt>
                <c:pt idx="399">
                  <c:v>-2.5765599995793309E-2</c:v>
                </c:pt>
                <c:pt idx="400">
                  <c:v>-2.6273700001183897E-2</c:v>
                </c:pt>
                <c:pt idx="404">
                  <c:v>-2.564689999417169E-2</c:v>
                </c:pt>
                <c:pt idx="405">
                  <c:v>-2.7449149994936306E-2</c:v>
                </c:pt>
                <c:pt idx="406">
                  <c:v>-2.6760549997561611E-2</c:v>
                </c:pt>
                <c:pt idx="407">
                  <c:v>-2.5767899998754729E-2</c:v>
                </c:pt>
                <c:pt idx="408">
                  <c:v>-2.4730099998123478E-2</c:v>
                </c:pt>
                <c:pt idx="409">
                  <c:v>-2.7374849996704143E-2</c:v>
                </c:pt>
                <c:pt idx="410">
                  <c:v>-2.5199750001775101E-2</c:v>
                </c:pt>
                <c:pt idx="411">
                  <c:v>-2.5460368407948408E-2</c:v>
                </c:pt>
                <c:pt idx="413">
                  <c:v>-2.3342799999227282E-2</c:v>
                </c:pt>
                <c:pt idx="414">
                  <c:v>-2.2171999997226521E-2</c:v>
                </c:pt>
                <c:pt idx="415">
                  <c:v>-2.6944949997414369E-2</c:v>
                </c:pt>
                <c:pt idx="416">
                  <c:v>-2.4156349994882476E-2</c:v>
                </c:pt>
                <c:pt idx="417">
                  <c:v>-2.4663699994562194E-2</c:v>
                </c:pt>
                <c:pt idx="418">
                  <c:v>-2.4136649997672066E-2</c:v>
                </c:pt>
                <c:pt idx="419">
                  <c:v>-2.3609599993505981E-2</c:v>
                </c:pt>
                <c:pt idx="420">
                  <c:v>-2.2266499996476341E-2</c:v>
                </c:pt>
                <c:pt idx="421">
                  <c:v>-2.117395000095712E-2</c:v>
                </c:pt>
                <c:pt idx="422">
                  <c:v>-2.0446899994567502E-2</c:v>
                </c:pt>
                <c:pt idx="423">
                  <c:v>-2.1103449995280243E-2</c:v>
                </c:pt>
                <c:pt idx="424">
                  <c:v>-2.3370650000288151E-2</c:v>
                </c:pt>
                <c:pt idx="425">
                  <c:v>-2.1043599997938145E-2</c:v>
                </c:pt>
                <c:pt idx="426">
                  <c:v>-2.0143599998846184E-2</c:v>
                </c:pt>
                <c:pt idx="429">
                  <c:v>-1.9823899994662497E-2</c:v>
                </c:pt>
                <c:pt idx="433">
                  <c:v>-1.9939799996791407E-2</c:v>
                </c:pt>
                <c:pt idx="434">
                  <c:v>-1.9333399992319755E-2</c:v>
                </c:pt>
                <c:pt idx="435">
                  <c:v>-2.1706349994929042E-2</c:v>
                </c:pt>
                <c:pt idx="436">
                  <c:v>-1.9079300000157673E-2</c:v>
                </c:pt>
                <c:pt idx="437">
                  <c:v>-1.9462899996142369E-2</c:v>
                </c:pt>
                <c:pt idx="438">
                  <c:v>-2.1373550000134856E-2</c:v>
                </c:pt>
                <c:pt idx="439">
                  <c:v>-1.745959999243496E-2</c:v>
                </c:pt>
                <c:pt idx="440">
                  <c:v>-2.1114449999004137E-2</c:v>
                </c:pt>
                <c:pt idx="441">
                  <c:v>-1.9687399995746091E-2</c:v>
                </c:pt>
                <c:pt idx="442">
                  <c:v>-1.9388150001759641E-2</c:v>
                </c:pt>
                <c:pt idx="443">
                  <c:v>-1.9165999998222105E-2</c:v>
                </c:pt>
                <c:pt idx="444">
                  <c:v>-2.2648749996733386E-2</c:v>
                </c:pt>
                <c:pt idx="446">
                  <c:v>-1.9788699995842762E-2</c:v>
                </c:pt>
                <c:pt idx="447">
                  <c:v>-1.9669000001158565E-2</c:v>
                </c:pt>
                <c:pt idx="448">
                  <c:v>-2.0109149998461362E-2</c:v>
                </c:pt>
                <c:pt idx="449">
                  <c:v>-1.9613199998275377E-2</c:v>
                </c:pt>
                <c:pt idx="450">
                  <c:v>-1.9180399998731446E-2</c:v>
                </c:pt>
                <c:pt idx="451">
                  <c:v>-1.9340999991982244E-2</c:v>
                </c:pt>
                <c:pt idx="452">
                  <c:v>-1.9504900003084913E-2</c:v>
                </c:pt>
                <c:pt idx="453">
                  <c:v>-1.9356749995495193E-2</c:v>
                </c:pt>
                <c:pt idx="454">
                  <c:v>-1.9829699995170813E-2</c:v>
                </c:pt>
                <c:pt idx="455">
                  <c:v>-1.9837050000205636E-2</c:v>
                </c:pt>
                <c:pt idx="456">
                  <c:v>-1.9519599998602644E-2</c:v>
                </c:pt>
                <c:pt idx="459">
                  <c:v>-1.9299799998407252E-2</c:v>
                </c:pt>
                <c:pt idx="460">
                  <c:v>-2.0656349995988421E-2</c:v>
                </c:pt>
                <c:pt idx="461">
                  <c:v>-2.1829299992532469E-2</c:v>
                </c:pt>
                <c:pt idx="462">
                  <c:v>-1.9362849998287857E-2</c:v>
                </c:pt>
                <c:pt idx="463">
                  <c:v>-1.9207599994842894E-2</c:v>
                </c:pt>
                <c:pt idx="465">
                  <c:v>-1.9297249993542209E-2</c:v>
                </c:pt>
                <c:pt idx="466">
                  <c:v>-1.8834449991118163E-2</c:v>
                </c:pt>
                <c:pt idx="467">
                  <c:v>-1.9088050001300871E-2</c:v>
                </c:pt>
                <c:pt idx="468">
                  <c:v>-1.9552099991415162E-2</c:v>
                </c:pt>
                <c:pt idx="469">
                  <c:v>-1.9443049997789785E-2</c:v>
                </c:pt>
                <c:pt idx="472">
                  <c:v>-2.3231450002640486E-2</c:v>
                </c:pt>
                <c:pt idx="473">
                  <c:v>-1.8831450004654471E-2</c:v>
                </c:pt>
                <c:pt idx="474">
                  <c:v>-1.9804399998974986E-2</c:v>
                </c:pt>
                <c:pt idx="475">
                  <c:v>-1.8477349993190728E-2</c:v>
                </c:pt>
                <c:pt idx="477">
                  <c:v>-1.9486849989334587E-2</c:v>
                </c:pt>
                <c:pt idx="478">
                  <c:v>-1.9850749995384831E-2</c:v>
                </c:pt>
                <c:pt idx="479">
                  <c:v>-1.8229349996545352E-2</c:v>
                </c:pt>
                <c:pt idx="480">
                  <c:v>-1.8658999993931502E-2</c:v>
                </c:pt>
                <c:pt idx="481">
                  <c:v>-1.9333399992319755E-2</c:v>
                </c:pt>
                <c:pt idx="482">
                  <c:v>-1.900634999765316E-2</c:v>
                </c:pt>
                <c:pt idx="483">
                  <c:v>-1.767929999914486E-2</c:v>
                </c:pt>
                <c:pt idx="484">
                  <c:v>-1.9665350002469495E-2</c:v>
                </c:pt>
                <c:pt idx="485">
                  <c:v>-1.9921049999538809E-2</c:v>
                </c:pt>
                <c:pt idx="486">
                  <c:v>-1.8901349998486694E-2</c:v>
                </c:pt>
                <c:pt idx="487">
                  <c:v>-1.9657899996673223E-2</c:v>
                </c:pt>
                <c:pt idx="488">
                  <c:v>-1.8030849998467602E-2</c:v>
                </c:pt>
                <c:pt idx="489">
                  <c:v>-1.9025099994905759E-2</c:v>
                </c:pt>
                <c:pt idx="490">
                  <c:v>-1.8798049997712951E-2</c:v>
                </c:pt>
                <c:pt idx="491">
                  <c:v>-1.8466000001353677E-2</c:v>
                </c:pt>
                <c:pt idx="492">
                  <c:v>-1.7833199999586213E-2</c:v>
                </c:pt>
                <c:pt idx="493">
                  <c:v>-1.8506149994209409E-2</c:v>
                </c:pt>
                <c:pt idx="494">
                  <c:v>-2.0279099997424055E-2</c:v>
                </c:pt>
                <c:pt idx="495">
                  <c:v>-2.0879750001768116E-2</c:v>
                </c:pt>
                <c:pt idx="496">
                  <c:v>-1.8613500003993977E-2</c:v>
                </c:pt>
                <c:pt idx="497">
                  <c:v>-1.8799550001858734E-2</c:v>
                </c:pt>
                <c:pt idx="498">
                  <c:v>-1.8672499994863756E-2</c:v>
                </c:pt>
                <c:pt idx="499">
                  <c:v>-1.8666750002012122E-2</c:v>
                </c:pt>
                <c:pt idx="500">
                  <c:v>-1.9957699994847644E-2</c:v>
                </c:pt>
                <c:pt idx="501">
                  <c:v>-1.9057699995755684E-2</c:v>
                </c:pt>
                <c:pt idx="502">
                  <c:v>-2.0130649994825944E-2</c:v>
                </c:pt>
                <c:pt idx="503">
                  <c:v>-1.8460149993188679E-2</c:v>
                </c:pt>
                <c:pt idx="504">
                  <c:v>-1.9881449996319134E-2</c:v>
                </c:pt>
                <c:pt idx="505">
                  <c:v>-2.1129699998709839E-2</c:v>
                </c:pt>
                <c:pt idx="506">
                  <c:v>-2.0002650002425071E-2</c:v>
                </c:pt>
                <c:pt idx="507">
                  <c:v>-1.9149200161336921E-2</c:v>
                </c:pt>
                <c:pt idx="508">
                  <c:v>-1.9822149995889049E-2</c:v>
                </c:pt>
                <c:pt idx="509">
                  <c:v>-1.8472099996870384E-2</c:v>
                </c:pt>
                <c:pt idx="510">
                  <c:v>-1.8924500000139233E-2</c:v>
                </c:pt>
                <c:pt idx="511">
                  <c:v>-1.9974449998699129E-2</c:v>
                </c:pt>
                <c:pt idx="512">
                  <c:v>-1.8252299996674992E-2</c:v>
                </c:pt>
                <c:pt idx="513">
                  <c:v>-1.9178299997292925E-2</c:v>
                </c:pt>
                <c:pt idx="514">
                  <c:v>-1.9186399993486702E-2</c:v>
                </c:pt>
                <c:pt idx="515">
                  <c:v>-1.923720000195317E-2</c:v>
                </c:pt>
                <c:pt idx="516">
                  <c:v>-1.9819850000203587E-2</c:v>
                </c:pt>
                <c:pt idx="517">
                  <c:v>-2.014604999567382E-2</c:v>
                </c:pt>
                <c:pt idx="518">
                  <c:v>-2.0398350003233645E-2</c:v>
                </c:pt>
                <c:pt idx="519">
                  <c:v>-1.8449549999786541E-2</c:v>
                </c:pt>
                <c:pt idx="520">
                  <c:v>-1.8322500000067521E-2</c:v>
                </c:pt>
                <c:pt idx="521">
                  <c:v>-1.8009849991358351E-2</c:v>
                </c:pt>
                <c:pt idx="522">
                  <c:v>-1.7482800001744181E-2</c:v>
                </c:pt>
                <c:pt idx="523">
                  <c:v>-1.8094200000632554E-2</c:v>
                </c:pt>
                <c:pt idx="524">
                  <c:v>-1.876714999525575E-2</c:v>
                </c:pt>
                <c:pt idx="525">
                  <c:v>-2.115724999748636E-2</c:v>
                </c:pt>
                <c:pt idx="526">
                  <c:v>-1.7509649995190557E-2</c:v>
                </c:pt>
                <c:pt idx="527">
                  <c:v>-1.7297300000791438E-2</c:v>
                </c:pt>
                <c:pt idx="528">
                  <c:v>-1.6998799990687985E-2</c:v>
                </c:pt>
                <c:pt idx="529">
                  <c:v>-1.7328299996734131E-2</c:v>
                </c:pt>
                <c:pt idx="530">
                  <c:v>-1.7522549991554115E-2</c:v>
                </c:pt>
                <c:pt idx="531">
                  <c:v>-1.7835649996413849E-2</c:v>
                </c:pt>
                <c:pt idx="532">
                  <c:v>-1.7124899997725151E-2</c:v>
                </c:pt>
                <c:pt idx="533">
                  <c:v>-1.7997850001847837E-2</c:v>
                </c:pt>
                <c:pt idx="534">
                  <c:v>-1.7121600001701154E-2</c:v>
                </c:pt>
                <c:pt idx="535">
                  <c:v>-1.6594549997535069E-2</c:v>
                </c:pt>
                <c:pt idx="536">
                  <c:v>-1.7367499996908009E-2</c:v>
                </c:pt>
                <c:pt idx="537">
                  <c:v>-1.6501899997820146E-2</c:v>
                </c:pt>
                <c:pt idx="538">
                  <c:v>-1.7974850001337472E-2</c:v>
                </c:pt>
                <c:pt idx="539">
                  <c:v>-1.6336199994839262E-2</c:v>
                </c:pt>
                <c:pt idx="541">
                  <c:v>-1.796154999465216E-2</c:v>
                </c:pt>
                <c:pt idx="542">
                  <c:v>-1.4690500000142492E-2</c:v>
                </c:pt>
                <c:pt idx="543">
                  <c:v>-1.4404049994482193E-2</c:v>
                </c:pt>
                <c:pt idx="544">
                  <c:v>-1.356264999776613E-2</c:v>
                </c:pt>
                <c:pt idx="545">
                  <c:v>-1.3673300003574695E-2</c:v>
                </c:pt>
                <c:pt idx="546">
                  <c:v>-1.3469999998051208E-2</c:v>
                </c:pt>
                <c:pt idx="547">
                  <c:v>-1.3264899993373547E-2</c:v>
                </c:pt>
                <c:pt idx="548">
                  <c:v>-1.2837850001233164E-2</c:v>
                </c:pt>
                <c:pt idx="549">
                  <c:v>-1.3483750000887085E-2</c:v>
                </c:pt>
                <c:pt idx="550">
                  <c:v>-1.3156699998944532E-2</c:v>
                </c:pt>
                <c:pt idx="551">
                  <c:v>-1.0766399995191023E-2</c:v>
                </c:pt>
                <c:pt idx="552">
                  <c:v>-9.7663999986252747E-3</c:v>
                </c:pt>
                <c:pt idx="553">
                  <c:v>-1.0276199995132629E-2</c:v>
                </c:pt>
                <c:pt idx="554">
                  <c:v>-7.8113499985192902E-3</c:v>
                </c:pt>
                <c:pt idx="555">
                  <c:v>-1.0198999996646307E-2</c:v>
                </c:pt>
                <c:pt idx="556">
                  <c:v>-9.7120999926119111E-3</c:v>
                </c:pt>
                <c:pt idx="557">
                  <c:v>-9.7365999972680584E-3</c:v>
                </c:pt>
                <c:pt idx="558">
                  <c:v>-1.0109549999469891E-2</c:v>
                </c:pt>
                <c:pt idx="559">
                  <c:v>-9.6823999992921017E-3</c:v>
                </c:pt>
                <c:pt idx="560">
                  <c:v>-9.7626999995554797E-3</c:v>
                </c:pt>
                <c:pt idx="561">
                  <c:v>-1.0361000000557397E-2</c:v>
                </c:pt>
                <c:pt idx="562">
                  <c:v>-1.0024899995187297E-2</c:v>
                </c:pt>
                <c:pt idx="563">
                  <c:v>-9.3248999983188696E-3</c:v>
                </c:pt>
                <c:pt idx="564">
                  <c:v>-1.1297849996481091E-2</c:v>
                </c:pt>
                <c:pt idx="565">
                  <c:v>-9.8084999990533106E-3</c:v>
                </c:pt>
                <c:pt idx="566">
                  <c:v>-1.0305199997674208E-2</c:v>
                </c:pt>
                <c:pt idx="567">
                  <c:v>-7.2657999990042299E-3</c:v>
                </c:pt>
                <c:pt idx="568">
                  <c:v>-1.026004999584984E-2</c:v>
                </c:pt>
                <c:pt idx="569">
                  <c:v>-9.6329999942099676E-3</c:v>
                </c:pt>
                <c:pt idx="570">
                  <c:v>-1.0605949995806441E-2</c:v>
                </c:pt>
                <c:pt idx="571">
                  <c:v>-1.0456749994773418E-2</c:v>
                </c:pt>
                <c:pt idx="572">
                  <c:v>-9.7296999956597574E-3</c:v>
                </c:pt>
                <c:pt idx="573">
                  <c:v>-1.040264999755891E-2</c:v>
                </c:pt>
                <c:pt idx="574">
                  <c:v>-9.9969000002602115E-3</c:v>
                </c:pt>
                <c:pt idx="575">
                  <c:v>-1.0469849992659874E-2</c:v>
                </c:pt>
                <c:pt idx="576">
                  <c:v>-9.8804999943240546E-3</c:v>
                </c:pt>
                <c:pt idx="577">
                  <c:v>-9.7534500018809922E-3</c:v>
                </c:pt>
                <c:pt idx="578">
                  <c:v>-9.1263999929651618E-3</c:v>
                </c:pt>
                <c:pt idx="579">
                  <c:v>-1.0337049992813263E-2</c:v>
                </c:pt>
                <c:pt idx="580">
                  <c:v>-9.7099999984493479E-3</c:v>
                </c:pt>
                <c:pt idx="581">
                  <c:v>-8.0049999960465357E-3</c:v>
                </c:pt>
                <c:pt idx="582">
                  <c:v>-1.0077949998958502E-2</c:v>
                </c:pt>
                <c:pt idx="583">
                  <c:v>-9.0509000001475215E-3</c:v>
                </c:pt>
                <c:pt idx="584">
                  <c:v>-1.2804149992007297E-2</c:v>
                </c:pt>
                <c:pt idx="585">
                  <c:v>-7.7770999996573664E-3</c:v>
                </c:pt>
                <c:pt idx="586">
                  <c:v>-5.7507999954395927E-3</c:v>
                </c:pt>
                <c:pt idx="587">
                  <c:v>-8.1950999956461601E-3</c:v>
                </c:pt>
                <c:pt idx="588">
                  <c:v>-7.7188499999465421E-3</c:v>
                </c:pt>
                <c:pt idx="589">
                  <c:v>-7.906499995442573E-3</c:v>
                </c:pt>
                <c:pt idx="590">
                  <c:v>-8.6348499971791171E-3</c:v>
                </c:pt>
                <c:pt idx="591">
                  <c:v>-7.0890999922994524E-3</c:v>
                </c:pt>
                <c:pt idx="592">
                  <c:v>-7.3655499945743941E-3</c:v>
                </c:pt>
                <c:pt idx="593">
                  <c:v>-7.4113499940722249E-3</c:v>
                </c:pt>
                <c:pt idx="594">
                  <c:v>-7.6572499965550378E-3</c:v>
                </c:pt>
                <c:pt idx="595">
                  <c:v>-3.9553499955218285E-3</c:v>
                </c:pt>
                <c:pt idx="596">
                  <c:v>-2.8297999961068854E-3</c:v>
                </c:pt>
                <c:pt idx="597">
                  <c:v>-3.8027499977033585E-3</c:v>
                </c:pt>
                <c:pt idx="598">
                  <c:v>-2.9757000011159107E-3</c:v>
                </c:pt>
                <c:pt idx="599">
                  <c:v>-3.0870999980834313E-3</c:v>
                </c:pt>
                <c:pt idx="600">
                  <c:v>-3.9600499949301593E-3</c:v>
                </c:pt>
                <c:pt idx="601">
                  <c:v>-1.9377999997232109E-3</c:v>
                </c:pt>
                <c:pt idx="602">
                  <c:v>-2.7673000004142523E-3</c:v>
                </c:pt>
                <c:pt idx="603">
                  <c:v>-3.2269499934045598E-3</c:v>
                </c:pt>
                <c:pt idx="604">
                  <c:v>-2.9350499899010174E-3</c:v>
                </c:pt>
                <c:pt idx="605">
                  <c:v>1.2416000099619851E-3</c:v>
                </c:pt>
                <c:pt idx="606">
                  <c:v>1.0630000033415854E-3</c:v>
                </c:pt>
                <c:pt idx="607">
                  <c:v>-9.6075000328710303E-4</c:v>
                </c:pt>
                <c:pt idx="608">
                  <c:v>-7.7874999988125637E-4</c:v>
                </c:pt>
                <c:pt idx="609">
                  <c:v>-6.5235020883847028E-4</c:v>
                </c:pt>
                <c:pt idx="610">
                  <c:v>5.524599997443147E-3</c:v>
                </c:pt>
                <c:pt idx="611">
                  <c:v>3.5455999968689866E-3</c:v>
                </c:pt>
                <c:pt idx="612">
                  <c:v>4.0111999987857416E-3</c:v>
                </c:pt>
                <c:pt idx="613">
                  <c:v>2.8382500095176511E-3</c:v>
                </c:pt>
                <c:pt idx="614">
                  <c:v>3.582600002118852E-3</c:v>
                </c:pt>
                <c:pt idx="615">
                  <c:v>3.9949999991222285E-3</c:v>
                </c:pt>
                <c:pt idx="616">
                  <c:v>5.6113999962690286E-3</c:v>
                </c:pt>
                <c:pt idx="617">
                  <c:v>3.3384499984094873E-3</c:v>
                </c:pt>
                <c:pt idx="618">
                  <c:v>3.9655000073253177E-3</c:v>
                </c:pt>
                <c:pt idx="619">
                  <c:v>4.5016000076429918E-3</c:v>
                </c:pt>
                <c:pt idx="620">
                  <c:v>3.499250000459142E-3</c:v>
                </c:pt>
                <c:pt idx="621">
                  <c:v>4.5262999992701225E-3</c:v>
                </c:pt>
                <c:pt idx="622">
                  <c:v>2.8566499968292192E-3</c:v>
                </c:pt>
                <c:pt idx="623">
                  <c:v>4.011600001831539E-3</c:v>
                </c:pt>
                <c:pt idx="624">
                  <c:v>3.7386500043794513E-3</c:v>
                </c:pt>
                <c:pt idx="625">
                  <c:v>4.1477000049781054E-3</c:v>
                </c:pt>
                <c:pt idx="626">
                  <c:v>3.4495000072638504E-3</c:v>
                </c:pt>
                <c:pt idx="627">
                  <c:v>6.0307834719424136E-3</c:v>
                </c:pt>
                <c:pt idx="628">
                  <c:v>5.2757500016014092E-3</c:v>
                </c:pt>
                <c:pt idx="629">
                  <c:v>6.5539500064915046E-3</c:v>
                </c:pt>
                <c:pt idx="630">
                  <c:v>4.390150003018789E-3</c:v>
                </c:pt>
                <c:pt idx="631">
                  <c:v>5.8171999990008771E-3</c:v>
                </c:pt>
                <c:pt idx="632">
                  <c:v>6.2442499984172173E-3</c:v>
                </c:pt>
                <c:pt idx="633">
                  <c:v>5.0393500059726648E-3</c:v>
                </c:pt>
                <c:pt idx="634">
                  <c:v>5.3664000006392598E-3</c:v>
                </c:pt>
                <c:pt idx="635">
                  <c:v>6.8151500017847866E-3</c:v>
                </c:pt>
                <c:pt idx="636">
                  <c:v>6.1947000067448243E-3</c:v>
                </c:pt>
                <c:pt idx="637">
                  <c:v>1.6927500000747386E-2</c:v>
                </c:pt>
                <c:pt idx="638">
                  <c:v>7.0811502228025347E-3</c:v>
                </c:pt>
                <c:pt idx="639">
                  <c:v>7.2274999984074384E-3</c:v>
                </c:pt>
                <c:pt idx="640">
                  <c:v>7.1358000059262849E-3</c:v>
                </c:pt>
                <c:pt idx="641">
                  <c:v>-3.3650001569185406E-5</c:v>
                </c:pt>
                <c:pt idx="642">
                  <c:v>7.2934000054374337E-3</c:v>
                </c:pt>
                <c:pt idx="643">
                  <c:v>7.1204500054591335E-3</c:v>
                </c:pt>
                <c:pt idx="644">
                  <c:v>7.7556999967782758E-3</c:v>
                </c:pt>
                <c:pt idx="645">
                  <c:v>9.6896999602904543E-3</c:v>
                </c:pt>
                <c:pt idx="646">
                  <c:v>7.6353499971446581E-3</c:v>
                </c:pt>
                <c:pt idx="647">
                  <c:v>7.6624000066658482E-3</c:v>
                </c:pt>
                <c:pt idx="648">
                  <c:v>7.0469499987666495E-3</c:v>
                </c:pt>
                <c:pt idx="649">
                  <c:v>7.9593000045861118E-3</c:v>
                </c:pt>
                <c:pt idx="650">
                  <c:v>7.3929499994846992E-3</c:v>
                </c:pt>
                <c:pt idx="651">
                  <c:v>7.0373500057030469E-3</c:v>
                </c:pt>
                <c:pt idx="652">
                  <c:v>8.2014500003424473E-3</c:v>
                </c:pt>
                <c:pt idx="653">
                  <c:v>8.8368000069749542E-3</c:v>
                </c:pt>
                <c:pt idx="654">
                  <c:v>8.3867499997722916E-3</c:v>
                </c:pt>
                <c:pt idx="655">
                  <c:v>1.0336150000512134E-2</c:v>
                </c:pt>
                <c:pt idx="656">
                  <c:v>1.0163200000533834E-2</c:v>
                </c:pt>
                <c:pt idx="657">
                  <c:v>8.8747498957673088E-3</c:v>
                </c:pt>
                <c:pt idx="658">
                  <c:v>9.0838500036625192E-3</c:v>
                </c:pt>
                <c:pt idx="659">
                  <c:v>9.8479500011308119E-3</c:v>
                </c:pt>
                <c:pt idx="660">
                  <c:v>1.3080000004265457E-2</c:v>
                </c:pt>
                <c:pt idx="661">
                  <c:v>1.3619400000607129E-2</c:v>
                </c:pt>
                <c:pt idx="662">
                  <c:v>1.3127899997925851E-2</c:v>
                </c:pt>
                <c:pt idx="663">
                  <c:v>1.2966450005478691E-2</c:v>
                </c:pt>
                <c:pt idx="664">
                  <c:v>1.3493500002368819E-2</c:v>
                </c:pt>
                <c:pt idx="665">
                  <c:v>1.3214150007115677E-2</c:v>
                </c:pt>
                <c:pt idx="666">
                  <c:v>1.4147800007776823E-2</c:v>
                </c:pt>
                <c:pt idx="667">
                  <c:v>1.9257799998740666E-2</c:v>
                </c:pt>
                <c:pt idx="668">
                  <c:v>1.4390100004675332E-2</c:v>
                </c:pt>
                <c:pt idx="669">
                  <c:v>1.4458000005106442E-2</c:v>
                </c:pt>
                <c:pt idx="670">
                  <c:v>1.6090600009192713E-2</c:v>
                </c:pt>
                <c:pt idx="671">
                  <c:v>1.6122100001666695E-2</c:v>
                </c:pt>
                <c:pt idx="672">
                  <c:v>1.6497900011017919E-2</c:v>
                </c:pt>
                <c:pt idx="673">
                  <c:v>2.7616100000159349E-2</c:v>
                </c:pt>
                <c:pt idx="674">
                  <c:v>1.8737400001555216E-2</c:v>
                </c:pt>
                <c:pt idx="675">
                  <c:v>1.895380000496516E-2</c:v>
                </c:pt>
                <c:pt idx="676">
                  <c:v>1.5380850003566593E-2</c:v>
                </c:pt>
                <c:pt idx="677">
                  <c:v>1.6353049999452196E-2</c:v>
                </c:pt>
                <c:pt idx="678">
                  <c:v>5.3153350003412925E-2</c:v>
                </c:pt>
                <c:pt idx="679">
                  <c:v>1.818230000208132E-2</c:v>
                </c:pt>
                <c:pt idx="680">
                  <c:v>2.4582300131442025E-2</c:v>
                </c:pt>
                <c:pt idx="681">
                  <c:v>1.7409350002708379E-2</c:v>
                </c:pt>
                <c:pt idx="682">
                  <c:v>1.9052800002100412E-2</c:v>
                </c:pt>
                <c:pt idx="683">
                  <c:v>1.9662900071125478E-2</c:v>
                </c:pt>
                <c:pt idx="684">
                  <c:v>1.7639149795286357E-2</c:v>
                </c:pt>
                <c:pt idx="685">
                  <c:v>1.9066200198722072E-2</c:v>
                </c:pt>
                <c:pt idx="686">
                  <c:v>1.9440000003669411E-2</c:v>
                </c:pt>
                <c:pt idx="687">
                  <c:v>1.806705000490183E-2</c:v>
                </c:pt>
                <c:pt idx="688">
                  <c:v>2.0318699964263942E-2</c:v>
                </c:pt>
                <c:pt idx="689">
                  <c:v>1.9077900004049297E-2</c:v>
                </c:pt>
                <c:pt idx="690">
                  <c:v>2.5308500000392087E-2</c:v>
                </c:pt>
                <c:pt idx="691">
                  <c:v>1.9470150000415742E-2</c:v>
                </c:pt>
                <c:pt idx="692">
                  <c:v>1.979975015274249E-2</c:v>
                </c:pt>
                <c:pt idx="693">
                  <c:v>2.0494500007771421E-2</c:v>
                </c:pt>
                <c:pt idx="694">
                  <c:v>1.5958500000124332E-2</c:v>
                </c:pt>
                <c:pt idx="695">
                  <c:v>2.0376150001538917E-2</c:v>
                </c:pt>
                <c:pt idx="696">
                  <c:v>2.1117999996931758E-2</c:v>
                </c:pt>
                <c:pt idx="697">
                  <c:v>1.9645050000690389E-2</c:v>
                </c:pt>
                <c:pt idx="698">
                  <c:v>2.1655900003679562E-2</c:v>
                </c:pt>
                <c:pt idx="699">
                  <c:v>2.1641650193487294E-2</c:v>
                </c:pt>
                <c:pt idx="700">
                  <c:v>2.2917449998203665E-2</c:v>
                </c:pt>
                <c:pt idx="701">
                  <c:v>2.3350650000793394E-2</c:v>
                </c:pt>
                <c:pt idx="702">
                  <c:v>2.4277700009406544E-2</c:v>
                </c:pt>
                <c:pt idx="703">
                  <c:v>2.3898349994851742E-2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80B-40E2-BB6B-96FE00465F7A}"/>
            </c:ext>
          </c:extLst>
        </c:ser>
        <c:ser>
          <c:idx val="4"/>
          <c:order val="4"/>
          <c:tx>
            <c:strRef>
              <c:f>'Active 6'!$L$20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6'!$L$21:$L$776</c:f>
              <c:numCache>
                <c:formatCode>General</c:formatCode>
                <c:ptCount val="7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80B-40E2-BB6B-96FE00465F7A}"/>
            </c:ext>
          </c:extLst>
        </c:ser>
        <c:ser>
          <c:idx val="5"/>
          <c:order val="5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6'!$M$21:$M$776</c:f>
              <c:numCache>
                <c:formatCode>General</c:formatCode>
                <c:ptCount val="7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80B-40E2-BB6B-96FE00465F7A}"/>
            </c:ext>
          </c:extLst>
        </c:ser>
        <c:ser>
          <c:idx val="6"/>
          <c:order val="6"/>
          <c:tx>
            <c:strRef>
              <c:f>'Active 6'!$N$20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6'!$N$21:$N$776</c:f>
              <c:numCache>
                <c:formatCode>General</c:formatCode>
                <c:ptCount val="7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80B-40E2-BB6B-96FE00465F7A}"/>
            </c:ext>
          </c:extLst>
        </c:ser>
        <c:ser>
          <c:idx val="7"/>
          <c:order val="7"/>
          <c:tx>
            <c:strRef>
              <c:f>'Active 6'!$BU$1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6'!$BT$2:$BT$82</c:f>
              <c:numCache>
                <c:formatCode>General</c:formatCode>
                <c:ptCount val="8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  <c:pt idx="41">
                  <c:v>36000</c:v>
                </c:pt>
                <c:pt idx="42">
                  <c:v>37000</c:v>
                </c:pt>
                <c:pt idx="43">
                  <c:v>38000</c:v>
                </c:pt>
                <c:pt idx="44">
                  <c:v>39000</c:v>
                </c:pt>
                <c:pt idx="45">
                  <c:v>40000</c:v>
                </c:pt>
                <c:pt idx="46">
                  <c:v>41000</c:v>
                </c:pt>
                <c:pt idx="47">
                  <c:v>42000</c:v>
                </c:pt>
                <c:pt idx="48">
                  <c:v>43000</c:v>
                </c:pt>
                <c:pt idx="49">
                  <c:v>44000</c:v>
                </c:pt>
                <c:pt idx="50">
                  <c:v>45000</c:v>
                </c:pt>
                <c:pt idx="51">
                  <c:v>46000</c:v>
                </c:pt>
                <c:pt idx="52">
                  <c:v>47000</c:v>
                </c:pt>
                <c:pt idx="53">
                  <c:v>48000</c:v>
                </c:pt>
                <c:pt idx="54">
                  <c:v>49000</c:v>
                </c:pt>
                <c:pt idx="55">
                  <c:v>50000</c:v>
                </c:pt>
                <c:pt idx="56">
                  <c:v>51000</c:v>
                </c:pt>
                <c:pt idx="57">
                  <c:v>52000</c:v>
                </c:pt>
                <c:pt idx="58">
                  <c:v>53000</c:v>
                </c:pt>
                <c:pt idx="59">
                  <c:v>54000</c:v>
                </c:pt>
                <c:pt idx="60">
                  <c:v>55000</c:v>
                </c:pt>
                <c:pt idx="61">
                  <c:v>56000</c:v>
                </c:pt>
                <c:pt idx="62">
                  <c:v>57000</c:v>
                </c:pt>
                <c:pt idx="63">
                  <c:v>58000</c:v>
                </c:pt>
                <c:pt idx="64">
                  <c:v>59000</c:v>
                </c:pt>
                <c:pt idx="65">
                  <c:v>60000</c:v>
                </c:pt>
                <c:pt idx="66">
                  <c:v>61000</c:v>
                </c:pt>
                <c:pt idx="67">
                  <c:v>62000</c:v>
                </c:pt>
                <c:pt idx="68">
                  <c:v>63000</c:v>
                </c:pt>
                <c:pt idx="69">
                  <c:v>64000</c:v>
                </c:pt>
                <c:pt idx="70">
                  <c:v>65000</c:v>
                </c:pt>
                <c:pt idx="71">
                  <c:v>66000</c:v>
                </c:pt>
                <c:pt idx="72">
                  <c:v>67000</c:v>
                </c:pt>
                <c:pt idx="73">
                  <c:v>68000</c:v>
                </c:pt>
                <c:pt idx="74">
                  <c:v>69000</c:v>
                </c:pt>
                <c:pt idx="75">
                  <c:v>70000</c:v>
                </c:pt>
                <c:pt idx="76">
                  <c:v>71000</c:v>
                </c:pt>
                <c:pt idx="77">
                  <c:v>72000</c:v>
                </c:pt>
                <c:pt idx="78">
                  <c:v>73000</c:v>
                </c:pt>
                <c:pt idx="79">
                  <c:v>74000</c:v>
                </c:pt>
                <c:pt idx="80">
                  <c:v>75000</c:v>
                </c:pt>
              </c:numCache>
            </c:numRef>
          </c:xVal>
          <c:yVal>
            <c:numRef>
              <c:f>'Active 6'!$BU$2:$BU$82</c:f>
              <c:numCache>
                <c:formatCode>General</c:formatCode>
                <c:ptCount val="81"/>
                <c:pt idx="0">
                  <c:v>8.5676636917688832E-3</c:v>
                </c:pt>
                <c:pt idx="1">
                  <c:v>6.5056387400602329E-3</c:v>
                </c:pt>
                <c:pt idx="2">
                  <c:v>4.5560591097081448E-3</c:v>
                </c:pt>
                <c:pt idx="3">
                  <c:v>2.7416975815463731E-3</c:v>
                </c:pt>
                <c:pt idx="4">
                  <c:v>1.0885364817243819E-3</c:v>
                </c:pt>
                <c:pt idx="5">
                  <c:v>-3.7437052485287878E-4</c:v>
                </c:pt>
                <c:pt idx="6">
                  <c:v>-1.6156931444691568E-3</c:v>
                </c:pt>
                <c:pt idx="7">
                  <c:v>-2.6037439440706788E-3</c:v>
                </c:pt>
                <c:pt idx="8">
                  <c:v>-3.3100722602292963E-3</c:v>
                </c:pt>
                <c:pt idx="9">
                  <c:v>-3.7150680039158947E-3</c:v>
                </c:pt>
                <c:pt idx="10">
                  <c:v>-3.8150661513619835E-3</c:v>
                </c:pt>
                <c:pt idx="11">
                  <c:v>-3.6289100743979331E-3</c:v>
                </c:pt>
                <c:pt idx="12">
                  <c:v>-3.200596143837507E-3</c:v>
                </c:pt>
                <c:pt idx="13">
                  <c:v>-2.5952152887057695E-3</c:v>
                </c:pt>
                <c:pt idx="14">
                  <c:v>-1.8886195902402792E-3</c:v>
                </c:pt>
                <c:pt idx="15">
                  <c:v>-1.1548982366428159E-3</c:v>
                </c:pt>
                <c:pt idx="16">
                  <c:v>-4.5659388079611458E-4</c:v>
                </c:pt>
                <c:pt idx="17">
                  <c:v>1.5983348470023249E-4</c:v>
                </c:pt>
                <c:pt idx="18">
                  <c:v>6.6388096100625628E-4</c:v>
                </c:pt>
                <c:pt idx="19">
                  <c:v>1.0382857143815347E-3</c:v>
                </c:pt>
                <c:pt idx="20">
                  <c:v>1.2755882741131066E-3</c:v>
                </c:pt>
                <c:pt idx="21">
                  <c:v>1.375022941169343E-3</c:v>
                </c:pt>
                <c:pt idx="22">
                  <c:v>1.3400981944588245E-3</c:v>
                </c:pt>
                <c:pt idx="23">
                  <c:v>1.1768693710012355E-3</c:v>
                </c:pt>
                <c:pt idx="24">
                  <c:v>8.9277423701868662E-4</c:v>
                </c:pt>
                <c:pt idx="25">
                  <c:v>4.9588187310919615E-4</c:v>
                </c:pt>
                <c:pt idx="26">
                  <c:v>-5.5728032548538198E-6</c:v>
                </c:pt>
                <c:pt idx="27">
                  <c:v>-6.0346432253061306E-4</c:v>
                </c:pt>
                <c:pt idx="28">
                  <c:v>-1.2899277697420372E-3</c:v>
                </c:pt>
                <c:pt idx="29">
                  <c:v>-2.0574295871204715E-3</c:v>
                </c:pt>
                <c:pt idx="30">
                  <c:v>-2.8987871538120099E-3</c:v>
                </c:pt>
                <c:pt idx="31">
                  <c:v>-3.8071567877022601E-3</c:v>
                </c:pt>
                <c:pt idx="32">
                  <c:v>-4.7760034306533247E-3</c:v>
                </c:pt>
                <c:pt idx="33">
                  <c:v>-5.7990603582651996E-3</c:v>
                </c:pt>
                <c:pt idx="34">
                  <c:v>-6.8702831919558085E-3</c:v>
                </c:pt>
                <c:pt idx="35">
                  <c:v>-7.9837993726933239E-3</c:v>
                </c:pt>
                <c:pt idx="36">
                  <c:v>-9.1338523675605528E-3</c:v>
                </c:pt>
                <c:pt idx="37">
                  <c:v>-1.0314739291758166E-2</c:v>
                </c:pt>
                <c:pt idx="38">
                  <c:v>-1.1520741017802826E-2</c:v>
                </c:pt>
                <c:pt idx="39">
                  <c:v>-1.2746044574868366E-2</c:v>
                </c:pt>
                <c:pt idx="40">
                  <c:v>-1.39846580098282E-2</c:v>
                </c:pt>
                <c:pt idx="41">
                  <c:v>-1.5230317398379944E-2</c:v>
                </c:pt>
                <c:pt idx="42">
                  <c:v>-1.6476384286097753E-2</c:v>
                </c:pt>
                <c:pt idx="43">
                  <c:v>-1.7715729879030494E-2</c:v>
                </c:pt>
                <c:pt idx="44">
                  <c:v>-1.8940600453664434E-2</c:v>
                </c:pt>
                <c:pt idx="45">
                  <c:v>-2.0142457372146309E-2</c:v>
                </c:pt>
                <c:pt idx="46">
                  <c:v>-2.13117851170572E-2</c:v>
                </c:pt>
                <c:pt idx="47">
                  <c:v>-2.2437861808169993E-2</c:v>
                </c:pt>
                <c:pt idx="48">
                  <c:v>-2.3508488414400824E-2</c:v>
                </c:pt>
                <c:pt idx="49">
                  <c:v>-2.4509675419298202E-2</c:v>
                </c:pt>
                <c:pt idx="50">
                  <c:v>-2.5425290470784446E-2</c:v>
                </c:pt>
                <c:pt idx="51">
                  <c:v>-2.6236681200098456E-2</c:v>
                </c:pt>
                <c:pt idx="52">
                  <c:v>-2.6922310178419645E-2</c:v>
                </c:pt>
                <c:pt idx="53">
                  <c:v>-2.7457482336795055E-2</c:v>
                </c:pt>
                <c:pt idx="54">
                  <c:v>-2.7814318638518007E-2</c:v>
                </c:pt>
                <c:pt idx="55">
                  <c:v>-2.7962241195629723E-2</c:v>
                </c:pt>
                <c:pt idx="56">
                  <c:v>-2.7869379697839571E-2</c:v>
                </c:pt>
                <c:pt idx="57">
                  <c:v>-2.7505435229421588E-2</c:v>
                </c:pt>
                <c:pt idx="58">
                  <c:v>-2.6846479068008248E-2</c:v>
                </c:pt>
                <c:pt idx="59">
                  <c:v>-2.5881607183832082E-2</c:v>
                </c:pt>
                <c:pt idx="60">
                  <c:v>-2.462007280174321E-2</c:v>
                </c:pt>
                <c:pt idx="61">
                  <c:v>-2.3095922633369785E-2</c:v>
                </c:pt>
                <c:pt idx="62">
                  <c:v>-2.1366785744261034E-2</c:v>
                </c:pt>
                <c:pt idx="63">
                  <c:v>-1.9505723026889053E-2</c:v>
                </c:pt>
                <c:pt idx="64">
                  <c:v>-1.7588944897730701E-2</c:v>
                </c:pt>
                <c:pt idx="65">
                  <c:v>-1.5684449242175529E-2</c:v>
                </c:pt>
                <c:pt idx="66">
                  <c:v>-1.384531228686235E-2</c:v>
                </c:pt>
                <c:pt idx="67">
                  <c:v>-1.2108167482243491E-2</c:v>
                </c:pt>
                <c:pt idx="68">
                  <c:v>-1.0495151101942091E-2</c:v>
                </c:pt>
                <c:pt idx="69">
                  <c:v>-9.0172255726514161E-3</c:v>
                </c:pt>
                <c:pt idx="70">
                  <c:v>-7.6774937748243588E-3</c:v>
                </c:pt>
                <c:pt idx="71">
                  <c:v>-6.47390751653509E-3</c:v>
                </c:pt>
                <c:pt idx="72">
                  <c:v>-5.4012591071162606E-3</c:v>
                </c:pt>
                <c:pt idx="73">
                  <c:v>-4.4525519087535714E-3</c:v>
                </c:pt>
                <c:pt idx="74">
                  <c:v>-3.6198992295496755E-3</c:v>
                </c:pt>
                <c:pt idx="75">
                  <c:v>-2.8950903975059426E-3</c:v>
                </c:pt>
                <c:pt idx="76">
                  <c:v>-2.26993244550985E-3</c:v>
                </c:pt>
                <c:pt idx="77">
                  <c:v>-1.7364444002364345E-3</c:v>
                </c:pt>
                <c:pt idx="78">
                  <c:v>-1.2869559295212839E-3</c:v>
                </c:pt>
                <c:pt idx="79">
                  <c:v>-9.1414454998647345E-4</c:v>
                </c:pt>
                <c:pt idx="80">
                  <c:v>-6.1103431542376165E-4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80B-40E2-BB6B-96FE00465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26184"/>
        <c:axId val="1"/>
      </c:scatterChart>
      <c:valAx>
        <c:axId val="829726184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080651648401767"/>
              <c:y val="0.85015547368505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3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6872203770737186E-2"/>
              <c:y val="0.376147752173180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261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116903633491311"/>
          <c:y val="0.92354740061162077"/>
          <c:w val="0.67140600315955767"/>
          <c:h val="6.11620795107034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RW Com - O-C Diagr.</a:t>
            </a:r>
          </a:p>
        </c:rich>
      </c:tx>
      <c:layout>
        <c:manualLayout>
          <c:xMode val="edge"/>
          <c:yMode val="edge"/>
          <c:x val="0.37066279175670863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68781013392318"/>
          <c:y val="0.14634168126798494"/>
          <c:w val="0.8012624467530427"/>
          <c:h val="0.6432936405738504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6'!$H$20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6'!$H$21:$H$776</c:f>
              <c:numCache>
                <c:formatCode>General</c:formatCode>
                <c:ptCount val="756"/>
                <c:pt idx="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22-4B71-B2C5-B4D6401541D5}"/>
            </c:ext>
          </c:extLst>
        </c:ser>
        <c:ser>
          <c:idx val="1"/>
          <c:order val="1"/>
          <c:tx>
            <c:strRef>
              <c:f>'Active 6'!$I$20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6'!$I$21:$I$776</c:f>
              <c:numCache>
                <c:formatCode>General</c:formatCode>
                <c:ptCount val="756"/>
                <c:pt idx="5">
                  <c:v>3.749800001969561E-3</c:v>
                </c:pt>
                <c:pt idx="6">
                  <c:v>1.3662000055774115E-3</c:v>
                </c:pt>
                <c:pt idx="7">
                  <c:v>6.0560000565601513E-4</c:v>
                </c:pt>
                <c:pt idx="8">
                  <c:v>4.4838400004664436E-2</c:v>
                </c:pt>
                <c:pt idx="9">
                  <c:v>1.5500000008614734E-3</c:v>
                </c:pt>
                <c:pt idx="10">
                  <c:v>-2.3302999979932792E-3</c:v>
                </c:pt>
                <c:pt idx="11">
                  <c:v>-9.1549999342532828E-4</c:v>
                </c:pt>
                <c:pt idx="12">
                  <c:v>-6.3547000027028844E-3</c:v>
                </c:pt>
                <c:pt idx="13">
                  <c:v>-3.6035000011906959E-3</c:v>
                </c:pt>
                <c:pt idx="14">
                  <c:v>-2.9999999969732016E-4</c:v>
                </c:pt>
                <c:pt idx="16">
                  <c:v>1.5259850006259512E-2</c:v>
                </c:pt>
                <c:pt idx="17">
                  <c:v>-7.1971499928622507E-3</c:v>
                </c:pt>
                <c:pt idx="18">
                  <c:v>-4.197149995889049E-3</c:v>
                </c:pt>
                <c:pt idx="19">
                  <c:v>-1.5253699995810166E-2</c:v>
                </c:pt>
                <c:pt idx="20">
                  <c:v>-5.0208999964524992E-3</c:v>
                </c:pt>
                <c:pt idx="21">
                  <c:v>1.9791000086115673E-3</c:v>
                </c:pt>
                <c:pt idx="22">
                  <c:v>-3.4610500006237999E-3</c:v>
                </c:pt>
                <c:pt idx="23">
                  <c:v>7.5389499979792163E-3</c:v>
                </c:pt>
                <c:pt idx="24">
                  <c:v>-2.3413500020978972E-3</c:v>
                </c:pt>
                <c:pt idx="25">
                  <c:v>-1.2781999976141378E-3</c:v>
                </c:pt>
                <c:pt idx="26">
                  <c:v>-4.6863000025041401E-3</c:v>
                </c:pt>
                <c:pt idx="27">
                  <c:v>9.9325000337557867E-4</c:v>
                </c:pt>
                <c:pt idx="28">
                  <c:v>-1.3157549998140894E-2</c:v>
                </c:pt>
                <c:pt idx="29">
                  <c:v>-1.5754999913042411E-4</c:v>
                </c:pt>
                <c:pt idx="30">
                  <c:v>-4.3887050000193994E-2</c:v>
                </c:pt>
                <c:pt idx="31">
                  <c:v>-3.30174999544397E-3</c:v>
                </c:pt>
                <c:pt idx="32">
                  <c:v>7.0485000469489023E-4</c:v>
                </c:pt>
                <c:pt idx="33">
                  <c:v>1.0262499999953434E-3</c:v>
                </c:pt>
                <c:pt idx="34">
                  <c:v>1.5969699998095166E-2</c:v>
                </c:pt>
                <c:pt idx="35">
                  <c:v>-7.3280500000691973E-3</c:v>
                </c:pt>
                <c:pt idx="36">
                  <c:v>-6.4873000010265969E-3</c:v>
                </c:pt>
                <c:pt idx="37">
                  <c:v>-4.920849998597987E-3</c:v>
                </c:pt>
                <c:pt idx="38">
                  <c:v>1.1046000072383322E-3</c:v>
                </c:pt>
                <c:pt idx="39">
                  <c:v>8.1046000050264411E-3</c:v>
                </c:pt>
                <c:pt idx="40">
                  <c:v>-2.2102749993791804E-2</c:v>
                </c:pt>
                <c:pt idx="41">
                  <c:v>-1.2775700000929646E-2</c:v>
                </c:pt>
                <c:pt idx="42">
                  <c:v>5.5768000020179898E-3</c:v>
                </c:pt>
                <c:pt idx="43">
                  <c:v>-2.447700004267972E-3</c:v>
                </c:pt>
                <c:pt idx="44">
                  <c:v>-8.1206499962718226E-3</c:v>
                </c:pt>
                <c:pt idx="45">
                  <c:v>1.0735150004620664E-2</c:v>
                </c:pt>
                <c:pt idx="46">
                  <c:v>-8.8557999988552183E-3</c:v>
                </c:pt>
                <c:pt idx="47">
                  <c:v>-1.817624999966938E-2</c:v>
                </c:pt>
                <c:pt idx="48">
                  <c:v>-1.3835999925504439E-3</c:v>
                </c:pt>
                <c:pt idx="49">
                  <c:v>2.9594999796245247E-4</c:v>
                </c:pt>
                <c:pt idx="50">
                  <c:v>-2.087649998429697E-3</c:v>
                </c:pt>
                <c:pt idx="51">
                  <c:v>-7.2911500028567389E-3</c:v>
                </c:pt>
                <c:pt idx="52">
                  <c:v>-5.2100499960943125E-3</c:v>
                </c:pt>
                <c:pt idx="53">
                  <c:v>-3.1067599993548356E-2</c:v>
                </c:pt>
                <c:pt idx="54">
                  <c:v>-7.4511999991955236E-3</c:v>
                </c:pt>
                <c:pt idx="55">
                  <c:v>-6.8347999913385138E-3</c:v>
                </c:pt>
                <c:pt idx="56">
                  <c:v>-4.9924999620998278E-4</c:v>
                </c:pt>
                <c:pt idx="57">
                  <c:v>-4.3230000010225922E-3</c:v>
                </c:pt>
                <c:pt idx="58">
                  <c:v>6.7700000363402069E-4</c:v>
                </c:pt>
                <c:pt idx="59">
                  <c:v>-1.5379550000943709E-2</c:v>
                </c:pt>
                <c:pt idx="60">
                  <c:v>-7.0194999934756197E-3</c:v>
                </c:pt>
                <c:pt idx="61">
                  <c:v>-1.7539749991556164E-2</c:v>
                </c:pt>
                <c:pt idx="62">
                  <c:v>-2.8063999925507233E-3</c:v>
                </c:pt>
                <c:pt idx="63">
                  <c:v>7.9114999971352518E-4</c:v>
                </c:pt>
                <c:pt idx="64">
                  <c:v>-7.6470999993034638E-3</c:v>
                </c:pt>
                <c:pt idx="65">
                  <c:v>3.6799500012421049E-3</c:v>
                </c:pt>
                <c:pt idx="66">
                  <c:v>-6.7092999961460009E-3</c:v>
                </c:pt>
                <c:pt idx="67">
                  <c:v>2.4481000073137693E-3</c:v>
                </c:pt>
                <c:pt idx="68">
                  <c:v>-6.9355000014184043E-3</c:v>
                </c:pt>
                <c:pt idx="69">
                  <c:v>-1.7592500007594936E-3</c:v>
                </c:pt>
                <c:pt idx="70">
                  <c:v>2.6620000426191837E-4</c:v>
                </c:pt>
                <c:pt idx="71">
                  <c:v>-3.3680999986245297E-3</c:v>
                </c:pt>
                <c:pt idx="72">
                  <c:v>-3.7517000018851832E-3</c:v>
                </c:pt>
                <c:pt idx="73">
                  <c:v>-1.116449995606672E-3</c:v>
                </c:pt>
                <c:pt idx="74">
                  <c:v>-6.9891999955871142E-3</c:v>
                </c:pt>
                <c:pt idx="75">
                  <c:v>7.3950002843048424E-5</c:v>
                </c:pt>
                <c:pt idx="76">
                  <c:v>-1.669324999966193E-2</c:v>
                </c:pt>
                <c:pt idx="77">
                  <c:v>-4.9194500024896115E-3</c:v>
                </c:pt>
                <c:pt idx="78">
                  <c:v>-1.397300002281554E-3</c:v>
                </c:pt>
                <c:pt idx="79">
                  <c:v>-3.9729999843984842E-4</c:v>
                </c:pt>
                <c:pt idx="80">
                  <c:v>3.3765000043786131E-3</c:v>
                </c:pt>
                <c:pt idx="81">
                  <c:v>-2.7099999715574086E-4</c:v>
                </c:pt>
                <c:pt idx="82">
                  <c:v>7.2900000668596476E-4</c:v>
                </c:pt>
                <c:pt idx="83">
                  <c:v>-5.2567999955499545E-3</c:v>
                </c:pt>
                <c:pt idx="84">
                  <c:v>-4.7525499976472929E-3</c:v>
                </c:pt>
                <c:pt idx="85">
                  <c:v>5.4312500069499947E-3</c:v>
                </c:pt>
                <c:pt idx="86">
                  <c:v>-5.7430999950156547E-3</c:v>
                </c:pt>
                <c:pt idx="87">
                  <c:v>-5.3264999951352365E-3</c:v>
                </c:pt>
                <c:pt idx="88">
                  <c:v>3.6490000056801364E-3</c:v>
                </c:pt>
                <c:pt idx="89">
                  <c:v>1.5990499960025772E-3</c:v>
                </c:pt>
                <c:pt idx="90">
                  <c:v>-1.0702549996494781E-2</c:v>
                </c:pt>
                <c:pt idx="91">
                  <c:v>-5.7590999931562692E-3</c:v>
                </c:pt>
                <c:pt idx="92">
                  <c:v>3.8572999983443879E-3</c:v>
                </c:pt>
                <c:pt idx="93">
                  <c:v>3.473700002359692E-3</c:v>
                </c:pt>
                <c:pt idx="94">
                  <c:v>-2.3286899995582644E-2</c:v>
                </c:pt>
                <c:pt idx="95">
                  <c:v>-6.7049999779555947E-4</c:v>
                </c:pt>
                <c:pt idx="96">
                  <c:v>-3.9999999717110768E-4</c:v>
                </c:pt>
                <c:pt idx="97">
                  <c:v>6.0094999935245141E-4</c:v>
                </c:pt>
                <c:pt idx="98">
                  <c:v>1.600950003194157E-3</c:v>
                </c:pt>
                <c:pt idx="99">
                  <c:v>1.073150007869117E-3</c:v>
                </c:pt>
                <c:pt idx="100">
                  <c:v>-5.2473000032478012E-3</c:v>
                </c:pt>
                <c:pt idx="101">
                  <c:v>4.9635000323178247E-4</c:v>
                </c:pt>
                <c:pt idx="102">
                  <c:v>-4.9776500018197112E-3</c:v>
                </c:pt>
                <c:pt idx="103">
                  <c:v>-2.9455999974743463E-3</c:v>
                </c:pt>
                <c:pt idx="104">
                  <c:v>3.4474500062060542E-3</c:v>
                </c:pt>
                <c:pt idx="105">
                  <c:v>5.0073000020347536E-3</c:v>
                </c:pt>
                <c:pt idx="106">
                  <c:v>-1.0492500005057082E-3</c:v>
                </c:pt>
                <c:pt idx="107">
                  <c:v>6.0139000052004121E-3</c:v>
                </c:pt>
                <c:pt idx="108">
                  <c:v>-6.0426499985624105E-3</c:v>
                </c:pt>
                <c:pt idx="109">
                  <c:v>-7.4007999937748536E-3</c:v>
                </c:pt>
                <c:pt idx="110">
                  <c:v>-2.2811000017100014E-3</c:v>
                </c:pt>
                <c:pt idx="111">
                  <c:v>5.2222000012989156E-3</c:v>
                </c:pt>
                <c:pt idx="112">
                  <c:v>1.3341900004888885E-2</c:v>
                </c:pt>
                <c:pt idx="113">
                  <c:v>-7.1925000011106022E-3</c:v>
                </c:pt>
                <c:pt idx="114">
                  <c:v>3.3673500074655749E-3</c:v>
                </c:pt>
                <c:pt idx="115">
                  <c:v>7.0469000056618825E-3</c:v>
                </c:pt>
                <c:pt idx="116">
                  <c:v>6.663300002401229E-3</c:v>
                </c:pt>
                <c:pt idx="117">
                  <c:v>-7.0972999965306371E-3</c:v>
                </c:pt>
                <c:pt idx="118">
                  <c:v>4.5191000026534311E-3</c:v>
                </c:pt>
                <c:pt idx="119">
                  <c:v>-1.3065249993815087E-2</c:v>
                </c:pt>
                <c:pt idx="120">
                  <c:v>-7.7692999984719791E-3</c:v>
                </c:pt>
                <c:pt idx="121">
                  <c:v>-2.0944999414496124E-4</c:v>
                </c:pt>
                <c:pt idx="122">
                  <c:v>-6.5930499986279756E-3</c:v>
                </c:pt>
                <c:pt idx="123">
                  <c:v>-4.6495999995386228E-3</c:v>
                </c:pt>
                <c:pt idx="124">
                  <c:v>-1.156599995738361E-3</c:v>
                </c:pt>
                <c:pt idx="125">
                  <c:v>3.7557500036200508E-3</c:v>
                </c:pt>
                <c:pt idx="126">
                  <c:v>1.2599999972735532E-3</c:v>
                </c:pt>
                <c:pt idx="127">
                  <c:v>3.0050003260839731E-5</c:v>
                </c:pt>
                <c:pt idx="133">
                  <c:v>-1.1066000006394461E-3</c:v>
                </c:pt>
                <c:pt idx="136">
                  <c:v>1.069650003046263E-3</c:v>
                </c:pt>
                <c:pt idx="137">
                  <c:v>2.6295000061509199E-3</c:v>
                </c:pt>
                <c:pt idx="138">
                  <c:v>2.4590000248281285E-4</c:v>
                </c:pt>
                <c:pt idx="141">
                  <c:v>-3.5967000003438443E-3</c:v>
                </c:pt>
                <c:pt idx="142">
                  <c:v>4.3655999979819171E-3</c:v>
                </c:pt>
                <c:pt idx="144">
                  <c:v>6.7812500055879354E-3</c:v>
                </c:pt>
                <c:pt idx="146">
                  <c:v>5.4673999984515831E-3</c:v>
                </c:pt>
                <c:pt idx="147">
                  <c:v>-6.268499928410165E-4</c:v>
                </c:pt>
                <c:pt idx="148">
                  <c:v>-1.01044999610167E-3</c:v>
                </c:pt>
                <c:pt idx="150">
                  <c:v>-1.5890750000835396E-2</c:v>
                </c:pt>
                <c:pt idx="151">
                  <c:v>6.1092499963706359E-3</c:v>
                </c:pt>
                <c:pt idx="152">
                  <c:v>9.6504999964963645E-4</c:v>
                </c:pt>
                <c:pt idx="154">
                  <c:v>1.9141299999319017E-2</c:v>
                </c:pt>
                <c:pt idx="155">
                  <c:v>-1.2611499987542629E-3</c:v>
                </c:pt>
                <c:pt idx="164">
                  <c:v>-1.9708500039996579E-3</c:v>
                </c:pt>
                <c:pt idx="165">
                  <c:v>-7.9896999959601089E-3</c:v>
                </c:pt>
                <c:pt idx="167">
                  <c:v>1.1180900000908878E-2</c:v>
                </c:pt>
                <c:pt idx="171">
                  <c:v>8.6004000040702522E-3</c:v>
                </c:pt>
                <c:pt idx="172">
                  <c:v>2.2441500041168183E-3</c:v>
                </c:pt>
                <c:pt idx="173">
                  <c:v>-6.1959999948157929E-3</c:v>
                </c:pt>
                <c:pt idx="174">
                  <c:v>7.1075000014388934E-3</c:v>
                </c:pt>
                <c:pt idx="175">
                  <c:v>1.9843600006424822E-2</c:v>
                </c:pt>
                <c:pt idx="176">
                  <c:v>3.4599999999045394E-3</c:v>
                </c:pt>
                <c:pt idx="177">
                  <c:v>8.4599999972851947E-3</c:v>
                </c:pt>
                <c:pt idx="178">
                  <c:v>2.5797000052989461E-3</c:v>
                </c:pt>
                <c:pt idx="179">
                  <c:v>3.2404000012320466E-3</c:v>
                </c:pt>
                <c:pt idx="180">
                  <c:v>4.2403999977977946E-3</c:v>
                </c:pt>
                <c:pt idx="181">
                  <c:v>-5.8529000016278587E-3</c:v>
                </c:pt>
                <c:pt idx="182">
                  <c:v>-2.556949999416247E-3</c:v>
                </c:pt>
                <c:pt idx="183">
                  <c:v>6.619300002057571E-3</c:v>
                </c:pt>
                <c:pt idx="184">
                  <c:v>-1.4129999908618629E-4</c:v>
                </c:pt>
                <c:pt idx="185">
                  <c:v>-9.9009499972453341E-3</c:v>
                </c:pt>
                <c:pt idx="186">
                  <c:v>-6.5584999538259581E-4</c:v>
                </c:pt>
                <c:pt idx="187">
                  <c:v>9.9342000030446798E-3</c:v>
                </c:pt>
                <c:pt idx="188">
                  <c:v>3.9540000070701353E-3</c:v>
                </c:pt>
                <c:pt idx="189">
                  <c:v>7.1084999945014715E-4</c:v>
                </c:pt>
                <c:pt idx="190">
                  <c:v>-1.5907499910099432E-3</c:v>
                </c:pt>
                <c:pt idx="191">
                  <c:v>3.7617500056512654E-3</c:v>
                </c:pt>
                <c:pt idx="192">
                  <c:v>-1.9864999921992421E-4</c:v>
                </c:pt>
                <c:pt idx="193">
                  <c:v>-1.1078949995862786E-2</c:v>
                </c:pt>
                <c:pt idx="194">
                  <c:v>5.6091000005835667E-3</c:v>
                </c:pt>
                <c:pt idx="195">
                  <c:v>6.7794999631587416E-4</c:v>
                </c:pt>
                <c:pt idx="196">
                  <c:v>4.016350008896552E-3</c:v>
                </c:pt>
                <c:pt idx="197">
                  <c:v>5.0239000047440641E-3</c:v>
                </c:pt>
                <c:pt idx="198">
                  <c:v>4.0126000021700747E-3</c:v>
                </c:pt>
                <c:pt idx="199">
                  <c:v>1.647850003791973E-3</c:v>
                </c:pt>
                <c:pt idx="200">
                  <c:v>1.655400003073737E-3</c:v>
                </c:pt>
                <c:pt idx="201">
                  <c:v>3.2152499989024363E-3</c:v>
                </c:pt>
                <c:pt idx="202">
                  <c:v>-1.4887999932398088E-3</c:v>
                </c:pt>
                <c:pt idx="206">
                  <c:v>-9.3812499981140718E-3</c:v>
                </c:pt>
                <c:pt idx="207">
                  <c:v>4.7262000007322058E-3</c:v>
                </c:pt>
                <c:pt idx="208">
                  <c:v>1.3501499997801147E-3</c:v>
                </c:pt>
                <c:pt idx="209">
                  <c:v>1.0238000002573244E-2</c:v>
                </c:pt>
                <c:pt idx="210">
                  <c:v>-6.025899994710926E-3</c:v>
                </c:pt>
                <c:pt idx="211">
                  <c:v>-8.0824499964364804E-3</c:v>
                </c:pt>
                <c:pt idx="212">
                  <c:v>-7.8741499964962713E-3</c:v>
                </c:pt>
                <c:pt idx="213">
                  <c:v>2.2101350004959386E-2</c:v>
                </c:pt>
                <c:pt idx="214">
                  <c:v>2.1654500014847144E-3</c:v>
                </c:pt>
                <c:pt idx="215">
                  <c:v>-6.538599991472438E-3</c:v>
                </c:pt>
                <c:pt idx="216">
                  <c:v>9.2145000235177577E-4</c:v>
                </c:pt>
                <c:pt idx="217">
                  <c:v>8.2815000496339053E-4</c:v>
                </c:pt>
                <c:pt idx="218">
                  <c:v>-1.3372599991271272E-2</c:v>
                </c:pt>
                <c:pt idx="219">
                  <c:v>2.8036500079906546E-3</c:v>
                </c:pt>
                <c:pt idx="220">
                  <c:v>-8.6929999815765768E-4</c:v>
                </c:pt>
                <c:pt idx="221">
                  <c:v>1.7612500014365651E-3</c:v>
                </c:pt>
                <c:pt idx="222">
                  <c:v>7.0195000007515773E-3</c:v>
                </c:pt>
                <c:pt idx="223">
                  <c:v>-1.2356549996184185E-2</c:v>
                </c:pt>
                <c:pt idx="224">
                  <c:v>-5.2514999697450548E-4</c:v>
                </c:pt>
                <c:pt idx="232">
                  <c:v>-1.1725899996235967E-2</c:v>
                </c:pt>
                <c:pt idx="233">
                  <c:v>-3.1095000013010576E-3</c:v>
                </c:pt>
                <c:pt idx="234">
                  <c:v>-4.1660499919089489E-3</c:v>
                </c:pt>
                <c:pt idx="235">
                  <c:v>1.1610000001383014E-3</c:v>
                </c:pt>
                <c:pt idx="236">
                  <c:v>-9.3922499945620075E-3</c:v>
                </c:pt>
                <c:pt idx="237">
                  <c:v>-1.214099997014273E-3</c:v>
                </c:pt>
                <c:pt idx="241">
                  <c:v>-3.8860999993630685E-3</c:v>
                </c:pt>
                <c:pt idx="242">
                  <c:v>-2.1744999976363033E-3</c:v>
                </c:pt>
                <c:pt idx="243">
                  <c:v>-1.2866499964729883E-3</c:v>
                </c:pt>
                <c:pt idx="244">
                  <c:v>-1.0110399998666253E-2</c:v>
                </c:pt>
                <c:pt idx="245">
                  <c:v>-1.1551399999007117E-2</c:v>
                </c:pt>
                <c:pt idx="246">
                  <c:v>-6.0792000003857538E-3</c:v>
                </c:pt>
                <c:pt idx="249">
                  <c:v>-1.0603199996694457E-2</c:v>
                </c:pt>
                <c:pt idx="250">
                  <c:v>-1.4960399996198248E-2</c:v>
                </c:pt>
                <c:pt idx="251">
                  <c:v>-1.5644500017515384E-3</c:v>
                </c:pt>
                <c:pt idx="252">
                  <c:v>-1.4739499965799041E-3</c:v>
                </c:pt>
                <c:pt idx="253">
                  <c:v>-1.485754999157507E-2</c:v>
                </c:pt>
                <c:pt idx="254">
                  <c:v>1.0859000030905008E-3</c:v>
                </c:pt>
                <c:pt idx="255">
                  <c:v>-1.4737849996890873E-2</c:v>
                </c:pt>
                <c:pt idx="256">
                  <c:v>-8.3749997429549694E-5</c:v>
                </c:pt>
                <c:pt idx="257">
                  <c:v>-9.6181499975500628E-3</c:v>
                </c:pt>
                <c:pt idx="258">
                  <c:v>-1.3291099996422417E-2</c:v>
                </c:pt>
                <c:pt idx="259">
                  <c:v>-3.1958999970811419E-3</c:v>
                </c:pt>
                <c:pt idx="260">
                  <c:v>-9.7480999975232407E-3</c:v>
                </c:pt>
                <c:pt idx="261">
                  <c:v>-1.0421049999422394E-2</c:v>
                </c:pt>
                <c:pt idx="262">
                  <c:v>-6.131699999968987E-3</c:v>
                </c:pt>
                <c:pt idx="263">
                  <c:v>-8.5275499950512312E-3</c:v>
                </c:pt>
                <c:pt idx="264">
                  <c:v>-6.6839999926742166E-3</c:v>
                </c:pt>
                <c:pt idx="265">
                  <c:v>-3.9102000009734184E-3</c:v>
                </c:pt>
                <c:pt idx="266">
                  <c:v>-2.677399999811314E-3</c:v>
                </c:pt>
                <c:pt idx="267">
                  <c:v>-1.3971450003737118E-2</c:v>
                </c:pt>
                <c:pt idx="268">
                  <c:v>-1.3411599997198209E-2</c:v>
                </c:pt>
                <c:pt idx="269">
                  <c:v>-1.0931849996268284E-2</c:v>
                </c:pt>
                <c:pt idx="270">
                  <c:v>-3.0063000012887642E-3</c:v>
                </c:pt>
                <c:pt idx="271">
                  <c:v>-2.0332399995822925E-2</c:v>
                </c:pt>
                <c:pt idx="272">
                  <c:v>-6.0863999970024452E-3</c:v>
                </c:pt>
                <c:pt idx="273">
                  <c:v>-1.1141900002257898E-2</c:v>
                </c:pt>
                <c:pt idx="274">
                  <c:v>-1.8373749997408595E-2</c:v>
                </c:pt>
                <c:pt idx="275">
                  <c:v>-6.7761999962385744E-3</c:v>
                </c:pt>
                <c:pt idx="276">
                  <c:v>-1.7159799994260538E-2</c:v>
                </c:pt>
                <c:pt idx="277">
                  <c:v>-1.2480249992222525E-2</c:v>
                </c:pt>
                <c:pt idx="278">
                  <c:v>-2.3517949994129594E-2</c:v>
                </c:pt>
                <c:pt idx="279">
                  <c:v>-6.5367999923182651E-3</c:v>
                </c:pt>
                <c:pt idx="280">
                  <c:v>-1.6485899999679532E-2</c:v>
                </c:pt>
                <c:pt idx="281">
                  <c:v>-1.4565999998012558E-2</c:v>
                </c:pt>
                <c:pt idx="282">
                  <c:v>-3.1446300003153738E-2</c:v>
                </c:pt>
                <c:pt idx="283">
                  <c:v>-9.9513999957707711E-3</c:v>
                </c:pt>
                <c:pt idx="284">
                  <c:v>-1.2489549997553695E-2</c:v>
                </c:pt>
                <c:pt idx="285">
                  <c:v>-4.1624999939813279E-3</c:v>
                </c:pt>
                <c:pt idx="286">
                  <c:v>-2.1375499993155245E-2</c:v>
                </c:pt>
                <c:pt idx="287">
                  <c:v>-2.1519699992495589E-2</c:v>
                </c:pt>
                <c:pt idx="288">
                  <c:v>-1.4632799997343682E-2</c:v>
                </c:pt>
                <c:pt idx="289">
                  <c:v>-1.4343449998705182E-2</c:v>
                </c:pt>
                <c:pt idx="290">
                  <c:v>-1.4273699991463218E-2</c:v>
                </c:pt>
                <c:pt idx="291">
                  <c:v>-1.4863699994748458E-2</c:v>
                </c:pt>
                <c:pt idx="292">
                  <c:v>-1.4824099998804741E-2</c:v>
                </c:pt>
                <c:pt idx="293">
                  <c:v>-9.0445499954512343E-3</c:v>
                </c:pt>
                <c:pt idx="294">
                  <c:v>-6.3631000011810102E-3</c:v>
                </c:pt>
                <c:pt idx="295">
                  <c:v>6.3690000388305634E-4</c:v>
                </c:pt>
                <c:pt idx="296">
                  <c:v>-8.8409500021953136E-3</c:v>
                </c:pt>
                <c:pt idx="297">
                  <c:v>-1.6217949996644165E-2</c:v>
                </c:pt>
                <c:pt idx="298">
                  <c:v>-2.0416999977896921E-3</c:v>
                </c:pt>
                <c:pt idx="299">
                  <c:v>-6.474299996625632E-3</c:v>
                </c:pt>
                <c:pt idx="300">
                  <c:v>-1.6233950002060737E-2</c:v>
                </c:pt>
                <c:pt idx="301">
                  <c:v>-4.6673999968334101E-3</c:v>
                </c:pt>
                <c:pt idx="302">
                  <c:v>-1.1163149996718857E-2</c:v>
                </c:pt>
                <c:pt idx="303">
                  <c:v>-1.1219699998036958E-2</c:v>
                </c:pt>
                <c:pt idx="304">
                  <c:v>-6.3252499967347831E-3</c:v>
                </c:pt>
                <c:pt idx="305">
                  <c:v>-1.4853500033495948E-3</c:v>
                </c:pt>
                <c:pt idx="306">
                  <c:v>-7.3967499993159436E-3</c:v>
                </c:pt>
                <c:pt idx="307">
                  <c:v>-8.0484999489272013E-4</c:v>
                </c:pt>
                <c:pt idx="308">
                  <c:v>-8.5908999972161837E-3</c:v>
                </c:pt>
                <c:pt idx="309">
                  <c:v>-1.506119999976363E-2</c:v>
                </c:pt>
                <c:pt idx="310">
                  <c:v>-1.067279999551829E-2</c:v>
                </c:pt>
                <c:pt idx="311">
                  <c:v>-1.58604999887757E-3</c:v>
                </c:pt>
                <c:pt idx="312">
                  <c:v>-1.7144949997600634E-2</c:v>
                </c:pt>
                <c:pt idx="313">
                  <c:v>-6.9432499949471094E-3</c:v>
                </c:pt>
                <c:pt idx="314">
                  <c:v>-1.1289149995718617E-2</c:v>
                </c:pt>
                <c:pt idx="315">
                  <c:v>-1.9759449998673517E-2</c:v>
                </c:pt>
                <c:pt idx="316">
                  <c:v>-5.0233500005560927E-3</c:v>
                </c:pt>
                <c:pt idx="317">
                  <c:v>-1.5073299997311551E-2</c:v>
                </c:pt>
                <c:pt idx="318">
                  <c:v>-1.0481400000571739E-2</c:v>
                </c:pt>
                <c:pt idx="319">
                  <c:v>-1.9028900002012961E-2</c:v>
                </c:pt>
                <c:pt idx="320">
                  <c:v>-1.693179999710992E-2</c:v>
                </c:pt>
                <c:pt idx="321">
                  <c:v>6.1756500072078779E-3</c:v>
                </c:pt>
                <c:pt idx="322">
                  <c:v>-1.4729149996128399E-2</c:v>
                </c:pt>
                <c:pt idx="323">
                  <c:v>-1.0281449998728931E-2</c:v>
                </c:pt>
                <c:pt idx="324">
                  <c:v>-1.6067499993368983E-2</c:v>
                </c:pt>
                <c:pt idx="325">
                  <c:v>-1.5097650000825524E-2</c:v>
                </c:pt>
                <c:pt idx="326">
                  <c:v>-1.3505749993782956E-2</c:v>
                </c:pt>
                <c:pt idx="327">
                  <c:v>-9.4990500001586042E-3</c:v>
                </c:pt>
                <c:pt idx="328">
                  <c:v>-4.1465499962214381E-3</c:v>
                </c:pt>
                <c:pt idx="329">
                  <c:v>-4.0824499956215732E-3</c:v>
                </c:pt>
                <c:pt idx="330">
                  <c:v>4.0127500033122487E-3</c:v>
                </c:pt>
                <c:pt idx="331">
                  <c:v>-1.5131449996260926E-2</c:v>
                </c:pt>
                <c:pt idx="332">
                  <c:v>-1.2619649991393089E-2</c:v>
                </c:pt>
                <c:pt idx="333">
                  <c:v>-1.1349050000717398E-2</c:v>
                </c:pt>
                <c:pt idx="334">
                  <c:v>-1.46949499976472E-2</c:v>
                </c:pt>
                <c:pt idx="335">
                  <c:v>-1.8981449997227173E-2</c:v>
                </c:pt>
                <c:pt idx="336">
                  <c:v>-8.365049994608853E-3</c:v>
                </c:pt>
                <c:pt idx="337">
                  <c:v>-1.3949399995908607E-2</c:v>
                </c:pt>
                <c:pt idx="338">
                  <c:v>-9.853249997831881E-3</c:v>
                </c:pt>
                <c:pt idx="339">
                  <c:v>-1.8406399998639245E-2</c:v>
                </c:pt>
                <c:pt idx="340">
                  <c:v>-1.0398849997727666E-2</c:v>
                </c:pt>
                <c:pt idx="342">
                  <c:v>-1.3870099995983765E-2</c:v>
                </c:pt>
                <c:pt idx="343">
                  <c:v>-1.4126449998002499E-2</c:v>
                </c:pt>
                <c:pt idx="346">
                  <c:v>-1.3375249996897765E-2</c:v>
                </c:pt>
                <c:pt idx="347">
                  <c:v>-2.6578749995678663E-2</c:v>
                </c:pt>
                <c:pt idx="348">
                  <c:v>-1.3984949997393414E-2</c:v>
                </c:pt>
                <c:pt idx="351">
                  <c:v>-1.4328949997434393E-2</c:v>
                </c:pt>
                <c:pt idx="352">
                  <c:v>-1.9068699992203619E-2</c:v>
                </c:pt>
                <c:pt idx="354">
                  <c:v>-1.8362749993684702E-2</c:v>
                </c:pt>
                <c:pt idx="356">
                  <c:v>-2.0650199992815033E-2</c:v>
                </c:pt>
                <c:pt idx="360">
                  <c:v>-2.0818899996811524E-2</c:v>
                </c:pt>
                <c:pt idx="361">
                  <c:v>-2.089430000341963E-2</c:v>
                </c:pt>
                <c:pt idx="362">
                  <c:v>-2.510729999630712E-2</c:v>
                </c:pt>
                <c:pt idx="364">
                  <c:v>-2.2588799998629838E-2</c:v>
                </c:pt>
                <c:pt idx="365">
                  <c:v>-1.1355999995430466E-2</c:v>
                </c:pt>
                <c:pt idx="371">
                  <c:v>-2.0784699998330325E-2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022-4B71-B2C5-B4D6401541D5}"/>
            </c:ext>
          </c:extLst>
        </c:ser>
        <c:ser>
          <c:idx val="2"/>
          <c:order val="2"/>
          <c:tx>
            <c:strRef>
              <c:f>'Active 6'!$J$20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6'!$J$21:$J$776</c:f>
              <c:numCache>
                <c:formatCode>General</c:formatCode>
                <c:ptCount val="756"/>
                <c:pt idx="156">
                  <c:v>-4.0848999997251667E-3</c:v>
                </c:pt>
                <c:pt idx="157">
                  <c:v>4.7495000035269186E-4</c:v>
                </c:pt>
                <c:pt idx="159">
                  <c:v>6.6512000048533082E-3</c:v>
                </c:pt>
                <c:pt idx="357">
                  <c:v>-2.0010799998999573E-2</c:v>
                </c:pt>
                <c:pt idx="358">
                  <c:v>-1.7183749994728714E-2</c:v>
                </c:pt>
                <c:pt idx="372">
                  <c:v>-2.5724849991092924E-2</c:v>
                </c:pt>
                <c:pt idx="374">
                  <c:v>-2.2681200003717095E-2</c:v>
                </c:pt>
                <c:pt idx="379">
                  <c:v>-2.4760599997534882E-2</c:v>
                </c:pt>
                <c:pt idx="380">
                  <c:v>-2.5755199996638112E-2</c:v>
                </c:pt>
                <c:pt idx="389">
                  <c:v>-2.8962899996258784E-2</c:v>
                </c:pt>
                <c:pt idx="391">
                  <c:v>-2.7249499995377846E-2</c:v>
                </c:pt>
                <c:pt idx="401">
                  <c:v>-2.5412999995751306E-2</c:v>
                </c:pt>
                <c:pt idx="402">
                  <c:v>-2.8383849996316712E-2</c:v>
                </c:pt>
                <c:pt idx="403">
                  <c:v>-2.5556799992045853E-2</c:v>
                </c:pt>
                <c:pt idx="412">
                  <c:v>-2.4780799998552538E-2</c:v>
                </c:pt>
                <c:pt idx="431">
                  <c:v>-1.899079999566311E-2</c:v>
                </c:pt>
                <c:pt idx="432">
                  <c:v>-2.0563749996654224E-2</c:v>
                </c:pt>
                <c:pt idx="445">
                  <c:v>-1.9467600002826657E-2</c:v>
                </c:pt>
                <c:pt idx="457">
                  <c:v>-1.943675000075018E-2</c:v>
                </c:pt>
                <c:pt idx="458">
                  <c:v>-1.9909699993149843E-2</c:v>
                </c:pt>
                <c:pt idx="476">
                  <c:v>-1.87926999933552E-2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022-4B71-B2C5-B4D6401541D5}"/>
            </c:ext>
          </c:extLst>
        </c:ser>
        <c:ser>
          <c:idx val="3"/>
          <c:order val="3"/>
          <c:tx>
            <c:strRef>
              <c:f>'Active 6'!$K$20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6'!$F$21:$F$1776</c:f>
              <c:numCache>
                <c:formatCode>General</c:formatCode>
                <c:ptCount val="1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6'!$K$21:$K$1776</c:f>
              <c:numCache>
                <c:formatCode>General</c:formatCode>
                <c:ptCount val="1756"/>
                <c:pt idx="378">
                  <c:v>-2.6111499995749909E-2</c:v>
                </c:pt>
                <c:pt idx="381">
                  <c:v>-2.7998799996566959E-2</c:v>
                </c:pt>
                <c:pt idx="382">
                  <c:v>-2.8041749996191356E-2</c:v>
                </c:pt>
                <c:pt idx="383">
                  <c:v>-2.9170649992011022E-2</c:v>
                </c:pt>
                <c:pt idx="384">
                  <c:v>-2.9000149996136315E-2</c:v>
                </c:pt>
                <c:pt idx="385">
                  <c:v>-3.0915949995687697E-2</c:v>
                </c:pt>
                <c:pt idx="386">
                  <c:v>-2.768889999424573E-2</c:v>
                </c:pt>
                <c:pt idx="387">
                  <c:v>-2.739185000245925E-2</c:v>
                </c:pt>
                <c:pt idx="388">
                  <c:v>-2.9099949999363162E-2</c:v>
                </c:pt>
                <c:pt idx="390">
                  <c:v>-2.6764299997012131E-2</c:v>
                </c:pt>
                <c:pt idx="392">
                  <c:v>-2.6396899993414991E-2</c:v>
                </c:pt>
                <c:pt idx="393">
                  <c:v>-2.986984999733977E-2</c:v>
                </c:pt>
                <c:pt idx="394">
                  <c:v>-2.9380499996477738E-2</c:v>
                </c:pt>
                <c:pt idx="395">
                  <c:v>-3.0453449995547999E-2</c:v>
                </c:pt>
                <c:pt idx="396">
                  <c:v>-2.8966549994947854E-2</c:v>
                </c:pt>
                <c:pt idx="397">
                  <c:v>-2.8600949997780845E-2</c:v>
                </c:pt>
                <c:pt idx="398">
                  <c:v>-2.7090099996712524E-2</c:v>
                </c:pt>
                <c:pt idx="399">
                  <c:v>-2.5765599995793309E-2</c:v>
                </c:pt>
                <c:pt idx="400">
                  <c:v>-2.6273700001183897E-2</c:v>
                </c:pt>
                <c:pt idx="404">
                  <c:v>-2.564689999417169E-2</c:v>
                </c:pt>
                <c:pt idx="405">
                  <c:v>-2.7449149994936306E-2</c:v>
                </c:pt>
                <c:pt idx="406">
                  <c:v>-2.6760549997561611E-2</c:v>
                </c:pt>
                <c:pt idx="407">
                  <c:v>-2.5767899998754729E-2</c:v>
                </c:pt>
                <c:pt idx="408">
                  <c:v>-2.4730099998123478E-2</c:v>
                </c:pt>
                <c:pt idx="409">
                  <c:v>-2.7374849996704143E-2</c:v>
                </c:pt>
                <c:pt idx="410">
                  <c:v>-2.5199750001775101E-2</c:v>
                </c:pt>
                <c:pt idx="411">
                  <c:v>-2.5460368407948408E-2</c:v>
                </c:pt>
                <c:pt idx="413">
                  <c:v>-2.3342799999227282E-2</c:v>
                </c:pt>
                <c:pt idx="414">
                  <c:v>-2.2171999997226521E-2</c:v>
                </c:pt>
                <c:pt idx="415">
                  <c:v>-2.6944949997414369E-2</c:v>
                </c:pt>
                <c:pt idx="416">
                  <c:v>-2.4156349994882476E-2</c:v>
                </c:pt>
                <c:pt idx="417">
                  <c:v>-2.4663699994562194E-2</c:v>
                </c:pt>
                <c:pt idx="418">
                  <c:v>-2.4136649997672066E-2</c:v>
                </c:pt>
                <c:pt idx="419">
                  <c:v>-2.3609599993505981E-2</c:v>
                </c:pt>
                <c:pt idx="420">
                  <c:v>-2.2266499996476341E-2</c:v>
                </c:pt>
                <c:pt idx="421">
                  <c:v>-2.117395000095712E-2</c:v>
                </c:pt>
                <c:pt idx="422">
                  <c:v>-2.0446899994567502E-2</c:v>
                </c:pt>
                <c:pt idx="423">
                  <c:v>-2.1103449995280243E-2</c:v>
                </c:pt>
                <c:pt idx="424">
                  <c:v>-2.3370650000288151E-2</c:v>
                </c:pt>
                <c:pt idx="425">
                  <c:v>-2.1043599997938145E-2</c:v>
                </c:pt>
                <c:pt idx="426">
                  <c:v>-2.0143599998846184E-2</c:v>
                </c:pt>
                <c:pt idx="429">
                  <c:v>-1.9823899994662497E-2</c:v>
                </c:pt>
                <c:pt idx="433">
                  <c:v>-1.9939799996791407E-2</c:v>
                </c:pt>
                <c:pt idx="434">
                  <c:v>-1.9333399992319755E-2</c:v>
                </c:pt>
                <c:pt idx="435">
                  <c:v>-2.1706349994929042E-2</c:v>
                </c:pt>
                <c:pt idx="436">
                  <c:v>-1.9079300000157673E-2</c:v>
                </c:pt>
                <c:pt idx="437">
                  <c:v>-1.9462899996142369E-2</c:v>
                </c:pt>
                <c:pt idx="438">
                  <c:v>-2.1373550000134856E-2</c:v>
                </c:pt>
                <c:pt idx="439">
                  <c:v>-1.745959999243496E-2</c:v>
                </c:pt>
                <c:pt idx="440">
                  <c:v>-2.1114449999004137E-2</c:v>
                </c:pt>
                <c:pt idx="441">
                  <c:v>-1.9687399995746091E-2</c:v>
                </c:pt>
                <c:pt idx="442">
                  <c:v>-1.9388150001759641E-2</c:v>
                </c:pt>
                <c:pt idx="443">
                  <c:v>-1.9165999998222105E-2</c:v>
                </c:pt>
                <c:pt idx="444">
                  <c:v>-2.2648749996733386E-2</c:v>
                </c:pt>
                <c:pt idx="446">
                  <c:v>-1.9788699995842762E-2</c:v>
                </c:pt>
                <c:pt idx="447">
                  <c:v>-1.9669000001158565E-2</c:v>
                </c:pt>
                <c:pt idx="448">
                  <c:v>-2.0109149998461362E-2</c:v>
                </c:pt>
                <c:pt idx="449">
                  <c:v>-1.9613199998275377E-2</c:v>
                </c:pt>
                <c:pt idx="450">
                  <c:v>-1.9180399998731446E-2</c:v>
                </c:pt>
                <c:pt idx="451">
                  <c:v>-1.9340999991982244E-2</c:v>
                </c:pt>
                <c:pt idx="452">
                  <c:v>-1.9504900003084913E-2</c:v>
                </c:pt>
                <c:pt idx="453">
                  <c:v>-1.9356749995495193E-2</c:v>
                </c:pt>
                <c:pt idx="454">
                  <c:v>-1.9829699995170813E-2</c:v>
                </c:pt>
                <c:pt idx="455">
                  <c:v>-1.9837050000205636E-2</c:v>
                </c:pt>
                <c:pt idx="456">
                  <c:v>-1.9519599998602644E-2</c:v>
                </c:pt>
                <c:pt idx="459">
                  <c:v>-1.9299799998407252E-2</c:v>
                </c:pt>
                <c:pt idx="460">
                  <c:v>-2.0656349995988421E-2</c:v>
                </c:pt>
                <c:pt idx="461">
                  <c:v>-2.1829299992532469E-2</c:v>
                </c:pt>
                <c:pt idx="462">
                  <c:v>-1.9362849998287857E-2</c:v>
                </c:pt>
                <c:pt idx="463">
                  <c:v>-1.9207599994842894E-2</c:v>
                </c:pt>
                <c:pt idx="465">
                  <c:v>-1.9297249993542209E-2</c:v>
                </c:pt>
                <c:pt idx="466">
                  <c:v>-1.8834449991118163E-2</c:v>
                </c:pt>
                <c:pt idx="467">
                  <c:v>-1.9088050001300871E-2</c:v>
                </c:pt>
                <c:pt idx="468">
                  <c:v>-1.9552099991415162E-2</c:v>
                </c:pt>
                <c:pt idx="469">
                  <c:v>-1.9443049997789785E-2</c:v>
                </c:pt>
                <c:pt idx="472">
                  <c:v>-2.3231450002640486E-2</c:v>
                </c:pt>
                <c:pt idx="473">
                  <c:v>-1.8831450004654471E-2</c:v>
                </c:pt>
                <c:pt idx="474">
                  <c:v>-1.9804399998974986E-2</c:v>
                </c:pt>
                <c:pt idx="475">
                  <c:v>-1.8477349993190728E-2</c:v>
                </c:pt>
                <c:pt idx="477">
                  <c:v>-1.9486849989334587E-2</c:v>
                </c:pt>
                <c:pt idx="478">
                  <c:v>-1.9850749995384831E-2</c:v>
                </c:pt>
                <c:pt idx="479">
                  <c:v>-1.8229349996545352E-2</c:v>
                </c:pt>
                <c:pt idx="480">
                  <c:v>-1.8658999993931502E-2</c:v>
                </c:pt>
                <c:pt idx="481">
                  <c:v>-1.9333399992319755E-2</c:v>
                </c:pt>
                <c:pt idx="482">
                  <c:v>-1.900634999765316E-2</c:v>
                </c:pt>
                <c:pt idx="483">
                  <c:v>-1.767929999914486E-2</c:v>
                </c:pt>
                <c:pt idx="484">
                  <c:v>-1.9665350002469495E-2</c:v>
                </c:pt>
                <c:pt idx="485">
                  <c:v>-1.9921049999538809E-2</c:v>
                </c:pt>
                <c:pt idx="486">
                  <c:v>-1.8901349998486694E-2</c:v>
                </c:pt>
                <c:pt idx="487">
                  <c:v>-1.9657899996673223E-2</c:v>
                </c:pt>
                <c:pt idx="488">
                  <c:v>-1.8030849998467602E-2</c:v>
                </c:pt>
                <c:pt idx="489">
                  <c:v>-1.9025099994905759E-2</c:v>
                </c:pt>
                <c:pt idx="490">
                  <c:v>-1.8798049997712951E-2</c:v>
                </c:pt>
                <c:pt idx="491">
                  <c:v>-1.8466000001353677E-2</c:v>
                </c:pt>
                <c:pt idx="492">
                  <c:v>-1.7833199999586213E-2</c:v>
                </c:pt>
                <c:pt idx="493">
                  <c:v>-1.8506149994209409E-2</c:v>
                </c:pt>
                <c:pt idx="494">
                  <c:v>-2.0279099997424055E-2</c:v>
                </c:pt>
                <c:pt idx="495">
                  <c:v>-2.0879750001768116E-2</c:v>
                </c:pt>
                <c:pt idx="496">
                  <c:v>-1.8613500003993977E-2</c:v>
                </c:pt>
                <c:pt idx="497">
                  <c:v>-1.8799550001858734E-2</c:v>
                </c:pt>
                <c:pt idx="498">
                  <c:v>-1.8672499994863756E-2</c:v>
                </c:pt>
                <c:pt idx="499">
                  <c:v>-1.8666750002012122E-2</c:v>
                </c:pt>
                <c:pt idx="500">
                  <c:v>-1.9957699994847644E-2</c:v>
                </c:pt>
                <c:pt idx="501">
                  <c:v>-1.9057699995755684E-2</c:v>
                </c:pt>
                <c:pt idx="502">
                  <c:v>-2.0130649994825944E-2</c:v>
                </c:pt>
                <c:pt idx="503">
                  <c:v>-1.8460149993188679E-2</c:v>
                </c:pt>
                <c:pt idx="504">
                  <c:v>-1.9881449996319134E-2</c:v>
                </c:pt>
                <c:pt idx="505">
                  <c:v>-2.1129699998709839E-2</c:v>
                </c:pt>
                <c:pt idx="506">
                  <c:v>-2.0002650002425071E-2</c:v>
                </c:pt>
                <c:pt idx="507">
                  <c:v>-1.9149200161336921E-2</c:v>
                </c:pt>
                <c:pt idx="508">
                  <c:v>-1.9822149995889049E-2</c:v>
                </c:pt>
                <c:pt idx="509">
                  <c:v>-1.8472099996870384E-2</c:v>
                </c:pt>
                <c:pt idx="510">
                  <c:v>-1.8924500000139233E-2</c:v>
                </c:pt>
                <c:pt idx="511">
                  <c:v>-1.9974449998699129E-2</c:v>
                </c:pt>
                <c:pt idx="512">
                  <c:v>-1.8252299996674992E-2</c:v>
                </c:pt>
                <c:pt idx="513">
                  <c:v>-1.9178299997292925E-2</c:v>
                </c:pt>
                <c:pt idx="514">
                  <c:v>-1.9186399993486702E-2</c:v>
                </c:pt>
                <c:pt idx="515">
                  <c:v>-1.923720000195317E-2</c:v>
                </c:pt>
                <c:pt idx="516">
                  <c:v>-1.9819850000203587E-2</c:v>
                </c:pt>
                <c:pt idx="517">
                  <c:v>-2.014604999567382E-2</c:v>
                </c:pt>
                <c:pt idx="518">
                  <c:v>-2.0398350003233645E-2</c:v>
                </c:pt>
                <c:pt idx="519">
                  <c:v>-1.8449549999786541E-2</c:v>
                </c:pt>
                <c:pt idx="520">
                  <c:v>-1.8322500000067521E-2</c:v>
                </c:pt>
                <c:pt idx="521">
                  <c:v>-1.8009849991358351E-2</c:v>
                </c:pt>
                <c:pt idx="522">
                  <c:v>-1.7482800001744181E-2</c:v>
                </c:pt>
                <c:pt idx="523">
                  <c:v>-1.8094200000632554E-2</c:v>
                </c:pt>
                <c:pt idx="524">
                  <c:v>-1.876714999525575E-2</c:v>
                </c:pt>
                <c:pt idx="525">
                  <c:v>-2.115724999748636E-2</c:v>
                </c:pt>
                <c:pt idx="526">
                  <c:v>-1.7509649995190557E-2</c:v>
                </c:pt>
                <c:pt idx="527">
                  <c:v>-1.7297300000791438E-2</c:v>
                </c:pt>
                <c:pt idx="528">
                  <c:v>-1.6998799990687985E-2</c:v>
                </c:pt>
                <c:pt idx="529">
                  <c:v>-1.7328299996734131E-2</c:v>
                </c:pt>
                <c:pt idx="530">
                  <c:v>-1.7522549991554115E-2</c:v>
                </c:pt>
                <c:pt idx="531">
                  <c:v>-1.7835649996413849E-2</c:v>
                </c:pt>
                <c:pt idx="532">
                  <c:v>-1.7124899997725151E-2</c:v>
                </c:pt>
                <c:pt idx="533">
                  <c:v>-1.7997850001847837E-2</c:v>
                </c:pt>
                <c:pt idx="534">
                  <c:v>-1.7121600001701154E-2</c:v>
                </c:pt>
                <c:pt idx="535">
                  <c:v>-1.6594549997535069E-2</c:v>
                </c:pt>
                <c:pt idx="536">
                  <c:v>-1.7367499996908009E-2</c:v>
                </c:pt>
                <c:pt idx="537">
                  <c:v>-1.6501899997820146E-2</c:v>
                </c:pt>
                <c:pt idx="538">
                  <c:v>-1.7974850001337472E-2</c:v>
                </c:pt>
                <c:pt idx="539">
                  <c:v>-1.6336199994839262E-2</c:v>
                </c:pt>
                <c:pt idx="541">
                  <c:v>-1.796154999465216E-2</c:v>
                </c:pt>
                <c:pt idx="542">
                  <c:v>-1.4690500000142492E-2</c:v>
                </c:pt>
                <c:pt idx="543">
                  <c:v>-1.4404049994482193E-2</c:v>
                </c:pt>
                <c:pt idx="544">
                  <c:v>-1.356264999776613E-2</c:v>
                </c:pt>
                <c:pt idx="545">
                  <c:v>-1.3673300003574695E-2</c:v>
                </c:pt>
                <c:pt idx="546">
                  <c:v>-1.3469999998051208E-2</c:v>
                </c:pt>
                <c:pt idx="547">
                  <c:v>-1.3264899993373547E-2</c:v>
                </c:pt>
                <c:pt idx="548">
                  <c:v>-1.2837850001233164E-2</c:v>
                </c:pt>
                <c:pt idx="549">
                  <c:v>-1.3483750000887085E-2</c:v>
                </c:pt>
                <c:pt idx="550">
                  <c:v>-1.3156699998944532E-2</c:v>
                </c:pt>
                <c:pt idx="551">
                  <c:v>-1.0766399995191023E-2</c:v>
                </c:pt>
                <c:pt idx="552">
                  <c:v>-9.7663999986252747E-3</c:v>
                </c:pt>
                <c:pt idx="553">
                  <c:v>-1.0276199995132629E-2</c:v>
                </c:pt>
                <c:pt idx="554">
                  <c:v>-7.8113499985192902E-3</c:v>
                </c:pt>
                <c:pt idx="555">
                  <c:v>-1.0198999996646307E-2</c:v>
                </c:pt>
                <c:pt idx="556">
                  <c:v>-9.7120999926119111E-3</c:v>
                </c:pt>
                <c:pt idx="557">
                  <c:v>-9.7365999972680584E-3</c:v>
                </c:pt>
                <c:pt idx="558">
                  <c:v>-1.0109549999469891E-2</c:v>
                </c:pt>
                <c:pt idx="559">
                  <c:v>-9.6823999992921017E-3</c:v>
                </c:pt>
                <c:pt idx="560">
                  <c:v>-9.7626999995554797E-3</c:v>
                </c:pt>
                <c:pt idx="561">
                  <c:v>-1.0361000000557397E-2</c:v>
                </c:pt>
                <c:pt idx="562">
                  <c:v>-1.0024899995187297E-2</c:v>
                </c:pt>
                <c:pt idx="563">
                  <c:v>-9.3248999983188696E-3</c:v>
                </c:pt>
                <c:pt idx="564">
                  <c:v>-1.1297849996481091E-2</c:v>
                </c:pt>
                <c:pt idx="565">
                  <c:v>-9.8084999990533106E-3</c:v>
                </c:pt>
                <c:pt idx="566">
                  <c:v>-1.0305199997674208E-2</c:v>
                </c:pt>
                <c:pt idx="567">
                  <c:v>-7.2657999990042299E-3</c:v>
                </c:pt>
                <c:pt idx="568">
                  <c:v>-1.026004999584984E-2</c:v>
                </c:pt>
                <c:pt idx="569">
                  <c:v>-9.6329999942099676E-3</c:v>
                </c:pt>
                <c:pt idx="570">
                  <c:v>-1.0605949995806441E-2</c:v>
                </c:pt>
                <c:pt idx="571">
                  <c:v>-1.0456749994773418E-2</c:v>
                </c:pt>
                <c:pt idx="572">
                  <c:v>-9.7296999956597574E-3</c:v>
                </c:pt>
                <c:pt idx="573">
                  <c:v>-1.040264999755891E-2</c:v>
                </c:pt>
                <c:pt idx="574">
                  <c:v>-9.9969000002602115E-3</c:v>
                </c:pt>
                <c:pt idx="575">
                  <c:v>-1.0469849992659874E-2</c:v>
                </c:pt>
                <c:pt idx="576">
                  <c:v>-9.8804999943240546E-3</c:v>
                </c:pt>
                <c:pt idx="577">
                  <c:v>-9.7534500018809922E-3</c:v>
                </c:pt>
                <c:pt idx="578">
                  <c:v>-9.1263999929651618E-3</c:v>
                </c:pt>
                <c:pt idx="579">
                  <c:v>-1.0337049992813263E-2</c:v>
                </c:pt>
                <c:pt idx="580">
                  <c:v>-9.7099999984493479E-3</c:v>
                </c:pt>
                <c:pt idx="581">
                  <c:v>-8.0049999960465357E-3</c:v>
                </c:pt>
                <c:pt idx="582">
                  <c:v>-1.0077949998958502E-2</c:v>
                </c:pt>
                <c:pt idx="583">
                  <c:v>-9.0509000001475215E-3</c:v>
                </c:pt>
                <c:pt idx="584">
                  <c:v>-1.2804149992007297E-2</c:v>
                </c:pt>
                <c:pt idx="585">
                  <c:v>-7.7770999996573664E-3</c:v>
                </c:pt>
                <c:pt idx="586">
                  <c:v>-5.7507999954395927E-3</c:v>
                </c:pt>
                <c:pt idx="587">
                  <c:v>-8.1950999956461601E-3</c:v>
                </c:pt>
                <c:pt idx="588">
                  <c:v>-7.7188499999465421E-3</c:v>
                </c:pt>
                <c:pt idx="589">
                  <c:v>-7.906499995442573E-3</c:v>
                </c:pt>
                <c:pt idx="590">
                  <c:v>-8.6348499971791171E-3</c:v>
                </c:pt>
                <c:pt idx="591">
                  <c:v>-7.0890999922994524E-3</c:v>
                </c:pt>
                <c:pt idx="592">
                  <c:v>-7.3655499945743941E-3</c:v>
                </c:pt>
                <c:pt idx="593">
                  <c:v>-7.4113499940722249E-3</c:v>
                </c:pt>
                <c:pt idx="594">
                  <c:v>-7.6572499965550378E-3</c:v>
                </c:pt>
                <c:pt idx="595">
                  <c:v>-3.9553499955218285E-3</c:v>
                </c:pt>
                <c:pt idx="596">
                  <c:v>-2.8297999961068854E-3</c:v>
                </c:pt>
                <c:pt idx="597">
                  <c:v>-3.8027499977033585E-3</c:v>
                </c:pt>
                <c:pt idx="598">
                  <c:v>-2.9757000011159107E-3</c:v>
                </c:pt>
                <c:pt idx="599">
                  <c:v>-3.0870999980834313E-3</c:v>
                </c:pt>
                <c:pt idx="600">
                  <c:v>-3.9600499949301593E-3</c:v>
                </c:pt>
                <c:pt idx="601">
                  <c:v>-1.9377999997232109E-3</c:v>
                </c:pt>
                <c:pt idx="602">
                  <c:v>-2.7673000004142523E-3</c:v>
                </c:pt>
                <c:pt idx="603">
                  <c:v>-3.2269499934045598E-3</c:v>
                </c:pt>
                <c:pt idx="604">
                  <c:v>-2.9350499899010174E-3</c:v>
                </c:pt>
                <c:pt idx="605">
                  <c:v>1.2416000099619851E-3</c:v>
                </c:pt>
                <c:pt idx="606">
                  <c:v>1.0630000033415854E-3</c:v>
                </c:pt>
                <c:pt idx="607">
                  <c:v>-9.6075000328710303E-4</c:v>
                </c:pt>
                <c:pt idx="608">
                  <c:v>-7.7874999988125637E-4</c:v>
                </c:pt>
                <c:pt idx="609">
                  <c:v>-6.5235020883847028E-4</c:v>
                </c:pt>
                <c:pt idx="610">
                  <c:v>5.524599997443147E-3</c:v>
                </c:pt>
                <c:pt idx="611">
                  <c:v>3.5455999968689866E-3</c:v>
                </c:pt>
                <c:pt idx="612">
                  <c:v>4.0111999987857416E-3</c:v>
                </c:pt>
                <c:pt idx="613">
                  <c:v>2.8382500095176511E-3</c:v>
                </c:pt>
                <c:pt idx="614">
                  <c:v>3.582600002118852E-3</c:v>
                </c:pt>
                <c:pt idx="615">
                  <c:v>3.9949999991222285E-3</c:v>
                </c:pt>
                <c:pt idx="616">
                  <c:v>5.6113999962690286E-3</c:v>
                </c:pt>
                <c:pt idx="617">
                  <c:v>3.3384499984094873E-3</c:v>
                </c:pt>
                <c:pt idx="618">
                  <c:v>3.9655000073253177E-3</c:v>
                </c:pt>
                <c:pt idx="619">
                  <c:v>4.5016000076429918E-3</c:v>
                </c:pt>
                <c:pt idx="620">
                  <c:v>3.499250000459142E-3</c:v>
                </c:pt>
                <c:pt idx="621">
                  <c:v>4.5262999992701225E-3</c:v>
                </c:pt>
                <c:pt idx="622">
                  <c:v>2.8566499968292192E-3</c:v>
                </c:pt>
                <c:pt idx="623">
                  <c:v>4.011600001831539E-3</c:v>
                </c:pt>
                <c:pt idx="624">
                  <c:v>3.7386500043794513E-3</c:v>
                </c:pt>
                <c:pt idx="625">
                  <c:v>4.1477000049781054E-3</c:v>
                </c:pt>
                <c:pt idx="626">
                  <c:v>3.4495000072638504E-3</c:v>
                </c:pt>
                <c:pt idx="627">
                  <c:v>6.0307834719424136E-3</c:v>
                </c:pt>
                <c:pt idx="628">
                  <c:v>5.2757500016014092E-3</c:v>
                </c:pt>
                <c:pt idx="629">
                  <c:v>6.5539500064915046E-3</c:v>
                </c:pt>
                <c:pt idx="630">
                  <c:v>4.390150003018789E-3</c:v>
                </c:pt>
                <c:pt idx="631">
                  <c:v>5.8171999990008771E-3</c:v>
                </c:pt>
                <c:pt idx="632">
                  <c:v>6.2442499984172173E-3</c:v>
                </c:pt>
                <c:pt idx="633">
                  <c:v>5.0393500059726648E-3</c:v>
                </c:pt>
                <c:pt idx="634">
                  <c:v>5.3664000006392598E-3</c:v>
                </c:pt>
                <c:pt idx="635">
                  <c:v>6.8151500017847866E-3</c:v>
                </c:pt>
                <c:pt idx="636">
                  <c:v>6.1947000067448243E-3</c:v>
                </c:pt>
                <c:pt idx="637">
                  <c:v>1.6927500000747386E-2</c:v>
                </c:pt>
                <c:pt idx="638">
                  <c:v>7.0811502228025347E-3</c:v>
                </c:pt>
                <c:pt idx="639">
                  <c:v>7.2274999984074384E-3</c:v>
                </c:pt>
                <c:pt idx="640">
                  <c:v>7.1358000059262849E-3</c:v>
                </c:pt>
                <c:pt idx="641">
                  <c:v>-3.3650001569185406E-5</c:v>
                </c:pt>
                <c:pt idx="642">
                  <c:v>7.2934000054374337E-3</c:v>
                </c:pt>
                <c:pt idx="643">
                  <c:v>7.1204500054591335E-3</c:v>
                </c:pt>
                <c:pt idx="644">
                  <c:v>7.7556999967782758E-3</c:v>
                </c:pt>
                <c:pt idx="645">
                  <c:v>9.6896999602904543E-3</c:v>
                </c:pt>
                <c:pt idx="646">
                  <c:v>7.6353499971446581E-3</c:v>
                </c:pt>
                <c:pt idx="647">
                  <c:v>7.6624000066658482E-3</c:v>
                </c:pt>
                <c:pt idx="648">
                  <c:v>7.0469499987666495E-3</c:v>
                </c:pt>
                <c:pt idx="649">
                  <c:v>7.9593000045861118E-3</c:v>
                </c:pt>
                <c:pt idx="650">
                  <c:v>7.3929499994846992E-3</c:v>
                </c:pt>
                <c:pt idx="651">
                  <c:v>7.0373500057030469E-3</c:v>
                </c:pt>
                <c:pt idx="652">
                  <c:v>8.2014500003424473E-3</c:v>
                </c:pt>
                <c:pt idx="653">
                  <c:v>8.8368000069749542E-3</c:v>
                </c:pt>
                <c:pt idx="654">
                  <c:v>8.3867499997722916E-3</c:v>
                </c:pt>
                <c:pt idx="655">
                  <c:v>1.0336150000512134E-2</c:v>
                </c:pt>
                <c:pt idx="656">
                  <c:v>1.0163200000533834E-2</c:v>
                </c:pt>
                <c:pt idx="657">
                  <c:v>8.8747498957673088E-3</c:v>
                </c:pt>
                <c:pt idx="658">
                  <c:v>9.0838500036625192E-3</c:v>
                </c:pt>
                <c:pt idx="659">
                  <c:v>9.8479500011308119E-3</c:v>
                </c:pt>
                <c:pt idx="660">
                  <c:v>1.3080000004265457E-2</c:v>
                </c:pt>
                <c:pt idx="661">
                  <c:v>1.3619400000607129E-2</c:v>
                </c:pt>
                <c:pt idx="662">
                  <c:v>1.3127899997925851E-2</c:v>
                </c:pt>
                <c:pt idx="663">
                  <c:v>1.2966450005478691E-2</c:v>
                </c:pt>
                <c:pt idx="664">
                  <c:v>1.3493500002368819E-2</c:v>
                </c:pt>
                <c:pt idx="665">
                  <c:v>1.3214150007115677E-2</c:v>
                </c:pt>
                <c:pt idx="666">
                  <c:v>1.4147800007776823E-2</c:v>
                </c:pt>
                <c:pt idx="667">
                  <c:v>1.9257799998740666E-2</c:v>
                </c:pt>
                <c:pt idx="668">
                  <c:v>1.4390100004675332E-2</c:v>
                </c:pt>
                <c:pt idx="669">
                  <c:v>1.4458000005106442E-2</c:v>
                </c:pt>
                <c:pt idx="670">
                  <c:v>1.6090600009192713E-2</c:v>
                </c:pt>
                <c:pt idx="671">
                  <c:v>1.6122100001666695E-2</c:v>
                </c:pt>
                <c:pt idx="672">
                  <c:v>1.6497900011017919E-2</c:v>
                </c:pt>
                <c:pt idx="673">
                  <c:v>2.7616100000159349E-2</c:v>
                </c:pt>
                <c:pt idx="674">
                  <c:v>1.8737400001555216E-2</c:v>
                </c:pt>
                <c:pt idx="675">
                  <c:v>1.895380000496516E-2</c:v>
                </c:pt>
                <c:pt idx="676">
                  <c:v>1.5380850003566593E-2</c:v>
                </c:pt>
                <c:pt idx="677">
                  <c:v>1.6353049999452196E-2</c:v>
                </c:pt>
                <c:pt idx="678">
                  <c:v>5.3153350003412925E-2</c:v>
                </c:pt>
                <c:pt idx="679">
                  <c:v>1.818230000208132E-2</c:v>
                </c:pt>
                <c:pt idx="680">
                  <c:v>2.4582300131442025E-2</c:v>
                </c:pt>
                <c:pt idx="681">
                  <c:v>1.7409350002708379E-2</c:v>
                </c:pt>
                <c:pt idx="682">
                  <c:v>1.9052800002100412E-2</c:v>
                </c:pt>
                <c:pt idx="683">
                  <c:v>1.9662900071125478E-2</c:v>
                </c:pt>
                <c:pt idx="684">
                  <c:v>1.7639149795286357E-2</c:v>
                </c:pt>
                <c:pt idx="685">
                  <c:v>1.9066200198722072E-2</c:v>
                </c:pt>
                <c:pt idx="686">
                  <c:v>1.9440000003669411E-2</c:v>
                </c:pt>
                <c:pt idx="687">
                  <c:v>1.806705000490183E-2</c:v>
                </c:pt>
                <c:pt idx="688">
                  <c:v>2.0318699964263942E-2</c:v>
                </c:pt>
                <c:pt idx="689">
                  <c:v>1.9077900004049297E-2</c:v>
                </c:pt>
                <c:pt idx="690">
                  <c:v>2.5308500000392087E-2</c:v>
                </c:pt>
                <c:pt idx="691">
                  <c:v>1.9470150000415742E-2</c:v>
                </c:pt>
                <c:pt idx="692">
                  <c:v>1.979975015274249E-2</c:v>
                </c:pt>
                <c:pt idx="693">
                  <c:v>2.0494500007771421E-2</c:v>
                </c:pt>
                <c:pt idx="694">
                  <c:v>1.5958500000124332E-2</c:v>
                </c:pt>
                <c:pt idx="695">
                  <c:v>2.0376150001538917E-2</c:v>
                </c:pt>
                <c:pt idx="696">
                  <c:v>2.1117999996931758E-2</c:v>
                </c:pt>
                <c:pt idx="697">
                  <c:v>1.9645050000690389E-2</c:v>
                </c:pt>
                <c:pt idx="698">
                  <c:v>2.1655900003679562E-2</c:v>
                </c:pt>
                <c:pt idx="699">
                  <c:v>2.1641650193487294E-2</c:v>
                </c:pt>
                <c:pt idx="700">
                  <c:v>2.2917449998203665E-2</c:v>
                </c:pt>
                <c:pt idx="701">
                  <c:v>2.3350650000793394E-2</c:v>
                </c:pt>
                <c:pt idx="702">
                  <c:v>2.4277700009406544E-2</c:v>
                </c:pt>
                <c:pt idx="703">
                  <c:v>2.3898349994851742E-2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022-4B71-B2C5-B4D6401541D5}"/>
            </c:ext>
          </c:extLst>
        </c:ser>
        <c:ser>
          <c:idx val="4"/>
          <c:order val="4"/>
          <c:tx>
            <c:strRef>
              <c:f>'Active 6'!$L$20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6'!$L$21:$L$776</c:f>
              <c:numCache>
                <c:formatCode>General</c:formatCode>
                <c:ptCount val="7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022-4B71-B2C5-B4D6401541D5}"/>
            </c:ext>
          </c:extLst>
        </c:ser>
        <c:ser>
          <c:idx val="5"/>
          <c:order val="5"/>
          <c:tx>
            <c:strRef>
              <c:f>'Active 6'!$M$20</c:f>
              <c:strCache>
                <c:ptCount val="1"/>
                <c:pt idx="0">
                  <c:v>s6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3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6'!$M$21:$M$776</c:f>
              <c:numCache>
                <c:formatCode>General</c:formatCode>
                <c:ptCount val="7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022-4B71-B2C5-B4D6401541D5}"/>
            </c:ext>
          </c:extLst>
        </c:ser>
        <c:ser>
          <c:idx val="6"/>
          <c:order val="6"/>
          <c:tx>
            <c:strRef>
              <c:f>'Active 6'!$N$20</c:f>
              <c:strCache>
                <c:ptCount val="1"/>
                <c:pt idx="0">
                  <c:v>s7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6'!$F$21:$F$776</c:f>
              <c:numCache>
                <c:formatCode>General</c:formatCode>
                <c:ptCount val="756"/>
                <c:pt idx="0">
                  <c:v>-27915.5</c:v>
                </c:pt>
                <c:pt idx="1">
                  <c:v>-21963.5</c:v>
                </c:pt>
                <c:pt idx="2">
                  <c:v>-21892</c:v>
                </c:pt>
                <c:pt idx="3">
                  <c:v>-21891.5</c:v>
                </c:pt>
                <c:pt idx="4">
                  <c:v>-21845.5</c:v>
                </c:pt>
                <c:pt idx="5">
                  <c:v>-1622</c:v>
                </c:pt>
                <c:pt idx="6">
                  <c:v>-1618</c:v>
                </c:pt>
                <c:pt idx="7">
                  <c:v>-1584</c:v>
                </c:pt>
                <c:pt idx="8">
                  <c:v>-1576</c:v>
                </c:pt>
                <c:pt idx="9">
                  <c:v>-1500</c:v>
                </c:pt>
                <c:pt idx="10">
                  <c:v>-1483</c:v>
                </c:pt>
                <c:pt idx="11">
                  <c:v>-455</c:v>
                </c:pt>
                <c:pt idx="12">
                  <c:v>-367</c:v>
                </c:pt>
                <c:pt idx="13">
                  <c:v>-135</c:v>
                </c:pt>
                <c:pt idx="14">
                  <c:v>0</c:v>
                </c:pt>
                <c:pt idx="15">
                  <c:v>0</c:v>
                </c:pt>
                <c:pt idx="16">
                  <c:v>8.5</c:v>
                </c:pt>
                <c:pt idx="17">
                  <c:v>1238.5</c:v>
                </c:pt>
                <c:pt idx="18">
                  <c:v>1238.5</c:v>
                </c:pt>
                <c:pt idx="19">
                  <c:v>1243</c:v>
                </c:pt>
                <c:pt idx="20">
                  <c:v>1251</c:v>
                </c:pt>
                <c:pt idx="21">
                  <c:v>1251</c:v>
                </c:pt>
                <c:pt idx="22">
                  <c:v>1259.5</c:v>
                </c:pt>
                <c:pt idx="23">
                  <c:v>1259.5</c:v>
                </c:pt>
                <c:pt idx="24">
                  <c:v>1276.5</c:v>
                </c:pt>
                <c:pt idx="25">
                  <c:v>1298</c:v>
                </c:pt>
                <c:pt idx="26">
                  <c:v>1357</c:v>
                </c:pt>
                <c:pt idx="27">
                  <c:v>1382.5</c:v>
                </c:pt>
                <c:pt idx="28">
                  <c:v>1394.5</c:v>
                </c:pt>
                <c:pt idx="29">
                  <c:v>1394.5</c:v>
                </c:pt>
                <c:pt idx="30">
                  <c:v>1399.5</c:v>
                </c:pt>
                <c:pt idx="31">
                  <c:v>1432.5</c:v>
                </c:pt>
                <c:pt idx="32">
                  <c:v>1458.5</c:v>
                </c:pt>
                <c:pt idx="33">
                  <c:v>1512.5</c:v>
                </c:pt>
                <c:pt idx="34">
                  <c:v>1517</c:v>
                </c:pt>
                <c:pt idx="35">
                  <c:v>2389.5</c:v>
                </c:pt>
                <c:pt idx="36">
                  <c:v>2747</c:v>
                </c:pt>
                <c:pt idx="37">
                  <c:v>2781.5</c:v>
                </c:pt>
                <c:pt idx="38">
                  <c:v>2806</c:v>
                </c:pt>
                <c:pt idx="39">
                  <c:v>2806</c:v>
                </c:pt>
                <c:pt idx="40">
                  <c:v>2822.5</c:v>
                </c:pt>
                <c:pt idx="41">
                  <c:v>2823</c:v>
                </c:pt>
                <c:pt idx="42">
                  <c:v>2848</c:v>
                </c:pt>
                <c:pt idx="43">
                  <c:v>2903</c:v>
                </c:pt>
                <c:pt idx="44">
                  <c:v>2903.5</c:v>
                </c:pt>
                <c:pt idx="45">
                  <c:v>2941.5</c:v>
                </c:pt>
                <c:pt idx="46">
                  <c:v>2962</c:v>
                </c:pt>
                <c:pt idx="47">
                  <c:v>2987.5</c:v>
                </c:pt>
                <c:pt idx="48">
                  <c:v>3004</c:v>
                </c:pt>
                <c:pt idx="49">
                  <c:v>3029.5</c:v>
                </c:pt>
                <c:pt idx="50">
                  <c:v>3033.5</c:v>
                </c:pt>
                <c:pt idx="51">
                  <c:v>3898.5</c:v>
                </c:pt>
                <c:pt idx="52">
                  <c:v>4369.5</c:v>
                </c:pt>
                <c:pt idx="53">
                  <c:v>5764</c:v>
                </c:pt>
                <c:pt idx="54">
                  <c:v>5768</c:v>
                </c:pt>
                <c:pt idx="55">
                  <c:v>5772</c:v>
                </c:pt>
                <c:pt idx="56">
                  <c:v>5957.5</c:v>
                </c:pt>
                <c:pt idx="57">
                  <c:v>5970</c:v>
                </c:pt>
                <c:pt idx="58">
                  <c:v>5970</c:v>
                </c:pt>
                <c:pt idx="59">
                  <c:v>5974.5</c:v>
                </c:pt>
                <c:pt idx="60">
                  <c:v>6105</c:v>
                </c:pt>
                <c:pt idx="61">
                  <c:v>6252.5</c:v>
                </c:pt>
                <c:pt idx="62">
                  <c:v>7096</c:v>
                </c:pt>
                <c:pt idx="63">
                  <c:v>7101.5</c:v>
                </c:pt>
                <c:pt idx="64">
                  <c:v>7269</c:v>
                </c:pt>
                <c:pt idx="65">
                  <c:v>7269.5</c:v>
                </c:pt>
                <c:pt idx="66">
                  <c:v>7327</c:v>
                </c:pt>
                <c:pt idx="67">
                  <c:v>7341</c:v>
                </c:pt>
                <c:pt idx="68">
                  <c:v>7345</c:v>
                </c:pt>
                <c:pt idx="69">
                  <c:v>7357.5</c:v>
                </c:pt>
                <c:pt idx="70">
                  <c:v>7382</c:v>
                </c:pt>
                <c:pt idx="71">
                  <c:v>7459</c:v>
                </c:pt>
                <c:pt idx="72">
                  <c:v>7463</c:v>
                </c:pt>
                <c:pt idx="73">
                  <c:v>7465.5</c:v>
                </c:pt>
                <c:pt idx="74">
                  <c:v>7588</c:v>
                </c:pt>
                <c:pt idx="75">
                  <c:v>7609.5</c:v>
                </c:pt>
                <c:pt idx="76">
                  <c:v>7617.5</c:v>
                </c:pt>
                <c:pt idx="77">
                  <c:v>7635.5</c:v>
                </c:pt>
                <c:pt idx="78">
                  <c:v>7647</c:v>
                </c:pt>
                <c:pt idx="79">
                  <c:v>7647</c:v>
                </c:pt>
                <c:pt idx="80">
                  <c:v>7665</c:v>
                </c:pt>
                <c:pt idx="81">
                  <c:v>7690</c:v>
                </c:pt>
                <c:pt idx="82">
                  <c:v>7690</c:v>
                </c:pt>
                <c:pt idx="83">
                  <c:v>8352</c:v>
                </c:pt>
                <c:pt idx="84">
                  <c:v>8444.5</c:v>
                </c:pt>
                <c:pt idx="85">
                  <c:v>8562.5</c:v>
                </c:pt>
                <c:pt idx="86">
                  <c:v>8709</c:v>
                </c:pt>
                <c:pt idx="87">
                  <c:v>8835</c:v>
                </c:pt>
                <c:pt idx="88">
                  <c:v>8890</c:v>
                </c:pt>
                <c:pt idx="89">
                  <c:v>8920.5</c:v>
                </c:pt>
                <c:pt idx="90">
                  <c:v>8944.5</c:v>
                </c:pt>
                <c:pt idx="91">
                  <c:v>8949</c:v>
                </c:pt>
                <c:pt idx="92">
                  <c:v>8953</c:v>
                </c:pt>
                <c:pt idx="93">
                  <c:v>8957</c:v>
                </c:pt>
                <c:pt idx="94">
                  <c:v>8991</c:v>
                </c:pt>
                <c:pt idx="95">
                  <c:v>8995</c:v>
                </c:pt>
                <c:pt idx="96">
                  <c:v>9000</c:v>
                </c:pt>
                <c:pt idx="97">
                  <c:v>9079.5</c:v>
                </c:pt>
                <c:pt idx="98">
                  <c:v>9079.5</c:v>
                </c:pt>
                <c:pt idx="99">
                  <c:v>9121.5</c:v>
                </c:pt>
                <c:pt idx="100">
                  <c:v>9147</c:v>
                </c:pt>
                <c:pt idx="101">
                  <c:v>9273.5</c:v>
                </c:pt>
                <c:pt idx="102">
                  <c:v>10133.5</c:v>
                </c:pt>
                <c:pt idx="103">
                  <c:v>10184</c:v>
                </c:pt>
                <c:pt idx="104">
                  <c:v>10444.5</c:v>
                </c:pt>
                <c:pt idx="105">
                  <c:v>10453</c:v>
                </c:pt>
                <c:pt idx="106">
                  <c:v>10457.5</c:v>
                </c:pt>
                <c:pt idx="107">
                  <c:v>10479</c:v>
                </c:pt>
                <c:pt idx="108">
                  <c:v>10483.5</c:v>
                </c:pt>
                <c:pt idx="109">
                  <c:v>10512</c:v>
                </c:pt>
                <c:pt idx="110">
                  <c:v>10529</c:v>
                </c:pt>
                <c:pt idx="111">
                  <c:v>10542</c:v>
                </c:pt>
                <c:pt idx="112">
                  <c:v>10559</c:v>
                </c:pt>
                <c:pt idx="113">
                  <c:v>10575</c:v>
                </c:pt>
                <c:pt idx="114">
                  <c:v>10583.5</c:v>
                </c:pt>
                <c:pt idx="115">
                  <c:v>10609</c:v>
                </c:pt>
                <c:pt idx="116">
                  <c:v>10613</c:v>
                </c:pt>
                <c:pt idx="117">
                  <c:v>10647</c:v>
                </c:pt>
                <c:pt idx="118">
                  <c:v>10651</c:v>
                </c:pt>
                <c:pt idx="119">
                  <c:v>10697.5</c:v>
                </c:pt>
                <c:pt idx="120">
                  <c:v>10727</c:v>
                </c:pt>
                <c:pt idx="121">
                  <c:v>10735.5</c:v>
                </c:pt>
                <c:pt idx="122">
                  <c:v>10739.5</c:v>
                </c:pt>
                <c:pt idx="123">
                  <c:v>10744</c:v>
                </c:pt>
                <c:pt idx="124">
                  <c:v>11474</c:v>
                </c:pt>
                <c:pt idx="125">
                  <c:v>11507.5</c:v>
                </c:pt>
                <c:pt idx="126">
                  <c:v>11600</c:v>
                </c:pt>
                <c:pt idx="127">
                  <c:v>11830.5</c:v>
                </c:pt>
                <c:pt idx="128">
                  <c:v>11877</c:v>
                </c:pt>
                <c:pt idx="129">
                  <c:v>11881</c:v>
                </c:pt>
                <c:pt idx="130">
                  <c:v>11881.5</c:v>
                </c:pt>
                <c:pt idx="131">
                  <c:v>11958.5</c:v>
                </c:pt>
                <c:pt idx="132">
                  <c:v>11962.5</c:v>
                </c:pt>
                <c:pt idx="133">
                  <c:v>11974</c:v>
                </c:pt>
                <c:pt idx="134">
                  <c:v>11982</c:v>
                </c:pt>
                <c:pt idx="135">
                  <c:v>11982.5</c:v>
                </c:pt>
                <c:pt idx="136">
                  <c:v>11986.5</c:v>
                </c:pt>
                <c:pt idx="137">
                  <c:v>11995</c:v>
                </c:pt>
                <c:pt idx="138">
                  <c:v>11999</c:v>
                </c:pt>
                <c:pt idx="139">
                  <c:v>12004.5</c:v>
                </c:pt>
                <c:pt idx="140">
                  <c:v>12007.5</c:v>
                </c:pt>
                <c:pt idx="141">
                  <c:v>12013</c:v>
                </c:pt>
                <c:pt idx="142">
                  <c:v>12016</c:v>
                </c:pt>
                <c:pt idx="143">
                  <c:v>12017</c:v>
                </c:pt>
                <c:pt idx="144">
                  <c:v>12062.5</c:v>
                </c:pt>
                <c:pt idx="145">
                  <c:v>12066.5</c:v>
                </c:pt>
                <c:pt idx="146">
                  <c:v>12114</c:v>
                </c:pt>
                <c:pt idx="147">
                  <c:v>12121.5</c:v>
                </c:pt>
                <c:pt idx="148">
                  <c:v>12125.5</c:v>
                </c:pt>
                <c:pt idx="149">
                  <c:v>12125.5</c:v>
                </c:pt>
                <c:pt idx="150">
                  <c:v>12142.5</c:v>
                </c:pt>
                <c:pt idx="151">
                  <c:v>12142.5</c:v>
                </c:pt>
                <c:pt idx="152">
                  <c:v>12180.5</c:v>
                </c:pt>
                <c:pt idx="153">
                  <c:v>12193</c:v>
                </c:pt>
                <c:pt idx="154">
                  <c:v>12193</c:v>
                </c:pt>
                <c:pt idx="155">
                  <c:v>12198.5</c:v>
                </c:pt>
                <c:pt idx="156">
                  <c:v>12211</c:v>
                </c:pt>
                <c:pt idx="157">
                  <c:v>12219.5</c:v>
                </c:pt>
                <c:pt idx="158">
                  <c:v>12222.5</c:v>
                </c:pt>
                <c:pt idx="159">
                  <c:v>12232</c:v>
                </c:pt>
                <c:pt idx="160">
                  <c:v>12262</c:v>
                </c:pt>
                <c:pt idx="161">
                  <c:v>12262</c:v>
                </c:pt>
                <c:pt idx="162">
                  <c:v>12262</c:v>
                </c:pt>
                <c:pt idx="163">
                  <c:v>12266</c:v>
                </c:pt>
                <c:pt idx="164">
                  <c:v>12281.5</c:v>
                </c:pt>
                <c:pt idx="165">
                  <c:v>12283</c:v>
                </c:pt>
                <c:pt idx="166">
                  <c:v>12340.5</c:v>
                </c:pt>
                <c:pt idx="167">
                  <c:v>12349</c:v>
                </c:pt>
                <c:pt idx="168">
                  <c:v>12370</c:v>
                </c:pt>
                <c:pt idx="169">
                  <c:v>12441.5</c:v>
                </c:pt>
                <c:pt idx="170">
                  <c:v>13244</c:v>
                </c:pt>
                <c:pt idx="171">
                  <c:v>13244</c:v>
                </c:pt>
                <c:pt idx="172">
                  <c:v>13431.5</c:v>
                </c:pt>
                <c:pt idx="173">
                  <c:v>13440</c:v>
                </c:pt>
                <c:pt idx="174">
                  <c:v>13575</c:v>
                </c:pt>
                <c:pt idx="175">
                  <c:v>13596</c:v>
                </c:pt>
                <c:pt idx="176">
                  <c:v>13600</c:v>
                </c:pt>
                <c:pt idx="177">
                  <c:v>13600</c:v>
                </c:pt>
                <c:pt idx="178">
                  <c:v>13617</c:v>
                </c:pt>
                <c:pt idx="179">
                  <c:v>13644</c:v>
                </c:pt>
                <c:pt idx="180">
                  <c:v>13644</c:v>
                </c:pt>
                <c:pt idx="181">
                  <c:v>13731</c:v>
                </c:pt>
                <c:pt idx="182">
                  <c:v>13760.5</c:v>
                </c:pt>
                <c:pt idx="183">
                  <c:v>13773</c:v>
                </c:pt>
                <c:pt idx="184">
                  <c:v>13807</c:v>
                </c:pt>
                <c:pt idx="185">
                  <c:v>13920.5</c:v>
                </c:pt>
                <c:pt idx="186">
                  <c:v>14431.5</c:v>
                </c:pt>
                <c:pt idx="187">
                  <c:v>14862</c:v>
                </c:pt>
                <c:pt idx="188">
                  <c:v>14940</c:v>
                </c:pt>
                <c:pt idx="189">
                  <c:v>15118.5</c:v>
                </c:pt>
                <c:pt idx="190">
                  <c:v>15142.5</c:v>
                </c:pt>
                <c:pt idx="191">
                  <c:v>15167.5</c:v>
                </c:pt>
                <c:pt idx="192">
                  <c:v>15323.5</c:v>
                </c:pt>
                <c:pt idx="193">
                  <c:v>15340.5</c:v>
                </c:pt>
                <c:pt idx="194">
                  <c:v>15551</c:v>
                </c:pt>
                <c:pt idx="195">
                  <c:v>16049.5</c:v>
                </c:pt>
                <c:pt idx="196">
                  <c:v>16473.5</c:v>
                </c:pt>
                <c:pt idx="197">
                  <c:v>16579</c:v>
                </c:pt>
                <c:pt idx="198">
                  <c:v>16686</c:v>
                </c:pt>
                <c:pt idx="199">
                  <c:v>16688.5</c:v>
                </c:pt>
                <c:pt idx="200">
                  <c:v>16794</c:v>
                </c:pt>
                <c:pt idx="201">
                  <c:v>16802.5</c:v>
                </c:pt>
                <c:pt idx="202">
                  <c:v>16832</c:v>
                </c:pt>
                <c:pt idx="203">
                  <c:v>16924.5</c:v>
                </c:pt>
                <c:pt idx="204">
                  <c:v>16954</c:v>
                </c:pt>
                <c:pt idx="205">
                  <c:v>17765</c:v>
                </c:pt>
                <c:pt idx="206">
                  <c:v>17937.5</c:v>
                </c:pt>
                <c:pt idx="207">
                  <c:v>17982</c:v>
                </c:pt>
                <c:pt idx="208">
                  <c:v>18091.5</c:v>
                </c:pt>
                <c:pt idx="209">
                  <c:v>18180</c:v>
                </c:pt>
                <c:pt idx="210">
                  <c:v>18201</c:v>
                </c:pt>
                <c:pt idx="211">
                  <c:v>18205.5</c:v>
                </c:pt>
                <c:pt idx="212">
                  <c:v>18268.5</c:v>
                </c:pt>
                <c:pt idx="213">
                  <c:v>18323.5</c:v>
                </c:pt>
                <c:pt idx="214">
                  <c:v>18424.5</c:v>
                </c:pt>
                <c:pt idx="215">
                  <c:v>18454</c:v>
                </c:pt>
                <c:pt idx="216">
                  <c:v>19584.5</c:v>
                </c:pt>
                <c:pt idx="217">
                  <c:v>19671.5</c:v>
                </c:pt>
                <c:pt idx="218">
                  <c:v>19714</c:v>
                </c:pt>
                <c:pt idx="219">
                  <c:v>19726.5</c:v>
                </c:pt>
                <c:pt idx="220">
                  <c:v>19727</c:v>
                </c:pt>
                <c:pt idx="221">
                  <c:v>19862.5</c:v>
                </c:pt>
                <c:pt idx="222">
                  <c:v>19895</c:v>
                </c:pt>
                <c:pt idx="223">
                  <c:v>20004.5</c:v>
                </c:pt>
                <c:pt idx="224">
                  <c:v>21158.5</c:v>
                </c:pt>
                <c:pt idx="225">
                  <c:v>21167.5</c:v>
                </c:pt>
                <c:pt idx="226">
                  <c:v>21168</c:v>
                </c:pt>
                <c:pt idx="227">
                  <c:v>21171</c:v>
                </c:pt>
                <c:pt idx="228">
                  <c:v>21171.5</c:v>
                </c:pt>
                <c:pt idx="229">
                  <c:v>21172.5</c:v>
                </c:pt>
                <c:pt idx="230">
                  <c:v>21179.5</c:v>
                </c:pt>
                <c:pt idx="231">
                  <c:v>21180.5</c:v>
                </c:pt>
                <c:pt idx="232">
                  <c:v>21201</c:v>
                </c:pt>
                <c:pt idx="233">
                  <c:v>21205</c:v>
                </c:pt>
                <c:pt idx="234">
                  <c:v>21209.5</c:v>
                </c:pt>
                <c:pt idx="235">
                  <c:v>21210</c:v>
                </c:pt>
                <c:pt idx="236">
                  <c:v>21227.5</c:v>
                </c:pt>
                <c:pt idx="237">
                  <c:v>21399</c:v>
                </c:pt>
                <c:pt idx="238">
                  <c:v>21432.5</c:v>
                </c:pt>
                <c:pt idx="239">
                  <c:v>21437</c:v>
                </c:pt>
                <c:pt idx="240">
                  <c:v>21458</c:v>
                </c:pt>
                <c:pt idx="241">
                  <c:v>21479</c:v>
                </c:pt>
                <c:pt idx="242">
                  <c:v>21555</c:v>
                </c:pt>
                <c:pt idx="243">
                  <c:v>21643.5</c:v>
                </c:pt>
                <c:pt idx="244">
                  <c:v>21656</c:v>
                </c:pt>
                <c:pt idx="245">
                  <c:v>22646</c:v>
                </c:pt>
                <c:pt idx="246">
                  <c:v>22688</c:v>
                </c:pt>
                <c:pt idx="247">
                  <c:v>22777</c:v>
                </c:pt>
                <c:pt idx="248">
                  <c:v>22831.5</c:v>
                </c:pt>
                <c:pt idx="249">
                  <c:v>23048</c:v>
                </c:pt>
                <c:pt idx="250">
                  <c:v>23156</c:v>
                </c:pt>
                <c:pt idx="251">
                  <c:v>24185.5</c:v>
                </c:pt>
                <c:pt idx="252">
                  <c:v>24390.5</c:v>
                </c:pt>
                <c:pt idx="253">
                  <c:v>24394.5</c:v>
                </c:pt>
                <c:pt idx="254">
                  <c:v>24399</c:v>
                </c:pt>
                <c:pt idx="255">
                  <c:v>24411.5</c:v>
                </c:pt>
                <c:pt idx="256">
                  <c:v>24412.5</c:v>
                </c:pt>
                <c:pt idx="257">
                  <c:v>24428.5</c:v>
                </c:pt>
                <c:pt idx="258">
                  <c:v>24429</c:v>
                </c:pt>
                <c:pt idx="259">
                  <c:v>24501</c:v>
                </c:pt>
                <c:pt idx="260">
                  <c:v>25659</c:v>
                </c:pt>
                <c:pt idx="261">
                  <c:v>25659.5</c:v>
                </c:pt>
                <c:pt idx="262">
                  <c:v>25663</c:v>
                </c:pt>
                <c:pt idx="263">
                  <c:v>25694.5</c:v>
                </c:pt>
                <c:pt idx="264">
                  <c:v>25760</c:v>
                </c:pt>
                <c:pt idx="265">
                  <c:v>25778</c:v>
                </c:pt>
                <c:pt idx="266">
                  <c:v>25786</c:v>
                </c:pt>
                <c:pt idx="267">
                  <c:v>25915.5</c:v>
                </c:pt>
                <c:pt idx="268">
                  <c:v>25924</c:v>
                </c:pt>
                <c:pt idx="269">
                  <c:v>26071.5</c:v>
                </c:pt>
                <c:pt idx="270">
                  <c:v>26157</c:v>
                </c:pt>
                <c:pt idx="271">
                  <c:v>26236</c:v>
                </c:pt>
                <c:pt idx="272">
                  <c:v>26296</c:v>
                </c:pt>
                <c:pt idx="273">
                  <c:v>27441</c:v>
                </c:pt>
                <c:pt idx="274">
                  <c:v>27512.5</c:v>
                </c:pt>
                <c:pt idx="275">
                  <c:v>27518</c:v>
                </c:pt>
                <c:pt idx="276">
                  <c:v>27522</c:v>
                </c:pt>
                <c:pt idx="277">
                  <c:v>27547.5</c:v>
                </c:pt>
                <c:pt idx="278">
                  <c:v>27550.5</c:v>
                </c:pt>
                <c:pt idx="279">
                  <c:v>27552</c:v>
                </c:pt>
                <c:pt idx="280">
                  <c:v>27601</c:v>
                </c:pt>
                <c:pt idx="281">
                  <c:v>27740</c:v>
                </c:pt>
                <c:pt idx="282">
                  <c:v>27757</c:v>
                </c:pt>
                <c:pt idx="283">
                  <c:v>28646</c:v>
                </c:pt>
                <c:pt idx="284">
                  <c:v>28874.5</c:v>
                </c:pt>
                <c:pt idx="285">
                  <c:v>28875</c:v>
                </c:pt>
                <c:pt idx="286">
                  <c:v>28945</c:v>
                </c:pt>
                <c:pt idx="287">
                  <c:v>28983</c:v>
                </c:pt>
                <c:pt idx="288">
                  <c:v>28992</c:v>
                </c:pt>
                <c:pt idx="289">
                  <c:v>28995.5</c:v>
                </c:pt>
                <c:pt idx="290">
                  <c:v>29043</c:v>
                </c:pt>
                <c:pt idx="291">
                  <c:v>29143</c:v>
                </c:pt>
                <c:pt idx="292">
                  <c:v>29299</c:v>
                </c:pt>
                <c:pt idx="293">
                  <c:v>30324.5</c:v>
                </c:pt>
                <c:pt idx="294">
                  <c:v>30509</c:v>
                </c:pt>
                <c:pt idx="295">
                  <c:v>30509</c:v>
                </c:pt>
                <c:pt idx="296">
                  <c:v>30520.5</c:v>
                </c:pt>
                <c:pt idx="297">
                  <c:v>30550.5</c:v>
                </c:pt>
                <c:pt idx="298">
                  <c:v>30563</c:v>
                </c:pt>
                <c:pt idx="299">
                  <c:v>30677</c:v>
                </c:pt>
                <c:pt idx="300">
                  <c:v>30790.5</c:v>
                </c:pt>
                <c:pt idx="301">
                  <c:v>31886</c:v>
                </c:pt>
                <c:pt idx="302">
                  <c:v>31978.5</c:v>
                </c:pt>
                <c:pt idx="303">
                  <c:v>31983</c:v>
                </c:pt>
                <c:pt idx="304">
                  <c:v>32097.5</c:v>
                </c:pt>
                <c:pt idx="305">
                  <c:v>33436.5</c:v>
                </c:pt>
                <c:pt idx="306">
                  <c:v>33482.5</c:v>
                </c:pt>
                <c:pt idx="307">
                  <c:v>33541.5</c:v>
                </c:pt>
                <c:pt idx="308">
                  <c:v>33551</c:v>
                </c:pt>
                <c:pt idx="309">
                  <c:v>33668</c:v>
                </c:pt>
                <c:pt idx="310">
                  <c:v>34592</c:v>
                </c:pt>
                <c:pt idx="311">
                  <c:v>35009.5</c:v>
                </c:pt>
                <c:pt idx="312">
                  <c:v>35080.5</c:v>
                </c:pt>
                <c:pt idx="313">
                  <c:v>35117.5</c:v>
                </c:pt>
                <c:pt idx="314">
                  <c:v>35118.5</c:v>
                </c:pt>
                <c:pt idx="315">
                  <c:v>35235.5</c:v>
                </c:pt>
                <c:pt idx="316">
                  <c:v>35256.5</c:v>
                </c:pt>
                <c:pt idx="317">
                  <c:v>35287</c:v>
                </c:pt>
                <c:pt idx="318">
                  <c:v>35346</c:v>
                </c:pt>
                <c:pt idx="319">
                  <c:v>36371</c:v>
                </c:pt>
                <c:pt idx="320">
                  <c:v>36602</c:v>
                </c:pt>
                <c:pt idx="321">
                  <c:v>36646.5</c:v>
                </c:pt>
                <c:pt idx="322">
                  <c:v>36718.5</c:v>
                </c:pt>
                <c:pt idx="323">
                  <c:v>36815.5</c:v>
                </c:pt>
                <c:pt idx="324">
                  <c:v>36825</c:v>
                </c:pt>
                <c:pt idx="325">
                  <c:v>36933.5</c:v>
                </c:pt>
                <c:pt idx="326">
                  <c:v>36992.5</c:v>
                </c:pt>
                <c:pt idx="327">
                  <c:v>38079.5</c:v>
                </c:pt>
                <c:pt idx="328">
                  <c:v>38104.5</c:v>
                </c:pt>
                <c:pt idx="329">
                  <c:v>38205.5</c:v>
                </c:pt>
                <c:pt idx="330">
                  <c:v>38277.5</c:v>
                </c:pt>
                <c:pt idx="331">
                  <c:v>38315.5</c:v>
                </c:pt>
                <c:pt idx="332">
                  <c:v>38513.5</c:v>
                </c:pt>
                <c:pt idx="333">
                  <c:v>39579.5</c:v>
                </c:pt>
                <c:pt idx="334">
                  <c:v>39580.5</c:v>
                </c:pt>
                <c:pt idx="335">
                  <c:v>39815.5</c:v>
                </c:pt>
                <c:pt idx="336">
                  <c:v>39819.5</c:v>
                </c:pt>
                <c:pt idx="337">
                  <c:v>39866</c:v>
                </c:pt>
                <c:pt idx="338">
                  <c:v>40017.5</c:v>
                </c:pt>
                <c:pt idx="339">
                  <c:v>41096</c:v>
                </c:pt>
                <c:pt idx="340">
                  <c:v>41201.5</c:v>
                </c:pt>
                <c:pt idx="341">
                  <c:v>41202.5</c:v>
                </c:pt>
                <c:pt idx="342">
                  <c:v>41239</c:v>
                </c:pt>
                <c:pt idx="343">
                  <c:v>41365.5</c:v>
                </c:pt>
                <c:pt idx="344">
                  <c:v>41380</c:v>
                </c:pt>
                <c:pt idx="345">
                  <c:v>41443.5</c:v>
                </c:pt>
                <c:pt idx="346">
                  <c:v>41597.5</c:v>
                </c:pt>
                <c:pt idx="347">
                  <c:v>42462.5</c:v>
                </c:pt>
                <c:pt idx="348">
                  <c:v>42680.5</c:v>
                </c:pt>
                <c:pt idx="349">
                  <c:v>42682</c:v>
                </c:pt>
                <c:pt idx="350">
                  <c:v>42812</c:v>
                </c:pt>
                <c:pt idx="351">
                  <c:v>42840.5</c:v>
                </c:pt>
                <c:pt idx="352">
                  <c:v>44093</c:v>
                </c:pt>
                <c:pt idx="353">
                  <c:v>44097.5</c:v>
                </c:pt>
                <c:pt idx="354">
                  <c:v>44222.5</c:v>
                </c:pt>
                <c:pt idx="355">
                  <c:v>44245</c:v>
                </c:pt>
                <c:pt idx="356">
                  <c:v>44378</c:v>
                </c:pt>
                <c:pt idx="357">
                  <c:v>44412</c:v>
                </c:pt>
                <c:pt idx="358">
                  <c:v>44412.5</c:v>
                </c:pt>
                <c:pt idx="359">
                  <c:v>44451</c:v>
                </c:pt>
                <c:pt idx="360">
                  <c:v>44471</c:v>
                </c:pt>
                <c:pt idx="361">
                  <c:v>44477</c:v>
                </c:pt>
                <c:pt idx="362">
                  <c:v>44547</c:v>
                </c:pt>
                <c:pt idx="363">
                  <c:v>45824</c:v>
                </c:pt>
                <c:pt idx="364">
                  <c:v>45832</c:v>
                </c:pt>
                <c:pt idx="365">
                  <c:v>45840</c:v>
                </c:pt>
                <c:pt idx="366">
                  <c:v>45921.5</c:v>
                </c:pt>
                <c:pt idx="367">
                  <c:v>45942.5</c:v>
                </c:pt>
                <c:pt idx="368">
                  <c:v>46098.5</c:v>
                </c:pt>
                <c:pt idx="369">
                  <c:v>46929.5</c:v>
                </c:pt>
                <c:pt idx="370">
                  <c:v>47199</c:v>
                </c:pt>
                <c:pt idx="371">
                  <c:v>47333</c:v>
                </c:pt>
                <c:pt idx="372">
                  <c:v>47341.5</c:v>
                </c:pt>
                <c:pt idx="373">
                  <c:v>47354.5</c:v>
                </c:pt>
                <c:pt idx="374">
                  <c:v>47468</c:v>
                </c:pt>
                <c:pt idx="375">
                  <c:v>47505.5</c:v>
                </c:pt>
                <c:pt idx="376">
                  <c:v>47510</c:v>
                </c:pt>
                <c:pt idx="377">
                  <c:v>47518.5</c:v>
                </c:pt>
                <c:pt idx="378">
                  <c:v>48985</c:v>
                </c:pt>
                <c:pt idx="379">
                  <c:v>49034</c:v>
                </c:pt>
                <c:pt idx="380">
                  <c:v>50328</c:v>
                </c:pt>
                <c:pt idx="381">
                  <c:v>50332</c:v>
                </c:pt>
                <c:pt idx="382">
                  <c:v>50332.5</c:v>
                </c:pt>
                <c:pt idx="383">
                  <c:v>50403.5</c:v>
                </c:pt>
                <c:pt idx="384">
                  <c:v>50408.5</c:v>
                </c:pt>
                <c:pt idx="385">
                  <c:v>50470.5</c:v>
                </c:pt>
                <c:pt idx="386">
                  <c:v>50471</c:v>
                </c:pt>
                <c:pt idx="387">
                  <c:v>50471.5</c:v>
                </c:pt>
                <c:pt idx="388">
                  <c:v>50530.5</c:v>
                </c:pt>
                <c:pt idx="389">
                  <c:v>50631</c:v>
                </c:pt>
                <c:pt idx="390">
                  <c:v>51777</c:v>
                </c:pt>
                <c:pt idx="391">
                  <c:v>51805</c:v>
                </c:pt>
                <c:pt idx="392">
                  <c:v>51891</c:v>
                </c:pt>
                <c:pt idx="393">
                  <c:v>51891.5</c:v>
                </c:pt>
                <c:pt idx="394">
                  <c:v>51895</c:v>
                </c:pt>
                <c:pt idx="395">
                  <c:v>51895.5</c:v>
                </c:pt>
                <c:pt idx="396">
                  <c:v>51904.5</c:v>
                </c:pt>
                <c:pt idx="397">
                  <c:v>51920.5</c:v>
                </c:pt>
                <c:pt idx="398">
                  <c:v>52039</c:v>
                </c:pt>
                <c:pt idx="399">
                  <c:v>52984</c:v>
                </c:pt>
                <c:pt idx="400">
                  <c:v>53043</c:v>
                </c:pt>
                <c:pt idx="401">
                  <c:v>53070</c:v>
                </c:pt>
                <c:pt idx="402">
                  <c:v>53351.5</c:v>
                </c:pt>
                <c:pt idx="403">
                  <c:v>53352</c:v>
                </c:pt>
                <c:pt idx="404">
                  <c:v>53391</c:v>
                </c:pt>
                <c:pt idx="405">
                  <c:v>53518.5</c:v>
                </c:pt>
                <c:pt idx="406">
                  <c:v>53564.5</c:v>
                </c:pt>
                <c:pt idx="407">
                  <c:v>53581</c:v>
                </c:pt>
                <c:pt idx="408">
                  <c:v>53639</c:v>
                </c:pt>
                <c:pt idx="409">
                  <c:v>53841.5</c:v>
                </c:pt>
                <c:pt idx="410">
                  <c:v>54652.5</c:v>
                </c:pt>
                <c:pt idx="411">
                  <c:v>54711.5</c:v>
                </c:pt>
                <c:pt idx="412">
                  <c:v>54712</c:v>
                </c:pt>
                <c:pt idx="413">
                  <c:v>54892</c:v>
                </c:pt>
                <c:pt idx="414">
                  <c:v>55080</c:v>
                </c:pt>
                <c:pt idx="415">
                  <c:v>55080.5</c:v>
                </c:pt>
                <c:pt idx="416">
                  <c:v>55126.5</c:v>
                </c:pt>
                <c:pt idx="417">
                  <c:v>55143</c:v>
                </c:pt>
                <c:pt idx="418">
                  <c:v>55143.5</c:v>
                </c:pt>
                <c:pt idx="419">
                  <c:v>55144</c:v>
                </c:pt>
                <c:pt idx="420">
                  <c:v>55435</c:v>
                </c:pt>
                <c:pt idx="421">
                  <c:v>56390.5</c:v>
                </c:pt>
                <c:pt idx="422">
                  <c:v>56391</c:v>
                </c:pt>
                <c:pt idx="423">
                  <c:v>56395.5</c:v>
                </c:pt>
                <c:pt idx="424">
                  <c:v>56403.5</c:v>
                </c:pt>
                <c:pt idx="425">
                  <c:v>56404</c:v>
                </c:pt>
                <c:pt idx="426">
                  <c:v>56404</c:v>
                </c:pt>
                <c:pt idx="427">
                  <c:v>56406.5</c:v>
                </c:pt>
                <c:pt idx="428">
                  <c:v>56407</c:v>
                </c:pt>
                <c:pt idx="429">
                  <c:v>56421</c:v>
                </c:pt>
                <c:pt idx="430">
                  <c:v>56559</c:v>
                </c:pt>
                <c:pt idx="431">
                  <c:v>56612</c:v>
                </c:pt>
                <c:pt idx="432">
                  <c:v>56612.5</c:v>
                </c:pt>
                <c:pt idx="433">
                  <c:v>56622</c:v>
                </c:pt>
                <c:pt idx="434">
                  <c:v>56626</c:v>
                </c:pt>
                <c:pt idx="435">
                  <c:v>56626.5</c:v>
                </c:pt>
                <c:pt idx="436">
                  <c:v>56627</c:v>
                </c:pt>
                <c:pt idx="437">
                  <c:v>56631</c:v>
                </c:pt>
                <c:pt idx="438">
                  <c:v>56634.5</c:v>
                </c:pt>
                <c:pt idx="439">
                  <c:v>56644</c:v>
                </c:pt>
                <c:pt idx="440">
                  <c:v>56685.5</c:v>
                </c:pt>
                <c:pt idx="441">
                  <c:v>56686</c:v>
                </c:pt>
                <c:pt idx="442">
                  <c:v>56728.5</c:v>
                </c:pt>
                <c:pt idx="443">
                  <c:v>56740</c:v>
                </c:pt>
                <c:pt idx="444">
                  <c:v>56762.5</c:v>
                </c:pt>
                <c:pt idx="445">
                  <c:v>56764</c:v>
                </c:pt>
                <c:pt idx="446">
                  <c:v>56893</c:v>
                </c:pt>
                <c:pt idx="447">
                  <c:v>56910</c:v>
                </c:pt>
                <c:pt idx="448">
                  <c:v>56918.5</c:v>
                </c:pt>
                <c:pt idx="449">
                  <c:v>56948</c:v>
                </c:pt>
                <c:pt idx="450">
                  <c:v>56956</c:v>
                </c:pt>
                <c:pt idx="451">
                  <c:v>56990</c:v>
                </c:pt>
                <c:pt idx="452">
                  <c:v>57011</c:v>
                </c:pt>
                <c:pt idx="453">
                  <c:v>57882.5</c:v>
                </c:pt>
                <c:pt idx="454">
                  <c:v>57883</c:v>
                </c:pt>
                <c:pt idx="455">
                  <c:v>57899.5</c:v>
                </c:pt>
                <c:pt idx="456">
                  <c:v>58044</c:v>
                </c:pt>
                <c:pt idx="457">
                  <c:v>58082.5</c:v>
                </c:pt>
                <c:pt idx="458">
                  <c:v>58083</c:v>
                </c:pt>
                <c:pt idx="459">
                  <c:v>58122</c:v>
                </c:pt>
                <c:pt idx="460">
                  <c:v>58126.5</c:v>
                </c:pt>
                <c:pt idx="461">
                  <c:v>58127</c:v>
                </c:pt>
                <c:pt idx="462">
                  <c:v>58161.5</c:v>
                </c:pt>
                <c:pt idx="463">
                  <c:v>58164</c:v>
                </c:pt>
                <c:pt idx="464">
                  <c:v>58176</c:v>
                </c:pt>
                <c:pt idx="465">
                  <c:v>58177.5</c:v>
                </c:pt>
                <c:pt idx="466">
                  <c:v>58185.5</c:v>
                </c:pt>
                <c:pt idx="467">
                  <c:v>58189.5</c:v>
                </c:pt>
                <c:pt idx="468">
                  <c:v>58219</c:v>
                </c:pt>
                <c:pt idx="469">
                  <c:v>58239.5</c:v>
                </c:pt>
                <c:pt idx="470">
                  <c:v>58248.5</c:v>
                </c:pt>
                <c:pt idx="471">
                  <c:v>58299</c:v>
                </c:pt>
                <c:pt idx="472">
                  <c:v>58315.5</c:v>
                </c:pt>
                <c:pt idx="473">
                  <c:v>58315.5</c:v>
                </c:pt>
                <c:pt idx="474">
                  <c:v>58316</c:v>
                </c:pt>
                <c:pt idx="475">
                  <c:v>58316.5</c:v>
                </c:pt>
                <c:pt idx="476">
                  <c:v>58453</c:v>
                </c:pt>
                <c:pt idx="477">
                  <c:v>59521.5</c:v>
                </c:pt>
                <c:pt idx="478">
                  <c:v>59542.5</c:v>
                </c:pt>
                <c:pt idx="479">
                  <c:v>59596.5</c:v>
                </c:pt>
                <c:pt idx="480">
                  <c:v>59610</c:v>
                </c:pt>
                <c:pt idx="481">
                  <c:v>59626</c:v>
                </c:pt>
                <c:pt idx="482">
                  <c:v>59626.5</c:v>
                </c:pt>
                <c:pt idx="483">
                  <c:v>59627</c:v>
                </c:pt>
                <c:pt idx="484">
                  <c:v>59636.5</c:v>
                </c:pt>
                <c:pt idx="485">
                  <c:v>59659.5</c:v>
                </c:pt>
                <c:pt idx="486">
                  <c:v>59676.5</c:v>
                </c:pt>
                <c:pt idx="487">
                  <c:v>59681</c:v>
                </c:pt>
                <c:pt idx="488">
                  <c:v>59681.5</c:v>
                </c:pt>
                <c:pt idx="489">
                  <c:v>59689</c:v>
                </c:pt>
                <c:pt idx="490">
                  <c:v>59689.5</c:v>
                </c:pt>
                <c:pt idx="491">
                  <c:v>59740</c:v>
                </c:pt>
                <c:pt idx="492">
                  <c:v>59748</c:v>
                </c:pt>
                <c:pt idx="493">
                  <c:v>59748.5</c:v>
                </c:pt>
                <c:pt idx="494">
                  <c:v>59749</c:v>
                </c:pt>
                <c:pt idx="495">
                  <c:v>59752.5</c:v>
                </c:pt>
                <c:pt idx="496">
                  <c:v>59765</c:v>
                </c:pt>
                <c:pt idx="497">
                  <c:v>59774.5</c:v>
                </c:pt>
                <c:pt idx="498">
                  <c:v>59775</c:v>
                </c:pt>
                <c:pt idx="499">
                  <c:v>59782.5</c:v>
                </c:pt>
                <c:pt idx="500">
                  <c:v>59803</c:v>
                </c:pt>
                <c:pt idx="501">
                  <c:v>59803</c:v>
                </c:pt>
                <c:pt idx="502">
                  <c:v>59803.5</c:v>
                </c:pt>
                <c:pt idx="503">
                  <c:v>59808.5</c:v>
                </c:pt>
                <c:pt idx="504">
                  <c:v>59815.5</c:v>
                </c:pt>
                <c:pt idx="505">
                  <c:v>59883</c:v>
                </c:pt>
                <c:pt idx="506">
                  <c:v>59883.5</c:v>
                </c:pt>
                <c:pt idx="507">
                  <c:v>59988</c:v>
                </c:pt>
                <c:pt idx="508">
                  <c:v>59988.5</c:v>
                </c:pt>
                <c:pt idx="509">
                  <c:v>60019</c:v>
                </c:pt>
                <c:pt idx="510">
                  <c:v>61055</c:v>
                </c:pt>
                <c:pt idx="511">
                  <c:v>61085.5</c:v>
                </c:pt>
                <c:pt idx="512">
                  <c:v>61097</c:v>
                </c:pt>
                <c:pt idx="513">
                  <c:v>61237</c:v>
                </c:pt>
                <c:pt idx="514">
                  <c:v>61296</c:v>
                </c:pt>
                <c:pt idx="515">
                  <c:v>61308</c:v>
                </c:pt>
                <c:pt idx="516">
                  <c:v>61391.5</c:v>
                </c:pt>
                <c:pt idx="517">
                  <c:v>61409.5</c:v>
                </c:pt>
                <c:pt idx="518">
                  <c:v>61506.5</c:v>
                </c:pt>
                <c:pt idx="519">
                  <c:v>62274.5</c:v>
                </c:pt>
                <c:pt idx="520">
                  <c:v>62275</c:v>
                </c:pt>
                <c:pt idx="521">
                  <c:v>62491.5</c:v>
                </c:pt>
                <c:pt idx="522">
                  <c:v>62492</c:v>
                </c:pt>
                <c:pt idx="523">
                  <c:v>62538</c:v>
                </c:pt>
                <c:pt idx="524">
                  <c:v>62538.5</c:v>
                </c:pt>
                <c:pt idx="525">
                  <c:v>62577.5</c:v>
                </c:pt>
                <c:pt idx="526">
                  <c:v>62613.5</c:v>
                </c:pt>
                <c:pt idx="527">
                  <c:v>62647</c:v>
                </c:pt>
                <c:pt idx="528">
                  <c:v>62732</c:v>
                </c:pt>
                <c:pt idx="529">
                  <c:v>62737</c:v>
                </c:pt>
                <c:pt idx="530">
                  <c:v>62744.5</c:v>
                </c:pt>
                <c:pt idx="531">
                  <c:v>62753.5</c:v>
                </c:pt>
                <c:pt idx="532">
                  <c:v>62811</c:v>
                </c:pt>
                <c:pt idx="533">
                  <c:v>62811.5</c:v>
                </c:pt>
                <c:pt idx="534">
                  <c:v>62824</c:v>
                </c:pt>
                <c:pt idx="535">
                  <c:v>62824.5</c:v>
                </c:pt>
                <c:pt idx="536">
                  <c:v>62825</c:v>
                </c:pt>
                <c:pt idx="537">
                  <c:v>62841</c:v>
                </c:pt>
                <c:pt idx="538">
                  <c:v>62841.5</c:v>
                </c:pt>
                <c:pt idx="539">
                  <c:v>62918</c:v>
                </c:pt>
                <c:pt idx="540">
                  <c:v>62954</c:v>
                </c:pt>
                <c:pt idx="541">
                  <c:v>62954.5</c:v>
                </c:pt>
                <c:pt idx="542">
                  <c:v>63795</c:v>
                </c:pt>
                <c:pt idx="543">
                  <c:v>64029.5</c:v>
                </c:pt>
                <c:pt idx="544">
                  <c:v>64283.5</c:v>
                </c:pt>
                <c:pt idx="545">
                  <c:v>64287</c:v>
                </c:pt>
                <c:pt idx="546">
                  <c:v>64300</c:v>
                </c:pt>
                <c:pt idx="547">
                  <c:v>64411</c:v>
                </c:pt>
                <c:pt idx="548">
                  <c:v>64411.5</c:v>
                </c:pt>
                <c:pt idx="549">
                  <c:v>64412.5</c:v>
                </c:pt>
                <c:pt idx="550">
                  <c:v>64413</c:v>
                </c:pt>
                <c:pt idx="551">
                  <c:v>65496</c:v>
                </c:pt>
                <c:pt idx="552">
                  <c:v>65496</c:v>
                </c:pt>
                <c:pt idx="553">
                  <c:v>65518</c:v>
                </c:pt>
                <c:pt idx="554">
                  <c:v>65576.5</c:v>
                </c:pt>
                <c:pt idx="555">
                  <c:v>65610</c:v>
                </c:pt>
                <c:pt idx="556">
                  <c:v>65619</c:v>
                </c:pt>
                <c:pt idx="557">
                  <c:v>65674</c:v>
                </c:pt>
                <c:pt idx="558">
                  <c:v>65674.5</c:v>
                </c:pt>
                <c:pt idx="559">
                  <c:v>65736</c:v>
                </c:pt>
                <c:pt idx="560">
                  <c:v>65753</c:v>
                </c:pt>
                <c:pt idx="561">
                  <c:v>65790</c:v>
                </c:pt>
                <c:pt idx="562">
                  <c:v>65811</c:v>
                </c:pt>
                <c:pt idx="563">
                  <c:v>65811</c:v>
                </c:pt>
                <c:pt idx="564">
                  <c:v>65811.5</c:v>
                </c:pt>
                <c:pt idx="565">
                  <c:v>65815</c:v>
                </c:pt>
                <c:pt idx="566">
                  <c:v>65828</c:v>
                </c:pt>
                <c:pt idx="567">
                  <c:v>65862</c:v>
                </c:pt>
                <c:pt idx="568">
                  <c:v>65869.5</c:v>
                </c:pt>
                <c:pt idx="569">
                  <c:v>65870</c:v>
                </c:pt>
                <c:pt idx="570">
                  <c:v>65870.5</c:v>
                </c:pt>
                <c:pt idx="571">
                  <c:v>65882.5</c:v>
                </c:pt>
                <c:pt idx="572">
                  <c:v>65883</c:v>
                </c:pt>
                <c:pt idx="573">
                  <c:v>65883.5</c:v>
                </c:pt>
                <c:pt idx="574">
                  <c:v>65891</c:v>
                </c:pt>
                <c:pt idx="575">
                  <c:v>65891.5</c:v>
                </c:pt>
                <c:pt idx="576">
                  <c:v>65895</c:v>
                </c:pt>
                <c:pt idx="577">
                  <c:v>65895.5</c:v>
                </c:pt>
                <c:pt idx="578">
                  <c:v>65896</c:v>
                </c:pt>
                <c:pt idx="579">
                  <c:v>65899.5</c:v>
                </c:pt>
                <c:pt idx="580">
                  <c:v>65900</c:v>
                </c:pt>
                <c:pt idx="581">
                  <c:v>65950</c:v>
                </c:pt>
                <c:pt idx="582">
                  <c:v>65950.5</c:v>
                </c:pt>
                <c:pt idx="583">
                  <c:v>65951</c:v>
                </c:pt>
                <c:pt idx="584">
                  <c:v>65968.5</c:v>
                </c:pt>
                <c:pt idx="585">
                  <c:v>65969</c:v>
                </c:pt>
                <c:pt idx="586">
                  <c:v>66012</c:v>
                </c:pt>
                <c:pt idx="587">
                  <c:v>66989</c:v>
                </c:pt>
                <c:pt idx="588">
                  <c:v>67001.5</c:v>
                </c:pt>
                <c:pt idx="589">
                  <c:v>67035</c:v>
                </c:pt>
                <c:pt idx="590">
                  <c:v>67241.5</c:v>
                </c:pt>
                <c:pt idx="591">
                  <c:v>67349</c:v>
                </c:pt>
                <c:pt idx="592">
                  <c:v>67514.5</c:v>
                </c:pt>
                <c:pt idx="593">
                  <c:v>67576.5</c:v>
                </c:pt>
                <c:pt idx="594">
                  <c:v>67577.5</c:v>
                </c:pt>
                <c:pt idx="595">
                  <c:v>68736.5</c:v>
                </c:pt>
                <c:pt idx="596">
                  <c:v>68822</c:v>
                </c:pt>
                <c:pt idx="597">
                  <c:v>68822.5</c:v>
                </c:pt>
                <c:pt idx="598">
                  <c:v>68823</c:v>
                </c:pt>
                <c:pt idx="599">
                  <c:v>68869</c:v>
                </c:pt>
                <c:pt idx="600">
                  <c:v>68869.5</c:v>
                </c:pt>
                <c:pt idx="601">
                  <c:v>68942</c:v>
                </c:pt>
                <c:pt idx="602">
                  <c:v>68947</c:v>
                </c:pt>
                <c:pt idx="603">
                  <c:v>69060.5</c:v>
                </c:pt>
                <c:pt idx="604">
                  <c:v>69119.5</c:v>
                </c:pt>
                <c:pt idx="605">
                  <c:v>70376</c:v>
                </c:pt>
                <c:pt idx="606">
                  <c:v>70430</c:v>
                </c:pt>
                <c:pt idx="607">
                  <c:v>70442.5</c:v>
                </c:pt>
                <c:pt idx="608">
                  <c:v>70462.5</c:v>
                </c:pt>
                <c:pt idx="609">
                  <c:v>70566.5</c:v>
                </c:pt>
                <c:pt idx="610">
                  <c:v>71706</c:v>
                </c:pt>
                <c:pt idx="611">
                  <c:v>71816</c:v>
                </c:pt>
                <c:pt idx="612">
                  <c:v>71832</c:v>
                </c:pt>
                <c:pt idx="613">
                  <c:v>71832.5</c:v>
                </c:pt>
                <c:pt idx="614">
                  <c:v>71886</c:v>
                </c:pt>
                <c:pt idx="615">
                  <c:v>71950</c:v>
                </c:pt>
                <c:pt idx="616">
                  <c:v>71954</c:v>
                </c:pt>
                <c:pt idx="617">
                  <c:v>71954.5</c:v>
                </c:pt>
                <c:pt idx="618">
                  <c:v>71955</c:v>
                </c:pt>
                <c:pt idx="619">
                  <c:v>71976</c:v>
                </c:pt>
                <c:pt idx="620">
                  <c:v>72042.5</c:v>
                </c:pt>
                <c:pt idx="621">
                  <c:v>72043</c:v>
                </c:pt>
                <c:pt idx="622">
                  <c:v>72056.5</c:v>
                </c:pt>
                <c:pt idx="623">
                  <c:v>72076</c:v>
                </c:pt>
                <c:pt idx="624">
                  <c:v>72076.5</c:v>
                </c:pt>
                <c:pt idx="625">
                  <c:v>72097</c:v>
                </c:pt>
                <c:pt idx="626">
                  <c:v>72195</c:v>
                </c:pt>
                <c:pt idx="627">
                  <c:v>73325</c:v>
                </c:pt>
                <c:pt idx="628">
                  <c:v>73407.5</c:v>
                </c:pt>
                <c:pt idx="629">
                  <c:v>73409.5</c:v>
                </c:pt>
                <c:pt idx="630">
                  <c:v>73491.5</c:v>
                </c:pt>
                <c:pt idx="631">
                  <c:v>73492</c:v>
                </c:pt>
                <c:pt idx="632">
                  <c:v>73492.5</c:v>
                </c:pt>
                <c:pt idx="633">
                  <c:v>73503.5</c:v>
                </c:pt>
                <c:pt idx="634">
                  <c:v>73504</c:v>
                </c:pt>
                <c:pt idx="635">
                  <c:v>73741.5</c:v>
                </c:pt>
                <c:pt idx="636">
                  <c:v>73767</c:v>
                </c:pt>
                <c:pt idx="637">
                  <c:v>73775</c:v>
                </c:pt>
                <c:pt idx="638">
                  <c:v>74701.5</c:v>
                </c:pt>
                <c:pt idx="639">
                  <c:v>74775</c:v>
                </c:pt>
                <c:pt idx="640">
                  <c:v>74838</c:v>
                </c:pt>
                <c:pt idx="641">
                  <c:v>74973.5</c:v>
                </c:pt>
                <c:pt idx="642">
                  <c:v>74974</c:v>
                </c:pt>
                <c:pt idx="643">
                  <c:v>74974.5</c:v>
                </c:pt>
                <c:pt idx="644">
                  <c:v>74977</c:v>
                </c:pt>
                <c:pt idx="645">
                  <c:v>75017</c:v>
                </c:pt>
                <c:pt idx="646">
                  <c:v>75063.5</c:v>
                </c:pt>
                <c:pt idx="647">
                  <c:v>75064</c:v>
                </c:pt>
                <c:pt idx="648">
                  <c:v>75139.5</c:v>
                </c:pt>
                <c:pt idx="649">
                  <c:v>75173</c:v>
                </c:pt>
                <c:pt idx="650">
                  <c:v>75199.5</c:v>
                </c:pt>
                <c:pt idx="651">
                  <c:v>75283.5</c:v>
                </c:pt>
                <c:pt idx="652">
                  <c:v>75384.5</c:v>
                </c:pt>
                <c:pt idx="653">
                  <c:v>75448</c:v>
                </c:pt>
                <c:pt idx="654">
                  <c:v>76417.5</c:v>
                </c:pt>
                <c:pt idx="655">
                  <c:v>76551.5</c:v>
                </c:pt>
                <c:pt idx="656">
                  <c:v>76552</c:v>
                </c:pt>
                <c:pt idx="657">
                  <c:v>76597.5</c:v>
                </c:pt>
                <c:pt idx="658">
                  <c:v>76648.5</c:v>
                </c:pt>
                <c:pt idx="659">
                  <c:v>76849.5</c:v>
                </c:pt>
                <c:pt idx="660">
                  <c:v>77800</c:v>
                </c:pt>
                <c:pt idx="661">
                  <c:v>77834</c:v>
                </c:pt>
                <c:pt idx="662">
                  <c:v>78019</c:v>
                </c:pt>
                <c:pt idx="663">
                  <c:v>78034.5</c:v>
                </c:pt>
                <c:pt idx="664">
                  <c:v>78035</c:v>
                </c:pt>
                <c:pt idx="665">
                  <c:v>78131.5</c:v>
                </c:pt>
                <c:pt idx="666">
                  <c:v>78158</c:v>
                </c:pt>
                <c:pt idx="667">
                  <c:v>78258</c:v>
                </c:pt>
                <c:pt idx="668">
                  <c:v>78261</c:v>
                </c:pt>
                <c:pt idx="669">
                  <c:v>78380</c:v>
                </c:pt>
                <c:pt idx="670">
                  <c:v>79266</c:v>
                </c:pt>
                <c:pt idx="671">
                  <c:v>79481</c:v>
                </c:pt>
                <c:pt idx="672">
                  <c:v>79719</c:v>
                </c:pt>
                <c:pt idx="673">
                  <c:v>79821</c:v>
                </c:pt>
                <c:pt idx="674">
                  <c:v>80814</c:v>
                </c:pt>
                <c:pt idx="675">
                  <c:v>80818</c:v>
                </c:pt>
                <c:pt idx="676">
                  <c:v>80818.5</c:v>
                </c:pt>
                <c:pt idx="677">
                  <c:v>80860.5</c:v>
                </c:pt>
                <c:pt idx="678">
                  <c:v>81043.5</c:v>
                </c:pt>
                <c:pt idx="679">
                  <c:v>81203</c:v>
                </c:pt>
                <c:pt idx="680">
                  <c:v>81203</c:v>
                </c:pt>
                <c:pt idx="681">
                  <c:v>81203.5</c:v>
                </c:pt>
                <c:pt idx="682">
                  <c:v>81208</c:v>
                </c:pt>
                <c:pt idx="683">
                  <c:v>81369</c:v>
                </c:pt>
                <c:pt idx="684">
                  <c:v>81381.5</c:v>
                </c:pt>
                <c:pt idx="685">
                  <c:v>81382</c:v>
                </c:pt>
                <c:pt idx="686">
                  <c:v>81400</c:v>
                </c:pt>
                <c:pt idx="687">
                  <c:v>81400.5</c:v>
                </c:pt>
                <c:pt idx="688">
                  <c:v>81407</c:v>
                </c:pt>
                <c:pt idx="689">
                  <c:v>81519</c:v>
                </c:pt>
                <c:pt idx="690">
                  <c:v>82185</c:v>
                </c:pt>
                <c:pt idx="691">
                  <c:v>82291.5</c:v>
                </c:pt>
                <c:pt idx="692">
                  <c:v>82347.5</c:v>
                </c:pt>
                <c:pt idx="693">
                  <c:v>82645</c:v>
                </c:pt>
                <c:pt idx="694">
                  <c:v>82685</c:v>
                </c:pt>
                <c:pt idx="695">
                  <c:v>82951.5</c:v>
                </c:pt>
                <c:pt idx="696">
                  <c:v>82980</c:v>
                </c:pt>
                <c:pt idx="697">
                  <c:v>82980.5</c:v>
                </c:pt>
                <c:pt idx="698">
                  <c:v>83099</c:v>
                </c:pt>
                <c:pt idx="699">
                  <c:v>83906.5</c:v>
                </c:pt>
                <c:pt idx="700">
                  <c:v>84144.5</c:v>
                </c:pt>
                <c:pt idx="701">
                  <c:v>84396.5</c:v>
                </c:pt>
                <c:pt idx="702">
                  <c:v>84397</c:v>
                </c:pt>
                <c:pt idx="703">
                  <c:v>84493.5</c:v>
                </c:pt>
              </c:numCache>
            </c:numRef>
          </c:xVal>
          <c:yVal>
            <c:numRef>
              <c:f>'Active 6'!$N$21:$N$776</c:f>
              <c:numCache>
                <c:formatCode>General</c:formatCode>
                <c:ptCount val="756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E022-4B71-B2C5-B4D6401541D5}"/>
            </c:ext>
          </c:extLst>
        </c:ser>
        <c:ser>
          <c:idx val="7"/>
          <c:order val="7"/>
          <c:tx>
            <c:strRef>
              <c:f>'Active 6'!$BU$1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6'!$BT$2:$BT$82</c:f>
              <c:numCache>
                <c:formatCode>General</c:formatCode>
                <c:ptCount val="81"/>
                <c:pt idx="0">
                  <c:v>-5000</c:v>
                </c:pt>
                <c:pt idx="1">
                  <c:v>-4000</c:v>
                </c:pt>
                <c:pt idx="2">
                  <c:v>-3000</c:v>
                </c:pt>
                <c:pt idx="3">
                  <c:v>-2000</c:v>
                </c:pt>
                <c:pt idx="4">
                  <c:v>-1000</c:v>
                </c:pt>
                <c:pt idx="5">
                  <c:v>0</c:v>
                </c:pt>
                <c:pt idx="6">
                  <c:v>1000</c:v>
                </c:pt>
                <c:pt idx="7">
                  <c:v>2000</c:v>
                </c:pt>
                <c:pt idx="8">
                  <c:v>3000</c:v>
                </c:pt>
                <c:pt idx="9">
                  <c:v>4000</c:v>
                </c:pt>
                <c:pt idx="10">
                  <c:v>5000</c:v>
                </c:pt>
                <c:pt idx="11">
                  <c:v>6000</c:v>
                </c:pt>
                <c:pt idx="12">
                  <c:v>7000</c:v>
                </c:pt>
                <c:pt idx="13">
                  <c:v>8000</c:v>
                </c:pt>
                <c:pt idx="14">
                  <c:v>9000</c:v>
                </c:pt>
                <c:pt idx="15">
                  <c:v>10000</c:v>
                </c:pt>
                <c:pt idx="16">
                  <c:v>11000</c:v>
                </c:pt>
                <c:pt idx="17">
                  <c:v>12000</c:v>
                </c:pt>
                <c:pt idx="18">
                  <c:v>13000</c:v>
                </c:pt>
                <c:pt idx="19">
                  <c:v>14000</c:v>
                </c:pt>
                <c:pt idx="20">
                  <c:v>15000</c:v>
                </c:pt>
                <c:pt idx="21">
                  <c:v>16000</c:v>
                </c:pt>
                <c:pt idx="22">
                  <c:v>17000</c:v>
                </c:pt>
                <c:pt idx="23">
                  <c:v>18000</c:v>
                </c:pt>
                <c:pt idx="24">
                  <c:v>19000</c:v>
                </c:pt>
                <c:pt idx="25">
                  <c:v>20000</c:v>
                </c:pt>
                <c:pt idx="26">
                  <c:v>21000</c:v>
                </c:pt>
                <c:pt idx="27">
                  <c:v>22000</c:v>
                </c:pt>
                <c:pt idx="28">
                  <c:v>23000</c:v>
                </c:pt>
                <c:pt idx="29">
                  <c:v>24000</c:v>
                </c:pt>
                <c:pt idx="30">
                  <c:v>25000</c:v>
                </c:pt>
                <c:pt idx="31">
                  <c:v>26000</c:v>
                </c:pt>
                <c:pt idx="32">
                  <c:v>27000</c:v>
                </c:pt>
                <c:pt idx="33">
                  <c:v>28000</c:v>
                </c:pt>
                <c:pt idx="34">
                  <c:v>29000</c:v>
                </c:pt>
                <c:pt idx="35">
                  <c:v>30000</c:v>
                </c:pt>
                <c:pt idx="36">
                  <c:v>31000</c:v>
                </c:pt>
                <c:pt idx="37">
                  <c:v>32000</c:v>
                </c:pt>
                <c:pt idx="38">
                  <c:v>33000</c:v>
                </c:pt>
                <c:pt idx="39">
                  <c:v>34000</c:v>
                </c:pt>
                <c:pt idx="40">
                  <c:v>35000</c:v>
                </c:pt>
                <c:pt idx="41">
                  <c:v>36000</c:v>
                </c:pt>
                <c:pt idx="42">
                  <c:v>37000</c:v>
                </c:pt>
                <c:pt idx="43">
                  <c:v>38000</c:v>
                </c:pt>
                <c:pt idx="44">
                  <c:v>39000</c:v>
                </c:pt>
                <c:pt idx="45">
                  <c:v>40000</c:v>
                </c:pt>
                <c:pt idx="46">
                  <c:v>41000</c:v>
                </c:pt>
                <c:pt idx="47">
                  <c:v>42000</c:v>
                </c:pt>
                <c:pt idx="48">
                  <c:v>43000</c:v>
                </c:pt>
                <c:pt idx="49">
                  <c:v>44000</c:v>
                </c:pt>
                <c:pt idx="50">
                  <c:v>45000</c:v>
                </c:pt>
                <c:pt idx="51">
                  <c:v>46000</c:v>
                </c:pt>
                <c:pt idx="52">
                  <c:v>47000</c:v>
                </c:pt>
                <c:pt idx="53">
                  <c:v>48000</c:v>
                </c:pt>
                <c:pt idx="54">
                  <c:v>49000</c:v>
                </c:pt>
                <c:pt idx="55">
                  <c:v>50000</c:v>
                </c:pt>
                <c:pt idx="56">
                  <c:v>51000</c:v>
                </c:pt>
                <c:pt idx="57">
                  <c:v>52000</c:v>
                </c:pt>
                <c:pt idx="58">
                  <c:v>53000</c:v>
                </c:pt>
                <c:pt idx="59">
                  <c:v>54000</c:v>
                </c:pt>
                <c:pt idx="60">
                  <c:v>55000</c:v>
                </c:pt>
                <c:pt idx="61">
                  <c:v>56000</c:v>
                </c:pt>
                <c:pt idx="62">
                  <c:v>57000</c:v>
                </c:pt>
                <c:pt idx="63">
                  <c:v>58000</c:v>
                </c:pt>
                <c:pt idx="64">
                  <c:v>59000</c:v>
                </c:pt>
                <c:pt idx="65">
                  <c:v>60000</c:v>
                </c:pt>
                <c:pt idx="66">
                  <c:v>61000</c:v>
                </c:pt>
                <c:pt idx="67">
                  <c:v>62000</c:v>
                </c:pt>
                <c:pt idx="68">
                  <c:v>63000</c:v>
                </c:pt>
                <c:pt idx="69">
                  <c:v>64000</c:v>
                </c:pt>
                <c:pt idx="70">
                  <c:v>65000</c:v>
                </c:pt>
                <c:pt idx="71">
                  <c:v>66000</c:v>
                </c:pt>
                <c:pt idx="72">
                  <c:v>67000</c:v>
                </c:pt>
                <c:pt idx="73">
                  <c:v>68000</c:v>
                </c:pt>
                <c:pt idx="74">
                  <c:v>69000</c:v>
                </c:pt>
                <c:pt idx="75">
                  <c:v>70000</c:v>
                </c:pt>
                <c:pt idx="76">
                  <c:v>71000</c:v>
                </c:pt>
                <c:pt idx="77">
                  <c:v>72000</c:v>
                </c:pt>
                <c:pt idx="78">
                  <c:v>73000</c:v>
                </c:pt>
                <c:pt idx="79">
                  <c:v>74000</c:v>
                </c:pt>
                <c:pt idx="80">
                  <c:v>75000</c:v>
                </c:pt>
              </c:numCache>
            </c:numRef>
          </c:xVal>
          <c:yVal>
            <c:numRef>
              <c:f>'Active 6'!$BU$2:$BU$82</c:f>
              <c:numCache>
                <c:formatCode>General</c:formatCode>
                <c:ptCount val="81"/>
                <c:pt idx="0">
                  <c:v>8.5676636917688832E-3</c:v>
                </c:pt>
                <c:pt idx="1">
                  <c:v>6.5056387400602329E-3</c:v>
                </c:pt>
                <c:pt idx="2">
                  <c:v>4.5560591097081448E-3</c:v>
                </c:pt>
                <c:pt idx="3">
                  <c:v>2.7416975815463731E-3</c:v>
                </c:pt>
                <c:pt idx="4">
                  <c:v>1.0885364817243819E-3</c:v>
                </c:pt>
                <c:pt idx="5">
                  <c:v>-3.7437052485287878E-4</c:v>
                </c:pt>
                <c:pt idx="6">
                  <c:v>-1.6156931444691568E-3</c:v>
                </c:pt>
                <c:pt idx="7">
                  <c:v>-2.6037439440706788E-3</c:v>
                </c:pt>
                <c:pt idx="8">
                  <c:v>-3.3100722602292963E-3</c:v>
                </c:pt>
                <c:pt idx="9">
                  <c:v>-3.7150680039158947E-3</c:v>
                </c:pt>
                <c:pt idx="10">
                  <c:v>-3.8150661513619835E-3</c:v>
                </c:pt>
                <c:pt idx="11">
                  <c:v>-3.6289100743979331E-3</c:v>
                </c:pt>
                <c:pt idx="12">
                  <c:v>-3.200596143837507E-3</c:v>
                </c:pt>
                <c:pt idx="13">
                  <c:v>-2.5952152887057695E-3</c:v>
                </c:pt>
                <c:pt idx="14">
                  <c:v>-1.8886195902402792E-3</c:v>
                </c:pt>
                <c:pt idx="15">
                  <c:v>-1.1548982366428159E-3</c:v>
                </c:pt>
                <c:pt idx="16">
                  <c:v>-4.5659388079611458E-4</c:v>
                </c:pt>
                <c:pt idx="17">
                  <c:v>1.5983348470023249E-4</c:v>
                </c:pt>
                <c:pt idx="18">
                  <c:v>6.6388096100625628E-4</c:v>
                </c:pt>
                <c:pt idx="19">
                  <c:v>1.0382857143815347E-3</c:v>
                </c:pt>
                <c:pt idx="20">
                  <c:v>1.2755882741131066E-3</c:v>
                </c:pt>
                <c:pt idx="21">
                  <c:v>1.375022941169343E-3</c:v>
                </c:pt>
                <c:pt idx="22">
                  <c:v>1.3400981944588245E-3</c:v>
                </c:pt>
                <c:pt idx="23">
                  <c:v>1.1768693710012355E-3</c:v>
                </c:pt>
                <c:pt idx="24">
                  <c:v>8.9277423701868662E-4</c:v>
                </c:pt>
                <c:pt idx="25">
                  <c:v>4.9588187310919615E-4</c:v>
                </c:pt>
                <c:pt idx="26">
                  <c:v>-5.5728032548538198E-6</c:v>
                </c:pt>
                <c:pt idx="27">
                  <c:v>-6.0346432253061306E-4</c:v>
                </c:pt>
                <c:pt idx="28">
                  <c:v>-1.2899277697420372E-3</c:v>
                </c:pt>
                <c:pt idx="29">
                  <c:v>-2.0574295871204715E-3</c:v>
                </c:pt>
                <c:pt idx="30">
                  <c:v>-2.8987871538120099E-3</c:v>
                </c:pt>
                <c:pt idx="31">
                  <c:v>-3.8071567877022601E-3</c:v>
                </c:pt>
                <c:pt idx="32">
                  <c:v>-4.7760034306533247E-3</c:v>
                </c:pt>
                <c:pt idx="33">
                  <c:v>-5.7990603582651996E-3</c:v>
                </c:pt>
                <c:pt idx="34">
                  <c:v>-6.8702831919558085E-3</c:v>
                </c:pt>
                <c:pt idx="35">
                  <c:v>-7.9837993726933239E-3</c:v>
                </c:pt>
                <c:pt idx="36">
                  <c:v>-9.1338523675605528E-3</c:v>
                </c:pt>
                <c:pt idx="37">
                  <c:v>-1.0314739291758166E-2</c:v>
                </c:pt>
                <c:pt idx="38">
                  <c:v>-1.1520741017802826E-2</c:v>
                </c:pt>
                <c:pt idx="39">
                  <c:v>-1.2746044574868366E-2</c:v>
                </c:pt>
                <c:pt idx="40">
                  <c:v>-1.39846580098282E-2</c:v>
                </c:pt>
                <c:pt idx="41">
                  <c:v>-1.5230317398379944E-2</c:v>
                </c:pt>
                <c:pt idx="42">
                  <c:v>-1.6476384286097753E-2</c:v>
                </c:pt>
                <c:pt idx="43">
                  <c:v>-1.7715729879030494E-2</c:v>
                </c:pt>
                <c:pt idx="44">
                  <c:v>-1.8940600453664434E-2</c:v>
                </c:pt>
                <c:pt idx="45">
                  <c:v>-2.0142457372146309E-2</c:v>
                </c:pt>
                <c:pt idx="46">
                  <c:v>-2.13117851170572E-2</c:v>
                </c:pt>
                <c:pt idx="47">
                  <c:v>-2.2437861808169993E-2</c:v>
                </c:pt>
                <c:pt idx="48">
                  <c:v>-2.3508488414400824E-2</c:v>
                </c:pt>
                <c:pt idx="49">
                  <c:v>-2.4509675419298202E-2</c:v>
                </c:pt>
                <c:pt idx="50">
                  <c:v>-2.5425290470784446E-2</c:v>
                </c:pt>
                <c:pt idx="51">
                  <c:v>-2.6236681200098456E-2</c:v>
                </c:pt>
                <c:pt idx="52">
                  <c:v>-2.6922310178419645E-2</c:v>
                </c:pt>
                <c:pt idx="53">
                  <c:v>-2.7457482336795055E-2</c:v>
                </c:pt>
                <c:pt idx="54">
                  <c:v>-2.7814318638518007E-2</c:v>
                </c:pt>
                <c:pt idx="55">
                  <c:v>-2.7962241195629723E-2</c:v>
                </c:pt>
                <c:pt idx="56">
                  <c:v>-2.7869379697839571E-2</c:v>
                </c:pt>
                <c:pt idx="57">
                  <c:v>-2.7505435229421588E-2</c:v>
                </c:pt>
                <c:pt idx="58">
                  <c:v>-2.6846479068008248E-2</c:v>
                </c:pt>
                <c:pt idx="59">
                  <c:v>-2.5881607183832082E-2</c:v>
                </c:pt>
                <c:pt idx="60">
                  <c:v>-2.462007280174321E-2</c:v>
                </c:pt>
                <c:pt idx="61">
                  <c:v>-2.3095922633369785E-2</c:v>
                </c:pt>
                <c:pt idx="62">
                  <c:v>-2.1366785744261034E-2</c:v>
                </c:pt>
                <c:pt idx="63">
                  <c:v>-1.9505723026889053E-2</c:v>
                </c:pt>
                <c:pt idx="64">
                  <c:v>-1.7588944897730701E-2</c:v>
                </c:pt>
                <c:pt idx="65">
                  <c:v>-1.5684449242175529E-2</c:v>
                </c:pt>
                <c:pt idx="66">
                  <c:v>-1.384531228686235E-2</c:v>
                </c:pt>
                <c:pt idx="67">
                  <c:v>-1.2108167482243491E-2</c:v>
                </c:pt>
                <c:pt idx="68">
                  <c:v>-1.0495151101942091E-2</c:v>
                </c:pt>
                <c:pt idx="69">
                  <c:v>-9.0172255726514161E-3</c:v>
                </c:pt>
                <c:pt idx="70">
                  <c:v>-7.6774937748243588E-3</c:v>
                </c:pt>
                <c:pt idx="71">
                  <c:v>-6.47390751653509E-3</c:v>
                </c:pt>
                <c:pt idx="72">
                  <c:v>-5.4012591071162606E-3</c:v>
                </c:pt>
                <c:pt idx="73">
                  <c:v>-4.4525519087535714E-3</c:v>
                </c:pt>
                <c:pt idx="74">
                  <c:v>-3.6198992295496755E-3</c:v>
                </c:pt>
                <c:pt idx="75">
                  <c:v>-2.8950903975059426E-3</c:v>
                </c:pt>
                <c:pt idx="76">
                  <c:v>-2.26993244550985E-3</c:v>
                </c:pt>
                <c:pt idx="77">
                  <c:v>-1.7364444002364345E-3</c:v>
                </c:pt>
                <c:pt idx="78">
                  <c:v>-1.2869559295212839E-3</c:v>
                </c:pt>
                <c:pt idx="79">
                  <c:v>-9.1414454998647345E-4</c:v>
                </c:pt>
                <c:pt idx="80">
                  <c:v>-6.1103431542376165E-4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022-4B71-B2C5-B4D640154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9730448"/>
        <c:axId val="1"/>
      </c:scatterChart>
      <c:valAx>
        <c:axId val="829730448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3154607251380637"/>
              <c:y val="0.850611036425324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inorUnit val="5000"/>
      </c:valAx>
      <c:valAx>
        <c:axId val="1"/>
        <c:scaling>
          <c:orientation val="minMax"/>
          <c:max val="0.03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8359621451104099E-2"/>
              <c:y val="0.375000640163881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8297304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239747634069401"/>
          <c:y val="0.92378048780487809"/>
          <c:w val="0.67034700315457418"/>
          <c:h val="6.097560975609761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0</xdr:row>
      <xdr:rowOff>0</xdr:rowOff>
    </xdr:from>
    <xdr:to>
      <xdr:col>25</xdr:col>
      <xdr:colOff>0</xdr:colOff>
      <xdr:row>17</xdr:row>
      <xdr:rowOff>38100</xdr:rowOff>
    </xdr:to>
    <xdr:graphicFrame macro="">
      <xdr:nvGraphicFramePr>
        <xdr:cNvPr id="6161" name="Chart 7">
          <a:extLst>
            <a:ext uri="{FF2B5EF4-FFF2-40B4-BE49-F238E27FC236}">
              <a16:creationId xmlns:a16="http://schemas.microsoft.com/office/drawing/2014/main" id="{94CCD77A-4DA5-B460-BCC0-7689E22B4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561975</xdr:colOff>
      <xdr:row>0</xdr:row>
      <xdr:rowOff>95250</xdr:rowOff>
    </xdr:from>
    <xdr:to>
      <xdr:col>15</xdr:col>
      <xdr:colOff>295275</xdr:colOff>
      <xdr:row>17</xdr:row>
      <xdr:rowOff>133350</xdr:rowOff>
    </xdr:to>
    <xdr:graphicFrame macro="">
      <xdr:nvGraphicFramePr>
        <xdr:cNvPr id="6162" name="Chart 9">
          <a:extLst>
            <a:ext uri="{FF2B5EF4-FFF2-40B4-BE49-F238E27FC236}">
              <a16:creationId xmlns:a16="http://schemas.microsoft.com/office/drawing/2014/main" id="{8DFF06EE-C291-7EAE-DDFC-2575DD0FA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66675</xdr:colOff>
      <xdr:row>0</xdr:row>
      <xdr:rowOff>95250</xdr:rowOff>
    </xdr:from>
    <xdr:to>
      <xdr:col>25</xdr:col>
      <xdr:colOff>552450</xdr:colOff>
      <xdr:row>17</xdr:row>
      <xdr:rowOff>142875</xdr:rowOff>
    </xdr:to>
    <xdr:graphicFrame macro="">
      <xdr:nvGraphicFramePr>
        <xdr:cNvPr id="6163" name="Chart 10">
          <a:extLst>
            <a:ext uri="{FF2B5EF4-FFF2-40B4-BE49-F238E27FC236}">
              <a16:creationId xmlns:a16="http://schemas.microsoft.com/office/drawing/2014/main" id="{C9C40935-279A-B240-8481-D629B264B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123825</xdr:colOff>
      <xdr:row>0</xdr:row>
      <xdr:rowOff>0</xdr:rowOff>
    </xdr:from>
    <xdr:to>
      <xdr:col>25</xdr:col>
      <xdr:colOff>600075</xdr:colOff>
      <xdr:row>18</xdr:row>
      <xdr:rowOff>57150</xdr:rowOff>
    </xdr:to>
    <xdr:graphicFrame macro="">
      <xdr:nvGraphicFramePr>
        <xdr:cNvPr id="1040" name="Chart 2">
          <a:extLst>
            <a:ext uri="{FF2B5EF4-FFF2-40B4-BE49-F238E27FC236}">
              <a16:creationId xmlns:a16="http://schemas.microsoft.com/office/drawing/2014/main" id="{6399FFCD-4494-E0A1-5546-DEBCFDA68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123825</xdr:colOff>
      <xdr:row>0</xdr:row>
      <xdr:rowOff>9525</xdr:rowOff>
    </xdr:from>
    <xdr:to>
      <xdr:col>16</xdr:col>
      <xdr:colOff>38100</xdr:colOff>
      <xdr:row>18</xdr:row>
      <xdr:rowOff>85725</xdr:rowOff>
    </xdr:to>
    <xdr:graphicFrame macro="">
      <xdr:nvGraphicFramePr>
        <xdr:cNvPr id="1041" name="Chart 8">
          <a:extLst>
            <a:ext uri="{FF2B5EF4-FFF2-40B4-BE49-F238E27FC236}">
              <a16:creationId xmlns:a16="http://schemas.microsoft.com/office/drawing/2014/main" id="{86DEA53D-BD18-6C26-FAB1-DDBB220A9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0</xdr:colOff>
      <xdr:row>0</xdr:row>
      <xdr:rowOff>0</xdr:rowOff>
    </xdr:from>
    <xdr:to>
      <xdr:col>24</xdr:col>
      <xdr:colOff>0</xdr:colOff>
      <xdr:row>18</xdr:row>
      <xdr:rowOff>76200</xdr:rowOff>
    </xdr:to>
    <xdr:graphicFrame macro="">
      <xdr:nvGraphicFramePr>
        <xdr:cNvPr id="1042" name="Chart 9">
          <a:extLst>
            <a:ext uri="{FF2B5EF4-FFF2-40B4-BE49-F238E27FC236}">
              <a16:creationId xmlns:a16="http://schemas.microsoft.com/office/drawing/2014/main" id="{AC0E6467-4911-5668-9483-EC704E625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0</xdr:row>
      <xdr:rowOff>0</xdr:rowOff>
    </xdr:from>
    <xdr:to>
      <xdr:col>25</xdr:col>
      <xdr:colOff>0</xdr:colOff>
      <xdr:row>17</xdr:row>
      <xdr:rowOff>38100</xdr:rowOff>
    </xdr:to>
    <xdr:graphicFrame macro="">
      <xdr:nvGraphicFramePr>
        <xdr:cNvPr id="7191" name="Chart 1">
          <a:extLst>
            <a:ext uri="{FF2B5EF4-FFF2-40B4-BE49-F238E27FC236}">
              <a16:creationId xmlns:a16="http://schemas.microsoft.com/office/drawing/2014/main" id="{EA516900-FFC2-0C7C-557B-FA6131616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142875</xdr:colOff>
      <xdr:row>0</xdr:row>
      <xdr:rowOff>47624</xdr:rowOff>
    </xdr:from>
    <xdr:to>
      <xdr:col>16</xdr:col>
      <xdr:colOff>133350</xdr:colOff>
      <xdr:row>18</xdr:row>
      <xdr:rowOff>47624</xdr:rowOff>
    </xdr:to>
    <xdr:graphicFrame macro="">
      <xdr:nvGraphicFramePr>
        <xdr:cNvPr id="7192" name="Chart 2">
          <a:extLst>
            <a:ext uri="{FF2B5EF4-FFF2-40B4-BE49-F238E27FC236}">
              <a16:creationId xmlns:a16="http://schemas.microsoft.com/office/drawing/2014/main" id="{311E61FC-EBB5-6785-EF11-A88FD9BB5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285750</xdr:colOff>
      <xdr:row>0</xdr:row>
      <xdr:rowOff>76200</xdr:rowOff>
    </xdr:from>
    <xdr:to>
      <xdr:col>25</xdr:col>
      <xdr:colOff>638175</xdr:colOff>
      <xdr:row>17</xdr:row>
      <xdr:rowOff>123825</xdr:rowOff>
    </xdr:to>
    <xdr:graphicFrame macro="">
      <xdr:nvGraphicFramePr>
        <xdr:cNvPr id="7193" name="Chart 3">
          <a:extLst>
            <a:ext uri="{FF2B5EF4-FFF2-40B4-BE49-F238E27FC236}">
              <a16:creationId xmlns:a16="http://schemas.microsoft.com/office/drawing/2014/main" id="{C49BA7CB-EAF2-D459-0718-5ABB094DE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10</xdr:col>
      <xdr:colOff>9525</xdr:colOff>
      <xdr:row>17</xdr:row>
      <xdr:rowOff>152400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AA157339-379E-0C43-72FB-B83A5E6D258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180975</xdr:colOff>
      <xdr:row>19</xdr:row>
      <xdr:rowOff>47625</xdr:rowOff>
    </xdr:from>
    <xdr:to>
      <xdr:col>10</xdr:col>
      <xdr:colOff>123825</xdr:colOff>
      <xdr:row>38</xdr:row>
      <xdr:rowOff>95250</xdr:rowOff>
    </xdr:to>
    <xdr:graphicFrame macro="">
      <xdr:nvGraphicFramePr>
        <xdr:cNvPr id="3" name="Chart 7">
          <a:extLst>
            <a:ext uri="{FF2B5EF4-FFF2-40B4-BE49-F238E27FC236}">
              <a16:creationId xmlns:a16="http://schemas.microsoft.com/office/drawing/2014/main" id="{9081028D-1485-58E3-7FCA-8CF6B9A412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247650</xdr:colOff>
      <xdr:row>0</xdr:row>
      <xdr:rowOff>0</xdr:rowOff>
    </xdr:from>
    <xdr:to>
      <xdr:col>20</xdr:col>
      <xdr:colOff>200025</xdr:colOff>
      <xdr:row>19</xdr:row>
      <xdr:rowOff>57150</xdr:rowOff>
    </xdr:to>
    <xdr:graphicFrame macro="">
      <xdr:nvGraphicFramePr>
        <xdr:cNvPr id="4" name="Chart 8">
          <a:extLst>
            <a:ext uri="{FF2B5EF4-FFF2-40B4-BE49-F238E27FC236}">
              <a16:creationId xmlns:a16="http://schemas.microsoft.com/office/drawing/2014/main" id="{0B735DB1-5F5B-599E-835E-B895B70BFC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247650</xdr:colOff>
      <xdr:row>19</xdr:row>
      <xdr:rowOff>38100</xdr:rowOff>
    </xdr:from>
    <xdr:to>
      <xdr:col>20</xdr:col>
      <xdr:colOff>190500</xdr:colOff>
      <xdr:row>38</xdr:row>
      <xdr:rowOff>85725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116F014E-E839-379B-7DE4-CFA3DC63B9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0</xdr:row>
      <xdr:rowOff>0</xdr:rowOff>
    </xdr:from>
    <xdr:to>
      <xdr:col>16</xdr:col>
      <xdr:colOff>428625</xdr:colOff>
      <xdr:row>18</xdr:row>
      <xdr:rowOff>57150</xdr:rowOff>
    </xdr:to>
    <xdr:graphicFrame macro="">
      <xdr:nvGraphicFramePr>
        <xdr:cNvPr id="2062" name="Chart 2">
          <a:extLst>
            <a:ext uri="{FF2B5EF4-FFF2-40B4-BE49-F238E27FC236}">
              <a16:creationId xmlns:a16="http://schemas.microsoft.com/office/drawing/2014/main" id="{5EBC0596-DEEB-BA0A-E704-52FB94B21F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457200</xdr:colOff>
      <xdr:row>0</xdr:row>
      <xdr:rowOff>0</xdr:rowOff>
    </xdr:from>
    <xdr:to>
      <xdr:col>26</xdr:col>
      <xdr:colOff>371475</xdr:colOff>
      <xdr:row>18</xdr:row>
      <xdr:rowOff>66675</xdr:rowOff>
    </xdr:to>
    <xdr:graphicFrame macro="">
      <xdr:nvGraphicFramePr>
        <xdr:cNvPr id="2064" name="Chart 4">
          <a:extLst>
            <a:ext uri="{FF2B5EF4-FFF2-40B4-BE49-F238E27FC236}">
              <a16:creationId xmlns:a16="http://schemas.microsoft.com/office/drawing/2014/main" id="{0478D221-2371-D2A2-B43E-8D5661807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0</xdr:row>
      <xdr:rowOff>104774</xdr:rowOff>
    </xdr:from>
    <xdr:to>
      <xdr:col>13</xdr:col>
      <xdr:colOff>190499</xdr:colOff>
      <xdr:row>21</xdr:row>
      <xdr:rowOff>47624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B64220-EBB5-EFB4-A227-F78AF213C6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85725</xdr:colOff>
      <xdr:row>21</xdr:row>
      <xdr:rowOff>76200</xdr:rowOff>
    </xdr:from>
    <xdr:to>
      <xdr:col>13</xdr:col>
      <xdr:colOff>276225</xdr:colOff>
      <xdr:row>42</xdr:row>
      <xdr:rowOff>95250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F5B8C546-E966-8A09-5645-A29D2724E5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66676</xdr:colOff>
      <xdr:row>0</xdr:row>
      <xdr:rowOff>0</xdr:rowOff>
    </xdr:from>
    <xdr:to>
      <xdr:col>16</xdr:col>
      <xdr:colOff>219076</xdr:colOff>
      <xdr:row>18</xdr:row>
      <xdr:rowOff>57150</xdr:rowOff>
    </xdr:to>
    <xdr:graphicFrame macro="">
      <xdr:nvGraphicFramePr>
        <xdr:cNvPr id="3086" name="Chart 2">
          <a:extLst>
            <a:ext uri="{FF2B5EF4-FFF2-40B4-BE49-F238E27FC236}">
              <a16:creationId xmlns:a16="http://schemas.microsoft.com/office/drawing/2014/main" id="{4D50E497-6643-BD91-C326-6C59E0B1E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276225</xdr:colOff>
      <xdr:row>0</xdr:row>
      <xdr:rowOff>19050</xdr:rowOff>
    </xdr:from>
    <xdr:to>
      <xdr:col>26</xdr:col>
      <xdr:colOff>514349</xdr:colOff>
      <xdr:row>17</xdr:row>
      <xdr:rowOff>152400</xdr:rowOff>
    </xdr:to>
    <xdr:graphicFrame macro="">
      <xdr:nvGraphicFramePr>
        <xdr:cNvPr id="3088" name="Chart 4">
          <a:extLst>
            <a:ext uri="{FF2B5EF4-FFF2-40B4-BE49-F238E27FC236}">
              <a16:creationId xmlns:a16="http://schemas.microsoft.com/office/drawing/2014/main" id="{CB345B69-2F56-8980-C926-CB477ACF0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152400</xdr:colOff>
      <xdr:row>0</xdr:row>
      <xdr:rowOff>76200</xdr:rowOff>
    </xdr:from>
    <xdr:to>
      <xdr:col>23</xdr:col>
      <xdr:colOff>209550</xdr:colOff>
      <xdr:row>18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23A4BA-6D61-44CD-EA8E-284885E283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18</xdr:row>
      <xdr:rowOff>152400</xdr:rowOff>
    </xdr:from>
    <xdr:to>
      <xdr:col>25</xdr:col>
      <xdr:colOff>200025</xdr:colOff>
      <xdr:row>39</xdr:row>
      <xdr:rowOff>9525</xdr:rowOff>
    </xdr:to>
    <xdr:graphicFrame macro="">
      <xdr:nvGraphicFramePr>
        <xdr:cNvPr id="3" name="Chart 3">
          <a:extLst>
            <a:ext uri="{FF2B5EF4-FFF2-40B4-BE49-F238E27FC236}">
              <a16:creationId xmlns:a16="http://schemas.microsoft.com/office/drawing/2014/main" id="{B5BAB988-080D-0002-CD4F-F521CD995C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</xdr:colOff>
      <xdr:row>0</xdr:row>
      <xdr:rowOff>19050</xdr:rowOff>
    </xdr:from>
    <xdr:to>
      <xdr:col>13</xdr:col>
      <xdr:colOff>561975</xdr:colOff>
      <xdr:row>18</xdr:row>
      <xdr:rowOff>66675</xdr:rowOff>
    </xdr:to>
    <xdr:graphicFrame macro="">
      <xdr:nvGraphicFramePr>
        <xdr:cNvPr id="4103" name="Chart 1">
          <a:extLst>
            <a:ext uri="{FF2B5EF4-FFF2-40B4-BE49-F238E27FC236}">
              <a16:creationId xmlns:a16="http://schemas.microsoft.com/office/drawing/2014/main" id="{4626D057-429B-A29A-3D90-8FABD4823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0</xdr:row>
      <xdr:rowOff>0</xdr:rowOff>
    </xdr:from>
    <xdr:to>
      <xdr:col>23</xdr:col>
      <xdr:colOff>142875</xdr:colOff>
      <xdr:row>18</xdr:row>
      <xdr:rowOff>57150</xdr:rowOff>
    </xdr:to>
    <xdr:graphicFrame macro="">
      <xdr:nvGraphicFramePr>
        <xdr:cNvPr id="4104" name="Chart 2">
          <a:extLst>
            <a:ext uri="{FF2B5EF4-FFF2-40B4-BE49-F238E27FC236}">
              <a16:creationId xmlns:a16="http://schemas.microsoft.com/office/drawing/2014/main" id="{48B87145-E3DF-FCB8-8F7B-ECC15286A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5.pdf" TargetMode="External"/><Relationship Id="rId13" Type="http://schemas.openxmlformats.org/officeDocument/2006/relationships/hyperlink" Target="http://vsolj.cetus-net.org/vsoljno51.pdf" TargetMode="External"/><Relationship Id="rId18" Type="http://schemas.openxmlformats.org/officeDocument/2006/relationships/hyperlink" Target="http://vsolj.cetus-net.org/vsoljno56.pdf" TargetMode="External"/><Relationship Id="rId3" Type="http://schemas.openxmlformats.org/officeDocument/2006/relationships/hyperlink" Target="http://vsolj.cetus-net.org/no42.pdf" TargetMode="External"/><Relationship Id="rId21" Type="http://schemas.openxmlformats.org/officeDocument/2006/relationships/hyperlink" Target="http://vsolj.cetus-net.org/vsoljno56.pdf" TargetMode="External"/><Relationship Id="rId7" Type="http://schemas.openxmlformats.org/officeDocument/2006/relationships/hyperlink" Target="http://vsolj.cetus-net.org/no44.pdf" TargetMode="External"/><Relationship Id="rId12" Type="http://schemas.openxmlformats.org/officeDocument/2006/relationships/hyperlink" Target="http://vsolj.cetus-net.org/vsoljno51.pdf" TargetMode="External"/><Relationship Id="rId17" Type="http://schemas.openxmlformats.org/officeDocument/2006/relationships/hyperlink" Target="http://vsolj.cetus-net.org/vsoljno56.pdf" TargetMode="External"/><Relationship Id="rId2" Type="http://schemas.openxmlformats.org/officeDocument/2006/relationships/hyperlink" Target="http://vsolj.cetus-net.org/no40.pdf" TargetMode="External"/><Relationship Id="rId16" Type="http://schemas.openxmlformats.org/officeDocument/2006/relationships/hyperlink" Target="http://vsolj.cetus-net.org/vsoljno53.pdf" TargetMode="External"/><Relationship Id="rId20" Type="http://schemas.openxmlformats.org/officeDocument/2006/relationships/hyperlink" Target="http://vsolj.cetus-net.org/vsoljno56.pdf" TargetMode="External"/><Relationship Id="rId1" Type="http://schemas.openxmlformats.org/officeDocument/2006/relationships/hyperlink" Target="http://vsolj.cetus-net.org/no40.pdf" TargetMode="External"/><Relationship Id="rId6" Type="http://schemas.openxmlformats.org/officeDocument/2006/relationships/hyperlink" Target="http://vsolj.cetus-net.org/no44.pdf" TargetMode="External"/><Relationship Id="rId11" Type="http://schemas.openxmlformats.org/officeDocument/2006/relationships/hyperlink" Target="http://var.astro.cz/oejv/issues/oejv0073.pdf" TargetMode="External"/><Relationship Id="rId5" Type="http://schemas.openxmlformats.org/officeDocument/2006/relationships/hyperlink" Target="http://vsolj.cetus-net.org/no44.pdf" TargetMode="External"/><Relationship Id="rId15" Type="http://schemas.openxmlformats.org/officeDocument/2006/relationships/hyperlink" Target="http://var.astro.cz/oejv/issues/oejv0137.pdf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://vsolj.cetus-net.org/no45.pdf" TargetMode="External"/><Relationship Id="rId19" Type="http://schemas.openxmlformats.org/officeDocument/2006/relationships/hyperlink" Target="http://vsolj.cetus-net.org/vsoljno56.pdf" TargetMode="External"/><Relationship Id="rId4" Type="http://schemas.openxmlformats.org/officeDocument/2006/relationships/hyperlink" Target="http://vsolj.cetus-net.org/no42.pdf" TargetMode="External"/><Relationship Id="rId9" Type="http://schemas.openxmlformats.org/officeDocument/2006/relationships/hyperlink" Target="http://vsolj.cetus-net.org/no45.pdf" TargetMode="External"/><Relationship Id="rId14" Type="http://schemas.openxmlformats.org/officeDocument/2006/relationships/hyperlink" Target="http://var.astro.cz/oejv/issues/oejv0137.pdf" TargetMode="External"/><Relationship Id="rId22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konkoly.hu/cgi-bin/IBVS?5898" TargetMode="External"/><Relationship Id="rId21" Type="http://schemas.openxmlformats.org/officeDocument/2006/relationships/hyperlink" Target="http://var.astro.cz/oejv/issues/oejv0074.pdf" TargetMode="External"/><Relationship Id="rId42" Type="http://schemas.openxmlformats.org/officeDocument/2006/relationships/hyperlink" Target="http://www.konkoly.hu/cgi-bin/IBVS?5602" TargetMode="External"/><Relationship Id="rId63" Type="http://schemas.openxmlformats.org/officeDocument/2006/relationships/hyperlink" Target="http://www.bav-astro.de/sfs/BAVM_link.php?BAVMnr=178" TargetMode="External"/><Relationship Id="rId84" Type="http://schemas.openxmlformats.org/officeDocument/2006/relationships/hyperlink" Target="http://www.konkoly.hu/cgi-bin/IBVS?5760" TargetMode="External"/><Relationship Id="rId138" Type="http://schemas.openxmlformats.org/officeDocument/2006/relationships/hyperlink" Target="http://www.konkoly.hu/cgi-bin/IBVS?5887" TargetMode="External"/><Relationship Id="rId159" Type="http://schemas.openxmlformats.org/officeDocument/2006/relationships/hyperlink" Target="http://www.konkoly.hu/cgi-bin/IBVS?5945" TargetMode="External"/><Relationship Id="rId170" Type="http://schemas.openxmlformats.org/officeDocument/2006/relationships/hyperlink" Target="http://www.bav-astro.de/sfs/BAVM_link.php?BAVMnr=220" TargetMode="External"/><Relationship Id="rId191" Type="http://schemas.openxmlformats.org/officeDocument/2006/relationships/hyperlink" Target="http://www.konkoly.hu/cgi-bin/IBVS?5992" TargetMode="External"/><Relationship Id="rId205" Type="http://schemas.openxmlformats.org/officeDocument/2006/relationships/hyperlink" Target="http://www.bav-astro.de/LkDB/index.php" TargetMode="External"/><Relationship Id="rId16" Type="http://schemas.openxmlformats.org/officeDocument/2006/relationships/hyperlink" Target="http://www.konkoly.hu/cgi-bin/IBVS?4534" TargetMode="External"/><Relationship Id="rId107" Type="http://schemas.openxmlformats.org/officeDocument/2006/relationships/hyperlink" Target="http://www.konkoly.hu/cgi-bin/IBVS?5898" TargetMode="External"/><Relationship Id="rId11" Type="http://schemas.openxmlformats.org/officeDocument/2006/relationships/hyperlink" Target="http://www.bav-astro.de/sfs/BAVM_link.php?BAVMnr=39" TargetMode="External"/><Relationship Id="rId32" Type="http://schemas.openxmlformats.org/officeDocument/2006/relationships/hyperlink" Target="http://www.konkoly.hu/cgi-bin/IBVS?5898" TargetMode="External"/><Relationship Id="rId37" Type="http://schemas.openxmlformats.org/officeDocument/2006/relationships/hyperlink" Target="http://vsolj.cetus-net.org/no42.pdf" TargetMode="External"/><Relationship Id="rId53" Type="http://schemas.openxmlformats.org/officeDocument/2006/relationships/hyperlink" Target="http://www.bav-astro.de/sfs/BAVM_link.php?BAVMnr=173" TargetMode="External"/><Relationship Id="rId58" Type="http://schemas.openxmlformats.org/officeDocument/2006/relationships/hyperlink" Target="http://var.astro.cz/oejv/issues/oejv0074.pdf" TargetMode="External"/><Relationship Id="rId74" Type="http://schemas.openxmlformats.org/officeDocument/2006/relationships/hyperlink" Target="http://www.konkoly.hu/cgi-bin/IBVS?5636" TargetMode="External"/><Relationship Id="rId79" Type="http://schemas.openxmlformats.org/officeDocument/2006/relationships/hyperlink" Target="http://vsolj.cetus-net.org/no45.pdf" TargetMode="External"/><Relationship Id="rId102" Type="http://schemas.openxmlformats.org/officeDocument/2006/relationships/hyperlink" Target="http://www.bav-astro.de/sfs/BAVM_link.php?BAVMnr=186" TargetMode="External"/><Relationship Id="rId123" Type="http://schemas.openxmlformats.org/officeDocument/2006/relationships/hyperlink" Target="http://www.konkoly.hu/cgi-bin/IBVS?5898" TargetMode="External"/><Relationship Id="rId128" Type="http://schemas.openxmlformats.org/officeDocument/2006/relationships/hyperlink" Target="http://www.aavso.org/sites/default/files/jaavso/v36n2/171.pdf" TargetMode="External"/><Relationship Id="rId144" Type="http://schemas.openxmlformats.org/officeDocument/2006/relationships/hyperlink" Target="http://www.konkoly.hu/cgi-bin/IBVS?5898" TargetMode="External"/><Relationship Id="rId149" Type="http://schemas.openxmlformats.org/officeDocument/2006/relationships/hyperlink" Target="http://www.bav-astro.de/sfs/BAVM_link.php?BAVMnr=209" TargetMode="External"/><Relationship Id="rId5" Type="http://schemas.openxmlformats.org/officeDocument/2006/relationships/hyperlink" Target="http://www.konkoly.hu/cgi-bin/IBVS?1249" TargetMode="External"/><Relationship Id="rId90" Type="http://schemas.openxmlformats.org/officeDocument/2006/relationships/hyperlink" Target="http://www.konkoly.hu/cgi-bin/IBVS?5707" TargetMode="External"/><Relationship Id="rId95" Type="http://schemas.openxmlformats.org/officeDocument/2006/relationships/hyperlink" Target="http://www.bav-astro.de/sfs/BAVM_link.php?BAVMnr=178" TargetMode="External"/><Relationship Id="rId160" Type="http://schemas.openxmlformats.org/officeDocument/2006/relationships/hyperlink" Target="http://vsolj.cetus-net.org/vsoljno51.pdf" TargetMode="External"/><Relationship Id="rId165" Type="http://schemas.openxmlformats.org/officeDocument/2006/relationships/hyperlink" Target="http://var.astro.cz/oejv/issues/oejv0137.pdf" TargetMode="External"/><Relationship Id="rId181" Type="http://schemas.openxmlformats.org/officeDocument/2006/relationships/hyperlink" Target="http://www.konkoly.hu/cgi-bin/IBVS?5990" TargetMode="External"/><Relationship Id="rId186" Type="http://schemas.openxmlformats.org/officeDocument/2006/relationships/hyperlink" Target="http://www.konkoly.hu/cgi-bin/IBVS?5990" TargetMode="External"/><Relationship Id="rId22" Type="http://schemas.openxmlformats.org/officeDocument/2006/relationships/hyperlink" Target="http://var.astro.cz/oejv/issues/oejv0074.pdf" TargetMode="External"/><Relationship Id="rId27" Type="http://schemas.openxmlformats.org/officeDocument/2006/relationships/hyperlink" Target="http://www.konkoly.hu/cgi-bin/IBVS?5583" TargetMode="External"/><Relationship Id="rId43" Type="http://schemas.openxmlformats.org/officeDocument/2006/relationships/hyperlink" Target="http://www.bav-astro.de/sfs/BAVM_link.php?BAVMnr=172" TargetMode="External"/><Relationship Id="rId48" Type="http://schemas.openxmlformats.org/officeDocument/2006/relationships/hyperlink" Target="http://www.konkoly.hu/cgi-bin/IBVS?5668" TargetMode="External"/><Relationship Id="rId64" Type="http://schemas.openxmlformats.org/officeDocument/2006/relationships/hyperlink" Target="http://www.bav-astro.de/sfs/BAVM_link.php?BAVMnr=173" TargetMode="External"/><Relationship Id="rId69" Type="http://schemas.openxmlformats.org/officeDocument/2006/relationships/hyperlink" Target="http://www.konkoly.hu/cgi-bin/IBVS?5636" TargetMode="External"/><Relationship Id="rId113" Type="http://schemas.openxmlformats.org/officeDocument/2006/relationships/hyperlink" Target="http://www.konkoly.hu/cgi-bin/IBVS?5898" TargetMode="External"/><Relationship Id="rId118" Type="http://schemas.openxmlformats.org/officeDocument/2006/relationships/hyperlink" Target="http://www.konkoly.hu/cgi-bin/IBVS?5898" TargetMode="External"/><Relationship Id="rId134" Type="http://schemas.openxmlformats.org/officeDocument/2006/relationships/hyperlink" Target="http://www.aavso.org/sites/default/files/jaavso/v36n2/186.pdf" TargetMode="External"/><Relationship Id="rId139" Type="http://schemas.openxmlformats.org/officeDocument/2006/relationships/hyperlink" Target="http://www.konkoly.hu/cgi-bin/IBVS?5887" TargetMode="External"/><Relationship Id="rId80" Type="http://schemas.openxmlformats.org/officeDocument/2006/relationships/hyperlink" Target="http://vsolj.cetus-net.org/no45.pdf" TargetMode="External"/><Relationship Id="rId85" Type="http://schemas.openxmlformats.org/officeDocument/2006/relationships/hyperlink" Target="http://www.konkoly.hu/cgi-bin/IBVS?5707" TargetMode="External"/><Relationship Id="rId150" Type="http://schemas.openxmlformats.org/officeDocument/2006/relationships/hyperlink" Target="http://www.bav-astro.de/sfs/BAVM_link.php?BAVMnr=214" TargetMode="External"/><Relationship Id="rId155" Type="http://schemas.openxmlformats.org/officeDocument/2006/relationships/hyperlink" Target="http://www.bav-astro.de/sfs/BAVM_link.php?BAVMnr=209" TargetMode="External"/><Relationship Id="rId171" Type="http://schemas.openxmlformats.org/officeDocument/2006/relationships/hyperlink" Target="http://www.bav-astro.de/sfs/BAVM_link.php?BAVMnr=220" TargetMode="External"/><Relationship Id="rId176" Type="http://schemas.openxmlformats.org/officeDocument/2006/relationships/hyperlink" Target="http://www.konkoly.hu/cgi-bin/IBVS?5990" TargetMode="External"/><Relationship Id="rId192" Type="http://schemas.openxmlformats.org/officeDocument/2006/relationships/hyperlink" Target="http://vsolj.cetus-net.org/vsoljno53.pdf" TargetMode="External"/><Relationship Id="rId197" Type="http://schemas.openxmlformats.org/officeDocument/2006/relationships/hyperlink" Target="http://var.astro.cz/oejv/issues/oejv0160.pdf" TargetMode="External"/><Relationship Id="rId201" Type="http://schemas.openxmlformats.org/officeDocument/2006/relationships/hyperlink" Target="http://vsolj.cetus-net.org/vsoljno56.pdf" TargetMode="External"/><Relationship Id="rId12" Type="http://schemas.openxmlformats.org/officeDocument/2006/relationships/hyperlink" Target="http://www.bav-astro.de/sfs/BAVM_link.php?BAVMnr=39" TargetMode="External"/><Relationship Id="rId17" Type="http://schemas.openxmlformats.org/officeDocument/2006/relationships/hyperlink" Target="http://www.konkoly.hu/cgi-bin/IBVS?4534" TargetMode="External"/><Relationship Id="rId33" Type="http://schemas.openxmlformats.org/officeDocument/2006/relationships/hyperlink" Target="http://www.konkoly.hu/cgi-bin/IBVS?5898" TargetMode="External"/><Relationship Id="rId38" Type="http://schemas.openxmlformats.org/officeDocument/2006/relationships/hyperlink" Target="http://www.bav-astro.de/sfs/BAVM_link.php?BAVMnr=172" TargetMode="External"/><Relationship Id="rId59" Type="http://schemas.openxmlformats.org/officeDocument/2006/relationships/hyperlink" Target="http://www.bav-astro.de/sfs/BAVM_link.php?BAVMnr=173" TargetMode="External"/><Relationship Id="rId103" Type="http://schemas.openxmlformats.org/officeDocument/2006/relationships/hyperlink" Target="http://www.bav-astro.de/sfs/BAVM_link.php?BAVMnr=186" TargetMode="External"/><Relationship Id="rId108" Type="http://schemas.openxmlformats.org/officeDocument/2006/relationships/hyperlink" Target="http://www.konkoly.hu/cgi-bin/IBVS?5898" TargetMode="External"/><Relationship Id="rId124" Type="http://schemas.openxmlformats.org/officeDocument/2006/relationships/hyperlink" Target="http://www.konkoly.hu/cgi-bin/IBVS?5898" TargetMode="External"/><Relationship Id="rId129" Type="http://schemas.openxmlformats.org/officeDocument/2006/relationships/hyperlink" Target="http://www.konkoly.hu/cgi-bin/IBVS?5898" TargetMode="External"/><Relationship Id="rId54" Type="http://schemas.openxmlformats.org/officeDocument/2006/relationships/hyperlink" Target="http://www.konkoly.hu/cgi-bin/IBVS?5668" TargetMode="External"/><Relationship Id="rId70" Type="http://schemas.openxmlformats.org/officeDocument/2006/relationships/hyperlink" Target="http://www.konkoly.hu/cgi-bin/IBVS?5636" TargetMode="External"/><Relationship Id="rId75" Type="http://schemas.openxmlformats.org/officeDocument/2006/relationships/hyperlink" Target="http://www.konkoly.hu/cgi-bin/IBVS?5636" TargetMode="External"/><Relationship Id="rId91" Type="http://schemas.openxmlformats.org/officeDocument/2006/relationships/hyperlink" Target="http://www.konkoly.hu/cgi-bin/IBVS?5777" TargetMode="External"/><Relationship Id="rId96" Type="http://schemas.openxmlformats.org/officeDocument/2006/relationships/hyperlink" Target="http://vsolj.cetus-net.org/no45.pdf" TargetMode="External"/><Relationship Id="rId140" Type="http://schemas.openxmlformats.org/officeDocument/2006/relationships/hyperlink" Target="http://www.konkoly.hu/cgi-bin/IBVS?5887" TargetMode="External"/><Relationship Id="rId145" Type="http://schemas.openxmlformats.org/officeDocument/2006/relationships/hyperlink" Target="http://www.konkoly.hu/cgi-bin/IBVS?5887" TargetMode="External"/><Relationship Id="rId161" Type="http://schemas.openxmlformats.org/officeDocument/2006/relationships/hyperlink" Target="http://vsolj.cetus-net.org/vsoljno51.pdf" TargetMode="External"/><Relationship Id="rId166" Type="http://schemas.openxmlformats.org/officeDocument/2006/relationships/hyperlink" Target="http://www.konkoly.hu/cgi-bin/IBVS?5980" TargetMode="External"/><Relationship Id="rId182" Type="http://schemas.openxmlformats.org/officeDocument/2006/relationships/hyperlink" Target="http://www.konkoly.hu/cgi-bin/IBVS?5990" TargetMode="External"/><Relationship Id="rId187" Type="http://schemas.openxmlformats.org/officeDocument/2006/relationships/hyperlink" Target="http://www.bav-astro.de/sfs/BAVM_link.php?BAVMnr=220" TargetMode="External"/><Relationship Id="rId1" Type="http://schemas.openxmlformats.org/officeDocument/2006/relationships/hyperlink" Target="http://www.konkoly.hu/cgi-bin/IBVS?1715" TargetMode="External"/><Relationship Id="rId6" Type="http://schemas.openxmlformats.org/officeDocument/2006/relationships/hyperlink" Target="http://www.konkoly.hu/cgi-bin/IBVS?1249" TargetMode="External"/><Relationship Id="rId23" Type="http://schemas.openxmlformats.org/officeDocument/2006/relationships/hyperlink" Target="http://www.konkoly.hu/cgi-bin/IBVS?5583" TargetMode="External"/><Relationship Id="rId28" Type="http://schemas.openxmlformats.org/officeDocument/2006/relationships/hyperlink" Target="http://www.konkoly.hu/cgi-bin/IBVS?5898" TargetMode="External"/><Relationship Id="rId49" Type="http://schemas.openxmlformats.org/officeDocument/2006/relationships/hyperlink" Target="http://www.konkoly.hu/cgi-bin/IBVS?5668" TargetMode="External"/><Relationship Id="rId114" Type="http://schemas.openxmlformats.org/officeDocument/2006/relationships/hyperlink" Target="http://var.astro.cz/oejv/issues/oejv0074.pdf" TargetMode="External"/><Relationship Id="rId119" Type="http://schemas.openxmlformats.org/officeDocument/2006/relationships/hyperlink" Target="http://www.bav-astro.de/sfs/BAVM_link.php?BAVMnr=186" TargetMode="External"/><Relationship Id="rId44" Type="http://schemas.openxmlformats.org/officeDocument/2006/relationships/hyperlink" Target="http://www.bav-astro.de/sfs/BAVM_link.php?BAVMnr=172" TargetMode="External"/><Relationship Id="rId60" Type="http://schemas.openxmlformats.org/officeDocument/2006/relationships/hyperlink" Target="http://www.bav-astro.de/sfs/BAVM_link.php?BAVMnr=173" TargetMode="External"/><Relationship Id="rId65" Type="http://schemas.openxmlformats.org/officeDocument/2006/relationships/hyperlink" Target="http://www.bav-astro.de/sfs/BAVM_link.php?BAVMnr=173" TargetMode="External"/><Relationship Id="rId81" Type="http://schemas.openxmlformats.org/officeDocument/2006/relationships/hyperlink" Target="http://www.bav-astro.de/sfs/BAVM_link.php?BAVMnr=186" TargetMode="External"/><Relationship Id="rId86" Type="http://schemas.openxmlformats.org/officeDocument/2006/relationships/hyperlink" Target="http://www.konkoly.hu/cgi-bin/IBVS?5777" TargetMode="External"/><Relationship Id="rId130" Type="http://schemas.openxmlformats.org/officeDocument/2006/relationships/hyperlink" Target="http://www.konkoly.hu/cgi-bin/IBVS?5875" TargetMode="External"/><Relationship Id="rId135" Type="http://schemas.openxmlformats.org/officeDocument/2006/relationships/hyperlink" Target="http://www.aavso.org/sites/default/files/jaavso/v36n2/186.pdf" TargetMode="External"/><Relationship Id="rId151" Type="http://schemas.openxmlformats.org/officeDocument/2006/relationships/hyperlink" Target="http://www.bav-astro.de/sfs/BAVM_link.php?BAVMnr=209" TargetMode="External"/><Relationship Id="rId156" Type="http://schemas.openxmlformats.org/officeDocument/2006/relationships/hyperlink" Target="http://www.konkoly.hu/cgi-bin/IBVS?5980" TargetMode="External"/><Relationship Id="rId177" Type="http://schemas.openxmlformats.org/officeDocument/2006/relationships/hyperlink" Target="http://www.konkoly.hu/cgi-bin/IBVS?5990" TargetMode="External"/><Relationship Id="rId198" Type="http://schemas.openxmlformats.org/officeDocument/2006/relationships/hyperlink" Target="http://www.konkoly.hu/cgi-bin/IBVS?6029" TargetMode="External"/><Relationship Id="rId172" Type="http://schemas.openxmlformats.org/officeDocument/2006/relationships/hyperlink" Target="http://www.konkoly.hu/cgi-bin/IBVS?5990" TargetMode="External"/><Relationship Id="rId193" Type="http://schemas.openxmlformats.org/officeDocument/2006/relationships/hyperlink" Target="http://vsolj.cetus-net.org/vsoljno53.pdf" TargetMode="External"/><Relationship Id="rId202" Type="http://schemas.openxmlformats.org/officeDocument/2006/relationships/hyperlink" Target="http://vsolj.cetus-net.org/vsoljno56.pdf" TargetMode="External"/><Relationship Id="rId13" Type="http://schemas.openxmlformats.org/officeDocument/2006/relationships/hyperlink" Target="http://www.bav-astro.de/sfs/BAVM_link.php?BAVMnr=39" TargetMode="External"/><Relationship Id="rId18" Type="http://schemas.openxmlformats.org/officeDocument/2006/relationships/hyperlink" Target="http://www.konkoly.hu/cgi-bin/IBVS?5027" TargetMode="External"/><Relationship Id="rId39" Type="http://schemas.openxmlformats.org/officeDocument/2006/relationships/hyperlink" Target="http://www.konkoly.hu/cgi-bin/IBVS?5493" TargetMode="External"/><Relationship Id="rId109" Type="http://schemas.openxmlformats.org/officeDocument/2006/relationships/hyperlink" Target="http://www.konkoly.hu/cgi-bin/IBVS?5898" TargetMode="External"/><Relationship Id="rId34" Type="http://schemas.openxmlformats.org/officeDocument/2006/relationships/hyperlink" Target="http://www.konkoly.hu/cgi-bin/IBVS?5898" TargetMode="External"/><Relationship Id="rId50" Type="http://schemas.openxmlformats.org/officeDocument/2006/relationships/hyperlink" Target="http://www.konkoly.hu/cgi-bin/IBVS?5668" TargetMode="External"/><Relationship Id="rId55" Type="http://schemas.openxmlformats.org/officeDocument/2006/relationships/hyperlink" Target="http://www.konkoly.hu/cgi-bin/IBVS?5668" TargetMode="External"/><Relationship Id="rId76" Type="http://schemas.openxmlformats.org/officeDocument/2006/relationships/hyperlink" Target="http://www.konkoly.hu/cgi-bin/IBVS?5777" TargetMode="External"/><Relationship Id="rId97" Type="http://schemas.openxmlformats.org/officeDocument/2006/relationships/hyperlink" Target="http://www.konkoly.hu/cgi-bin/IBVS?5898" TargetMode="External"/><Relationship Id="rId104" Type="http://schemas.openxmlformats.org/officeDocument/2006/relationships/hyperlink" Target="http://www.konkoly.hu/cgi-bin/IBVS?5777" TargetMode="External"/><Relationship Id="rId120" Type="http://schemas.openxmlformats.org/officeDocument/2006/relationships/hyperlink" Target="http://www.bav-astro.de/sfs/BAVM_link.php?BAVMnr=186" TargetMode="External"/><Relationship Id="rId125" Type="http://schemas.openxmlformats.org/officeDocument/2006/relationships/hyperlink" Target="http://var.astro.cz/oejv/issues/oejv0073.pdf" TargetMode="External"/><Relationship Id="rId141" Type="http://schemas.openxmlformats.org/officeDocument/2006/relationships/hyperlink" Target="http://www.konkoly.hu/cgi-bin/IBVS?5887" TargetMode="External"/><Relationship Id="rId146" Type="http://schemas.openxmlformats.org/officeDocument/2006/relationships/hyperlink" Target="http://www.konkoly.hu/cgi-bin/IBVS?5887" TargetMode="External"/><Relationship Id="rId167" Type="http://schemas.openxmlformats.org/officeDocument/2006/relationships/hyperlink" Target="http://www.konkoly.hu/cgi-bin/IBVS?5992" TargetMode="External"/><Relationship Id="rId188" Type="http://schemas.openxmlformats.org/officeDocument/2006/relationships/hyperlink" Target="http://www.bav-astro.de/sfs/BAVM_link.php?BAVMnr=220" TargetMode="External"/><Relationship Id="rId7" Type="http://schemas.openxmlformats.org/officeDocument/2006/relationships/hyperlink" Target="http://www.konkoly.hu/cgi-bin/IBVS?1249" TargetMode="External"/><Relationship Id="rId71" Type="http://schemas.openxmlformats.org/officeDocument/2006/relationships/hyperlink" Target="http://www.konkoly.hu/cgi-bin/IBVS?5636" TargetMode="External"/><Relationship Id="rId92" Type="http://schemas.openxmlformats.org/officeDocument/2006/relationships/hyperlink" Target="http://www.konkoly.hu/cgi-bin/IBVS?5707" TargetMode="External"/><Relationship Id="rId162" Type="http://schemas.openxmlformats.org/officeDocument/2006/relationships/hyperlink" Target="http://www.bav-astro.de/sfs/BAVM_link.php?BAVMnr=214" TargetMode="External"/><Relationship Id="rId183" Type="http://schemas.openxmlformats.org/officeDocument/2006/relationships/hyperlink" Target="http://www.bav-astro.de/sfs/BAVM_link.php?BAVMnr=220" TargetMode="External"/><Relationship Id="rId2" Type="http://schemas.openxmlformats.org/officeDocument/2006/relationships/hyperlink" Target="http://www.konkoly.hu/cgi-bin/IBVS?1715" TargetMode="External"/><Relationship Id="rId29" Type="http://schemas.openxmlformats.org/officeDocument/2006/relationships/hyperlink" Target="http://vsolj.cetus-net.org/no40.pdf" TargetMode="External"/><Relationship Id="rId24" Type="http://schemas.openxmlformats.org/officeDocument/2006/relationships/hyperlink" Target="http://var.astro.cz/oejv/issues/oejv0074.pdf" TargetMode="External"/><Relationship Id="rId40" Type="http://schemas.openxmlformats.org/officeDocument/2006/relationships/hyperlink" Target="http://www.konkoly.hu/cgi-bin/IBVS?5676" TargetMode="External"/><Relationship Id="rId45" Type="http://schemas.openxmlformats.org/officeDocument/2006/relationships/hyperlink" Target="http://www.bav-astro.de/sfs/BAVM_link.php?BAVMnr=173" TargetMode="External"/><Relationship Id="rId66" Type="http://schemas.openxmlformats.org/officeDocument/2006/relationships/hyperlink" Target="http://www.konkoly.hu/cgi-bin/IBVS?5636" TargetMode="External"/><Relationship Id="rId87" Type="http://schemas.openxmlformats.org/officeDocument/2006/relationships/hyperlink" Target="http://var.astro.cz/oejv/issues/oejv0074.pdf" TargetMode="External"/><Relationship Id="rId110" Type="http://schemas.openxmlformats.org/officeDocument/2006/relationships/hyperlink" Target="http://www.konkoly.hu/cgi-bin/IBVS?5795" TargetMode="External"/><Relationship Id="rId115" Type="http://schemas.openxmlformats.org/officeDocument/2006/relationships/hyperlink" Target="http://www.bav-astro.de/sfs/BAVM_link.php?BAVMnr=201" TargetMode="External"/><Relationship Id="rId131" Type="http://schemas.openxmlformats.org/officeDocument/2006/relationships/hyperlink" Target="http://www.aavso.org/sites/default/files/jaavso/v36n2/186.pdf" TargetMode="External"/><Relationship Id="rId136" Type="http://schemas.openxmlformats.org/officeDocument/2006/relationships/hyperlink" Target="http://www.konkoly.hu/cgi-bin/IBVS?5875" TargetMode="External"/><Relationship Id="rId157" Type="http://schemas.openxmlformats.org/officeDocument/2006/relationships/hyperlink" Target="http://www.konkoly.hu/cgi-bin/IBVS?5974" TargetMode="External"/><Relationship Id="rId178" Type="http://schemas.openxmlformats.org/officeDocument/2006/relationships/hyperlink" Target="http://www.konkoly.hu/cgi-bin/IBVS?5990" TargetMode="External"/><Relationship Id="rId61" Type="http://schemas.openxmlformats.org/officeDocument/2006/relationships/hyperlink" Target="http://www.bav-astro.de/sfs/BAVM_link.php?BAVMnr=173" TargetMode="External"/><Relationship Id="rId82" Type="http://schemas.openxmlformats.org/officeDocument/2006/relationships/hyperlink" Target="http://www.konkoly.hu/cgi-bin/IBVS?5777" TargetMode="External"/><Relationship Id="rId152" Type="http://schemas.openxmlformats.org/officeDocument/2006/relationships/hyperlink" Target="http://www.bav-astro.de/sfs/BAVM_link.php?BAVMnr=209" TargetMode="External"/><Relationship Id="rId173" Type="http://schemas.openxmlformats.org/officeDocument/2006/relationships/hyperlink" Target="http://var.astro.cz/oejv/issues/oejv0160.pdf" TargetMode="External"/><Relationship Id="rId194" Type="http://schemas.openxmlformats.org/officeDocument/2006/relationships/hyperlink" Target="http://www.konkoly.hu/cgi-bin/IBVS?6050" TargetMode="External"/><Relationship Id="rId199" Type="http://schemas.openxmlformats.org/officeDocument/2006/relationships/hyperlink" Target="http://www.bav-astro.de/sfs/BAVM_link.php?BAVMnr=231" TargetMode="External"/><Relationship Id="rId203" Type="http://schemas.openxmlformats.org/officeDocument/2006/relationships/hyperlink" Target="http://vsolj.cetus-net.org/vsoljno56.pdf" TargetMode="External"/><Relationship Id="rId19" Type="http://schemas.openxmlformats.org/officeDocument/2006/relationships/hyperlink" Target="http://www.konkoly.hu/cgi-bin/IBVS?5027" TargetMode="External"/><Relationship Id="rId14" Type="http://schemas.openxmlformats.org/officeDocument/2006/relationships/hyperlink" Target="http://www.bav-astro.de/sfs/BAVM_link.php?BAVMnr=50" TargetMode="External"/><Relationship Id="rId30" Type="http://schemas.openxmlformats.org/officeDocument/2006/relationships/hyperlink" Target="http://www.konkoly.hu/cgi-bin/IBVS?5898" TargetMode="External"/><Relationship Id="rId35" Type="http://schemas.openxmlformats.org/officeDocument/2006/relationships/hyperlink" Target="http://vsolj.cetus-net.org/no40.pdf" TargetMode="External"/><Relationship Id="rId56" Type="http://schemas.openxmlformats.org/officeDocument/2006/relationships/hyperlink" Target="http://vsolj.cetus-net.org/no44.pdf" TargetMode="External"/><Relationship Id="rId77" Type="http://schemas.openxmlformats.org/officeDocument/2006/relationships/hyperlink" Target="http://www.konkoly.hu/cgi-bin/IBVS?5777" TargetMode="External"/><Relationship Id="rId100" Type="http://schemas.openxmlformats.org/officeDocument/2006/relationships/hyperlink" Target="http://var.astro.cz/oejv/issues/oejv0074.pdf" TargetMode="External"/><Relationship Id="rId105" Type="http://schemas.openxmlformats.org/officeDocument/2006/relationships/hyperlink" Target="http://www.bav-astro.de/sfs/BAVM_link.php?BAVMnr=186" TargetMode="External"/><Relationship Id="rId126" Type="http://schemas.openxmlformats.org/officeDocument/2006/relationships/hyperlink" Target="http://var.astro.cz/oejv/issues/oejv0073.pdf" TargetMode="External"/><Relationship Id="rId147" Type="http://schemas.openxmlformats.org/officeDocument/2006/relationships/hyperlink" Target="http://www.konkoly.hu/cgi-bin/IBVS?5887" TargetMode="External"/><Relationship Id="rId168" Type="http://schemas.openxmlformats.org/officeDocument/2006/relationships/hyperlink" Target="http://www.konkoly.hu/cgi-bin/IBVS?5992" TargetMode="External"/><Relationship Id="rId8" Type="http://schemas.openxmlformats.org/officeDocument/2006/relationships/hyperlink" Target="http://www.konkoly.hu/cgi-bin/IBVS?1249" TargetMode="External"/><Relationship Id="rId51" Type="http://schemas.openxmlformats.org/officeDocument/2006/relationships/hyperlink" Target="http://www.konkoly.hu/cgi-bin/IBVS?5668" TargetMode="External"/><Relationship Id="rId72" Type="http://schemas.openxmlformats.org/officeDocument/2006/relationships/hyperlink" Target="http://www.konkoly.hu/cgi-bin/IBVS?5636" TargetMode="External"/><Relationship Id="rId93" Type="http://schemas.openxmlformats.org/officeDocument/2006/relationships/hyperlink" Target="http://www.bav-astro.de/sfs/BAVM_link.php?BAVMnr=178" TargetMode="External"/><Relationship Id="rId98" Type="http://schemas.openxmlformats.org/officeDocument/2006/relationships/hyperlink" Target="http://www.bav-astro.de/sfs/BAVM_link.php?BAVMnr=186" TargetMode="External"/><Relationship Id="rId121" Type="http://schemas.openxmlformats.org/officeDocument/2006/relationships/hyperlink" Target="http://www.bav-astro.de/sfs/BAVM_link.php?BAVMnr=186" TargetMode="External"/><Relationship Id="rId142" Type="http://schemas.openxmlformats.org/officeDocument/2006/relationships/hyperlink" Target="http://www.konkoly.hu/cgi-bin/IBVS?5894" TargetMode="External"/><Relationship Id="rId163" Type="http://schemas.openxmlformats.org/officeDocument/2006/relationships/hyperlink" Target="http://www.bav-astro.de/sfs/BAVM_link.php?BAVMnr=214" TargetMode="External"/><Relationship Id="rId184" Type="http://schemas.openxmlformats.org/officeDocument/2006/relationships/hyperlink" Target="http://www.bav-astro.de/sfs/BAVM_link.php?BAVMnr=220" TargetMode="External"/><Relationship Id="rId189" Type="http://schemas.openxmlformats.org/officeDocument/2006/relationships/hyperlink" Target="http://www.bav-astro.de/sfs/BAVM_link.php?BAVMnr=220" TargetMode="External"/><Relationship Id="rId3" Type="http://schemas.openxmlformats.org/officeDocument/2006/relationships/hyperlink" Target="http://www.konkoly.hu/cgi-bin/IBVS?1715" TargetMode="External"/><Relationship Id="rId25" Type="http://schemas.openxmlformats.org/officeDocument/2006/relationships/hyperlink" Target="http://var.astro.cz/oejv/issues/oejv0074.pdf" TargetMode="External"/><Relationship Id="rId46" Type="http://schemas.openxmlformats.org/officeDocument/2006/relationships/hyperlink" Target="http://www.bav-astro.de/sfs/BAVM_link.php?BAVMnr=172" TargetMode="External"/><Relationship Id="rId67" Type="http://schemas.openxmlformats.org/officeDocument/2006/relationships/hyperlink" Target="http://www.konkoly.hu/cgi-bin/IBVS?5636" TargetMode="External"/><Relationship Id="rId116" Type="http://schemas.openxmlformats.org/officeDocument/2006/relationships/hyperlink" Target="http://www.konkoly.hu/cgi-bin/IBVS?5898" TargetMode="External"/><Relationship Id="rId137" Type="http://schemas.openxmlformats.org/officeDocument/2006/relationships/hyperlink" Target="http://www.konkoly.hu/cgi-bin/IBVS?5875" TargetMode="External"/><Relationship Id="rId158" Type="http://schemas.openxmlformats.org/officeDocument/2006/relationships/hyperlink" Target="http://www.konkoly.hu/cgi-bin/IBVS?5974" TargetMode="External"/><Relationship Id="rId20" Type="http://schemas.openxmlformats.org/officeDocument/2006/relationships/hyperlink" Target="http://www.konkoly.hu/cgi-bin/IBVS?5040" TargetMode="External"/><Relationship Id="rId41" Type="http://schemas.openxmlformats.org/officeDocument/2006/relationships/hyperlink" Target="http://www.konkoly.hu/cgi-bin/IBVS?5602" TargetMode="External"/><Relationship Id="rId62" Type="http://schemas.openxmlformats.org/officeDocument/2006/relationships/hyperlink" Target="http://www.bav-astro.de/sfs/BAVM_link.php?BAVMnr=173" TargetMode="External"/><Relationship Id="rId83" Type="http://schemas.openxmlformats.org/officeDocument/2006/relationships/hyperlink" Target="http://www.konkoly.hu/cgi-bin/IBVS?5777" TargetMode="External"/><Relationship Id="rId88" Type="http://schemas.openxmlformats.org/officeDocument/2006/relationships/hyperlink" Target="http://var.astro.cz/oejv/issues/oejv0074.pdf" TargetMode="External"/><Relationship Id="rId111" Type="http://schemas.openxmlformats.org/officeDocument/2006/relationships/hyperlink" Target="http://www.konkoly.hu/cgi-bin/IBVS?5898" TargetMode="External"/><Relationship Id="rId132" Type="http://schemas.openxmlformats.org/officeDocument/2006/relationships/hyperlink" Target="http://www.aavso.org/sites/default/files/jaavso/v36n2/186.pdf" TargetMode="External"/><Relationship Id="rId153" Type="http://schemas.openxmlformats.org/officeDocument/2006/relationships/hyperlink" Target="http://www.bav-astro.de/sfs/BAVM_link.php?BAVMnr=209" TargetMode="External"/><Relationship Id="rId174" Type="http://schemas.openxmlformats.org/officeDocument/2006/relationships/hyperlink" Target="http://www.konkoly.hu/cgi-bin/IBVS?5990" TargetMode="External"/><Relationship Id="rId179" Type="http://schemas.openxmlformats.org/officeDocument/2006/relationships/hyperlink" Target="http://www.konkoly.hu/cgi-bin/IBVS?5990" TargetMode="External"/><Relationship Id="rId195" Type="http://schemas.openxmlformats.org/officeDocument/2006/relationships/hyperlink" Target="http://www.konkoly.hu/cgi-bin/IBVS?6029" TargetMode="External"/><Relationship Id="rId190" Type="http://schemas.openxmlformats.org/officeDocument/2006/relationships/hyperlink" Target="http://www.konkoly.hu/cgi-bin/IBVS?5992" TargetMode="External"/><Relationship Id="rId204" Type="http://schemas.openxmlformats.org/officeDocument/2006/relationships/hyperlink" Target="http://vsolj.cetus-net.org/vsoljno56.pdf" TargetMode="External"/><Relationship Id="rId15" Type="http://schemas.openxmlformats.org/officeDocument/2006/relationships/hyperlink" Target="http://www.bav-astro.de/sfs/BAVM_link.php?BAVMnr=50" TargetMode="External"/><Relationship Id="rId36" Type="http://schemas.openxmlformats.org/officeDocument/2006/relationships/hyperlink" Target="http://vsolj.cetus-net.org/no42.pdf" TargetMode="External"/><Relationship Id="rId57" Type="http://schemas.openxmlformats.org/officeDocument/2006/relationships/hyperlink" Target="http://vsolj.cetus-net.org/no44.pdf" TargetMode="External"/><Relationship Id="rId106" Type="http://schemas.openxmlformats.org/officeDocument/2006/relationships/hyperlink" Target="http://www.konkoly.hu/cgi-bin/IBVS?5898" TargetMode="External"/><Relationship Id="rId127" Type="http://schemas.openxmlformats.org/officeDocument/2006/relationships/hyperlink" Target="http://www.konkoly.hu/cgi-bin/IBVS?5898" TargetMode="External"/><Relationship Id="rId10" Type="http://schemas.openxmlformats.org/officeDocument/2006/relationships/hyperlink" Target="http://www.bav-astro.de/sfs/BAVM_link.php?BAVMnr=34" TargetMode="External"/><Relationship Id="rId31" Type="http://schemas.openxmlformats.org/officeDocument/2006/relationships/hyperlink" Target="http://www.konkoly.hu/cgi-bin/IBVS?5898" TargetMode="External"/><Relationship Id="rId52" Type="http://schemas.openxmlformats.org/officeDocument/2006/relationships/hyperlink" Target="http://www.konkoly.hu/cgi-bin/IBVS?5668" TargetMode="External"/><Relationship Id="rId73" Type="http://schemas.openxmlformats.org/officeDocument/2006/relationships/hyperlink" Target="http://www.konkoly.hu/cgi-bin/IBVS?5636" TargetMode="External"/><Relationship Id="rId78" Type="http://schemas.openxmlformats.org/officeDocument/2006/relationships/hyperlink" Target="http://www.bav-astro.de/sfs/BAVM_link.php?BAVMnr=186" TargetMode="External"/><Relationship Id="rId94" Type="http://schemas.openxmlformats.org/officeDocument/2006/relationships/hyperlink" Target="http://www.bav-astro.de/sfs/BAVM_link.php?BAVMnr=178" TargetMode="External"/><Relationship Id="rId99" Type="http://schemas.openxmlformats.org/officeDocument/2006/relationships/hyperlink" Target="http://www.konkoly.hu/cgi-bin/IBVS?5777" TargetMode="External"/><Relationship Id="rId101" Type="http://schemas.openxmlformats.org/officeDocument/2006/relationships/hyperlink" Target="http://www.konkoly.hu/cgi-bin/IBVS?5777" TargetMode="External"/><Relationship Id="rId122" Type="http://schemas.openxmlformats.org/officeDocument/2006/relationships/hyperlink" Target="http://var.astro.cz/oejv/issues/oejv0074.pdf" TargetMode="External"/><Relationship Id="rId143" Type="http://schemas.openxmlformats.org/officeDocument/2006/relationships/hyperlink" Target="http://www.konkoly.hu/cgi-bin/IBVS?5898" TargetMode="External"/><Relationship Id="rId148" Type="http://schemas.openxmlformats.org/officeDocument/2006/relationships/hyperlink" Target="http://www.konkoly.hu/cgi-bin/IBVS?5887" TargetMode="External"/><Relationship Id="rId164" Type="http://schemas.openxmlformats.org/officeDocument/2006/relationships/hyperlink" Target="http://var.astro.cz/oejv/issues/oejv0137.pdf" TargetMode="External"/><Relationship Id="rId169" Type="http://schemas.openxmlformats.org/officeDocument/2006/relationships/hyperlink" Target="http://www.konkoly.hu/cgi-bin/IBVS?6044" TargetMode="External"/><Relationship Id="rId185" Type="http://schemas.openxmlformats.org/officeDocument/2006/relationships/hyperlink" Target="http://www.konkoly.hu/cgi-bin/IBVS?5990" TargetMode="External"/><Relationship Id="rId4" Type="http://schemas.openxmlformats.org/officeDocument/2006/relationships/hyperlink" Target="http://www.konkoly.hu/cgi-bin/IBVS?1249" TargetMode="External"/><Relationship Id="rId9" Type="http://schemas.openxmlformats.org/officeDocument/2006/relationships/hyperlink" Target="http://www.bav-astro.de/sfs/BAVM_link.php?BAVMnr=34" TargetMode="External"/><Relationship Id="rId180" Type="http://schemas.openxmlformats.org/officeDocument/2006/relationships/hyperlink" Target="http://www.konkoly.hu/cgi-bin/IBVS?5990" TargetMode="External"/><Relationship Id="rId26" Type="http://schemas.openxmlformats.org/officeDocument/2006/relationships/hyperlink" Target="http://var.astro.cz/oejv/issues/oejv0074.pdf" TargetMode="External"/><Relationship Id="rId47" Type="http://schemas.openxmlformats.org/officeDocument/2006/relationships/hyperlink" Target="http://www.bav-astro.de/sfs/BAVM_link.php?BAVMnr=172" TargetMode="External"/><Relationship Id="rId68" Type="http://schemas.openxmlformats.org/officeDocument/2006/relationships/hyperlink" Target="http://vsolj.cetus-net.org/no44.pdf" TargetMode="External"/><Relationship Id="rId89" Type="http://schemas.openxmlformats.org/officeDocument/2006/relationships/hyperlink" Target="http://www.bav-astro.de/sfs/BAVM_link.php?BAVMnr=178" TargetMode="External"/><Relationship Id="rId112" Type="http://schemas.openxmlformats.org/officeDocument/2006/relationships/hyperlink" Target="http://www.konkoly.hu/cgi-bin/IBVS?5898" TargetMode="External"/><Relationship Id="rId133" Type="http://schemas.openxmlformats.org/officeDocument/2006/relationships/hyperlink" Target="http://www.bav-astro.de/sfs/BAVM_link.php?BAVMnr=201" TargetMode="External"/><Relationship Id="rId154" Type="http://schemas.openxmlformats.org/officeDocument/2006/relationships/hyperlink" Target="http://www.konkoly.hu/cgi-bin/IBVS?5894" TargetMode="External"/><Relationship Id="rId175" Type="http://schemas.openxmlformats.org/officeDocument/2006/relationships/hyperlink" Target="http://www.konkoly.hu/cgi-bin/IBVS?5990" TargetMode="External"/><Relationship Id="rId196" Type="http://schemas.openxmlformats.org/officeDocument/2006/relationships/hyperlink" Target="http://var.astro.cz/oejv/issues/oejv0160.pdf" TargetMode="External"/><Relationship Id="rId200" Type="http://schemas.openxmlformats.org/officeDocument/2006/relationships/hyperlink" Target="http://vsolj.cetus-net.org/vsoljno56.pdf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://vsolj.cetus-net.org/vsoljno51.pdf" TargetMode="External"/><Relationship Id="rId18" Type="http://schemas.openxmlformats.org/officeDocument/2006/relationships/hyperlink" Target="http://vsolj.cetus-net.org/vsoljno56.pdf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://vsolj.cetus-net.org/bulletin.html" TargetMode="External"/><Relationship Id="rId21" Type="http://schemas.openxmlformats.org/officeDocument/2006/relationships/hyperlink" Target="http://vsolj.cetus-net.org/vsoljno56.pdf" TargetMode="External"/><Relationship Id="rId34" Type="http://schemas.openxmlformats.org/officeDocument/2006/relationships/hyperlink" Target="http://vsolj.cetus-net.org/bulletin.html" TargetMode="External"/><Relationship Id="rId42" Type="http://schemas.openxmlformats.org/officeDocument/2006/relationships/hyperlink" Target="http://cdsbib.u-strasbg.fr/cgi-bin/cdsbib?1990RMxAA..21..381G" TargetMode="External"/><Relationship Id="rId47" Type="http://schemas.openxmlformats.org/officeDocument/2006/relationships/hyperlink" Target="https://www.aavso.org/ejaavso" TargetMode="External"/><Relationship Id="rId50" Type="http://schemas.openxmlformats.org/officeDocument/2006/relationships/hyperlink" Target="http://cdsbib.u-strasbg.fr/cgi-bin/cdsbib?1990RMxAA..21..381G" TargetMode="External"/><Relationship Id="rId55" Type="http://schemas.openxmlformats.org/officeDocument/2006/relationships/hyperlink" Target="http://vsolj.cetus-net.org/bulletin.html" TargetMode="External"/><Relationship Id="rId63" Type="http://schemas.openxmlformats.org/officeDocument/2006/relationships/printerSettings" Target="../printerSettings/printerSettings2.bin"/><Relationship Id="rId7" Type="http://schemas.openxmlformats.org/officeDocument/2006/relationships/hyperlink" Target="http://vsolj.cetus-net.org/no44.pdf" TargetMode="External"/><Relationship Id="rId2" Type="http://schemas.openxmlformats.org/officeDocument/2006/relationships/hyperlink" Target="http://vsolj.cetus-net.org/no40.pdf" TargetMode="External"/><Relationship Id="rId16" Type="http://schemas.openxmlformats.org/officeDocument/2006/relationships/hyperlink" Target="http://vsolj.cetus-net.org/vsoljno53.pdf" TargetMode="External"/><Relationship Id="rId20" Type="http://schemas.openxmlformats.org/officeDocument/2006/relationships/hyperlink" Target="http://vsolj.cetus-net.org/vsoljno56.pdf" TargetMode="External"/><Relationship Id="rId29" Type="http://schemas.openxmlformats.org/officeDocument/2006/relationships/hyperlink" Target="http://vsolj.cetus-net.org/bulletin.html" TargetMode="External"/><Relationship Id="rId41" Type="http://schemas.openxmlformats.org/officeDocument/2006/relationships/hyperlink" Target="http://cdsbib.u-strasbg.fr/cgi-bin/cdsbib?1990RMxAA..21..381G" TargetMode="External"/><Relationship Id="rId54" Type="http://schemas.openxmlformats.org/officeDocument/2006/relationships/hyperlink" Target="http://cdsbib.u-strasbg.fr/cgi-bin/cdsbib?1990RMxAA..21..381G" TargetMode="External"/><Relationship Id="rId62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no40.pdf" TargetMode="External"/><Relationship Id="rId6" Type="http://schemas.openxmlformats.org/officeDocument/2006/relationships/hyperlink" Target="http://vsolj.cetus-net.org/no44.pdf" TargetMode="External"/><Relationship Id="rId11" Type="http://schemas.openxmlformats.org/officeDocument/2006/relationships/hyperlink" Target="http://var.astro.cz/oejv/issues/oejv0073.pdf" TargetMode="External"/><Relationship Id="rId24" Type="http://schemas.openxmlformats.org/officeDocument/2006/relationships/hyperlink" Target="https://www.aavso.org/ejaavso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cdsbib.u-strasbg.fr/cgi-bin/cdsbib?1990RMxAA..21..381G" TargetMode="External"/><Relationship Id="rId40" Type="http://schemas.openxmlformats.org/officeDocument/2006/relationships/hyperlink" Target="http://cdsbib.u-strasbg.fr/cgi-bin/cdsbib?1990RMxAA..21..381G" TargetMode="External"/><Relationship Id="rId45" Type="http://schemas.openxmlformats.org/officeDocument/2006/relationships/hyperlink" Target="http://vsolj.cetus-net.org/bulletin.html" TargetMode="External"/><Relationship Id="rId53" Type="http://schemas.openxmlformats.org/officeDocument/2006/relationships/hyperlink" Target="http://cdsbib.u-strasbg.fr/cgi-bin/cdsbib?1990RMxAA..21..381G" TargetMode="External"/><Relationship Id="rId58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vsolj.cetus-net.org/no44.pdf" TargetMode="External"/><Relationship Id="rId15" Type="http://schemas.openxmlformats.org/officeDocument/2006/relationships/hyperlink" Target="http://var.astro.cz/oejv/issues/oejv0137.pdf" TargetMode="External"/><Relationship Id="rId23" Type="http://schemas.openxmlformats.org/officeDocument/2006/relationships/hyperlink" Target="http://vsolj.cetus-net.org/bulletin.html" TargetMode="External"/><Relationship Id="rId28" Type="http://schemas.openxmlformats.org/officeDocument/2006/relationships/hyperlink" Target="http://cdsbib.u-strasbg.fr/cgi-bin/cdsbib?1990RMxAA..21..381G" TargetMode="External"/><Relationship Id="rId36" Type="http://schemas.openxmlformats.org/officeDocument/2006/relationships/hyperlink" Target="http://cdsbib.u-strasbg.fr/cgi-bin/cdsbib?1990RMxAA..21..381G" TargetMode="External"/><Relationship Id="rId49" Type="http://schemas.openxmlformats.org/officeDocument/2006/relationships/hyperlink" Target="http://cdsbib.u-strasbg.fr/cgi-bin/cdsbib?1990RMxAA..21..381G" TargetMode="External"/><Relationship Id="rId57" Type="http://schemas.openxmlformats.org/officeDocument/2006/relationships/hyperlink" Target="http://cdsbib.u-strasbg.fr/cgi-bin/cdsbib?1990RMxAA..21..381G" TargetMode="External"/><Relationship Id="rId61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vsolj.cetus-net.org/no45.pdf" TargetMode="External"/><Relationship Id="rId19" Type="http://schemas.openxmlformats.org/officeDocument/2006/relationships/hyperlink" Target="http://vsolj.cetus-net.org/vsoljno56.pdf" TargetMode="External"/><Relationship Id="rId31" Type="http://schemas.openxmlformats.org/officeDocument/2006/relationships/hyperlink" Target="http://cdsbib.u-strasbg.fr/cgi-bin/cdsbib?1990RMxAA..21..381G" TargetMode="External"/><Relationship Id="rId44" Type="http://schemas.openxmlformats.org/officeDocument/2006/relationships/hyperlink" Target="https://www.aavso.org/ejaavso" TargetMode="External"/><Relationship Id="rId52" Type="http://schemas.openxmlformats.org/officeDocument/2006/relationships/hyperlink" Target="http://cdsbib.u-strasbg.fr/cgi-bin/cdsbib?1990RMxAA..21..381G" TargetMode="External"/><Relationship Id="rId60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vsolj.cetus-net.org/no42.pdf" TargetMode="External"/><Relationship Id="rId9" Type="http://schemas.openxmlformats.org/officeDocument/2006/relationships/hyperlink" Target="http://vsolj.cetus-net.org/no45.pdf" TargetMode="External"/><Relationship Id="rId14" Type="http://schemas.openxmlformats.org/officeDocument/2006/relationships/hyperlink" Target="http://var.astro.cz/oejv/issues/oejv0137.pdf" TargetMode="External"/><Relationship Id="rId22" Type="http://schemas.openxmlformats.org/officeDocument/2006/relationships/hyperlink" Target="http://vsolj.cetus-net.org/bulletin.html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cdsbib.u-strasbg.fr/cgi-bin/cdsbib?1990RMxAA..21..381G" TargetMode="External"/><Relationship Id="rId43" Type="http://schemas.openxmlformats.org/officeDocument/2006/relationships/hyperlink" Target="http://vsolj.cetus-net.org/bulletin.html" TargetMode="External"/><Relationship Id="rId48" Type="http://schemas.openxmlformats.org/officeDocument/2006/relationships/hyperlink" Target="http://cdsbib.u-strasbg.fr/cgi-bin/cdsbib?1990RMxAA..21..381G" TargetMode="External"/><Relationship Id="rId56" Type="http://schemas.openxmlformats.org/officeDocument/2006/relationships/hyperlink" Target="http://vsolj.cetus-net.org/bulletin.html" TargetMode="External"/><Relationship Id="rId64" Type="http://schemas.openxmlformats.org/officeDocument/2006/relationships/drawing" Target="../drawings/drawing2.xml"/><Relationship Id="rId8" Type="http://schemas.openxmlformats.org/officeDocument/2006/relationships/hyperlink" Target="http://vsolj.cetus-net.org/no45.pdf" TargetMode="External"/><Relationship Id="rId51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solj.cetus-net.org/no42.pdf" TargetMode="External"/><Relationship Id="rId12" Type="http://schemas.openxmlformats.org/officeDocument/2006/relationships/hyperlink" Target="http://vsolj.cetus-net.org/vsoljno51.pdf" TargetMode="External"/><Relationship Id="rId17" Type="http://schemas.openxmlformats.org/officeDocument/2006/relationships/hyperlink" Target="http://vsolj.cetus-net.org/vsoljno56.pdf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hyperlink" Target="https://www.aavso.org/ejaavso" TargetMode="External"/><Relationship Id="rId38" Type="http://schemas.openxmlformats.org/officeDocument/2006/relationships/hyperlink" Target="http://cdsbib.u-strasbg.fr/cgi-bin/cdsbib?1990RMxAA..21..381G" TargetMode="External"/><Relationship Id="rId46" Type="http://schemas.openxmlformats.org/officeDocument/2006/relationships/hyperlink" Target="http://cdsbib.u-strasbg.fr/cgi-bin/cdsbib?1990RMxAA..21..381G" TargetMode="External"/><Relationship Id="rId59" Type="http://schemas.openxmlformats.org/officeDocument/2006/relationships/hyperlink" Target="http://cdsbib.u-strasbg.fr/cgi-bin/cdsbib?1990RMxAA..21..381G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5.pdf" TargetMode="External"/><Relationship Id="rId13" Type="http://schemas.openxmlformats.org/officeDocument/2006/relationships/hyperlink" Target="http://vsolj.cetus-net.org/vsoljno51.pdf" TargetMode="External"/><Relationship Id="rId18" Type="http://schemas.openxmlformats.org/officeDocument/2006/relationships/hyperlink" Target="http://vsolj.cetus-net.org/vsoljno56.pdf" TargetMode="External"/><Relationship Id="rId3" Type="http://schemas.openxmlformats.org/officeDocument/2006/relationships/hyperlink" Target="http://vsolj.cetus-net.org/no42.pdf" TargetMode="External"/><Relationship Id="rId21" Type="http://schemas.openxmlformats.org/officeDocument/2006/relationships/hyperlink" Target="http://vsolj.cetus-net.org/vsoljno56.pdf" TargetMode="External"/><Relationship Id="rId7" Type="http://schemas.openxmlformats.org/officeDocument/2006/relationships/hyperlink" Target="http://vsolj.cetus-net.org/no44.pdf" TargetMode="External"/><Relationship Id="rId12" Type="http://schemas.openxmlformats.org/officeDocument/2006/relationships/hyperlink" Target="http://vsolj.cetus-net.org/vsoljno51.pdf" TargetMode="External"/><Relationship Id="rId17" Type="http://schemas.openxmlformats.org/officeDocument/2006/relationships/hyperlink" Target="http://vsolj.cetus-net.org/vsoljno56.pdf" TargetMode="External"/><Relationship Id="rId2" Type="http://schemas.openxmlformats.org/officeDocument/2006/relationships/hyperlink" Target="http://vsolj.cetus-net.org/no40.pdf" TargetMode="External"/><Relationship Id="rId16" Type="http://schemas.openxmlformats.org/officeDocument/2006/relationships/hyperlink" Target="http://vsolj.cetus-net.org/vsoljno53.pdf" TargetMode="External"/><Relationship Id="rId20" Type="http://schemas.openxmlformats.org/officeDocument/2006/relationships/hyperlink" Target="http://vsolj.cetus-net.org/vsoljno56.pdf" TargetMode="External"/><Relationship Id="rId1" Type="http://schemas.openxmlformats.org/officeDocument/2006/relationships/hyperlink" Target="http://vsolj.cetus-net.org/no40.pdf" TargetMode="External"/><Relationship Id="rId6" Type="http://schemas.openxmlformats.org/officeDocument/2006/relationships/hyperlink" Target="http://vsolj.cetus-net.org/no44.pdf" TargetMode="External"/><Relationship Id="rId11" Type="http://schemas.openxmlformats.org/officeDocument/2006/relationships/hyperlink" Target="http://var.astro.cz/oejv/issues/oejv0073.pdf" TargetMode="External"/><Relationship Id="rId5" Type="http://schemas.openxmlformats.org/officeDocument/2006/relationships/hyperlink" Target="http://vsolj.cetus-net.org/no44.pdf" TargetMode="External"/><Relationship Id="rId15" Type="http://schemas.openxmlformats.org/officeDocument/2006/relationships/hyperlink" Target="http://var.astro.cz/oejv/issues/oejv0137.pdf" TargetMode="External"/><Relationship Id="rId23" Type="http://schemas.openxmlformats.org/officeDocument/2006/relationships/drawing" Target="../drawings/drawing3.xml"/><Relationship Id="rId10" Type="http://schemas.openxmlformats.org/officeDocument/2006/relationships/hyperlink" Target="http://vsolj.cetus-net.org/no45.pdf" TargetMode="External"/><Relationship Id="rId19" Type="http://schemas.openxmlformats.org/officeDocument/2006/relationships/hyperlink" Target="http://vsolj.cetus-net.org/vsoljno56.pdf" TargetMode="External"/><Relationship Id="rId4" Type="http://schemas.openxmlformats.org/officeDocument/2006/relationships/hyperlink" Target="http://vsolj.cetus-net.org/no42.pdf" TargetMode="External"/><Relationship Id="rId9" Type="http://schemas.openxmlformats.org/officeDocument/2006/relationships/hyperlink" Target="http://vsolj.cetus-net.org/no45.pdf" TargetMode="External"/><Relationship Id="rId14" Type="http://schemas.openxmlformats.org/officeDocument/2006/relationships/hyperlink" Target="http://var.astro.cz/oejv/issues/oejv0137.pdf" TargetMode="External"/><Relationship Id="rId22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nkoly.hu/cgi-bin/IBVS?5668" TargetMode="External"/><Relationship Id="rId13" Type="http://schemas.openxmlformats.org/officeDocument/2006/relationships/hyperlink" Target="http://vsolj.cetus-net.org/no45.pdf" TargetMode="External"/><Relationship Id="rId18" Type="http://schemas.openxmlformats.org/officeDocument/2006/relationships/hyperlink" Target="http://vsolj.cetus-net.org/no45.pdf" TargetMode="External"/><Relationship Id="rId26" Type="http://schemas.openxmlformats.org/officeDocument/2006/relationships/hyperlink" Target="http://vsolj.cetus-net.org/vsoljno56.pdf" TargetMode="External"/><Relationship Id="rId3" Type="http://schemas.openxmlformats.org/officeDocument/2006/relationships/hyperlink" Target="http://vsolj.cetus-net.org/no40.pdf" TargetMode="External"/><Relationship Id="rId21" Type="http://schemas.openxmlformats.org/officeDocument/2006/relationships/hyperlink" Target="http://vsolj.cetus-net.org/vsoljno51.pdf" TargetMode="External"/><Relationship Id="rId7" Type="http://schemas.openxmlformats.org/officeDocument/2006/relationships/hyperlink" Target="http://www.konkoly.hu/cgi-bin/IBVS?5602" TargetMode="External"/><Relationship Id="rId12" Type="http://schemas.openxmlformats.org/officeDocument/2006/relationships/hyperlink" Target="http://vsolj.cetus-net.org/no44.pdf" TargetMode="External"/><Relationship Id="rId17" Type="http://schemas.openxmlformats.org/officeDocument/2006/relationships/hyperlink" Target="http://www.bav-astro.de/sfs/BAVM_link.php?BAVMnr=178" TargetMode="External"/><Relationship Id="rId25" Type="http://schemas.openxmlformats.org/officeDocument/2006/relationships/hyperlink" Target="http://vsolj.cetus-net.org/vsoljno53.pdf" TargetMode="External"/><Relationship Id="rId2" Type="http://schemas.openxmlformats.org/officeDocument/2006/relationships/hyperlink" Target="http://vsolj.cetus-net.org/no40.pdf" TargetMode="External"/><Relationship Id="rId16" Type="http://schemas.openxmlformats.org/officeDocument/2006/relationships/hyperlink" Target="http://www.konkoly.hu/cgi-bin/IBVS?5777" TargetMode="External"/><Relationship Id="rId20" Type="http://schemas.openxmlformats.org/officeDocument/2006/relationships/hyperlink" Target="http://var.astro.cz/oejv/issues/oejv0073.pdf" TargetMode="External"/><Relationship Id="rId29" Type="http://schemas.openxmlformats.org/officeDocument/2006/relationships/hyperlink" Target="http://vsolj.cetus-net.org/vsoljno56.pdf" TargetMode="External"/><Relationship Id="rId1" Type="http://schemas.openxmlformats.org/officeDocument/2006/relationships/hyperlink" Target="http://www.konkoly.hu/cgi-bin/IBVS?5040" TargetMode="External"/><Relationship Id="rId6" Type="http://schemas.openxmlformats.org/officeDocument/2006/relationships/hyperlink" Target="http://www.konkoly.hu/cgi-bin/IBVS?5602" TargetMode="External"/><Relationship Id="rId11" Type="http://schemas.openxmlformats.org/officeDocument/2006/relationships/hyperlink" Target="http://vsolj.cetus-net.org/no44.pdf" TargetMode="External"/><Relationship Id="rId24" Type="http://schemas.openxmlformats.org/officeDocument/2006/relationships/hyperlink" Target="http://var.astro.cz/oejv/issues/oejv0137.pdf" TargetMode="External"/><Relationship Id="rId32" Type="http://schemas.openxmlformats.org/officeDocument/2006/relationships/drawing" Target="../drawings/drawing5.xml"/><Relationship Id="rId5" Type="http://schemas.openxmlformats.org/officeDocument/2006/relationships/hyperlink" Target="http://vsolj.cetus-net.org/no42.pdf" TargetMode="External"/><Relationship Id="rId15" Type="http://schemas.openxmlformats.org/officeDocument/2006/relationships/hyperlink" Target="http://www.konkoly.hu/cgi-bin/IBVS?5777" TargetMode="External"/><Relationship Id="rId23" Type="http://schemas.openxmlformats.org/officeDocument/2006/relationships/hyperlink" Target="http://var.astro.cz/oejv/issues/oejv0137.pdf" TargetMode="External"/><Relationship Id="rId28" Type="http://schemas.openxmlformats.org/officeDocument/2006/relationships/hyperlink" Target="http://vsolj.cetus-net.org/vsoljno56.pdf" TargetMode="External"/><Relationship Id="rId10" Type="http://schemas.openxmlformats.org/officeDocument/2006/relationships/hyperlink" Target="http://vsolj.cetus-net.org/no44.pdf" TargetMode="External"/><Relationship Id="rId19" Type="http://schemas.openxmlformats.org/officeDocument/2006/relationships/hyperlink" Target="http://var.astro.cz/oejv/issues/oejv0073.pdf" TargetMode="External"/><Relationship Id="rId31" Type="http://schemas.openxmlformats.org/officeDocument/2006/relationships/printerSettings" Target="../printerSettings/printerSettings4.bin"/><Relationship Id="rId4" Type="http://schemas.openxmlformats.org/officeDocument/2006/relationships/hyperlink" Target="http://vsolj.cetus-net.org/no42.pdf" TargetMode="External"/><Relationship Id="rId9" Type="http://schemas.openxmlformats.org/officeDocument/2006/relationships/hyperlink" Target="http://www.konkoly.hu/cgi-bin/IBVS?5668" TargetMode="External"/><Relationship Id="rId14" Type="http://schemas.openxmlformats.org/officeDocument/2006/relationships/hyperlink" Target="http://vsolj.cetus-net.org/no45.pdf" TargetMode="External"/><Relationship Id="rId22" Type="http://schemas.openxmlformats.org/officeDocument/2006/relationships/hyperlink" Target="http://vsolj.cetus-net.org/vsoljno51.pdf" TargetMode="External"/><Relationship Id="rId27" Type="http://schemas.openxmlformats.org/officeDocument/2006/relationships/hyperlink" Target="http://vsolj.cetus-net.org/vsoljno56.pdf" TargetMode="External"/><Relationship Id="rId30" Type="http://schemas.openxmlformats.org/officeDocument/2006/relationships/hyperlink" Target="http://vsolj.cetus-net.org/vsoljno56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nkoly.hu/cgi-bin/IBVS?5668" TargetMode="External"/><Relationship Id="rId13" Type="http://schemas.openxmlformats.org/officeDocument/2006/relationships/hyperlink" Target="http://vsolj.cetus-net.org/no45.pdf" TargetMode="External"/><Relationship Id="rId18" Type="http://schemas.openxmlformats.org/officeDocument/2006/relationships/hyperlink" Target="http://vsolj.cetus-net.org/no45.pdf" TargetMode="External"/><Relationship Id="rId26" Type="http://schemas.openxmlformats.org/officeDocument/2006/relationships/hyperlink" Target="http://vsolj.cetus-net.org/vsoljno56.pdf" TargetMode="External"/><Relationship Id="rId3" Type="http://schemas.openxmlformats.org/officeDocument/2006/relationships/hyperlink" Target="http://vsolj.cetus-net.org/no40.pdf" TargetMode="External"/><Relationship Id="rId21" Type="http://schemas.openxmlformats.org/officeDocument/2006/relationships/hyperlink" Target="http://vsolj.cetus-net.org/vsoljno51.pdf" TargetMode="External"/><Relationship Id="rId7" Type="http://schemas.openxmlformats.org/officeDocument/2006/relationships/hyperlink" Target="http://www.konkoly.hu/cgi-bin/IBVS?5602" TargetMode="External"/><Relationship Id="rId12" Type="http://schemas.openxmlformats.org/officeDocument/2006/relationships/hyperlink" Target="http://vsolj.cetus-net.org/no44.pdf" TargetMode="External"/><Relationship Id="rId17" Type="http://schemas.openxmlformats.org/officeDocument/2006/relationships/hyperlink" Target="http://www.bav-astro.de/sfs/BAVM_link.php?BAVMnr=178" TargetMode="External"/><Relationship Id="rId25" Type="http://schemas.openxmlformats.org/officeDocument/2006/relationships/hyperlink" Target="http://vsolj.cetus-net.org/vsoljno53.pdf" TargetMode="External"/><Relationship Id="rId2" Type="http://schemas.openxmlformats.org/officeDocument/2006/relationships/hyperlink" Target="http://vsolj.cetus-net.org/no40.pdf" TargetMode="External"/><Relationship Id="rId16" Type="http://schemas.openxmlformats.org/officeDocument/2006/relationships/hyperlink" Target="http://www.konkoly.hu/cgi-bin/IBVS?5777" TargetMode="External"/><Relationship Id="rId20" Type="http://schemas.openxmlformats.org/officeDocument/2006/relationships/hyperlink" Target="http://var.astro.cz/oejv/issues/oejv0073.pdf" TargetMode="External"/><Relationship Id="rId29" Type="http://schemas.openxmlformats.org/officeDocument/2006/relationships/hyperlink" Target="http://vsolj.cetus-net.org/vsoljno56.pdf" TargetMode="External"/><Relationship Id="rId1" Type="http://schemas.openxmlformats.org/officeDocument/2006/relationships/hyperlink" Target="http://www.konkoly.hu/cgi-bin/IBVS?5040" TargetMode="External"/><Relationship Id="rId6" Type="http://schemas.openxmlformats.org/officeDocument/2006/relationships/hyperlink" Target="http://www.konkoly.hu/cgi-bin/IBVS?5602" TargetMode="External"/><Relationship Id="rId11" Type="http://schemas.openxmlformats.org/officeDocument/2006/relationships/hyperlink" Target="http://vsolj.cetus-net.org/no44.pdf" TargetMode="External"/><Relationship Id="rId24" Type="http://schemas.openxmlformats.org/officeDocument/2006/relationships/hyperlink" Target="http://var.astro.cz/oejv/issues/oejv0137.pdf" TargetMode="External"/><Relationship Id="rId32" Type="http://schemas.openxmlformats.org/officeDocument/2006/relationships/drawing" Target="../drawings/drawing7.xml"/><Relationship Id="rId5" Type="http://schemas.openxmlformats.org/officeDocument/2006/relationships/hyperlink" Target="http://vsolj.cetus-net.org/no42.pdf" TargetMode="External"/><Relationship Id="rId15" Type="http://schemas.openxmlformats.org/officeDocument/2006/relationships/hyperlink" Target="http://www.konkoly.hu/cgi-bin/IBVS?5777" TargetMode="External"/><Relationship Id="rId23" Type="http://schemas.openxmlformats.org/officeDocument/2006/relationships/hyperlink" Target="http://var.astro.cz/oejv/issues/oejv0137.pdf" TargetMode="External"/><Relationship Id="rId28" Type="http://schemas.openxmlformats.org/officeDocument/2006/relationships/hyperlink" Target="http://vsolj.cetus-net.org/vsoljno56.pdf" TargetMode="External"/><Relationship Id="rId10" Type="http://schemas.openxmlformats.org/officeDocument/2006/relationships/hyperlink" Target="http://vsolj.cetus-net.org/no44.pdf" TargetMode="External"/><Relationship Id="rId19" Type="http://schemas.openxmlformats.org/officeDocument/2006/relationships/hyperlink" Target="http://var.astro.cz/oejv/issues/oejv0073.pdf" TargetMode="External"/><Relationship Id="rId31" Type="http://schemas.openxmlformats.org/officeDocument/2006/relationships/printerSettings" Target="../printerSettings/printerSettings5.bin"/><Relationship Id="rId4" Type="http://schemas.openxmlformats.org/officeDocument/2006/relationships/hyperlink" Target="http://vsolj.cetus-net.org/no42.pdf" TargetMode="External"/><Relationship Id="rId9" Type="http://schemas.openxmlformats.org/officeDocument/2006/relationships/hyperlink" Target="http://www.konkoly.hu/cgi-bin/IBVS?5668" TargetMode="External"/><Relationship Id="rId14" Type="http://schemas.openxmlformats.org/officeDocument/2006/relationships/hyperlink" Target="http://vsolj.cetus-net.org/no45.pdf" TargetMode="External"/><Relationship Id="rId22" Type="http://schemas.openxmlformats.org/officeDocument/2006/relationships/hyperlink" Target="http://vsolj.cetus-net.org/vsoljno51.pdf" TargetMode="External"/><Relationship Id="rId27" Type="http://schemas.openxmlformats.org/officeDocument/2006/relationships/hyperlink" Target="http://vsolj.cetus-net.org/vsoljno56.pdf" TargetMode="External"/><Relationship Id="rId30" Type="http://schemas.openxmlformats.org/officeDocument/2006/relationships/hyperlink" Target="http://vsolj.cetus-net.org/vsoljno56.pdf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konkoly.hu/cgi-bin/IBVS?5898" TargetMode="External"/><Relationship Id="rId21" Type="http://schemas.openxmlformats.org/officeDocument/2006/relationships/hyperlink" Target="http://www.konkoly.hu/cgi-bin/IBVS?5898" TargetMode="External"/><Relationship Id="rId42" Type="http://schemas.openxmlformats.org/officeDocument/2006/relationships/hyperlink" Target="http://www.konkoly.hu/cgi-bin/IBVS?5668" TargetMode="External"/><Relationship Id="rId47" Type="http://schemas.openxmlformats.org/officeDocument/2006/relationships/hyperlink" Target="http://www.bav-astro.de/sfs/BAVM_link.php?BAVMnr=173" TargetMode="External"/><Relationship Id="rId63" Type="http://schemas.openxmlformats.org/officeDocument/2006/relationships/hyperlink" Target="http://www.konkoly.hu/cgi-bin/IBVS?5636" TargetMode="External"/><Relationship Id="rId68" Type="http://schemas.openxmlformats.org/officeDocument/2006/relationships/hyperlink" Target="http://vsolj.cetus-net.org/no45.pdf" TargetMode="External"/><Relationship Id="rId84" Type="http://schemas.openxmlformats.org/officeDocument/2006/relationships/hyperlink" Target="http://vsolj.cetus-net.org/no45.pdf" TargetMode="External"/><Relationship Id="rId89" Type="http://schemas.openxmlformats.org/officeDocument/2006/relationships/hyperlink" Target="http://www.konkoly.hu/cgi-bin/IBVS?5777" TargetMode="External"/><Relationship Id="rId112" Type="http://schemas.openxmlformats.org/officeDocument/2006/relationships/hyperlink" Target="http://www.konkoly.hu/cgi-bin/IBVS?5898" TargetMode="External"/><Relationship Id="rId133" Type="http://schemas.openxmlformats.org/officeDocument/2006/relationships/hyperlink" Target="http://www.konkoly.hu/cgi-bin/IBVS?5887" TargetMode="External"/><Relationship Id="rId138" Type="http://schemas.openxmlformats.org/officeDocument/2006/relationships/hyperlink" Target="http://www.bav-astro.de/sfs/BAVM_link.php?BAVMnr=214" TargetMode="External"/><Relationship Id="rId154" Type="http://schemas.openxmlformats.org/officeDocument/2006/relationships/hyperlink" Target="http://www.konkoly.hu/cgi-bin/IBVS?5980" TargetMode="External"/><Relationship Id="rId159" Type="http://schemas.openxmlformats.org/officeDocument/2006/relationships/hyperlink" Target="http://www.bav-astro.de/sfs/BAVM_link.php?BAVMnr=220" TargetMode="External"/><Relationship Id="rId175" Type="http://schemas.openxmlformats.org/officeDocument/2006/relationships/hyperlink" Target="http://www.bav-astro.de/sfs/BAVM_link.php?BAVMnr=220" TargetMode="External"/><Relationship Id="rId170" Type="http://schemas.openxmlformats.org/officeDocument/2006/relationships/hyperlink" Target="http://www.konkoly.hu/cgi-bin/IBVS?5990" TargetMode="External"/><Relationship Id="rId191" Type="http://schemas.openxmlformats.org/officeDocument/2006/relationships/hyperlink" Target="http://vsolj.cetus-net.org/vsoljno56.pdf" TargetMode="External"/><Relationship Id="rId16" Type="http://schemas.openxmlformats.org/officeDocument/2006/relationships/hyperlink" Target="http://www.konkoly.hu/cgi-bin/IBVS?5898" TargetMode="External"/><Relationship Id="rId107" Type="http://schemas.openxmlformats.org/officeDocument/2006/relationships/hyperlink" Target="http://www.bav-astro.de/sfs/BAVM_link.php?BAVMnr=186" TargetMode="External"/><Relationship Id="rId11" Type="http://schemas.openxmlformats.org/officeDocument/2006/relationships/hyperlink" Target="http://www.konkoly.hu/cgi-bin/IBVS?5583" TargetMode="External"/><Relationship Id="rId32" Type="http://schemas.openxmlformats.org/officeDocument/2006/relationships/hyperlink" Target="http://www.bav-astro.de/sfs/BAVM_link.php?BAVMnr=172" TargetMode="External"/><Relationship Id="rId37" Type="http://schemas.openxmlformats.org/officeDocument/2006/relationships/hyperlink" Target="http://www.konkoly.hu/cgi-bin/IBVS?5668" TargetMode="External"/><Relationship Id="rId53" Type="http://schemas.openxmlformats.org/officeDocument/2006/relationships/hyperlink" Target="http://www.bav-astro.de/sfs/BAVM_link.php?BAVMnr=173" TargetMode="External"/><Relationship Id="rId58" Type="http://schemas.openxmlformats.org/officeDocument/2006/relationships/hyperlink" Target="http://www.konkoly.hu/cgi-bin/IBVS?5636" TargetMode="External"/><Relationship Id="rId74" Type="http://schemas.openxmlformats.org/officeDocument/2006/relationships/hyperlink" Target="http://www.konkoly.hu/cgi-bin/IBVS?5777" TargetMode="External"/><Relationship Id="rId79" Type="http://schemas.openxmlformats.org/officeDocument/2006/relationships/hyperlink" Target="http://www.konkoly.hu/cgi-bin/IBVS?5777" TargetMode="External"/><Relationship Id="rId102" Type="http://schemas.openxmlformats.org/officeDocument/2006/relationships/hyperlink" Target="http://var.astro.cz/oejv/issues/oejv0074.pdf" TargetMode="External"/><Relationship Id="rId123" Type="http://schemas.openxmlformats.org/officeDocument/2006/relationships/hyperlink" Target="http://www.aavso.org/sites/default/files/jaavso/v36n2/186.pdf" TargetMode="External"/><Relationship Id="rId128" Type="http://schemas.openxmlformats.org/officeDocument/2006/relationships/hyperlink" Target="http://www.konkoly.hu/cgi-bin/IBVS?5887" TargetMode="External"/><Relationship Id="rId144" Type="http://schemas.openxmlformats.org/officeDocument/2006/relationships/hyperlink" Target="http://www.konkoly.hu/cgi-bin/IBVS?5980" TargetMode="External"/><Relationship Id="rId149" Type="http://schemas.openxmlformats.org/officeDocument/2006/relationships/hyperlink" Target="http://vsolj.cetus-net.org/vsoljno51.pdf" TargetMode="External"/><Relationship Id="rId5" Type="http://schemas.openxmlformats.org/officeDocument/2006/relationships/hyperlink" Target="http://www.konkoly.hu/cgi-bin/IBVS?4534" TargetMode="External"/><Relationship Id="rId90" Type="http://schemas.openxmlformats.org/officeDocument/2006/relationships/hyperlink" Target="http://www.bav-astro.de/sfs/BAVM_link.php?BAVMnr=186" TargetMode="External"/><Relationship Id="rId95" Type="http://schemas.openxmlformats.org/officeDocument/2006/relationships/hyperlink" Target="http://www.konkoly.hu/cgi-bin/IBVS?5898" TargetMode="External"/><Relationship Id="rId160" Type="http://schemas.openxmlformats.org/officeDocument/2006/relationships/hyperlink" Target="http://www.konkoly.hu/cgi-bin/IBVS?5990" TargetMode="External"/><Relationship Id="rId165" Type="http://schemas.openxmlformats.org/officeDocument/2006/relationships/hyperlink" Target="http://www.konkoly.hu/cgi-bin/IBVS?5990" TargetMode="External"/><Relationship Id="rId181" Type="http://schemas.openxmlformats.org/officeDocument/2006/relationships/hyperlink" Target="http://www.konkoly.hu/cgi-bin/IBVS?6050" TargetMode="External"/><Relationship Id="rId186" Type="http://schemas.openxmlformats.org/officeDocument/2006/relationships/hyperlink" Target="http://www.bav-astro.de/sfs/BAVM_link.php?BAVMnr=231" TargetMode="External"/><Relationship Id="rId22" Type="http://schemas.openxmlformats.org/officeDocument/2006/relationships/hyperlink" Target="http://www.konkoly.hu/cgi-bin/IBVS?5898" TargetMode="External"/><Relationship Id="rId27" Type="http://schemas.openxmlformats.org/officeDocument/2006/relationships/hyperlink" Target="http://www.konkoly.hu/cgi-bin/IBVS?5493" TargetMode="External"/><Relationship Id="rId43" Type="http://schemas.openxmlformats.org/officeDocument/2006/relationships/hyperlink" Target="http://www.konkoly.hu/cgi-bin/IBVS?5668" TargetMode="External"/><Relationship Id="rId48" Type="http://schemas.openxmlformats.org/officeDocument/2006/relationships/hyperlink" Target="http://www.bav-astro.de/sfs/BAVM_link.php?BAVMnr=173" TargetMode="External"/><Relationship Id="rId64" Type="http://schemas.openxmlformats.org/officeDocument/2006/relationships/hyperlink" Target="http://www.konkoly.hu/cgi-bin/IBVS?5777" TargetMode="External"/><Relationship Id="rId69" Type="http://schemas.openxmlformats.org/officeDocument/2006/relationships/hyperlink" Target="http://www.bav-astro.de/sfs/BAVM_link.php?BAVMnr=186" TargetMode="External"/><Relationship Id="rId113" Type="http://schemas.openxmlformats.org/officeDocument/2006/relationships/hyperlink" Target="http://var.astro.cz/oejv/issues/oejv0073.pdf" TargetMode="External"/><Relationship Id="rId118" Type="http://schemas.openxmlformats.org/officeDocument/2006/relationships/hyperlink" Target="http://www.konkoly.hu/cgi-bin/IBVS?5875" TargetMode="External"/><Relationship Id="rId134" Type="http://schemas.openxmlformats.org/officeDocument/2006/relationships/hyperlink" Target="http://www.konkoly.hu/cgi-bin/IBVS?5887" TargetMode="External"/><Relationship Id="rId139" Type="http://schemas.openxmlformats.org/officeDocument/2006/relationships/hyperlink" Target="http://www.bav-astro.de/sfs/BAVM_link.php?BAVMnr=209" TargetMode="External"/><Relationship Id="rId80" Type="http://schemas.openxmlformats.org/officeDocument/2006/relationships/hyperlink" Target="http://www.konkoly.hu/cgi-bin/IBVS?5707" TargetMode="External"/><Relationship Id="rId85" Type="http://schemas.openxmlformats.org/officeDocument/2006/relationships/hyperlink" Target="http://www.konkoly.hu/cgi-bin/IBVS?5898" TargetMode="External"/><Relationship Id="rId150" Type="http://schemas.openxmlformats.org/officeDocument/2006/relationships/hyperlink" Target="http://www.bav-astro.de/sfs/BAVM_link.php?BAVMnr=214" TargetMode="External"/><Relationship Id="rId155" Type="http://schemas.openxmlformats.org/officeDocument/2006/relationships/hyperlink" Target="http://www.konkoly.hu/cgi-bin/IBVS?5992" TargetMode="External"/><Relationship Id="rId171" Type="http://schemas.openxmlformats.org/officeDocument/2006/relationships/hyperlink" Target="http://www.bav-astro.de/sfs/BAVM_link.php?BAVMnr=220" TargetMode="External"/><Relationship Id="rId176" Type="http://schemas.openxmlformats.org/officeDocument/2006/relationships/hyperlink" Target="http://www.bav-astro.de/sfs/BAVM_link.php?BAVMnr=220" TargetMode="External"/><Relationship Id="rId192" Type="http://schemas.openxmlformats.org/officeDocument/2006/relationships/printerSettings" Target="../printerSettings/printerSettings6.bin"/><Relationship Id="rId12" Type="http://schemas.openxmlformats.org/officeDocument/2006/relationships/hyperlink" Target="http://var.astro.cz/oejv/issues/oejv0074.pdf" TargetMode="External"/><Relationship Id="rId17" Type="http://schemas.openxmlformats.org/officeDocument/2006/relationships/hyperlink" Target="http://vsolj.cetus-net.org/no40.pdf" TargetMode="External"/><Relationship Id="rId33" Type="http://schemas.openxmlformats.org/officeDocument/2006/relationships/hyperlink" Target="http://www.bav-astro.de/sfs/BAVM_link.php?BAVMnr=173" TargetMode="External"/><Relationship Id="rId38" Type="http://schemas.openxmlformats.org/officeDocument/2006/relationships/hyperlink" Target="http://www.konkoly.hu/cgi-bin/IBVS?5668" TargetMode="External"/><Relationship Id="rId59" Type="http://schemas.openxmlformats.org/officeDocument/2006/relationships/hyperlink" Target="http://www.konkoly.hu/cgi-bin/IBVS?5636" TargetMode="External"/><Relationship Id="rId103" Type="http://schemas.openxmlformats.org/officeDocument/2006/relationships/hyperlink" Target="http://www.bav-astro.de/sfs/BAVM_link.php?BAVMnr=201" TargetMode="External"/><Relationship Id="rId108" Type="http://schemas.openxmlformats.org/officeDocument/2006/relationships/hyperlink" Target="http://www.bav-astro.de/sfs/BAVM_link.php?BAVMnr=186" TargetMode="External"/><Relationship Id="rId124" Type="http://schemas.openxmlformats.org/officeDocument/2006/relationships/hyperlink" Target="http://www.konkoly.hu/cgi-bin/IBVS?5875" TargetMode="External"/><Relationship Id="rId129" Type="http://schemas.openxmlformats.org/officeDocument/2006/relationships/hyperlink" Target="http://www.konkoly.hu/cgi-bin/IBVS?5887" TargetMode="External"/><Relationship Id="rId54" Type="http://schemas.openxmlformats.org/officeDocument/2006/relationships/hyperlink" Target="http://www.konkoly.hu/cgi-bin/IBVS?5636" TargetMode="External"/><Relationship Id="rId70" Type="http://schemas.openxmlformats.org/officeDocument/2006/relationships/hyperlink" Target="http://www.konkoly.hu/cgi-bin/IBVS?5777" TargetMode="External"/><Relationship Id="rId75" Type="http://schemas.openxmlformats.org/officeDocument/2006/relationships/hyperlink" Target="http://var.astro.cz/oejv/issues/oejv0074.pdf" TargetMode="External"/><Relationship Id="rId91" Type="http://schemas.openxmlformats.org/officeDocument/2006/relationships/hyperlink" Target="http://www.bav-astro.de/sfs/BAVM_link.php?BAVMnr=186" TargetMode="External"/><Relationship Id="rId96" Type="http://schemas.openxmlformats.org/officeDocument/2006/relationships/hyperlink" Target="http://www.konkoly.hu/cgi-bin/IBVS?5898" TargetMode="External"/><Relationship Id="rId140" Type="http://schemas.openxmlformats.org/officeDocument/2006/relationships/hyperlink" Target="http://www.bav-astro.de/sfs/BAVM_link.php?BAVMnr=209" TargetMode="External"/><Relationship Id="rId145" Type="http://schemas.openxmlformats.org/officeDocument/2006/relationships/hyperlink" Target="http://www.konkoly.hu/cgi-bin/IBVS?5974" TargetMode="External"/><Relationship Id="rId161" Type="http://schemas.openxmlformats.org/officeDocument/2006/relationships/hyperlink" Target="http://var.astro.cz/oejv/issues/oejv0160.pdf" TargetMode="External"/><Relationship Id="rId166" Type="http://schemas.openxmlformats.org/officeDocument/2006/relationships/hyperlink" Target="http://www.konkoly.hu/cgi-bin/IBVS?5990" TargetMode="External"/><Relationship Id="rId182" Type="http://schemas.openxmlformats.org/officeDocument/2006/relationships/hyperlink" Target="http://www.konkoly.hu/cgi-bin/IBVS?6029" TargetMode="External"/><Relationship Id="rId187" Type="http://schemas.openxmlformats.org/officeDocument/2006/relationships/hyperlink" Target="http://vsolj.cetus-net.org/vsoljno56.pdf" TargetMode="External"/><Relationship Id="rId1" Type="http://schemas.openxmlformats.org/officeDocument/2006/relationships/hyperlink" Target="http://www.konkoly.hu/cgi-bin/IBVS?1715" TargetMode="External"/><Relationship Id="rId6" Type="http://schemas.openxmlformats.org/officeDocument/2006/relationships/hyperlink" Target="http://www.konkoly.hu/cgi-bin/IBVS?5027" TargetMode="External"/><Relationship Id="rId23" Type="http://schemas.openxmlformats.org/officeDocument/2006/relationships/hyperlink" Target="http://vsolj.cetus-net.org/no40.pdf" TargetMode="External"/><Relationship Id="rId28" Type="http://schemas.openxmlformats.org/officeDocument/2006/relationships/hyperlink" Target="http://www.konkoly.hu/cgi-bin/IBVS?5676" TargetMode="External"/><Relationship Id="rId49" Type="http://schemas.openxmlformats.org/officeDocument/2006/relationships/hyperlink" Target="http://www.bav-astro.de/sfs/BAVM_link.php?BAVMnr=173" TargetMode="External"/><Relationship Id="rId114" Type="http://schemas.openxmlformats.org/officeDocument/2006/relationships/hyperlink" Target="http://var.astro.cz/oejv/issues/oejv0073.pdf" TargetMode="External"/><Relationship Id="rId119" Type="http://schemas.openxmlformats.org/officeDocument/2006/relationships/hyperlink" Target="http://www.aavso.org/sites/default/files/jaavso/v36n2/186.pdf" TargetMode="External"/><Relationship Id="rId44" Type="http://schemas.openxmlformats.org/officeDocument/2006/relationships/hyperlink" Target="http://vsolj.cetus-net.org/no44.pdf" TargetMode="External"/><Relationship Id="rId60" Type="http://schemas.openxmlformats.org/officeDocument/2006/relationships/hyperlink" Target="http://www.konkoly.hu/cgi-bin/IBVS?5636" TargetMode="External"/><Relationship Id="rId65" Type="http://schemas.openxmlformats.org/officeDocument/2006/relationships/hyperlink" Target="http://www.konkoly.hu/cgi-bin/IBVS?5777" TargetMode="External"/><Relationship Id="rId81" Type="http://schemas.openxmlformats.org/officeDocument/2006/relationships/hyperlink" Target="http://www.bav-astro.de/sfs/BAVM_link.php?BAVMnr=178" TargetMode="External"/><Relationship Id="rId86" Type="http://schemas.openxmlformats.org/officeDocument/2006/relationships/hyperlink" Target="http://www.bav-astro.de/sfs/BAVM_link.php?BAVMnr=186" TargetMode="External"/><Relationship Id="rId130" Type="http://schemas.openxmlformats.org/officeDocument/2006/relationships/hyperlink" Target="http://www.konkoly.hu/cgi-bin/IBVS?5894" TargetMode="External"/><Relationship Id="rId135" Type="http://schemas.openxmlformats.org/officeDocument/2006/relationships/hyperlink" Target="http://www.konkoly.hu/cgi-bin/IBVS?5887" TargetMode="External"/><Relationship Id="rId151" Type="http://schemas.openxmlformats.org/officeDocument/2006/relationships/hyperlink" Target="http://www.bav-astro.de/sfs/BAVM_link.php?BAVMnr=214" TargetMode="External"/><Relationship Id="rId156" Type="http://schemas.openxmlformats.org/officeDocument/2006/relationships/hyperlink" Target="http://www.konkoly.hu/cgi-bin/IBVS?5992" TargetMode="External"/><Relationship Id="rId177" Type="http://schemas.openxmlformats.org/officeDocument/2006/relationships/hyperlink" Target="http://www.bav-astro.de/sfs/BAVM_link.php?BAVMnr=220" TargetMode="External"/><Relationship Id="rId172" Type="http://schemas.openxmlformats.org/officeDocument/2006/relationships/hyperlink" Target="http://www.bav-astro.de/sfs/BAVM_link.php?BAVMnr=220" TargetMode="External"/><Relationship Id="rId193" Type="http://schemas.openxmlformats.org/officeDocument/2006/relationships/drawing" Target="../drawings/drawing9.xml"/><Relationship Id="rId13" Type="http://schemas.openxmlformats.org/officeDocument/2006/relationships/hyperlink" Target="http://var.astro.cz/oejv/issues/oejv0074.pdf" TargetMode="External"/><Relationship Id="rId18" Type="http://schemas.openxmlformats.org/officeDocument/2006/relationships/hyperlink" Target="http://www.konkoly.hu/cgi-bin/IBVS?5898" TargetMode="External"/><Relationship Id="rId39" Type="http://schemas.openxmlformats.org/officeDocument/2006/relationships/hyperlink" Target="http://www.konkoly.hu/cgi-bin/IBVS?5668" TargetMode="External"/><Relationship Id="rId109" Type="http://schemas.openxmlformats.org/officeDocument/2006/relationships/hyperlink" Target="http://www.bav-astro.de/sfs/BAVM_link.php?BAVMnr=186" TargetMode="External"/><Relationship Id="rId34" Type="http://schemas.openxmlformats.org/officeDocument/2006/relationships/hyperlink" Target="http://www.bav-astro.de/sfs/BAVM_link.php?BAVMnr=172" TargetMode="External"/><Relationship Id="rId50" Type="http://schemas.openxmlformats.org/officeDocument/2006/relationships/hyperlink" Target="http://www.bav-astro.de/sfs/BAVM_link.php?BAVMnr=173" TargetMode="External"/><Relationship Id="rId55" Type="http://schemas.openxmlformats.org/officeDocument/2006/relationships/hyperlink" Target="http://www.konkoly.hu/cgi-bin/IBVS?5636" TargetMode="External"/><Relationship Id="rId76" Type="http://schemas.openxmlformats.org/officeDocument/2006/relationships/hyperlink" Target="http://var.astro.cz/oejv/issues/oejv0074.pdf" TargetMode="External"/><Relationship Id="rId97" Type="http://schemas.openxmlformats.org/officeDocument/2006/relationships/hyperlink" Target="http://www.konkoly.hu/cgi-bin/IBVS?5898" TargetMode="External"/><Relationship Id="rId104" Type="http://schemas.openxmlformats.org/officeDocument/2006/relationships/hyperlink" Target="http://www.konkoly.hu/cgi-bin/IBVS?5898" TargetMode="External"/><Relationship Id="rId120" Type="http://schemas.openxmlformats.org/officeDocument/2006/relationships/hyperlink" Target="http://www.aavso.org/sites/default/files/jaavso/v36n2/186.pdf" TargetMode="External"/><Relationship Id="rId125" Type="http://schemas.openxmlformats.org/officeDocument/2006/relationships/hyperlink" Target="http://www.konkoly.hu/cgi-bin/IBVS?5875" TargetMode="External"/><Relationship Id="rId141" Type="http://schemas.openxmlformats.org/officeDocument/2006/relationships/hyperlink" Target="http://www.bav-astro.de/sfs/BAVM_link.php?BAVMnr=209" TargetMode="External"/><Relationship Id="rId146" Type="http://schemas.openxmlformats.org/officeDocument/2006/relationships/hyperlink" Target="http://www.konkoly.hu/cgi-bin/IBVS?5974" TargetMode="External"/><Relationship Id="rId167" Type="http://schemas.openxmlformats.org/officeDocument/2006/relationships/hyperlink" Target="http://www.konkoly.hu/cgi-bin/IBVS?5990" TargetMode="External"/><Relationship Id="rId188" Type="http://schemas.openxmlformats.org/officeDocument/2006/relationships/hyperlink" Target="http://vsolj.cetus-net.org/vsoljno56.pdf" TargetMode="External"/><Relationship Id="rId7" Type="http://schemas.openxmlformats.org/officeDocument/2006/relationships/hyperlink" Target="http://www.konkoly.hu/cgi-bin/IBVS?5027" TargetMode="External"/><Relationship Id="rId71" Type="http://schemas.openxmlformats.org/officeDocument/2006/relationships/hyperlink" Target="http://www.konkoly.hu/cgi-bin/IBVS?5777" TargetMode="External"/><Relationship Id="rId92" Type="http://schemas.openxmlformats.org/officeDocument/2006/relationships/hyperlink" Target="http://www.konkoly.hu/cgi-bin/IBVS?5777" TargetMode="External"/><Relationship Id="rId162" Type="http://schemas.openxmlformats.org/officeDocument/2006/relationships/hyperlink" Target="http://www.konkoly.hu/cgi-bin/IBVS?5990" TargetMode="External"/><Relationship Id="rId183" Type="http://schemas.openxmlformats.org/officeDocument/2006/relationships/hyperlink" Target="http://var.astro.cz/oejv/issues/oejv0160.pdf" TargetMode="External"/><Relationship Id="rId2" Type="http://schemas.openxmlformats.org/officeDocument/2006/relationships/hyperlink" Target="http://www.konkoly.hu/cgi-bin/IBVS?1715" TargetMode="External"/><Relationship Id="rId29" Type="http://schemas.openxmlformats.org/officeDocument/2006/relationships/hyperlink" Target="http://www.konkoly.hu/cgi-bin/IBVS?5602" TargetMode="External"/><Relationship Id="rId24" Type="http://schemas.openxmlformats.org/officeDocument/2006/relationships/hyperlink" Target="http://vsolj.cetus-net.org/no42.pdf" TargetMode="External"/><Relationship Id="rId40" Type="http://schemas.openxmlformats.org/officeDocument/2006/relationships/hyperlink" Target="http://www.konkoly.hu/cgi-bin/IBVS?5668" TargetMode="External"/><Relationship Id="rId45" Type="http://schemas.openxmlformats.org/officeDocument/2006/relationships/hyperlink" Target="http://vsolj.cetus-net.org/no44.pdf" TargetMode="External"/><Relationship Id="rId66" Type="http://schemas.openxmlformats.org/officeDocument/2006/relationships/hyperlink" Target="http://www.bav-astro.de/sfs/BAVM_link.php?BAVMnr=186" TargetMode="External"/><Relationship Id="rId87" Type="http://schemas.openxmlformats.org/officeDocument/2006/relationships/hyperlink" Target="http://www.konkoly.hu/cgi-bin/IBVS?5777" TargetMode="External"/><Relationship Id="rId110" Type="http://schemas.openxmlformats.org/officeDocument/2006/relationships/hyperlink" Target="http://var.astro.cz/oejv/issues/oejv0074.pdf" TargetMode="External"/><Relationship Id="rId115" Type="http://schemas.openxmlformats.org/officeDocument/2006/relationships/hyperlink" Target="http://www.konkoly.hu/cgi-bin/IBVS?5898" TargetMode="External"/><Relationship Id="rId131" Type="http://schemas.openxmlformats.org/officeDocument/2006/relationships/hyperlink" Target="http://www.konkoly.hu/cgi-bin/IBVS?5898" TargetMode="External"/><Relationship Id="rId136" Type="http://schemas.openxmlformats.org/officeDocument/2006/relationships/hyperlink" Target="http://www.konkoly.hu/cgi-bin/IBVS?5887" TargetMode="External"/><Relationship Id="rId157" Type="http://schemas.openxmlformats.org/officeDocument/2006/relationships/hyperlink" Target="http://www.konkoly.hu/cgi-bin/IBVS?6044" TargetMode="External"/><Relationship Id="rId178" Type="http://schemas.openxmlformats.org/officeDocument/2006/relationships/hyperlink" Target="http://www.konkoly.hu/cgi-bin/IBVS?5992" TargetMode="External"/><Relationship Id="rId61" Type="http://schemas.openxmlformats.org/officeDocument/2006/relationships/hyperlink" Target="http://www.konkoly.hu/cgi-bin/IBVS?5636" TargetMode="External"/><Relationship Id="rId82" Type="http://schemas.openxmlformats.org/officeDocument/2006/relationships/hyperlink" Target="http://www.bav-astro.de/sfs/BAVM_link.php?BAVMnr=178" TargetMode="External"/><Relationship Id="rId152" Type="http://schemas.openxmlformats.org/officeDocument/2006/relationships/hyperlink" Target="http://var.astro.cz/oejv/issues/oejv0137.pdf" TargetMode="External"/><Relationship Id="rId173" Type="http://schemas.openxmlformats.org/officeDocument/2006/relationships/hyperlink" Target="http://www.konkoly.hu/cgi-bin/IBVS?5990" TargetMode="External"/><Relationship Id="rId19" Type="http://schemas.openxmlformats.org/officeDocument/2006/relationships/hyperlink" Target="http://www.konkoly.hu/cgi-bin/IBVS?5898" TargetMode="External"/><Relationship Id="rId14" Type="http://schemas.openxmlformats.org/officeDocument/2006/relationships/hyperlink" Target="http://var.astro.cz/oejv/issues/oejv0074.pdf" TargetMode="External"/><Relationship Id="rId30" Type="http://schemas.openxmlformats.org/officeDocument/2006/relationships/hyperlink" Target="http://www.konkoly.hu/cgi-bin/IBVS?5602" TargetMode="External"/><Relationship Id="rId35" Type="http://schemas.openxmlformats.org/officeDocument/2006/relationships/hyperlink" Target="http://www.bav-astro.de/sfs/BAVM_link.php?BAVMnr=172" TargetMode="External"/><Relationship Id="rId56" Type="http://schemas.openxmlformats.org/officeDocument/2006/relationships/hyperlink" Target="http://vsolj.cetus-net.org/no44.pdf" TargetMode="External"/><Relationship Id="rId77" Type="http://schemas.openxmlformats.org/officeDocument/2006/relationships/hyperlink" Target="http://www.bav-astro.de/sfs/BAVM_link.php?BAVMnr=178" TargetMode="External"/><Relationship Id="rId100" Type="http://schemas.openxmlformats.org/officeDocument/2006/relationships/hyperlink" Target="http://www.konkoly.hu/cgi-bin/IBVS?5898" TargetMode="External"/><Relationship Id="rId105" Type="http://schemas.openxmlformats.org/officeDocument/2006/relationships/hyperlink" Target="http://www.konkoly.hu/cgi-bin/IBVS?5898" TargetMode="External"/><Relationship Id="rId126" Type="http://schemas.openxmlformats.org/officeDocument/2006/relationships/hyperlink" Target="http://www.konkoly.hu/cgi-bin/IBVS?5887" TargetMode="External"/><Relationship Id="rId147" Type="http://schemas.openxmlformats.org/officeDocument/2006/relationships/hyperlink" Target="http://www.konkoly.hu/cgi-bin/IBVS?5945" TargetMode="External"/><Relationship Id="rId168" Type="http://schemas.openxmlformats.org/officeDocument/2006/relationships/hyperlink" Target="http://www.konkoly.hu/cgi-bin/IBVS?5990" TargetMode="External"/><Relationship Id="rId8" Type="http://schemas.openxmlformats.org/officeDocument/2006/relationships/hyperlink" Target="http://www.konkoly.hu/cgi-bin/IBVS?5040" TargetMode="External"/><Relationship Id="rId51" Type="http://schemas.openxmlformats.org/officeDocument/2006/relationships/hyperlink" Target="http://www.bav-astro.de/sfs/BAVM_link.php?BAVMnr=178" TargetMode="External"/><Relationship Id="rId72" Type="http://schemas.openxmlformats.org/officeDocument/2006/relationships/hyperlink" Target="http://www.konkoly.hu/cgi-bin/IBVS?5760" TargetMode="External"/><Relationship Id="rId93" Type="http://schemas.openxmlformats.org/officeDocument/2006/relationships/hyperlink" Target="http://www.bav-astro.de/sfs/BAVM_link.php?BAVMnr=186" TargetMode="External"/><Relationship Id="rId98" Type="http://schemas.openxmlformats.org/officeDocument/2006/relationships/hyperlink" Target="http://www.konkoly.hu/cgi-bin/IBVS?5795" TargetMode="External"/><Relationship Id="rId121" Type="http://schemas.openxmlformats.org/officeDocument/2006/relationships/hyperlink" Target="http://www.bav-astro.de/sfs/BAVM_link.php?BAVMnr=201" TargetMode="External"/><Relationship Id="rId142" Type="http://schemas.openxmlformats.org/officeDocument/2006/relationships/hyperlink" Target="http://www.konkoly.hu/cgi-bin/IBVS?5894" TargetMode="External"/><Relationship Id="rId163" Type="http://schemas.openxmlformats.org/officeDocument/2006/relationships/hyperlink" Target="http://www.konkoly.hu/cgi-bin/IBVS?5990" TargetMode="External"/><Relationship Id="rId184" Type="http://schemas.openxmlformats.org/officeDocument/2006/relationships/hyperlink" Target="http://var.astro.cz/oejv/issues/oejv0160.pdf" TargetMode="External"/><Relationship Id="rId189" Type="http://schemas.openxmlformats.org/officeDocument/2006/relationships/hyperlink" Target="http://vsolj.cetus-net.org/vsoljno56.pdf" TargetMode="External"/><Relationship Id="rId3" Type="http://schemas.openxmlformats.org/officeDocument/2006/relationships/hyperlink" Target="http://www.konkoly.hu/cgi-bin/IBVS?1715" TargetMode="External"/><Relationship Id="rId25" Type="http://schemas.openxmlformats.org/officeDocument/2006/relationships/hyperlink" Target="http://vsolj.cetus-net.org/no42.pdf" TargetMode="External"/><Relationship Id="rId46" Type="http://schemas.openxmlformats.org/officeDocument/2006/relationships/hyperlink" Target="http://var.astro.cz/oejv/issues/oejv0074.pdf" TargetMode="External"/><Relationship Id="rId67" Type="http://schemas.openxmlformats.org/officeDocument/2006/relationships/hyperlink" Target="http://vsolj.cetus-net.org/no45.pdf" TargetMode="External"/><Relationship Id="rId116" Type="http://schemas.openxmlformats.org/officeDocument/2006/relationships/hyperlink" Target="http://www.aavso.org/sites/default/files/jaavso/v36n2/171.pdf" TargetMode="External"/><Relationship Id="rId137" Type="http://schemas.openxmlformats.org/officeDocument/2006/relationships/hyperlink" Target="http://www.bav-astro.de/sfs/BAVM_link.php?BAVMnr=209" TargetMode="External"/><Relationship Id="rId158" Type="http://schemas.openxmlformats.org/officeDocument/2006/relationships/hyperlink" Target="http://www.bav-astro.de/sfs/BAVM_link.php?BAVMnr=220" TargetMode="External"/><Relationship Id="rId20" Type="http://schemas.openxmlformats.org/officeDocument/2006/relationships/hyperlink" Target="http://www.konkoly.hu/cgi-bin/IBVS?5898" TargetMode="External"/><Relationship Id="rId41" Type="http://schemas.openxmlformats.org/officeDocument/2006/relationships/hyperlink" Target="http://www.bav-astro.de/sfs/BAVM_link.php?BAVMnr=173" TargetMode="External"/><Relationship Id="rId62" Type="http://schemas.openxmlformats.org/officeDocument/2006/relationships/hyperlink" Target="http://www.konkoly.hu/cgi-bin/IBVS?5636" TargetMode="External"/><Relationship Id="rId83" Type="http://schemas.openxmlformats.org/officeDocument/2006/relationships/hyperlink" Target="http://www.bav-astro.de/sfs/BAVM_link.php?BAVMnr=178" TargetMode="External"/><Relationship Id="rId88" Type="http://schemas.openxmlformats.org/officeDocument/2006/relationships/hyperlink" Target="http://var.astro.cz/oejv/issues/oejv0074.pdf" TargetMode="External"/><Relationship Id="rId111" Type="http://schemas.openxmlformats.org/officeDocument/2006/relationships/hyperlink" Target="http://www.konkoly.hu/cgi-bin/IBVS?5898" TargetMode="External"/><Relationship Id="rId132" Type="http://schemas.openxmlformats.org/officeDocument/2006/relationships/hyperlink" Target="http://www.konkoly.hu/cgi-bin/IBVS?5898" TargetMode="External"/><Relationship Id="rId153" Type="http://schemas.openxmlformats.org/officeDocument/2006/relationships/hyperlink" Target="http://var.astro.cz/oejv/issues/oejv0137.pdf" TargetMode="External"/><Relationship Id="rId174" Type="http://schemas.openxmlformats.org/officeDocument/2006/relationships/hyperlink" Target="http://www.konkoly.hu/cgi-bin/IBVS?5990" TargetMode="External"/><Relationship Id="rId179" Type="http://schemas.openxmlformats.org/officeDocument/2006/relationships/hyperlink" Target="http://www.konkoly.hu/cgi-bin/IBVS?5992" TargetMode="External"/><Relationship Id="rId190" Type="http://schemas.openxmlformats.org/officeDocument/2006/relationships/hyperlink" Target="http://vsolj.cetus-net.org/vsoljno56.pdf" TargetMode="External"/><Relationship Id="rId15" Type="http://schemas.openxmlformats.org/officeDocument/2006/relationships/hyperlink" Target="http://www.konkoly.hu/cgi-bin/IBVS?5583" TargetMode="External"/><Relationship Id="rId36" Type="http://schemas.openxmlformats.org/officeDocument/2006/relationships/hyperlink" Target="http://www.konkoly.hu/cgi-bin/IBVS?5668" TargetMode="External"/><Relationship Id="rId57" Type="http://schemas.openxmlformats.org/officeDocument/2006/relationships/hyperlink" Target="http://www.konkoly.hu/cgi-bin/IBVS?5636" TargetMode="External"/><Relationship Id="rId106" Type="http://schemas.openxmlformats.org/officeDocument/2006/relationships/hyperlink" Target="http://www.konkoly.hu/cgi-bin/IBVS?5898" TargetMode="External"/><Relationship Id="rId127" Type="http://schemas.openxmlformats.org/officeDocument/2006/relationships/hyperlink" Target="http://www.konkoly.hu/cgi-bin/IBVS?5887" TargetMode="External"/><Relationship Id="rId10" Type="http://schemas.openxmlformats.org/officeDocument/2006/relationships/hyperlink" Target="http://var.astro.cz/oejv/issues/oejv0074.pdf" TargetMode="External"/><Relationship Id="rId31" Type="http://schemas.openxmlformats.org/officeDocument/2006/relationships/hyperlink" Target="http://www.bav-astro.de/sfs/BAVM_link.php?BAVMnr=172" TargetMode="External"/><Relationship Id="rId52" Type="http://schemas.openxmlformats.org/officeDocument/2006/relationships/hyperlink" Target="http://www.bav-astro.de/sfs/BAVM_link.php?BAVMnr=173" TargetMode="External"/><Relationship Id="rId73" Type="http://schemas.openxmlformats.org/officeDocument/2006/relationships/hyperlink" Target="http://www.konkoly.hu/cgi-bin/IBVS?5707" TargetMode="External"/><Relationship Id="rId78" Type="http://schemas.openxmlformats.org/officeDocument/2006/relationships/hyperlink" Target="http://www.konkoly.hu/cgi-bin/IBVS?5707" TargetMode="External"/><Relationship Id="rId94" Type="http://schemas.openxmlformats.org/officeDocument/2006/relationships/hyperlink" Target="http://www.konkoly.hu/cgi-bin/IBVS?5898" TargetMode="External"/><Relationship Id="rId99" Type="http://schemas.openxmlformats.org/officeDocument/2006/relationships/hyperlink" Target="http://www.konkoly.hu/cgi-bin/IBVS?5898" TargetMode="External"/><Relationship Id="rId101" Type="http://schemas.openxmlformats.org/officeDocument/2006/relationships/hyperlink" Target="http://www.konkoly.hu/cgi-bin/IBVS?5898" TargetMode="External"/><Relationship Id="rId122" Type="http://schemas.openxmlformats.org/officeDocument/2006/relationships/hyperlink" Target="http://www.aavso.org/sites/default/files/jaavso/v36n2/186.pdf" TargetMode="External"/><Relationship Id="rId143" Type="http://schemas.openxmlformats.org/officeDocument/2006/relationships/hyperlink" Target="http://www.bav-astro.de/sfs/BAVM_link.php?BAVMnr=209" TargetMode="External"/><Relationship Id="rId148" Type="http://schemas.openxmlformats.org/officeDocument/2006/relationships/hyperlink" Target="http://vsolj.cetus-net.org/vsoljno51.pdf" TargetMode="External"/><Relationship Id="rId164" Type="http://schemas.openxmlformats.org/officeDocument/2006/relationships/hyperlink" Target="http://www.konkoly.hu/cgi-bin/IBVS?5990" TargetMode="External"/><Relationship Id="rId169" Type="http://schemas.openxmlformats.org/officeDocument/2006/relationships/hyperlink" Target="http://www.konkoly.hu/cgi-bin/IBVS?5990" TargetMode="External"/><Relationship Id="rId185" Type="http://schemas.openxmlformats.org/officeDocument/2006/relationships/hyperlink" Target="http://www.konkoly.hu/cgi-bin/IBVS?6029" TargetMode="External"/><Relationship Id="rId4" Type="http://schemas.openxmlformats.org/officeDocument/2006/relationships/hyperlink" Target="http://www.konkoly.hu/cgi-bin/IBVS?4534" TargetMode="External"/><Relationship Id="rId9" Type="http://schemas.openxmlformats.org/officeDocument/2006/relationships/hyperlink" Target="http://var.astro.cz/oejv/issues/oejv0074.pdf" TargetMode="External"/><Relationship Id="rId180" Type="http://schemas.openxmlformats.org/officeDocument/2006/relationships/hyperlink" Target="http://vsolj.cetus-net.org/vsoljno53.pdf" TargetMode="External"/><Relationship Id="rId26" Type="http://schemas.openxmlformats.org/officeDocument/2006/relationships/hyperlink" Target="http://www.bav-astro.de/sfs/BAVM_link.php?BAVMnr=17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6"/>
  </sheetPr>
  <dimension ref="A1:BL973"/>
  <sheetViews>
    <sheetView tabSelected="1" workbookViewId="0">
      <pane xSplit="13" ySplit="22" topLeftCell="N712" activePane="bottomRight" state="frozen"/>
      <selection pane="topRight" activeCell="N1" sqref="N1"/>
      <selection pane="bottomLeft" activeCell="A23" sqref="A23"/>
      <selection pane="bottomRight" activeCell="E6" sqref="E6"/>
    </sheetView>
  </sheetViews>
  <sheetFormatPr defaultRowHeight="12.95" customHeight="1" x14ac:dyDescent="0.2"/>
  <cols>
    <col min="1" max="1" width="19.42578125" style="129" customWidth="1"/>
    <col min="2" max="2" width="5" style="129" customWidth="1"/>
    <col min="3" max="3" width="14.5703125" style="129" customWidth="1"/>
    <col min="4" max="4" width="9.140625" style="129"/>
    <col min="5" max="5" width="15.85546875" style="129" customWidth="1"/>
    <col min="6" max="6" width="9.140625" style="129"/>
    <col min="7" max="7" width="9.140625" style="130"/>
    <col min="8" max="10" width="8.42578125" style="129" customWidth="1"/>
    <col min="11" max="11" width="11.28515625" style="129" customWidth="1"/>
    <col min="12" max="14" width="10.140625" style="129" customWidth="1"/>
    <col min="15" max="15" width="9.140625" style="129"/>
    <col min="16" max="16" width="7" style="129" customWidth="1"/>
    <col min="17" max="17" width="10.140625" style="129" customWidth="1"/>
    <col min="18" max="18" width="9.140625" style="129"/>
    <col min="19" max="19" width="9.140625" style="131"/>
    <col min="20" max="25" width="9.140625" style="129"/>
    <col min="26" max="26" width="10.28515625" style="24" customWidth="1"/>
    <col min="27" max="27" width="12.140625" style="24" customWidth="1"/>
    <col min="28" max="28" width="9.42578125" style="24" customWidth="1"/>
    <col min="29" max="31" width="10.42578125" style="24" customWidth="1"/>
    <col min="32" max="32" width="10.5703125" style="24" customWidth="1"/>
    <col min="33" max="35" width="10.28515625" style="24" customWidth="1"/>
    <col min="36" max="36" width="16.85546875" style="24" customWidth="1"/>
    <col min="37" max="37" width="13.28515625" style="24" customWidth="1"/>
    <col min="38" max="52" width="10.28515625" style="24" customWidth="1"/>
    <col min="53" max="53" width="11.85546875" style="24" customWidth="1"/>
    <col min="54" max="54" width="14.7109375" style="24" customWidth="1"/>
    <col min="55" max="64" width="10.28515625" style="24" customWidth="1"/>
    <col min="65" max="16384" width="9.140625" style="129"/>
  </cols>
  <sheetData>
    <row r="1" spans="1:64" s="2" customFormat="1" ht="21" thickBot="1" x14ac:dyDescent="0.35">
      <c r="A1" s="23" t="s">
        <v>658</v>
      </c>
      <c r="B1" s="1"/>
      <c r="G1" s="32"/>
      <c r="S1" s="19"/>
      <c r="Z1" s="14"/>
      <c r="AA1" s="107" t="s">
        <v>26</v>
      </c>
      <c r="AB1" s="108"/>
      <c r="AC1" s="108" t="s">
        <v>27</v>
      </c>
      <c r="AD1" s="108" t="s">
        <v>28</v>
      </c>
      <c r="AE1" s="109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10" t="s">
        <v>572</v>
      </c>
      <c r="AX1" s="111" t="s">
        <v>19</v>
      </c>
      <c r="AY1" s="91" t="s">
        <v>29</v>
      </c>
      <c r="AZ1" s="112" t="s">
        <v>30</v>
      </c>
      <c r="BA1" s="113" t="s">
        <v>31</v>
      </c>
      <c r="BB1" s="112" t="s">
        <v>32</v>
      </c>
      <c r="BC1" s="113" t="s">
        <v>33</v>
      </c>
      <c r="BD1" s="112" t="s">
        <v>34</v>
      </c>
      <c r="BE1" s="114" t="s">
        <v>35</v>
      </c>
      <c r="BF1" s="113" t="s">
        <v>36</v>
      </c>
      <c r="BG1" s="112" t="s">
        <v>37</v>
      </c>
      <c r="BH1" s="114" t="s">
        <v>38</v>
      </c>
      <c r="BI1" s="113" t="s">
        <v>39</v>
      </c>
      <c r="BJ1" s="112" t="s">
        <v>40</v>
      </c>
      <c r="BK1" s="114" t="s">
        <v>41</v>
      </c>
      <c r="BL1" s="113" t="s">
        <v>63</v>
      </c>
    </row>
    <row r="2" spans="1:64" ht="12.95" customHeight="1" thickBot="1" x14ac:dyDescent="0.25">
      <c r="A2" s="24" t="s">
        <v>583</v>
      </c>
      <c r="B2" s="88" t="s">
        <v>651</v>
      </c>
      <c r="D2" s="129" t="s">
        <v>607</v>
      </c>
      <c r="AA2" s="132" t="s">
        <v>8</v>
      </c>
      <c r="AB2" s="133">
        <f>C7</f>
        <v>40022.416299999997</v>
      </c>
      <c r="AC2" s="134" t="s">
        <v>9</v>
      </c>
      <c r="AD2" s="133">
        <f>C8</f>
        <v>0.2373459</v>
      </c>
      <c r="AE2" s="135" t="s">
        <v>22</v>
      </c>
      <c r="AW2" s="24">
        <v>-5000</v>
      </c>
      <c r="AX2" s="24">
        <f t="shared" ref="AX2:AX65" si="0">AB$3+AB$4*AW2+AB$5*AW2^2+AZ2</f>
        <v>8.5676636917688832E-3</v>
      </c>
      <c r="AY2" s="24">
        <f t="shared" ref="AY2:AY65" si="1">AB$3+AB$4*AW2+AB$5*AW2^2</f>
        <v>1.5256398807906975E-2</v>
      </c>
      <c r="AZ2" s="136">
        <f t="shared" ref="AZ2:AZ65" si="2">$AB$6*($AB$11/BA2*BB2+$AB$12)</f>
        <v>-6.6887351161380917E-3</v>
      </c>
      <c r="BA2" s="24">
        <f t="shared" ref="BA2:BA65" si="3">1+$AB$7*COS(BC2)</f>
        <v>0.85960477658211532</v>
      </c>
      <c r="BB2" s="24">
        <f>SIN(BC2+RADIANS($AB$9))</f>
        <v>-0.47424039379945432</v>
      </c>
      <c r="BC2" s="24">
        <f t="shared" ref="BC2:BC65" si="4">2*ATAN(BD2)</f>
        <v>-2.0578045897663206</v>
      </c>
      <c r="BD2" s="24">
        <f t="shared" ref="BD2:BD65" si="5">SQRT((1+$AB$7)/(1-$AB$7))*TAN(BE2/2)</f>
        <v>-1.6611098659037264</v>
      </c>
      <c r="BE2" s="24">
        <f t="shared" ref="BE2:BK17" si="6">$BL2+$AB$7*SIN(BF2)</f>
        <v>-1.7674821492353763</v>
      </c>
      <c r="BF2" s="24">
        <f t="shared" si="6"/>
        <v>-1.7674821460070187</v>
      </c>
      <c r="BG2" s="24">
        <f t="shared" si="6"/>
        <v>-1.7674822010739724</v>
      </c>
      <c r="BH2" s="24">
        <f t="shared" si="6"/>
        <v>-1.7674812617802731</v>
      </c>
      <c r="BI2" s="24">
        <f t="shared" si="6"/>
        <v>-1.7674972829908848</v>
      </c>
      <c r="BJ2" s="24">
        <f t="shared" si="6"/>
        <v>-1.7672238380676799</v>
      </c>
      <c r="BK2" s="24">
        <f t="shared" si="6"/>
        <v>-1.7718405767947203</v>
      </c>
      <c r="BL2" s="24">
        <f>RADIANS($AB$9)+$AB$18*(AW2-AB$15)</f>
        <v>-1.473266263146801</v>
      </c>
    </row>
    <row r="3" spans="1:64" ht="12.95" customHeight="1" thickBot="1" x14ac:dyDescent="0.25">
      <c r="A3" s="137" t="s">
        <v>20</v>
      </c>
      <c r="B3" s="88"/>
      <c r="D3" s="138"/>
      <c r="AA3" s="139" t="s">
        <v>42</v>
      </c>
      <c r="AB3" s="140">
        <f t="shared" ref="AB3:AB10" si="7">AC3*AD3</f>
        <v>9.206398807906975E-3</v>
      </c>
      <c r="AC3" s="141">
        <v>0.92063988079069747</v>
      </c>
      <c r="AD3" s="24">
        <v>0.01</v>
      </c>
      <c r="AE3" s="142"/>
      <c r="AF3" s="141">
        <v>0.92063988079069747</v>
      </c>
      <c r="AG3" s="143"/>
      <c r="AW3" s="24">
        <v>-4000</v>
      </c>
      <c r="AX3" s="24">
        <f t="shared" si="0"/>
        <v>6.5056387400602329E-3</v>
      </c>
      <c r="AY3" s="24">
        <f t="shared" si="1"/>
        <v>1.3998398807906974E-2</v>
      </c>
      <c r="AZ3" s="136">
        <f t="shared" si="2"/>
        <v>-7.4927600678467415E-3</v>
      </c>
      <c r="BA3" s="24">
        <f t="shared" si="3"/>
        <v>0.89013832745379806</v>
      </c>
      <c r="BB3" s="24">
        <f t="shared" ref="BB3:BB66" si="8">SIN(BC3+RADIANS($AB$9))</f>
        <v>-0.56973325651412199</v>
      </c>
      <c r="BC3" s="24">
        <f t="shared" si="4"/>
        <v>-1.9457243736132375</v>
      </c>
      <c r="BD3" s="24">
        <f t="shared" si="5"/>
        <v>-1.4681952656864805</v>
      </c>
      <c r="BE3" s="24">
        <f t="shared" si="6"/>
        <v>-1.6452417988891739</v>
      </c>
      <c r="BF3" s="24">
        <f t="shared" si="6"/>
        <v>-1.6452417989254531</v>
      </c>
      <c r="BG3" s="24">
        <f t="shared" si="6"/>
        <v>-1.6452417972995339</v>
      </c>
      <c r="BH3" s="24">
        <f t="shared" si="6"/>
        <v>-1.6452418701681353</v>
      </c>
      <c r="BI3" s="24">
        <f t="shared" si="6"/>
        <v>-1.6452386043559086</v>
      </c>
      <c r="BJ3" s="24">
        <f t="shared" si="6"/>
        <v>-1.6453848308117041</v>
      </c>
      <c r="BK3" s="24">
        <f t="shared" si="6"/>
        <v>-1.6385294556972869</v>
      </c>
      <c r="BL3" s="24">
        <f t="shared" ref="BL3:BL66" si="9">RADIANS($AB$9)+$AB$18*(AW3-AB$15)</f>
        <v>-1.3460727342683771</v>
      </c>
    </row>
    <row r="4" spans="1:64" ht="12.95" customHeight="1" thickBot="1" x14ac:dyDescent="0.25">
      <c r="A4" s="144" t="s">
        <v>584</v>
      </c>
      <c r="B4" s="145"/>
      <c r="C4" s="146">
        <v>50563.402399999999</v>
      </c>
      <c r="D4" s="147">
        <v>0.2373459</v>
      </c>
      <c r="E4" s="148"/>
      <c r="AA4" s="149" t="s">
        <v>43</v>
      </c>
      <c r="AB4" s="150">
        <f t="shared" si="7"/>
        <v>-1.15E-6</v>
      </c>
      <c r="AC4" s="151">
        <v>-11.5</v>
      </c>
      <c r="AD4" s="24">
        <v>9.9999999999999995E-8</v>
      </c>
      <c r="AE4" s="142"/>
      <c r="AF4" s="151">
        <v>-12.906937168705433</v>
      </c>
      <c r="AG4" s="152"/>
      <c r="AW4" s="24">
        <v>-3000</v>
      </c>
      <c r="AX4" s="24">
        <f t="shared" si="0"/>
        <v>4.5560591097081448E-3</v>
      </c>
      <c r="AY4" s="24">
        <f t="shared" si="1"/>
        <v>1.2764398807906975E-2</v>
      </c>
      <c r="AZ4" s="136">
        <f t="shared" si="2"/>
        <v>-8.2083396981988306E-3</v>
      </c>
      <c r="BA4" s="24">
        <f t="shared" si="3"/>
        <v>0.92450658429144539</v>
      </c>
      <c r="BB4" s="24">
        <f t="shared" si="8"/>
        <v>-0.66442935789121216</v>
      </c>
      <c r="BC4" s="24">
        <f t="shared" si="4"/>
        <v>-1.8251756139353794</v>
      </c>
      <c r="BD4" s="24">
        <f t="shared" si="5"/>
        <v>-1.2932623124917675</v>
      </c>
      <c r="BE4" s="24">
        <f t="shared" si="6"/>
        <v>-1.518468569982474</v>
      </c>
      <c r="BF4" s="24">
        <f t="shared" si="6"/>
        <v>-1.5184685699626939</v>
      </c>
      <c r="BG4" s="24">
        <f t="shared" si="6"/>
        <v>-1.5184685687021005</v>
      </c>
      <c r="BH4" s="24">
        <f t="shared" si="6"/>
        <v>-1.5184684883643682</v>
      </c>
      <c r="BI4" s="24">
        <f t="shared" si="6"/>
        <v>-1.5184633686880047</v>
      </c>
      <c r="BJ4" s="24">
        <f t="shared" si="6"/>
        <v>-1.5181381331159047</v>
      </c>
      <c r="BK4" s="24">
        <f t="shared" si="6"/>
        <v>-1.5004932884680584</v>
      </c>
      <c r="BL4" s="24">
        <f t="shared" si="9"/>
        <v>-1.2188792053899524</v>
      </c>
    </row>
    <row r="5" spans="1:64" ht="12.95" customHeight="1" x14ac:dyDescent="0.2">
      <c r="A5" s="24"/>
      <c r="B5" s="88"/>
      <c r="C5" s="199"/>
      <c r="D5" s="199"/>
      <c r="AA5" s="149" t="s">
        <v>24</v>
      </c>
      <c r="AB5" s="150">
        <f t="shared" si="7"/>
        <v>1.1999999999999999E-11</v>
      </c>
      <c r="AC5" s="151">
        <v>1.2</v>
      </c>
      <c r="AD5" s="24">
        <v>9.9999999999999994E-12</v>
      </c>
      <c r="AE5" s="142"/>
      <c r="AF5" s="151">
        <v>1.6344925924945835</v>
      </c>
      <c r="AG5" s="152"/>
      <c r="AW5" s="24">
        <v>-2000</v>
      </c>
      <c r="AX5" s="24">
        <f t="shared" si="0"/>
        <v>2.7416975815463731E-3</v>
      </c>
      <c r="AY5" s="24">
        <f t="shared" si="1"/>
        <v>1.1554398807906974E-2</v>
      </c>
      <c r="AZ5" s="136">
        <f t="shared" si="2"/>
        <v>-8.8127012263606013E-3</v>
      </c>
      <c r="BA5" s="24">
        <f t="shared" si="3"/>
        <v>0.96290547628127643</v>
      </c>
      <c r="BB5" s="24">
        <f t="shared" si="8"/>
        <v>-0.75597586282248352</v>
      </c>
      <c r="BC5" s="24">
        <f t="shared" si="4"/>
        <v>-1.6947620021677132</v>
      </c>
      <c r="BD5" s="24">
        <f t="shared" si="5"/>
        <v>-1.1323378706098561</v>
      </c>
      <c r="BE5" s="24">
        <f t="shared" si="6"/>
        <v>-1.3866114337588833</v>
      </c>
      <c r="BF5" s="24">
        <f t="shared" si="6"/>
        <v>-1.3866114190610874</v>
      </c>
      <c r="BG5" s="24">
        <f t="shared" si="6"/>
        <v>-1.3866111515542454</v>
      </c>
      <c r="BH5" s="24">
        <f t="shared" si="6"/>
        <v>-1.3866062828702219</v>
      </c>
      <c r="BI5" s="24">
        <f t="shared" si="6"/>
        <v>-1.3865176939584449</v>
      </c>
      <c r="BJ5" s="24">
        <f t="shared" si="6"/>
        <v>-1.3849130498673079</v>
      </c>
      <c r="BK5" s="24">
        <f t="shared" si="6"/>
        <v>-1.3579072530483998</v>
      </c>
      <c r="BL5" s="24">
        <f t="shared" si="9"/>
        <v>-1.0916856765115277</v>
      </c>
    </row>
    <row r="6" spans="1:64" ht="12.95" customHeight="1" x14ac:dyDescent="0.2">
      <c r="A6" s="144" t="s">
        <v>585</v>
      </c>
      <c r="B6" s="88"/>
      <c r="AA6" s="149" t="s">
        <v>44</v>
      </c>
      <c r="AB6" s="150">
        <f t="shared" si="7"/>
        <v>0.01</v>
      </c>
      <c r="AC6" s="151">
        <v>1</v>
      </c>
      <c r="AD6" s="24">
        <v>0.01</v>
      </c>
      <c r="AE6" s="142" t="s">
        <v>22</v>
      </c>
      <c r="AF6" s="151">
        <v>1</v>
      </c>
      <c r="AG6" s="152"/>
      <c r="AW6" s="24">
        <v>-1000</v>
      </c>
      <c r="AX6" s="24">
        <f t="shared" si="0"/>
        <v>1.0885364817243819E-3</v>
      </c>
      <c r="AY6" s="24">
        <f t="shared" si="1"/>
        <v>1.0368398807906975E-2</v>
      </c>
      <c r="AZ6" s="24">
        <f t="shared" si="2"/>
        <v>-9.2798623261825929E-3</v>
      </c>
      <c r="BA6" s="24">
        <f t="shared" si="3"/>
        <v>1.0053606574362786</v>
      </c>
      <c r="BB6" s="24">
        <f t="shared" si="8"/>
        <v>-0.84091895283301343</v>
      </c>
      <c r="BC6" s="24">
        <f t="shared" si="4"/>
        <v>-1.5529265176278886</v>
      </c>
      <c r="BD6" s="24">
        <f t="shared" si="5"/>
        <v>-0.98228797475416618</v>
      </c>
      <c r="BE6" s="24">
        <f t="shared" si="6"/>
        <v>-1.249102490657835</v>
      </c>
      <c r="BF6" s="24">
        <f t="shared" si="6"/>
        <v>-1.2491022091758364</v>
      </c>
      <c r="BG6" s="24">
        <f t="shared" si="6"/>
        <v>-1.249099241605816</v>
      </c>
      <c r="BH6" s="24">
        <f t="shared" si="6"/>
        <v>-1.2490679571209991</v>
      </c>
      <c r="BI6" s="24">
        <f t="shared" si="6"/>
        <v>-1.2487383307336537</v>
      </c>
      <c r="BJ6" s="24">
        <f t="shared" si="6"/>
        <v>-1.2452848298964432</v>
      </c>
      <c r="BK6" s="24">
        <f t="shared" si="6"/>
        <v>-1.2110200368445576</v>
      </c>
      <c r="BL6" s="24">
        <f t="shared" si="9"/>
        <v>-0.96449214763310387</v>
      </c>
    </row>
    <row r="7" spans="1:64" ht="12.95" customHeight="1" x14ac:dyDescent="0.2">
      <c r="A7" s="24" t="s">
        <v>568</v>
      </c>
      <c r="B7" s="88"/>
      <c r="C7" s="155">
        <v>40022.416299999997</v>
      </c>
      <c r="AA7" s="156" t="s">
        <v>53</v>
      </c>
      <c r="AB7" s="157">
        <f t="shared" si="7"/>
        <v>0.3</v>
      </c>
      <c r="AC7" s="158">
        <v>0.3</v>
      </c>
      <c r="AD7" s="24">
        <v>1</v>
      </c>
      <c r="AE7" s="142"/>
      <c r="AF7" s="151">
        <v>0.5</v>
      </c>
      <c r="AG7" s="152"/>
      <c r="AW7" s="24">
        <v>0</v>
      </c>
      <c r="AX7" s="24">
        <f t="shared" si="0"/>
        <v>-3.7437052485287878E-4</v>
      </c>
      <c r="AY7" s="24">
        <f t="shared" si="1"/>
        <v>9.206398807906975E-3</v>
      </c>
      <c r="AZ7" s="24">
        <f t="shared" si="2"/>
        <v>-9.5807693327598538E-3</v>
      </c>
      <c r="BA7" s="24">
        <f t="shared" si="3"/>
        <v>1.051580284693151</v>
      </c>
      <c r="BB7" s="24">
        <f t="shared" si="8"/>
        <v>-0.91435096590249176</v>
      </c>
      <c r="BC7" s="24">
        <f t="shared" si="4"/>
        <v>-1.3980034704836233</v>
      </c>
      <c r="BD7" s="24">
        <f t="shared" si="5"/>
        <v>-0.84058333014147557</v>
      </c>
      <c r="BE7" s="24">
        <f t="shared" si="6"/>
        <v>-1.1053901838044564</v>
      </c>
      <c r="BF7" s="24">
        <f t="shared" si="6"/>
        <v>-1.1053883612247235</v>
      </c>
      <c r="BG7" s="24">
        <f t="shared" si="6"/>
        <v>-1.1053748243390427</v>
      </c>
      <c r="BH7" s="24">
        <f t="shared" si="6"/>
        <v>-1.1052742929534076</v>
      </c>
      <c r="BI7" s="24">
        <f t="shared" si="6"/>
        <v>-1.1045283273199158</v>
      </c>
      <c r="BJ7" s="24">
        <f t="shared" si="6"/>
        <v>-1.0990272331948547</v>
      </c>
      <c r="BK7" s="24">
        <f t="shared" si="6"/>
        <v>-1.0601498188358436</v>
      </c>
      <c r="BL7" s="24">
        <f t="shared" si="9"/>
        <v>-0.83729861875467915</v>
      </c>
    </row>
    <row r="8" spans="1:64" ht="12.95" customHeight="1" x14ac:dyDescent="0.2">
      <c r="A8" s="24" t="s">
        <v>578</v>
      </c>
      <c r="B8" s="88"/>
      <c r="C8" s="155">
        <v>0.2373459</v>
      </c>
      <c r="AA8" s="149" t="s">
        <v>10</v>
      </c>
      <c r="AB8" s="157">
        <f t="shared" si="7"/>
        <v>32.100783726398035</v>
      </c>
      <c r="AC8" s="151">
        <v>3.2100783726398037</v>
      </c>
      <c r="AD8" s="24">
        <v>10</v>
      </c>
      <c r="AE8" s="142" t="s">
        <v>23</v>
      </c>
      <c r="AF8" s="151">
        <v>3.2100783726398037</v>
      </c>
      <c r="AG8" s="152"/>
      <c r="AW8" s="24">
        <v>1000</v>
      </c>
      <c r="AX8" s="24">
        <f t="shared" si="0"/>
        <v>-1.6156931444691568E-3</v>
      </c>
      <c r="AY8" s="24">
        <f t="shared" si="1"/>
        <v>8.0683988079069749E-3</v>
      </c>
      <c r="AZ8" s="24">
        <f t="shared" si="2"/>
        <v>-9.6840919523761317E-3</v>
      </c>
      <c r="BA8" s="24">
        <f t="shared" si="3"/>
        <v>1.1007396991910157</v>
      </c>
      <c r="BB8" s="24">
        <f t="shared" si="8"/>
        <v>-0.96959311209063059</v>
      </c>
      <c r="BC8" s="24">
        <f t="shared" si="4"/>
        <v>-1.2283429726112709</v>
      </c>
      <c r="BD8" s="24">
        <f t="shared" si="5"/>
        <v>-0.70514626010669879</v>
      </c>
      <c r="BE8" s="24">
        <f t="shared" si="6"/>
        <v>-0.95499765519131907</v>
      </c>
      <c r="BF8" s="24">
        <f t="shared" si="6"/>
        <v>-0.95499101578281909</v>
      </c>
      <c r="BG8" s="24">
        <f t="shared" si="6"/>
        <v>-0.95495270181817593</v>
      </c>
      <c r="BH8" s="24">
        <f t="shared" si="6"/>
        <v>-0.95473164433702673</v>
      </c>
      <c r="BI8" s="24">
        <f t="shared" si="6"/>
        <v>-0.95345756917403279</v>
      </c>
      <c r="BJ8" s="24">
        <f t="shared" si="6"/>
        <v>-0.94615842839330977</v>
      </c>
      <c r="BK8" s="24">
        <f t="shared" si="6"/>
        <v>-0.90567912894956737</v>
      </c>
      <c r="BL8" s="24">
        <f t="shared" si="9"/>
        <v>-0.71010508987625531</v>
      </c>
    </row>
    <row r="9" spans="1:64" s="24" customFormat="1" ht="12.95" customHeight="1" x14ac:dyDescent="0.2">
      <c r="A9" s="153" t="s">
        <v>659</v>
      </c>
      <c r="C9" s="154">
        <v>-9.5</v>
      </c>
      <c r="D9" s="24" t="s">
        <v>660</v>
      </c>
      <c r="G9" s="165"/>
      <c r="S9" s="162"/>
      <c r="AA9" s="163" t="s">
        <v>18</v>
      </c>
      <c r="AB9" s="157">
        <f t="shared" si="7"/>
        <v>326.21342171796215</v>
      </c>
      <c r="AC9" s="151">
        <v>3.2621342171796215</v>
      </c>
      <c r="AD9" s="24">
        <v>100</v>
      </c>
      <c r="AE9" s="142" t="s">
        <v>17</v>
      </c>
      <c r="AF9" s="151">
        <v>3.2621342171796215</v>
      </c>
      <c r="AG9" s="152"/>
      <c r="AW9" s="24">
        <v>2000</v>
      </c>
      <c r="AX9" s="24">
        <f t="shared" si="0"/>
        <v>-2.6037439440706788E-3</v>
      </c>
      <c r="AY9" s="24">
        <f t="shared" si="1"/>
        <v>6.9543988079069754E-3</v>
      </c>
      <c r="AZ9" s="24">
        <f t="shared" si="2"/>
        <v>-9.5581427519776541E-3</v>
      </c>
      <c r="BA9" s="24">
        <f t="shared" si="3"/>
        <v>1.1512057551657302</v>
      </c>
      <c r="BB9" s="24">
        <f t="shared" si="8"/>
        <v>-0.99811309217365496</v>
      </c>
      <c r="BC9" s="24">
        <f t="shared" si="4"/>
        <v>-1.0425503463074799</v>
      </c>
      <c r="BD9" s="24">
        <f t="shared" si="5"/>
        <v>-0.57425627771869614</v>
      </c>
      <c r="BE9" s="24">
        <f t="shared" si="6"/>
        <v>-0.79761608982909071</v>
      </c>
      <c r="BF9" s="24">
        <f t="shared" si="6"/>
        <v>-0.79759975996486632</v>
      </c>
      <c r="BG9" s="24">
        <f t="shared" si="6"/>
        <v>-0.79752182663148208</v>
      </c>
      <c r="BH9" s="24">
        <f t="shared" si="6"/>
        <v>-0.79714997997378667</v>
      </c>
      <c r="BI9" s="24">
        <f t="shared" si="6"/>
        <v>-0.79537771669568091</v>
      </c>
      <c r="BJ9" s="24">
        <f t="shared" si="6"/>
        <v>-0.78697446953106864</v>
      </c>
      <c r="BK9" s="24">
        <f t="shared" si="6"/>
        <v>-0.74804866775665824</v>
      </c>
      <c r="BL9" s="24">
        <f t="shared" si="9"/>
        <v>-0.58291156099783059</v>
      </c>
    </row>
    <row r="10" spans="1:64" s="24" customFormat="1" ht="12.95" customHeight="1" thickBot="1" x14ac:dyDescent="0.25">
      <c r="C10" s="164" t="s">
        <v>590</v>
      </c>
      <c r="D10" s="164" t="s">
        <v>591</v>
      </c>
      <c r="G10" s="165"/>
      <c r="S10" s="162"/>
      <c r="AA10" s="166" t="s">
        <v>55</v>
      </c>
      <c r="AB10" s="167">
        <f t="shared" si="7"/>
        <v>52209.025789496103</v>
      </c>
      <c r="AC10" s="168">
        <v>5.2209025789496106</v>
      </c>
      <c r="AD10" s="24">
        <v>10000</v>
      </c>
      <c r="AE10" s="142" t="s">
        <v>54</v>
      </c>
      <c r="AF10" s="168">
        <v>5.2209025789496106</v>
      </c>
      <c r="AG10" s="169"/>
      <c r="AW10" s="24">
        <v>3000</v>
      </c>
      <c r="AX10" s="24">
        <f t="shared" si="0"/>
        <v>-3.3100722602292963E-3</v>
      </c>
      <c r="AY10" s="24">
        <f t="shared" si="1"/>
        <v>5.8643988079069747E-3</v>
      </c>
      <c r="AZ10" s="24">
        <f t="shared" si="2"/>
        <v>-9.1744710681362709E-3</v>
      </c>
      <c r="BA10" s="24">
        <f t="shared" si="3"/>
        <v>1.2002657901778568</v>
      </c>
      <c r="BB10" s="24">
        <f t="shared" si="8"/>
        <v>-0.99004362256956502</v>
      </c>
      <c r="BC10" s="24">
        <f t="shared" si="4"/>
        <v>-0.83987938794091999</v>
      </c>
      <c r="BD10" s="24">
        <f t="shared" si="5"/>
        <v>-0.44650021554999691</v>
      </c>
      <c r="BE10" s="24">
        <f t="shared" si="6"/>
        <v>-0.63323852609560527</v>
      </c>
      <c r="BF10" s="24">
        <f t="shared" si="6"/>
        <v>-0.63320937160663671</v>
      </c>
      <c r="BG10" s="24">
        <f t="shared" si="6"/>
        <v>-0.6330888240257575</v>
      </c>
      <c r="BH10" s="24">
        <f t="shared" si="6"/>
        <v>-0.63259049868894535</v>
      </c>
      <c r="BI10" s="24">
        <f t="shared" si="6"/>
        <v>-0.63053242512552077</v>
      </c>
      <c r="BJ10" s="24">
        <f t="shared" si="6"/>
        <v>-0.62206507854258664</v>
      </c>
      <c r="BK10" s="24">
        <f t="shared" si="6"/>
        <v>-0.58775018633944354</v>
      </c>
      <c r="BL10" s="24">
        <f t="shared" si="9"/>
        <v>-0.45571803211940587</v>
      </c>
    </row>
    <row r="11" spans="1:64" s="24" customFormat="1" ht="12.95" customHeight="1" x14ac:dyDescent="0.2">
      <c r="A11" s="24" t="s">
        <v>586</v>
      </c>
      <c r="C11" s="170">
        <f ca="1">INTERCEPT(INDIRECT($G$11):G778,INDIRECT($F$11):F778)</f>
        <v>-0.1361351712871765</v>
      </c>
      <c r="D11" s="162"/>
      <c r="F11" s="161" t="str">
        <f>"F"&amp;E19</f>
        <v>F555</v>
      </c>
      <c r="G11" s="161" t="str">
        <f>"G"&amp;E19</f>
        <v>G555</v>
      </c>
      <c r="S11" s="162"/>
      <c r="AA11" s="172" t="s">
        <v>46</v>
      </c>
      <c r="AB11" s="170">
        <f>1-AB7^2</f>
        <v>0.91</v>
      </c>
      <c r="AC11" s="170">
        <f>SUM(AE21:AE624)</f>
        <v>4.7180947212013529E-3</v>
      </c>
      <c r="AD11" s="172" t="s">
        <v>11</v>
      </c>
      <c r="AE11" s="142"/>
      <c r="AF11" s="170">
        <v>1.9372319198688651E-3</v>
      </c>
      <c r="AW11" s="24">
        <v>4000</v>
      </c>
      <c r="AX11" s="24">
        <f t="shared" si="0"/>
        <v>-3.7150680039158947E-3</v>
      </c>
      <c r="AY11" s="24">
        <f t="shared" si="1"/>
        <v>4.7983988079069754E-3</v>
      </c>
      <c r="AZ11" s="24">
        <f t="shared" si="2"/>
        <v>-8.5134668118228701E-3</v>
      </c>
      <c r="BA11" s="24">
        <f t="shared" si="3"/>
        <v>1.244028799174242</v>
      </c>
      <c r="BB11" s="24">
        <f t="shared" si="8"/>
        <v>-0.93577814755940192</v>
      </c>
      <c r="BC11" s="24">
        <f t="shared" si="4"/>
        <v>-0.62077255780202001</v>
      </c>
      <c r="BD11" s="24">
        <f t="shared" si="5"/>
        <v>-0.32075347267375187</v>
      </c>
      <c r="BE11" s="24">
        <f t="shared" si="6"/>
        <v>-0.46232267400809757</v>
      </c>
      <c r="BF11" s="24">
        <f t="shared" si="6"/>
        <v>-0.46228441498700323</v>
      </c>
      <c r="BG11" s="24">
        <f t="shared" si="6"/>
        <v>-0.46214193407682824</v>
      </c>
      <c r="BH11" s="24">
        <f t="shared" si="6"/>
        <v>-0.46161140800173611</v>
      </c>
      <c r="BI11" s="24">
        <f t="shared" si="6"/>
        <v>-0.45963722896598669</v>
      </c>
      <c r="BJ11" s="24">
        <f t="shared" si="6"/>
        <v>-0.4523077925439708</v>
      </c>
      <c r="BK11" s="24">
        <f t="shared" si="6"/>
        <v>-0.42531854136722003</v>
      </c>
      <c r="BL11" s="24">
        <f t="shared" si="9"/>
        <v>-0.32852450324098204</v>
      </c>
    </row>
    <row r="12" spans="1:64" s="24" customFormat="1" ht="12.95" customHeight="1" x14ac:dyDescent="0.2">
      <c r="A12" s="24" t="s">
        <v>587</v>
      </c>
      <c r="C12" s="170">
        <f ca="1">SLOPE(INDIRECT($G$11):G778,INDIRECT($F$11):F778)</f>
        <v>1.9214865565959288E-6</v>
      </c>
      <c r="D12" s="162"/>
      <c r="G12" s="165"/>
      <c r="S12" s="162"/>
      <c r="AA12" s="173" t="s">
        <v>47</v>
      </c>
      <c r="AB12" s="170">
        <f>AB7*SIN(RADIANS(AB9))</f>
        <v>-0.16683028184788193</v>
      </c>
      <c r="AE12" s="142"/>
      <c r="AW12" s="24">
        <v>5000</v>
      </c>
      <c r="AX12" s="24">
        <f t="shared" si="0"/>
        <v>-3.8150661513619835E-3</v>
      </c>
      <c r="AY12" s="24">
        <f t="shared" si="1"/>
        <v>3.756398807906975E-3</v>
      </c>
      <c r="AZ12" s="24">
        <f t="shared" si="2"/>
        <v>-7.5714649592689585E-3</v>
      </c>
      <c r="BA12" s="24">
        <f t="shared" si="3"/>
        <v>1.2777654709435189</v>
      </c>
      <c r="BB12" s="24">
        <f t="shared" si="8"/>
        <v>-0.82888535745963332</v>
      </c>
      <c r="BC12" s="24">
        <f t="shared" si="4"/>
        <v>-0.38742519702841116</v>
      </c>
      <c r="BD12" s="24">
        <f t="shared" si="5"/>
        <v>-0.19617252219587181</v>
      </c>
      <c r="BE12" s="24">
        <f t="shared" si="6"/>
        <v>-0.28593828145326078</v>
      </c>
      <c r="BF12" s="24">
        <f t="shared" si="6"/>
        <v>-0.28590346481643614</v>
      </c>
      <c r="BG12" s="24">
        <f t="shared" si="6"/>
        <v>-0.28578250117598925</v>
      </c>
      <c r="BH12" s="24">
        <f t="shared" si="6"/>
        <v>-0.28536226990933089</v>
      </c>
      <c r="BI12" s="24">
        <f t="shared" si="6"/>
        <v>-0.28390277602357505</v>
      </c>
      <c r="BJ12" s="24">
        <f t="shared" si="6"/>
        <v>-0.27883864807923181</v>
      </c>
      <c r="BK12" s="24">
        <f t="shared" si="6"/>
        <v>-0.26132305374096265</v>
      </c>
      <c r="BL12" s="24">
        <f t="shared" si="9"/>
        <v>-0.20133097436255731</v>
      </c>
    </row>
    <row r="13" spans="1:64" s="24" customFormat="1" ht="12.95" customHeight="1" x14ac:dyDescent="0.2">
      <c r="A13" s="24" t="s">
        <v>588</v>
      </c>
      <c r="C13" s="162" t="s">
        <v>597</v>
      </c>
      <c r="D13" s="179" t="s">
        <v>677</v>
      </c>
      <c r="E13" s="154">
        <v>1</v>
      </c>
      <c r="G13" s="165"/>
      <c r="S13" s="162"/>
      <c r="AA13" s="174" t="s">
        <v>48</v>
      </c>
      <c r="AB13" s="175">
        <f>AB6*86400*300000</f>
        <v>259200000</v>
      </c>
      <c r="AC13" s="24" t="s">
        <v>15</v>
      </c>
      <c r="AE13" s="142"/>
      <c r="AW13" s="24">
        <v>6000</v>
      </c>
      <c r="AX13" s="24">
        <f t="shared" si="0"/>
        <v>-3.6289100743979331E-3</v>
      </c>
      <c r="AY13" s="24">
        <f t="shared" si="1"/>
        <v>2.7383988079069752E-3</v>
      </c>
      <c r="AZ13" s="24">
        <f t="shared" si="2"/>
        <v>-6.3673088823049083E-3</v>
      </c>
      <c r="BA13" s="24">
        <f t="shared" si="3"/>
        <v>1.29689099382133</v>
      </c>
      <c r="BB13" s="24">
        <f t="shared" si="8"/>
        <v>-0.66968116967998592</v>
      </c>
      <c r="BC13" s="24">
        <f t="shared" si="4"/>
        <v>-0.14409235519204941</v>
      </c>
      <c r="BD13" s="24">
        <f t="shared" si="5"/>
        <v>-7.2171092496554692E-2</v>
      </c>
      <c r="BE13" s="24">
        <f t="shared" si="6"/>
        <v>-0.10581935122687906</v>
      </c>
      <c r="BF13" s="24">
        <f t="shared" si="6"/>
        <v>-0.1058036435941222</v>
      </c>
      <c r="BG13" s="24">
        <f t="shared" si="6"/>
        <v>-0.10575099052943007</v>
      </c>
      <c r="BH13" s="24">
        <f t="shared" si="6"/>
        <v>-0.10557449598302156</v>
      </c>
      <c r="BI13" s="24">
        <f t="shared" si="6"/>
        <v>-0.10498290536844969</v>
      </c>
      <c r="BJ13" s="24">
        <f t="shared" si="6"/>
        <v>-0.10300022539383034</v>
      </c>
      <c r="BK13" s="24">
        <f t="shared" si="6"/>
        <v>-9.6358310420323473E-2</v>
      </c>
      <c r="BL13" s="24">
        <f t="shared" si="9"/>
        <v>-7.4137445484132591E-2</v>
      </c>
    </row>
    <row r="14" spans="1:64" s="24" customFormat="1" ht="12.95" customHeight="1" x14ac:dyDescent="0.2">
      <c r="D14" s="179" t="s">
        <v>661</v>
      </c>
      <c r="E14" s="182">
        <f ca="1">NOW()+15018.5+$C$9/24</f>
        <v>60368.60031736111</v>
      </c>
      <c r="G14" s="165"/>
      <c r="S14" s="162"/>
      <c r="AA14" s="174" t="s">
        <v>49</v>
      </c>
      <c r="AB14" s="170">
        <f>2*AB5*365.24/C8</f>
        <v>3.6932426471238812E-8</v>
      </c>
      <c r="AC14" s="24" t="s">
        <v>25</v>
      </c>
      <c r="AE14" s="142"/>
      <c r="AW14" s="24">
        <v>7000</v>
      </c>
      <c r="AX14" s="24">
        <f t="shared" si="0"/>
        <v>-3.200596143837507E-3</v>
      </c>
      <c r="AY14" s="24">
        <f t="shared" si="1"/>
        <v>1.7443988079069751E-3</v>
      </c>
      <c r="AZ14" s="24">
        <f t="shared" si="2"/>
        <v>-4.9449949517444821E-3</v>
      </c>
      <c r="BA14" s="24">
        <f t="shared" si="3"/>
        <v>1.2984039084927697</v>
      </c>
      <c r="BB14" s="24">
        <f t="shared" si="8"/>
        <v>-0.46752416184171958</v>
      </c>
      <c r="BC14" s="24">
        <f t="shared" si="4"/>
        <v>0.10319912147161543</v>
      </c>
      <c r="BD14" s="24">
        <f t="shared" si="5"/>
        <v>5.1645404422664978E-2</v>
      </c>
      <c r="BE14" s="24">
        <f t="shared" si="6"/>
        <v>7.5758477589732101E-2</v>
      </c>
      <c r="BF14" s="24">
        <f t="shared" si="6"/>
        <v>7.5747061148605035E-2</v>
      </c>
      <c r="BG14" s="24">
        <f t="shared" si="6"/>
        <v>7.5708896966553016E-2</v>
      </c>
      <c r="BH14" s="24">
        <f t="shared" si="6"/>
        <v>7.558131818579622E-2</v>
      </c>
      <c r="BI14" s="24">
        <f t="shared" si="6"/>
        <v>7.5154844895014866E-2</v>
      </c>
      <c r="BJ14" s="24">
        <f t="shared" si="6"/>
        <v>7.372931909874976E-2</v>
      </c>
      <c r="BK14" s="24">
        <f t="shared" si="6"/>
        <v>6.8965441957787671E-2</v>
      </c>
      <c r="BL14" s="24">
        <f t="shared" si="9"/>
        <v>5.3056083394291242E-2</v>
      </c>
    </row>
    <row r="15" spans="1:64" s="24" customFormat="1" ht="12.95" customHeight="1" x14ac:dyDescent="0.2">
      <c r="A15" s="177" t="s">
        <v>589</v>
      </c>
      <c r="C15" s="178">
        <f ca="1">(C7+C11)+(C8+C12)*INT(MAX(F21:F3319))</f>
        <v>60076.509645692335</v>
      </c>
      <c r="D15" s="179" t="s">
        <v>678</v>
      </c>
      <c r="E15" s="182">
        <f ca="1">ROUND(2*(E14-$C$7)/$C$8,0)/2+E13</f>
        <v>85725</v>
      </c>
      <c r="G15" s="165"/>
      <c r="S15" s="162"/>
      <c r="AA15" s="173" t="s">
        <v>12</v>
      </c>
      <c r="AB15" s="170">
        <f>(AB10-AB2)/AD2</f>
        <v>51345.354983996382</v>
      </c>
      <c r="AC15" s="24" t="s">
        <v>56</v>
      </c>
      <c r="AE15" s="142"/>
      <c r="AW15" s="24">
        <v>8000</v>
      </c>
      <c r="AX15" s="24">
        <f t="shared" si="0"/>
        <v>-2.5952152887057695E-3</v>
      </c>
      <c r="AY15" s="24">
        <f t="shared" si="1"/>
        <v>7.7439880790697508E-4</v>
      </c>
      <c r="AZ15" s="24">
        <f t="shared" si="2"/>
        <v>-3.3696140966127447E-3</v>
      </c>
      <c r="BA15" s="24">
        <f t="shared" si="3"/>
        <v>1.2820536723456577</v>
      </c>
      <c r="BB15" s="24">
        <f t="shared" si="8"/>
        <v>-0.23968927164117404</v>
      </c>
      <c r="BC15" s="24">
        <f t="shared" si="4"/>
        <v>0.34764125378170702</v>
      </c>
      <c r="BD15" s="24">
        <f t="shared" si="5"/>
        <v>0.17559262829634026</v>
      </c>
      <c r="BE15" s="24">
        <f t="shared" si="6"/>
        <v>0.25628743381488434</v>
      </c>
      <c r="BF15" s="24">
        <f t="shared" si="6"/>
        <v>0.25625477054256562</v>
      </c>
      <c r="BG15" s="24">
        <f t="shared" si="6"/>
        <v>0.25614221932867448</v>
      </c>
      <c r="BH15" s="24">
        <f t="shared" si="6"/>
        <v>0.25575441537682858</v>
      </c>
      <c r="BI15" s="24">
        <f t="shared" si="6"/>
        <v>0.25441850744100281</v>
      </c>
      <c r="BJ15" s="24">
        <f t="shared" si="6"/>
        <v>0.24982010273866762</v>
      </c>
      <c r="BK15" s="24">
        <f t="shared" si="6"/>
        <v>0.23403215646454423</v>
      </c>
      <c r="BL15" s="24">
        <f t="shared" si="9"/>
        <v>0.18024961227271596</v>
      </c>
    </row>
    <row r="16" spans="1:64" s="24" customFormat="1" ht="12.95" customHeight="1" x14ac:dyDescent="0.2">
      <c r="A16" s="144" t="s">
        <v>575</v>
      </c>
      <c r="C16" s="181">
        <f ca="1">+C8+C12</f>
        <v>0.23734782148655659</v>
      </c>
      <c r="D16" s="179" t="s">
        <v>679</v>
      </c>
      <c r="E16" s="170">
        <f ca="1">ROUND(2*(E14-$C$15)/$C$16,0)/2+E13</f>
        <v>1231.5</v>
      </c>
      <c r="G16" s="165"/>
      <c r="S16" s="162"/>
      <c r="AA16" s="172" t="s">
        <v>21</v>
      </c>
      <c r="AB16" s="24">
        <f>AB8/365.24</f>
        <v>8.7889562277948835E-2</v>
      </c>
      <c r="AC16" s="24" t="s">
        <v>23</v>
      </c>
      <c r="AD16" s="170"/>
      <c r="AE16" s="142"/>
      <c r="AW16" s="24">
        <v>9000</v>
      </c>
      <c r="AX16" s="24">
        <f t="shared" si="0"/>
        <v>-1.8886195902402792E-3</v>
      </c>
      <c r="AY16" s="24">
        <f t="shared" si="1"/>
        <v>-1.7160119209302493E-4</v>
      </c>
      <c r="AZ16" s="24">
        <f t="shared" si="2"/>
        <v>-1.7170183981472542E-3</v>
      </c>
      <c r="BA16" s="24">
        <f t="shared" si="3"/>
        <v>1.2504456179102561</v>
      </c>
      <c r="BB16" s="24">
        <f t="shared" si="8"/>
        <v>-6.6940860571815678E-3</v>
      </c>
      <c r="BC16" s="24">
        <f t="shared" si="4"/>
        <v>0.58299289795163478</v>
      </c>
      <c r="BD16" s="24">
        <f t="shared" si="5"/>
        <v>0.30004322391699528</v>
      </c>
      <c r="BE16" s="24">
        <f t="shared" si="6"/>
        <v>0.43342782708239225</v>
      </c>
      <c r="BF16" s="24">
        <f t="shared" si="6"/>
        <v>0.43338907227304119</v>
      </c>
      <c r="BG16" s="24">
        <f t="shared" si="6"/>
        <v>0.43324673436581057</v>
      </c>
      <c r="BH16" s="24">
        <f t="shared" si="6"/>
        <v>0.43272403885403266</v>
      </c>
      <c r="BI16" s="24">
        <f t="shared" si="6"/>
        <v>0.43080566873845655</v>
      </c>
      <c r="BJ16" s="24">
        <f t="shared" si="6"/>
        <v>0.42377936083548728</v>
      </c>
      <c r="BK16" s="24">
        <f t="shared" si="6"/>
        <v>0.39822993897633746</v>
      </c>
      <c r="BL16" s="24">
        <f t="shared" si="9"/>
        <v>0.30744314115114069</v>
      </c>
    </row>
    <row r="17" spans="1:64" s="24" customFormat="1" ht="12.95" customHeight="1" thickBot="1" x14ac:dyDescent="0.25">
      <c r="A17" s="179" t="s">
        <v>656</v>
      </c>
      <c r="C17" s="24">
        <f>COUNT(C21:C1977)</f>
        <v>704</v>
      </c>
      <c r="D17" s="179" t="s">
        <v>662</v>
      </c>
      <c r="E17" s="189">
        <f ca="1">+$C$15+$C$16*E16-15018.5-$C$9/24</f>
        <v>45350.699321186366</v>
      </c>
      <c r="G17" s="165"/>
      <c r="S17" s="162"/>
      <c r="AA17" s="172" t="s">
        <v>58</v>
      </c>
      <c r="AB17" s="170">
        <f>2*AB5*365.24/AD2</f>
        <v>3.6932426471238812E-8</v>
      </c>
      <c r="AE17" s="142"/>
      <c r="AW17" s="24">
        <v>10000</v>
      </c>
      <c r="AX17" s="24">
        <f t="shared" si="0"/>
        <v>-1.1548982366428159E-3</v>
      </c>
      <c r="AY17" s="24">
        <f t="shared" si="1"/>
        <v>-1.0936011920930249E-3</v>
      </c>
      <c r="AZ17" s="24">
        <f t="shared" si="2"/>
        <v>-6.1297044549790959E-5</v>
      </c>
      <c r="BA17" s="24">
        <f t="shared" si="3"/>
        <v>1.2080056479811745</v>
      </c>
      <c r="BB17" s="24">
        <f t="shared" si="8"/>
        <v>0.21332659903787085</v>
      </c>
      <c r="BC17" s="24">
        <f t="shared" si="4"/>
        <v>0.80466571392483788</v>
      </c>
      <c r="BD17" s="24">
        <f t="shared" si="5"/>
        <v>0.42554580337282927</v>
      </c>
      <c r="BE17" s="24">
        <f t="shared" si="6"/>
        <v>0.60534197699891756</v>
      </c>
      <c r="BF17" s="24">
        <f t="shared" si="6"/>
        <v>0.60531080907349866</v>
      </c>
      <c r="BG17" s="24">
        <f t="shared" si="6"/>
        <v>0.60518447397664021</v>
      </c>
      <c r="BH17" s="24">
        <f t="shared" si="6"/>
        <v>0.60467250425250751</v>
      </c>
      <c r="BI17" s="24">
        <f t="shared" si="6"/>
        <v>0.6025996103618817</v>
      </c>
      <c r="BJ17" s="24">
        <f t="shared" si="6"/>
        <v>0.59423670271207052</v>
      </c>
      <c r="BK17" s="24">
        <f t="shared" si="6"/>
        <v>0.56096093417756276</v>
      </c>
      <c r="BL17" s="24">
        <f t="shared" si="9"/>
        <v>0.43463667002956452</v>
      </c>
    </row>
    <row r="18" spans="1:64" s="24" customFormat="1" ht="12.95" customHeight="1" thickTop="1" thickBot="1" x14ac:dyDescent="0.25">
      <c r="A18" s="144" t="s">
        <v>574</v>
      </c>
      <c r="C18" s="183">
        <f ca="1">+C15</f>
        <v>60076.509645692335</v>
      </c>
      <c r="D18" s="184">
        <f ca="1">+C16</f>
        <v>0.23734782148655659</v>
      </c>
      <c r="E18" s="315" t="s">
        <v>663</v>
      </c>
      <c r="G18" s="165"/>
      <c r="S18" s="162"/>
      <c r="AA18" s="185" t="s">
        <v>13</v>
      </c>
      <c r="AB18" s="186">
        <f>2*PI()/(AB8*365.2422)*AD2</f>
        <v>1.271935288784244E-4</v>
      </c>
      <c r="AC18" s="187" t="s">
        <v>45</v>
      </c>
      <c r="AD18" s="187"/>
      <c r="AE18" s="188"/>
      <c r="AW18" s="24">
        <v>11000</v>
      </c>
      <c r="AX18" s="24">
        <f t="shared" si="0"/>
        <v>-4.5659388079611458E-4</v>
      </c>
      <c r="AY18" s="24">
        <f t="shared" si="1"/>
        <v>-1.9916011920930246E-3</v>
      </c>
      <c r="AZ18" s="24">
        <f t="shared" si="2"/>
        <v>1.53500731129691E-3</v>
      </c>
      <c r="BA18" s="24">
        <f t="shared" si="3"/>
        <v>1.1595246769099272</v>
      </c>
      <c r="BB18" s="24">
        <f t="shared" si="8"/>
        <v>0.40816671904071428</v>
      </c>
      <c r="BC18" s="24">
        <f t="shared" si="4"/>
        <v>1.0101320140565599</v>
      </c>
      <c r="BD18" s="24">
        <f t="shared" si="5"/>
        <v>0.55289874051486354</v>
      </c>
      <c r="BE18" s="24">
        <f t="shared" ref="BE18:BK33" si="10">$BL18+$AB$7*SIN(BF18)</f>
        <v>0.77084975921774879</v>
      </c>
      <c r="BF18" s="24">
        <f t="shared" si="10"/>
        <v>0.77083139833166403</v>
      </c>
      <c r="BG18" s="24">
        <f t="shared" si="10"/>
        <v>0.7707460815643784</v>
      </c>
      <c r="BH18" s="24">
        <f t="shared" si="10"/>
        <v>0.77034973637217274</v>
      </c>
      <c r="BI18" s="24">
        <f t="shared" si="10"/>
        <v>0.76851048056390447</v>
      </c>
      <c r="BJ18" s="24">
        <f t="shared" si="10"/>
        <v>0.7600176966700315</v>
      </c>
      <c r="BK18" s="24">
        <f t="shared" si="10"/>
        <v>0.72165098474688638</v>
      </c>
      <c r="BL18" s="24">
        <f t="shared" si="9"/>
        <v>0.56183019890798924</v>
      </c>
    </row>
    <row r="19" spans="1:64" s="24" customFormat="1" ht="12.95" customHeight="1" thickTop="1" x14ac:dyDescent="0.2">
      <c r="A19" s="159" t="s">
        <v>668</v>
      </c>
      <c r="E19" s="160">
        <v>555</v>
      </c>
      <c r="G19" s="165"/>
      <c r="S19" s="162"/>
      <c r="AA19" s="190"/>
      <c r="AC19" s="190"/>
      <c r="AW19" s="24">
        <v>12000</v>
      </c>
      <c r="AX19" s="24">
        <f t="shared" si="0"/>
        <v>1.5983348470023249E-4</v>
      </c>
      <c r="AY19" s="24">
        <f t="shared" si="1"/>
        <v>-2.8656011920930248E-3</v>
      </c>
      <c r="AZ19" s="24">
        <f t="shared" si="2"/>
        <v>3.0254346767932573E-3</v>
      </c>
      <c r="BA19" s="24">
        <f t="shared" si="3"/>
        <v>1.1090720796969811</v>
      </c>
      <c r="BB19" s="24">
        <f t="shared" si="8"/>
        <v>0.57205419839924176</v>
      </c>
      <c r="BC19" s="24">
        <f t="shared" si="4"/>
        <v>1.1986951691739169</v>
      </c>
      <c r="BD19" s="24">
        <f t="shared" si="5"/>
        <v>0.68317946151661502</v>
      </c>
      <c r="BE19" s="24">
        <f t="shared" si="10"/>
        <v>0.92940077899223172</v>
      </c>
      <c r="BF19" s="24">
        <f t="shared" si="10"/>
        <v>0.92939288192272307</v>
      </c>
      <c r="BG19" s="24">
        <f t="shared" si="10"/>
        <v>0.92934888746253874</v>
      </c>
      <c r="BH19" s="24">
        <f t="shared" si="10"/>
        <v>0.92910384238029442</v>
      </c>
      <c r="BI19" s="24">
        <f t="shared" si="10"/>
        <v>0.92774043123665328</v>
      </c>
      <c r="BJ19" s="24">
        <f t="shared" si="10"/>
        <v>0.92019930106031411</v>
      </c>
      <c r="BK19" s="24">
        <f t="shared" si="10"/>
        <v>0.87975890766936005</v>
      </c>
      <c r="BL19" s="24">
        <f t="shared" si="9"/>
        <v>0.68902372778641308</v>
      </c>
    </row>
    <row r="20" spans="1:64" ht="12.95" customHeight="1" thickBot="1" x14ac:dyDescent="0.25">
      <c r="A20" s="191" t="s">
        <v>579</v>
      </c>
      <c r="B20" s="192" t="s">
        <v>581</v>
      </c>
      <c r="C20" s="191" t="s">
        <v>580</v>
      </c>
      <c r="D20" s="191" t="s">
        <v>569</v>
      </c>
      <c r="E20" s="191" t="s">
        <v>573</v>
      </c>
      <c r="F20" s="191" t="s">
        <v>572</v>
      </c>
      <c r="G20" s="193" t="s">
        <v>576</v>
      </c>
      <c r="H20" s="194" t="s">
        <v>503</v>
      </c>
      <c r="I20" s="194" t="s">
        <v>62</v>
      </c>
      <c r="J20" s="194" t="s">
        <v>64</v>
      </c>
      <c r="K20" s="194" t="s">
        <v>59</v>
      </c>
      <c r="L20" s="194" t="s">
        <v>60</v>
      </c>
      <c r="M20" s="194" t="s">
        <v>61</v>
      </c>
      <c r="N20" s="194" t="s">
        <v>14</v>
      </c>
      <c r="O20" s="194" t="s">
        <v>593</v>
      </c>
      <c r="P20" s="191" t="s">
        <v>594</v>
      </c>
      <c r="Q20" s="191" t="s">
        <v>582</v>
      </c>
      <c r="R20" s="195" t="s">
        <v>706</v>
      </c>
      <c r="S20" s="131" t="s">
        <v>709</v>
      </c>
      <c r="Z20" s="164" t="s">
        <v>572</v>
      </c>
      <c r="AA20" s="196" t="s">
        <v>57</v>
      </c>
      <c r="AB20" s="196" t="s">
        <v>50</v>
      </c>
      <c r="AC20" s="196" t="s">
        <v>51</v>
      </c>
      <c r="AD20" s="196" t="s">
        <v>16</v>
      </c>
      <c r="AE20" s="196" t="s">
        <v>710</v>
      </c>
      <c r="AF20" s="164" t="s">
        <v>582</v>
      </c>
      <c r="AG20" s="197" t="s">
        <v>705</v>
      </c>
      <c r="AH20" s="196" t="s">
        <v>30</v>
      </c>
      <c r="AI20" s="196" t="s">
        <v>31</v>
      </c>
      <c r="AJ20" s="196" t="s">
        <v>32</v>
      </c>
      <c r="AK20" s="196" t="s">
        <v>52</v>
      </c>
      <c r="AL20" s="196" t="s">
        <v>33</v>
      </c>
      <c r="AM20" s="196" t="s">
        <v>34</v>
      </c>
      <c r="AN20" s="164" t="s">
        <v>35</v>
      </c>
      <c r="AO20" s="164" t="s">
        <v>36</v>
      </c>
      <c r="AP20" s="164" t="s">
        <v>37</v>
      </c>
      <c r="AQ20" s="164" t="s">
        <v>38</v>
      </c>
      <c r="AR20" s="164" t="s">
        <v>39</v>
      </c>
      <c r="AS20" s="164" t="s">
        <v>40</v>
      </c>
      <c r="AT20" s="164" t="s">
        <v>41</v>
      </c>
      <c r="AU20" s="164" t="s">
        <v>63</v>
      </c>
      <c r="AV20" s="316"/>
      <c r="AW20" s="24">
        <v>13000</v>
      </c>
      <c r="AX20" s="24">
        <f t="shared" si="0"/>
        <v>6.6388096100625628E-4</v>
      </c>
      <c r="AY20" s="24">
        <f t="shared" si="1"/>
        <v>-3.7156011920930249E-3</v>
      </c>
      <c r="AZ20" s="24">
        <f t="shared" si="2"/>
        <v>4.3794821530992812E-3</v>
      </c>
      <c r="BA20" s="24">
        <f t="shared" si="3"/>
        <v>1.0595571715269059</v>
      </c>
      <c r="BB20" s="24">
        <f t="shared" si="8"/>
        <v>0.7041729602734309</v>
      </c>
      <c r="BC20" s="24">
        <f t="shared" si="4"/>
        <v>1.3709447080601547</v>
      </c>
      <c r="BD20" s="24">
        <f t="shared" si="5"/>
        <v>0.81775260526439031</v>
      </c>
      <c r="BE20" s="24">
        <f t="shared" si="10"/>
        <v>1.0809365850400003</v>
      </c>
      <c r="BF20" s="24">
        <f t="shared" si="10"/>
        <v>1.0809342517044491</v>
      </c>
      <c r="BG20" s="24">
        <f t="shared" si="10"/>
        <v>1.0809177212147989</v>
      </c>
      <c r="BH20" s="24">
        <f t="shared" si="10"/>
        <v>1.0808006258172973</v>
      </c>
      <c r="BI20" s="24">
        <f t="shared" si="10"/>
        <v>1.0799719034619841</v>
      </c>
      <c r="BJ20" s="24">
        <f t="shared" si="10"/>
        <v>1.0741430651567816</v>
      </c>
      <c r="BK20" s="24">
        <f t="shared" si="10"/>
        <v>1.0347852378026534</v>
      </c>
      <c r="BL20" s="24">
        <f t="shared" si="9"/>
        <v>0.8162172566648378</v>
      </c>
    </row>
    <row r="21" spans="1:64" ht="12.95" customHeight="1" x14ac:dyDescent="0.2">
      <c r="A21" s="317" t="s">
        <v>790</v>
      </c>
      <c r="B21" s="318" t="str">
        <f>IF(INT(F21)=F21,"I","II")</f>
        <v>II</v>
      </c>
      <c r="C21" s="318">
        <v>33396.737999999998</v>
      </c>
      <c r="D21" s="318" t="s">
        <v>467</v>
      </c>
      <c r="E21" s="199">
        <f t="shared" ref="E21:E84" si="11">(C21-C$7)/C$8</f>
        <v>-27915.705727379322</v>
      </c>
      <c r="F21" s="199">
        <f t="shared" ref="F21:F84" si="12">ROUND(2*E21,0)/2</f>
        <v>-27915.5</v>
      </c>
      <c r="H21" s="199"/>
      <c r="I21" s="199"/>
      <c r="J21" s="200"/>
      <c r="K21" s="199"/>
      <c r="L21" s="199"/>
      <c r="M21" s="199"/>
      <c r="O21" s="199"/>
      <c r="P21" s="199" t="s">
        <v>567</v>
      </c>
      <c r="Q21" s="201">
        <f t="shared" ref="Q21:Q84" si="13">+C21-15018.5</f>
        <v>18378.237999999998</v>
      </c>
      <c r="R21" s="199">
        <f>C21-(C$7+F21*C$8)</f>
        <v>-4.882855000323616E-2</v>
      </c>
      <c r="Z21" s="24">
        <f t="shared" ref="Z21:Z84" si="14">F21</f>
        <v>-27915.5</v>
      </c>
      <c r="AA21" s="136">
        <f t="shared" ref="AA21:AA84" si="15">AB$3+AB$4*Z21+AB$5*Z21^2+AH21</f>
        <v>6.0338543504304627E-2</v>
      </c>
      <c r="AB21" s="136">
        <f t="shared" ref="AB21:AB84" si="16">+G21-AA21</f>
        <v>-6.0338543504304627E-2</v>
      </c>
      <c r="AC21" s="136"/>
      <c r="AD21" s="136"/>
      <c r="AE21" s="136">
        <f t="shared" ref="AE21:AE84" si="17">+(G21-AA21)^2*S21</f>
        <v>0</v>
      </c>
      <c r="AF21" s="202">
        <f t="shared" ref="AF21:AF84" si="18">+C21-15018.5</f>
        <v>18378.237999999998</v>
      </c>
      <c r="AG21" s="203"/>
      <c r="AH21" s="24">
        <f t="shared" ref="AH21:AH84" si="19">$AB$6*($AB$11/AI21*AJ21+$AB$12)</f>
        <v>9.6780180133976493E-3</v>
      </c>
      <c r="AI21" s="24">
        <f t="shared" ref="AI21:AI84" si="20">1+$AB$7*COS(AL21)</f>
        <v>0.78218659436209348</v>
      </c>
      <c r="AJ21" s="24">
        <f t="shared" ref="AJ21:AJ84" si="21">SIN(AL21+RADIANS($AB$9))</f>
        <v>0.97526813736539886</v>
      </c>
      <c r="AK21" s="24">
        <f t="shared" ref="AK21:AK84" si="22">$AB$7*SIN(AL21)</f>
        <v>0.20629425664428172</v>
      </c>
      <c r="AL21" s="24">
        <f t="shared" ref="AL21:AL84" si="23">2*ATAN(AM21)</f>
        <v>2.3833487216647318</v>
      </c>
      <c r="AM21" s="24">
        <f t="shared" ref="AM21:AM84" si="24">SQRT((1+$AB$7)/(1-$AB$7))*TAN(AN21/2)</f>
        <v>2.5100718462113312</v>
      </c>
      <c r="AN21" s="136">
        <f t="shared" ref="AN21:AT30" si="25">$AU21+$AB$7*SIN(AO21)</f>
        <v>-4.1363764639781939</v>
      </c>
      <c r="AO21" s="136">
        <f t="shared" si="25"/>
        <v>-4.1363809985589652</v>
      </c>
      <c r="AP21" s="136">
        <f t="shared" si="25"/>
        <v>-4.1363532484394492</v>
      </c>
      <c r="AQ21" s="136">
        <f t="shared" si="25"/>
        <v>-4.1365230884792883</v>
      </c>
      <c r="AR21" s="136">
        <f t="shared" si="25"/>
        <v>-4.1354843053078651</v>
      </c>
      <c r="AS21" s="136">
        <f t="shared" si="25"/>
        <v>-4.1418639998567421</v>
      </c>
      <c r="AT21" s="136">
        <f t="shared" si="25"/>
        <v>-4.1036187875473553</v>
      </c>
      <c r="AU21" s="136">
        <f t="shared" ref="AU21:AU84" si="26">RADIANS($AB$9)+$AB$18*(F21-AB$15)</f>
        <v>-4.3879695741603362</v>
      </c>
      <c r="AV21" s="136"/>
      <c r="AW21" s="24">
        <v>14000</v>
      </c>
      <c r="AX21" s="24">
        <f t="shared" si="0"/>
        <v>1.0382857143815347E-3</v>
      </c>
      <c r="AY21" s="24">
        <f t="shared" si="1"/>
        <v>-4.5416011920930248E-3</v>
      </c>
      <c r="AZ21" s="24">
        <f t="shared" si="2"/>
        <v>5.5798869064745595E-3</v>
      </c>
      <c r="BA21" s="24">
        <f t="shared" si="3"/>
        <v>1.0127751919293129</v>
      </c>
      <c r="BB21" s="24">
        <f t="shared" si="8"/>
        <v>0.8066798615197508</v>
      </c>
      <c r="BC21" s="24">
        <f t="shared" si="4"/>
        <v>1.5281994729243695</v>
      </c>
      <c r="BD21" s="24">
        <f t="shared" si="5"/>
        <v>0.95828529593249401</v>
      </c>
      <c r="BE21" s="24">
        <f t="shared" si="10"/>
        <v>1.2257262718396666</v>
      </c>
      <c r="BF21" s="24">
        <f t="shared" si="10"/>
        <v>1.2257258669586661</v>
      </c>
      <c r="BG21" s="24">
        <f t="shared" si="10"/>
        <v>1.2257218771758427</v>
      </c>
      <c r="BH21" s="24">
        <f t="shared" si="10"/>
        <v>1.2256825633819743</v>
      </c>
      <c r="BI21" s="24">
        <f t="shared" si="10"/>
        <v>1.2252954099328681</v>
      </c>
      <c r="BJ21" s="24">
        <f t="shared" si="10"/>
        <v>1.2215048106593294</v>
      </c>
      <c r="BK21" s="24">
        <f t="shared" si="10"/>
        <v>1.1862802974328672</v>
      </c>
      <c r="BL21" s="24">
        <f t="shared" si="9"/>
        <v>0.94341078554326252</v>
      </c>
    </row>
    <row r="22" spans="1:64" ht="12.95" customHeight="1" x14ac:dyDescent="0.2">
      <c r="A22" s="319" t="s">
        <v>843</v>
      </c>
      <c r="B22" s="220" t="str">
        <f>IF(INT(F22)=F22,"I","II")</f>
        <v>II</v>
      </c>
      <c r="C22" s="220">
        <v>34809.493999999999</v>
      </c>
      <c r="D22" s="220" t="s">
        <v>467</v>
      </c>
      <c r="E22" s="129">
        <f t="shared" si="11"/>
        <v>-21963.397303260761</v>
      </c>
      <c r="F22" s="199">
        <f t="shared" si="12"/>
        <v>-21963.5</v>
      </c>
      <c r="J22" s="200"/>
      <c r="K22" s="199"/>
      <c r="M22" s="199"/>
      <c r="O22" s="199"/>
      <c r="Q22" s="201">
        <f t="shared" si="13"/>
        <v>19790.993999999999</v>
      </c>
      <c r="R22" s="129">
        <f>C22-(C$7+F22*C$8)</f>
        <v>2.4374649998208042E-2</v>
      </c>
      <c r="Z22" s="24">
        <f t="shared" si="14"/>
        <v>-21963.5</v>
      </c>
      <c r="AA22" s="136">
        <f t="shared" si="15"/>
        <v>4.8350071474711584E-2</v>
      </c>
      <c r="AB22" s="136">
        <f t="shared" si="16"/>
        <v>-4.8350071474711584E-2</v>
      </c>
      <c r="AC22" s="136"/>
      <c r="AD22" s="136"/>
      <c r="AE22" s="136">
        <f t="shared" si="17"/>
        <v>0</v>
      </c>
      <c r="AF22" s="202">
        <f t="shared" si="18"/>
        <v>19790.993999999999</v>
      </c>
      <c r="AG22" s="203"/>
      <c r="AH22" s="24">
        <f t="shared" si="19"/>
        <v>8.096903679804611E-3</v>
      </c>
      <c r="AI22" s="24">
        <f t="shared" si="20"/>
        <v>0.7116208885640678</v>
      </c>
      <c r="AJ22" s="24">
        <f t="shared" si="21"/>
        <v>0.76364010168352336</v>
      </c>
      <c r="AK22" s="24">
        <f t="shared" si="22"/>
        <v>8.2689105010407701E-2</v>
      </c>
      <c r="AL22" s="24">
        <f t="shared" si="23"/>
        <v>2.8623472613744667</v>
      </c>
      <c r="AM22" s="24">
        <f t="shared" si="24"/>
        <v>7.1155578641451696</v>
      </c>
      <c r="AN22" s="136">
        <f t="shared" si="25"/>
        <v>-3.5200494394073392</v>
      </c>
      <c r="AO22" s="136">
        <f t="shared" si="25"/>
        <v>-3.5201146583776137</v>
      </c>
      <c r="AP22" s="136">
        <f t="shared" si="25"/>
        <v>-3.5198807112329833</v>
      </c>
      <c r="AQ22" s="136">
        <f t="shared" si="25"/>
        <v>-3.5207200047232154</v>
      </c>
      <c r="AR22" s="136">
        <f t="shared" si="25"/>
        <v>-3.5177103070579454</v>
      </c>
      <c r="AS22" s="136">
        <f t="shared" si="25"/>
        <v>-3.5285199038852251</v>
      </c>
      <c r="AT22" s="136">
        <f t="shared" si="25"/>
        <v>-3.4899056778464321</v>
      </c>
      <c r="AU22" s="136">
        <f t="shared" si="26"/>
        <v>-3.6309136902759542</v>
      </c>
      <c r="AV22" s="136"/>
      <c r="AW22" s="24">
        <v>15000</v>
      </c>
      <c r="AX22" s="24">
        <f t="shared" si="0"/>
        <v>1.2755882741131066E-3</v>
      </c>
      <c r="AY22" s="24">
        <f t="shared" si="1"/>
        <v>-5.3436011920930272E-3</v>
      </c>
      <c r="AZ22" s="24">
        <f t="shared" si="2"/>
        <v>6.6191894662061337E-3</v>
      </c>
      <c r="BA22" s="24">
        <f t="shared" si="3"/>
        <v>0.9696646260671713</v>
      </c>
      <c r="BB22" s="24">
        <f t="shared" si="8"/>
        <v>0.88308660519380244</v>
      </c>
      <c r="BC22" s="24">
        <f t="shared" si="4"/>
        <v>1.6720873565848537</v>
      </c>
      <c r="BD22" s="24">
        <f t="shared" si="5"/>
        <v>1.1067908268424533</v>
      </c>
      <c r="BE22" s="24">
        <f t="shared" si="10"/>
        <v>1.3642263685962717</v>
      </c>
      <c r="BF22" s="24">
        <f t="shared" si="10"/>
        <v>1.3642263414979816</v>
      </c>
      <c r="BG22" s="24">
        <f t="shared" si="10"/>
        <v>1.3642259010993045</v>
      </c>
      <c r="BH22" s="24">
        <f t="shared" si="10"/>
        <v>1.3642187439141895</v>
      </c>
      <c r="BI22" s="24">
        <f t="shared" si="10"/>
        <v>1.3641024624187152</v>
      </c>
      <c r="BJ22" s="24">
        <f t="shared" si="10"/>
        <v>1.3622222106504496</v>
      </c>
      <c r="BK22" s="24">
        <f t="shared" si="10"/>
        <v>1.3338514614450283</v>
      </c>
      <c r="BL22" s="24">
        <f t="shared" si="9"/>
        <v>1.0706043144216864</v>
      </c>
    </row>
    <row r="23" spans="1:64" ht="12.95" customHeight="1" x14ac:dyDescent="0.2">
      <c r="A23" s="319" t="s">
        <v>843</v>
      </c>
      <c r="B23" s="220" t="str">
        <f>IF(INT(F23)=F23,"I","II")</f>
        <v>I</v>
      </c>
      <c r="C23" s="220">
        <v>34826.417999999998</v>
      </c>
      <c r="D23" s="220" t="s">
        <v>467</v>
      </c>
      <c r="E23" s="129">
        <f t="shared" si="11"/>
        <v>-21892.092090067701</v>
      </c>
      <c r="F23" s="199">
        <f t="shared" si="12"/>
        <v>-21892</v>
      </c>
      <c r="J23" s="200"/>
      <c r="K23" s="199"/>
      <c r="M23" s="199"/>
      <c r="O23" s="199"/>
      <c r="P23" s="129" t="s">
        <v>567</v>
      </c>
      <c r="Q23" s="201">
        <f t="shared" si="13"/>
        <v>19807.917999999998</v>
      </c>
      <c r="R23" s="129">
        <f>C23-(C$7+F23*C$8)</f>
        <v>-2.1857200001250021E-2</v>
      </c>
      <c r="Z23" s="24">
        <f t="shared" si="14"/>
        <v>-21892</v>
      </c>
      <c r="AA23" s="136">
        <f t="shared" si="15"/>
        <v>4.8192243664284359E-2</v>
      </c>
      <c r="AB23" s="136">
        <f t="shared" si="16"/>
        <v>-4.8192243664284359E-2</v>
      </c>
      <c r="AC23" s="136"/>
      <c r="AD23" s="136"/>
      <c r="AE23" s="136">
        <f t="shared" si="17"/>
        <v>0</v>
      </c>
      <c r="AF23" s="202">
        <f t="shared" si="18"/>
        <v>19807.917999999998</v>
      </c>
      <c r="AG23" s="203"/>
      <c r="AH23" s="24">
        <f t="shared" si="19"/>
        <v>8.0589288883773785E-3</v>
      </c>
      <c r="AI23" s="24">
        <f t="shared" si="20"/>
        <v>0.71118652319213937</v>
      </c>
      <c r="AJ23" s="24">
        <f t="shared" si="21"/>
        <v>0.76020616460257129</v>
      </c>
      <c r="AK23" s="24">
        <f t="shared" si="22"/>
        <v>8.1158952766502326E-2</v>
      </c>
      <c r="AL23" s="24">
        <f t="shared" si="23"/>
        <v>2.8676492998638112</v>
      </c>
      <c r="AM23" s="24">
        <f t="shared" si="24"/>
        <v>7.2550649895877974</v>
      </c>
      <c r="AN23" s="136">
        <f t="shared" si="25"/>
        <v>-3.5129397950740047</v>
      </c>
      <c r="AO23" s="136">
        <f t="shared" si="25"/>
        <v>-3.5130050210106374</v>
      </c>
      <c r="AP23" s="136">
        <f t="shared" si="25"/>
        <v>-3.5127717024301717</v>
      </c>
      <c r="AQ23" s="136">
        <f t="shared" si="25"/>
        <v>-3.5136064001092642</v>
      </c>
      <c r="AR23" s="136">
        <f t="shared" si="25"/>
        <v>-3.5106215153404654</v>
      </c>
      <c r="AS23" s="136">
        <f t="shared" si="25"/>
        <v>-3.5213116091502186</v>
      </c>
      <c r="AT23" s="136">
        <f t="shared" si="25"/>
        <v>-3.4832252795016068</v>
      </c>
      <c r="AU23" s="136">
        <f t="shared" si="26"/>
        <v>-3.621819352961146</v>
      </c>
      <c r="AV23" s="136"/>
      <c r="AW23" s="24">
        <v>16000</v>
      </c>
      <c r="AX23" s="24">
        <f t="shared" si="0"/>
        <v>1.375022941169343E-3</v>
      </c>
      <c r="AY23" s="24">
        <f t="shared" si="1"/>
        <v>-6.1216011920930246E-3</v>
      </c>
      <c r="AZ23" s="24">
        <f t="shared" si="2"/>
        <v>7.4966241332623676E-3</v>
      </c>
      <c r="BA23" s="24">
        <f t="shared" si="3"/>
        <v>0.93058883261754244</v>
      </c>
      <c r="BB23" s="24">
        <f t="shared" si="8"/>
        <v>0.93722842560943764</v>
      </c>
      <c r="BC23" s="24">
        <f t="shared" si="4"/>
        <v>1.8042825585228832</v>
      </c>
      <c r="BD23" s="24">
        <f t="shared" si="5"/>
        <v>1.2657148477959093</v>
      </c>
      <c r="BE23" s="24">
        <f t="shared" si="10"/>
        <v>1.4969809069044449</v>
      </c>
      <c r="BF23" s="24">
        <f t="shared" si="10"/>
        <v>1.4969809067875954</v>
      </c>
      <c r="BG23" s="24">
        <f t="shared" si="10"/>
        <v>1.4969809015061561</v>
      </c>
      <c r="BH23" s="24">
        <f t="shared" si="10"/>
        <v>1.4969806627922715</v>
      </c>
      <c r="BI23" s="24">
        <f t="shared" si="10"/>
        <v>1.4969698740534105</v>
      </c>
      <c r="BJ23" s="24">
        <f t="shared" si="10"/>
        <v>1.4964839061662487</v>
      </c>
      <c r="BK23" s="24">
        <f t="shared" si="10"/>
        <v>1.4771695007292953</v>
      </c>
      <c r="BL23" s="24">
        <f t="shared" si="9"/>
        <v>1.1977978433001111</v>
      </c>
    </row>
    <row r="24" spans="1:64" ht="12.95" customHeight="1" x14ac:dyDescent="0.2">
      <c r="A24" s="319" t="s">
        <v>843</v>
      </c>
      <c r="B24" s="220" t="str">
        <f>IF(INT(F24)=F24,"I","II")</f>
        <v>II</v>
      </c>
      <c r="C24" s="220">
        <v>34826.588000000003</v>
      </c>
      <c r="D24" s="220" t="s">
        <v>467</v>
      </c>
      <c r="E24" s="129">
        <f t="shared" si="11"/>
        <v>-21891.375835858104</v>
      </c>
      <c r="F24" s="199">
        <f t="shared" si="12"/>
        <v>-21891.5</v>
      </c>
      <c r="J24" s="200"/>
      <c r="K24" s="199"/>
      <c r="M24" s="199"/>
      <c r="O24" s="199"/>
      <c r="Q24" s="201">
        <f t="shared" si="13"/>
        <v>19808.088000000003</v>
      </c>
      <c r="R24" s="129">
        <f>C24-(C$7+F24*C$8)</f>
        <v>2.946985000744462E-2</v>
      </c>
      <c r="Z24" s="24">
        <f t="shared" si="14"/>
        <v>-21891.5</v>
      </c>
      <c r="AA24" s="136">
        <f t="shared" si="15"/>
        <v>4.8191139050806103E-2</v>
      </c>
      <c r="AB24" s="136">
        <f t="shared" si="16"/>
        <v>-4.8191139050806103E-2</v>
      </c>
      <c r="AC24" s="136"/>
      <c r="AD24" s="136"/>
      <c r="AE24" s="136">
        <f t="shared" si="17"/>
        <v>0</v>
      </c>
      <c r="AF24" s="202">
        <f t="shared" si="18"/>
        <v>19808.088000000003</v>
      </c>
      <c r="AG24" s="203"/>
      <c r="AH24" s="24">
        <f t="shared" si="19"/>
        <v>8.0586619758991271E-3</v>
      </c>
      <c r="AI24" s="24">
        <f t="shared" si="20"/>
        <v>0.7111835160905291</v>
      </c>
      <c r="AJ24" s="24">
        <f t="shared" si="21"/>
        <v>0.76018209047851626</v>
      </c>
      <c r="AK24" s="24">
        <f t="shared" si="22"/>
        <v>8.1148250887929305E-2</v>
      </c>
      <c r="AL24" s="24">
        <f t="shared" si="23"/>
        <v>2.8676863543080042</v>
      </c>
      <c r="AM24" s="24">
        <f t="shared" si="24"/>
        <v>7.2560588486702224</v>
      </c>
      <c r="AN24" s="136">
        <f t="shared" si="25"/>
        <v>-3.5128900925550712</v>
      </c>
      <c r="AO24" s="136">
        <f t="shared" si="25"/>
        <v>-3.5129553183663109</v>
      </c>
      <c r="AP24" s="136">
        <f t="shared" si="25"/>
        <v>-3.5127220047489467</v>
      </c>
      <c r="AQ24" s="136">
        <f t="shared" si="25"/>
        <v>-3.5135566685029214</v>
      </c>
      <c r="AR24" s="136">
        <f t="shared" si="25"/>
        <v>-3.5105719626045451</v>
      </c>
      <c r="AS24" s="136">
        <f t="shared" si="25"/>
        <v>-3.5212612059116828</v>
      </c>
      <c r="AT24" s="136">
        <f t="shared" si="25"/>
        <v>-3.4831786040218562</v>
      </c>
      <c r="AU24" s="136">
        <f t="shared" si="26"/>
        <v>-3.6217557561967064</v>
      </c>
      <c r="AV24" s="136"/>
      <c r="AW24" s="24">
        <v>17000</v>
      </c>
      <c r="AX24" s="24">
        <f t="shared" si="0"/>
        <v>1.3400981944588245E-3</v>
      </c>
      <c r="AY24" s="24">
        <f t="shared" si="1"/>
        <v>-6.8756011920930267E-3</v>
      </c>
      <c r="AZ24" s="24">
        <f t="shared" si="2"/>
        <v>8.2156993865518512E-3</v>
      </c>
      <c r="BA24" s="24">
        <f t="shared" si="3"/>
        <v>0.89556288795399397</v>
      </c>
      <c r="BB24" s="24">
        <f t="shared" si="8"/>
        <v>0.97271929222867159</v>
      </c>
      <c r="BC24" s="24">
        <f t="shared" si="4"/>
        <v>1.9263651956186214</v>
      </c>
      <c r="BD24" s="24">
        <f t="shared" si="5"/>
        <v>1.4380774597861896</v>
      </c>
      <c r="BE24" s="24">
        <f t="shared" si="10"/>
        <v>1.6245579300935957</v>
      </c>
      <c r="BF24" s="24">
        <f t="shared" si="10"/>
        <v>1.6245579301023447</v>
      </c>
      <c r="BG24" s="24">
        <f t="shared" si="10"/>
        <v>1.6245579295596249</v>
      </c>
      <c r="BH24" s="24">
        <f t="shared" si="10"/>
        <v>1.6245579632256055</v>
      </c>
      <c r="BI24" s="24">
        <f t="shared" si="10"/>
        <v>1.6245558748183622</v>
      </c>
      <c r="BJ24" s="24">
        <f t="shared" si="10"/>
        <v>1.6246852722604648</v>
      </c>
      <c r="BK24" s="24">
        <f t="shared" si="10"/>
        <v>1.6159739013362937</v>
      </c>
      <c r="BL24" s="24">
        <f t="shared" si="9"/>
        <v>1.3249913721785358</v>
      </c>
    </row>
    <row r="25" spans="1:64" ht="12.95" customHeight="1" x14ac:dyDescent="0.2">
      <c r="A25" s="319" t="s">
        <v>843</v>
      </c>
      <c r="B25" s="220" t="str">
        <f>IF(INT(F25)=F25,"I","II")</f>
        <v>II</v>
      </c>
      <c r="C25" s="220">
        <v>34837.419000000002</v>
      </c>
      <c r="D25" s="220" t="s">
        <v>467</v>
      </c>
      <c r="E25" s="129">
        <f t="shared" si="11"/>
        <v>-21845.742016188167</v>
      </c>
      <c r="F25" s="199">
        <f t="shared" si="12"/>
        <v>-21845.5</v>
      </c>
      <c r="J25" s="200"/>
      <c r="K25" s="199"/>
      <c r="M25" s="199"/>
      <c r="O25" s="199"/>
      <c r="P25" s="129" t="s">
        <v>567</v>
      </c>
      <c r="Q25" s="201">
        <f t="shared" si="13"/>
        <v>19818.919000000002</v>
      </c>
      <c r="R25" s="129">
        <f>C25-(C$7+F25*C$8)</f>
        <v>-5.7441549994109664E-2</v>
      </c>
      <c r="Z25" s="24">
        <f t="shared" si="14"/>
        <v>-21845.5</v>
      </c>
      <c r="AA25" s="136">
        <f t="shared" si="15"/>
        <v>4.808946005315725E-2</v>
      </c>
      <c r="AB25" s="136">
        <f t="shared" si="16"/>
        <v>-4.808946005315725E-2</v>
      </c>
      <c r="AC25" s="136"/>
      <c r="AD25" s="136"/>
      <c r="AE25" s="136">
        <f t="shared" si="17"/>
        <v>0</v>
      </c>
      <c r="AF25" s="202">
        <f t="shared" si="18"/>
        <v>19818.919000000002</v>
      </c>
      <c r="AG25" s="203"/>
      <c r="AH25" s="24">
        <f t="shared" si="19"/>
        <v>8.0340258022502751E-3</v>
      </c>
      <c r="AI25" s="24">
        <f t="shared" si="20"/>
        <v>0.71090866686409082</v>
      </c>
      <c r="AJ25" s="24">
        <f t="shared" si="21"/>
        <v>0.75796368189448715</v>
      </c>
      <c r="AK25" s="24">
        <f t="shared" si="22"/>
        <v>8.0163589650805903E-2</v>
      </c>
      <c r="AL25" s="24">
        <f t="shared" si="23"/>
        <v>2.8710940267956842</v>
      </c>
      <c r="AM25" s="24">
        <f t="shared" si="24"/>
        <v>7.3486146977948739</v>
      </c>
      <c r="AN25" s="136">
        <f t="shared" si="25"/>
        <v>-3.5083183584166497</v>
      </c>
      <c r="AO25" s="136">
        <f t="shared" si="25"/>
        <v>-3.5083835622719448</v>
      </c>
      <c r="AP25" s="136">
        <f t="shared" si="25"/>
        <v>-3.5081507391070108</v>
      </c>
      <c r="AQ25" s="136">
        <f t="shared" si="25"/>
        <v>-3.5089821755508446</v>
      </c>
      <c r="AR25" s="136">
        <f t="shared" si="25"/>
        <v>-3.5060142430039734</v>
      </c>
      <c r="AS25" s="136">
        <f t="shared" si="25"/>
        <v>-3.5166243645740392</v>
      </c>
      <c r="AT25" s="136">
        <f t="shared" si="25"/>
        <v>-3.4788868487388811</v>
      </c>
      <c r="AU25" s="136">
        <f t="shared" si="26"/>
        <v>-3.6159048538683001</v>
      </c>
      <c r="AV25" s="136"/>
      <c r="AW25" s="24">
        <v>18000</v>
      </c>
      <c r="AX25" s="24">
        <f t="shared" si="0"/>
        <v>1.1768693710012355E-3</v>
      </c>
      <c r="AY25" s="24">
        <f t="shared" si="1"/>
        <v>-7.6056011920930255E-3</v>
      </c>
      <c r="AZ25" s="24">
        <f t="shared" si="2"/>
        <v>8.782470563094261E-3</v>
      </c>
      <c r="BA25" s="24">
        <f t="shared" si="3"/>
        <v>0.86441143102522178</v>
      </c>
      <c r="BB25" s="24">
        <f t="shared" si="8"/>
        <v>0.99272175539405294</v>
      </c>
      <c r="BC25" s="24">
        <f t="shared" si="4"/>
        <v>2.0397597873838986</v>
      </c>
      <c r="BD25" s="24">
        <f t="shared" si="5"/>
        <v>1.6276920127918453</v>
      </c>
      <c r="BE25" s="24">
        <f t="shared" si="10"/>
        <v>1.7475127734531761</v>
      </c>
      <c r="BF25" s="24">
        <f t="shared" si="10"/>
        <v>1.7475127723442154</v>
      </c>
      <c r="BG25" s="24">
        <f t="shared" si="10"/>
        <v>1.7475127933713781</v>
      </c>
      <c r="BH25" s="24">
        <f t="shared" si="10"/>
        <v>1.747512394671912</v>
      </c>
      <c r="BI25" s="24">
        <f t="shared" si="10"/>
        <v>1.7475199543260169</v>
      </c>
      <c r="BJ25" s="24">
        <f t="shared" si="10"/>
        <v>1.7473765628311915</v>
      </c>
      <c r="BK25" s="24">
        <f t="shared" si="10"/>
        <v>1.7500770734432285</v>
      </c>
      <c r="BL25" s="24">
        <f t="shared" si="9"/>
        <v>1.4521849010569596</v>
      </c>
    </row>
    <row r="26" spans="1:64" ht="12.95" customHeight="1" x14ac:dyDescent="0.2">
      <c r="A26" s="129" t="s">
        <v>609</v>
      </c>
      <c r="B26" s="131"/>
      <c r="C26" s="130">
        <v>39637.445</v>
      </c>
      <c r="D26" s="130"/>
      <c r="E26" s="129">
        <f t="shared" si="11"/>
        <v>-1621.9842011174301</v>
      </c>
      <c r="F26" s="199">
        <f t="shared" si="12"/>
        <v>-1622</v>
      </c>
      <c r="G26" s="130">
        <f t="shared" ref="G26:G57" si="27">C26-(C$7+F26*C$8)</f>
        <v>3.749800001969561E-3</v>
      </c>
      <c r="I26" s="129">
        <f t="shared" ref="I26:I35" si="28">G26</f>
        <v>3.749800001969561E-3</v>
      </c>
      <c r="J26" s="199"/>
      <c r="K26" s="199"/>
      <c r="M26" s="199"/>
      <c r="O26" s="199"/>
      <c r="P26" s="129" t="s">
        <v>567</v>
      </c>
      <c r="Q26" s="201">
        <f t="shared" si="13"/>
        <v>24618.945</v>
      </c>
      <c r="S26" s="131">
        <v>0.1</v>
      </c>
      <c r="Z26" s="24">
        <f t="shared" si="14"/>
        <v>-1622</v>
      </c>
      <c r="AA26" s="136">
        <f t="shared" si="15"/>
        <v>2.0963462815044367E-3</v>
      </c>
      <c r="AB26" s="136">
        <f t="shared" si="16"/>
        <v>1.6534537204651242E-3</v>
      </c>
      <c r="AC26" s="136">
        <f t="shared" ref="AC26:AC89" si="29">+G26-AA26</f>
        <v>1.6534537204651242E-3</v>
      </c>
      <c r="AD26" s="136"/>
      <c r="AE26" s="136">
        <f t="shared" si="17"/>
        <v>2.733909205719961E-7</v>
      </c>
      <c r="AF26" s="202">
        <f t="shared" si="18"/>
        <v>24618.945</v>
      </c>
      <c r="AG26" s="203"/>
      <c r="AH26" s="24">
        <f t="shared" si="19"/>
        <v>-9.0069231344025377E-3</v>
      </c>
      <c r="AI26" s="24">
        <f t="shared" si="20"/>
        <v>0.97848357705384736</v>
      </c>
      <c r="AJ26" s="24">
        <f t="shared" si="21"/>
        <v>-0.7890900502598982</v>
      </c>
      <c r="AK26" s="24">
        <f t="shared" si="22"/>
        <v>-0.29922741108328005</v>
      </c>
      <c r="AL26" s="24">
        <f t="shared" si="23"/>
        <v>-1.642579368070362</v>
      </c>
      <c r="AM26" s="24">
        <f t="shared" si="24"/>
        <v>-1.0744885362680532</v>
      </c>
      <c r="AN26" s="136">
        <f t="shared" si="25"/>
        <v>-1.3353280808709369</v>
      </c>
      <c r="AO26" s="136">
        <f t="shared" si="25"/>
        <v>-1.335328026467294</v>
      </c>
      <c r="AP26" s="136">
        <f t="shared" si="25"/>
        <v>-1.3353272491572414</v>
      </c>
      <c r="AQ26" s="136">
        <f t="shared" si="25"/>
        <v>-1.3353161433576677</v>
      </c>
      <c r="AR26" s="136">
        <f t="shared" si="25"/>
        <v>-1.3351575256030168</v>
      </c>
      <c r="AS26" s="136">
        <f t="shared" si="25"/>
        <v>-1.3329034069048309</v>
      </c>
      <c r="AT26" s="136">
        <f t="shared" si="25"/>
        <v>-1.3028738154273249</v>
      </c>
      <c r="AU26" s="136">
        <f t="shared" si="26"/>
        <v>-1.0436065225954838</v>
      </c>
      <c r="AV26" s="136"/>
      <c r="AW26" s="24">
        <v>19000</v>
      </c>
      <c r="AX26" s="24">
        <f t="shared" si="0"/>
        <v>8.9277423701868662E-4</v>
      </c>
      <c r="AY26" s="24">
        <f t="shared" si="1"/>
        <v>-8.3116011920930273E-3</v>
      </c>
      <c r="AZ26" s="24">
        <f t="shared" si="2"/>
        <v>9.2043754291117139E-3</v>
      </c>
      <c r="BA26" s="24">
        <f t="shared" si="3"/>
        <v>0.83686907226096496</v>
      </c>
      <c r="BB26" s="24">
        <f t="shared" si="8"/>
        <v>0.9998910063794576</v>
      </c>
      <c r="BC26" s="24">
        <f t="shared" si="4"/>
        <v>2.1457188357114165</v>
      </c>
      <c r="BD26" s="24">
        <f t="shared" si="5"/>
        <v>1.8394976199911885</v>
      </c>
      <c r="BE26" s="24">
        <f t="shared" si="10"/>
        <v>1.8663690756922329</v>
      </c>
      <c r="BF26" s="24">
        <f t="shared" si="10"/>
        <v>1.8663690022599773</v>
      </c>
      <c r="BG26" s="24">
        <f t="shared" si="10"/>
        <v>1.8663698425763198</v>
      </c>
      <c r="BH26" s="24">
        <f t="shared" si="10"/>
        <v>1.8663602263426236</v>
      </c>
      <c r="BI26" s="24">
        <f t="shared" si="10"/>
        <v>1.8664702524142411</v>
      </c>
      <c r="BJ26" s="24">
        <f t="shared" si="10"/>
        <v>1.8652089827470004</v>
      </c>
      <c r="BK26" s="24">
        <f t="shared" si="10"/>
        <v>1.8793673821290457</v>
      </c>
      <c r="BL26" s="24">
        <f t="shared" si="9"/>
        <v>1.5793784299353844</v>
      </c>
    </row>
    <row r="27" spans="1:64" ht="12.95" customHeight="1" x14ac:dyDescent="0.2">
      <c r="A27" s="129" t="s">
        <v>609</v>
      </c>
      <c r="B27" s="131"/>
      <c r="C27" s="130">
        <v>39638.392</v>
      </c>
      <c r="D27" s="130"/>
      <c r="E27" s="129">
        <f t="shared" si="11"/>
        <v>-1617.9942438440999</v>
      </c>
      <c r="F27" s="199">
        <f t="shared" si="12"/>
        <v>-1618</v>
      </c>
      <c r="G27" s="130">
        <f t="shared" si="27"/>
        <v>1.3662000055774115E-3</v>
      </c>
      <c r="I27" s="129">
        <f t="shared" si="28"/>
        <v>1.3662000055774115E-3</v>
      </c>
      <c r="J27" s="199"/>
      <c r="K27" s="199"/>
      <c r="M27" s="199"/>
      <c r="O27" s="199"/>
      <c r="P27" s="129" t="s">
        <v>567</v>
      </c>
      <c r="Q27" s="201">
        <f t="shared" si="13"/>
        <v>24619.892</v>
      </c>
      <c r="S27" s="131">
        <v>0.1</v>
      </c>
      <c r="Z27" s="24">
        <f t="shared" si="14"/>
        <v>-1618</v>
      </c>
      <c r="AA27" s="136">
        <f t="shared" si="15"/>
        <v>2.0896455541096499E-3</v>
      </c>
      <c r="AB27" s="136">
        <f t="shared" si="16"/>
        <v>-7.2344554853223837E-4</v>
      </c>
      <c r="AC27" s="136">
        <f t="shared" si="29"/>
        <v>-7.2344554853223837E-4</v>
      </c>
      <c r="AD27" s="136"/>
      <c r="AE27" s="136">
        <f t="shared" si="17"/>
        <v>5.2337346169111126E-8</v>
      </c>
      <c r="AF27" s="202">
        <f t="shared" si="18"/>
        <v>24619.892</v>
      </c>
      <c r="AG27" s="203"/>
      <c r="AH27" s="24">
        <f t="shared" si="19"/>
        <v>-9.0088683417973246E-3</v>
      </c>
      <c r="AI27" s="24">
        <f t="shared" si="20"/>
        <v>0.97865151726576349</v>
      </c>
      <c r="AJ27" s="24">
        <f t="shared" si="21"/>
        <v>-0.78943467988839633</v>
      </c>
      <c r="AK27" s="24">
        <f t="shared" si="22"/>
        <v>-0.29923943972168171</v>
      </c>
      <c r="AL27" s="24">
        <f t="shared" si="23"/>
        <v>-1.6420181332842345</v>
      </c>
      <c r="AM27" s="24">
        <f t="shared" si="24"/>
        <v>-1.0738841211342931</v>
      </c>
      <c r="AN27" s="136">
        <f t="shared" si="25"/>
        <v>-1.334780971101293</v>
      </c>
      <c r="AO27" s="136">
        <f t="shared" si="25"/>
        <v>-1.3347809160226916</v>
      </c>
      <c r="AP27" s="136">
        <f t="shared" si="25"/>
        <v>-1.334780130859323</v>
      </c>
      <c r="AQ27" s="136">
        <f t="shared" si="25"/>
        <v>-1.3347689383789785</v>
      </c>
      <c r="AR27" s="136">
        <f t="shared" si="25"/>
        <v>-1.3346094465007119</v>
      </c>
      <c r="AS27" s="136">
        <f t="shared" si="25"/>
        <v>-1.3323480758225248</v>
      </c>
      <c r="AT27" s="136">
        <f t="shared" si="25"/>
        <v>-1.3022882174607284</v>
      </c>
      <c r="AU27" s="136">
        <f t="shared" si="26"/>
        <v>-1.0430977484799699</v>
      </c>
      <c r="AV27" s="136"/>
      <c r="AW27" s="24">
        <v>20000</v>
      </c>
      <c r="AX27" s="24">
        <f t="shared" si="0"/>
        <v>4.9588187310919615E-4</v>
      </c>
      <c r="AY27" s="24">
        <f t="shared" si="1"/>
        <v>-8.9936011920930259E-3</v>
      </c>
      <c r="AZ27" s="24">
        <f t="shared" si="2"/>
        <v>9.489483065202222E-3</v>
      </c>
      <c r="BA27" s="24">
        <f t="shared" si="3"/>
        <v>0.81264014560478104</v>
      </c>
      <c r="BB27" s="24">
        <f t="shared" si="8"/>
        <v>0.99640271924632229</v>
      </c>
      <c r="BC27" s="24">
        <f t="shared" si="4"/>
        <v>2.2453295694725406</v>
      </c>
      <c r="BD27" s="24">
        <f t="shared" si="5"/>
        <v>2.080071551621824</v>
      </c>
      <c r="BE27" s="24">
        <f t="shared" si="10"/>
        <v>1.9816107933917388</v>
      </c>
      <c r="BF27" s="24">
        <f t="shared" si="10"/>
        <v>1.9816101659343046</v>
      </c>
      <c r="BG27" s="24">
        <f t="shared" si="10"/>
        <v>1.981615403152182</v>
      </c>
      <c r="BH27" s="24">
        <f t="shared" si="10"/>
        <v>1.981571687577091</v>
      </c>
      <c r="BI27" s="24">
        <f t="shared" si="10"/>
        <v>1.9819364513819844</v>
      </c>
      <c r="BJ27" s="24">
        <f t="shared" si="10"/>
        <v>1.978883432549281</v>
      </c>
      <c r="BK27" s="24">
        <f t="shared" si="10"/>
        <v>2.0038109509922384</v>
      </c>
      <c r="BL27" s="24">
        <f t="shared" si="9"/>
        <v>1.7065719588138086</v>
      </c>
    </row>
    <row r="28" spans="1:64" ht="12.95" customHeight="1" x14ac:dyDescent="0.2">
      <c r="A28" s="129" t="s">
        <v>609</v>
      </c>
      <c r="B28" s="131"/>
      <c r="C28" s="130">
        <v>39646.461000000003</v>
      </c>
      <c r="D28" s="130"/>
      <c r="E28" s="129">
        <f t="shared" si="11"/>
        <v>-1583.9974484496854</v>
      </c>
      <c r="F28" s="199">
        <f t="shared" si="12"/>
        <v>-1584</v>
      </c>
      <c r="G28" s="130">
        <f t="shared" si="27"/>
        <v>6.0560000565601513E-4</v>
      </c>
      <c r="I28" s="129">
        <f t="shared" si="28"/>
        <v>6.0560000565601513E-4</v>
      </c>
      <c r="J28" s="199"/>
      <c r="K28" s="199"/>
      <c r="M28" s="199"/>
      <c r="O28" s="199"/>
      <c r="P28" s="129" t="s">
        <v>567</v>
      </c>
      <c r="Q28" s="201">
        <f t="shared" si="13"/>
        <v>24627.961000000003</v>
      </c>
      <c r="S28" s="131">
        <v>0.1</v>
      </c>
      <c r="Z28" s="24">
        <f t="shared" si="14"/>
        <v>-1584</v>
      </c>
      <c r="AA28" s="136">
        <f t="shared" si="15"/>
        <v>2.0328004841371466E-3</v>
      </c>
      <c r="AB28" s="136">
        <f t="shared" si="16"/>
        <v>-1.4272004784811314E-3</v>
      </c>
      <c r="AC28" s="136">
        <f t="shared" si="29"/>
        <v>-1.4272004784811314E-3</v>
      </c>
      <c r="AD28" s="136"/>
      <c r="AE28" s="136">
        <f t="shared" si="17"/>
        <v>2.0369012057767708E-7</v>
      </c>
      <c r="AF28" s="202">
        <f t="shared" si="18"/>
        <v>24627.961000000003</v>
      </c>
      <c r="AG28" s="203"/>
      <c r="AH28" s="24">
        <f t="shared" si="19"/>
        <v>-9.025306995769828E-3</v>
      </c>
      <c r="AI28" s="24">
        <f t="shared" si="20"/>
        <v>0.98008160727425919</v>
      </c>
      <c r="AJ28" s="24">
        <f t="shared" si="21"/>
        <v>-0.79235873393437473</v>
      </c>
      <c r="AK28" s="24">
        <f t="shared" si="22"/>
        <v>-0.29933803238349643</v>
      </c>
      <c r="AL28" s="24">
        <f t="shared" si="23"/>
        <v>-1.6372398469164631</v>
      </c>
      <c r="AM28" s="24">
        <f t="shared" si="24"/>
        <v>-1.0687529084706411</v>
      </c>
      <c r="AN28" s="136">
        <f t="shared" si="25"/>
        <v>-1.3301267426948231</v>
      </c>
      <c r="AO28" s="136">
        <f t="shared" si="25"/>
        <v>-1.3301266815973274</v>
      </c>
      <c r="AP28" s="136">
        <f t="shared" si="25"/>
        <v>-1.33012582715898</v>
      </c>
      <c r="AQ28" s="136">
        <f t="shared" si="25"/>
        <v>-1.3301138782920396</v>
      </c>
      <c r="AR28" s="136">
        <f t="shared" si="25"/>
        <v>-1.3299468406342938</v>
      </c>
      <c r="AS28" s="136">
        <f t="shared" si="25"/>
        <v>-1.3276235390747064</v>
      </c>
      <c r="AT28" s="136">
        <f t="shared" si="25"/>
        <v>-1.2973079279276254</v>
      </c>
      <c r="AU28" s="136">
        <f t="shared" si="26"/>
        <v>-1.0387731684981034</v>
      </c>
      <c r="AV28" s="136"/>
      <c r="AW28" s="24">
        <v>21000</v>
      </c>
      <c r="AX28" s="24">
        <f t="shared" si="0"/>
        <v>-5.5728032548538198E-6</v>
      </c>
      <c r="AY28" s="24">
        <f t="shared" si="1"/>
        <v>-9.6516011920930265E-3</v>
      </c>
      <c r="AZ28" s="24">
        <f t="shared" si="2"/>
        <v>9.6460283888381727E-3</v>
      </c>
      <c r="BA28" s="24">
        <f t="shared" si="3"/>
        <v>0.79143212515981709</v>
      </c>
      <c r="BB28" s="24">
        <f t="shared" si="8"/>
        <v>0.98401375738120067</v>
      </c>
      <c r="BC28" s="24">
        <f t="shared" si="4"/>
        <v>2.3395309436252947</v>
      </c>
      <c r="BD28" s="24">
        <f t="shared" si="5"/>
        <v>2.358441208197692</v>
      </c>
      <c r="BE28" s="24">
        <f t="shared" si="10"/>
        <v>2.0936806117080029</v>
      </c>
      <c r="BF28" s="24">
        <f t="shared" si="10"/>
        <v>2.0936779710849405</v>
      </c>
      <c r="BG28" s="24">
        <f t="shared" si="10"/>
        <v>2.0936955968671858</v>
      </c>
      <c r="BH28" s="24">
        <f t="shared" si="10"/>
        <v>2.0935779370750818</v>
      </c>
      <c r="BI28" s="24">
        <f t="shared" si="10"/>
        <v>2.0943629131790806</v>
      </c>
      <c r="BJ28" s="24">
        <f t="shared" si="10"/>
        <v>2.0891054839937859</v>
      </c>
      <c r="BK28" s="24">
        <f t="shared" si="10"/>
        <v>2.1234522094713544</v>
      </c>
      <c r="BL28" s="24">
        <f t="shared" si="9"/>
        <v>1.8337654876922329</v>
      </c>
    </row>
    <row r="29" spans="1:64" ht="12.95" customHeight="1" x14ac:dyDescent="0.2">
      <c r="A29" s="129" t="s">
        <v>609</v>
      </c>
      <c r="B29" s="131"/>
      <c r="C29" s="130">
        <v>39648.404000000002</v>
      </c>
      <c r="D29" s="130"/>
      <c r="E29" s="129">
        <f t="shared" si="11"/>
        <v>-1575.8110841602693</v>
      </c>
      <c r="F29" s="199">
        <f t="shared" si="12"/>
        <v>-1576</v>
      </c>
      <c r="G29" s="130">
        <f t="shared" si="27"/>
        <v>4.4838400004664436E-2</v>
      </c>
      <c r="I29" s="129">
        <f t="shared" si="28"/>
        <v>4.4838400004664436E-2</v>
      </c>
      <c r="J29" s="199"/>
      <c r="K29" s="199"/>
      <c r="M29" s="199"/>
      <c r="O29" s="199"/>
      <c r="P29" s="129" t="s">
        <v>567</v>
      </c>
      <c r="Q29" s="201">
        <f t="shared" si="13"/>
        <v>24629.904000000002</v>
      </c>
      <c r="S29" s="131">
        <v>0.1</v>
      </c>
      <c r="Z29" s="24">
        <f t="shared" si="14"/>
        <v>-1576</v>
      </c>
      <c r="AA29" s="136">
        <f t="shared" si="15"/>
        <v>2.0194541440980377E-3</v>
      </c>
      <c r="AB29" s="136">
        <f t="shared" si="16"/>
        <v>4.28189458605664E-2</v>
      </c>
      <c r="AC29" s="136">
        <f t="shared" si="29"/>
        <v>4.28189458605664E-2</v>
      </c>
      <c r="AD29" s="136"/>
      <c r="AE29" s="136">
        <f t="shared" si="17"/>
        <v>1.8334621246101165E-4</v>
      </c>
      <c r="AF29" s="202">
        <f t="shared" si="18"/>
        <v>24629.904000000002</v>
      </c>
      <c r="AG29" s="203"/>
      <c r="AH29" s="24">
        <f t="shared" si="19"/>
        <v>-9.0291499758089373E-3</v>
      </c>
      <c r="AI29" s="24">
        <f t="shared" si="20"/>
        <v>0.98041877415461909</v>
      </c>
      <c r="AJ29" s="24">
        <f t="shared" si="21"/>
        <v>-0.79304535678341836</v>
      </c>
      <c r="AK29" s="24">
        <f t="shared" si="22"/>
        <v>-0.29936027724865599</v>
      </c>
      <c r="AL29" s="24">
        <f t="shared" si="23"/>
        <v>-1.636113513872623</v>
      </c>
      <c r="AM29" s="24">
        <f t="shared" si="24"/>
        <v>-1.0675472002583994</v>
      </c>
      <c r="AN29" s="136">
        <f t="shared" si="25"/>
        <v>-1.329030641650998</v>
      </c>
      <c r="AO29" s="136">
        <f t="shared" si="25"/>
        <v>-1.329030579061822</v>
      </c>
      <c r="AP29" s="136">
        <f t="shared" si="25"/>
        <v>-1.3290297076538771</v>
      </c>
      <c r="AQ29" s="136">
        <f t="shared" si="25"/>
        <v>-1.3290175756554481</v>
      </c>
      <c r="AR29" s="136">
        <f t="shared" si="25"/>
        <v>-1.3288487323505893</v>
      </c>
      <c r="AS29" s="136">
        <f t="shared" si="25"/>
        <v>-1.3265107845903281</v>
      </c>
      <c r="AT29" s="136">
        <f t="shared" si="25"/>
        <v>-1.2961353919601759</v>
      </c>
      <c r="AU29" s="136">
        <f t="shared" si="26"/>
        <v>-1.0377556202670766</v>
      </c>
      <c r="AV29" s="136"/>
      <c r="AW29" s="24">
        <v>22000</v>
      </c>
      <c r="AX29" s="24">
        <f t="shared" si="0"/>
        <v>-6.0346432253061306E-4</v>
      </c>
      <c r="AY29" s="24">
        <f t="shared" si="1"/>
        <v>-1.0285601192093024E-2</v>
      </c>
      <c r="AZ29" s="24">
        <f t="shared" si="2"/>
        <v>9.6821368695624108E-3</v>
      </c>
      <c r="BA29" s="24">
        <f t="shared" si="3"/>
        <v>0.77297294497585112</v>
      </c>
      <c r="BB29" s="24">
        <f t="shared" si="8"/>
        <v>0.96412997719077032</v>
      </c>
      <c r="BC29" s="24">
        <f t="shared" si="4"/>
        <v>2.429133844049145</v>
      </c>
      <c r="BD29" s="24">
        <f t="shared" si="5"/>
        <v>2.6874198363479156</v>
      </c>
      <c r="BE29" s="24">
        <f t="shared" si="10"/>
        <v>2.2029817516620307</v>
      </c>
      <c r="BF29" s="24">
        <f t="shared" si="10"/>
        <v>2.2029743017932297</v>
      </c>
      <c r="BG29" s="24">
        <f t="shared" si="10"/>
        <v>2.2030163259059483</v>
      </c>
      <c r="BH29" s="24">
        <f t="shared" si="10"/>
        <v>2.2027792396850119</v>
      </c>
      <c r="BI29" s="24">
        <f t="shared" si="10"/>
        <v>2.2041157991560865</v>
      </c>
      <c r="BJ29" s="24">
        <f t="shared" si="10"/>
        <v>2.1965488193241511</v>
      </c>
      <c r="BK29" s="24">
        <f t="shared" si="10"/>
        <v>2.2384131750254634</v>
      </c>
      <c r="BL29" s="24">
        <f t="shared" si="9"/>
        <v>1.9609590165706576</v>
      </c>
    </row>
    <row r="30" spans="1:64" ht="12.95" customHeight="1" x14ac:dyDescent="0.2">
      <c r="A30" s="129" t="s">
        <v>609</v>
      </c>
      <c r="B30" s="131"/>
      <c r="C30" s="130">
        <v>39666.398999999998</v>
      </c>
      <c r="D30" s="130"/>
      <c r="E30" s="129">
        <f t="shared" si="11"/>
        <v>-1499.9934694469107</v>
      </c>
      <c r="F30" s="199">
        <f t="shared" si="12"/>
        <v>-1500</v>
      </c>
      <c r="G30" s="130">
        <f t="shared" si="27"/>
        <v>1.5500000008614734E-3</v>
      </c>
      <c r="I30" s="129">
        <f t="shared" si="28"/>
        <v>1.5500000008614734E-3</v>
      </c>
      <c r="K30" s="199"/>
      <c r="M30" s="199"/>
      <c r="N30" s="199"/>
      <c r="O30" s="199"/>
      <c r="P30" s="129" t="s">
        <v>567</v>
      </c>
      <c r="Q30" s="201">
        <f t="shared" si="13"/>
        <v>24647.898999999998</v>
      </c>
      <c r="S30" s="131">
        <v>0.1</v>
      </c>
      <c r="Z30" s="24">
        <f t="shared" si="14"/>
        <v>-1500</v>
      </c>
      <c r="AA30" s="136">
        <f t="shared" si="15"/>
        <v>1.8932179873816651E-3</v>
      </c>
      <c r="AB30" s="136">
        <f t="shared" si="16"/>
        <v>-3.4321798652019175E-4</v>
      </c>
      <c r="AC30" s="136">
        <f t="shared" si="29"/>
        <v>-3.4321798652019175E-4</v>
      </c>
      <c r="AD30" s="136"/>
      <c r="AE30" s="136">
        <f t="shared" si="17"/>
        <v>1.1779858627097452E-8</v>
      </c>
      <c r="AF30" s="202">
        <f t="shared" si="18"/>
        <v>24647.898999999998</v>
      </c>
      <c r="AG30" s="203"/>
      <c r="AH30" s="24">
        <f t="shared" si="19"/>
        <v>-9.06518082052531E-3</v>
      </c>
      <c r="AI30" s="24">
        <f t="shared" si="20"/>
        <v>0.98363465687352281</v>
      </c>
      <c r="AJ30" s="24">
        <f t="shared" si="21"/>
        <v>-0.79954126983278107</v>
      </c>
      <c r="AK30" s="24">
        <f t="shared" si="22"/>
        <v>-0.29955329332917147</v>
      </c>
      <c r="AL30" s="24">
        <f t="shared" si="23"/>
        <v>-1.6253745626421505</v>
      </c>
      <c r="AM30" s="24">
        <f t="shared" si="24"/>
        <v>-1.0561237354811233</v>
      </c>
      <c r="AN30" s="136">
        <f t="shared" si="25"/>
        <v>-1.3185988302186691</v>
      </c>
      <c r="AO30" s="136">
        <f t="shared" si="25"/>
        <v>-1.3185987519131297</v>
      </c>
      <c r="AP30" s="136">
        <f t="shared" si="25"/>
        <v>-1.3185977058858112</v>
      </c>
      <c r="AQ30" s="136">
        <f t="shared" si="25"/>
        <v>-1.3185837331672285</v>
      </c>
      <c r="AR30" s="136">
        <f t="shared" si="25"/>
        <v>-1.3183971597177817</v>
      </c>
      <c r="AS30" s="136">
        <f t="shared" si="25"/>
        <v>-1.3159187091068012</v>
      </c>
      <c r="AT30" s="136">
        <f t="shared" si="25"/>
        <v>-1.2849829801233921</v>
      </c>
      <c r="AU30" s="136">
        <f t="shared" si="26"/>
        <v>-1.0280889120723158</v>
      </c>
      <c r="AV30" s="136"/>
      <c r="AW30" s="24">
        <v>23000</v>
      </c>
      <c r="AX30" s="24">
        <f t="shared" si="0"/>
        <v>-1.2899277697420372E-3</v>
      </c>
      <c r="AY30" s="24">
        <f t="shared" si="1"/>
        <v>-1.0895601192093027E-2</v>
      </c>
      <c r="AZ30" s="24">
        <f t="shared" si="2"/>
        <v>9.6056734223509896E-3</v>
      </c>
      <c r="BA30" s="24">
        <f t="shared" si="3"/>
        <v>0.75701890522064508</v>
      </c>
      <c r="BB30" s="24">
        <f t="shared" si="8"/>
        <v>0.9378695770677522</v>
      </c>
      <c r="BC30" s="24">
        <f t="shared" si="4"/>
        <v>2.5148409905234881</v>
      </c>
      <c r="BD30" s="24">
        <f t="shared" si="5"/>
        <v>3.0859075939216933</v>
      </c>
      <c r="BE30" s="24">
        <f t="shared" si="10"/>
        <v>2.3098813558496745</v>
      </c>
      <c r="BF30" s="24">
        <f t="shared" si="10"/>
        <v>2.3098652762873844</v>
      </c>
      <c r="BG30" s="24">
        <f t="shared" si="10"/>
        <v>2.3099448430867526</v>
      </c>
      <c r="BH30" s="24">
        <f t="shared" si="10"/>
        <v>2.309551053316115</v>
      </c>
      <c r="BI30" s="24">
        <f t="shared" si="10"/>
        <v>2.3114983274927816</v>
      </c>
      <c r="BJ30" s="24">
        <f t="shared" si="10"/>
        <v>2.3018281111747729</v>
      </c>
      <c r="BK30" s="24">
        <f t="shared" si="10"/>
        <v>2.3488914817719659</v>
      </c>
      <c r="BL30" s="24">
        <f t="shared" si="9"/>
        <v>2.0881525454490819</v>
      </c>
    </row>
    <row r="31" spans="1:64" ht="12.95" customHeight="1" x14ac:dyDescent="0.2">
      <c r="A31" s="129" t="s">
        <v>611</v>
      </c>
      <c r="B31" s="131"/>
      <c r="C31" s="130">
        <v>39670.43</v>
      </c>
      <c r="D31" s="130"/>
      <c r="E31" s="129">
        <f t="shared" si="11"/>
        <v>-1483.009818159896</v>
      </c>
      <c r="F31" s="199">
        <f t="shared" si="12"/>
        <v>-1483</v>
      </c>
      <c r="G31" s="130">
        <f t="shared" si="27"/>
        <v>-2.3302999979932792E-3</v>
      </c>
      <c r="I31" s="129">
        <f t="shared" si="28"/>
        <v>-2.3302999979932792E-3</v>
      </c>
      <c r="K31" s="199"/>
      <c r="M31" s="199"/>
      <c r="N31" s="199"/>
      <c r="O31" s="199"/>
      <c r="P31" s="129" t="s">
        <v>567</v>
      </c>
      <c r="Q31" s="201">
        <f t="shared" si="13"/>
        <v>24651.93</v>
      </c>
      <c r="S31" s="131">
        <v>0.1</v>
      </c>
      <c r="Z31" s="24">
        <f t="shared" si="14"/>
        <v>-1483</v>
      </c>
      <c r="AA31" s="136">
        <f t="shared" si="15"/>
        <v>1.8651189416995298E-3</v>
      </c>
      <c r="AB31" s="136">
        <f t="shared" si="16"/>
        <v>-4.195418939692809E-3</v>
      </c>
      <c r="AC31" s="136">
        <f t="shared" si="29"/>
        <v>-4.195418939692809E-3</v>
      </c>
      <c r="AD31" s="136"/>
      <c r="AE31" s="136">
        <f t="shared" si="17"/>
        <v>1.7601540079533136E-6</v>
      </c>
      <c r="AF31" s="202">
        <f t="shared" si="18"/>
        <v>24651.93</v>
      </c>
      <c r="AG31" s="203"/>
      <c r="AH31" s="24">
        <f t="shared" si="19"/>
        <v>-9.0731213342074464E-3</v>
      </c>
      <c r="AI31" s="24">
        <f t="shared" si="20"/>
        <v>0.98435716166013354</v>
      </c>
      <c r="AJ31" s="24">
        <f t="shared" si="21"/>
        <v>-0.80098748755505866</v>
      </c>
      <c r="AK31" s="24">
        <f t="shared" si="22"/>
        <v>-0.29959189176056283</v>
      </c>
      <c r="AL31" s="24">
        <f t="shared" si="23"/>
        <v>-1.6229627784723881</v>
      </c>
      <c r="AM31" s="24">
        <f t="shared" si="24"/>
        <v>-1.0535760380061681</v>
      </c>
      <c r="AN31" s="136">
        <f t="shared" ref="AN31:AT40" si="30">$AU31+$AB$7*SIN(AO31)</f>
        <v>-1.3162607152278147</v>
      </c>
      <c r="AO31" s="136">
        <f t="shared" si="30"/>
        <v>-1.3162606329993933</v>
      </c>
      <c r="AP31" s="136">
        <f t="shared" si="30"/>
        <v>-1.3162595444433109</v>
      </c>
      <c r="AQ31" s="136">
        <f t="shared" si="30"/>
        <v>-1.3162451343521036</v>
      </c>
      <c r="AR31" s="136">
        <f t="shared" si="30"/>
        <v>-1.3160544515518899</v>
      </c>
      <c r="AS31" s="136">
        <f t="shared" si="30"/>
        <v>-1.3135442448305694</v>
      </c>
      <c r="AT31" s="136">
        <f t="shared" si="30"/>
        <v>-1.2824850713679647</v>
      </c>
      <c r="AU31" s="136">
        <f t="shared" si="26"/>
        <v>-1.025926622081383</v>
      </c>
      <c r="AV31" s="136"/>
      <c r="AW31" s="24">
        <v>24000</v>
      </c>
      <c r="AX31" s="24">
        <f t="shared" si="0"/>
        <v>-2.0574295871204715E-3</v>
      </c>
      <c r="AY31" s="24">
        <f t="shared" si="1"/>
        <v>-1.1481601192093025E-2</v>
      </c>
      <c r="AZ31" s="24">
        <f t="shared" si="2"/>
        <v>9.4241716049725532E-3</v>
      </c>
      <c r="BA31" s="24">
        <f t="shared" si="3"/>
        <v>0.74335729508332515</v>
      </c>
      <c r="BB31" s="24">
        <f t="shared" si="8"/>
        <v>0.90611777837338225</v>
      </c>
      <c r="BC31" s="24">
        <f t="shared" si="4"/>
        <v>2.5972650560771968</v>
      </c>
      <c r="BD31" s="24">
        <f t="shared" si="5"/>
        <v>3.5830854944273693</v>
      </c>
      <c r="BE31" s="24">
        <f t="shared" si="10"/>
        <v>2.4147144747745233</v>
      </c>
      <c r="BF31" s="24">
        <f t="shared" si="10"/>
        <v>2.4146860411224798</v>
      </c>
      <c r="BG31" s="24">
        <f t="shared" si="10"/>
        <v>2.4148128735882008</v>
      </c>
      <c r="BH31" s="24">
        <f t="shared" si="10"/>
        <v>2.4142470083347556</v>
      </c>
      <c r="BI31" s="24">
        <f t="shared" si="10"/>
        <v>2.4167694325436591</v>
      </c>
      <c r="BJ31" s="24">
        <f t="shared" si="10"/>
        <v>2.405481277818776</v>
      </c>
      <c r="BK31" s="24">
        <f t="shared" si="10"/>
        <v>2.455157187431849</v>
      </c>
      <c r="BL31" s="24">
        <f t="shared" si="9"/>
        <v>2.2153460743275062</v>
      </c>
    </row>
    <row r="32" spans="1:64" ht="12.95" customHeight="1" x14ac:dyDescent="0.2">
      <c r="A32" s="129" t="s">
        <v>612</v>
      </c>
      <c r="B32" s="131"/>
      <c r="C32" s="130">
        <v>39914.423000000003</v>
      </c>
      <c r="D32" s="130"/>
      <c r="E32" s="129">
        <f t="shared" si="11"/>
        <v>-455.00385723955895</v>
      </c>
      <c r="F32" s="199">
        <f t="shared" si="12"/>
        <v>-455</v>
      </c>
      <c r="G32" s="130">
        <f t="shared" si="27"/>
        <v>-9.1549999342532828E-4</v>
      </c>
      <c r="I32" s="129">
        <f t="shared" si="28"/>
        <v>-9.1549999342532828E-4</v>
      </c>
      <c r="K32" s="199"/>
      <c r="M32" s="199"/>
      <c r="N32" s="199"/>
      <c r="O32" s="199"/>
      <c r="P32" s="129" t="s">
        <v>567</v>
      </c>
      <c r="Q32" s="201">
        <f t="shared" si="13"/>
        <v>24895.923000000003</v>
      </c>
      <c r="S32" s="131">
        <v>0.1</v>
      </c>
      <c r="Z32" s="24">
        <f t="shared" si="14"/>
        <v>-455</v>
      </c>
      <c r="AA32" s="136">
        <f t="shared" si="15"/>
        <v>2.6569945251456173E-4</v>
      </c>
      <c r="AB32" s="136">
        <f t="shared" si="16"/>
        <v>-1.18119944593989E-3</v>
      </c>
      <c r="AC32" s="136">
        <f t="shared" si="29"/>
        <v>-1.18119944593989E-3</v>
      </c>
      <c r="AD32" s="136"/>
      <c r="AE32" s="136">
        <f t="shared" si="17"/>
        <v>1.3952321310887031E-7</v>
      </c>
      <c r="AF32" s="202">
        <f t="shared" si="18"/>
        <v>24895.923000000003</v>
      </c>
      <c r="AG32" s="203"/>
      <c r="AH32" s="24">
        <f t="shared" si="19"/>
        <v>-9.466433655392412E-3</v>
      </c>
      <c r="AI32" s="24">
        <f t="shared" si="20"/>
        <v>1.0301208512773425</v>
      </c>
      <c r="AJ32" s="24">
        <f t="shared" si="21"/>
        <v>-0.88274914023005779</v>
      </c>
      <c r="AK32" s="24">
        <f t="shared" si="22"/>
        <v>-0.29848406040914183</v>
      </c>
      <c r="AL32" s="24">
        <f t="shared" si="23"/>
        <v>-1.4702240303722804</v>
      </c>
      <c r="AM32" s="24">
        <f t="shared" si="24"/>
        <v>-0.9041660326944273</v>
      </c>
      <c r="AN32" s="136">
        <f t="shared" si="30"/>
        <v>-1.1715815184700742</v>
      </c>
      <c r="AO32" s="136">
        <f t="shared" si="30"/>
        <v>-1.1715806664816841</v>
      </c>
      <c r="AP32" s="136">
        <f t="shared" si="30"/>
        <v>-1.1715733601595597</v>
      </c>
      <c r="AQ32" s="136">
        <f t="shared" si="30"/>
        <v>-1.1715107091681363</v>
      </c>
      <c r="AR32" s="136">
        <f t="shared" si="30"/>
        <v>-1.1709738644665886</v>
      </c>
      <c r="AS32" s="136">
        <f t="shared" si="30"/>
        <v>-1.1664013859620281</v>
      </c>
      <c r="AT32" s="136">
        <f t="shared" si="30"/>
        <v>-1.1292666109653391</v>
      </c>
      <c r="AU32" s="136">
        <f t="shared" si="26"/>
        <v>-0.89517167439436207</v>
      </c>
      <c r="AV32" s="144"/>
      <c r="AW32" s="24">
        <v>25000</v>
      </c>
      <c r="AX32" s="24">
        <f t="shared" si="0"/>
        <v>-2.8987871538120099E-3</v>
      </c>
      <c r="AY32" s="24">
        <f t="shared" si="1"/>
        <v>-1.2043601192093027E-2</v>
      </c>
      <c r="AZ32" s="24">
        <f t="shared" si="2"/>
        <v>9.1448140382810166E-3</v>
      </c>
      <c r="BA32" s="24">
        <f t="shared" si="3"/>
        <v>0.73180620142111685</v>
      </c>
      <c r="BB32" s="24">
        <f t="shared" si="8"/>
        <v>0.86957208488660032</v>
      </c>
      <c r="BC32" s="24">
        <f t="shared" si="4"/>
        <v>2.6769445945432029</v>
      </c>
      <c r="BD32" s="24">
        <f t="shared" si="5"/>
        <v>4.2266116157706692</v>
      </c>
      <c r="BE32" s="24">
        <f t="shared" si="10"/>
        <v>2.5177882150292104</v>
      </c>
      <c r="BF32" s="24">
        <f t="shared" si="10"/>
        <v>2.5177454125253744</v>
      </c>
      <c r="BG32" s="24">
        <f t="shared" si="10"/>
        <v>2.5179211881234815</v>
      </c>
      <c r="BH32" s="24">
        <f t="shared" si="10"/>
        <v>2.5171991944719045</v>
      </c>
      <c r="BI32" s="24">
        <f t="shared" si="10"/>
        <v>2.5201623764853149</v>
      </c>
      <c r="BJ32" s="24">
        <f t="shared" si="10"/>
        <v>2.5079602945349242</v>
      </c>
      <c r="BK32" s="24">
        <f t="shared" si="10"/>
        <v>2.5575484101706398</v>
      </c>
      <c r="BL32" s="24">
        <f t="shared" si="9"/>
        <v>2.3425396032059305</v>
      </c>
    </row>
    <row r="33" spans="1:64" ht="12.95" customHeight="1" x14ac:dyDescent="0.2">
      <c r="A33" s="129" t="s">
        <v>612</v>
      </c>
      <c r="B33" s="131"/>
      <c r="C33" s="130">
        <v>39935.303999999996</v>
      </c>
      <c r="D33" s="130"/>
      <c r="E33" s="129">
        <f t="shared" si="11"/>
        <v>-367.02677400368276</v>
      </c>
      <c r="F33" s="199">
        <f t="shared" si="12"/>
        <v>-367</v>
      </c>
      <c r="G33" s="130">
        <f t="shared" si="27"/>
        <v>-6.3547000027028844E-3</v>
      </c>
      <c r="I33" s="129">
        <f t="shared" si="28"/>
        <v>-6.3547000027028844E-3</v>
      </c>
      <c r="K33" s="199"/>
      <c r="M33" s="199"/>
      <c r="N33" s="199"/>
      <c r="O33" s="199"/>
      <c r="P33" s="129" t="s">
        <v>567</v>
      </c>
      <c r="Q33" s="201">
        <f t="shared" si="13"/>
        <v>24916.803999999996</v>
      </c>
      <c r="S33" s="131">
        <v>0.1</v>
      </c>
      <c r="Z33" s="24">
        <f t="shared" si="14"/>
        <v>-367</v>
      </c>
      <c r="AA33" s="136">
        <f t="shared" si="15"/>
        <v>1.3847003782423845E-4</v>
      </c>
      <c r="AB33" s="136">
        <f t="shared" si="16"/>
        <v>-6.4931700405271228E-3</v>
      </c>
      <c r="AC33" s="136">
        <f t="shared" si="29"/>
        <v>-6.4931700405271228E-3</v>
      </c>
      <c r="AD33" s="136"/>
      <c r="AE33" s="136">
        <f t="shared" si="17"/>
        <v>4.2161257175198997E-6</v>
      </c>
      <c r="AF33" s="202">
        <f t="shared" si="18"/>
        <v>24916.803999999996</v>
      </c>
      <c r="AG33" s="203"/>
      <c r="AH33" s="24">
        <f t="shared" si="19"/>
        <v>-9.4915950380827369E-3</v>
      </c>
      <c r="AI33" s="24">
        <f t="shared" si="20"/>
        <v>1.034218111020361</v>
      </c>
      <c r="AJ33" s="24">
        <f t="shared" si="21"/>
        <v>-0.88911983530978578</v>
      </c>
      <c r="AK33" s="24">
        <f t="shared" si="22"/>
        <v>-0.29804214614412883</v>
      </c>
      <c r="AL33" s="24">
        <f t="shared" si="23"/>
        <v>-1.4564871810334108</v>
      </c>
      <c r="AM33" s="24">
        <f t="shared" si="24"/>
        <v>-0.89175941194273478</v>
      </c>
      <c r="AN33" s="136">
        <f t="shared" si="30"/>
        <v>-1.1588858031708373</v>
      </c>
      <c r="AO33" s="136">
        <f t="shared" si="30"/>
        <v>-1.1588848060088546</v>
      </c>
      <c r="AP33" s="136">
        <f t="shared" si="30"/>
        <v>-1.1588765039116653</v>
      </c>
      <c r="AQ33" s="136">
        <f t="shared" si="30"/>
        <v>-1.1588073890506061</v>
      </c>
      <c r="AR33" s="136">
        <f t="shared" si="30"/>
        <v>-1.1582324323521653</v>
      </c>
      <c r="AS33" s="136">
        <f t="shared" si="30"/>
        <v>-1.1534783920281619</v>
      </c>
      <c r="AT33" s="136">
        <f t="shared" si="30"/>
        <v>-1.1159589746897458</v>
      </c>
      <c r="AU33" s="136">
        <f t="shared" si="26"/>
        <v>-0.88397864385306146</v>
      </c>
      <c r="AV33" s="136"/>
      <c r="AW33" s="24">
        <v>26000</v>
      </c>
      <c r="AX33" s="24">
        <f t="shared" si="0"/>
        <v>-3.8071567877022601E-3</v>
      </c>
      <c r="AY33" s="24">
        <f t="shared" si="1"/>
        <v>-1.2581601192093025E-2</v>
      </c>
      <c r="AZ33" s="24">
        <f t="shared" si="2"/>
        <v>8.774444404390765E-3</v>
      </c>
      <c r="BA33" s="24">
        <f t="shared" si="3"/>
        <v>0.72221295303699196</v>
      </c>
      <c r="BB33" s="24">
        <f t="shared" si="8"/>
        <v>0.82877882523598778</v>
      </c>
      <c r="BC33" s="24">
        <f t="shared" si="4"/>
        <v>2.7543578635602808</v>
      </c>
      <c r="BD33" s="24">
        <f t="shared" si="5"/>
        <v>5.1001241906026618</v>
      </c>
      <c r="BE33" s="24">
        <f t="shared" si="10"/>
        <v>2.6193858914419286</v>
      </c>
      <c r="BF33" s="24">
        <f t="shared" si="10"/>
        <v>2.6193298929782256</v>
      </c>
      <c r="BG33" s="24">
        <f t="shared" si="10"/>
        <v>2.6195452518850333</v>
      </c>
      <c r="BH33" s="24">
        <f t="shared" si="10"/>
        <v>2.6187168783798223</v>
      </c>
      <c r="BI33" s="24">
        <f t="shared" si="10"/>
        <v>2.6219010433730352</v>
      </c>
      <c r="BJ33" s="24">
        <f t="shared" si="10"/>
        <v>2.6096292885817327</v>
      </c>
      <c r="BK33" s="24">
        <f t="shared" si="10"/>
        <v>2.6564658658279754</v>
      </c>
      <c r="BL33" s="24">
        <f t="shared" si="9"/>
        <v>2.4697331320843552</v>
      </c>
    </row>
    <row r="34" spans="1:64" ht="12.95" customHeight="1" x14ac:dyDescent="0.2">
      <c r="A34" s="129" t="s">
        <v>614</v>
      </c>
      <c r="B34" s="131"/>
      <c r="C34" s="130">
        <v>39990.370999999999</v>
      </c>
      <c r="D34" s="130"/>
      <c r="E34" s="129">
        <f t="shared" si="11"/>
        <v>-135.0151824826043</v>
      </c>
      <c r="F34" s="199">
        <f t="shared" si="12"/>
        <v>-135</v>
      </c>
      <c r="G34" s="130">
        <f t="shared" si="27"/>
        <v>-3.6035000011906959E-3</v>
      </c>
      <c r="I34" s="129">
        <f t="shared" si="28"/>
        <v>-3.6035000011906959E-3</v>
      </c>
      <c r="K34" s="199"/>
      <c r="M34" s="199"/>
      <c r="N34" s="199"/>
      <c r="O34" s="199"/>
      <c r="P34" s="129" t="s">
        <v>567</v>
      </c>
      <c r="Q34" s="201">
        <f t="shared" si="13"/>
        <v>24971.870999999999</v>
      </c>
      <c r="S34" s="131">
        <v>0.1</v>
      </c>
      <c r="Z34" s="24">
        <f t="shared" si="14"/>
        <v>-135</v>
      </c>
      <c r="AA34" s="136">
        <f t="shared" si="15"/>
        <v>-1.8910863086633346E-4</v>
      </c>
      <c r="AB34" s="136">
        <f t="shared" si="16"/>
        <v>-3.4143913703243624E-3</v>
      </c>
      <c r="AC34" s="136">
        <f t="shared" si="29"/>
        <v>-3.4143913703243624E-3</v>
      </c>
      <c r="AD34" s="136"/>
      <c r="AE34" s="136">
        <f t="shared" si="17"/>
        <v>1.1658068429745478E-6</v>
      </c>
      <c r="AF34" s="202">
        <f t="shared" si="18"/>
        <v>24971.870999999999</v>
      </c>
      <c r="AG34" s="203"/>
      <c r="AH34" s="24">
        <f t="shared" si="19"/>
        <v>-9.550976138773308E-3</v>
      </c>
      <c r="AI34" s="24">
        <f t="shared" si="20"/>
        <v>1.0451437460368627</v>
      </c>
      <c r="AJ34" s="24">
        <f t="shared" si="21"/>
        <v>-0.90533260689641937</v>
      </c>
      <c r="AK34" s="24">
        <f t="shared" si="22"/>
        <v>-0.296583954713938</v>
      </c>
      <c r="AL34" s="24">
        <f t="shared" si="23"/>
        <v>-1.41974339954416</v>
      </c>
      <c r="AM34" s="24">
        <f t="shared" si="24"/>
        <v>-0.85930560272200807</v>
      </c>
      <c r="AN34" s="136">
        <f t="shared" si="30"/>
        <v>-1.125172089031421</v>
      </c>
      <c r="AO34" s="136">
        <f t="shared" si="30"/>
        <v>-1.125170615261311</v>
      </c>
      <c r="AP34" s="136">
        <f t="shared" si="30"/>
        <v>-1.1251592179267627</v>
      </c>
      <c r="AQ34" s="136">
        <f t="shared" si="30"/>
        <v>-1.1250710863364652</v>
      </c>
      <c r="AR34" s="136">
        <f t="shared" si="30"/>
        <v>-1.1243901436959411</v>
      </c>
      <c r="AS34" s="136">
        <f t="shared" si="30"/>
        <v>-1.1191611694669912</v>
      </c>
      <c r="AT34" s="136">
        <f t="shared" si="30"/>
        <v>-1.0807365992605154</v>
      </c>
      <c r="AU34" s="136">
        <f t="shared" si="26"/>
        <v>-0.85446974515326701</v>
      </c>
      <c r="AV34" s="136"/>
      <c r="AW34" s="24">
        <v>27000</v>
      </c>
      <c r="AX34" s="24">
        <f t="shared" si="0"/>
        <v>-4.7760034306533247E-3</v>
      </c>
      <c r="AY34" s="24">
        <f t="shared" si="1"/>
        <v>-1.3095601192093027E-2</v>
      </c>
      <c r="AZ34" s="24">
        <f t="shared" si="2"/>
        <v>8.3195977614397027E-3</v>
      </c>
      <c r="BA34" s="24">
        <f t="shared" si="3"/>
        <v>0.71445204435074428</v>
      </c>
      <c r="BB34" s="24">
        <f t="shared" si="8"/>
        <v>0.78416219649393104</v>
      </c>
      <c r="BC34" s="24">
        <f t="shared" si="4"/>
        <v>2.829934800009382</v>
      </c>
      <c r="BD34" s="24">
        <f t="shared" si="5"/>
        <v>6.3652665050024115</v>
      </c>
      <c r="BE34" s="24">
        <f t="shared" ref="BE34:BK49" si="31">$BL34+$AB$7*SIN(BF34)</f>
        <v>2.7197711183394184</v>
      </c>
      <c r="BF34" s="24">
        <f t="shared" si="31"/>
        <v>2.7197069692585072</v>
      </c>
      <c r="BG34" s="24">
        <f t="shared" si="31"/>
        <v>2.7199413381183124</v>
      </c>
      <c r="BH34" s="24">
        <f t="shared" si="31"/>
        <v>2.7190849512120199</v>
      </c>
      <c r="BI34" s="24">
        <f t="shared" si="31"/>
        <v>2.722212608426501</v>
      </c>
      <c r="BJ34" s="24">
        <f t="shared" si="31"/>
        <v>2.7107684595822374</v>
      </c>
      <c r="BK34" s="24">
        <f t="shared" si="31"/>
        <v>2.7523663937944587</v>
      </c>
      <c r="BL34" s="24">
        <f t="shared" si="9"/>
        <v>2.5969266609627795</v>
      </c>
    </row>
    <row r="35" spans="1:64" ht="12.95" customHeight="1" x14ac:dyDescent="0.2">
      <c r="A35" s="129" t="s">
        <v>616</v>
      </c>
      <c r="B35" s="131"/>
      <c r="C35" s="130">
        <v>40022.415999999997</v>
      </c>
      <c r="D35" s="130"/>
      <c r="E35" s="129">
        <f t="shared" si="11"/>
        <v>-1.2639780156190614E-3</v>
      </c>
      <c r="F35" s="199">
        <f t="shared" si="12"/>
        <v>0</v>
      </c>
      <c r="G35" s="130">
        <f t="shared" si="27"/>
        <v>-2.9999999969732016E-4</v>
      </c>
      <c r="I35" s="129">
        <f t="shared" si="28"/>
        <v>-2.9999999969732016E-4</v>
      </c>
      <c r="K35" s="199"/>
      <c r="M35" s="199"/>
      <c r="N35" s="199"/>
      <c r="O35" s="199"/>
      <c r="P35" s="129" t="s">
        <v>567</v>
      </c>
      <c r="Q35" s="201">
        <f t="shared" si="13"/>
        <v>25003.915999999997</v>
      </c>
      <c r="S35" s="131">
        <v>0.1</v>
      </c>
      <c r="Z35" s="24">
        <f t="shared" si="14"/>
        <v>0</v>
      </c>
      <c r="AA35" s="136">
        <f t="shared" si="15"/>
        <v>-3.7437052485287878E-4</v>
      </c>
      <c r="AB35" s="136">
        <f t="shared" si="16"/>
        <v>7.4370525155558614E-5</v>
      </c>
      <c r="AC35" s="136">
        <f t="shared" si="29"/>
        <v>7.4370525155558614E-5</v>
      </c>
      <c r="AD35" s="136"/>
      <c r="AE35" s="136">
        <f t="shared" si="17"/>
        <v>5.5309750119135764E-10</v>
      </c>
      <c r="AF35" s="202">
        <f t="shared" si="18"/>
        <v>25003.915999999997</v>
      </c>
      <c r="AG35" s="203"/>
      <c r="AH35" s="24">
        <f t="shared" si="19"/>
        <v>-9.5807693327598538E-3</v>
      </c>
      <c r="AI35" s="24">
        <f t="shared" si="20"/>
        <v>1.051580284693151</v>
      </c>
      <c r="AJ35" s="24">
        <f t="shared" si="21"/>
        <v>-0.91435096590249176</v>
      </c>
      <c r="AK35" s="24">
        <f t="shared" si="22"/>
        <v>-0.29553252651945688</v>
      </c>
      <c r="AL35" s="24">
        <f t="shared" si="23"/>
        <v>-1.3980034704836233</v>
      </c>
      <c r="AM35" s="24">
        <f t="shared" si="24"/>
        <v>-0.84058333014147557</v>
      </c>
      <c r="AN35" s="136">
        <f t="shared" si="30"/>
        <v>-1.1053901838044564</v>
      </c>
      <c r="AO35" s="136">
        <f t="shared" si="30"/>
        <v>-1.1053883612247235</v>
      </c>
      <c r="AP35" s="136">
        <f t="shared" si="30"/>
        <v>-1.1053748243390427</v>
      </c>
      <c r="AQ35" s="136">
        <f t="shared" si="30"/>
        <v>-1.1052742929534076</v>
      </c>
      <c r="AR35" s="136">
        <f t="shared" si="30"/>
        <v>-1.1045283273199158</v>
      </c>
      <c r="AS35" s="136">
        <f t="shared" si="30"/>
        <v>-1.0990272331948547</v>
      </c>
      <c r="AT35" s="136">
        <f t="shared" si="30"/>
        <v>-1.0601498188358436</v>
      </c>
      <c r="AU35" s="136">
        <f t="shared" si="26"/>
        <v>-0.83729861875467915</v>
      </c>
      <c r="AV35" s="136"/>
      <c r="AW35" s="24">
        <v>28000</v>
      </c>
      <c r="AX35" s="24">
        <f t="shared" si="0"/>
        <v>-5.7990603582651996E-3</v>
      </c>
      <c r="AY35" s="24">
        <f t="shared" si="1"/>
        <v>-1.3585601192093025E-2</v>
      </c>
      <c r="AZ35" s="24">
        <f t="shared" si="2"/>
        <v>7.7865408338278251E-3</v>
      </c>
      <c r="BA35" s="24">
        <f t="shared" si="3"/>
        <v>0.70842302260055612</v>
      </c>
      <c r="BB35" s="24">
        <f t="shared" si="8"/>
        <v>0.73604713388821474</v>
      </c>
      <c r="BC35" s="24">
        <f t="shared" si="4"/>
        <v>2.9040674188700022</v>
      </c>
      <c r="BD35" s="24">
        <f t="shared" si="5"/>
        <v>8.380533164056656</v>
      </c>
      <c r="BE35" s="24">
        <f t="shared" si="31"/>
        <v>2.8191917670014188</v>
      </c>
      <c r="BF35" s="24">
        <f t="shared" si="31"/>
        <v>2.8191278757013194</v>
      </c>
      <c r="BG35" s="24">
        <f t="shared" si="31"/>
        <v>2.8193524119416042</v>
      </c>
      <c r="BH35" s="24">
        <f t="shared" si="31"/>
        <v>2.8185632390681814</v>
      </c>
      <c r="BI35" s="24">
        <f t="shared" si="31"/>
        <v>2.8213360114214376</v>
      </c>
      <c r="BJ35" s="24">
        <f t="shared" si="31"/>
        <v>2.8115823895428966</v>
      </c>
      <c r="BK35" s="24">
        <f t="shared" si="31"/>
        <v>2.8457555761342972</v>
      </c>
      <c r="BL35" s="24">
        <f t="shared" si="9"/>
        <v>2.7241201898412037</v>
      </c>
    </row>
    <row r="36" spans="1:64" ht="12.95" customHeight="1" x14ac:dyDescent="0.2">
      <c r="A36" s="129" t="s">
        <v>570</v>
      </c>
      <c r="B36" s="209"/>
      <c r="C36" s="130">
        <v>40022.416299999997</v>
      </c>
      <c r="D36" s="130"/>
      <c r="E36" s="129">
        <f t="shared" si="11"/>
        <v>0</v>
      </c>
      <c r="F36" s="199">
        <f t="shared" si="12"/>
        <v>0</v>
      </c>
      <c r="G36" s="130">
        <f t="shared" si="27"/>
        <v>0</v>
      </c>
      <c r="H36" s="129">
        <f>G36</f>
        <v>0</v>
      </c>
      <c r="K36" s="199"/>
      <c r="M36" s="199"/>
      <c r="N36" s="199"/>
      <c r="O36" s="199"/>
      <c r="P36" s="129" t="s">
        <v>567</v>
      </c>
      <c r="Q36" s="201">
        <f t="shared" si="13"/>
        <v>25003.916299999997</v>
      </c>
      <c r="S36" s="131">
        <v>0.1</v>
      </c>
      <c r="Z36" s="24">
        <f t="shared" si="14"/>
        <v>0</v>
      </c>
      <c r="AA36" s="136">
        <f t="shared" si="15"/>
        <v>-3.7437052485287878E-4</v>
      </c>
      <c r="AB36" s="136">
        <f t="shared" si="16"/>
        <v>3.7437052485287878E-4</v>
      </c>
      <c r="AC36" s="136">
        <f t="shared" si="29"/>
        <v>3.7437052485287878E-4</v>
      </c>
      <c r="AD36" s="136"/>
      <c r="AE36" s="136">
        <f t="shared" si="17"/>
        <v>1.4015328987861994E-8</v>
      </c>
      <c r="AF36" s="202">
        <f t="shared" si="18"/>
        <v>25003.916299999997</v>
      </c>
      <c r="AG36" s="203"/>
      <c r="AH36" s="24">
        <f t="shared" si="19"/>
        <v>-9.5807693327598538E-3</v>
      </c>
      <c r="AI36" s="24">
        <f t="shared" si="20"/>
        <v>1.051580284693151</v>
      </c>
      <c r="AJ36" s="24">
        <f t="shared" si="21"/>
        <v>-0.91435096590249176</v>
      </c>
      <c r="AK36" s="24">
        <f t="shared" si="22"/>
        <v>-0.29553252651945688</v>
      </c>
      <c r="AL36" s="24">
        <f t="shared" si="23"/>
        <v>-1.3980034704836233</v>
      </c>
      <c r="AM36" s="24">
        <f t="shared" si="24"/>
        <v>-0.84058333014147557</v>
      </c>
      <c r="AN36" s="136">
        <f t="shared" si="30"/>
        <v>-1.1053901838044564</v>
      </c>
      <c r="AO36" s="136">
        <f t="shared" si="30"/>
        <v>-1.1053883612247235</v>
      </c>
      <c r="AP36" s="136">
        <f t="shared" si="30"/>
        <v>-1.1053748243390427</v>
      </c>
      <c r="AQ36" s="136">
        <f t="shared" si="30"/>
        <v>-1.1052742929534076</v>
      </c>
      <c r="AR36" s="136">
        <f t="shared" si="30"/>
        <v>-1.1045283273199158</v>
      </c>
      <c r="AS36" s="136">
        <f t="shared" si="30"/>
        <v>-1.0990272331948547</v>
      </c>
      <c r="AT36" s="136">
        <f t="shared" si="30"/>
        <v>-1.0601498188358436</v>
      </c>
      <c r="AU36" s="136">
        <f t="shared" si="26"/>
        <v>-0.83729861875467915</v>
      </c>
      <c r="AV36" s="136"/>
      <c r="AW36" s="24">
        <v>29000</v>
      </c>
      <c r="AX36" s="24">
        <f t="shared" si="0"/>
        <v>-6.8702831919558085E-3</v>
      </c>
      <c r="AY36" s="24">
        <f t="shared" si="1"/>
        <v>-1.4051601192093024E-2</v>
      </c>
      <c r="AZ36" s="24">
        <f t="shared" si="2"/>
        <v>7.1813180001372157E-3</v>
      </c>
      <c r="BA36" s="24">
        <f t="shared" si="3"/>
        <v>0.70404860459998364</v>
      </c>
      <c r="BB36" s="24">
        <f t="shared" si="8"/>
        <v>0.68467727347094332</v>
      </c>
      <c r="BC36" s="24">
        <f t="shared" si="4"/>
        <v>2.9771188717741985</v>
      </c>
      <c r="BD36" s="24">
        <f t="shared" si="5"/>
        <v>12.132568119733687</v>
      </c>
      <c r="BE36" s="24">
        <f t="shared" si="31"/>
        <v>2.9178836863621282</v>
      </c>
      <c r="BF36" s="24">
        <f t="shared" si="31"/>
        <v>2.9178301451362993</v>
      </c>
      <c r="BG36" s="24">
        <f t="shared" si="31"/>
        <v>2.9180131752131979</v>
      </c>
      <c r="BH36" s="24">
        <f t="shared" si="31"/>
        <v>2.9173874574287377</v>
      </c>
      <c r="BI36" s="24">
        <f t="shared" si="31"/>
        <v>2.9195262069617463</v>
      </c>
      <c r="BJ36" s="24">
        <f t="shared" si="31"/>
        <v>2.9122114683293865</v>
      </c>
      <c r="BK36" s="24">
        <f t="shared" si="31"/>
        <v>2.9371795692020775</v>
      </c>
      <c r="BL36" s="24">
        <f t="shared" si="9"/>
        <v>2.8513137187196285</v>
      </c>
    </row>
    <row r="37" spans="1:64" ht="12.95" customHeight="1" x14ac:dyDescent="0.2">
      <c r="A37" s="129" t="s">
        <v>616</v>
      </c>
      <c r="B37" s="131" t="s">
        <v>646</v>
      </c>
      <c r="C37" s="130">
        <v>40024.449000000001</v>
      </c>
      <c r="D37" s="130"/>
      <c r="E37" s="129">
        <f t="shared" si="11"/>
        <v>8.5642937164846238</v>
      </c>
      <c r="F37" s="199">
        <f t="shared" si="12"/>
        <v>8.5</v>
      </c>
      <c r="G37" s="130">
        <f t="shared" si="27"/>
        <v>1.5259850006259512E-2</v>
      </c>
      <c r="I37" s="129">
        <f t="shared" ref="I37:I68" si="32">G37</f>
        <v>1.5259850006259512E-2</v>
      </c>
      <c r="K37" s="199"/>
      <c r="M37" s="199"/>
      <c r="N37" s="199"/>
      <c r="O37" s="199"/>
      <c r="P37" s="129" t="s">
        <v>567</v>
      </c>
      <c r="Q37" s="201">
        <f t="shared" si="13"/>
        <v>25005.949000000001</v>
      </c>
      <c r="S37" s="131">
        <v>0.1</v>
      </c>
      <c r="Z37" s="24">
        <f t="shared" si="14"/>
        <v>8.5</v>
      </c>
      <c r="AA37" s="136">
        <f t="shared" si="15"/>
        <v>-3.8590088007412274E-4</v>
      </c>
      <c r="AB37" s="136">
        <f t="shared" si="16"/>
        <v>1.5645750886333635E-2</v>
      </c>
      <c r="AC37" s="136">
        <f t="shared" si="29"/>
        <v>1.5645750886333635E-2</v>
      </c>
      <c r="AD37" s="136"/>
      <c r="AE37" s="136">
        <f t="shared" si="17"/>
        <v>2.4478952079720972E-5</v>
      </c>
      <c r="AF37" s="202">
        <f t="shared" si="18"/>
        <v>25005.949000000001</v>
      </c>
      <c r="AG37" s="203"/>
      <c r="AH37" s="24">
        <f t="shared" si="19"/>
        <v>-9.5825255549810973E-3</v>
      </c>
      <c r="AI37" s="24">
        <f t="shared" si="20"/>
        <v>1.0519874111346275</v>
      </c>
      <c r="AJ37" s="24">
        <f t="shared" si="21"/>
        <v>-0.91490798766108117</v>
      </c>
      <c r="AK37" s="24">
        <f t="shared" si="22"/>
        <v>-0.29546118033257635</v>
      </c>
      <c r="AL37" s="24">
        <f t="shared" si="23"/>
        <v>-1.3966257015755827</v>
      </c>
      <c r="AM37" s="24">
        <f t="shared" si="24"/>
        <v>-0.83940837366927601</v>
      </c>
      <c r="AN37" s="136">
        <f t="shared" si="30"/>
        <v>-1.1041405850578561</v>
      </c>
      <c r="AO37" s="136">
        <f t="shared" si="30"/>
        <v>-1.104138738573798</v>
      </c>
      <c r="AP37" s="136">
        <f t="shared" si="30"/>
        <v>-1.1041250581744304</v>
      </c>
      <c r="AQ37" s="136">
        <f t="shared" si="30"/>
        <v>-1.1040237131544905</v>
      </c>
      <c r="AR37" s="136">
        <f t="shared" si="30"/>
        <v>-1.1032735784033776</v>
      </c>
      <c r="AS37" s="136">
        <f t="shared" si="30"/>
        <v>-1.0977554910256004</v>
      </c>
      <c r="AT37" s="136">
        <f t="shared" si="30"/>
        <v>-1.0588514047646833</v>
      </c>
      <c r="AU37" s="136">
        <f t="shared" si="26"/>
        <v>-0.83621747375921274</v>
      </c>
      <c r="AV37" s="136"/>
      <c r="AW37" s="24">
        <v>30000</v>
      </c>
      <c r="AX37" s="24">
        <f t="shared" si="0"/>
        <v>-7.9837993726933239E-3</v>
      </c>
      <c r="AY37" s="24">
        <f t="shared" si="1"/>
        <v>-1.4493601192093029E-2</v>
      </c>
      <c r="AZ37" s="24">
        <f t="shared" si="2"/>
        <v>6.5098018193997043E-3</v>
      </c>
      <c r="BA37" s="24">
        <f t="shared" si="3"/>
        <v>0.70127315364440501</v>
      </c>
      <c r="BB37" s="24">
        <f t="shared" si="8"/>
        <v>0.63022914618011072</v>
      </c>
      <c r="BC37" s="24">
        <f t="shared" si="4"/>
        <v>3.0494313755271043</v>
      </c>
      <c r="BD37" s="24">
        <f t="shared" si="5"/>
        <v>21.685725553204058</v>
      </c>
      <c r="BE37" s="24">
        <f t="shared" si="31"/>
        <v>3.0160740841818479</v>
      </c>
      <c r="BF37" s="24">
        <f t="shared" si="31"/>
        <v>3.0160402694285637</v>
      </c>
      <c r="BG37" s="24">
        <f t="shared" si="31"/>
        <v>3.0161538787237654</v>
      </c>
      <c r="BH37" s="24">
        <f t="shared" si="31"/>
        <v>3.0157721728359603</v>
      </c>
      <c r="BI37" s="24">
        <f t="shared" si="31"/>
        <v>3.0170545601803975</v>
      </c>
      <c r="BJ37" s="24">
        <f t="shared" si="31"/>
        <v>3.0127453953491723</v>
      </c>
      <c r="BK37" s="24">
        <f t="shared" si="31"/>
        <v>3.0272162797253053</v>
      </c>
      <c r="BL37" s="24">
        <f t="shared" si="9"/>
        <v>2.9785072475980527</v>
      </c>
    </row>
    <row r="38" spans="1:64" ht="12.95" customHeight="1" x14ac:dyDescent="0.2">
      <c r="A38" s="129" t="s">
        <v>618</v>
      </c>
      <c r="B38" s="131" t="s">
        <v>646</v>
      </c>
      <c r="C38" s="130">
        <v>40316.362000000001</v>
      </c>
      <c r="D38" s="130"/>
      <c r="E38" s="129">
        <f t="shared" si="11"/>
        <v>1238.469676535402</v>
      </c>
      <c r="F38" s="199">
        <f t="shared" si="12"/>
        <v>1238.5</v>
      </c>
      <c r="G38" s="130">
        <f t="shared" si="27"/>
        <v>-7.1971499928622507E-3</v>
      </c>
      <c r="I38" s="129">
        <f t="shared" si="32"/>
        <v>-7.1971499928622507E-3</v>
      </c>
      <c r="K38" s="199"/>
      <c r="M38" s="199"/>
      <c r="N38" s="199"/>
      <c r="O38" s="199"/>
      <c r="P38" s="129" t="s">
        <v>567</v>
      </c>
      <c r="Q38" s="201">
        <f t="shared" si="13"/>
        <v>25297.862000000001</v>
      </c>
      <c r="S38" s="131">
        <v>0.1</v>
      </c>
      <c r="Z38" s="24">
        <f t="shared" si="14"/>
        <v>1238.5</v>
      </c>
      <c r="AA38" s="136">
        <f t="shared" si="15"/>
        <v>-1.875497089234162E-3</v>
      </c>
      <c r="AB38" s="136">
        <f t="shared" si="16"/>
        <v>-5.3216529036280887E-3</v>
      </c>
      <c r="AC38" s="136">
        <f t="shared" si="29"/>
        <v>-5.3216529036280887E-3</v>
      </c>
      <c r="AD38" s="136"/>
      <c r="AE38" s="136">
        <f t="shared" si="17"/>
        <v>2.8319989626693267E-6</v>
      </c>
      <c r="AF38" s="202">
        <f t="shared" si="18"/>
        <v>25297.862000000001</v>
      </c>
      <c r="AG38" s="203"/>
      <c r="AH38" s="24">
        <f t="shared" si="19"/>
        <v>-9.6760274841411371E-3</v>
      </c>
      <c r="AI38" s="24">
        <f t="shared" si="20"/>
        <v>1.1127393885379677</v>
      </c>
      <c r="AJ38" s="24">
        <f t="shared" si="21"/>
        <v>-0.97917699429115257</v>
      </c>
      <c r="AK38" s="24">
        <f t="shared" si="22"/>
        <v>-0.27801048590311328</v>
      </c>
      <c r="AL38" s="24">
        <f t="shared" si="23"/>
        <v>-1.1855386251087272</v>
      </c>
      <c r="AM38" s="24">
        <f t="shared" si="24"/>
        <v>-0.67357391522020726</v>
      </c>
      <c r="AN38" s="136">
        <f t="shared" si="30"/>
        <v>-0.91810320794040789</v>
      </c>
      <c r="AO38" s="136">
        <f t="shared" si="30"/>
        <v>-0.91809471344444638</v>
      </c>
      <c r="AP38" s="136">
        <f t="shared" si="30"/>
        <v>-0.91804809316465974</v>
      </c>
      <c r="AQ38" s="136">
        <f t="shared" si="30"/>
        <v>-0.91779227802121732</v>
      </c>
      <c r="AR38" s="136">
        <f t="shared" si="30"/>
        <v>-0.91639008668053012</v>
      </c>
      <c r="AS38" s="136">
        <f t="shared" si="30"/>
        <v>-0.90874930143498966</v>
      </c>
      <c r="AT38" s="136">
        <f t="shared" si="30"/>
        <v>-0.86835355070365572</v>
      </c>
      <c r="AU38" s="136">
        <f t="shared" si="26"/>
        <v>-0.67976943323875094</v>
      </c>
      <c r="AV38" s="136"/>
      <c r="AW38" s="24">
        <v>31000</v>
      </c>
      <c r="AX38" s="24">
        <f t="shared" si="0"/>
        <v>-9.1338523675605528E-3</v>
      </c>
      <c r="AY38" s="24">
        <f t="shared" si="1"/>
        <v>-1.4911601192093027E-2</v>
      </c>
      <c r="AZ38" s="24">
        <f t="shared" si="2"/>
        <v>5.7777488245324754E-3</v>
      </c>
      <c r="BA38" s="24">
        <f t="shared" si="3"/>
        <v>0.70006156456796598</v>
      </c>
      <c r="BB38" s="24">
        <f t="shared" si="8"/>
        <v>0.57282357835828135</v>
      </c>
      <c r="BC38" s="24">
        <f t="shared" si="4"/>
        <v>3.1213332238930467</v>
      </c>
      <c r="BD38" s="24">
        <f t="shared" si="5"/>
        <v>98.716085400859697</v>
      </c>
      <c r="BE38" s="24">
        <f t="shared" si="31"/>
        <v>3.1139845141175742</v>
      </c>
      <c r="BF38" s="24">
        <f t="shared" si="31"/>
        <v>3.1139766847382484</v>
      </c>
      <c r="BG38" s="24">
        <f t="shared" si="31"/>
        <v>3.1140027926147718</v>
      </c>
      <c r="BH38" s="24">
        <f t="shared" si="31"/>
        <v>3.1139157331222811</v>
      </c>
      <c r="BI38" s="24">
        <f t="shared" si="31"/>
        <v>3.1142060414512414</v>
      </c>
      <c r="BJ38" s="24">
        <f t="shared" si="31"/>
        <v>3.1132379710224471</v>
      </c>
      <c r="BK38" s="24">
        <f t="shared" si="31"/>
        <v>3.1164660279153997</v>
      </c>
      <c r="BL38" s="24">
        <f t="shared" si="9"/>
        <v>3.105700776476477</v>
      </c>
    </row>
    <row r="39" spans="1:64" ht="12.95" customHeight="1" x14ac:dyDescent="0.2">
      <c r="A39" s="129" t="s">
        <v>619</v>
      </c>
      <c r="B39" s="131" t="s">
        <v>646</v>
      </c>
      <c r="C39" s="130">
        <v>40316.364999999998</v>
      </c>
      <c r="D39" s="130"/>
      <c r="E39" s="129">
        <f t="shared" si="11"/>
        <v>1238.4823163155581</v>
      </c>
      <c r="F39" s="199">
        <f t="shared" si="12"/>
        <v>1238.5</v>
      </c>
      <c r="G39" s="130">
        <f t="shared" si="27"/>
        <v>-4.197149995889049E-3</v>
      </c>
      <c r="I39" s="129">
        <f t="shared" si="32"/>
        <v>-4.197149995889049E-3</v>
      </c>
      <c r="K39" s="199"/>
      <c r="M39" s="199"/>
      <c r="N39" s="199"/>
      <c r="O39" s="199"/>
      <c r="P39" s="129" t="s">
        <v>567</v>
      </c>
      <c r="Q39" s="201">
        <f t="shared" si="13"/>
        <v>25297.864999999998</v>
      </c>
      <c r="S39" s="131">
        <v>0.1</v>
      </c>
      <c r="Z39" s="24">
        <f t="shared" si="14"/>
        <v>1238.5</v>
      </c>
      <c r="AA39" s="136">
        <f t="shared" si="15"/>
        <v>-1.875497089234162E-3</v>
      </c>
      <c r="AB39" s="136">
        <f t="shared" si="16"/>
        <v>-2.321652906654887E-3</v>
      </c>
      <c r="AC39" s="136">
        <f t="shared" si="29"/>
        <v>-2.321652906654887E-3</v>
      </c>
      <c r="AD39" s="136"/>
      <c r="AE39" s="136">
        <f t="shared" si="17"/>
        <v>5.3900722189790859E-7</v>
      </c>
      <c r="AF39" s="202">
        <f t="shared" si="18"/>
        <v>25297.864999999998</v>
      </c>
      <c r="AG39" s="203"/>
      <c r="AH39" s="24">
        <f t="shared" si="19"/>
        <v>-9.6760274841411371E-3</v>
      </c>
      <c r="AI39" s="24">
        <f t="shared" si="20"/>
        <v>1.1127393885379677</v>
      </c>
      <c r="AJ39" s="24">
        <f t="shared" si="21"/>
        <v>-0.97917699429115257</v>
      </c>
      <c r="AK39" s="24">
        <f t="shared" si="22"/>
        <v>-0.27801048590311328</v>
      </c>
      <c r="AL39" s="24">
        <f t="shared" si="23"/>
        <v>-1.1855386251087272</v>
      </c>
      <c r="AM39" s="24">
        <f t="shared" si="24"/>
        <v>-0.67357391522020726</v>
      </c>
      <c r="AN39" s="136">
        <f t="shared" si="30"/>
        <v>-0.91810320794040789</v>
      </c>
      <c r="AO39" s="136">
        <f t="shared" si="30"/>
        <v>-0.91809471344444638</v>
      </c>
      <c r="AP39" s="136">
        <f t="shared" si="30"/>
        <v>-0.91804809316465974</v>
      </c>
      <c r="AQ39" s="136">
        <f t="shared" si="30"/>
        <v>-0.91779227802121732</v>
      </c>
      <c r="AR39" s="136">
        <f t="shared" si="30"/>
        <v>-0.91639008668053012</v>
      </c>
      <c r="AS39" s="136">
        <f t="shared" si="30"/>
        <v>-0.90874930143498966</v>
      </c>
      <c r="AT39" s="136">
        <f t="shared" si="30"/>
        <v>-0.86835355070365572</v>
      </c>
      <c r="AU39" s="136">
        <f t="shared" si="26"/>
        <v>-0.67976943323875094</v>
      </c>
      <c r="AV39" s="136"/>
      <c r="AW39" s="24">
        <v>32000</v>
      </c>
      <c r="AX39" s="24">
        <f t="shared" si="0"/>
        <v>-1.0314739291758166E-2</v>
      </c>
      <c r="AY39" s="24">
        <f t="shared" si="1"/>
        <v>-1.5305601192093026E-2</v>
      </c>
      <c r="AZ39" s="24">
        <f t="shared" si="2"/>
        <v>4.9908619003348597E-3</v>
      </c>
      <c r="BA39" s="24">
        <f t="shared" si="3"/>
        <v>0.70039856030141379</v>
      </c>
      <c r="BB39" s="24">
        <f t="shared" si="8"/>
        <v>0.51253509690846921</v>
      </c>
      <c r="BC39" s="24">
        <f t="shared" si="4"/>
        <v>-3.0900401830465736</v>
      </c>
      <c r="BD39" s="24">
        <f t="shared" si="5"/>
        <v>-38.786832453213201</v>
      </c>
      <c r="BE39" s="24">
        <f t="shared" si="31"/>
        <v>3.2118334984946433</v>
      </c>
      <c r="BF39" s="24">
        <f t="shared" si="31"/>
        <v>3.2118531360838043</v>
      </c>
      <c r="BG39" s="24">
        <f t="shared" si="31"/>
        <v>3.2117875157023206</v>
      </c>
      <c r="BH39" s="24">
        <f t="shared" si="31"/>
        <v>3.2120067919954938</v>
      </c>
      <c r="BI39" s="24">
        <f t="shared" si="31"/>
        <v>3.2112740741265688</v>
      </c>
      <c r="BJ39" s="24">
        <f t="shared" si="31"/>
        <v>3.2137226202312026</v>
      </c>
      <c r="BK39" s="24">
        <f t="shared" si="31"/>
        <v>3.2055418484575986</v>
      </c>
      <c r="BL39" s="24">
        <f t="shared" si="9"/>
        <v>3.2328943053549013</v>
      </c>
    </row>
    <row r="40" spans="1:64" ht="12.95" customHeight="1" x14ac:dyDescent="0.2">
      <c r="A40" s="129" t="s">
        <v>618</v>
      </c>
      <c r="B40" s="131"/>
      <c r="C40" s="130">
        <v>40317.421999999999</v>
      </c>
      <c r="D40" s="130"/>
      <c r="E40" s="129">
        <f t="shared" si="11"/>
        <v>1242.9357321950854</v>
      </c>
      <c r="F40" s="199">
        <f t="shared" si="12"/>
        <v>1243</v>
      </c>
      <c r="G40" s="130">
        <f t="shared" si="27"/>
        <v>-1.5253699995810166E-2</v>
      </c>
      <c r="I40" s="199">
        <f t="shared" si="32"/>
        <v>-1.5253699995810166E-2</v>
      </c>
      <c r="K40" s="199"/>
      <c r="N40" s="199"/>
      <c r="O40" s="199"/>
      <c r="P40" s="129" t="s">
        <v>567</v>
      </c>
      <c r="Q40" s="201">
        <f t="shared" si="13"/>
        <v>25298.921999999999</v>
      </c>
      <c r="S40" s="131">
        <v>0.1</v>
      </c>
      <c r="Z40" s="24">
        <f t="shared" si="14"/>
        <v>1243</v>
      </c>
      <c r="AA40" s="136">
        <f t="shared" si="15"/>
        <v>-1.8802577257416436E-3</v>
      </c>
      <c r="AB40" s="136">
        <f t="shared" si="16"/>
        <v>-1.3373442270068522E-2</v>
      </c>
      <c r="AC40" s="136">
        <f t="shared" si="29"/>
        <v>-1.3373442270068522E-2</v>
      </c>
      <c r="AD40" s="136"/>
      <c r="AE40" s="136">
        <f t="shared" si="17"/>
        <v>1.7884895815085553E-5</v>
      </c>
      <c r="AF40" s="202">
        <f t="shared" si="18"/>
        <v>25298.921999999999</v>
      </c>
      <c r="AG40" s="203"/>
      <c r="AH40" s="24">
        <f t="shared" si="19"/>
        <v>-9.6757471216486184E-3</v>
      </c>
      <c r="AI40" s="24">
        <f t="shared" si="20"/>
        <v>1.1129663679566171</v>
      </c>
      <c r="AJ40" s="24">
        <f t="shared" si="21"/>
        <v>-0.97934243985865865</v>
      </c>
      <c r="AK40" s="24">
        <f t="shared" si="22"/>
        <v>-0.27791833280784162</v>
      </c>
      <c r="AL40" s="24">
        <f t="shared" si="23"/>
        <v>-1.1847220478837397</v>
      </c>
      <c r="AM40" s="24">
        <f t="shared" si="24"/>
        <v>-0.67298054847177657</v>
      </c>
      <c r="AN40" s="136">
        <f t="shared" si="30"/>
        <v>-0.9174032366868512</v>
      </c>
      <c r="AO40" s="136">
        <f t="shared" si="30"/>
        <v>-0.91739470433011816</v>
      </c>
      <c r="AP40" s="136">
        <f t="shared" si="30"/>
        <v>-0.91734791909076596</v>
      </c>
      <c r="AQ40" s="136">
        <f t="shared" si="30"/>
        <v>-0.91709143365627055</v>
      </c>
      <c r="AR40" s="136">
        <f t="shared" si="30"/>
        <v>-0.91568685510532455</v>
      </c>
      <c r="AS40" s="136">
        <f t="shared" si="30"/>
        <v>-0.90804004362519486</v>
      </c>
      <c r="AT40" s="136">
        <f t="shared" si="30"/>
        <v>-0.86764760605480551</v>
      </c>
      <c r="AU40" s="136">
        <f t="shared" si="26"/>
        <v>-0.67919706235879751</v>
      </c>
      <c r="AV40" s="136"/>
      <c r="AW40" s="24">
        <v>33000</v>
      </c>
      <c r="AX40" s="24">
        <f t="shared" si="0"/>
        <v>-1.1520741017802826E-2</v>
      </c>
      <c r="AY40" s="24">
        <f t="shared" si="1"/>
        <v>-1.5675601192093026E-2</v>
      </c>
      <c r="AZ40" s="24">
        <f t="shared" si="2"/>
        <v>4.1548601742902001E-3</v>
      </c>
      <c r="BA40" s="24">
        <f t="shared" si="3"/>
        <v>0.70228838715666808</v>
      </c>
      <c r="BB40" s="24">
        <f t="shared" si="8"/>
        <v>0.44939997212551108</v>
      </c>
      <c r="BC40" s="24">
        <f t="shared" si="4"/>
        <v>-3.0179991700613451</v>
      </c>
      <c r="BD40" s="24">
        <f t="shared" si="5"/>
        <v>-16.161478769385109</v>
      </c>
      <c r="BE40" s="24">
        <f t="shared" si="31"/>
        <v>3.3098389075936288</v>
      </c>
      <c r="BF40" s="24">
        <f t="shared" si="31"/>
        <v>3.3098823184028734</v>
      </c>
      <c r="BG40" s="24">
        <f t="shared" si="31"/>
        <v>3.309735543980354</v>
      </c>
      <c r="BH40" s="24">
        <f t="shared" si="31"/>
        <v>3.3102318114152385</v>
      </c>
      <c r="BI40" s="24">
        <f t="shared" si="31"/>
        <v>3.3085540210994724</v>
      </c>
      <c r="BJ40" s="24">
        <f t="shared" si="31"/>
        <v>3.3142282652067108</v>
      </c>
      <c r="BK40" s="24">
        <f t="shared" si="31"/>
        <v>3.2950595860808152</v>
      </c>
      <c r="BL40" s="24">
        <f t="shared" si="9"/>
        <v>3.360087834233326</v>
      </c>
    </row>
    <row r="41" spans="1:64" ht="12.95" customHeight="1" x14ac:dyDescent="0.2">
      <c r="A41" s="129" t="s">
        <v>618</v>
      </c>
      <c r="B41" s="131"/>
      <c r="C41" s="130">
        <v>40319.330999999998</v>
      </c>
      <c r="D41" s="130"/>
      <c r="E41" s="129">
        <f t="shared" si="11"/>
        <v>1250.9788456425881</v>
      </c>
      <c r="F41" s="199">
        <f t="shared" si="12"/>
        <v>1251</v>
      </c>
      <c r="G41" s="130">
        <f t="shared" si="27"/>
        <v>-5.0208999964524992E-3</v>
      </c>
      <c r="I41" s="199">
        <f t="shared" si="32"/>
        <v>-5.0208999964524992E-3</v>
      </c>
      <c r="K41" s="199"/>
      <c r="N41" s="199"/>
      <c r="O41" s="199"/>
      <c r="P41" s="129" t="s">
        <v>567</v>
      </c>
      <c r="Q41" s="201">
        <f t="shared" si="13"/>
        <v>25300.830999999998</v>
      </c>
      <c r="S41" s="131">
        <v>0.1</v>
      </c>
      <c r="Z41" s="24">
        <f t="shared" si="14"/>
        <v>1251</v>
      </c>
      <c r="AA41" s="136">
        <f t="shared" si="15"/>
        <v>-1.8887080274446908E-3</v>
      </c>
      <c r="AB41" s="136">
        <f t="shared" si="16"/>
        <v>-3.1321919690078083E-3</v>
      </c>
      <c r="AC41" s="136">
        <f t="shared" si="29"/>
        <v>-3.1321919690078083E-3</v>
      </c>
      <c r="AD41" s="136"/>
      <c r="AE41" s="136">
        <f t="shared" si="17"/>
        <v>9.8106265307170109E-7</v>
      </c>
      <c r="AF41" s="202">
        <f t="shared" si="18"/>
        <v>25300.830999999998</v>
      </c>
      <c r="AG41" s="203"/>
      <c r="AH41" s="24">
        <f t="shared" si="19"/>
        <v>-9.6752368473516665E-3</v>
      </c>
      <c r="AI41" s="24">
        <f t="shared" si="20"/>
        <v>1.1133699293608632</v>
      </c>
      <c r="AJ41" s="24">
        <f t="shared" si="21"/>
        <v>-0.97963511803552217</v>
      </c>
      <c r="AK41" s="24">
        <f t="shared" si="22"/>
        <v>-0.27775395427736554</v>
      </c>
      <c r="AL41" s="24">
        <f t="shared" si="23"/>
        <v>-1.1832695322817459</v>
      </c>
      <c r="AM41" s="24">
        <f t="shared" si="24"/>
        <v>-0.67192588175636792</v>
      </c>
      <c r="AN41" s="136">
        <f t="shared" ref="AN41:AT50" si="33">$AU41+$AB$7*SIN(AO41)</f>
        <v>-0.91615849071968491</v>
      </c>
      <c r="AO41" s="136">
        <f t="shared" si="33"/>
        <v>-0.9161498907932053</v>
      </c>
      <c r="AP41" s="136">
        <f t="shared" si="33"/>
        <v>-0.91610281156836471</v>
      </c>
      <c r="AQ41" s="136">
        <f t="shared" si="33"/>
        <v>-0.91584513337305207</v>
      </c>
      <c r="AR41" s="136">
        <f t="shared" si="33"/>
        <v>-0.91443631440971096</v>
      </c>
      <c r="AS41" s="136">
        <f t="shared" si="33"/>
        <v>-0.9067788296920698</v>
      </c>
      <c r="AT41" s="136">
        <f t="shared" si="33"/>
        <v>-0.86639244093429835</v>
      </c>
      <c r="AU41" s="136">
        <f t="shared" si="26"/>
        <v>-0.67817951412777067</v>
      </c>
      <c r="AV41" s="136"/>
      <c r="AW41" s="24">
        <v>34000</v>
      </c>
      <c r="AX41" s="24">
        <f t="shared" si="0"/>
        <v>-1.2746044574868366E-2</v>
      </c>
      <c r="AY41" s="24">
        <f t="shared" si="1"/>
        <v>-1.6021601192093029E-2</v>
      </c>
      <c r="AZ41" s="24">
        <f t="shared" si="2"/>
        <v>3.2755566172246622E-3</v>
      </c>
      <c r="BA41" s="24">
        <f t="shared" si="3"/>
        <v>0.70575489939786551</v>
      </c>
      <c r="BB41" s="24">
        <f t="shared" si="8"/>
        <v>0.38342340864638447</v>
      </c>
      <c r="BC41" s="24">
        <f t="shared" si="4"/>
        <v>-2.9454057788307417</v>
      </c>
      <c r="BD41" s="24">
        <f t="shared" si="5"/>
        <v>-10.161643086292612</v>
      </c>
      <c r="BE41" s="24">
        <f t="shared" si="31"/>
        <v>3.4082202812271278</v>
      </c>
      <c r="BF41" s="24">
        <f t="shared" si="31"/>
        <v>3.4082795850487142</v>
      </c>
      <c r="BG41" s="24">
        <f t="shared" si="31"/>
        <v>3.4080746671863031</v>
      </c>
      <c r="BH41" s="24">
        <f t="shared" si="31"/>
        <v>3.4087827871134415</v>
      </c>
      <c r="BI41" s="24">
        <f t="shared" si="31"/>
        <v>3.4063363677350966</v>
      </c>
      <c r="BJ41" s="24">
        <f t="shared" si="31"/>
        <v>3.4147952692238177</v>
      </c>
      <c r="BK41" s="24">
        <f t="shared" si="31"/>
        <v>3.3856279457273142</v>
      </c>
      <c r="BL41" s="24">
        <f t="shared" si="9"/>
        <v>3.4872813631117503</v>
      </c>
    </row>
    <row r="42" spans="1:64" ht="12.95" customHeight="1" x14ac:dyDescent="0.2">
      <c r="A42" s="129" t="s">
        <v>618</v>
      </c>
      <c r="B42" s="131"/>
      <c r="C42" s="130">
        <v>40319.338000000003</v>
      </c>
      <c r="D42" s="130"/>
      <c r="E42" s="129">
        <f t="shared" si="11"/>
        <v>1251.0083384630038</v>
      </c>
      <c r="F42" s="199">
        <f t="shared" si="12"/>
        <v>1251</v>
      </c>
      <c r="G42" s="130">
        <f t="shared" si="27"/>
        <v>1.9791000086115673E-3</v>
      </c>
      <c r="I42" s="199">
        <f t="shared" si="32"/>
        <v>1.9791000086115673E-3</v>
      </c>
      <c r="K42" s="199"/>
      <c r="N42" s="199"/>
      <c r="O42" s="199"/>
      <c r="P42" s="129" t="s">
        <v>567</v>
      </c>
      <c r="Q42" s="201">
        <f t="shared" si="13"/>
        <v>25300.838000000003</v>
      </c>
      <c r="S42" s="131">
        <v>0.1</v>
      </c>
      <c r="Z42" s="24">
        <f t="shared" si="14"/>
        <v>1251</v>
      </c>
      <c r="AA42" s="136">
        <f t="shared" si="15"/>
        <v>-1.8887080274446908E-3</v>
      </c>
      <c r="AB42" s="136">
        <f t="shared" si="16"/>
        <v>3.8678080360562582E-3</v>
      </c>
      <c r="AC42" s="136">
        <f t="shared" si="29"/>
        <v>3.8678080360562582E-3</v>
      </c>
      <c r="AD42" s="136"/>
      <c r="AE42" s="136">
        <f t="shared" si="17"/>
        <v>1.495993900378137E-6</v>
      </c>
      <c r="AF42" s="202">
        <f t="shared" si="18"/>
        <v>25300.838000000003</v>
      </c>
      <c r="AG42" s="203"/>
      <c r="AH42" s="24">
        <f t="shared" si="19"/>
        <v>-9.6752368473516665E-3</v>
      </c>
      <c r="AI42" s="24">
        <f t="shared" si="20"/>
        <v>1.1133699293608632</v>
      </c>
      <c r="AJ42" s="24">
        <f t="shared" si="21"/>
        <v>-0.97963511803552217</v>
      </c>
      <c r="AK42" s="24">
        <f t="shared" si="22"/>
        <v>-0.27775395427736554</v>
      </c>
      <c r="AL42" s="24">
        <f t="shared" si="23"/>
        <v>-1.1832695322817459</v>
      </c>
      <c r="AM42" s="24">
        <f t="shared" si="24"/>
        <v>-0.67192588175636792</v>
      </c>
      <c r="AN42" s="136">
        <f t="shared" si="33"/>
        <v>-0.91615849071968491</v>
      </c>
      <c r="AO42" s="136">
        <f t="shared" si="33"/>
        <v>-0.9161498907932053</v>
      </c>
      <c r="AP42" s="136">
        <f t="shared" si="33"/>
        <v>-0.91610281156836471</v>
      </c>
      <c r="AQ42" s="136">
        <f t="shared" si="33"/>
        <v>-0.91584513337305207</v>
      </c>
      <c r="AR42" s="136">
        <f t="shared" si="33"/>
        <v>-0.91443631440971096</v>
      </c>
      <c r="AS42" s="136">
        <f t="shared" si="33"/>
        <v>-0.9067788296920698</v>
      </c>
      <c r="AT42" s="136">
        <f t="shared" si="33"/>
        <v>-0.86639244093429835</v>
      </c>
      <c r="AU42" s="136">
        <f t="shared" si="26"/>
        <v>-0.67817951412777067</v>
      </c>
      <c r="AV42" s="136"/>
      <c r="AW42" s="24">
        <v>35000</v>
      </c>
      <c r="AX42" s="24">
        <f t="shared" si="0"/>
        <v>-1.39846580098282E-2</v>
      </c>
      <c r="AY42" s="24">
        <f t="shared" si="1"/>
        <v>-1.6343601192093028E-2</v>
      </c>
      <c r="AZ42" s="24">
        <f t="shared" si="2"/>
        <v>2.3589431822648292E-3</v>
      </c>
      <c r="BA42" s="24">
        <f t="shared" si="3"/>
        <v>0.71084203596755624</v>
      </c>
      <c r="BB42" s="24">
        <f t="shared" si="8"/>
        <v>0.31458634577041905</v>
      </c>
      <c r="BC42" s="24">
        <f t="shared" si="4"/>
        <v>-2.871926462910753</v>
      </c>
      <c r="BD42" s="24">
        <f t="shared" si="5"/>
        <v>-7.3715778177486149</v>
      </c>
      <c r="BE42" s="24">
        <f t="shared" si="31"/>
        <v>3.5072012941373925</v>
      </c>
      <c r="BF42" s="24">
        <f t="shared" si="31"/>
        <v>3.5072664894811743</v>
      </c>
      <c r="BG42" s="24">
        <f t="shared" si="31"/>
        <v>3.5070337963833529</v>
      </c>
      <c r="BH42" s="24">
        <f t="shared" si="31"/>
        <v>3.5078644121171325</v>
      </c>
      <c r="BI42" s="24">
        <f t="shared" si="31"/>
        <v>3.5049006743069033</v>
      </c>
      <c r="BJ42" s="24">
        <f t="shared" si="31"/>
        <v>3.5154911958381256</v>
      </c>
      <c r="BK42" s="24">
        <f t="shared" si="31"/>
        <v>3.4778386580756049</v>
      </c>
      <c r="BL42" s="24">
        <f t="shared" si="9"/>
        <v>3.6144748919901746</v>
      </c>
    </row>
    <row r="43" spans="1:64" ht="12.95" customHeight="1" x14ac:dyDescent="0.2">
      <c r="A43" s="129" t="s">
        <v>618</v>
      </c>
      <c r="B43" s="131"/>
      <c r="C43" s="130">
        <v>40321.35</v>
      </c>
      <c r="D43" s="130"/>
      <c r="E43" s="129">
        <f t="shared" si="11"/>
        <v>1259.4854176962881</v>
      </c>
      <c r="F43" s="199">
        <f t="shared" si="12"/>
        <v>1259.5</v>
      </c>
      <c r="G43" s="130">
        <f t="shared" si="27"/>
        <v>-3.4610500006237999E-3</v>
      </c>
      <c r="I43" s="199">
        <f t="shared" si="32"/>
        <v>-3.4610500006237999E-3</v>
      </c>
      <c r="K43" s="199"/>
      <c r="N43" s="199"/>
      <c r="O43" s="199"/>
      <c r="P43" s="129" t="s">
        <v>567</v>
      </c>
      <c r="Q43" s="201">
        <f t="shared" si="13"/>
        <v>25302.85</v>
      </c>
      <c r="S43" s="131">
        <v>0.1</v>
      </c>
      <c r="Z43" s="24">
        <f t="shared" si="14"/>
        <v>1259.5</v>
      </c>
      <c r="AA43" s="136">
        <f t="shared" si="15"/>
        <v>-1.8976681525509848E-3</v>
      </c>
      <c r="AB43" s="136">
        <f t="shared" si="16"/>
        <v>-1.5633818480728151E-3</v>
      </c>
      <c r="AC43" s="136">
        <f t="shared" si="29"/>
        <v>-1.5633818480728151E-3</v>
      </c>
      <c r="AD43" s="136"/>
      <c r="AE43" s="136">
        <f t="shared" si="17"/>
        <v>2.4441628028835709E-7</v>
      </c>
      <c r="AF43" s="202">
        <f t="shared" si="18"/>
        <v>25302.85</v>
      </c>
      <c r="AG43" s="203"/>
      <c r="AH43" s="24">
        <f t="shared" si="19"/>
        <v>-9.6746780434579602E-3</v>
      </c>
      <c r="AI43" s="24">
        <f t="shared" si="20"/>
        <v>1.1137987716962685</v>
      </c>
      <c r="AJ43" s="24">
        <f t="shared" si="21"/>
        <v>-0.97994405399134088</v>
      </c>
      <c r="AK43" s="24">
        <f t="shared" si="22"/>
        <v>-0.27757852863724986</v>
      </c>
      <c r="AL43" s="24">
        <f t="shared" si="23"/>
        <v>-1.1817250800360921</v>
      </c>
      <c r="AM43" s="24">
        <f t="shared" si="24"/>
        <v>-0.67080558866664441</v>
      </c>
      <c r="AN43" s="136">
        <f t="shared" si="33"/>
        <v>-0.91483545351151752</v>
      </c>
      <c r="AO43" s="136">
        <f t="shared" si="33"/>
        <v>-0.91482678142524143</v>
      </c>
      <c r="AP43" s="136">
        <f t="shared" si="33"/>
        <v>-0.9147793888292528</v>
      </c>
      <c r="AQ43" s="136">
        <f t="shared" si="33"/>
        <v>-0.91452044176128577</v>
      </c>
      <c r="AR43" s="136">
        <f t="shared" si="33"/>
        <v>-0.91310712238333447</v>
      </c>
      <c r="AS43" s="136">
        <f t="shared" si="33"/>
        <v>-0.90543835373896653</v>
      </c>
      <c r="AT43" s="136">
        <f t="shared" si="33"/>
        <v>-0.86505861447261367</v>
      </c>
      <c r="AU43" s="136">
        <f t="shared" si="26"/>
        <v>-0.67709836913230337</v>
      </c>
      <c r="AV43" s="136"/>
      <c r="AW43" s="24">
        <v>36000</v>
      </c>
      <c r="AX43" s="24">
        <f t="shared" si="0"/>
        <v>-1.5230317398379944E-2</v>
      </c>
      <c r="AY43" s="24">
        <f t="shared" si="1"/>
        <v>-1.6641601192093028E-2</v>
      </c>
      <c r="AZ43" s="24">
        <f t="shared" si="2"/>
        <v>1.4112837937130833E-3</v>
      </c>
      <c r="BA43" s="24">
        <f t="shared" si="3"/>
        <v>0.71761470201589872</v>
      </c>
      <c r="BB43" s="24">
        <f t="shared" si="8"/>
        <v>0.24285237681760913</v>
      </c>
      <c r="BC43" s="24">
        <f t="shared" si="4"/>
        <v>-2.7972107963073061</v>
      </c>
      <c r="BD43" s="24">
        <f t="shared" si="5"/>
        <v>-5.7499961128478052</v>
      </c>
      <c r="BE43" s="24">
        <f t="shared" si="31"/>
        <v>3.6070125277187084</v>
      </c>
      <c r="BF43" s="24">
        <f t="shared" si="31"/>
        <v>3.607073988679379</v>
      </c>
      <c r="BG43" s="24">
        <f t="shared" si="31"/>
        <v>3.6068447398124679</v>
      </c>
      <c r="BH43" s="24">
        <f t="shared" si="31"/>
        <v>3.6076999706414665</v>
      </c>
      <c r="BI43" s="24">
        <f t="shared" si="31"/>
        <v>3.604511331274868</v>
      </c>
      <c r="BJ43" s="24">
        <f t="shared" si="31"/>
        <v>3.6164260693092496</v>
      </c>
      <c r="BK43" s="24">
        <f t="shared" si="31"/>
        <v>3.5722569193062284</v>
      </c>
      <c r="BL43" s="24">
        <f t="shared" si="9"/>
        <v>3.7416684208685993</v>
      </c>
    </row>
    <row r="44" spans="1:64" ht="12.95" customHeight="1" x14ac:dyDescent="0.2">
      <c r="A44" s="129" t="s">
        <v>618</v>
      </c>
      <c r="B44" s="131" t="s">
        <v>646</v>
      </c>
      <c r="C44" s="130">
        <v>40321.360999999997</v>
      </c>
      <c r="D44" s="130"/>
      <c r="E44" s="129">
        <f t="shared" si="11"/>
        <v>1259.5317635569015</v>
      </c>
      <c r="F44" s="199">
        <f t="shared" si="12"/>
        <v>1259.5</v>
      </c>
      <c r="G44" s="130">
        <f t="shared" si="27"/>
        <v>7.5389499979792163E-3</v>
      </c>
      <c r="I44" s="199">
        <f t="shared" si="32"/>
        <v>7.5389499979792163E-3</v>
      </c>
      <c r="K44" s="199"/>
      <c r="N44" s="199"/>
      <c r="O44" s="199"/>
      <c r="P44" s="129" t="s">
        <v>567</v>
      </c>
      <c r="Q44" s="201">
        <f t="shared" si="13"/>
        <v>25302.860999999997</v>
      </c>
      <c r="S44" s="131">
        <v>0.1</v>
      </c>
      <c r="Z44" s="24">
        <f t="shared" si="14"/>
        <v>1259.5</v>
      </c>
      <c r="AA44" s="136">
        <f t="shared" si="15"/>
        <v>-1.8976681525509848E-3</v>
      </c>
      <c r="AB44" s="136">
        <f t="shared" si="16"/>
        <v>9.4366181505302002E-3</v>
      </c>
      <c r="AC44" s="136">
        <f t="shared" si="29"/>
        <v>9.4366181505302002E-3</v>
      </c>
      <c r="AD44" s="136"/>
      <c r="AE44" s="136">
        <f t="shared" si="17"/>
        <v>8.9049762118916018E-6</v>
      </c>
      <c r="AF44" s="202">
        <f t="shared" si="18"/>
        <v>25302.860999999997</v>
      </c>
      <c r="AG44" s="203"/>
      <c r="AH44" s="24">
        <f t="shared" si="19"/>
        <v>-9.6746780434579602E-3</v>
      </c>
      <c r="AI44" s="24">
        <f t="shared" si="20"/>
        <v>1.1137987716962685</v>
      </c>
      <c r="AJ44" s="24">
        <f t="shared" si="21"/>
        <v>-0.97994405399134088</v>
      </c>
      <c r="AK44" s="24">
        <f t="shared" si="22"/>
        <v>-0.27757852863724986</v>
      </c>
      <c r="AL44" s="24">
        <f t="shared" si="23"/>
        <v>-1.1817250800360921</v>
      </c>
      <c r="AM44" s="24">
        <f t="shared" si="24"/>
        <v>-0.67080558866664441</v>
      </c>
      <c r="AN44" s="136">
        <f t="shared" si="33"/>
        <v>-0.91483545351151752</v>
      </c>
      <c r="AO44" s="136">
        <f t="shared" si="33"/>
        <v>-0.91482678142524143</v>
      </c>
      <c r="AP44" s="136">
        <f t="shared" si="33"/>
        <v>-0.9147793888292528</v>
      </c>
      <c r="AQ44" s="136">
        <f t="shared" si="33"/>
        <v>-0.91452044176128577</v>
      </c>
      <c r="AR44" s="136">
        <f t="shared" si="33"/>
        <v>-0.91310712238333447</v>
      </c>
      <c r="AS44" s="136">
        <f t="shared" si="33"/>
        <v>-0.90543835373896653</v>
      </c>
      <c r="AT44" s="136">
        <f t="shared" si="33"/>
        <v>-0.86505861447261367</v>
      </c>
      <c r="AU44" s="136">
        <f t="shared" si="26"/>
        <v>-0.67709836913230337</v>
      </c>
      <c r="AV44" s="136"/>
      <c r="AW44" s="24">
        <v>37000</v>
      </c>
      <c r="AX44" s="24">
        <f t="shared" si="0"/>
        <v>-1.6476384286097753E-2</v>
      </c>
      <c r="AY44" s="24">
        <f t="shared" si="1"/>
        <v>-1.6915601192093024E-2</v>
      </c>
      <c r="AZ44" s="24">
        <f t="shared" si="2"/>
        <v>4.3921690599527249E-4</v>
      </c>
      <c r="BA44" s="24">
        <f t="shared" si="3"/>
        <v>0.72616006393408394</v>
      </c>
      <c r="BB44" s="24">
        <f t="shared" si="8"/>
        <v>0.16817545690840102</v>
      </c>
      <c r="BC44" s="24">
        <f t="shared" si="4"/>
        <v>-2.7208840899365407</v>
      </c>
      <c r="BD44" s="24">
        <f t="shared" si="5"/>
        <v>-4.6835588778666049</v>
      </c>
      <c r="BE44" s="24">
        <f t="shared" si="31"/>
        <v>3.7078946306044198</v>
      </c>
      <c r="BF44" s="24">
        <f t="shared" si="31"/>
        <v>3.7079452702397289</v>
      </c>
      <c r="BG44" s="24">
        <f t="shared" si="31"/>
        <v>3.7077452520741745</v>
      </c>
      <c r="BH44" s="24">
        <f t="shared" si="31"/>
        <v>3.7085354389531262</v>
      </c>
      <c r="BI44" s="24">
        <f t="shared" si="31"/>
        <v>3.7054160535478697</v>
      </c>
      <c r="BJ44" s="24">
        <f t="shared" si="31"/>
        <v>3.7177666852562217</v>
      </c>
      <c r="BK44" s="24">
        <f t="shared" si="31"/>
        <v>3.6694122595693579</v>
      </c>
      <c r="BL44" s="24">
        <f t="shared" si="9"/>
        <v>3.8688619497470231</v>
      </c>
    </row>
    <row r="45" spans="1:64" ht="12.95" customHeight="1" x14ac:dyDescent="0.2">
      <c r="A45" s="129" t="s">
        <v>618</v>
      </c>
      <c r="B45" s="131" t="s">
        <v>646</v>
      </c>
      <c r="C45" s="130">
        <v>40325.385999999999</v>
      </c>
      <c r="D45" s="130"/>
      <c r="E45" s="129">
        <f t="shared" si="11"/>
        <v>1276.4901352835734</v>
      </c>
      <c r="F45" s="199">
        <f t="shared" si="12"/>
        <v>1276.5</v>
      </c>
      <c r="G45" s="130">
        <f t="shared" si="27"/>
        <v>-2.3413500020978972E-3</v>
      </c>
      <c r="I45" s="199">
        <f t="shared" si="32"/>
        <v>-2.3413500020978972E-3</v>
      </c>
      <c r="K45" s="199"/>
      <c r="N45" s="199"/>
      <c r="O45" s="199"/>
      <c r="P45" s="129" t="s">
        <v>567</v>
      </c>
      <c r="Q45" s="201">
        <f t="shared" si="13"/>
        <v>25306.885999999999</v>
      </c>
      <c r="S45" s="131">
        <v>0.1</v>
      </c>
      <c r="Z45" s="24">
        <f t="shared" si="14"/>
        <v>1276.5</v>
      </c>
      <c r="AA45" s="136">
        <f t="shared" si="15"/>
        <v>-1.9155317025360431E-3</v>
      </c>
      <c r="AB45" s="136">
        <f t="shared" si="16"/>
        <v>-4.2581829956185417E-4</v>
      </c>
      <c r="AC45" s="136">
        <f t="shared" si="29"/>
        <v>-4.2581829956185417E-4</v>
      </c>
      <c r="AD45" s="136"/>
      <c r="AE45" s="136">
        <f t="shared" si="17"/>
        <v>1.8132122424174898E-8</v>
      </c>
      <c r="AF45" s="202">
        <f t="shared" si="18"/>
        <v>25306.885999999999</v>
      </c>
      <c r="AG45" s="203"/>
      <c r="AH45" s="24">
        <f t="shared" si="19"/>
        <v>-9.6735089374430181E-3</v>
      </c>
      <c r="AI45" s="24">
        <f t="shared" si="20"/>
        <v>1.1146566308780028</v>
      </c>
      <c r="AJ45" s="24">
        <f t="shared" si="21"/>
        <v>-0.98055561341193476</v>
      </c>
      <c r="AK45" s="24">
        <f t="shared" si="22"/>
        <v>-0.27722528202836305</v>
      </c>
      <c r="AL45" s="24">
        <f t="shared" si="23"/>
        <v>-1.1786326048887645</v>
      </c>
      <c r="AM45" s="24">
        <f t="shared" si="24"/>
        <v>-0.66856589617621776</v>
      </c>
      <c r="AN45" s="136">
        <f t="shared" si="33"/>
        <v>-0.91218784999767788</v>
      </c>
      <c r="AO45" s="136">
        <f t="shared" si="33"/>
        <v>-0.91217903245824905</v>
      </c>
      <c r="AP45" s="136">
        <f t="shared" si="33"/>
        <v>-0.91213101001286412</v>
      </c>
      <c r="AQ45" s="136">
        <f t="shared" si="33"/>
        <v>-0.91186952048237124</v>
      </c>
      <c r="AR45" s="136">
        <f t="shared" si="33"/>
        <v>-0.91044721625212699</v>
      </c>
      <c r="AS45" s="136">
        <f t="shared" si="33"/>
        <v>-0.90275605498953082</v>
      </c>
      <c r="AT45" s="136">
        <f t="shared" si="33"/>
        <v>-0.86239030273910644</v>
      </c>
      <c r="AU45" s="136">
        <f t="shared" si="26"/>
        <v>-0.67493607914137055</v>
      </c>
      <c r="AV45" s="136"/>
      <c r="AW45" s="24">
        <v>38000</v>
      </c>
      <c r="AX45" s="24">
        <f t="shared" si="0"/>
        <v>-1.7715729879030494E-2</v>
      </c>
      <c r="AY45" s="24">
        <f t="shared" si="1"/>
        <v>-1.7165601192093028E-2</v>
      </c>
      <c r="AZ45" s="24">
        <f t="shared" si="2"/>
        <v>-5.501286869374648E-4</v>
      </c>
      <c r="BA45" s="24">
        <f t="shared" si="3"/>
        <v>0.73658923910418883</v>
      </c>
      <c r="BB45" s="24">
        <f t="shared" si="8"/>
        <v>9.0509344256926749E-2</v>
      </c>
      <c r="BC45" s="24">
        <f t="shared" si="4"/>
        <v>-2.6425389961587151</v>
      </c>
      <c r="BD45" s="24">
        <f t="shared" si="5"/>
        <v>-3.9240621726332079</v>
      </c>
      <c r="BE45" s="24">
        <f t="shared" si="31"/>
        <v>3.810101858376465</v>
      </c>
      <c r="BF45" s="24">
        <f t="shared" si="31"/>
        <v>3.8101383305616294</v>
      </c>
      <c r="BG45" s="24">
        <f t="shared" si="31"/>
        <v>3.8099834142843219</v>
      </c>
      <c r="BH45" s="24">
        <f t="shared" si="31"/>
        <v>3.8106415548354353</v>
      </c>
      <c r="BI45" s="24">
        <f t="shared" si="31"/>
        <v>3.8078478896043912</v>
      </c>
      <c r="BJ45" s="24">
        <f t="shared" si="31"/>
        <v>3.8197493192704863</v>
      </c>
      <c r="BK45" s="24">
        <f t="shared" si="31"/>
        <v>3.7697899876868584</v>
      </c>
      <c r="BL45" s="24">
        <f t="shared" si="9"/>
        <v>3.9960554786254479</v>
      </c>
    </row>
    <row r="46" spans="1:64" ht="12.95" customHeight="1" x14ac:dyDescent="0.2">
      <c r="A46" s="129" t="s">
        <v>618</v>
      </c>
      <c r="B46" s="131"/>
      <c r="C46" s="130">
        <v>40330.49</v>
      </c>
      <c r="D46" s="130"/>
      <c r="E46" s="129">
        <f t="shared" si="11"/>
        <v>1297.9946146109994</v>
      </c>
      <c r="F46" s="199">
        <f t="shared" si="12"/>
        <v>1298</v>
      </c>
      <c r="G46" s="130">
        <f t="shared" si="27"/>
        <v>-1.2781999976141378E-3</v>
      </c>
      <c r="I46" s="199">
        <f t="shared" si="32"/>
        <v>-1.2781999976141378E-3</v>
      </c>
      <c r="K46" s="199"/>
      <c r="N46" s="199"/>
      <c r="O46" s="199"/>
      <c r="P46" s="129" t="s">
        <v>567</v>
      </c>
      <c r="Q46" s="201">
        <f t="shared" si="13"/>
        <v>25311.989999999998</v>
      </c>
      <c r="S46" s="131">
        <v>0.1</v>
      </c>
      <c r="Z46" s="24">
        <f t="shared" si="14"/>
        <v>1298</v>
      </c>
      <c r="AA46" s="136">
        <f t="shared" si="15"/>
        <v>-1.9380153763960493E-3</v>
      </c>
      <c r="AB46" s="136">
        <f t="shared" si="16"/>
        <v>6.5981537878191145E-4</v>
      </c>
      <c r="AC46" s="136">
        <f t="shared" si="29"/>
        <v>6.5981537878191145E-4</v>
      </c>
      <c r="AD46" s="136"/>
      <c r="AE46" s="136">
        <f t="shared" si="17"/>
        <v>4.3535633407711731E-8</v>
      </c>
      <c r="AF46" s="202">
        <f t="shared" si="18"/>
        <v>25311.989999999998</v>
      </c>
      <c r="AG46" s="203"/>
      <c r="AH46" s="24">
        <f t="shared" si="19"/>
        <v>-9.671931832303025E-3</v>
      </c>
      <c r="AI46" s="24">
        <f t="shared" si="20"/>
        <v>1.1157418879484631</v>
      </c>
      <c r="AJ46" s="24">
        <f t="shared" si="21"/>
        <v>-0.98131693915640816</v>
      </c>
      <c r="AK46" s="24">
        <f t="shared" si="22"/>
        <v>-0.27677394272966771</v>
      </c>
      <c r="AL46" s="24">
        <f t="shared" si="23"/>
        <v>-1.1747147088566263</v>
      </c>
      <c r="AM46" s="24">
        <f t="shared" si="24"/>
        <v>-0.66573504078563672</v>
      </c>
      <c r="AN46" s="136">
        <f t="shared" si="33"/>
        <v>-0.90883648979752751</v>
      </c>
      <c r="AO46" s="136">
        <f t="shared" si="33"/>
        <v>-0.90882748614021391</v>
      </c>
      <c r="AP46" s="136">
        <f t="shared" si="33"/>
        <v>-0.90877866124146078</v>
      </c>
      <c r="AQ46" s="136">
        <f t="shared" si="33"/>
        <v>-0.90851394755519332</v>
      </c>
      <c r="AR46" s="136">
        <f t="shared" si="33"/>
        <v>-0.90708031184368942</v>
      </c>
      <c r="AS46" s="136">
        <f t="shared" si="33"/>
        <v>-0.89936116762884588</v>
      </c>
      <c r="AT46" s="136">
        <f t="shared" si="33"/>
        <v>-0.85901441834704861</v>
      </c>
      <c r="AU46" s="136">
        <f t="shared" si="26"/>
        <v>-0.6722014182704843</v>
      </c>
      <c r="AV46" s="136"/>
      <c r="AW46" s="24">
        <v>39000</v>
      </c>
      <c r="AX46" s="24">
        <f t="shared" si="0"/>
        <v>-1.8940600453664434E-2</v>
      </c>
      <c r="AY46" s="24">
        <f t="shared" si="1"/>
        <v>-1.7391601192093029E-2</v>
      </c>
      <c r="AZ46" s="24">
        <f t="shared" si="2"/>
        <v>-1.5489992615714053E-3</v>
      </c>
      <c r="BA46" s="24">
        <f t="shared" si="3"/>
        <v>0.74903930171487243</v>
      </c>
      <c r="BB46" s="24">
        <f t="shared" si="8"/>
        <v>9.8201157096736227E-3</v>
      </c>
      <c r="BC46" s="24">
        <f t="shared" si="4"/>
        <v>-2.5617258931352205</v>
      </c>
      <c r="BD46" s="24">
        <f t="shared" si="5"/>
        <v>-3.3518777563974944</v>
      </c>
      <c r="BE46" s="24">
        <f t="shared" si="31"/>
        <v>3.9139059111172001</v>
      </c>
      <c r="BF46" s="24">
        <f t="shared" si="31"/>
        <v>3.9139285757301776</v>
      </c>
      <c r="BG46" s="24">
        <f t="shared" si="31"/>
        <v>3.9138231078190735</v>
      </c>
      <c r="BH46" s="24">
        <f t="shared" si="31"/>
        <v>3.9143139862223908</v>
      </c>
      <c r="BI46" s="24">
        <f t="shared" si="31"/>
        <v>3.9120312865592743</v>
      </c>
      <c r="BJ46" s="24">
        <f t="shared" si="31"/>
        <v>3.9226899377394733</v>
      </c>
      <c r="BK46" s="24">
        <f t="shared" si="31"/>
        <v>3.8738233503115578</v>
      </c>
      <c r="BL46" s="24">
        <f t="shared" si="9"/>
        <v>4.1232490075038726</v>
      </c>
    </row>
    <row r="47" spans="1:64" ht="12.95" customHeight="1" x14ac:dyDescent="0.2">
      <c r="A47" s="129" t="s">
        <v>618</v>
      </c>
      <c r="B47" s="131"/>
      <c r="C47" s="130">
        <v>40344.49</v>
      </c>
      <c r="D47" s="130"/>
      <c r="E47" s="129">
        <f t="shared" si="11"/>
        <v>1356.9802553994016</v>
      </c>
      <c r="F47" s="199">
        <f t="shared" si="12"/>
        <v>1357</v>
      </c>
      <c r="G47" s="130">
        <f t="shared" si="27"/>
        <v>-4.6863000025041401E-3</v>
      </c>
      <c r="I47" s="199">
        <f t="shared" si="32"/>
        <v>-4.6863000025041401E-3</v>
      </c>
      <c r="K47" s="199"/>
      <c r="N47" s="199"/>
      <c r="O47" s="199"/>
      <c r="P47" s="129" t="s">
        <v>567</v>
      </c>
      <c r="Q47" s="201">
        <f t="shared" si="13"/>
        <v>25325.989999999998</v>
      </c>
      <c r="S47" s="131">
        <v>0.1</v>
      </c>
      <c r="Z47" s="24">
        <f t="shared" si="14"/>
        <v>1357</v>
      </c>
      <c r="AA47" s="136">
        <f t="shared" si="15"/>
        <v>-1.9990900909459194E-3</v>
      </c>
      <c r="AB47" s="136">
        <f t="shared" si="16"/>
        <v>-2.6872099115582207E-3</v>
      </c>
      <c r="AC47" s="136">
        <f t="shared" si="29"/>
        <v>-2.6872099115582207E-3</v>
      </c>
      <c r="AD47" s="136"/>
      <c r="AE47" s="136">
        <f t="shared" si="17"/>
        <v>7.2210971087767405E-7</v>
      </c>
      <c r="AF47" s="202">
        <f t="shared" si="18"/>
        <v>25325.989999999998</v>
      </c>
      <c r="AG47" s="203"/>
      <c r="AH47" s="24">
        <f t="shared" si="19"/>
        <v>-9.6670362868528942E-3</v>
      </c>
      <c r="AI47" s="24">
        <f t="shared" si="20"/>
        <v>1.1187216677956957</v>
      </c>
      <c r="AJ47" s="24">
        <f t="shared" si="21"/>
        <v>-0.98333587318601046</v>
      </c>
      <c r="AK47" s="24">
        <f t="shared" si="22"/>
        <v>-0.27550892108207398</v>
      </c>
      <c r="AL47" s="24">
        <f t="shared" si="23"/>
        <v>-1.1639240393320496</v>
      </c>
      <c r="AM47" s="24">
        <f t="shared" si="24"/>
        <v>-0.6579762698511733</v>
      </c>
      <c r="AN47" s="136">
        <f t="shared" si="33"/>
        <v>-0.89962296893805571</v>
      </c>
      <c r="AO47" s="136">
        <f t="shared" si="33"/>
        <v>-0.89961344216471328</v>
      </c>
      <c r="AP47" s="136">
        <f t="shared" si="33"/>
        <v>-0.89956238212175488</v>
      </c>
      <c r="AQ47" s="136">
        <f t="shared" si="33"/>
        <v>-0.89928877476642655</v>
      </c>
      <c r="AR47" s="136">
        <f t="shared" si="33"/>
        <v>-0.89782423975906855</v>
      </c>
      <c r="AS47" s="136">
        <f t="shared" si="33"/>
        <v>-0.89003026920850814</v>
      </c>
      <c r="AT47" s="136">
        <f t="shared" si="33"/>
        <v>-0.84974320066841214</v>
      </c>
      <c r="AU47" s="136">
        <f t="shared" si="26"/>
        <v>-0.66469700006665722</v>
      </c>
      <c r="AV47" s="136"/>
      <c r="AW47" s="24">
        <v>40000</v>
      </c>
      <c r="AX47" s="24">
        <f t="shared" si="0"/>
        <v>-2.0142457372146309E-2</v>
      </c>
      <c r="AY47" s="24">
        <f t="shared" si="1"/>
        <v>-1.7593601192093026E-2</v>
      </c>
      <c r="AZ47" s="24">
        <f t="shared" si="2"/>
        <v>-2.5488561800532817E-3</v>
      </c>
      <c r="BA47" s="24">
        <f t="shared" si="3"/>
        <v>0.76367542282114687</v>
      </c>
      <c r="BB47" s="24">
        <f t="shared" si="8"/>
        <v>-7.3896369309556009E-2</v>
      </c>
      <c r="BC47" s="24">
        <f t="shared" si="4"/>
        <v>-2.4779418304835858</v>
      </c>
      <c r="BD47" s="24">
        <f t="shared" si="5"/>
        <v>-2.9022039628711545</v>
      </c>
      <c r="BE47" s="24">
        <f t="shared" si="31"/>
        <v>4.0195999603155883</v>
      </c>
      <c r="BF47" s="24">
        <f t="shared" si="31"/>
        <v>4.0196117828823397</v>
      </c>
      <c r="BG47" s="24">
        <f t="shared" si="31"/>
        <v>4.0195500817185996</v>
      </c>
      <c r="BH47" s="24">
        <f t="shared" si="31"/>
        <v>4.0198721463680034</v>
      </c>
      <c r="BI47" s="24">
        <f t="shared" si="31"/>
        <v>4.0181924228784949</v>
      </c>
      <c r="BJ47" s="24">
        <f t="shared" si="31"/>
        <v>4.0269907641195273</v>
      </c>
      <c r="BK47" s="24">
        <f t="shared" si="31"/>
        <v>3.9818865322234611</v>
      </c>
      <c r="BL47" s="24">
        <f t="shared" si="9"/>
        <v>4.2504425363822964</v>
      </c>
    </row>
    <row r="48" spans="1:64" ht="12.95" customHeight="1" x14ac:dyDescent="0.2">
      <c r="A48" s="129" t="s">
        <v>618</v>
      </c>
      <c r="B48" s="131" t="s">
        <v>646</v>
      </c>
      <c r="C48" s="130">
        <v>40350.548000000003</v>
      </c>
      <c r="D48" s="130"/>
      <c r="E48" s="129">
        <f t="shared" si="11"/>
        <v>1382.5041848205735</v>
      </c>
      <c r="F48" s="199">
        <f t="shared" si="12"/>
        <v>1382.5</v>
      </c>
      <c r="G48" s="130">
        <f t="shared" si="27"/>
        <v>9.9325000337557867E-4</v>
      </c>
      <c r="I48" s="199">
        <f t="shared" si="32"/>
        <v>9.9325000337557867E-4</v>
      </c>
      <c r="K48" s="199"/>
      <c r="N48" s="199"/>
      <c r="O48" s="199"/>
      <c r="P48" s="129" t="s">
        <v>567</v>
      </c>
      <c r="Q48" s="201">
        <f t="shared" si="13"/>
        <v>25332.048000000003</v>
      </c>
      <c r="S48" s="131">
        <v>0.1</v>
      </c>
      <c r="Z48" s="24">
        <f t="shared" si="14"/>
        <v>1382.5</v>
      </c>
      <c r="AA48" s="136">
        <f t="shared" si="15"/>
        <v>-2.0252022476444564E-3</v>
      </c>
      <c r="AB48" s="136">
        <f t="shared" si="16"/>
        <v>3.0184522510200351E-3</v>
      </c>
      <c r="AC48" s="136">
        <f t="shared" si="29"/>
        <v>3.0184522510200351E-3</v>
      </c>
      <c r="AD48" s="136"/>
      <c r="AE48" s="136">
        <f t="shared" si="17"/>
        <v>9.111053991687918E-7</v>
      </c>
      <c r="AF48" s="202">
        <f t="shared" si="18"/>
        <v>25332.048000000003</v>
      </c>
      <c r="AG48" s="203"/>
      <c r="AH48" s="24">
        <f t="shared" si="19"/>
        <v>-9.6646617305514316E-3</v>
      </c>
      <c r="AI48" s="24">
        <f t="shared" si="20"/>
        <v>1.1200101846341679</v>
      </c>
      <c r="AJ48" s="24">
        <f t="shared" si="21"/>
        <v>-0.98417620016610119</v>
      </c>
      <c r="AK48" s="24">
        <f t="shared" si="22"/>
        <v>-0.27495009653403091</v>
      </c>
      <c r="AL48" s="24">
        <f t="shared" si="23"/>
        <v>-1.1592424392716409</v>
      </c>
      <c r="AM48" s="24">
        <f t="shared" si="24"/>
        <v>-0.65462721284607561</v>
      </c>
      <c r="AN48" s="136">
        <f t="shared" si="33"/>
        <v>-0.89563324462922611</v>
      </c>
      <c r="AO48" s="136">
        <f t="shared" si="33"/>
        <v>-0.89562348617160337</v>
      </c>
      <c r="AP48" s="136">
        <f t="shared" si="33"/>
        <v>-0.89557144544040423</v>
      </c>
      <c r="AQ48" s="136">
        <f t="shared" si="33"/>
        <v>-0.89529397529652188</v>
      </c>
      <c r="AR48" s="136">
        <f t="shared" si="33"/>
        <v>-0.89381618175624222</v>
      </c>
      <c r="AS48" s="136">
        <f t="shared" si="33"/>
        <v>-0.88599077658789027</v>
      </c>
      <c r="AT48" s="136">
        <f t="shared" si="33"/>
        <v>-0.84573291777370252</v>
      </c>
      <c r="AU48" s="136">
        <f t="shared" si="26"/>
        <v>-0.66145356508025799</v>
      </c>
      <c r="AV48" s="136"/>
      <c r="AW48" s="24">
        <v>41000</v>
      </c>
      <c r="AX48" s="24">
        <f t="shared" si="0"/>
        <v>-2.13117851170572E-2</v>
      </c>
      <c r="AY48" s="24">
        <f t="shared" si="1"/>
        <v>-1.7771601192093023E-2</v>
      </c>
      <c r="AZ48" s="24">
        <f t="shared" si="2"/>
        <v>-3.540183924964177E-3</v>
      </c>
      <c r="BA48" s="24">
        <f t="shared" si="3"/>
        <v>0.78069279638010514</v>
      </c>
      <c r="BB48" s="24">
        <f t="shared" si="8"/>
        <v>-0.16058946104539989</v>
      </c>
      <c r="BC48" s="24">
        <f t="shared" si="4"/>
        <v>-2.3906177835213924</v>
      </c>
      <c r="BD48" s="24">
        <f t="shared" si="5"/>
        <v>-2.5368500096416815</v>
      </c>
      <c r="BE48" s="24">
        <f t="shared" si="31"/>
        <v>4.1275027738455021</v>
      </c>
      <c r="BF48" s="24">
        <f t="shared" si="31"/>
        <v>4.1275077020665005</v>
      </c>
      <c r="BG48" s="24">
        <f t="shared" si="31"/>
        <v>4.1274779483581119</v>
      </c>
      <c r="BH48" s="24">
        <f t="shared" si="31"/>
        <v>4.1276576041366475</v>
      </c>
      <c r="BI48" s="24">
        <f t="shared" si="31"/>
        <v>4.1265735653320483</v>
      </c>
      <c r="BJ48" s="24">
        <f t="shared" si="31"/>
        <v>4.1331418433765368</v>
      </c>
      <c r="BK48" s="24">
        <f t="shared" si="31"/>
        <v>4.094288610852872</v>
      </c>
      <c r="BL48" s="24">
        <f t="shared" si="9"/>
        <v>4.3776360652607211</v>
      </c>
    </row>
    <row r="49" spans="1:64" ht="12.95" customHeight="1" x14ac:dyDescent="0.2">
      <c r="A49" s="129" t="s">
        <v>618</v>
      </c>
      <c r="B49" s="131" t="s">
        <v>646</v>
      </c>
      <c r="C49" s="130">
        <v>40353.381999999998</v>
      </c>
      <c r="D49" s="130"/>
      <c r="E49" s="129">
        <f t="shared" si="11"/>
        <v>1394.4445638201487</v>
      </c>
      <c r="F49" s="199">
        <f t="shared" si="12"/>
        <v>1394.5</v>
      </c>
      <c r="G49" s="130">
        <f t="shared" si="27"/>
        <v>-1.3157549998140894E-2</v>
      </c>
      <c r="I49" s="199">
        <f t="shared" si="32"/>
        <v>-1.3157549998140894E-2</v>
      </c>
      <c r="K49" s="199"/>
      <c r="N49" s="199"/>
      <c r="O49" s="199"/>
      <c r="P49" s="129" t="s">
        <v>567</v>
      </c>
      <c r="Q49" s="201">
        <f t="shared" si="13"/>
        <v>25334.881999999998</v>
      </c>
      <c r="S49" s="131">
        <v>0.1</v>
      </c>
      <c r="Z49" s="24">
        <f t="shared" si="14"/>
        <v>1394.5</v>
      </c>
      <c r="AA49" s="136">
        <f t="shared" si="15"/>
        <v>-2.0374306811709398E-3</v>
      </c>
      <c r="AB49" s="136">
        <f t="shared" si="16"/>
        <v>-1.1120119316969955E-2</v>
      </c>
      <c r="AC49" s="136">
        <f t="shared" si="29"/>
        <v>-1.1120119316969955E-2</v>
      </c>
      <c r="AD49" s="136"/>
      <c r="AE49" s="136">
        <f t="shared" si="17"/>
        <v>1.2365705362364833E-5</v>
      </c>
      <c r="AF49" s="202">
        <f t="shared" si="18"/>
        <v>25334.881999999998</v>
      </c>
      <c r="AG49" s="203"/>
      <c r="AH49" s="24">
        <f t="shared" si="19"/>
        <v>-9.6634900520779152E-3</v>
      </c>
      <c r="AI49" s="24">
        <f t="shared" si="20"/>
        <v>1.1206166621179203</v>
      </c>
      <c r="AJ49" s="24">
        <f t="shared" si="21"/>
        <v>-0.98456483854105803</v>
      </c>
      <c r="AK49" s="24">
        <f t="shared" si="22"/>
        <v>-0.27468458424078235</v>
      </c>
      <c r="AL49" s="24">
        <f t="shared" si="23"/>
        <v>-1.1570356016799448</v>
      </c>
      <c r="AM49" s="24">
        <f t="shared" si="24"/>
        <v>-0.65305207563026657</v>
      </c>
      <c r="AN49" s="136">
        <f t="shared" si="33"/>
        <v>-0.89375413758149203</v>
      </c>
      <c r="AO49" s="136">
        <f t="shared" si="33"/>
        <v>-0.89374426893337666</v>
      </c>
      <c r="AP49" s="136">
        <f t="shared" si="33"/>
        <v>-0.89369176371157155</v>
      </c>
      <c r="AQ49" s="136">
        <f t="shared" si="33"/>
        <v>-0.89341247221242515</v>
      </c>
      <c r="AR49" s="136">
        <f t="shared" si="33"/>
        <v>-0.89192846082694976</v>
      </c>
      <c r="AS49" s="136">
        <f t="shared" si="33"/>
        <v>-0.88408845474953701</v>
      </c>
      <c r="AT49" s="136">
        <f t="shared" si="33"/>
        <v>-0.84384505453637593</v>
      </c>
      <c r="AU49" s="136">
        <f t="shared" si="26"/>
        <v>-0.65992724273371639</v>
      </c>
      <c r="AV49" s="136"/>
      <c r="AW49" s="24">
        <v>42000</v>
      </c>
      <c r="AX49" s="24">
        <f t="shared" si="0"/>
        <v>-2.2437861808169993E-2</v>
      </c>
      <c r="AY49" s="24">
        <f t="shared" si="1"/>
        <v>-1.7925601192093028E-2</v>
      </c>
      <c r="AZ49" s="24">
        <f t="shared" si="2"/>
        <v>-4.5122606160769643E-3</v>
      </c>
      <c r="BA49" s="24">
        <f t="shared" si="3"/>
        <v>0.8003177327717339</v>
      </c>
      <c r="BB49" s="24">
        <f t="shared" si="8"/>
        <v>-0.25011756666727919</v>
      </c>
      <c r="BC49" s="24">
        <f t="shared" si="4"/>
        <v>-2.2991039402077731</v>
      </c>
      <c r="BD49" s="24">
        <f t="shared" si="5"/>
        <v>-2.2318146012416649</v>
      </c>
      <c r="BE49" s="24">
        <f t="shared" si="31"/>
        <v>4.2379628765088153</v>
      </c>
      <c r="BF49" s="24">
        <f t="shared" si="31"/>
        <v>4.237964377099174</v>
      </c>
      <c r="BG49" s="24">
        <f t="shared" si="31"/>
        <v>4.2379534278380886</v>
      </c>
      <c r="BH49" s="24">
        <f t="shared" si="31"/>
        <v>4.2380333259702887</v>
      </c>
      <c r="BI49" s="24">
        <f t="shared" si="31"/>
        <v>4.2374505845657513</v>
      </c>
      <c r="BJ49" s="24">
        <f t="shared" si="31"/>
        <v>4.241716137842495</v>
      </c>
      <c r="BK49" s="24">
        <f t="shared" si="31"/>
        <v>4.2112685627035313</v>
      </c>
      <c r="BL49" s="24">
        <f t="shared" si="9"/>
        <v>4.5048295941391459</v>
      </c>
    </row>
    <row r="50" spans="1:64" ht="12.95" customHeight="1" x14ac:dyDescent="0.2">
      <c r="A50" s="129" t="s">
        <v>618</v>
      </c>
      <c r="B50" s="131" t="s">
        <v>646</v>
      </c>
      <c r="C50" s="130">
        <v>40353.394999999997</v>
      </c>
      <c r="D50" s="130"/>
      <c r="E50" s="129">
        <f t="shared" si="11"/>
        <v>1394.4993362008768</v>
      </c>
      <c r="F50" s="199">
        <f t="shared" si="12"/>
        <v>1394.5</v>
      </c>
      <c r="G50" s="130">
        <f t="shared" si="27"/>
        <v>-1.5754999913042411E-4</v>
      </c>
      <c r="I50" s="199">
        <f t="shared" si="32"/>
        <v>-1.5754999913042411E-4</v>
      </c>
      <c r="K50" s="199"/>
      <c r="N50" s="199"/>
      <c r="O50" s="199"/>
      <c r="P50" s="129" t="s">
        <v>567</v>
      </c>
      <c r="Q50" s="201">
        <f t="shared" si="13"/>
        <v>25334.894999999997</v>
      </c>
      <c r="S50" s="131">
        <v>0.1</v>
      </c>
      <c r="Z50" s="24">
        <f t="shared" si="14"/>
        <v>1394.5</v>
      </c>
      <c r="AA50" s="136">
        <f t="shared" si="15"/>
        <v>-2.0374306811709398E-3</v>
      </c>
      <c r="AB50" s="136">
        <f t="shared" si="16"/>
        <v>1.8798806820405157E-3</v>
      </c>
      <c r="AC50" s="136">
        <f t="shared" si="29"/>
        <v>1.8798806820405157E-3</v>
      </c>
      <c r="AD50" s="136"/>
      <c r="AE50" s="136">
        <f t="shared" si="17"/>
        <v>3.5339513787091146E-7</v>
      </c>
      <c r="AF50" s="202">
        <f t="shared" si="18"/>
        <v>25334.894999999997</v>
      </c>
      <c r="AG50" s="203"/>
      <c r="AH50" s="24">
        <f t="shared" si="19"/>
        <v>-9.6634900520779152E-3</v>
      </c>
      <c r="AI50" s="24">
        <f t="shared" si="20"/>
        <v>1.1206166621179203</v>
      </c>
      <c r="AJ50" s="24">
        <f t="shared" si="21"/>
        <v>-0.98456483854105803</v>
      </c>
      <c r="AK50" s="24">
        <f t="shared" si="22"/>
        <v>-0.27468458424078235</v>
      </c>
      <c r="AL50" s="24">
        <f t="shared" si="23"/>
        <v>-1.1570356016799448</v>
      </c>
      <c r="AM50" s="24">
        <f t="shared" si="24"/>
        <v>-0.65305207563026657</v>
      </c>
      <c r="AN50" s="136">
        <f t="shared" si="33"/>
        <v>-0.89375413758149203</v>
      </c>
      <c r="AO50" s="136">
        <f t="shared" si="33"/>
        <v>-0.89374426893337666</v>
      </c>
      <c r="AP50" s="136">
        <f t="shared" si="33"/>
        <v>-0.89369176371157155</v>
      </c>
      <c r="AQ50" s="136">
        <f t="shared" si="33"/>
        <v>-0.89341247221242515</v>
      </c>
      <c r="AR50" s="136">
        <f t="shared" si="33"/>
        <v>-0.89192846082694976</v>
      </c>
      <c r="AS50" s="136">
        <f t="shared" si="33"/>
        <v>-0.88408845474953701</v>
      </c>
      <c r="AT50" s="136">
        <f t="shared" si="33"/>
        <v>-0.84384505453637593</v>
      </c>
      <c r="AU50" s="136">
        <f t="shared" si="26"/>
        <v>-0.65992724273371639</v>
      </c>
      <c r="AV50" s="136"/>
      <c r="AW50" s="24">
        <v>43000</v>
      </c>
      <c r="AX50" s="24">
        <f t="shared" si="0"/>
        <v>-2.3508488414400824E-2</v>
      </c>
      <c r="AY50" s="24">
        <f t="shared" si="1"/>
        <v>-1.8055601192093026E-2</v>
      </c>
      <c r="AZ50" s="24">
        <f t="shared" si="2"/>
        <v>-5.4528872223077972E-3</v>
      </c>
      <c r="BA50" s="24">
        <f t="shared" si="3"/>
        <v>0.82280685055006453</v>
      </c>
      <c r="BB50" s="24">
        <f t="shared" si="8"/>
        <v>-0.34219582131378184</v>
      </c>
      <c r="BC50" s="24">
        <f t="shared" si="4"/>
        <v>-2.2026528102143597</v>
      </c>
      <c r="BD50" s="24">
        <f t="shared" si="5"/>
        <v>-1.9712232063746449</v>
      </c>
      <c r="BE50" s="24">
        <f t="shared" ref="BE50:BK65" si="34">$BL50+$AB$7*SIN(BF50)</f>
        <v>4.3513626584028682</v>
      </c>
      <c r="BF50" s="24">
        <f t="shared" si="34"/>
        <v>4.3513629358505632</v>
      </c>
      <c r="BG50" s="24">
        <f t="shared" si="34"/>
        <v>4.3513603176948683</v>
      </c>
      <c r="BH50" s="24">
        <f t="shared" si="34"/>
        <v>4.3513850248373984</v>
      </c>
      <c r="BI50" s="24">
        <f t="shared" si="34"/>
        <v>4.351151931562792</v>
      </c>
      <c r="BJ50" s="24">
        <f t="shared" si="34"/>
        <v>4.3533567477103432</v>
      </c>
      <c r="BK50" s="24">
        <f t="shared" si="34"/>
        <v>4.332991402353974</v>
      </c>
      <c r="BL50" s="24">
        <f t="shared" si="9"/>
        <v>4.6320231230175697</v>
      </c>
    </row>
    <row r="51" spans="1:64" ht="12.95" customHeight="1" x14ac:dyDescent="0.2">
      <c r="A51" s="129" t="s">
        <v>618</v>
      </c>
      <c r="B51" s="131" t="s">
        <v>646</v>
      </c>
      <c r="C51" s="130">
        <v>40354.538</v>
      </c>
      <c r="D51" s="130"/>
      <c r="E51" s="129">
        <f t="shared" si="11"/>
        <v>1399.3150924452596</v>
      </c>
      <c r="F51" s="199">
        <f t="shared" si="12"/>
        <v>1399.5</v>
      </c>
      <c r="G51" s="130">
        <f t="shared" si="27"/>
        <v>-4.3887050000193994E-2</v>
      </c>
      <c r="I51" s="199">
        <f t="shared" si="32"/>
        <v>-4.3887050000193994E-2</v>
      </c>
      <c r="K51" s="199"/>
      <c r="N51" s="199"/>
      <c r="O51" s="199"/>
      <c r="P51" s="129" t="s">
        <v>567</v>
      </c>
      <c r="Q51" s="201">
        <f t="shared" si="13"/>
        <v>25336.038</v>
      </c>
      <c r="S51" s="131">
        <v>0.1</v>
      </c>
      <c r="Z51" s="24">
        <f t="shared" si="14"/>
        <v>1399.5</v>
      </c>
      <c r="AA51" s="136">
        <f t="shared" si="15"/>
        <v>-2.0425145785190049E-3</v>
      </c>
      <c r="AB51" s="136">
        <f t="shared" si="16"/>
        <v>-4.1844535421674989E-2</v>
      </c>
      <c r="AC51" s="136">
        <f t="shared" si="29"/>
        <v>-4.1844535421674989E-2</v>
      </c>
      <c r="AD51" s="136"/>
      <c r="AE51" s="136">
        <f t="shared" si="17"/>
        <v>1.7509651446558129E-4</v>
      </c>
      <c r="AF51" s="202">
        <f t="shared" si="18"/>
        <v>25336.038</v>
      </c>
      <c r="AG51" s="203"/>
      <c r="AH51" s="24">
        <f t="shared" si="19"/>
        <v>-9.6629915894259795E-3</v>
      </c>
      <c r="AI51" s="24">
        <f t="shared" si="20"/>
        <v>1.1208693815594726</v>
      </c>
      <c r="AJ51" s="24">
        <f t="shared" si="21"/>
        <v>-0.98472547895076945</v>
      </c>
      <c r="AK51" s="24">
        <f t="shared" si="22"/>
        <v>-0.27457347395812043</v>
      </c>
      <c r="AL51" s="24">
        <f t="shared" si="23"/>
        <v>-1.1561153805928031</v>
      </c>
      <c r="AM51" s="24">
        <f t="shared" si="24"/>
        <v>-0.65239593562431852</v>
      </c>
      <c r="AN51" s="136">
        <f t="shared" ref="AN51:AT60" si="35">$AU51+$AB$7*SIN(AO51)</f>
        <v>-0.89297087598723224</v>
      </c>
      <c r="AO51" s="136">
        <f t="shared" si="35"/>
        <v>-0.89296096120731505</v>
      </c>
      <c r="AP51" s="136">
        <f t="shared" si="35"/>
        <v>-0.89290826188895067</v>
      </c>
      <c r="AQ51" s="136">
        <f t="shared" si="35"/>
        <v>-0.89262821084893174</v>
      </c>
      <c r="AR51" s="136">
        <f t="shared" si="35"/>
        <v>-0.8911416128628401</v>
      </c>
      <c r="AS51" s="136">
        <f t="shared" si="35"/>
        <v>-0.88329555953716099</v>
      </c>
      <c r="AT51" s="136">
        <f t="shared" si="35"/>
        <v>-0.84305831834884548</v>
      </c>
      <c r="AU51" s="136">
        <f t="shared" si="26"/>
        <v>-0.65929127508932428</v>
      </c>
      <c r="AV51" s="136"/>
      <c r="AW51" s="24">
        <v>44000</v>
      </c>
      <c r="AX51" s="24">
        <f t="shared" si="0"/>
        <v>-2.4509675419298202E-2</v>
      </c>
      <c r="AY51" s="24">
        <f t="shared" si="1"/>
        <v>-1.8161601192093025E-2</v>
      </c>
      <c r="AZ51" s="24">
        <f t="shared" si="2"/>
        <v>-6.3480742272051752E-3</v>
      </c>
      <c r="BA51" s="24">
        <f t="shared" si="3"/>
        <v>0.84844253554505933</v>
      </c>
      <c r="BB51" s="24">
        <f t="shared" si="8"/>
        <v>-0.43632056261440255</v>
      </c>
      <c r="BC51" s="24">
        <f t="shared" si="4"/>
        <v>-2.1004002320183317</v>
      </c>
      <c r="BD51" s="24">
        <f t="shared" si="5"/>
        <v>-1.744123890311811</v>
      </c>
      <c r="BE51" s="24">
        <f t="shared" si="34"/>
        <v>4.4681221787075041</v>
      </c>
      <c r="BF51" s="24">
        <f t="shared" si="34"/>
        <v>4.4681221974971059</v>
      </c>
      <c r="BG51" s="24">
        <f t="shared" si="34"/>
        <v>4.4681219385213629</v>
      </c>
      <c r="BH51" s="24">
        <f t="shared" si="34"/>
        <v>4.4681255079893241</v>
      </c>
      <c r="BI51" s="24">
        <f t="shared" si="34"/>
        <v>4.4680763144417623</v>
      </c>
      <c r="BJ51" s="24">
        <f t="shared" si="34"/>
        <v>4.4687551454610022</v>
      </c>
      <c r="BK51" s="24">
        <f t="shared" si="34"/>
        <v>4.4595455164169255</v>
      </c>
      <c r="BL51" s="24">
        <f t="shared" si="9"/>
        <v>4.7592166518959944</v>
      </c>
    </row>
    <row r="52" spans="1:64" ht="12.95" customHeight="1" x14ac:dyDescent="0.2">
      <c r="A52" s="129" t="s">
        <v>618</v>
      </c>
      <c r="B52" s="131" t="s">
        <v>646</v>
      </c>
      <c r="C52" s="130">
        <v>40362.411</v>
      </c>
      <c r="D52" s="130"/>
      <c r="E52" s="129">
        <f t="shared" si="11"/>
        <v>1432.4860888686214</v>
      </c>
      <c r="F52" s="199">
        <f t="shared" si="12"/>
        <v>1432.5</v>
      </c>
      <c r="G52" s="130">
        <f t="shared" si="27"/>
        <v>-3.30174999544397E-3</v>
      </c>
      <c r="I52" s="199">
        <f t="shared" si="32"/>
        <v>-3.30174999544397E-3</v>
      </c>
      <c r="K52" s="199"/>
      <c r="N52" s="199"/>
      <c r="O52" s="199"/>
      <c r="P52" s="129" t="s">
        <v>567</v>
      </c>
      <c r="Q52" s="201">
        <f t="shared" si="13"/>
        <v>25343.911</v>
      </c>
      <c r="S52" s="131">
        <v>0.1</v>
      </c>
      <c r="Z52" s="24">
        <f t="shared" si="14"/>
        <v>1432.5</v>
      </c>
      <c r="AA52" s="136">
        <f t="shared" si="15"/>
        <v>-2.0759015293612135E-3</v>
      </c>
      <c r="AB52" s="136">
        <f t="shared" si="16"/>
        <v>-1.2258484660827565E-3</v>
      </c>
      <c r="AC52" s="136">
        <f t="shared" si="29"/>
        <v>-1.2258484660827565E-3</v>
      </c>
      <c r="AD52" s="136"/>
      <c r="AE52" s="136">
        <f t="shared" si="17"/>
        <v>1.5027044617974472E-7</v>
      </c>
      <c r="AF52" s="202">
        <f t="shared" si="18"/>
        <v>25343.911</v>
      </c>
      <c r="AG52" s="203"/>
      <c r="AH52" s="24">
        <f t="shared" si="19"/>
        <v>-9.6595500122681893E-3</v>
      </c>
      <c r="AI52" s="24">
        <f t="shared" si="20"/>
        <v>1.1225376052322131</v>
      </c>
      <c r="AJ52" s="24">
        <f t="shared" si="21"/>
        <v>-0.98576653711373219</v>
      </c>
      <c r="AK52" s="24">
        <f t="shared" si="22"/>
        <v>-0.27383304275407355</v>
      </c>
      <c r="AL52" s="24">
        <f t="shared" si="23"/>
        <v>-1.1500315049409735</v>
      </c>
      <c r="AM52" s="24">
        <f t="shared" si="24"/>
        <v>-0.64806786274936112</v>
      </c>
      <c r="AN52" s="136">
        <f t="shared" si="35"/>
        <v>-0.88779691812540495</v>
      </c>
      <c r="AO52" s="136">
        <f t="shared" si="35"/>
        <v>-0.88778669565300139</v>
      </c>
      <c r="AP52" s="136">
        <f t="shared" si="35"/>
        <v>-0.88773270716082198</v>
      </c>
      <c r="AQ52" s="136">
        <f t="shared" si="35"/>
        <v>-0.88744763422823991</v>
      </c>
      <c r="AR52" s="136">
        <f t="shared" si="35"/>
        <v>-0.8859440281513471</v>
      </c>
      <c r="AS52" s="136">
        <f t="shared" si="35"/>
        <v>-0.87805860481555431</v>
      </c>
      <c r="AT52" s="136">
        <f t="shared" si="35"/>
        <v>-0.83786399828621538</v>
      </c>
      <c r="AU52" s="136">
        <f t="shared" si="26"/>
        <v>-0.655093888636336</v>
      </c>
      <c r="AV52" s="136"/>
      <c r="AW52" s="24">
        <v>45000</v>
      </c>
      <c r="AX52" s="24">
        <f t="shared" si="0"/>
        <v>-2.5425290470784446E-2</v>
      </c>
      <c r="AY52" s="24">
        <f t="shared" si="1"/>
        <v>-1.8243601192093024E-2</v>
      </c>
      <c r="AZ52" s="24">
        <f t="shared" si="2"/>
        <v>-7.1816892786914222E-3</v>
      </c>
      <c r="BA52" s="24">
        <f t="shared" si="3"/>
        <v>0.87752156868454578</v>
      </c>
      <c r="BB52" s="24">
        <f t="shared" si="8"/>
        <v>-0.53166104783845036</v>
      </c>
      <c r="BC52" s="24">
        <f t="shared" si="4"/>
        <v>-1.9913450642207613</v>
      </c>
      <c r="BD52" s="24">
        <f t="shared" si="5"/>
        <v>-1.542683048930712</v>
      </c>
      <c r="BE52" s="24">
        <f t="shared" si="34"/>
        <v>4.5887020261326317</v>
      </c>
      <c r="BF52" s="24">
        <f t="shared" si="34"/>
        <v>4.5887020259727587</v>
      </c>
      <c r="BG52" s="24">
        <f t="shared" si="34"/>
        <v>4.5887020302922874</v>
      </c>
      <c r="BH52" s="24">
        <f t="shared" si="34"/>
        <v>4.5887019135847389</v>
      </c>
      <c r="BI52" s="24">
        <f t="shared" si="34"/>
        <v>4.5887050668958205</v>
      </c>
      <c r="BJ52" s="24">
        <f t="shared" si="34"/>
        <v>4.5886198959535216</v>
      </c>
      <c r="BK52" s="24">
        <f t="shared" si="34"/>
        <v>4.5909412355303187</v>
      </c>
      <c r="BL52" s="24">
        <f t="shared" si="9"/>
        <v>4.8864101807744191</v>
      </c>
    </row>
    <row r="53" spans="1:64" ht="12.95" customHeight="1" x14ac:dyDescent="0.2">
      <c r="A53" s="129" t="s">
        <v>618</v>
      </c>
      <c r="B53" s="131" t="s">
        <v>646</v>
      </c>
      <c r="C53" s="130">
        <v>40368.586000000003</v>
      </c>
      <c r="D53" s="130"/>
      <c r="E53" s="129">
        <f t="shared" si="11"/>
        <v>1458.5029697163752</v>
      </c>
      <c r="F53" s="199">
        <f t="shared" si="12"/>
        <v>1458.5</v>
      </c>
      <c r="G53" s="130">
        <f t="shared" si="27"/>
        <v>7.0485000469489023E-4</v>
      </c>
      <c r="I53" s="199">
        <f t="shared" si="32"/>
        <v>7.0485000469489023E-4</v>
      </c>
      <c r="K53" s="199"/>
      <c r="N53" s="199"/>
      <c r="O53" s="199"/>
      <c r="P53" s="129" t="s">
        <v>567</v>
      </c>
      <c r="Q53" s="201">
        <f t="shared" si="13"/>
        <v>25350.086000000003</v>
      </c>
      <c r="S53" s="131">
        <v>0.1</v>
      </c>
      <c r="Z53" s="24">
        <f t="shared" si="14"/>
        <v>1458.5</v>
      </c>
      <c r="AA53" s="136">
        <f t="shared" si="15"/>
        <v>-2.1020019065616713E-3</v>
      </c>
      <c r="AB53" s="136">
        <f t="shared" si="16"/>
        <v>2.8068519112565615E-3</v>
      </c>
      <c r="AC53" s="136">
        <f t="shared" si="29"/>
        <v>2.8068519112565615E-3</v>
      </c>
      <c r="AD53" s="136"/>
      <c r="AE53" s="136">
        <f t="shared" si="17"/>
        <v>7.878417651724613E-7</v>
      </c>
      <c r="AF53" s="202">
        <f t="shared" si="18"/>
        <v>25350.086000000003</v>
      </c>
      <c r="AG53" s="203"/>
      <c r="AH53" s="24">
        <f t="shared" si="19"/>
        <v>-9.6566523814686465E-3</v>
      </c>
      <c r="AI53" s="24">
        <f t="shared" si="20"/>
        <v>1.1238522575812937</v>
      </c>
      <c r="AJ53" s="24">
        <f t="shared" si="21"/>
        <v>-0.98656315282578644</v>
      </c>
      <c r="AK53" s="24">
        <f t="shared" si="22"/>
        <v>-0.27324095280908545</v>
      </c>
      <c r="AL53" s="24">
        <f t="shared" si="23"/>
        <v>-1.1452253915845518</v>
      </c>
      <c r="AM53" s="24">
        <f t="shared" si="24"/>
        <v>-0.64466084094568854</v>
      </c>
      <c r="AN53" s="136">
        <f t="shared" si="35"/>
        <v>-0.88371504474404083</v>
      </c>
      <c r="AO53" s="136">
        <f t="shared" si="35"/>
        <v>-0.88370457592185692</v>
      </c>
      <c r="AP53" s="136">
        <f t="shared" si="35"/>
        <v>-0.88364956193684052</v>
      </c>
      <c r="AQ53" s="136">
        <f t="shared" si="35"/>
        <v>-0.88336052233536466</v>
      </c>
      <c r="AR53" s="136">
        <f t="shared" si="35"/>
        <v>-0.88184359669669976</v>
      </c>
      <c r="AS53" s="136">
        <f t="shared" si="35"/>
        <v>-0.87392782340717146</v>
      </c>
      <c r="AT53" s="136">
        <f t="shared" si="35"/>
        <v>-0.83376923488326138</v>
      </c>
      <c r="AU53" s="136">
        <f t="shared" si="26"/>
        <v>-0.6517868568854972</v>
      </c>
      <c r="AV53" s="136"/>
      <c r="AW53" s="24">
        <v>46000</v>
      </c>
      <c r="AX53" s="24">
        <f t="shared" si="0"/>
        <v>-2.6236681200098456E-2</v>
      </c>
      <c r="AY53" s="24">
        <f t="shared" si="1"/>
        <v>-1.830160119209303E-2</v>
      </c>
      <c r="AZ53" s="24">
        <f t="shared" si="2"/>
        <v>-7.9350800080054251E-3</v>
      </c>
      <c r="BA53" s="24">
        <f t="shared" si="3"/>
        <v>0.91033180239213851</v>
      </c>
      <c r="BB53" s="24">
        <f t="shared" si="8"/>
        <v>-0.62690621693754889</v>
      </c>
      <c r="BC53" s="24">
        <f t="shared" si="4"/>
        <v>-1.8743297804566343</v>
      </c>
      <c r="BD53" s="24">
        <f t="shared" si="5"/>
        <v>-1.361115594027493</v>
      </c>
      <c r="BE53" s="24">
        <f t="shared" si="34"/>
        <v>4.7136039310685902</v>
      </c>
      <c r="BF53" s="24">
        <f t="shared" si="34"/>
        <v>4.7136039310685902</v>
      </c>
      <c r="BG53" s="24">
        <f t="shared" si="34"/>
        <v>4.713603931068592</v>
      </c>
      <c r="BH53" s="24">
        <f t="shared" si="34"/>
        <v>4.713603931072937</v>
      </c>
      <c r="BI53" s="24">
        <f t="shared" si="34"/>
        <v>4.7136039429931662</v>
      </c>
      <c r="BJ53" s="24">
        <f t="shared" si="34"/>
        <v>4.713636218276223</v>
      </c>
      <c r="BK53" s="24">
        <f t="shared" si="34"/>
        <v>4.7271106674514369</v>
      </c>
      <c r="BL53" s="24">
        <f t="shared" si="9"/>
        <v>5.013603709652843</v>
      </c>
    </row>
    <row r="54" spans="1:64" ht="12.95" customHeight="1" x14ac:dyDescent="0.2">
      <c r="A54" s="129" t="s">
        <v>618</v>
      </c>
      <c r="B54" s="131" t="s">
        <v>646</v>
      </c>
      <c r="C54" s="130">
        <v>40381.402999999998</v>
      </c>
      <c r="D54" s="130"/>
      <c r="E54" s="129">
        <f t="shared" si="11"/>
        <v>1512.5043238581382</v>
      </c>
      <c r="F54" s="199">
        <f t="shared" si="12"/>
        <v>1512.5</v>
      </c>
      <c r="G54" s="130">
        <f t="shared" si="27"/>
        <v>1.0262499999953434E-3</v>
      </c>
      <c r="I54" s="199">
        <f t="shared" si="32"/>
        <v>1.0262499999953434E-3</v>
      </c>
      <c r="K54" s="199"/>
      <c r="N54" s="199"/>
      <c r="O54" s="199"/>
      <c r="P54" s="129" t="s">
        <v>567</v>
      </c>
      <c r="Q54" s="201">
        <f t="shared" si="13"/>
        <v>25362.902999999998</v>
      </c>
      <c r="S54" s="131">
        <v>0.1</v>
      </c>
      <c r="Z54" s="24">
        <f t="shared" si="14"/>
        <v>1512.5</v>
      </c>
      <c r="AA54" s="136">
        <f t="shared" si="15"/>
        <v>-2.1556321019811408E-3</v>
      </c>
      <c r="AB54" s="136">
        <f t="shared" si="16"/>
        <v>3.1818821019764841E-3</v>
      </c>
      <c r="AC54" s="136">
        <f t="shared" si="29"/>
        <v>3.1818821019764841E-3</v>
      </c>
      <c r="AD54" s="136"/>
      <c r="AE54" s="136">
        <f t="shared" si="17"/>
        <v>1.012437371087829E-6</v>
      </c>
      <c r="AF54" s="202">
        <f t="shared" si="18"/>
        <v>25362.902999999998</v>
      </c>
      <c r="AG54" s="203"/>
      <c r="AH54" s="24">
        <f t="shared" si="19"/>
        <v>-9.6501077848881161E-3</v>
      </c>
      <c r="AI54" s="24">
        <f t="shared" si="20"/>
        <v>1.1265833037935713</v>
      </c>
      <c r="AJ54" s="24">
        <f t="shared" si="21"/>
        <v>-0.98815035266959572</v>
      </c>
      <c r="AK54" s="24">
        <f t="shared" si="22"/>
        <v>-0.2719865202555164</v>
      </c>
      <c r="AL54" s="24">
        <f t="shared" si="23"/>
        <v>-1.135207468765963</v>
      </c>
      <c r="AM54" s="24">
        <f t="shared" si="24"/>
        <v>-0.63759298087093896</v>
      </c>
      <c r="AN54" s="136">
        <f t="shared" si="35"/>
        <v>-0.87522203543093424</v>
      </c>
      <c r="AO54" s="136">
        <f t="shared" si="35"/>
        <v>-0.87521104399996608</v>
      </c>
      <c r="AP54" s="136">
        <f t="shared" si="35"/>
        <v>-0.8751538735008918</v>
      </c>
      <c r="AQ54" s="136">
        <f t="shared" si="35"/>
        <v>-0.87485657169624065</v>
      </c>
      <c r="AR54" s="136">
        <f t="shared" si="35"/>
        <v>-0.87331222525306784</v>
      </c>
      <c r="AS54" s="136">
        <f t="shared" si="35"/>
        <v>-0.86533533066402002</v>
      </c>
      <c r="AT54" s="136">
        <f t="shared" si="35"/>
        <v>-0.82525837683417369</v>
      </c>
      <c r="AU54" s="136">
        <f t="shared" si="26"/>
        <v>-0.64491840632606223</v>
      </c>
      <c r="AV54" s="136"/>
      <c r="AW54" s="24">
        <v>47000</v>
      </c>
      <c r="AX54" s="24">
        <f t="shared" si="0"/>
        <v>-2.6922310178419645E-2</v>
      </c>
      <c r="AY54" s="24">
        <f t="shared" si="1"/>
        <v>-1.8335601192093029E-2</v>
      </c>
      <c r="AZ54" s="24">
        <f t="shared" si="2"/>
        <v>-8.5867089863266178E-3</v>
      </c>
      <c r="BA54" s="24">
        <f t="shared" si="3"/>
        <v>0.94710877029786078</v>
      </c>
      <c r="BB54" s="24">
        <f t="shared" si="8"/>
        <v>-0.72005309429136954</v>
      </c>
      <c r="BC54" s="24">
        <f t="shared" si="4"/>
        <v>-1.7480267900136608</v>
      </c>
      <c r="BD54" s="24">
        <f t="shared" si="5"/>
        <v>-1.1950232443233553</v>
      </c>
      <c r="BE54" s="24">
        <f t="shared" si="34"/>
        <v>4.8433668420018039</v>
      </c>
      <c r="BF54" s="24">
        <f t="shared" si="34"/>
        <v>4.8433668443916646</v>
      </c>
      <c r="BG54" s="24">
        <f t="shared" si="34"/>
        <v>4.8433669053868753</v>
      </c>
      <c r="BH54" s="24">
        <f t="shared" si="34"/>
        <v>4.8433684621274899</v>
      </c>
      <c r="BI54" s="24">
        <f t="shared" si="34"/>
        <v>4.8434081875689925</v>
      </c>
      <c r="BJ54" s="24">
        <f t="shared" si="34"/>
        <v>4.8444178940039118</v>
      </c>
      <c r="BK54" s="24">
        <f t="shared" si="34"/>
        <v>4.8679087939507681</v>
      </c>
      <c r="BL54" s="24">
        <f t="shared" si="9"/>
        <v>5.1407972385312677</v>
      </c>
    </row>
    <row r="55" spans="1:64" ht="12.95" customHeight="1" x14ac:dyDescent="0.2">
      <c r="A55" s="129" t="s">
        <v>618</v>
      </c>
      <c r="B55" s="131"/>
      <c r="C55" s="130">
        <v>40382.485999999997</v>
      </c>
      <c r="D55" s="130"/>
      <c r="E55" s="129">
        <f t="shared" si="11"/>
        <v>1517.0672844991213</v>
      </c>
      <c r="F55" s="199">
        <f t="shared" si="12"/>
        <v>1517</v>
      </c>
      <c r="G55" s="130">
        <f t="shared" si="27"/>
        <v>1.5969699998095166E-2</v>
      </c>
      <c r="I55" s="199">
        <f t="shared" si="32"/>
        <v>1.5969699998095166E-2</v>
      </c>
      <c r="K55" s="199"/>
      <c r="N55" s="199"/>
      <c r="O55" s="199"/>
      <c r="P55" s="129" t="s">
        <v>567</v>
      </c>
      <c r="Q55" s="201">
        <f t="shared" si="13"/>
        <v>25363.985999999997</v>
      </c>
      <c r="S55" s="131">
        <v>0.1</v>
      </c>
      <c r="Z55" s="24">
        <f t="shared" si="14"/>
        <v>1517</v>
      </c>
      <c r="AA55" s="136">
        <f t="shared" si="15"/>
        <v>-2.1600659374815907E-3</v>
      </c>
      <c r="AB55" s="136">
        <f t="shared" si="16"/>
        <v>1.8129765935576758E-2</v>
      </c>
      <c r="AC55" s="136">
        <f t="shared" si="29"/>
        <v>1.8129765935576758E-2</v>
      </c>
      <c r="AD55" s="136"/>
      <c r="AE55" s="136">
        <f t="shared" si="17"/>
        <v>3.2868841287879941E-5</v>
      </c>
      <c r="AF55" s="202">
        <f t="shared" si="18"/>
        <v>25363.985999999997</v>
      </c>
      <c r="AG55" s="203"/>
      <c r="AH55" s="24">
        <f t="shared" si="19"/>
        <v>-9.6495302133885654E-3</v>
      </c>
      <c r="AI55" s="24">
        <f t="shared" si="20"/>
        <v>1.1268109185173529</v>
      </c>
      <c r="AJ55" s="24">
        <f t="shared" si="21"/>
        <v>-0.98827848041253963</v>
      </c>
      <c r="AK55" s="24">
        <f t="shared" si="22"/>
        <v>-0.27188047179741553</v>
      </c>
      <c r="AL55" s="24">
        <f t="shared" si="23"/>
        <v>-1.1343704453252375</v>
      </c>
      <c r="AM55" s="24">
        <f t="shared" si="24"/>
        <v>-0.63700449075170895</v>
      </c>
      <c r="AN55" s="136">
        <f t="shared" si="35"/>
        <v>-0.87451335386764573</v>
      </c>
      <c r="AO55" s="136">
        <f t="shared" si="35"/>
        <v>-0.87450231822301405</v>
      </c>
      <c r="AP55" s="136">
        <f t="shared" si="35"/>
        <v>-0.87444496643341563</v>
      </c>
      <c r="AQ55" s="136">
        <f t="shared" si="35"/>
        <v>-0.87414697487388882</v>
      </c>
      <c r="AR55" s="136">
        <f t="shared" si="35"/>
        <v>-0.87260035887304666</v>
      </c>
      <c r="AS55" s="136">
        <f t="shared" si="35"/>
        <v>-0.86461848876455827</v>
      </c>
      <c r="AT55" s="136">
        <f t="shared" si="35"/>
        <v>-0.8245487535675694</v>
      </c>
      <c r="AU55" s="136">
        <f t="shared" si="26"/>
        <v>-0.64434603544610969</v>
      </c>
      <c r="AV55" s="136"/>
      <c r="AW55" s="24">
        <v>48000</v>
      </c>
      <c r="AX55" s="24">
        <f t="shared" si="0"/>
        <v>-2.7457482336795055E-2</v>
      </c>
      <c r="AY55" s="24">
        <f t="shared" si="1"/>
        <v>-1.8345601192093025E-2</v>
      </c>
      <c r="AZ55" s="24">
        <f t="shared" si="2"/>
        <v>-9.1118811447020304E-3</v>
      </c>
      <c r="BA55" s="24">
        <f t="shared" si="3"/>
        <v>0.98796020834852138</v>
      </c>
      <c r="BB55" s="24">
        <f t="shared" si="8"/>
        <v>-0.80812738395978245</v>
      </c>
      <c r="BC55" s="24">
        <f t="shared" si="4"/>
        <v>-1.6109397465788207</v>
      </c>
      <c r="BD55" s="24">
        <f t="shared" si="5"/>
        <v>-1.0409712857759876</v>
      </c>
      <c r="BE55" s="24">
        <f t="shared" si="34"/>
        <v>4.978554825823192</v>
      </c>
      <c r="BF55" s="24">
        <f t="shared" si="34"/>
        <v>4.9785549299741394</v>
      </c>
      <c r="BG55" s="24">
        <f t="shared" si="34"/>
        <v>4.9785562498359717</v>
      </c>
      <c r="BH55" s="24">
        <f t="shared" si="34"/>
        <v>4.9785729753449317</v>
      </c>
      <c r="BI55" s="24">
        <f t="shared" si="34"/>
        <v>4.9787848349706403</v>
      </c>
      <c r="BJ55" s="24">
        <f t="shared" si="34"/>
        <v>4.9814543345569655</v>
      </c>
      <c r="BK55" s="24">
        <f t="shared" si="34"/>
        <v>5.0131158137837044</v>
      </c>
      <c r="BL55" s="24">
        <f t="shared" si="9"/>
        <v>5.2679907674096915</v>
      </c>
    </row>
    <row r="56" spans="1:64" ht="12.95" customHeight="1" x14ac:dyDescent="0.2">
      <c r="A56" s="129" t="s">
        <v>622</v>
      </c>
      <c r="B56" s="131" t="s">
        <v>646</v>
      </c>
      <c r="C56" s="130">
        <v>40589.546999999999</v>
      </c>
      <c r="D56" s="130"/>
      <c r="E56" s="129">
        <f t="shared" si="11"/>
        <v>2389.4691250196506</v>
      </c>
      <c r="F56" s="199">
        <f t="shared" si="12"/>
        <v>2389.5</v>
      </c>
      <c r="G56" s="130">
        <f t="shared" si="27"/>
        <v>-7.3280500000691973E-3</v>
      </c>
      <c r="I56" s="199">
        <f t="shared" si="32"/>
        <v>-7.3280500000691973E-3</v>
      </c>
      <c r="K56" s="199"/>
      <c r="N56" s="199"/>
      <c r="O56" s="199"/>
      <c r="P56" s="129" t="s">
        <v>567</v>
      </c>
      <c r="Q56" s="201">
        <f t="shared" si="13"/>
        <v>25571.046999999999</v>
      </c>
      <c r="S56" s="131">
        <v>0.1</v>
      </c>
      <c r="Z56" s="24">
        <f t="shared" si="14"/>
        <v>2389.5</v>
      </c>
      <c r="AA56" s="136">
        <f t="shared" si="15"/>
        <v>-2.9137012149863979E-3</v>
      </c>
      <c r="AB56" s="136">
        <f t="shared" si="16"/>
        <v>-4.4143487850827993E-3</v>
      </c>
      <c r="AC56" s="136">
        <f t="shared" si="29"/>
        <v>-4.4143487850827993E-3</v>
      </c>
      <c r="AD56" s="136"/>
      <c r="AE56" s="136">
        <f t="shared" si="17"/>
        <v>1.9486475196361988E-6</v>
      </c>
      <c r="AF56" s="202">
        <f t="shared" si="18"/>
        <v>25571.046999999999</v>
      </c>
      <c r="AG56" s="203"/>
      <c r="AH56" s="24">
        <f t="shared" si="19"/>
        <v>-9.4406915458933732E-3</v>
      </c>
      <c r="AI56" s="24">
        <f t="shared" si="20"/>
        <v>1.1706708747537529</v>
      </c>
      <c r="AJ56" s="24">
        <f t="shared" si="21"/>
        <v>-0.99988012202731913</v>
      </c>
      <c r="AK56" s="24">
        <f t="shared" si="22"/>
        <v>-0.24672140667317222</v>
      </c>
      <c r="AL56" s="24">
        <f t="shared" si="23"/>
        <v>-0.96562508355150956</v>
      </c>
      <c r="AM56" s="24">
        <f t="shared" si="24"/>
        <v>-0.52419093661202798</v>
      </c>
      <c r="AN56" s="136">
        <f t="shared" si="35"/>
        <v>-0.73440969627812691</v>
      </c>
      <c r="AO56" s="136">
        <f t="shared" si="35"/>
        <v>-0.73438847549503661</v>
      </c>
      <c r="AP56" s="136">
        <f t="shared" si="35"/>
        <v>-0.73429317904831137</v>
      </c>
      <c r="AQ56" s="136">
        <f t="shared" si="35"/>
        <v>-0.73386533106867757</v>
      </c>
      <c r="AR56" s="136">
        <f t="shared" si="35"/>
        <v>-0.73194647200191143</v>
      </c>
      <c r="AS56" s="136">
        <f t="shared" si="35"/>
        <v>-0.72338084187116181</v>
      </c>
      <c r="AT56" s="136">
        <f t="shared" si="35"/>
        <v>-0.68590103668735014</v>
      </c>
      <c r="AU56" s="136">
        <f t="shared" si="26"/>
        <v>-0.53336968149968378</v>
      </c>
      <c r="AV56" s="136"/>
      <c r="AW56" s="24">
        <v>49000</v>
      </c>
      <c r="AX56" s="24">
        <f t="shared" si="0"/>
        <v>-2.7814318638518007E-2</v>
      </c>
      <c r="AY56" s="24">
        <f t="shared" si="1"/>
        <v>-1.8331601192093025E-2</v>
      </c>
      <c r="AZ56" s="24">
        <f t="shared" si="2"/>
        <v>-9.4827174464249819E-3</v>
      </c>
      <c r="BA56" s="24">
        <f t="shared" si="3"/>
        <v>1.0327426626064735</v>
      </c>
      <c r="BB56" s="24">
        <f t="shared" si="8"/>
        <v>-0.88684388676660375</v>
      </c>
      <c r="BC56" s="24">
        <f t="shared" si="4"/>
        <v>-1.4614362642282015</v>
      </c>
      <c r="BD56" s="24">
        <f t="shared" si="5"/>
        <v>-0.89621162902922913</v>
      </c>
      <c r="BE56" s="24">
        <f t="shared" si="34"/>
        <v>5.1197313234989661</v>
      </c>
      <c r="BF56" s="24">
        <f t="shared" si="34"/>
        <v>5.1197322664161113</v>
      </c>
      <c r="BG56" s="24">
        <f t="shared" si="34"/>
        <v>5.1197401999223739</v>
      </c>
      <c r="BH56" s="24">
        <f t="shared" si="34"/>
        <v>5.119806944997233</v>
      </c>
      <c r="BI56" s="24">
        <f t="shared" si="34"/>
        <v>5.1203680672262113</v>
      </c>
      <c r="BJ56" s="24">
        <f t="shared" si="34"/>
        <v>5.1250569140207531</v>
      </c>
      <c r="BK56" s="24">
        <f t="shared" si="34"/>
        <v>5.1624406938861469</v>
      </c>
      <c r="BL56" s="24">
        <f t="shared" si="9"/>
        <v>5.3951842962881162</v>
      </c>
    </row>
    <row r="57" spans="1:64" ht="12.95" customHeight="1" x14ac:dyDescent="0.2">
      <c r="A57" s="129" t="s">
        <v>623</v>
      </c>
      <c r="B57" s="131"/>
      <c r="C57" s="130">
        <v>40674.398999999998</v>
      </c>
      <c r="D57" s="130"/>
      <c r="E57" s="129">
        <f t="shared" si="11"/>
        <v>2746.9726673180385</v>
      </c>
      <c r="F57" s="199">
        <f t="shared" si="12"/>
        <v>2747</v>
      </c>
      <c r="G57" s="130">
        <f t="shared" si="27"/>
        <v>-6.4873000010265969E-3</v>
      </c>
      <c r="I57" s="199">
        <f t="shared" si="32"/>
        <v>-6.4873000010265969E-3</v>
      </c>
      <c r="K57" s="199"/>
      <c r="N57" s="199"/>
      <c r="O57" s="199"/>
      <c r="P57" s="129" t="s">
        <v>567</v>
      </c>
      <c r="Q57" s="201">
        <f t="shared" si="13"/>
        <v>25655.898999999998</v>
      </c>
      <c r="S57" s="131">
        <v>0.1</v>
      </c>
      <c r="Z57" s="24">
        <f t="shared" si="14"/>
        <v>2747</v>
      </c>
      <c r="AA57" s="136">
        <f t="shared" si="15"/>
        <v>-3.1592886506488123E-3</v>
      </c>
      <c r="AB57" s="136">
        <f t="shared" si="16"/>
        <v>-3.3280113503777846E-3</v>
      </c>
      <c r="AC57" s="136">
        <f t="shared" si="29"/>
        <v>-3.3280113503777846E-3</v>
      </c>
      <c r="AD57" s="136"/>
      <c r="AE57" s="136">
        <f t="shared" si="17"/>
        <v>1.1075659548243366E-6</v>
      </c>
      <c r="AF57" s="202">
        <f t="shared" si="18"/>
        <v>25655.898999999998</v>
      </c>
      <c r="AG57" s="203"/>
      <c r="AH57" s="24">
        <f t="shared" si="19"/>
        <v>-9.2971895665557875E-3</v>
      </c>
      <c r="AI57" s="24">
        <f t="shared" si="20"/>
        <v>1.188181370312781</v>
      </c>
      <c r="AJ57" s="24">
        <f t="shared" si="21"/>
        <v>-0.99609902310891296</v>
      </c>
      <c r="AK57" s="24">
        <f t="shared" si="22"/>
        <v>-0.23364026165711249</v>
      </c>
      <c r="AL57" s="24">
        <f t="shared" si="23"/>
        <v>-0.89275188446616471</v>
      </c>
      <c r="AM57" s="24">
        <f t="shared" si="24"/>
        <v>-0.47859315382604145</v>
      </c>
      <c r="AN57" s="136">
        <f t="shared" si="35"/>
        <v>-0.67547154423563993</v>
      </c>
      <c r="AO57" s="136">
        <f t="shared" si="35"/>
        <v>-0.67544563417691172</v>
      </c>
      <c r="AP57" s="136">
        <f t="shared" si="35"/>
        <v>-0.67533497311628521</v>
      </c>
      <c r="AQ57" s="136">
        <f t="shared" si="35"/>
        <v>-0.67486245349227525</v>
      </c>
      <c r="AR57" s="136">
        <f t="shared" si="35"/>
        <v>-0.67284681363741661</v>
      </c>
      <c r="AS57" s="136">
        <f t="shared" si="35"/>
        <v>-0.66428466067009539</v>
      </c>
      <c r="AT57" s="136">
        <f t="shared" si="35"/>
        <v>-0.62852904942922394</v>
      </c>
      <c r="AU57" s="136">
        <f t="shared" si="26"/>
        <v>-0.48789799492564789</v>
      </c>
      <c r="AV57" s="136"/>
      <c r="AW57" s="24">
        <v>50000</v>
      </c>
      <c r="AX57" s="24">
        <f t="shared" si="0"/>
        <v>-2.7962241195629723E-2</v>
      </c>
      <c r="AY57" s="24">
        <f t="shared" si="1"/>
        <v>-1.8293601192093029E-2</v>
      </c>
      <c r="AZ57" s="24">
        <f t="shared" si="2"/>
        <v>-9.6686400035366944E-3</v>
      </c>
      <c r="BA57" s="24">
        <f t="shared" si="3"/>
        <v>1.0808741611797767</v>
      </c>
      <c r="BB57" s="24">
        <f t="shared" si="8"/>
        <v>-0.95025909275327558</v>
      </c>
      <c r="BC57" s="24">
        <f t="shared" si="4"/>
        <v>-1.297838911085951</v>
      </c>
      <c r="BD57" s="24">
        <f t="shared" si="5"/>
        <v>-0.75850079517864566</v>
      </c>
      <c r="BE57" s="24">
        <f t="shared" si="34"/>
        <v>5.2674119925825655</v>
      </c>
      <c r="BF57" s="24">
        <f t="shared" si="34"/>
        <v>5.2674161775086459</v>
      </c>
      <c r="BG57" s="24">
        <f t="shared" si="34"/>
        <v>5.2674426487512891</v>
      </c>
      <c r="BH57" s="24">
        <f t="shared" si="34"/>
        <v>5.2676100632146783</v>
      </c>
      <c r="BI57" s="24">
        <f t="shared" si="34"/>
        <v>5.2686678130624074</v>
      </c>
      <c r="BJ57" s="24">
        <f t="shared" si="34"/>
        <v>5.2753097246009188</v>
      </c>
      <c r="BK57" s="24">
        <f t="shared" si="34"/>
        <v>5.3155258714194575</v>
      </c>
      <c r="BL57" s="24">
        <f t="shared" si="9"/>
        <v>5.522377825166541</v>
      </c>
    </row>
    <row r="58" spans="1:64" ht="12.95" customHeight="1" x14ac:dyDescent="0.2">
      <c r="A58" s="129" t="s">
        <v>623</v>
      </c>
      <c r="B58" s="131" t="s">
        <v>646</v>
      </c>
      <c r="C58" s="130">
        <v>40682.589</v>
      </c>
      <c r="D58" s="130"/>
      <c r="E58" s="129">
        <f t="shared" si="11"/>
        <v>2781.4792671792638</v>
      </c>
      <c r="F58" s="199">
        <f t="shared" si="12"/>
        <v>2781.5</v>
      </c>
      <c r="G58" s="130">
        <f t="shared" ref="G58:G89" si="36">C58-(C$7+F58*C$8)</f>
        <v>-4.920849998597987E-3</v>
      </c>
      <c r="I58" s="199">
        <f t="shared" si="32"/>
        <v>-4.920849998597987E-3</v>
      </c>
      <c r="K58" s="199"/>
      <c r="N58" s="199"/>
      <c r="O58" s="199"/>
      <c r="P58" s="129" t="s">
        <v>567</v>
      </c>
      <c r="Q58" s="201">
        <f t="shared" si="13"/>
        <v>25664.089</v>
      </c>
      <c r="S58" s="131">
        <v>0.1</v>
      </c>
      <c r="Z58" s="24">
        <f t="shared" si="14"/>
        <v>2781.5</v>
      </c>
      <c r="AA58" s="136">
        <f t="shared" si="15"/>
        <v>-3.180982011259487E-3</v>
      </c>
      <c r="AB58" s="136">
        <f t="shared" si="16"/>
        <v>-1.7398679873385E-3</v>
      </c>
      <c r="AC58" s="136">
        <f t="shared" si="29"/>
        <v>-1.7398679873385E-3</v>
      </c>
      <c r="AD58" s="136"/>
      <c r="AE58" s="136">
        <f t="shared" si="17"/>
        <v>3.0271406133653228E-7</v>
      </c>
      <c r="AF58" s="202">
        <f t="shared" si="18"/>
        <v>25664.089</v>
      </c>
      <c r="AG58" s="203"/>
      <c r="AH58" s="24">
        <f t="shared" si="19"/>
        <v>-9.2814967261664622E-3</v>
      </c>
      <c r="AI58" s="24">
        <f t="shared" si="20"/>
        <v>1.189846322161451</v>
      </c>
      <c r="AJ58" s="24">
        <f t="shared" si="21"/>
        <v>-0.99544294186418758</v>
      </c>
      <c r="AK58" s="24">
        <f t="shared" si="22"/>
        <v>-0.23228941853164672</v>
      </c>
      <c r="AL58" s="24">
        <f t="shared" si="23"/>
        <v>-0.88560512033915506</v>
      </c>
      <c r="AM58" s="24">
        <f t="shared" si="24"/>
        <v>-0.47420876308036297</v>
      </c>
      <c r="AN58" s="136">
        <f t="shared" si="35"/>
        <v>-0.66973773803424941</v>
      </c>
      <c r="AO58" s="136">
        <f t="shared" si="35"/>
        <v>-0.6697113778108843</v>
      </c>
      <c r="AP58" s="136">
        <f t="shared" si="35"/>
        <v>-0.66959930712682847</v>
      </c>
      <c r="AQ58" s="136">
        <f t="shared" si="35"/>
        <v>-0.66912294871918432</v>
      </c>
      <c r="AR58" s="136">
        <f t="shared" si="35"/>
        <v>-0.66710017691198309</v>
      </c>
      <c r="AS58" s="136">
        <f t="shared" si="35"/>
        <v>-0.65854638800761678</v>
      </c>
      <c r="AT58" s="136">
        <f t="shared" si="35"/>
        <v>-0.62297667291017322</v>
      </c>
      <c r="AU58" s="136">
        <f t="shared" si="26"/>
        <v>-0.4835098181793418</v>
      </c>
      <c r="AV58" s="136"/>
      <c r="AW58" s="24">
        <v>51000</v>
      </c>
      <c r="AX58" s="24">
        <f t="shared" si="0"/>
        <v>-2.7869379697839571E-2</v>
      </c>
      <c r="AY58" s="24">
        <f t="shared" si="1"/>
        <v>-1.8231601192093029E-2</v>
      </c>
      <c r="AZ58" s="24">
        <f t="shared" si="2"/>
        <v>-9.6377785057465398E-3</v>
      </c>
      <c r="BA58" s="24">
        <f t="shared" si="3"/>
        <v>1.1310790440626886</v>
      </c>
      <c r="BB58" s="24">
        <f t="shared" si="8"/>
        <v>-0.99056120242149559</v>
      </c>
      <c r="BC58" s="24">
        <f t="shared" si="4"/>
        <v>-1.1186133549078587</v>
      </c>
      <c r="BD58" s="24">
        <f t="shared" si="5"/>
        <v>-0.62598411067549364</v>
      </c>
      <c r="BE58" s="24">
        <f t="shared" si="34"/>
        <v>5.4219864096224493</v>
      </c>
      <c r="BF58" s="24">
        <f t="shared" si="34"/>
        <v>5.4219982928925567</v>
      </c>
      <c r="BG58" s="24">
        <f t="shared" si="34"/>
        <v>5.4220590867873346</v>
      </c>
      <c r="BH58" s="24">
        <f t="shared" si="34"/>
        <v>5.4223700363866625</v>
      </c>
      <c r="BI58" s="24">
        <f t="shared" si="34"/>
        <v>5.4239587311131832</v>
      </c>
      <c r="BJ58" s="24">
        <f t="shared" si="34"/>
        <v>5.4320304709623279</v>
      </c>
      <c r="BK58" s="24">
        <f t="shared" si="34"/>
        <v>5.4719530306967021</v>
      </c>
      <c r="BL58" s="24">
        <f t="shared" si="9"/>
        <v>5.6495713540449648</v>
      </c>
    </row>
    <row r="59" spans="1:64" ht="12.95" customHeight="1" x14ac:dyDescent="0.2">
      <c r="A59" s="129" t="s">
        <v>623</v>
      </c>
      <c r="B59" s="131"/>
      <c r="C59" s="130">
        <v>40688.410000000003</v>
      </c>
      <c r="D59" s="130"/>
      <c r="E59" s="129">
        <f t="shared" si="11"/>
        <v>2806.0046539670848</v>
      </c>
      <c r="F59" s="199">
        <f t="shared" si="12"/>
        <v>2806</v>
      </c>
      <c r="G59" s="130">
        <f t="shared" si="36"/>
        <v>1.1046000072383322E-3</v>
      </c>
      <c r="I59" s="199">
        <f t="shared" si="32"/>
        <v>1.1046000072383322E-3</v>
      </c>
      <c r="K59" s="199"/>
      <c r="N59" s="199"/>
      <c r="O59" s="199"/>
      <c r="P59" s="129" t="s">
        <v>567</v>
      </c>
      <c r="Q59" s="201">
        <f t="shared" si="13"/>
        <v>25669.910000000003</v>
      </c>
      <c r="S59" s="131">
        <v>0.1</v>
      </c>
      <c r="Z59" s="24">
        <f t="shared" si="14"/>
        <v>2806</v>
      </c>
      <c r="AA59" s="136">
        <f t="shared" si="15"/>
        <v>-3.1961711326288084E-3</v>
      </c>
      <c r="AB59" s="136">
        <f t="shared" si="16"/>
        <v>4.3007711398671405E-3</v>
      </c>
      <c r="AC59" s="136">
        <f t="shared" si="29"/>
        <v>4.3007711398671405E-3</v>
      </c>
      <c r="AD59" s="136"/>
      <c r="AE59" s="136">
        <f t="shared" si="17"/>
        <v>1.8496632397514103E-6</v>
      </c>
      <c r="AF59" s="202">
        <f t="shared" si="18"/>
        <v>25669.910000000003</v>
      </c>
      <c r="AG59" s="203"/>
      <c r="AH59" s="24">
        <f t="shared" si="19"/>
        <v>-9.2701535725357841E-3</v>
      </c>
      <c r="AI59" s="24">
        <f t="shared" si="20"/>
        <v>1.191025605849537</v>
      </c>
      <c r="AJ59" s="24">
        <f t="shared" si="21"/>
        <v>-0.99494493405807205</v>
      </c>
      <c r="AK59" s="24">
        <f t="shared" si="22"/>
        <v>-0.23132059551587134</v>
      </c>
      <c r="AL59" s="24">
        <f t="shared" si="23"/>
        <v>-0.88051773607701633</v>
      </c>
      <c r="AM59" s="24">
        <f t="shared" si="24"/>
        <v>-0.47109680790609121</v>
      </c>
      <c r="AN59" s="136">
        <f t="shared" si="35"/>
        <v>-0.66566103491916018</v>
      </c>
      <c r="AO59" s="136">
        <f t="shared" si="35"/>
        <v>-0.66563435608517851</v>
      </c>
      <c r="AP59" s="136">
        <f t="shared" si="35"/>
        <v>-0.665521294862639</v>
      </c>
      <c r="AQ59" s="136">
        <f t="shared" si="35"/>
        <v>-0.66504226828871982</v>
      </c>
      <c r="AR59" s="136">
        <f t="shared" si="35"/>
        <v>-0.66301468317368117</v>
      </c>
      <c r="AS59" s="136">
        <f t="shared" si="35"/>
        <v>-0.65446770487737105</v>
      </c>
      <c r="AT59" s="136">
        <f t="shared" si="35"/>
        <v>-0.61903204881813401</v>
      </c>
      <c r="AU59" s="136">
        <f t="shared" si="26"/>
        <v>-0.48039357672182081</v>
      </c>
      <c r="AV59" s="136"/>
      <c r="AW59" s="24">
        <v>52000</v>
      </c>
      <c r="AX59" s="24">
        <f t="shared" si="0"/>
        <v>-2.7505435229421588E-2</v>
      </c>
      <c r="AY59" s="24">
        <f t="shared" si="1"/>
        <v>-1.8145601192093026E-2</v>
      </c>
      <c r="AZ59" s="24">
        <f t="shared" si="2"/>
        <v>-9.3598340373285613E-3</v>
      </c>
      <c r="BA59" s="24">
        <f t="shared" si="3"/>
        <v>1.1811016149867</v>
      </c>
      <c r="BB59" s="24">
        <f t="shared" si="8"/>
        <v>-0.99829449937407133</v>
      </c>
      <c r="BC59" s="24">
        <f t="shared" si="4"/>
        <v>-0.92269721124462556</v>
      </c>
      <c r="BD59" s="24">
        <f t="shared" si="5"/>
        <v>-0.49712954031794332</v>
      </c>
      <c r="BE59" s="24">
        <f t="shared" si="34"/>
        <v>5.5836003298284869</v>
      </c>
      <c r="BF59" s="24">
        <f t="shared" si="34"/>
        <v>5.5836243278316964</v>
      </c>
      <c r="BG59" s="24">
        <f t="shared" si="34"/>
        <v>5.5837288726210099</v>
      </c>
      <c r="BH59" s="24">
        <f t="shared" si="34"/>
        <v>5.5841842038205396</v>
      </c>
      <c r="BI59" s="24">
        <f t="shared" si="34"/>
        <v>5.5861653116532723</v>
      </c>
      <c r="BJ59" s="24">
        <f t="shared" si="34"/>
        <v>5.5947470684933798</v>
      </c>
      <c r="BK59" s="24">
        <f t="shared" si="34"/>
        <v>5.6312498616558706</v>
      </c>
      <c r="BL59" s="24">
        <f t="shared" si="9"/>
        <v>5.7767648829233895</v>
      </c>
    </row>
    <row r="60" spans="1:64" ht="12.95" customHeight="1" x14ac:dyDescent="0.2">
      <c r="A60" s="129" t="s">
        <v>623</v>
      </c>
      <c r="B60" s="131"/>
      <c r="C60" s="130">
        <v>40688.417000000001</v>
      </c>
      <c r="D60" s="130"/>
      <c r="E60" s="129">
        <f t="shared" si="11"/>
        <v>2806.03414678747</v>
      </c>
      <c r="F60" s="199">
        <f t="shared" si="12"/>
        <v>2806</v>
      </c>
      <c r="G60" s="130">
        <f t="shared" si="36"/>
        <v>8.1046000050264411E-3</v>
      </c>
      <c r="I60" s="199">
        <f t="shared" si="32"/>
        <v>8.1046000050264411E-3</v>
      </c>
      <c r="K60" s="199"/>
      <c r="N60" s="199"/>
      <c r="O60" s="199"/>
      <c r="P60" s="129" t="s">
        <v>567</v>
      </c>
      <c r="Q60" s="201">
        <f t="shared" si="13"/>
        <v>25669.917000000001</v>
      </c>
      <c r="S60" s="131">
        <v>0.1</v>
      </c>
      <c r="Z60" s="24">
        <f t="shared" si="14"/>
        <v>2806</v>
      </c>
      <c r="AA60" s="136">
        <f t="shared" si="15"/>
        <v>-3.1961711326288084E-3</v>
      </c>
      <c r="AB60" s="136">
        <f t="shared" si="16"/>
        <v>1.1300771137655249E-2</v>
      </c>
      <c r="AC60" s="136">
        <f t="shared" si="29"/>
        <v>1.1300771137655249E-2</v>
      </c>
      <c r="AD60" s="136"/>
      <c r="AE60" s="136">
        <f t="shared" si="17"/>
        <v>1.2770742830566193E-5</v>
      </c>
      <c r="AF60" s="202">
        <f t="shared" si="18"/>
        <v>25669.917000000001</v>
      </c>
      <c r="AG60" s="203"/>
      <c r="AH60" s="24">
        <f t="shared" si="19"/>
        <v>-9.2701535725357841E-3</v>
      </c>
      <c r="AI60" s="24">
        <f t="shared" si="20"/>
        <v>1.191025605849537</v>
      </c>
      <c r="AJ60" s="24">
        <f t="shared" si="21"/>
        <v>-0.99494493405807205</v>
      </c>
      <c r="AK60" s="24">
        <f t="shared" si="22"/>
        <v>-0.23132059551587134</v>
      </c>
      <c r="AL60" s="24">
        <f t="shared" si="23"/>
        <v>-0.88051773607701633</v>
      </c>
      <c r="AM60" s="24">
        <f t="shared" si="24"/>
        <v>-0.47109680790609121</v>
      </c>
      <c r="AN60" s="136">
        <f t="shared" si="35"/>
        <v>-0.66566103491916018</v>
      </c>
      <c r="AO60" s="136">
        <f t="shared" si="35"/>
        <v>-0.66563435608517851</v>
      </c>
      <c r="AP60" s="136">
        <f t="shared" si="35"/>
        <v>-0.665521294862639</v>
      </c>
      <c r="AQ60" s="136">
        <f t="shared" si="35"/>
        <v>-0.66504226828871982</v>
      </c>
      <c r="AR60" s="136">
        <f t="shared" si="35"/>
        <v>-0.66301468317368117</v>
      </c>
      <c r="AS60" s="136">
        <f t="shared" si="35"/>
        <v>-0.65446770487737105</v>
      </c>
      <c r="AT60" s="136">
        <f t="shared" si="35"/>
        <v>-0.61903204881813401</v>
      </c>
      <c r="AU60" s="136">
        <f t="shared" si="26"/>
        <v>-0.48039357672182081</v>
      </c>
      <c r="AV60" s="136"/>
      <c r="AW60" s="24">
        <v>53000</v>
      </c>
      <c r="AX60" s="24">
        <f t="shared" si="0"/>
        <v>-2.6846479068008248E-2</v>
      </c>
      <c r="AY60" s="24">
        <f t="shared" si="1"/>
        <v>-1.8035601192093027E-2</v>
      </c>
      <c r="AZ60" s="24">
        <f t="shared" si="2"/>
        <v>-8.8108778759152205E-3</v>
      </c>
      <c r="BA60" s="24">
        <f t="shared" si="3"/>
        <v>1.2275108673140407</v>
      </c>
      <c r="BB60" s="24">
        <f t="shared" si="8"/>
        <v>-0.96347126413289996</v>
      </c>
      <c r="BC60" s="24">
        <f t="shared" si="4"/>
        <v>-0.70998821513096755</v>
      </c>
      <c r="BD60" s="24">
        <f t="shared" si="5"/>
        <v>-0.37069842964552818</v>
      </c>
      <c r="BE60" s="24">
        <f t="shared" si="34"/>
        <v>5.752001263576048</v>
      </c>
      <c r="BF60" s="24">
        <f t="shared" si="34"/>
        <v>5.7520369394834869</v>
      </c>
      <c r="BG60" s="24">
        <f t="shared" si="34"/>
        <v>5.7521748556210257</v>
      </c>
      <c r="BH60" s="24">
        <f t="shared" si="34"/>
        <v>5.7527079076515797</v>
      </c>
      <c r="BI60" s="24">
        <f t="shared" si="34"/>
        <v>5.754766613826158</v>
      </c>
      <c r="BJ60" s="24">
        <f t="shared" si="34"/>
        <v>5.7626945191467787</v>
      </c>
      <c r="BK60" s="24">
        <f t="shared" si="34"/>
        <v>5.7928976906875018</v>
      </c>
      <c r="BL60" s="24">
        <f t="shared" si="9"/>
        <v>5.9039584118018142</v>
      </c>
    </row>
    <row r="61" spans="1:64" ht="12.95" customHeight="1" x14ac:dyDescent="0.2">
      <c r="A61" s="129" t="s">
        <v>624</v>
      </c>
      <c r="B61" s="131"/>
      <c r="C61" s="130">
        <v>40692.303</v>
      </c>
      <c r="D61" s="130"/>
      <c r="E61" s="129">
        <f t="shared" si="11"/>
        <v>2822.4068753663018</v>
      </c>
      <c r="F61" s="199">
        <f t="shared" si="12"/>
        <v>2822.5</v>
      </c>
      <c r="G61" s="130">
        <f t="shared" si="36"/>
        <v>-2.2102749993791804E-2</v>
      </c>
      <c r="I61" s="199">
        <f t="shared" si="32"/>
        <v>-2.2102749993791804E-2</v>
      </c>
      <c r="K61" s="199"/>
      <c r="N61" s="199"/>
      <c r="O61" s="199"/>
      <c r="P61" s="129" t="s">
        <v>567</v>
      </c>
      <c r="Q61" s="201">
        <f t="shared" si="13"/>
        <v>25673.803</v>
      </c>
      <c r="S61" s="131">
        <v>0.1</v>
      </c>
      <c r="Z61" s="24">
        <f t="shared" si="14"/>
        <v>2822.5</v>
      </c>
      <c r="AA61" s="136">
        <f t="shared" si="15"/>
        <v>-3.2062991652995389E-3</v>
      </c>
      <c r="AB61" s="136">
        <f t="shared" si="16"/>
        <v>-1.8896450828492263E-2</v>
      </c>
      <c r="AC61" s="136">
        <f t="shared" si="29"/>
        <v>-1.8896450828492263E-2</v>
      </c>
      <c r="AD61" s="136"/>
      <c r="AE61" s="136">
        <f t="shared" si="17"/>
        <v>3.5707585391362597E-5</v>
      </c>
      <c r="AF61" s="202">
        <f t="shared" si="18"/>
        <v>25673.803</v>
      </c>
      <c r="AG61" s="203"/>
      <c r="AH61" s="24">
        <f t="shared" si="19"/>
        <v>-9.2624210482065133E-3</v>
      </c>
      <c r="AI61" s="24">
        <f t="shared" si="20"/>
        <v>1.1918183427136255</v>
      </c>
      <c r="AJ61" s="24">
        <f t="shared" si="21"/>
        <v>-0.9945944398819111</v>
      </c>
      <c r="AK61" s="24">
        <f t="shared" si="22"/>
        <v>-0.23066365859969823</v>
      </c>
      <c r="AL61" s="24">
        <f t="shared" si="23"/>
        <v>-0.87708586116365916</v>
      </c>
      <c r="AM61" s="24">
        <f t="shared" si="24"/>
        <v>-0.46900174020961316</v>
      </c>
      <c r="AN61" s="136">
        <f t="shared" ref="AN61:AT70" si="37">$AU61+$AB$7*SIN(AO61)</f>
        <v>-0.66291322625907967</v>
      </c>
      <c r="AO61" s="136">
        <f t="shared" si="37"/>
        <v>-0.66288633342579539</v>
      </c>
      <c r="AP61" s="136">
        <f t="shared" si="37"/>
        <v>-0.66277261025226353</v>
      </c>
      <c r="AQ61" s="136">
        <f t="shared" si="37"/>
        <v>-0.66229181448464436</v>
      </c>
      <c r="AR61" s="136">
        <f t="shared" si="37"/>
        <v>-0.66026110665212667</v>
      </c>
      <c r="AS61" s="136">
        <f t="shared" si="37"/>
        <v>-0.65171912355122008</v>
      </c>
      <c r="AT61" s="136">
        <f t="shared" si="37"/>
        <v>-0.61637470608490563</v>
      </c>
      <c r="AU61" s="136">
        <f t="shared" si="26"/>
        <v>-0.47829488349532667</v>
      </c>
      <c r="AV61" s="136"/>
      <c r="AW61" s="24">
        <v>54000</v>
      </c>
      <c r="AX61" s="24">
        <f t="shared" si="0"/>
        <v>-2.5881607183832082E-2</v>
      </c>
      <c r="AY61" s="24">
        <f t="shared" si="1"/>
        <v>-1.7901601192093032E-2</v>
      </c>
      <c r="AZ61" s="24">
        <f t="shared" si="2"/>
        <v>-7.9800059917390486E-3</v>
      </c>
      <c r="BA61" s="24">
        <f t="shared" si="3"/>
        <v>1.2658314639494215</v>
      </c>
      <c r="BB61" s="24">
        <f t="shared" si="8"/>
        <v>-0.8779727986617808</v>
      </c>
      <c r="BC61" s="24">
        <f t="shared" si="4"/>
        <v>-0.48192386759984124</v>
      </c>
      <c r="BD61" s="24">
        <f t="shared" si="5"/>
        <v>-0.24573648350867508</v>
      </c>
      <c r="BE61" s="24">
        <f t="shared" si="34"/>
        <v>5.9263770699307443</v>
      </c>
      <c r="BF61" s="24">
        <f t="shared" si="34"/>
        <v>5.9264151844584614</v>
      </c>
      <c r="BG61" s="24">
        <f t="shared" si="34"/>
        <v>5.9265507673650255</v>
      </c>
      <c r="BH61" s="24">
        <f t="shared" si="34"/>
        <v>5.9270330141830616</v>
      </c>
      <c r="BI61" s="24">
        <f t="shared" si="34"/>
        <v>5.9287475894454662</v>
      </c>
      <c r="BJ61" s="24">
        <f t="shared" si="34"/>
        <v>5.934834816682713</v>
      </c>
      <c r="BK61" s="24">
        <f t="shared" si="34"/>
        <v>5.9563398605300772</v>
      </c>
      <c r="BL61" s="24">
        <f t="shared" si="9"/>
        <v>6.0311519406802381</v>
      </c>
    </row>
    <row r="62" spans="1:64" ht="12.95" customHeight="1" x14ac:dyDescent="0.2">
      <c r="A62" s="129" t="s">
        <v>624</v>
      </c>
      <c r="B62" s="131"/>
      <c r="C62" s="130">
        <v>40692.430999999997</v>
      </c>
      <c r="D62" s="130"/>
      <c r="E62" s="129">
        <f t="shared" si="11"/>
        <v>2822.9461726534973</v>
      </c>
      <c r="F62" s="199">
        <f t="shared" si="12"/>
        <v>2823</v>
      </c>
      <c r="G62" s="130">
        <f t="shared" si="36"/>
        <v>-1.2775700000929646E-2</v>
      </c>
      <c r="I62" s="199">
        <f t="shared" si="32"/>
        <v>-1.2775700000929646E-2</v>
      </c>
      <c r="K62" s="199"/>
      <c r="N62" s="199"/>
      <c r="O62" s="199"/>
      <c r="P62" s="129" t="s">
        <v>567</v>
      </c>
      <c r="Q62" s="201">
        <f t="shared" si="13"/>
        <v>25673.930999999997</v>
      </c>
      <c r="S62" s="131">
        <v>0.1</v>
      </c>
      <c r="Z62" s="24">
        <f t="shared" si="14"/>
        <v>2823</v>
      </c>
      <c r="AA62" s="136">
        <f t="shared" si="15"/>
        <v>-3.2066048006629735E-3</v>
      </c>
      <c r="AB62" s="136">
        <f t="shared" si="16"/>
        <v>-9.5690952002666727E-3</v>
      </c>
      <c r="AC62" s="136">
        <f t="shared" si="29"/>
        <v>-9.5690952002666727E-3</v>
      </c>
      <c r="AD62" s="136"/>
      <c r="AE62" s="136">
        <f t="shared" si="17"/>
        <v>9.1567582951766692E-6</v>
      </c>
      <c r="AF62" s="202">
        <f t="shared" si="18"/>
        <v>25673.930999999997</v>
      </c>
      <c r="AG62" s="203"/>
      <c r="AH62" s="24">
        <f t="shared" si="19"/>
        <v>-9.262185556569949E-3</v>
      </c>
      <c r="AI62" s="24">
        <f t="shared" si="20"/>
        <v>1.1918423462636047</v>
      </c>
      <c r="AJ62" s="24">
        <f t="shared" si="21"/>
        <v>-0.99458362855134252</v>
      </c>
      <c r="AK62" s="24">
        <f t="shared" si="22"/>
        <v>-0.23064369529660927</v>
      </c>
      <c r="AL62" s="24">
        <f t="shared" si="23"/>
        <v>-0.87698179367045748</v>
      </c>
      <c r="AM62" s="24">
        <f t="shared" si="24"/>
        <v>-0.46893826253218723</v>
      </c>
      <c r="AN62" s="136">
        <f t="shared" si="37"/>
        <v>-0.66282993079525276</v>
      </c>
      <c r="AO62" s="136">
        <f t="shared" si="37"/>
        <v>-0.66280303148488218</v>
      </c>
      <c r="AP62" s="136">
        <f t="shared" si="37"/>
        <v>-0.66268928831850582</v>
      </c>
      <c r="AQ62" s="136">
        <f t="shared" si="37"/>
        <v>-0.66220843929173379</v>
      </c>
      <c r="AR62" s="136">
        <f t="shared" si="37"/>
        <v>-0.66017763833376886</v>
      </c>
      <c r="AS62" s="136">
        <f t="shared" si="37"/>
        <v>-0.65163581174031537</v>
      </c>
      <c r="AT62" s="136">
        <f t="shared" si="37"/>
        <v>-0.6162941710411165</v>
      </c>
      <c r="AU62" s="136">
        <f t="shared" si="26"/>
        <v>-0.47823128673088711</v>
      </c>
      <c r="AV62" s="136"/>
      <c r="AW62" s="24">
        <v>55000</v>
      </c>
      <c r="AX62" s="24">
        <f t="shared" si="0"/>
        <v>-2.462007280174321E-2</v>
      </c>
      <c r="AY62" s="24">
        <f t="shared" si="1"/>
        <v>-1.7743601192093027E-2</v>
      </c>
      <c r="AZ62" s="24">
        <f t="shared" si="2"/>
        <v>-6.8764716096501822E-3</v>
      </c>
      <c r="BA62" s="24">
        <f t="shared" si="3"/>
        <v>1.291263006671276</v>
      </c>
      <c r="BB62" s="24">
        <f t="shared" si="8"/>
        <v>-0.73902370247686144</v>
      </c>
      <c r="BC62" s="24">
        <f t="shared" si="4"/>
        <v>-0.24193296811403497</v>
      </c>
      <c r="BD62" s="24">
        <f t="shared" si="5"/>
        <v>-0.12155998793238904</v>
      </c>
      <c r="BE62" s="24">
        <f t="shared" si="34"/>
        <v>6.1052549371957525</v>
      </c>
      <c r="BF62" s="24">
        <f t="shared" si="34"/>
        <v>6.1052798888823983</v>
      </c>
      <c r="BG62" s="24">
        <f t="shared" si="34"/>
        <v>6.1053643943289213</v>
      </c>
      <c r="BH62" s="24">
        <f t="shared" si="34"/>
        <v>6.1056505847100366</v>
      </c>
      <c r="BI62" s="24">
        <f t="shared" si="34"/>
        <v>6.1066197023977784</v>
      </c>
      <c r="BJ62" s="24">
        <f t="shared" si="34"/>
        <v>6.1099001574289504</v>
      </c>
      <c r="BK62" s="24">
        <f t="shared" si="34"/>
        <v>6.1209907238442831</v>
      </c>
      <c r="BL62" s="24">
        <f t="shared" si="9"/>
        <v>6.1583454695586628</v>
      </c>
    </row>
    <row r="63" spans="1:64" ht="12.95" customHeight="1" x14ac:dyDescent="0.2">
      <c r="A63" s="129" t="s">
        <v>624</v>
      </c>
      <c r="B63" s="131"/>
      <c r="C63" s="130">
        <v>40698.383000000002</v>
      </c>
      <c r="D63" s="130"/>
      <c r="E63" s="129">
        <f t="shared" si="11"/>
        <v>2848.0234965087011</v>
      </c>
      <c r="F63" s="199">
        <f t="shared" si="12"/>
        <v>2848</v>
      </c>
      <c r="G63" s="130">
        <f t="shared" si="36"/>
        <v>5.5768000020179898E-3</v>
      </c>
      <c r="I63" s="199">
        <f t="shared" si="32"/>
        <v>5.5768000020179898E-3</v>
      </c>
      <c r="K63" s="199"/>
      <c r="N63" s="199"/>
      <c r="O63" s="199"/>
      <c r="P63" s="129" t="s">
        <v>567</v>
      </c>
      <c r="Q63" s="201">
        <f t="shared" si="13"/>
        <v>25679.883000000002</v>
      </c>
      <c r="S63" s="131">
        <v>0.1</v>
      </c>
      <c r="Z63" s="24">
        <f t="shared" si="14"/>
        <v>2848</v>
      </c>
      <c r="AA63" s="136">
        <f t="shared" si="15"/>
        <v>-3.2217908927453503E-3</v>
      </c>
      <c r="AB63" s="136">
        <f t="shared" si="16"/>
        <v>8.79859089476334E-3</v>
      </c>
      <c r="AC63" s="136">
        <f t="shared" si="29"/>
        <v>8.79859089476334E-3</v>
      </c>
      <c r="AD63" s="136"/>
      <c r="AE63" s="136">
        <f t="shared" si="17"/>
        <v>7.7415201733412354E-6</v>
      </c>
      <c r="AF63" s="202">
        <f t="shared" si="18"/>
        <v>25679.883000000002</v>
      </c>
      <c r="AG63" s="203"/>
      <c r="AH63" s="24">
        <f t="shared" si="19"/>
        <v>-9.2503229486523252E-3</v>
      </c>
      <c r="AI63" s="24">
        <f t="shared" si="20"/>
        <v>1.1930410961606257</v>
      </c>
      <c r="AJ63" s="24">
        <f t="shared" si="21"/>
        <v>-0.99402874804550856</v>
      </c>
      <c r="AK63" s="24">
        <f t="shared" si="22"/>
        <v>-0.22964131856681202</v>
      </c>
      <c r="AL63" s="24">
        <f t="shared" si="23"/>
        <v>-0.87177307667699722</v>
      </c>
      <c r="AM63" s="24">
        <f t="shared" si="24"/>
        <v>-0.4657650657421023</v>
      </c>
      <c r="AN63" s="136">
        <f t="shared" si="37"/>
        <v>-0.65866302029033563</v>
      </c>
      <c r="AO63" s="136">
        <f t="shared" si="37"/>
        <v>-0.65863579774553105</v>
      </c>
      <c r="AP63" s="136">
        <f t="shared" si="37"/>
        <v>-0.65852106003050237</v>
      </c>
      <c r="AQ63" s="136">
        <f t="shared" si="37"/>
        <v>-0.65803757482988101</v>
      </c>
      <c r="AR63" s="136">
        <f t="shared" si="37"/>
        <v>-0.65600223091033349</v>
      </c>
      <c r="AS63" s="136">
        <f t="shared" si="37"/>
        <v>-0.64746861544945422</v>
      </c>
      <c r="AT63" s="136">
        <f t="shared" si="37"/>
        <v>-0.61226670831638241</v>
      </c>
      <c r="AU63" s="136">
        <f t="shared" si="26"/>
        <v>-0.47505144850892655</v>
      </c>
      <c r="AV63" s="136"/>
      <c r="AW63" s="24">
        <v>56000</v>
      </c>
      <c r="AX63" s="24">
        <f t="shared" si="0"/>
        <v>-2.3095922633369785E-2</v>
      </c>
      <c r="AY63" s="24">
        <f t="shared" si="1"/>
        <v>-1.7561601192093025E-2</v>
      </c>
      <c r="AZ63" s="24">
        <f t="shared" si="2"/>
        <v>-5.5343214412767608E-3</v>
      </c>
      <c r="BA63" s="24">
        <f t="shared" si="3"/>
        <v>1.2999968509443944</v>
      </c>
      <c r="BB63" s="24">
        <f t="shared" si="8"/>
        <v>-0.55228703684941838</v>
      </c>
      <c r="BC63" s="24">
        <f t="shared" si="4"/>
        <v>4.581892705553061E-3</v>
      </c>
      <c r="BD63" s="24">
        <f t="shared" si="5"/>
        <v>2.2909503607460979E-3</v>
      </c>
      <c r="BE63" s="24">
        <f t="shared" si="34"/>
        <v>6.2865474999470958</v>
      </c>
      <c r="BF63" s="24">
        <f t="shared" si="34"/>
        <v>6.286546985211265</v>
      </c>
      <c r="BG63" s="24">
        <f t="shared" si="34"/>
        <v>6.2865452694154733</v>
      </c>
      <c r="BH63" s="24">
        <f t="shared" si="34"/>
        <v>6.2865395500639378</v>
      </c>
      <c r="BI63" s="24">
        <f t="shared" si="34"/>
        <v>6.2865204854521819</v>
      </c>
      <c r="BJ63" s="24">
        <f t="shared" si="34"/>
        <v>6.2864569363995786</v>
      </c>
      <c r="BK63" s="24">
        <f t="shared" si="34"/>
        <v>6.2862451051623802</v>
      </c>
      <c r="BL63" s="24">
        <f t="shared" si="9"/>
        <v>6.2855389984370866</v>
      </c>
    </row>
    <row r="64" spans="1:64" ht="12.95" customHeight="1" x14ac:dyDescent="0.2">
      <c r="A64" s="129" t="s">
        <v>624</v>
      </c>
      <c r="B64" s="131"/>
      <c r="C64" s="130">
        <v>40711.428999999996</v>
      </c>
      <c r="D64" s="130"/>
      <c r="E64" s="129">
        <f t="shared" si="11"/>
        <v>2902.9896872033573</v>
      </c>
      <c r="F64" s="199">
        <f t="shared" si="12"/>
        <v>2903</v>
      </c>
      <c r="G64" s="130">
        <f t="shared" si="36"/>
        <v>-2.447700004267972E-3</v>
      </c>
      <c r="I64" s="199">
        <f t="shared" si="32"/>
        <v>-2.447700004267972E-3</v>
      </c>
      <c r="K64" s="199"/>
      <c r="N64" s="199"/>
      <c r="O64" s="199"/>
      <c r="P64" s="129" t="s">
        <v>567</v>
      </c>
      <c r="Q64" s="201">
        <f t="shared" si="13"/>
        <v>25692.928999999996</v>
      </c>
      <c r="S64" s="131">
        <v>0.1</v>
      </c>
      <c r="Z64" s="24">
        <f t="shared" si="14"/>
        <v>2903</v>
      </c>
      <c r="AA64" s="136">
        <f t="shared" si="15"/>
        <v>-3.2545390076686815E-3</v>
      </c>
      <c r="AB64" s="136">
        <f t="shared" si="16"/>
        <v>8.0683900340070957E-4</v>
      </c>
      <c r="AC64" s="136">
        <f t="shared" si="29"/>
        <v>8.0683900340070957E-4</v>
      </c>
      <c r="AD64" s="136"/>
      <c r="AE64" s="136">
        <f t="shared" si="17"/>
        <v>6.5098917740865026E-8</v>
      </c>
      <c r="AF64" s="202">
        <f t="shared" si="18"/>
        <v>25692.928999999996</v>
      </c>
      <c r="AG64" s="203"/>
      <c r="AH64" s="24">
        <f t="shared" si="19"/>
        <v>-9.2236167235756564E-3</v>
      </c>
      <c r="AI64" s="24">
        <f t="shared" si="20"/>
        <v>1.1956682377285344</v>
      </c>
      <c r="AJ64" s="24">
        <f t="shared" si="21"/>
        <v>-0.99270866619703579</v>
      </c>
      <c r="AK64" s="24">
        <f t="shared" si="22"/>
        <v>-0.22740699361323463</v>
      </c>
      <c r="AL64" s="24">
        <f t="shared" si="23"/>
        <v>-0.86027708133162095</v>
      </c>
      <c r="AM64" s="24">
        <f t="shared" si="24"/>
        <v>-0.45878871451468706</v>
      </c>
      <c r="AN64" s="136">
        <f t="shared" si="37"/>
        <v>-0.64948110331819009</v>
      </c>
      <c r="AO64" s="136">
        <f t="shared" si="37"/>
        <v>-0.64945317446177331</v>
      </c>
      <c r="AP64" s="136">
        <f t="shared" si="37"/>
        <v>-0.64933628552524292</v>
      </c>
      <c r="AQ64" s="136">
        <f t="shared" si="37"/>
        <v>-0.64884718988801582</v>
      </c>
      <c r="AR64" s="136">
        <f t="shared" si="37"/>
        <v>-0.64680264177995261</v>
      </c>
      <c r="AS64" s="136">
        <f t="shared" si="37"/>
        <v>-0.63828975849353653</v>
      </c>
      <c r="AT64" s="136">
        <f t="shared" si="37"/>
        <v>-0.60340141864513641</v>
      </c>
      <c r="AU64" s="136">
        <f t="shared" si="26"/>
        <v>-0.46805580442061334</v>
      </c>
      <c r="AV64" s="136"/>
      <c r="AW64" s="24">
        <v>57000</v>
      </c>
      <c r="AX64" s="24">
        <f t="shared" si="0"/>
        <v>-2.1366785744261034E-2</v>
      </c>
      <c r="AY64" s="24">
        <f t="shared" si="1"/>
        <v>-1.7355601192093027E-2</v>
      </c>
      <c r="AZ64" s="24">
        <f t="shared" si="2"/>
        <v>-4.0111845521680076E-3</v>
      </c>
      <c r="BA64" s="24">
        <f t="shared" si="3"/>
        <v>1.2906016263327702</v>
      </c>
      <c r="BB64" s="24">
        <f t="shared" si="8"/>
        <v>-0.33227768964885784</v>
      </c>
      <c r="BC64" s="24">
        <f t="shared" si="4"/>
        <v>0.25096958246171713</v>
      </c>
      <c r="BD64" s="24">
        <f t="shared" si="5"/>
        <v>0.12614761231664623</v>
      </c>
      <c r="BE64" s="24">
        <f t="shared" si="34"/>
        <v>6.4677933066039426</v>
      </c>
      <c r="BF64" s="24">
        <f t="shared" si="34"/>
        <v>6.467767592876851</v>
      </c>
      <c r="BG64" s="24">
        <f t="shared" si="34"/>
        <v>6.4676804000056451</v>
      </c>
      <c r="BH64" s="24">
        <f t="shared" si="34"/>
        <v>6.4673847475984854</v>
      </c>
      <c r="BI64" s="24">
        <f t="shared" si="34"/>
        <v>6.4663823744746836</v>
      </c>
      <c r="BJ64" s="24">
        <f t="shared" si="34"/>
        <v>6.4629853303083555</v>
      </c>
      <c r="BK64" s="24">
        <f t="shared" si="34"/>
        <v>6.4514880783417476</v>
      </c>
      <c r="BL64" s="24">
        <f t="shared" si="9"/>
        <v>6.4127325273155114</v>
      </c>
    </row>
    <row r="65" spans="1:64" ht="12.95" customHeight="1" x14ac:dyDescent="0.2">
      <c r="A65" s="129" t="s">
        <v>624</v>
      </c>
      <c r="B65" s="131" t="s">
        <v>646</v>
      </c>
      <c r="C65" s="130">
        <v>40711.542000000001</v>
      </c>
      <c r="D65" s="130"/>
      <c r="E65" s="129">
        <f t="shared" si="11"/>
        <v>2903.4657855897412</v>
      </c>
      <c r="F65" s="199">
        <f t="shared" si="12"/>
        <v>2903.5</v>
      </c>
      <c r="G65" s="130">
        <f t="shared" si="36"/>
        <v>-8.1206499962718226E-3</v>
      </c>
      <c r="I65" s="199">
        <f t="shared" si="32"/>
        <v>-8.1206499962718226E-3</v>
      </c>
      <c r="K65" s="199"/>
      <c r="N65" s="199"/>
      <c r="O65" s="199"/>
      <c r="P65" s="129" t="s">
        <v>567</v>
      </c>
      <c r="Q65" s="201">
        <f t="shared" si="13"/>
        <v>25693.042000000001</v>
      </c>
      <c r="S65" s="131">
        <v>0.1</v>
      </c>
      <c r="Z65" s="24">
        <f t="shared" si="14"/>
        <v>2903.5</v>
      </c>
      <c r="AA65" s="136">
        <f t="shared" si="15"/>
        <v>-3.2548325413984504E-3</v>
      </c>
      <c r="AB65" s="136">
        <f t="shared" si="16"/>
        <v>-4.8658174548733722E-3</v>
      </c>
      <c r="AC65" s="136">
        <f t="shared" si="29"/>
        <v>-4.8658174548733722E-3</v>
      </c>
      <c r="AD65" s="136"/>
      <c r="AE65" s="136">
        <f t="shared" si="17"/>
        <v>2.3676179504150386E-6</v>
      </c>
      <c r="AF65" s="202">
        <f t="shared" si="18"/>
        <v>25693.042000000001</v>
      </c>
      <c r="AG65" s="203"/>
      <c r="AH65" s="24">
        <f t="shared" si="19"/>
        <v>-9.2233700963054253E-3</v>
      </c>
      <c r="AI65" s="24">
        <f t="shared" si="20"/>
        <v>1.1956920554673196</v>
      </c>
      <c r="AJ65" s="24">
        <f t="shared" si="21"/>
        <v>-0.99269603545256913</v>
      </c>
      <c r="AK65" s="24">
        <f t="shared" si="22"/>
        <v>-0.22738649789944756</v>
      </c>
      <c r="AL65" s="24">
        <f t="shared" si="23"/>
        <v>-0.8601723404362126</v>
      </c>
      <c r="AM65" s="24">
        <f t="shared" si="24"/>
        <v>-0.45872532228719343</v>
      </c>
      <c r="AN65" s="136">
        <f t="shared" si="37"/>
        <v>-0.64939753879100937</v>
      </c>
      <c r="AO65" s="136">
        <f t="shared" si="37"/>
        <v>-0.64936960354722162</v>
      </c>
      <c r="AP65" s="136">
        <f t="shared" si="37"/>
        <v>-0.64925269529643537</v>
      </c>
      <c r="AQ65" s="136">
        <f t="shared" si="37"/>
        <v>-0.64876354987505791</v>
      </c>
      <c r="AR65" s="136">
        <f t="shared" si="37"/>
        <v>-0.64671892312841073</v>
      </c>
      <c r="AS65" s="136">
        <f t="shared" si="37"/>
        <v>-0.63820624517177016</v>
      </c>
      <c r="AT65" s="136">
        <f t="shared" si="37"/>
        <v>-0.6033207945825636</v>
      </c>
      <c r="AU65" s="136">
        <f t="shared" si="26"/>
        <v>-0.46799220765617378</v>
      </c>
      <c r="AV65" s="136"/>
      <c r="AW65" s="24">
        <v>58000</v>
      </c>
      <c r="AX65" s="24">
        <f t="shared" si="0"/>
        <v>-1.9505723026889053E-2</v>
      </c>
      <c r="AY65" s="24">
        <f t="shared" si="1"/>
        <v>-1.7125601192093026E-2</v>
      </c>
      <c r="AZ65" s="24">
        <f t="shared" si="2"/>
        <v>-2.3801218347960255E-3</v>
      </c>
      <c r="BA65" s="24">
        <f t="shared" si="3"/>
        <v>1.2646144634637533</v>
      </c>
      <c r="BB65" s="24">
        <f t="shared" si="8"/>
        <v>-9.8920508066294544E-2</v>
      </c>
      <c r="BC65" s="24">
        <f t="shared" si="4"/>
        <v>0.49060448412651586</v>
      </c>
      <c r="BD65" s="24">
        <f t="shared" si="5"/>
        <v>0.25034383044599096</v>
      </c>
      <c r="BE65" s="24">
        <f t="shared" si="34"/>
        <v>6.64653845419768</v>
      </c>
      <c r="BF65" s="24">
        <f t="shared" si="34"/>
        <v>6.6465001681629969</v>
      </c>
      <c r="BG65" s="24">
        <f t="shared" si="34"/>
        <v>6.6463636392929013</v>
      </c>
      <c r="BH65" s="24">
        <f t="shared" si="34"/>
        <v>6.6458768318819343</v>
      </c>
      <c r="BI65" s="24">
        <f t="shared" si="34"/>
        <v>6.6441418018238165</v>
      </c>
      <c r="BJ65" s="24">
        <f t="shared" si="34"/>
        <v>6.6379671671838381</v>
      </c>
      <c r="BK65" s="24">
        <f t="shared" si="34"/>
        <v>6.6161049015541478</v>
      </c>
      <c r="BL65" s="24">
        <f t="shared" si="9"/>
        <v>6.5399260561939361</v>
      </c>
    </row>
    <row r="66" spans="1:64" ht="12.95" customHeight="1" x14ac:dyDescent="0.2">
      <c r="A66" s="129" t="s">
        <v>624</v>
      </c>
      <c r="B66" s="131" t="s">
        <v>646</v>
      </c>
      <c r="C66" s="130">
        <v>40720.58</v>
      </c>
      <c r="D66" s="130"/>
      <c r="E66" s="129">
        <f t="shared" si="11"/>
        <v>2941.545229978713</v>
      </c>
      <c r="F66" s="199">
        <f t="shared" si="12"/>
        <v>2941.5</v>
      </c>
      <c r="G66" s="130">
        <f t="shared" si="36"/>
        <v>1.0735150004620664E-2</v>
      </c>
      <c r="I66" s="199">
        <f t="shared" si="32"/>
        <v>1.0735150004620664E-2</v>
      </c>
      <c r="K66" s="199"/>
      <c r="N66" s="199"/>
      <c r="O66" s="199"/>
      <c r="P66" s="129" t="s">
        <v>567</v>
      </c>
      <c r="Q66" s="201">
        <f t="shared" si="13"/>
        <v>25702.080000000002</v>
      </c>
      <c r="S66" s="131">
        <v>0.1</v>
      </c>
      <c r="Z66" s="24">
        <f t="shared" si="14"/>
        <v>2941.5</v>
      </c>
      <c r="AA66" s="136">
        <f t="shared" si="15"/>
        <v>-3.2769205776794616E-3</v>
      </c>
      <c r="AB66" s="136">
        <f t="shared" si="16"/>
        <v>1.4012070582300126E-2</v>
      </c>
      <c r="AC66" s="136">
        <f t="shared" si="29"/>
        <v>1.4012070582300126E-2</v>
      </c>
      <c r="AD66" s="136"/>
      <c r="AE66" s="136">
        <f t="shared" si="17"/>
        <v>1.963381220033606E-5</v>
      </c>
      <c r="AF66" s="202">
        <f t="shared" si="18"/>
        <v>25702.080000000002</v>
      </c>
      <c r="AG66" s="203"/>
      <c r="AH66" s="24">
        <f t="shared" si="19"/>
        <v>-9.2044234525864368E-3</v>
      </c>
      <c r="AI66" s="24">
        <f t="shared" si="20"/>
        <v>1.1974986578196387</v>
      </c>
      <c r="AJ66" s="24">
        <f t="shared" si="21"/>
        <v>-0.99170267522096223</v>
      </c>
      <c r="AK66" s="24">
        <f t="shared" si="22"/>
        <v>-0.22581913151777294</v>
      </c>
      <c r="AL66" s="24">
        <f t="shared" si="23"/>
        <v>-0.85219983230330065</v>
      </c>
      <c r="AM66" s="24">
        <f t="shared" si="24"/>
        <v>-0.45390902662422966</v>
      </c>
      <c r="AN66" s="136">
        <f t="shared" si="37"/>
        <v>-0.64304177046411359</v>
      </c>
      <c r="AO66" s="136">
        <f t="shared" si="37"/>
        <v>-0.64301335176120245</v>
      </c>
      <c r="AP66" s="136">
        <f t="shared" si="37"/>
        <v>-0.64289498903413722</v>
      </c>
      <c r="AQ66" s="136">
        <f t="shared" si="37"/>
        <v>-0.64240212596383828</v>
      </c>
      <c r="AR66" s="136">
        <f t="shared" si="37"/>
        <v>-0.64035179126397312</v>
      </c>
      <c r="AS66" s="136">
        <f t="shared" si="37"/>
        <v>-0.63185560872952873</v>
      </c>
      <c r="AT66" s="136">
        <f t="shared" si="37"/>
        <v>-0.5971917693421942</v>
      </c>
      <c r="AU66" s="136">
        <f t="shared" si="26"/>
        <v>-0.46315885355879427</v>
      </c>
      <c r="AV66" s="136"/>
      <c r="AW66" s="24">
        <v>59000</v>
      </c>
      <c r="AX66" s="24">
        <f t="shared" ref="AX66:AX76" si="38">AB$3+AB$4*AW66+AB$5*AW66^2+AZ66</f>
        <v>-1.7588944897730701E-2</v>
      </c>
      <c r="AY66" s="24">
        <f t="shared" ref="AY66:AY76" si="39">AB$3+AB$4*AW66+AB$5*AW66^2</f>
        <v>-1.6871601192093022E-2</v>
      </c>
      <c r="AZ66" s="24">
        <f t="shared" ref="AZ66:AZ76" si="40">$AB$6*($AB$11/BA66*BB66+$AB$12)</f>
        <v>-7.173437056376791E-4</v>
      </c>
      <c r="BA66" s="24">
        <f t="shared" ref="BA66:BA76" si="41">1+$AB$7*COS(BC66)</f>
        <v>1.2259075613504866</v>
      </c>
      <c r="BB66" s="24">
        <f t="shared" si="8"/>
        <v>0.1281085677985829</v>
      </c>
      <c r="BC66" s="24">
        <f t="shared" ref="BC66:BC76" si="42">2*ATAN(BD66)</f>
        <v>0.71814863077311231</v>
      </c>
      <c r="BD66" s="24">
        <f t="shared" ref="BD66:BD76" si="43">SQRT((1+$AB$7)/(1-$AB$7))*TAN(BE66/2)</f>
        <v>0.37534638466281894</v>
      </c>
      <c r="BE66" s="24">
        <f t="shared" ref="BE66:BK76" si="44">$BL66+$AB$7*SIN(BF66)</f>
        <v>6.8207152177696679</v>
      </c>
      <c r="BF66" s="24">
        <f t="shared" si="44"/>
        <v>6.8206798668718323</v>
      </c>
      <c r="BG66" s="24">
        <f t="shared" si="44"/>
        <v>6.8205426930470914</v>
      </c>
      <c r="BH66" s="24">
        <f t="shared" si="44"/>
        <v>6.8200105168233529</v>
      </c>
      <c r="BI66" s="24">
        <f t="shared" si="44"/>
        <v>6.817947490948403</v>
      </c>
      <c r="BJ66" s="24">
        <f t="shared" si="44"/>
        <v>6.8099736361505814</v>
      </c>
      <c r="BK66" s="24">
        <f t="shared" si="44"/>
        <v>6.7794909492971538</v>
      </c>
      <c r="BL66" s="24">
        <f t="shared" si="9"/>
        <v>6.6671195850723599</v>
      </c>
    </row>
    <row r="67" spans="1:64" ht="12.95" customHeight="1" x14ac:dyDescent="0.2">
      <c r="A67" s="129" t="s">
        <v>624</v>
      </c>
      <c r="B67" s="131"/>
      <c r="C67" s="130">
        <v>40725.425999999999</v>
      </c>
      <c r="D67" s="130"/>
      <c r="E67" s="129">
        <f t="shared" si="11"/>
        <v>2961.9626882116031</v>
      </c>
      <c r="F67" s="199">
        <f t="shared" si="12"/>
        <v>2962</v>
      </c>
      <c r="G67" s="130">
        <f t="shared" si="36"/>
        <v>-8.8557999988552183E-3</v>
      </c>
      <c r="I67" s="199">
        <f t="shared" si="32"/>
        <v>-8.8557999988552183E-3</v>
      </c>
      <c r="K67" s="199"/>
      <c r="N67" s="199"/>
      <c r="O67" s="199"/>
      <c r="P67" s="129" t="s">
        <v>567</v>
      </c>
      <c r="Q67" s="201">
        <f t="shared" si="13"/>
        <v>25706.925999999999</v>
      </c>
      <c r="S67" s="131">
        <v>0.1</v>
      </c>
      <c r="Z67" s="24">
        <f t="shared" si="14"/>
        <v>2962</v>
      </c>
      <c r="AA67" s="136">
        <f t="shared" si="15"/>
        <v>-3.2886555486785572E-3</v>
      </c>
      <c r="AB67" s="136">
        <f t="shared" si="16"/>
        <v>-5.5671444501766611E-3</v>
      </c>
      <c r="AC67" s="136">
        <f t="shared" si="29"/>
        <v>-5.5671444501766611E-3</v>
      </c>
      <c r="AD67" s="136"/>
      <c r="AE67" s="136">
        <f t="shared" si="17"/>
        <v>3.0993097329132797E-6</v>
      </c>
      <c r="AF67" s="202">
        <f t="shared" si="18"/>
        <v>25706.925999999999</v>
      </c>
      <c r="AG67" s="203"/>
      <c r="AH67" s="24">
        <f t="shared" si="19"/>
        <v>-9.1940356845855321E-3</v>
      </c>
      <c r="AI67" s="24">
        <f t="shared" si="20"/>
        <v>1.1984703138130597</v>
      </c>
      <c r="AJ67" s="24">
        <f t="shared" si="21"/>
        <v>-0.99113927799078783</v>
      </c>
      <c r="AK67" s="24">
        <f t="shared" si="22"/>
        <v>-0.22496562967472522</v>
      </c>
      <c r="AL67" s="24">
        <f t="shared" si="23"/>
        <v>-0.84788888582827882</v>
      </c>
      <c r="AM67" s="24">
        <f t="shared" si="24"/>
        <v>-0.45131199078606238</v>
      </c>
      <c r="AN67" s="136">
        <f t="shared" si="37"/>
        <v>-0.63960902149338317</v>
      </c>
      <c r="AO67" s="136">
        <f t="shared" si="37"/>
        <v>-0.63958034370936678</v>
      </c>
      <c r="AP67" s="136">
        <f t="shared" si="37"/>
        <v>-0.63946120764878889</v>
      </c>
      <c r="AQ67" s="136">
        <f t="shared" si="37"/>
        <v>-0.63896639390306575</v>
      </c>
      <c r="AR67" s="136">
        <f t="shared" si="37"/>
        <v>-0.63691320163618936</v>
      </c>
      <c r="AS67" s="136">
        <f t="shared" si="37"/>
        <v>-0.62842664860476893</v>
      </c>
      <c r="AT67" s="136">
        <f t="shared" si="37"/>
        <v>-0.59388401935211221</v>
      </c>
      <c r="AU67" s="136">
        <f t="shared" si="26"/>
        <v>-0.46055138621678626</v>
      </c>
      <c r="AV67" s="136"/>
      <c r="AW67" s="24">
        <v>60000</v>
      </c>
      <c r="AX67" s="24">
        <f t="shared" si="38"/>
        <v>-1.5684449242175529E-2</v>
      </c>
      <c r="AY67" s="24">
        <f t="shared" si="39"/>
        <v>-1.6593601192093035E-2</v>
      </c>
      <c r="AZ67" s="24">
        <f t="shared" si="40"/>
        <v>9.0915194991750693E-4</v>
      </c>
      <c r="BA67" s="24">
        <f t="shared" si="41"/>
        <v>1.1792899361073403</v>
      </c>
      <c r="BB67" s="24">
        <f t="shared" ref="BB67:BB76" si="45">SIN(BC67+RADIANS($AB$9))</f>
        <v>0.33401829331227062</v>
      </c>
      <c r="BC67" s="24">
        <f t="shared" si="42"/>
        <v>0.93025054662098217</v>
      </c>
      <c r="BD67" s="24">
        <f t="shared" si="43"/>
        <v>0.50184844742485701</v>
      </c>
      <c r="BE67" s="24">
        <f t="shared" si="44"/>
        <v>6.9888755588000988</v>
      </c>
      <c r="BF67" s="24">
        <f t="shared" si="44"/>
        <v>6.9888520478183818</v>
      </c>
      <c r="BG67" s="24">
        <f t="shared" si="44"/>
        <v>6.9887490937563923</v>
      </c>
      <c r="BH67" s="24">
        <f t="shared" si="44"/>
        <v>6.9882983665094436</v>
      </c>
      <c r="BI67" s="24">
        <f t="shared" si="44"/>
        <v>6.9863271380708847</v>
      </c>
      <c r="BJ67" s="24">
        <f t="shared" si="44"/>
        <v>6.9777444132253317</v>
      </c>
      <c r="BK67" s="24">
        <f t="shared" si="44"/>
        <v>6.9410614809622242</v>
      </c>
      <c r="BL67" s="24">
        <f t="shared" ref="BL67:BL76" si="46">RADIANS($AB$9)+$AB$18*(AW67-AB$15)</f>
        <v>6.7943131139507846</v>
      </c>
    </row>
    <row r="68" spans="1:64" ht="12.95" customHeight="1" x14ac:dyDescent="0.2">
      <c r="A68" s="129" t="s">
        <v>624</v>
      </c>
      <c r="B68" s="131" t="s">
        <v>646</v>
      </c>
      <c r="C68" s="130">
        <v>40731.468999999997</v>
      </c>
      <c r="D68" s="130"/>
      <c r="E68" s="129">
        <f t="shared" si="11"/>
        <v>2987.4234187319021</v>
      </c>
      <c r="F68" s="199">
        <f t="shared" si="12"/>
        <v>2987.5</v>
      </c>
      <c r="G68" s="130">
        <f t="shared" si="36"/>
        <v>-1.817624999966938E-2</v>
      </c>
      <c r="I68" s="199">
        <f t="shared" si="32"/>
        <v>-1.817624999966938E-2</v>
      </c>
      <c r="K68" s="199"/>
      <c r="N68" s="199"/>
      <c r="O68" s="199"/>
      <c r="P68" s="129" t="s">
        <v>567</v>
      </c>
      <c r="Q68" s="201">
        <f t="shared" si="13"/>
        <v>25712.968999999997</v>
      </c>
      <c r="S68" s="131">
        <v>0.1</v>
      </c>
      <c r="Z68" s="24">
        <f t="shared" si="14"/>
        <v>2987.5</v>
      </c>
      <c r="AA68" s="136">
        <f t="shared" si="15"/>
        <v>-3.3030754897391389E-3</v>
      </c>
      <c r="AB68" s="136">
        <f t="shared" si="16"/>
        <v>-1.4873174509930242E-2</v>
      </c>
      <c r="AC68" s="136">
        <f t="shared" si="29"/>
        <v>-1.4873174509930242E-2</v>
      </c>
      <c r="AD68" s="136"/>
      <c r="AE68" s="136">
        <f t="shared" si="17"/>
        <v>2.2121132000283869E-5</v>
      </c>
      <c r="AF68" s="202">
        <f t="shared" si="18"/>
        <v>25712.968999999997</v>
      </c>
      <c r="AG68" s="203"/>
      <c r="AH68" s="24">
        <f t="shared" si="19"/>
        <v>-9.1809511726461141E-3</v>
      </c>
      <c r="AI68" s="24">
        <f t="shared" si="20"/>
        <v>1.1996759928118301</v>
      </c>
      <c r="AJ68" s="24">
        <f t="shared" si="21"/>
        <v>-0.99041141460789128</v>
      </c>
      <c r="AK68" s="24">
        <f t="shared" si="22"/>
        <v>-0.22389617659667604</v>
      </c>
      <c r="AL68" s="24">
        <f t="shared" si="23"/>
        <v>-0.84251673750882761</v>
      </c>
      <c r="AM68" s="24">
        <f t="shared" si="24"/>
        <v>-0.44808271723591026</v>
      </c>
      <c r="AN68" s="136">
        <f t="shared" si="37"/>
        <v>-0.635335136076839</v>
      </c>
      <c r="AO68" s="136">
        <f t="shared" si="37"/>
        <v>-0.63530613786785428</v>
      </c>
      <c r="AP68" s="136">
        <f t="shared" si="37"/>
        <v>-0.63518605138364992</v>
      </c>
      <c r="AQ68" s="136">
        <f t="shared" si="37"/>
        <v>-0.63468886604883168</v>
      </c>
      <c r="AR68" s="136">
        <f t="shared" si="37"/>
        <v>-0.63263233826185494</v>
      </c>
      <c r="AS68" s="136">
        <f t="shared" si="37"/>
        <v>-0.62415847910233002</v>
      </c>
      <c r="AT68" s="136">
        <f t="shared" si="37"/>
        <v>-0.58976823648515464</v>
      </c>
      <c r="AU68" s="136">
        <f t="shared" si="26"/>
        <v>-0.45730795123038614</v>
      </c>
      <c r="AV68" s="136"/>
      <c r="AW68" s="24">
        <v>61000</v>
      </c>
      <c r="AX68" s="24">
        <f t="shared" si="38"/>
        <v>-1.384531228686235E-2</v>
      </c>
      <c r="AY68" s="24">
        <f t="shared" si="39"/>
        <v>-1.6291601192093032E-2</v>
      </c>
      <c r="AZ68" s="24">
        <f t="shared" si="40"/>
        <v>2.4462889052306821E-3</v>
      </c>
      <c r="BA68" s="24">
        <f t="shared" si="41"/>
        <v>1.1292069003512419</v>
      </c>
      <c r="BB68" s="24">
        <f t="shared" si="45"/>
        <v>0.51057421610339337</v>
      </c>
      <c r="BC68" s="24">
        <f t="shared" si="42"/>
        <v>1.125539514258856</v>
      </c>
      <c r="BD68" s="24">
        <f t="shared" si="43"/>
        <v>0.63081471051427007</v>
      </c>
      <c r="BE68" s="24">
        <f t="shared" si="44"/>
        <v>7.1502304857400691</v>
      </c>
      <c r="BF68" s="24">
        <f t="shared" si="44"/>
        <v>7.1502189785862811</v>
      </c>
      <c r="BG68" s="24">
        <f t="shared" si="44"/>
        <v>7.1501597043227294</v>
      </c>
      <c r="BH68" s="24">
        <f t="shared" si="44"/>
        <v>7.1498544434258822</v>
      </c>
      <c r="BI68" s="24">
        <f t="shared" si="44"/>
        <v>7.1482840913943404</v>
      </c>
      <c r="BJ68" s="24">
        <f t="shared" si="44"/>
        <v>7.1402509655162696</v>
      </c>
      <c r="BK68" s="24">
        <f t="shared" si="44"/>
        <v>7.1002610881345811</v>
      </c>
      <c r="BL68" s="24">
        <f t="shared" si="46"/>
        <v>6.9215066428292094</v>
      </c>
    </row>
    <row r="69" spans="1:64" ht="12.95" customHeight="1" x14ac:dyDescent="0.2">
      <c r="A69" s="129" t="s">
        <v>624</v>
      </c>
      <c r="B69" s="131"/>
      <c r="C69" s="130">
        <v>40735.402000000002</v>
      </c>
      <c r="D69" s="130"/>
      <c r="E69" s="129">
        <f t="shared" si="11"/>
        <v>3003.9941705334058</v>
      </c>
      <c r="F69" s="199">
        <f t="shared" si="12"/>
        <v>3004</v>
      </c>
      <c r="G69" s="130">
        <f t="shared" si="36"/>
        <v>-1.3835999925504439E-3</v>
      </c>
      <c r="I69" s="199">
        <f t="shared" ref="I69:I100" si="47">G69</f>
        <v>-1.3835999925504439E-3</v>
      </c>
      <c r="K69" s="199"/>
      <c r="N69" s="199"/>
      <c r="O69" s="199"/>
      <c r="P69" s="129" t="s">
        <v>567</v>
      </c>
      <c r="Q69" s="201">
        <f t="shared" si="13"/>
        <v>25716.902000000002</v>
      </c>
      <c r="S69" s="131">
        <v>0.1</v>
      </c>
      <c r="Z69" s="24">
        <f t="shared" si="14"/>
        <v>3004</v>
      </c>
      <c r="AA69" s="136">
        <f t="shared" si="15"/>
        <v>-3.3123012401344376E-3</v>
      </c>
      <c r="AB69" s="136">
        <f t="shared" si="16"/>
        <v>1.9287012475839938E-3</v>
      </c>
      <c r="AC69" s="136">
        <f t="shared" si="29"/>
        <v>1.9287012475839938E-3</v>
      </c>
      <c r="AD69" s="136"/>
      <c r="AE69" s="136">
        <f t="shared" si="17"/>
        <v>3.7198885024320539E-7</v>
      </c>
      <c r="AF69" s="202">
        <f t="shared" si="18"/>
        <v>25716.902000000002</v>
      </c>
      <c r="AG69" s="203"/>
      <c r="AH69" s="24">
        <f t="shared" si="19"/>
        <v>-9.1723882400414122E-3</v>
      </c>
      <c r="AI69" s="24">
        <f t="shared" si="20"/>
        <v>1.2004543535159367</v>
      </c>
      <c r="AJ69" s="24">
        <f t="shared" si="21"/>
        <v>-0.98992439708464686</v>
      </c>
      <c r="AK69" s="24">
        <f t="shared" si="22"/>
        <v>-0.22319957920325001</v>
      </c>
      <c r="AL69" s="24">
        <f t="shared" si="23"/>
        <v>-0.83903488867598763</v>
      </c>
      <c r="AM69" s="24">
        <f t="shared" si="24"/>
        <v>-0.44599388063099815</v>
      </c>
      <c r="AN69" s="136">
        <f t="shared" si="37"/>
        <v>-0.63256739335223422</v>
      </c>
      <c r="AO69" s="136">
        <f t="shared" si="37"/>
        <v>-0.63253818896793013</v>
      </c>
      <c r="AP69" s="136">
        <f t="shared" si="37"/>
        <v>-0.63241749451556983</v>
      </c>
      <c r="AQ69" s="136">
        <f t="shared" si="37"/>
        <v>-0.63191880754260632</v>
      </c>
      <c r="AR69" s="136">
        <f t="shared" si="37"/>
        <v>-0.629860251794782</v>
      </c>
      <c r="AS69" s="136">
        <f t="shared" si="37"/>
        <v>-0.62139502956857973</v>
      </c>
      <c r="AT69" s="136">
        <f t="shared" si="37"/>
        <v>-0.58710433975161913</v>
      </c>
      <c r="AU69" s="136">
        <f t="shared" si="26"/>
        <v>-0.455209258003892</v>
      </c>
      <c r="AV69" s="136"/>
      <c r="AW69" s="24">
        <v>62000</v>
      </c>
      <c r="AX69" s="24">
        <f t="shared" si="38"/>
        <v>-1.2108167482243491E-2</v>
      </c>
      <c r="AY69" s="24">
        <f t="shared" si="39"/>
        <v>-1.5965601192093032E-2</v>
      </c>
      <c r="AZ69" s="24">
        <f t="shared" si="40"/>
        <v>3.8574337098495406E-3</v>
      </c>
      <c r="BA69" s="24">
        <f t="shared" si="41"/>
        <v>1.0790454096077977</v>
      </c>
      <c r="BB69" s="24">
        <f t="shared" si="45"/>
        <v>0.65522204786756533</v>
      </c>
      <c r="BC69" s="24">
        <f t="shared" si="42"/>
        <v>1.3041635502874838</v>
      </c>
      <c r="BD69" s="24">
        <f t="shared" si="43"/>
        <v>0.76349446599637349</v>
      </c>
      <c r="BE69" s="24">
        <f t="shared" si="44"/>
        <v>7.3045452383371341</v>
      </c>
      <c r="BF69" s="24">
        <f t="shared" si="44"/>
        <v>7.3045412424622507</v>
      </c>
      <c r="BG69" s="24">
        <f t="shared" si="44"/>
        <v>7.3045157368154046</v>
      </c>
      <c r="BH69" s="24">
        <f t="shared" si="44"/>
        <v>7.3043529594394991</v>
      </c>
      <c r="BI69" s="24">
        <f t="shared" si="44"/>
        <v>7.3033151290326828</v>
      </c>
      <c r="BJ69" s="24">
        <f t="shared" si="44"/>
        <v>7.2967389269182563</v>
      </c>
      <c r="BK69" s="24">
        <f t="shared" si="44"/>
        <v>7.2565726679906062</v>
      </c>
      <c r="BL69" s="24">
        <f t="shared" si="46"/>
        <v>7.0487001717076332</v>
      </c>
    </row>
    <row r="70" spans="1:64" ht="12.95" customHeight="1" x14ac:dyDescent="0.2">
      <c r="A70" s="129" t="s">
        <v>624</v>
      </c>
      <c r="B70" s="131" t="s">
        <v>646</v>
      </c>
      <c r="C70" s="130">
        <v>40741.455999999998</v>
      </c>
      <c r="D70" s="130"/>
      <c r="E70" s="129">
        <f t="shared" si="11"/>
        <v>3029.5012469143185</v>
      </c>
      <c r="F70" s="199">
        <f t="shared" si="12"/>
        <v>3029.5</v>
      </c>
      <c r="G70" s="130">
        <f t="shared" si="36"/>
        <v>2.9594999796245247E-4</v>
      </c>
      <c r="I70" s="199">
        <f t="shared" si="47"/>
        <v>2.9594999796245247E-4</v>
      </c>
      <c r="K70" s="199"/>
      <c r="N70" s="199"/>
      <c r="O70" s="199"/>
      <c r="P70" s="129" t="s">
        <v>567</v>
      </c>
      <c r="Q70" s="201">
        <f t="shared" si="13"/>
        <v>25722.955999999998</v>
      </c>
      <c r="S70" s="131">
        <v>0.1</v>
      </c>
      <c r="Z70" s="24">
        <f t="shared" si="14"/>
        <v>3029.5</v>
      </c>
      <c r="AA70" s="136">
        <f t="shared" si="15"/>
        <v>-3.3263970911613086E-3</v>
      </c>
      <c r="AB70" s="136">
        <f t="shared" si="16"/>
        <v>3.622347089123761E-3</v>
      </c>
      <c r="AC70" s="136">
        <f t="shared" si="29"/>
        <v>3.622347089123761E-3</v>
      </c>
      <c r="AD70" s="136"/>
      <c r="AE70" s="136">
        <f t="shared" si="17"/>
        <v>1.3121398434083386E-6</v>
      </c>
      <c r="AF70" s="202">
        <f t="shared" si="18"/>
        <v>25722.955999999998</v>
      </c>
      <c r="AG70" s="203"/>
      <c r="AH70" s="24">
        <f t="shared" si="19"/>
        <v>-9.159005342068283E-3</v>
      </c>
      <c r="AI70" s="24">
        <f t="shared" si="20"/>
        <v>1.2016544628854169</v>
      </c>
      <c r="AJ70" s="24">
        <f t="shared" si="21"/>
        <v>-0.98914682611190474</v>
      </c>
      <c r="AK70" s="24">
        <f t="shared" si="22"/>
        <v>-0.22211591027748115</v>
      </c>
      <c r="AL70" s="24">
        <f t="shared" si="23"/>
        <v>-0.83364497302093477</v>
      </c>
      <c r="AM70" s="24">
        <f t="shared" si="24"/>
        <v>-0.44276673828418583</v>
      </c>
      <c r="AN70" s="136">
        <f t="shared" si="37"/>
        <v>-0.62828644642371367</v>
      </c>
      <c r="AO70" s="136">
        <f t="shared" si="37"/>
        <v>-0.62825692530868715</v>
      </c>
      <c r="AP70" s="136">
        <f t="shared" si="37"/>
        <v>-0.62813530244181781</v>
      </c>
      <c r="AQ70" s="136">
        <f t="shared" si="37"/>
        <v>-0.6276343464734806</v>
      </c>
      <c r="AR70" s="136">
        <f t="shared" si="37"/>
        <v>-0.62557285951996222</v>
      </c>
      <c r="AS70" s="136">
        <f t="shared" si="37"/>
        <v>-0.61712164002591385</v>
      </c>
      <c r="AT70" s="136">
        <f t="shared" si="37"/>
        <v>-0.58298626666482201</v>
      </c>
      <c r="AU70" s="136">
        <f t="shared" si="26"/>
        <v>-0.45196582301749277</v>
      </c>
      <c r="AV70" s="136"/>
      <c r="AW70" s="24">
        <v>63000</v>
      </c>
      <c r="AX70" s="24">
        <f t="shared" si="38"/>
        <v>-1.0495151101942091E-2</v>
      </c>
      <c r="AY70" s="24">
        <f t="shared" si="39"/>
        <v>-1.5615601192093022E-2</v>
      </c>
      <c r="AZ70" s="24">
        <f t="shared" si="40"/>
        <v>5.1204500901509313E-3</v>
      </c>
      <c r="BA70" s="24">
        <f t="shared" si="41"/>
        <v>1.0310202710994623</v>
      </c>
      <c r="BB70" s="24">
        <f t="shared" si="45"/>
        <v>0.76915844662447341</v>
      </c>
      <c r="BC70" s="24">
        <f t="shared" si="42"/>
        <v>1.4672102748900522</v>
      </c>
      <c r="BD70" s="24">
        <f t="shared" si="43"/>
        <v>0.90143098231398855</v>
      </c>
      <c r="BE70" s="24">
        <f t="shared" si="44"/>
        <v>7.4519771674504209</v>
      </c>
      <c r="BF70" s="24">
        <f t="shared" si="44"/>
        <v>7.4519762850417228</v>
      </c>
      <c r="BG70" s="24">
        <f t="shared" si="44"/>
        <v>7.4519687675298547</v>
      </c>
      <c r="BH70" s="24">
        <f t="shared" si="44"/>
        <v>7.4519047289164764</v>
      </c>
      <c r="BI70" s="24">
        <f t="shared" si="44"/>
        <v>7.4513596005776117</v>
      </c>
      <c r="BJ70" s="24">
        <f t="shared" si="44"/>
        <v>7.4467471294142413</v>
      </c>
      <c r="BK70" s="24">
        <f t="shared" si="44"/>
        <v>7.4095257778150012</v>
      </c>
      <c r="BL70" s="24">
        <f t="shared" si="46"/>
        <v>7.1758937005860579</v>
      </c>
    </row>
    <row r="71" spans="1:64" ht="12.95" customHeight="1" x14ac:dyDescent="0.2">
      <c r="A71" s="129" t="s">
        <v>624</v>
      </c>
      <c r="B71" s="131" t="s">
        <v>646</v>
      </c>
      <c r="C71" s="130">
        <v>40742.402999999998</v>
      </c>
      <c r="D71" s="130"/>
      <c r="E71" s="129">
        <f t="shared" si="11"/>
        <v>3033.4912041876487</v>
      </c>
      <c r="F71" s="199">
        <f t="shared" si="12"/>
        <v>3033.5</v>
      </c>
      <c r="G71" s="130">
        <f t="shared" si="36"/>
        <v>-2.087649998429697E-3</v>
      </c>
      <c r="I71" s="199">
        <f t="shared" si="47"/>
        <v>-2.087649998429697E-3</v>
      </c>
      <c r="K71" s="199"/>
      <c r="N71" s="199"/>
      <c r="O71" s="199"/>
      <c r="P71" s="129" t="s">
        <v>567</v>
      </c>
      <c r="Q71" s="201">
        <f t="shared" si="13"/>
        <v>25723.902999999998</v>
      </c>
      <c r="S71" s="131">
        <v>0.1</v>
      </c>
      <c r="Z71" s="24">
        <f t="shared" si="14"/>
        <v>3033.5</v>
      </c>
      <c r="AA71" s="136">
        <f t="shared" si="15"/>
        <v>-3.3285903303008164E-3</v>
      </c>
      <c r="AB71" s="136">
        <f t="shared" si="16"/>
        <v>1.2409403318711194E-3</v>
      </c>
      <c r="AC71" s="136">
        <f t="shared" si="29"/>
        <v>1.2409403318711194E-3</v>
      </c>
      <c r="AD71" s="136"/>
      <c r="AE71" s="136">
        <f t="shared" si="17"/>
        <v>1.539932907264404E-7</v>
      </c>
      <c r="AF71" s="202">
        <f t="shared" si="18"/>
        <v>25723.902999999998</v>
      </c>
      <c r="AG71" s="203"/>
      <c r="AH71" s="24">
        <f t="shared" si="19"/>
        <v>-9.1568896052077915E-3</v>
      </c>
      <c r="AI71" s="24">
        <f t="shared" si="20"/>
        <v>1.201842401492099</v>
      </c>
      <c r="AJ71" s="24">
        <f t="shared" si="21"/>
        <v>-0.98902210192795048</v>
      </c>
      <c r="AK71" s="24">
        <f t="shared" si="22"/>
        <v>-0.22194513952754708</v>
      </c>
      <c r="AL71" s="24">
        <f t="shared" si="23"/>
        <v>-0.83279851915814551</v>
      </c>
      <c r="AM71" s="24">
        <f t="shared" si="24"/>
        <v>-0.44226063574470886</v>
      </c>
      <c r="AN71" s="136">
        <f t="shared" ref="AN71:AT80" si="48">$AU71+$AB$7*SIN(AO71)</f>
        <v>-0.62761453748351492</v>
      </c>
      <c r="AO71" s="136">
        <f t="shared" si="48"/>
        <v>-0.62758496690356891</v>
      </c>
      <c r="AP71" s="136">
        <f t="shared" si="48"/>
        <v>-0.62746319965927022</v>
      </c>
      <c r="AQ71" s="136">
        <f t="shared" si="48"/>
        <v>-0.62696189353116472</v>
      </c>
      <c r="AR71" s="136">
        <f t="shared" si="48"/>
        <v>-0.62489996924963942</v>
      </c>
      <c r="AS71" s="136">
        <f t="shared" si="48"/>
        <v>-0.61645101844382322</v>
      </c>
      <c r="AT71" s="136">
        <f t="shared" si="48"/>
        <v>-0.58234016912041664</v>
      </c>
      <c r="AU71" s="136">
        <f t="shared" si="26"/>
        <v>-0.45145704890197891</v>
      </c>
      <c r="AV71" s="136"/>
      <c r="AW71" s="24">
        <v>64000</v>
      </c>
      <c r="AX71" s="24">
        <f t="shared" si="38"/>
        <v>-9.0172255726514161E-3</v>
      </c>
      <c r="AY71" s="24">
        <f t="shared" si="39"/>
        <v>-1.5241601192093036E-2</v>
      </c>
      <c r="AZ71" s="24">
        <f t="shared" si="40"/>
        <v>6.2243756194416194E-3</v>
      </c>
      <c r="BA71" s="24">
        <f t="shared" si="41"/>
        <v>0.9863763269029675</v>
      </c>
      <c r="BB71" s="24">
        <f t="shared" si="45"/>
        <v>0.85551111725518825</v>
      </c>
      <c r="BC71" s="24">
        <f t="shared" si="42"/>
        <v>1.6162241936868675</v>
      </c>
      <c r="BD71" s="24">
        <f t="shared" si="43"/>
        <v>1.0464918759489155</v>
      </c>
      <c r="BE71" s="24">
        <f t="shared" si="44"/>
        <v>7.5929223571458415</v>
      </c>
      <c r="BF71" s="24">
        <f t="shared" si="44"/>
        <v>7.59292226313248</v>
      </c>
      <c r="BG71" s="24">
        <f t="shared" si="44"/>
        <v>7.5929210489825651</v>
      </c>
      <c r="BH71" s="24">
        <f t="shared" si="44"/>
        <v>7.592905369153832</v>
      </c>
      <c r="BI71" s="24">
        <f t="shared" si="44"/>
        <v>7.5927029586267567</v>
      </c>
      <c r="BJ71" s="24">
        <f t="shared" si="44"/>
        <v>7.5901036658938175</v>
      </c>
      <c r="BK71" s="24">
        <f t="shared" si="44"/>
        <v>7.5587042356588228</v>
      </c>
      <c r="BL71" s="24">
        <f t="shared" si="46"/>
        <v>7.3030872294644826</v>
      </c>
    </row>
    <row r="72" spans="1:64" ht="12.95" customHeight="1" x14ac:dyDescent="0.2">
      <c r="A72" s="129" t="s">
        <v>626</v>
      </c>
      <c r="B72" s="131" t="s">
        <v>646</v>
      </c>
      <c r="C72" s="130">
        <v>40947.701999999997</v>
      </c>
      <c r="D72" s="130"/>
      <c r="E72" s="129">
        <f t="shared" si="11"/>
        <v>3898.4692804889419</v>
      </c>
      <c r="F72" s="199">
        <f t="shared" si="12"/>
        <v>3898.5</v>
      </c>
      <c r="G72" s="130">
        <f t="shared" si="36"/>
        <v>-7.2911500028567389E-3</v>
      </c>
      <c r="I72" s="199">
        <f t="shared" si="47"/>
        <v>-7.2911500028567389E-3</v>
      </c>
      <c r="K72" s="199"/>
      <c r="N72" s="199"/>
      <c r="O72" s="199"/>
      <c r="P72" s="129" t="s">
        <v>567</v>
      </c>
      <c r="Q72" s="201">
        <f t="shared" si="13"/>
        <v>25929.201999999997</v>
      </c>
      <c r="S72" s="131">
        <v>0.1</v>
      </c>
      <c r="Z72" s="24">
        <f t="shared" si="14"/>
        <v>3898.5</v>
      </c>
      <c r="AA72" s="136">
        <f t="shared" si="15"/>
        <v>-3.6879677285252769E-3</v>
      </c>
      <c r="AB72" s="136">
        <f t="shared" si="16"/>
        <v>-3.603182274331462E-3</v>
      </c>
      <c r="AC72" s="136">
        <f t="shared" si="29"/>
        <v>-3.603182274331462E-3</v>
      </c>
      <c r="AD72" s="136"/>
      <c r="AE72" s="136">
        <f t="shared" si="17"/>
        <v>1.2982922502056447E-6</v>
      </c>
      <c r="AF72" s="202">
        <f t="shared" si="18"/>
        <v>25929.201999999997</v>
      </c>
      <c r="AG72" s="203"/>
      <c r="AH72" s="24">
        <f t="shared" si="19"/>
        <v>-8.5934711634322522E-3</v>
      </c>
      <c r="AI72" s="24">
        <f t="shared" si="20"/>
        <v>1.2399616572364027</v>
      </c>
      <c r="AJ72" s="24">
        <f t="shared" si="21"/>
        <v>-0.94362013380764109</v>
      </c>
      <c r="AK72" s="24">
        <f t="shared" si="22"/>
        <v>-0.18005111234413179</v>
      </c>
      <c r="AL72" s="24">
        <f t="shared" si="23"/>
        <v>-0.64371409390644063</v>
      </c>
      <c r="AM72" s="24">
        <f t="shared" si="24"/>
        <v>-0.33345166259704051</v>
      </c>
      <c r="AN72" s="136">
        <f t="shared" si="48"/>
        <v>-0.47994324344374306</v>
      </c>
      <c r="AO72" s="136">
        <f t="shared" si="48"/>
        <v>-0.47990546724588112</v>
      </c>
      <c r="AP72" s="136">
        <f t="shared" si="48"/>
        <v>-0.47976351625037006</v>
      </c>
      <c r="AQ72" s="136">
        <f t="shared" si="48"/>
        <v>-0.47923020300526231</v>
      </c>
      <c r="AR72" s="136">
        <f t="shared" si="48"/>
        <v>-0.47722785064267076</v>
      </c>
      <c r="AS72" s="136">
        <f t="shared" si="48"/>
        <v>-0.46972828262461175</v>
      </c>
      <c r="AT72" s="136">
        <f t="shared" si="48"/>
        <v>-0.4418864268495849</v>
      </c>
      <c r="AU72" s="136">
        <f t="shared" si="26"/>
        <v>-0.34143464642214205</v>
      </c>
      <c r="AV72" s="136"/>
      <c r="AW72" s="24">
        <v>65000</v>
      </c>
      <c r="AX72" s="24">
        <f t="shared" si="38"/>
        <v>-7.6774937748243588E-3</v>
      </c>
      <c r="AY72" s="24">
        <f t="shared" si="39"/>
        <v>-1.484360119209302E-2</v>
      </c>
      <c r="AZ72" s="24">
        <f t="shared" si="40"/>
        <v>7.1661074172686611E-3</v>
      </c>
      <c r="BA72" s="24">
        <f t="shared" si="41"/>
        <v>0.94567515374581967</v>
      </c>
      <c r="BB72" s="24">
        <f t="shared" si="45"/>
        <v>0.91807497340045519</v>
      </c>
      <c r="BC72" s="24">
        <f t="shared" si="42"/>
        <v>1.7528836898091082</v>
      </c>
      <c r="BD72" s="24">
        <f t="shared" si="43"/>
        <v>1.2009368896410126</v>
      </c>
      <c r="BE72" s="24">
        <f t="shared" si="44"/>
        <v>7.7278994061962543</v>
      </c>
      <c r="BF72" s="24">
        <f t="shared" si="44"/>
        <v>7.7278994042440754</v>
      </c>
      <c r="BG72" s="24">
        <f t="shared" si="44"/>
        <v>7.7278993524958404</v>
      </c>
      <c r="BH72" s="24">
        <f t="shared" si="44"/>
        <v>7.7278979807642623</v>
      </c>
      <c r="BI72" s="24">
        <f t="shared" si="44"/>
        <v>7.7278616245963754</v>
      </c>
      <c r="BJ72" s="24">
        <f t="shared" si="44"/>
        <v>7.7269018169915222</v>
      </c>
      <c r="BK72" s="24">
        <f t="shared" si="44"/>
        <v>7.7037528443391912</v>
      </c>
      <c r="BL72" s="24">
        <f t="shared" si="46"/>
        <v>7.4302807583429065</v>
      </c>
    </row>
    <row r="73" spans="1:64" ht="12.95" customHeight="1" x14ac:dyDescent="0.2">
      <c r="A73" s="129" t="s">
        <v>627</v>
      </c>
      <c r="B73" s="131" t="s">
        <v>646</v>
      </c>
      <c r="C73" s="130">
        <v>41059.493999999999</v>
      </c>
      <c r="D73" s="130"/>
      <c r="E73" s="129">
        <f t="shared" si="11"/>
        <v>4369.4780487044509</v>
      </c>
      <c r="F73" s="199">
        <f t="shared" si="12"/>
        <v>4369.5</v>
      </c>
      <c r="G73" s="130">
        <f t="shared" si="36"/>
        <v>-5.2100499960943125E-3</v>
      </c>
      <c r="I73" s="199">
        <f t="shared" si="47"/>
        <v>-5.2100499960943125E-3</v>
      </c>
      <c r="K73" s="199"/>
      <c r="N73" s="199"/>
      <c r="O73" s="199"/>
      <c r="P73" s="129" t="s">
        <v>567</v>
      </c>
      <c r="Q73" s="201">
        <f t="shared" si="13"/>
        <v>26040.993999999999</v>
      </c>
      <c r="S73" s="131">
        <v>0.1</v>
      </c>
      <c r="Z73" s="24">
        <f t="shared" si="14"/>
        <v>4369.5</v>
      </c>
      <c r="AA73" s="136">
        <f t="shared" si="15"/>
        <v>-3.7870836115706692E-3</v>
      </c>
      <c r="AB73" s="136">
        <f t="shared" si="16"/>
        <v>-1.4229663845236433E-3</v>
      </c>
      <c r="AC73" s="136">
        <f t="shared" si="29"/>
        <v>-1.4229663845236433E-3</v>
      </c>
      <c r="AD73" s="136"/>
      <c r="AE73" s="136">
        <f t="shared" si="17"/>
        <v>2.0248333314842891E-7</v>
      </c>
      <c r="AF73" s="202">
        <f t="shared" si="18"/>
        <v>26040.993999999999</v>
      </c>
      <c r="AG73" s="203"/>
      <c r="AH73" s="24">
        <f t="shared" si="19"/>
        <v>-8.1976677824776439E-3</v>
      </c>
      <c r="AI73" s="24">
        <f t="shared" si="20"/>
        <v>1.2579231803013893</v>
      </c>
      <c r="AJ73" s="24">
        <f t="shared" si="21"/>
        <v>-0.90257577372108433</v>
      </c>
      <c r="AK73" s="24">
        <f t="shared" si="22"/>
        <v>-0.15321760037024806</v>
      </c>
      <c r="AL73" s="24">
        <f t="shared" si="23"/>
        <v>-0.5360282425600752</v>
      </c>
      <c r="AM73" s="24">
        <f t="shared" si="24"/>
        <v>-0.27462132024606001</v>
      </c>
      <c r="AN73" s="136">
        <f t="shared" si="48"/>
        <v>-0.39770749012743156</v>
      </c>
      <c r="AO73" s="136">
        <f t="shared" si="48"/>
        <v>-0.3976686669196805</v>
      </c>
      <c r="AP73" s="136">
        <f t="shared" si="48"/>
        <v>-0.39752830726599564</v>
      </c>
      <c r="AQ73" s="136">
        <f t="shared" si="48"/>
        <v>-0.39702092635850039</v>
      </c>
      <c r="AR73" s="136">
        <f t="shared" si="48"/>
        <v>-0.39518771261563329</v>
      </c>
      <c r="AS73" s="136">
        <f t="shared" si="48"/>
        <v>-0.38857574936735217</v>
      </c>
      <c r="AT73" s="136">
        <f t="shared" si="48"/>
        <v>-0.3648732058252202</v>
      </c>
      <c r="AU73" s="136">
        <f t="shared" si="26"/>
        <v>-0.28152649432040366</v>
      </c>
      <c r="AV73" s="136"/>
      <c r="AW73" s="24">
        <v>66000</v>
      </c>
      <c r="AX73" s="24">
        <f t="shared" si="38"/>
        <v>-6.47390751653509E-3</v>
      </c>
      <c r="AY73" s="24">
        <f t="shared" si="39"/>
        <v>-1.4421601192093035E-2</v>
      </c>
      <c r="AZ73" s="24">
        <f t="shared" si="40"/>
        <v>7.9476936755579451E-3</v>
      </c>
      <c r="BA73" s="24">
        <f t="shared" si="41"/>
        <v>0.90904800358360094</v>
      </c>
      <c r="BB73" s="24">
        <f t="shared" si="45"/>
        <v>0.96059367201879398</v>
      </c>
      <c r="BC73" s="24">
        <f t="shared" si="42"/>
        <v>1.8788172735080115</v>
      </c>
      <c r="BD73" s="24">
        <f t="shared" si="43"/>
        <v>1.3675358034625722</v>
      </c>
      <c r="BE73" s="24">
        <f t="shared" si="44"/>
        <v>7.8574724593439234</v>
      </c>
      <c r="BF73" s="24">
        <f t="shared" si="44"/>
        <v>7.8574724593439234</v>
      </c>
      <c r="BG73" s="24">
        <f t="shared" si="44"/>
        <v>7.8574724593439367</v>
      </c>
      <c r="BH73" s="24">
        <f t="shared" si="44"/>
        <v>7.8574724593307943</v>
      </c>
      <c r="BI73" s="24">
        <f t="shared" si="44"/>
        <v>7.857472471880615</v>
      </c>
      <c r="BJ73" s="24">
        <f t="shared" si="44"/>
        <v>7.8574604676360682</v>
      </c>
      <c r="BK73" s="24">
        <f t="shared" si="44"/>
        <v>7.8443831301450606</v>
      </c>
      <c r="BL73" s="24">
        <f t="shared" si="46"/>
        <v>7.5574742872213312</v>
      </c>
    </row>
    <row r="74" spans="1:64" ht="12.95" customHeight="1" x14ac:dyDescent="0.2">
      <c r="A74" s="129" t="s">
        <v>628</v>
      </c>
      <c r="B74" s="131"/>
      <c r="C74" s="130">
        <v>41390.447</v>
      </c>
      <c r="D74" s="130"/>
      <c r="E74" s="129">
        <f t="shared" si="11"/>
        <v>5763.8691041218872</v>
      </c>
      <c r="F74" s="199">
        <f t="shared" si="12"/>
        <v>5764</v>
      </c>
      <c r="G74" s="130">
        <f t="shared" si="36"/>
        <v>-3.1067599993548356E-2</v>
      </c>
      <c r="I74" s="199">
        <f t="shared" si="47"/>
        <v>-3.1067599993548356E-2</v>
      </c>
      <c r="K74" s="199"/>
      <c r="N74" s="199"/>
      <c r="O74" s="199"/>
      <c r="P74" s="129" t="s">
        <v>567</v>
      </c>
      <c r="Q74" s="201">
        <f t="shared" si="13"/>
        <v>26371.947</v>
      </c>
      <c r="S74" s="131">
        <v>0.1</v>
      </c>
      <c r="Z74" s="24">
        <f t="shared" si="14"/>
        <v>5764</v>
      </c>
      <c r="AA74" s="136">
        <f t="shared" si="15"/>
        <v>-3.6967083021431091E-3</v>
      </c>
      <c r="AB74" s="136">
        <f t="shared" si="16"/>
        <v>-2.7370891691405247E-2</v>
      </c>
      <c r="AC74" s="136">
        <f t="shared" si="29"/>
        <v>-2.7370891691405247E-2</v>
      </c>
      <c r="AD74" s="136"/>
      <c r="AE74" s="136">
        <f t="shared" si="17"/>
        <v>7.4916571198263682E-5</v>
      </c>
      <c r="AF74" s="202">
        <f t="shared" si="18"/>
        <v>26371.947</v>
      </c>
      <c r="AG74" s="203"/>
      <c r="AH74" s="24">
        <f t="shared" si="19"/>
        <v>-6.6731914620500841E-3</v>
      </c>
      <c r="AI74" s="24">
        <f t="shared" si="20"/>
        <v>1.293892851810619</v>
      </c>
      <c r="AJ74" s="24">
        <f t="shared" si="21"/>
        <v>-0.7116252351675828</v>
      </c>
      <c r="AK74" s="24">
        <f t="shared" si="22"/>
        <v>-6.0224510414129115E-2</v>
      </c>
      <c r="AL74" s="24">
        <f t="shared" si="23"/>
        <v>-0.20212178035559838</v>
      </c>
      <c r="AM74" s="24">
        <f t="shared" si="24"/>
        <v>-0.10140635677045251</v>
      </c>
      <c r="AN74" s="136">
        <f t="shared" si="48"/>
        <v>-0.14855006773351651</v>
      </c>
      <c r="AO74" s="136">
        <f t="shared" si="48"/>
        <v>-0.14852867210776108</v>
      </c>
      <c r="AP74" s="136">
        <f t="shared" si="48"/>
        <v>-0.14845655977451613</v>
      </c>
      <c r="AQ74" s="136">
        <f t="shared" si="48"/>
        <v>-0.14821351635235661</v>
      </c>
      <c r="AR74" s="136">
        <f t="shared" si="48"/>
        <v>-0.14739444109932767</v>
      </c>
      <c r="AS74" s="136">
        <f t="shared" si="48"/>
        <v>-0.14463482372112232</v>
      </c>
      <c r="AT74" s="136">
        <f t="shared" si="48"/>
        <v>-0.13534518918571467</v>
      </c>
      <c r="AU74" s="136">
        <f t="shared" si="26"/>
        <v>-0.10415511829944091</v>
      </c>
      <c r="AV74" s="136"/>
      <c r="AW74" s="24">
        <v>67000</v>
      </c>
      <c r="AX74" s="24">
        <f t="shared" si="38"/>
        <v>-5.4012591071162606E-3</v>
      </c>
      <c r="AY74" s="24">
        <f t="shared" si="39"/>
        <v>-1.3975601192093019E-2</v>
      </c>
      <c r="AZ74" s="24">
        <f t="shared" si="40"/>
        <v>8.5743420849767587E-3</v>
      </c>
      <c r="BA74" s="24">
        <f t="shared" si="41"/>
        <v>0.87638055948268778</v>
      </c>
      <c r="BB74" s="24">
        <f t="shared" si="45"/>
        <v>0.98642361220581309</v>
      </c>
      <c r="BC74" s="24">
        <f t="shared" si="42"/>
        <v>1.9955153686540639</v>
      </c>
      <c r="BD74" s="24">
        <f t="shared" si="43"/>
        <v>1.5497533478988499</v>
      </c>
      <c r="BE74" s="24">
        <f t="shared" si="44"/>
        <v>7.9822050081180498</v>
      </c>
      <c r="BF74" s="24">
        <f t="shared" si="44"/>
        <v>7.9822050082745815</v>
      </c>
      <c r="BG74" s="24">
        <f t="shared" si="44"/>
        <v>7.9822050041941708</v>
      </c>
      <c r="BH74" s="24">
        <f t="shared" si="44"/>
        <v>7.9822051105609395</v>
      </c>
      <c r="BI74" s="24">
        <f t="shared" si="44"/>
        <v>7.9822023377992402</v>
      </c>
      <c r="BJ74" s="24">
        <f t="shared" si="44"/>
        <v>7.9822745984896901</v>
      </c>
      <c r="BK74" s="24">
        <f t="shared" si="44"/>
        <v>7.9803780035322625</v>
      </c>
      <c r="BL74" s="24">
        <f t="shared" si="46"/>
        <v>7.6846678160997559</v>
      </c>
    </row>
    <row r="75" spans="1:64" ht="12.95" customHeight="1" x14ac:dyDescent="0.2">
      <c r="A75" s="129" t="s">
        <v>628</v>
      </c>
      <c r="B75" s="131"/>
      <c r="C75" s="130">
        <v>41391.42</v>
      </c>
      <c r="D75" s="130"/>
      <c r="E75" s="129">
        <f t="shared" si="11"/>
        <v>5767.9686061566736</v>
      </c>
      <c r="F75" s="199">
        <f t="shared" si="12"/>
        <v>5768</v>
      </c>
      <c r="G75" s="130">
        <f t="shared" si="36"/>
        <v>-7.4511999991955236E-3</v>
      </c>
      <c r="I75" s="199">
        <f t="shared" si="47"/>
        <v>-7.4511999991955236E-3</v>
      </c>
      <c r="K75" s="199"/>
      <c r="N75" s="199"/>
      <c r="O75" s="199"/>
      <c r="P75" s="129" t="s">
        <v>567</v>
      </c>
      <c r="Q75" s="201">
        <f t="shared" si="13"/>
        <v>26372.92</v>
      </c>
      <c r="S75" s="131">
        <v>0.1</v>
      </c>
      <c r="Z75" s="24">
        <f t="shared" si="14"/>
        <v>5768</v>
      </c>
      <c r="AA75" s="136">
        <f t="shared" si="15"/>
        <v>-3.6956763372802794E-3</v>
      </c>
      <c r="AB75" s="136">
        <f t="shared" si="16"/>
        <v>-3.7555236619152442E-3</v>
      </c>
      <c r="AC75" s="136">
        <f t="shared" si="29"/>
        <v>-3.7555236619152442E-3</v>
      </c>
      <c r="AD75" s="136"/>
      <c r="AE75" s="136">
        <f t="shared" si="17"/>
        <v>1.4103957975205286E-6</v>
      </c>
      <c r="AF75" s="202">
        <f t="shared" si="18"/>
        <v>26372.92</v>
      </c>
      <c r="AG75" s="203"/>
      <c r="AH75" s="24">
        <f t="shared" si="19"/>
        <v>-6.6681130331872548E-3</v>
      </c>
      <c r="AI75" s="24">
        <f t="shared" si="20"/>
        <v>1.2939518025117764</v>
      </c>
      <c r="AJ75" s="24">
        <f t="shared" si="21"/>
        <v>-0.71093554280645854</v>
      </c>
      <c r="AK75" s="24">
        <f t="shared" si="22"/>
        <v>-5.9936114322481054E-2</v>
      </c>
      <c r="AL75" s="24">
        <f t="shared" si="23"/>
        <v>-0.20114058212103175</v>
      </c>
      <c r="AM75" s="24">
        <f t="shared" si="24"/>
        <v>-0.10091073731743187</v>
      </c>
      <c r="AN75" s="136">
        <f t="shared" si="48"/>
        <v>-0.14782668316570291</v>
      </c>
      <c r="AO75" s="136">
        <f t="shared" si="48"/>
        <v>-0.14780537903652771</v>
      </c>
      <c r="AP75" s="136">
        <f t="shared" si="48"/>
        <v>-0.14773358283345217</v>
      </c>
      <c r="AQ75" s="136">
        <f t="shared" si="48"/>
        <v>-0.14749163093567769</v>
      </c>
      <c r="AR75" s="136">
        <f t="shared" si="48"/>
        <v>-0.14667632139568573</v>
      </c>
      <c r="AS75" s="136">
        <f t="shared" si="48"/>
        <v>-0.14392967816616664</v>
      </c>
      <c r="AT75" s="136">
        <f t="shared" si="48"/>
        <v>-0.1346846059564043</v>
      </c>
      <c r="AU75" s="136">
        <f t="shared" si="26"/>
        <v>-0.10364634418392704</v>
      </c>
      <c r="AV75" s="136"/>
      <c r="AW75" s="24">
        <v>68000</v>
      </c>
      <c r="AX75" s="24">
        <f t="shared" si="38"/>
        <v>-4.4525519087535714E-3</v>
      </c>
      <c r="AY75" s="24">
        <f t="shared" si="39"/>
        <v>-1.3505601192093028E-2</v>
      </c>
      <c r="AZ75" s="24">
        <f t="shared" si="40"/>
        <v>9.0530492833394566E-3</v>
      </c>
      <c r="BA75" s="24">
        <f t="shared" si="41"/>
        <v>0.84743424807978007</v>
      </c>
      <c r="BB75" s="24">
        <f t="shared" si="45"/>
        <v>0.99842208316515813</v>
      </c>
      <c r="BC75" s="24">
        <f t="shared" si="42"/>
        <v>2.1042991640924158</v>
      </c>
      <c r="BD75" s="24">
        <f t="shared" si="43"/>
        <v>1.7520304631686325</v>
      </c>
      <c r="BE75" s="24">
        <f t="shared" si="44"/>
        <v>8.1026347748813237</v>
      </c>
      <c r="BF75" s="24">
        <f t="shared" si="44"/>
        <v>8.1026347534289886</v>
      </c>
      <c r="BG75" s="24">
        <f t="shared" si="44"/>
        <v>8.1026350439942512</v>
      </c>
      <c r="BH75" s="24">
        <f t="shared" si="44"/>
        <v>8.102631108349037</v>
      </c>
      <c r="BI75" s="24">
        <f t="shared" si="44"/>
        <v>8.1026844106519018</v>
      </c>
      <c r="BJ75" s="24">
        <f t="shared" si="44"/>
        <v>8.1019615593414951</v>
      </c>
      <c r="BK75" s="24">
        <f t="shared" si="44"/>
        <v>8.1115952665078002</v>
      </c>
      <c r="BL75" s="24">
        <f t="shared" si="46"/>
        <v>7.8118613449781797</v>
      </c>
    </row>
    <row r="76" spans="1:64" ht="12.95" customHeight="1" x14ac:dyDescent="0.2">
      <c r="A76" s="129" t="s">
        <v>628</v>
      </c>
      <c r="B76" s="131"/>
      <c r="C76" s="130">
        <v>41392.370000000003</v>
      </c>
      <c r="D76" s="130"/>
      <c r="E76" s="129">
        <f t="shared" si="11"/>
        <v>5771.9712032101907</v>
      </c>
      <c r="F76" s="199">
        <f t="shared" si="12"/>
        <v>5772</v>
      </c>
      <c r="G76" s="130">
        <f t="shared" si="36"/>
        <v>-6.8347999913385138E-3</v>
      </c>
      <c r="I76" s="199">
        <f t="shared" si="47"/>
        <v>-6.8347999913385138E-3</v>
      </c>
      <c r="K76" s="199"/>
      <c r="N76" s="199"/>
      <c r="O76" s="199"/>
      <c r="P76" s="129" t="s">
        <v>567</v>
      </c>
      <c r="Q76" s="201">
        <f t="shared" si="13"/>
        <v>26373.870000000003</v>
      </c>
      <c r="S76" s="131">
        <v>0.1</v>
      </c>
      <c r="Z76" s="24">
        <f t="shared" si="14"/>
        <v>5772</v>
      </c>
      <c r="AA76" s="136">
        <f t="shared" si="15"/>
        <v>-3.6946402686636854E-3</v>
      </c>
      <c r="AB76" s="136">
        <f t="shared" si="16"/>
        <v>-3.1401597226748284E-3</v>
      </c>
      <c r="AC76" s="136">
        <f t="shared" si="29"/>
        <v>-3.1401597226748284E-3</v>
      </c>
      <c r="AD76" s="136"/>
      <c r="AE76" s="136">
        <f t="shared" si="17"/>
        <v>9.8606030839092559E-7</v>
      </c>
      <c r="AF76" s="202">
        <f t="shared" si="18"/>
        <v>26373.870000000003</v>
      </c>
      <c r="AG76" s="203"/>
      <c r="AH76" s="24">
        <f t="shared" si="19"/>
        <v>-6.6630308845706601E-3</v>
      </c>
      <c r="AI76" s="24">
        <f t="shared" si="20"/>
        <v>1.2940104755239761</v>
      </c>
      <c r="AJ76" s="24">
        <f t="shared" si="21"/>
        <v>-0.71024510328752211</v>
      </c>
      <c r="AK76" s="24">
        <f t="shared" si="22"/>
        <v>-5.9647634338383243E-2</v>
      </c>
      <c r="AL76" s="24">
        <f t="shared" si="23"/>
        <v>-0.20015929481153685</v>
      </c>
      <c r="AM76" s="24">
        <f t="shared" si="24"/>
        <v>-0.10041512194842712</v>
      </c>
      <c r="AN76" s="136">
        <f t="shared" si="48"/>
        <v>-0.14710326580879651</v>
      </c>
      <c r="AO76" s="136">
        <f t="shared" si="48"/>
        <v>-0.14708205335983815</v>
      </c>
      <c r="AP76" s="136">
        <f t="shared" si="48"/>
        <v>-0.14701057380048421</v>
      </c>
      <c r="AQ76" s="136">
        <f t="shared" si="48"/>
        <v>-0.14676971479794659</v>
      </c>
      <c r="AR76" s="136">
        <f t="shared" si="48"/>
        <v>-0.14595817436743785</v>
      </c>
      <c r="AS76" s="136">
        <f t="shared" si="48"/>
        <v>-0.14322451264409466</v>
      </c>
      <c r="AT76" s="136">
        <f t="shared" si="48"/>
        <v>-0.13402401469280706</v>
      </c>
      <c r="AU76" s="136">
        <f t="shared" si="26"/>
        <v>-0.10313757006841406</v>
      </c>
      <c r="AV76" s="136"/>
      <c r="AW76" s="24">
        <v>69000</v>
      </c>
      <c r="AX76" s="24">
        <f t="shared" si="38"/>
        <v>-3.6198992295496755E-3</v>
      </c>
      <c r="AY76" s="24">
        <f t="shared" si="39"/>
        <v>-1.3011601192093041E-2</v>
      </c>
      <c r="AZ76" s="24">
        <f t="shared" si="40"/>
        <v>9.391701962543365E-3</v>
      </c>
      <c r="BA76" s="24">
        <f t="shared" si="41"/>
        <v>0.82192026802930906</v>
      </c>
      <c r="BB76" s="24">
        <f t="shared" si="45"/>
        <v>0.99894968066188927</v>
      </c>
      <c r="BC76" s="24">
        <f t="shared" si="42"/>
        <v>2.2063200982793791</v>
      </c>
      <c r="BD76" s="24">
        <f t="shared" si="43"/>
        <v>1.9802143883000269</v>
      </c>
      <c r="BE76" s="24">
        <f t="shared" si="44"/>
        <v>8.2192620002829955</v>
      </c>
      <c r="BF76" s="24">
        <f t="shared" si="44"/>
        <v>8.2192617011371549</v>
      </c>
      <c r="BG76" s="24">
        <f t="shared" si="44"/>
        <v>8.2192644926229832</v>
      </c>
      <c r="BH76" s="24">
        <f t="shared" si="44"/>
        <v>8.219238443020906</v>
      </c>
      <c r="BI76" s="24">
        <f t="shared" si="44"/>
        <v>8.2194814638975142</v>
      </c>
      <c r="BJ76" s="24">
        <f t="shared" si="44"/>
        <v>8.2172082499911436</v>
      </c>
      <c r="BK76" s="24">
        <f t="shared" si="44"/>
        <v>8.2379699100367016</v>
      </c>
      <c r="BL76" s="24">
        <f t="shared" si="46"/>
        <v>7.9390548738566036</v>
      </c>
    </row>
    <row r="77" spans="1:64" ht="12.95" customHeight="1" x14ac:dyDescent="0.2">
      <c r="A77" s="129" t="s">
        <v>629</v>
      </c>
      <c r="B77" s="131" t="s">
        <v>646</v>
      </c>
      <c r="C77" s="130">
        <v>41436.404000000002</v>
      </c>
      <c r="D77" s="130"/>
      <c r="E77" s="129">
        <f t="shared" si="11"/>
        <v>5957.4978965299388</v>
      </c>
      <c r="F77" s="199">
        <f t="shared" si="12"/>
        <v>5957.5</v>
      </c>
      <c r="G77" s="130">
        <f t="shared" si="36"/>
        <v>-4.9924999620998278E-4</v>
      </c>
      <c r="I77" s="199">
        <f t="shared" si="47"/>
        <v>-4.9924999620998278E-4</v>
      </c>
      <c r="K77" s="199"/>
      <c r="N77" s="199"/>
      <c r="O77" s="199"/>
      <c r="P77" s="129" t="s">
        <v>567</v>
      </c>
      <c r="Q77" s="201">
        <f t="shared" si="13"/>
        <v>26417.904000000002</v>
      </c>
      <c r="S77" s="131">
        <v>0.1</v>
      </c>
      <c r="Z77" s="24">
        <f t="shared" si="14"/>
        <v>5957.5</v>
      </c>
      <c r="AA77" s="136">
        <f t="shared" si="15"/>
        <v>-3.6421438120285859E-3</v>
      </c>
      <c r="AB77" s="136">
        <f t="shared" si="16"/>
        <v>3.1428938158186031E-3</v>
      </c>
      <c r="AC77" s="136">
        <f t="shared" si="29"/>
        <v>3.1428938158186031E-3</v>
      </c>
      <c r="AD77" s="136"/>
      <c r="AE77" s="136">
        <f t="shared" si="17"/>
        <v>9.8777815375108205E-7</v>
      </c>
      <c r="AF77" s="202">
        <f t="shared" si="18"/>
        <v>26417.904000000002</v>
      </c>
      <c r="AG77" s="203"/>
      <c r="AH77" s="24">
        <f t="shared" si="19"/>
        <v>-6.4233192949355615E-3</v>
      </c>
      <c r="AI77" s="24">
        <f t="shared" si="20"/>
        <v>1.2964237308245243</v>
      </c>
      <c r="AJ77" s="24">
        <f t="shared" si="21"/>
        <v>-0.67741936269671787</v>
      </c>
      <c r="AK77" s="24">
        <f t="shared" si="22"/>
        <v>-4.6184107700268366E-2</v>
      </c>
      <c r="AL77" s="24">
        <f t="shared" si="23"/>
        <v>-0.15456168648410956</v>
      </c>
      <c r="AM77" s="24">
        <f t="shared" si="24"/>
        <v>-7.7435060533928249E-2</v>
      </c>
      <c r="AN77" s="136">
        <f t="shared" si="48"/>
        <v>-0.11352152842498356</v>
      </c>
      <c r="AO77" s="136">
        <f t="shared" si="48"/>
        <v>-0.11350475612897931</v>
      </c>
      <c r="AP77" s="136">
        <f t="shared" si="48"/>
        <v>-0.11344848657428222</v>
      </c>
      <c r="AQ77" s="136">
        <f t="shared" si="48"/>
        <v>-0.11325970987957282</v>
      </c>
      <c r="AR77" s="136">
        <f t="shared" si="48"/>
        <v>-0.11262641934182038</v>
      </c>
      <c r="AS77" s="136">
        <f t="shared" si="48"/>
        <v>-0.11050224481591134</v>
      </c>
      <c r="AT77" s="136">
        <f t="shared" si="48"/>
        <v>-0.1033809656162705</v>
      </c>
      <c r="AU77" s="136">
        <f t="shared" si="26"/>
        <v>-7.9543170461465529E-2</v>
      </c>
      <c r="AV77" s="136"/>
      <c r="AW77" s="24">
        <v>70000</v>
      </c>
      <c r="AX77" s="24">
        <f t="shared" ref="AX77:AX97" si="49">AB$3+AB$4*AW77+AB$5*AW77^2+AZ77</f>
        <v>-2.8950903975059426E-3</v>
      </c>
      <c r="AY77" s="24">
        <f t="shared" ref="AY77:AY97" si="50">AB$3+AB$4*AW77+AB$5*AW77^2</f>
        <v>-1.2493601192093022E-2</v>
      </c>
      <c r="AZ77" s="24">
        <f t="shared" ref="AZ77:AZ97" si="51">$AB$6*($AB$11/BA77*BB77+$AB$12)</f>
        <v>9.5985107945870795E-3</v>
      </c>
      <c r="BA77" s="24">
        <f t="shared" ref="BA77:BA97" si="52">1+$AB$7*COS(BC77)</f>
        <v>0.79954204935853879</v>
      </c>
      <c r="BB77" s="24">
        <f t="shared" ref="BB77:BB97" si="53">SIN(BC77+RADIANS($AB$9))</f>
        <v>0.98992211493751536</v>
      </c>
      <c r="BC77" s="24">
        <f t="shared" ref="BC77:BC97" si="54">2*ATAN(BD77)</f>
        <v>2.3025738812146073</v>
      </c>
      <c r="BD77" s="24">
        <f t="shared" ref="BD77:BD97" si="55">SQRT((1+$AB$7)/(1-$AB$7))*TAN(BE77/2)</f>
        <v>2.2422318008310094</v>
      </c>
      <c r="BE77" s="24">
        <f t="shared" ref="BE77:BE97" si="56">$BL77+$AB$7*SIN(BF77)</f>
        <v>8.3325457427931102</v>
      </c>
      <c r="BF77" s="24">
        <f t="shared" ref="BF77:BF97" si="57">$BL77+$AB$7*SIN(BG77)</f>
        <v>8.3325441632383921</v>
      </c>
      <c r="BG77" s="24">
        <f t="shared" ref="BG77:BG97" si="58">$BL77+$AB$7*SIN(BH77)</f>
        <v>8.332555596642127</v>
      </c>
      <c r="BH77" s="24">
        <f t="shared" ref="BH77:BH97" si="59">$BL77+$AB$7*SIN(BI77)</f>
        <v>8.332472831729298</v>
      </c>
      <c r="BI77" s="24">
        <f t="shared" ref="BI77:BI97" si="60">$BL77+$AB$7*SIN(BJ77)</f>
        <v>8.3330716582635578</v>
      </c>
      <c r="BJ77" s="24">
        <f t="shared" ref="BJ77:BJ97" si="61">$BL77+$AB$7*SIN(BK77)</f>
        <v>8.3287232699080693</v>
      </c>
      <c r="BK77" s="24">
        <f t="shared" ref="BK77:BK97" si="62">$BL77+$AB$7*SIN(BL77)</f>
        <v>8.3595151643536312</v>
      </c>
      <c r="BL77" s="24">
        <f t="shared" ref="BL77:BL97" si="63">RADIANS($AB$9)+$AB$18*(AW77-AB$15)</f>
        <v>8.0662484027350292</v>
      </c>
    </row>
    <row r="78" spans="1:64" ht="12.95" customHeight="1" x14ac:dyDescent="0.2">
      <c r="A78" s="129" t="s">
        <v>629</v>
      </c>
      <c r="B78" s="131"/>
      <c r="C78" s="130">
        <v>41439.366999999998</v>
      </c>
      <c r="D78" s="130"/>
      <c r="E78" s="129">
        <f t="shared" si="11"/>
        <v>5969.9817860767816</v>
      </c>
      <c r="F78" s="199">
        <f t="shared" si="12"/>
        <v>5970</v>
      </c>
      <c r="G78" s="130">
        <f t="shared" si="36"/>
        <v>-4.3230000010225922E-3</v>
      </c>
      <c r="I78" s="199">
        <f t="shared" si="47"/>
        <v>-4.3230000010225922E-3</v>
      </c>
      <c r="K78" s="199"/>
      <c r="N78" s="199"/>
      <c r="O78" s="199"/>
      <c r="P78" s="129" t="s">
        <v>567</v>
      </c>
      <c r="Q78" s="201">
        <f t="shared" si="13"/>
        <v>26420.866999999998</v>
      </c>
      <c r="S78" s="131">
        <v>0.1</v>
      </c>
      <c r="Z78" s="24">
        <f t="shared" si="14"/>
        <v>5970</v>
      </c>
      <c r="AA78" s="136">
        <f t="shared" si="15"/>
        <v>-3.6382975396067494E-3</v>
      </c>
      <c r="AB78" s="136">
        <f t="shared" si="16"/>
        <v>-6.8470246141584274E-4</v>
      </c>
      <c r="AC78" s="136">
        <f t="shared" si="29"/>
        <v>-6.8470246141584274E-4</v>
      </c>
      <c r="AD78" s="136"/>
      <c r="AE78" s="136">
        <f t="shared" si="17"/>
        <v>4.6881746066891364E-8</v>
      </c>
      <c r="AF78" s="202">
        <f t="shared" si="18"/>
        <v>26420.866999999998</v>
      </c>
      <c r="AG78" s="203"/>
      <c r="AH78" s="24">
        <f t="shared" si="19"/>
        <v>-6.4068871475137243E-3</v>
      </c>
      <c r="AI78" s="24">
        <f t="shared" si="20"/>
        <v>1.2965645005467397</v>
      </c>
      <c r="AJ78" s="24">
        <f t="shared" si="21"/>
        <v>-0.67515167295315925</v>
      </c>
      <c r="AK78" s="24">
        <f t="shared" si="22"/>
        <v>-4.5271370814929511E-2</v>
      </c>
      <c r="AL78" s="24">
        <f t="shared" si="23"/>
        <v>-0.151483257212706</v>
      </c>
      <c r="AM78" s="24">
        <f t="shared" si="24"/>
        <v>-7.5886799790197357E-2</v>
      </c>
      <c r="AN78" s="136">
        <f t="shared" si="48"/>
        <v>-0.11125647083793025</v>
      </c>
      <c r="AO78" s="136">
        <f t="shared" si="48"/>
        <v>-0.11124001000138899</v>
      </c>
      <c r="AP78" s="136">
        <f t="shared" si="48"/>
        <v>-0.11118479947058793</v>
      </c>
      <c r="AQ78" s="136">
        <f t="shared" si="48"/>
        <v>-0.11099962286573936</v>
      </c>
      <c r="AR78" s="136">
        <f t="shared" si="48"/>
        <v>-0.11037856677615634</v>
      </c>
      <c r="AS78" s="136">
        <f t="shared" si="48"/>
        <v>-0.10829594333133345</v>
      </c>
      <c r="AT78" s="136">
        <f t="shared" si="48"/>
        <v>-0.10131554898817456</v>
      </c>
      <c r="AU78" s="136">
        <f t="shared" si="26"/>
        <v>-7.7953251350485253E-2</v>
      </c>
      <c r="AV78" s="136"/>
      <c r="AW78" s="24">
        <v>71000</v>
      </c>
      <c r="AX78" s="24">
        <f t="shared" si="49"/>
        <v>-2.26993244550985E-3</v>
      </c>
      <c r="AY78" s="24">
        <f t="shared" si="50"/>
        <v>-1.1951601192093035E-2</v>
      </c>
      <c r="AZ78" s="24">
        <f t="shared" si="51"/>
        <v>9.6816687465831851E-3</v>
      </c>
      <c r="BA78" s="24">
        <f t="shared" si="52"/>
        <v>0.7800180117418628</v>
      </c>
      <c r="BB78" s="24">
        <f t="shared" si="53"/>
        <v>0.97287717071498292</v>
      </c>
      <c r="BC78" s="24">
        <f t="shared" si="54"/>
        <v>2.3939199982961763</v>
      </c>
      <c r="BD78" s="24">
        <f t="shared" si="55"/>
        <v>2.5491786479762082</v>
      </c>
      <c r="BE78" s="24">
        <f t="shared" si="56"/>
        <v>8.4429046077491865</v>
      </c>
      <c r="BF78" s="24">
        <f t="shared" si="57"/>
        <v>8.4428994925113479</v>
      </c>
      <c r="BG78" s="24">
        <f t="shared" si="58"/>
        <v>8.442930188429937</v>
      </c>
      <c r="BH78" s="24">
        <f t="shared" si="59"/>
        <v>8.4427459647944723</v>
      </c>
      <c r="BI78" s="24">
        <f t="shared" si="60"/>
        <v>8.443850834112709</v>
      </c>
      <c r="BJ78" s="24">
        <f t="shared" si="61"/>
        <v>8.4371967999420896</v>
      </c>
      <c r="BK78" s="24">
        <f t="shared" si="62"/>
        <v>8.4763222852099922</v>
      </c>
      <c r="BL78" s="24">
        <f t="shared" si="63"/>
        <v>8.193441931613453</v>
      </c>
    </row>
    <row r="79" spans="1:64" ht="12.95" customHeight="1" x14ac:dyDescent="0.2">
      <c r="A79" s="129" t="s">
        <v>629</v>
      </c>
      <c r="B79" s="131"/>
      <c r="C79" s="130">
        <v>41439.372000000003</v>
      </c>
      <c r="D79" s="130"/>
      <c r="E79" s="129">
        <f t="shared" si="11"/>
        <v>5970.0028523770834</v>
      </c>
      <c r="F79" s="199">
        <f t="shared" si="12"/>
        <v>5970</v>
      </c>
      <c r="G79" s="130">
        <f t="shared" si="36"/>
        <v>6.7700000363402069E-4</v>
      </c>
      <c r="I79" s="199">
        <f t="shared" si="47"/>
        <v>6.7700000363402069E-4</v>
      </c>
      <c r="K79" s="199"/>
      <c r="N79" s="199"/>
      <c r="O79" s="199"/>
      <c r="P79" s="129" t="s">
        <v>567</v>
      </c>
      <c r="Q79" s="201">
        <f t="shared" si="13"/>
        <v>26420.872000000003</v>
      </c>
      <c r="S79" s="131">
        <v>0.1</v>
      </c>
      <c r="Z79" s="24">
        <f t="shared" si="14"/>
        <v>5970</v>
      </c>
      <c r="AA79" s="136">
        <f t="shared" si="15"/>
        <v>-3.6382975396067494E-3</v>
      </c>
      <c r="AB79" s="136">
        <f t="shared" si="16"/>
        <v>4.3152975432407701E-3</v>
      </c>
      <c r="AC79" s="136">
        <f t="shared" si="29"/>
        <v>4.3152975432407701E-3</v>
      </c>
      <c r="AD79" s="136"/>
      <c r="AE79" s="136">
        <f t="shared" si="17"/>
        <v>1.8621792886699827E-6</v>
      </c>
      <c r="AF79" s="202">
        <f t="shared" si="18"/>
        <v>26420.872000000003</v>
      </c>
      <c r="AG79" s="203"/>
      <c r="AH79" s="24">
        <f t="shared" si="19"/>
        <v>-6.4068871475137243E-3</v>
      </c>
      <c r="AI79" s="24">
        <f t="shared" si="20"/>
        <v>1.2965645005467397</v>
      </c>
      <c r="AJ79" s="24">
        <f t="shared" si="21"/>
        <v>-0.67515167295315925</v>
      </c>
      <c r="AK79" s="24">
        <f t="shared" si="22"/>
        <v>-4.5271370814929511E-2</v>
      </c>
      <c r="AL79" s="24">
        <f t="shared" si="23"/>
        <v>-0.151483257212706</v>
      </c>
      <c r="AM79" s="24">
        <f t="shared" si="24"/>
        <v>-7.5886799790197357E-2</v>
      </c>
      <c r="AN79" s="136">
        <f t="shared" si="48"/>
        <v>-0.11125647083793025</v>
      </c>
      <c r="AO79" s="136">
        <f t="shared" si="48"/>
        <v>-0.11124001000138899</v>
      </c>
      <c r="AP79" s="136">
        <f t="shared" si="48"/>
        <v>-0.11118479947058793</v>
      </c>
      <c r="AQ79" s="136">
        <f t="shared" si="48"/>
        <v>-0.11099962286573936</v>
      </c>
      <c r="AR79" s="136">
        <f t="shared" si="48"/>
        <v>-0.11037856677615634</v>
      </c>
      <c r="AS79" s="136">
        <f t="shared" si="48"/>
        <v>-0.10829594333133345</v>
      </c>
      <c r="AT79" s="136">
        <f t="shared" si="48"/>
        <v>-0.10131554898817456</v>
      </c>
      <c r="AU79" s="136">
        <f t="shared" si="26"/>
        <v>-7.7953251350485253E-2</v>
      </c>
      <c r="AV79" s="136"/>
      <c r="AW79" s="24">
        <v>72000</v>
      </c>
      <c r="AX79" s="24">
        <f t="shared" si="49"/>
        <v>-1.7364444002364345E-3</v>
      </c>
      <c r="AY79" s="24">
        <f t="shared" si="50"/>
        <v>-1.1385601192093024E-2</v>
      </c>
      <c r="AZ79" s="24">
        <f t="shared" si="51"/>
        <v>9.6491567918565897E-3</v>
      </c>
      <c r="BA79" s="24">
        <f t="shared" si="52"/>
        <v>0.76309260780936794</v>
      </c>
      <c r="BB79" s="24">
        <f t="shared" si="53"/>
        <v>0.94904063382725723</v>
      </c>
      <c r="BC79" s="24">
        <f t="shared" si="54"/>
        <v>2.4811019981561526</v>
      </c>
      <c r="BD79" s="24">
        <f t="shared" si="55"/>
        <v>2.9171613606023206</v>
      </c>
      <c r="BE79" s="24">
        <f t="shared" si="56"/>
        <v>8.5507196609516249</v>
      </c>
      <c r="BF79" s="24">
        <f t="shared" si="57"/>
        <v>8.5507075064426257</v>
      </c>
      <c r="BG79" s="24">
        <f t="shared" si="58"/>
        <v>8.5507706400988415</v>
      </c>
      <c r="BH79" s="24">
        <f t="shared" si="59"/>
        <v>8.5504426556858295</v>
      </c>
      <c r="BI79" s="24">
        <f t="shared" si="60"/>
        <v>8.5521451629388068</v>
      </c>
      <c r="BJ79" s="24">
        <f t="shared" si="61"/>
        <v>8.5432696745206371</v>
      </c>
      <c r="BK79" s="24">
        <f t="shared" si="62"/>
        <v>8.5885590795100306</v>
      </c>
      <c r="BL79" s="24">
        <f t="shared" si="63"/>
        <v>8.3206354604918769</v>
      </c>
    </row>
    <row r="80" spans="1:64" ht="12.95" customHeight="1" x14ac:dyDescent="0.2">
      <c r="A80" s="129" t="s">
        <v>629</v>
      </c>
      <c r="B80" s="131" t="s">
        <v>646</v>
      </c>
      <c r="C80" s="130">
        <v>41440.423999999999</v>
      </c>
      <c r="D80" s="130"/>
      <c r="E80" s="129">
        <f t="shared" si="11"/>
        <v>5974.4352019563094</v>
      </c>
      <c r="F80" s="199">
        <f t="shared" si="12"/>
        <v>5974.5</v>
      </c>
      <c r="G80" s="130">
        <f t="shared" si="36"/>
        <v>-1.5379550000943709E-2</v>
      </c>
      <c r="I80" s="199">
        <f t="shared" si="47"/>
        <v>-1.5379550000943709E-2</v>
      </c>
      <c r="K80" s="199"/>
      <c r="N80" s="199"/>
      <c r="O80" s="199"/>
      <c r="P80" s="129" t="s">
        <v>567</v>
      </c>
      <c r="Q80" s="201">
        <f t="shared" si="13"/>
        <v>26421.923999999999</v>
      </c>
      <c r="S80" s="131">
        <v>0.1</v>
      </c>
      <c r="Z80" s="24">
        <f t="shared" si="14"/>
        <v>5974.5</v>
      </c>
      <c r="AA80" s="136">
        <f t="shared" si="15"/>
        <v>-3.6369034786618397E-3</v>
      </c>
      <c r="AB80" s="136">
        <f t="shared" si="16"/>
        <v>-1.1742646522281869E-2</v>
      </c>
      <c r="AC80" s="136">
        <f t="shared" si="29"/>
        <v>-1.1742646522281869E-2</v>
      </c>
      <c r="AD80" s="136"/>
      <c r="AE80" s="136">
        <f t="shared" si="17"/>
        <v>1.378897473472585E-5</v>
      </c>
      <c r="AF80" s="202">
        <f t="shared" si="18"/>
        <v>26421.923999999999</v>
      </c>
      <c r="AG80" s="203"/>
      <c r="AH80" s="24">
        <f t="shared" si="19"/>
        <v>-6.400963089568815E-3</v>
      </c>
      <c r="AI80" s="24">
        <f t="shared" si="20"/>
        <v>1.2966144970181519</v>
      </c>
      <c r="AJ80" s="24">
        <f t="shared" si="21"/>
        <v>-0.67433361724803786</v>
      </c>
      <c r="AK80" s="24">
        <f t="shared" si="22"/>
        <v>-4.4942631861838528E-2</v>
      </c>
      <c r="AL80" s="24">
        <f t="shared" si="23"/>
        <v>-0.15037486018319327</v>
      </c>
      <c r="AM80" s="24">
        <f t="shared" si="24"/>
        <v>-7.5329433137242649E-2</v>
      </c>
      <c r="AN80" s="136">
        <f t="shared" si="48"/>
        <v>-0.11044099041521467</v>
      </c>
      <c r="AO80" s="136">
        <f t="shared" si="48"/>
        <v>-0.11042464205039858</v>
      </c>
      <c r="AP80" s="136">
        <f t="shared" si="48"/>
        <v>-0.1103698137288016</v>
      </c>
      <c r="AQ80" s="136">
        <f t="shared" si="48"/>
        <v>-0.1101859356995733</v>
      </c>
      <c r="AR80" s="136">
        <f t="shared" si="48"/>
        <v>-0.10956929026145631</v>
      </c>
      <c r="AS80" s="136">
        <f t="shared" si="48"/>
        <v>-0.10750163863866902</v>
      </c>
      <c r="AT80" s="136">
        <f t="shared" si="48"/>
        <v>-0.10057198448232502</v>
      </c>
      <c r="AU80" s="136">
        <f t="shared" si="26"/>
        <v>-7.7380880470532709E-2</v>
      </c>
      <c r="AV80" s="136"/>
      <c r="AW80" s="24">
        <v>73000</v>
      </c>
      <c r="AX80" s="24">
        <f t="shared" si="49"/>
        <v>-1.2869559295212839E-3</v>
      </c>
      <c r="AY80" s="24">
        <f t="shared" si="50"/>
        <v>-1.0795601192093038E-2</v>
      </c>
      <c r="AZ80" s="24">
        <f t="shared" si="51"/>
        <v>9.5086452625717539E-3</v>
      </c>
      <c r="BA80" s="24">
        <f t="shared" si="52"/>
        <v>0.74854068044830313</v>
      </c>
      <c r="BB80" s="24">
        <f t="shared" si="53"/>
        <v>0.91938465076098363</v>
      </c>
      <c r="BC80" s="24">
        <f t="shared" si="54"/>
        <v>2.5647664156639753</v>
      </c>
      <c r="BD80" s="24">
        <f t="shared" si="55"/>
        <v>3.3705735646122932</v>
      </c>
      <c r="BE80" s="24">
        <f t="shared" si="56"/>
        <v>8.6563382519329952</v>
      </c>
      <c r="BF80" s="24">
        <f t="shared" si="57"/>
        <v>8.6563151177830289</v>
      </c>
      <c r="BG80" s="24">
        <f t="shared" si="58"/>
        <v>8.6564223667300197</v>
      </c>
      <c r="BH80" s="24">
        <f t="shared" si="59"/>
        <v>8.6559250713611959</v>
      </c>
      <c r="BI80" s="24">
        <f t="shared" si="60"/>
        <v>8.6582289356622066</v>
      </c>
      <c r="BJ80" s="24">
        <f t="shared" si="61"/>
        <v>8.6475119625693999</v>
      </c>
      <c r="BK80" s="24">
        <f t="shared" si="62"/>
        <v>8.6964671941563001</v>
      </c>
      <c r="BL80" s="24">
        <f t="shared" si="63"/>
        <v>8.4478289893703025</v>
      </c>
    </row>
    <row r="81" spans="1:64" ht="12.95" customHeight="1" x14ac:dyDescent="0.2">
      <c r="A81" s="129" t="s">
        <v>629</v>
      </c>
      <c r="B81" s="131"/>
      <c r="C81" s="130">
        <v>41471.406000000003</v>
      </c>
      <c r="D81" s="130"/>
      <c r="E81" s="129">
        <f t="shared" si="11"/>
        <v>6104.970425021058</v>
      </c>
      <c r="F81" s="199">
        <f t="shared" si="12"/>
        <v>6105</v>
      </c>
      <c r="G81" s="130">
        <f t="shared" si="36"/>
        <v>-7.0194999934756197E-3</v>
      </c>
      <c r="I81" s="199">
        <f t="shared" si="47"/>
        <v>-7.0194999934756197E-3</v>
      </c>
      <c r="K81" s="199"/>
      <c r="N81" s="199"/>
      <c r="O81" s="199"/>
      <c r="P81" s="129" t="s">
        <v>567</v>
      </c>
      <c r="Q81" s="201">
        <f t="shared" si="13"/>
        <v>26452.906000000003</v>
      </c>
      <c r="S81" s="131">
        <v>0.1</v>
      </c>
      <c r="Z81" s="24">
        <f t="shared" si="14"/>
        <v>6105</v>
      </c>
      <c r="AA81" s="136">
        <f t="shared" si="15"/>
        <v>-3.594334767753754E-3</v>
      </c>
      <c r="AB81" s="136">
        <f t="shared" si="16"/>
        <v>-3.4251652257218657E-3</v>
      </c>
      <c r="AC81" s="136">
        <f t="shared" si="29"/>
        <v>-3.4251652257218657E-3</v>
      </c>
      <c r="AD81" s="136"/>
      <c r="AE81" s="136">
        <f t="shared" si="17"/>
        <v>1.1731756823494319E-6</v>
      </c>
      <c r="AF81" s="202">
        <f t="shared" si="18"/>
        <v>26452.906000000003</v>
      </c>
      <c r="AG81" s="203"/>
      <c r="AH81" s="24">
        <f t="shared" si="19"/>
        <v>-6.2272358756607291E-3</v>
      </c>
      <c r="AI81" s="24">
        <f t="shared" si="20"/>
        <v>1.2979068643675331</v>
      </c>
      <c r="AJ81" s="24">
        <f t="shared" si="21"/>
        <v>-0.65022752847345755</v>
      </c>
      <c r="AK81" s="24">
        <f t="shared" si="22"/>
        <v>-3.5376548202223239E-2</v>
      </c>
      <c r="AL81" s="24">
        <f t="shared" si="23"/>
        <v>-0.1181968465625816</v>
      </c>
      <c r="AM81" s="24">
        <f t="shared" si="24"/>
        <v>-5.9167322388319815E-2</v>
      </c>
      <c r="AN81" s="136">
        <f t="shared" ref="AN81:AT90" si="64">$AU81+$AB$7*SIN(AO81)</f>
        <v>-8.6779389744457217E-2</v>
      </c>
      <c r="AO81" s="136">
        <f t="shared" si="64"/>
        <v>-8.6766377061566285E-2</v>
      </c>
      <c r="AP81" s="136">
        <f t="shared" si="64"/>
        <v>-8.6722837746064568E-2</v>
      </c>
      <c r="AQ81" s="136">
        <f t="shared" si="64"/>
        <v>-8.6577160146456875E-2</v>
      </c>
      <c r="AR81" s="136">
        <f t="shared" si="64"/>
        <v>-8.6089752834062019E-2</v>
      </c>
      <c r="AS81" s="136">
        <f t="shared" si="64"/>
        <v>-8.4459136502947688E-2</v>
      </c>
      <c r="AT81" s="136">
        <f t="shared" si="64"/>
        <v>-7.9005536634465162E-2</v>
      </c>
      <c r="AU81" s="136">
        <f t="shared" si="26"/>
        <v>-6.0782124951898275E-2</v>
      </c>
      <c r="AV81" s="136"/>
      <c r="AW81" s="24">
        <v>74000</v>
      </c>
      <c r="AX81" s="24">
        <f t="shared" si="49"/>
        <v>-9.1414454998647345E-4</v>
      </c>
      <c r="AY81" s="24">
        <f t="shared" si="50"/>
        <v>-1.0181601192093021E-2</v>
      </c>
      <c r="AZ81" s="24">
        <f t="shared" si="51"/>
        <v>9.2674566421065471E-3</v>
      </c>
      <c r="BA81" s="24">
        <f t="shared" si="52"/>
        <v>0.73616817398264534</v>
      </c>
      <c r="BB81" s="24">
        <f t="shared" si="53"/>
        <v>0.88467671134204029</v>
      </c>
      <c r="BC81" s="24">
        <f t="shared" si="54"/>
        <v>2.645479580858825</v>
      </c>
      <c r="BD81" s="24">
        <f t="shared" si="55"/>
        <v>3.9483123439391643</v>
      </c>
      <c r="BE81" s="24">
        <f t="shared" si="56"/>
        <v>8.7600781271604227</v>
      </c>
      <c r="BF81" s="24">
        <f t="shared" si="57"/>
        <v>8.7600411164966143</v>
      </c>
      <c r="BG81" s="24">
        <f t="shared" si="58"/>
        <v>8.7601978495326627</v>
      </c>
      <c r="BH81" s="24">
        <f t="shared" si="59"/>
        <v>8.7595339833597592</v>
      </c>
      <c r="BI81" s="24">
        <f t="shared" si="60"/>
        <v>8.7623435269939254</v>
      </c>
      <c r="BJ81" s="24">
        <f t="shared" si="61"/>
        <v>8.7504105019074085</v>
      </c>
      <c r="BK81" s="24">
        <f t="shared" si="62"/>
        <v>8.8003582119069979</v>
      </c>
      <c r="BL81" s="24">
        <f t="shared" si="63"/>
        <v>8.5750225182487263</v>
      </c>
    </row>
    <row r="82" spans="1:64" ht="12.95" customHeight="1" x14ac:dyDescent="0.2">
      <c r="A82" s="129" t="s">
        <v>630</v>
      </c>
      <c r="B82" s="131" t="s">
        <v>646</v>
      </c>
      <c r="C82" s="130">
        <v>41506.404000000002</v>
      </c>
      <c r="D82" s="130"/>
      <c r="E82" s="129">
        <f t="shared" si="11"/>
        <v>6252.4261004719492</v>
      </c>
      <c r="F82" s="199">
        <f t="shared" si="12"/>
        <v>6252.5</v>
      </c>
      <c r="G82" s="130">
        <f t="shared" si="36"/>
        <v>-1.7539749991556164E-2</v>
      </c>
      <c r="I82" s="199">
        <f t="shared" si="47"/>
        <v>-1.7539749991556164E-2</v>
      </c>
      <c r="K82" s="199"/>
      <c r="N82" s="199"/>
      <c r="O82" s="199"/>
      <c r="P82" s="129" t="s">
        <v>567</v>
      </c>
      <c r="Q82" s="201">
        <f t="shared" si="13"/>
        <v>26487.904000000002</v>
      </c>
      <c r="S82" s="131">
        <v>0.1</v>
      </c>
      <c r="Z82" s="24">
        <f t="shared" si="14"/>
        <v>6252.5</v>
      </c>
      <c r="AA82" s="136">
        <f t="shared" si="15"/>
        <v>-3.5413498768956534E-3</v>
      </c>
      <c r="AB82" s="136">
        <f t="shared" si="16"/>
        <v>-1.3998400114660511E-2</v>
      </c>
      <c r="AC82" s="136">
        <f t="shared" si="29"/>
        <v>-1.3998400114660511E-2</v>
      </c>
      <c r="AD82" s="136"/>
      <c r="AE82" s="136">
        <f t="shared" si="17"/>
        <v>1.9595520577012742E-5</v>
      </c>
      <c r="AF82" s="202">
        <f t="shared" si="18"/>
        <v>26487.904000000002</v>
      </c>
      <c r="AG82" s="203"/>
      <c r="AH82" s="24">
        <f t="shared" si="19"/>
        <v>-6.0264987598026287E-3</v>
      </c>
      <c r="AI82" s="24">
        <f t="shared" si="20"/>
        <v>1.2989978563719013</v>
      </c>
      <c r="AJ82" s="24">
        <f t="shared" si="21"/>
        <v>-0.62211947092619213</v>
      </c>
      <c r="AK82" s="24">
        <f t="shared" si="22"/>
        <v>-2.4500650705806006E-2</v>
      </c>
      <c r="AL82" s="24">
        <f t="shared" si="23"/>
        <v>-8.1759895040709199E-2</v>
      </c>
      <c r="AM82" s="24">
        <f t="shared" si="24"/>
        <v>-4.0902735202101005E-2</v>
      </c>
      <c r="AN82" s="136">
        <f t="shared" si="64"/>
        <v>-6.0010787731044485E-2</v>
      </c>
      <c r="AO82" s="136">
        <f t="shared" si="64"/>
        <v>-6.0001690858985879E-2</v>
      </c>
      <c r="AP82" s="136">
        <f t="shared" si="64"/>
        <v>-5.9971313313527258E-2</v>
      </c>
      <c r="AQ82" s="136">
        <f t="shared" si="64"/>
        <v>-5.9869872773116284E-2</v>
      </c>
      <c r="AR82" s="136">
        <f t="shared" si="64"/>
        <v>-5.9531134158432877E-2</v>
      </c>
      <c r="AS82" s="136">
        <f t="shared" si="64"/>
        <v>-5.8400039578070898E-2</v>
      </c>
      <c r="AT82" s="136">
        <f t="shared" si="64"/>
        <v>-5.46236936221451E-2</v>
      </c>
      <c r="AU82" s="136">
        <f t="shared" si="26"/>
        <v>-4.2021079442331022E-2</v>
      </c>
      <c r="AV82" s="136"/>
      <c r="AW82" s="24">
        <v>75000</v>
      </c>
      <c r="AX82" s="24">
        <f t="shared" si="49"/>
        <v>-6.1103431542376165E-4</v>
      </c>
      <c r="AY82" s="24">
        <f t="shared" si="50"/>
        <v>-9.5436011920930347E-3</v>
      </c>
      <c r="AZ82" s="24">
        <f t="shared" si="51"/>
        <v>8.9325668766692731E-3</v>
      </c>
      <c r="BA82" s="24">
        <f t="shared" si="52"/>
        <v>0.72581099430489393</v>
      </c>
      <c r="BB82" s="24">
        <f t="shared" si="53"/>
        <v>0.84551953559692894</v>
      </c>
      <c r="BC82" s="24">
        <f t="shared" si="54"/>
        <v>2.7237422545771555</v>
      </c>
      <c r="BD82" s="24">
        <f t="shared" si="55"/>
        <v>4.716556799057952</v>
      </c>
      <c r="BE82" s="24">
        <f t="shared" si="56"/>
        <v>8.862231590359178</v>
      </c>
      <c r="BF82" s="24">
        <f t="shared" si="57"/>
        <v>8.8621804661282866</v>
      </c>
      <c r="BG82" s="24">
        <f t="shared" si="58"/>
        <v>8.8623819188066495</v>
      </c>
      <c r="BH82" s="24">
        <f t="shared" si="59"/>
        <v>8.8615879554590453</v>
      </c>
      <c r="BI82" s="24">
        <f t="shared" si="60"/>
        <v>8.8647148185386513</v>
      </c>
      <c r="BJ82" s="24">
        <f t="shared" si="61"/>
        <v>8.8523642605785842</v>
      </c>
      <c r="BK82" s="24">
        <f t="shared" si="62"/>
        <v>8.9006086173220567</v>
      </c>
      <c r="BL82" s="24">
        <f t="shared" si="63"/>
        <v>8.7022160471271501</v>
      </c>
    </row>
    <row r="83" spans="1:64" ht="12.95" customHeight="1" x14ac:dyDescent="0.2">
      <c r="A83" s="129" t="s">
        <v>631</v>
      </c>
      <c r="B83" s="131"/>
      <c r="C83" s="130">
        <v>41706.620000000003</v>
      </c>
      <c r="D83" s="130"/>
      <c r="E83" s="129">
        <f t="shared" si="11"/>
        <v>7095.9881759070013</v>
      </c>
      <c r="F83" s="199">
        <f t="shared" si="12"/>
        <v>7096</v>
      </c>
      <c r="G83" s="130">
        <f t="shared" si="36"/>
        <v>-2.8063999925507233E-3</v>
      </c>
      <c r="I83" s="199">
        <f t="shared" si="47"/>
        <v>-2.8063999925507233E-3</v>
      </c>
      <c r="K83" s="199"/>
      <c r="N83" s="199"/>
      <c r="O83" s="199"/>
      <c r="P83" s="129" t="s">
        <v>567</v>
      </c>
      <c r="Q83" s="201">
        <f t="shared" si="13"/>
        <v>26688.120000000003</v>
      </c>
      <c r="S83" s="131">
        <v>0.1</v>
      </c>
      <c r="Z83" s="24">
        <f t="shared" si="14"/>
        <v>7096</v>
      </c>
      <c r="AA83" s="136">
        <f t="shared" si="15"/>
        <v>-3.1490016966475858E-3</v>
      </c>
      <c r="AB83" s="136">
        <f t="shared" si="16"/>
        <v>3.4260170409686251E-4</v>
      </c>
      <c r="AC83" s="136">
        <f t="shared" si="29"/>
        <v>3.4260170409686251E-4</v>
      </c>
      <c r="AD83" s="136"/>
      <c r="AE83" s="136">
        <f t="shared" si="17"/>
        <v>1.1737592765007414E-8</v>
      </c>
      <c r="AF83" s="202">
        <f t="shared" si="18"/>
        <v>26688.120000000003</v>
      </c>
      <c r="AG83" s="203"/>
      <c r="AH83" s="24">
        <f t="shared" si="19"/>
        <v>-4.7992390965545606E-3</v>
      </c>
      <c r="AI83" s="24">
        <f t="shared" si="20"/>
        <v>1.297587824455068</v>
      </c>
      <c r="AJ83" s="24">
        <f t="shared" si="21"/>
        <v>-0.44644668061271964</v>
      </c>
      <c r="AK83" s="24">
        <f t="shared" si="22"/>
        <v>3.7966916336458476E-2</v>
      </c>
      <c r="AL83" s="24">
        <f t="shared" si="23"/>
        <v>0.12689667829818013</v>
      </c>
      <c r="AM83" s="24">
        <f t="shared" si="24"/>
        <v>6.353361762529211E-2</v>
      </c>
      <c r="AN83" s="136">
        <f t="shared" si="64"/>
        <v>9.3174393060128188E-2</v>
      </c>
      <c r="AO83" s="136">
        <f t="shared" si="64"/>
        <v>9.3160465813635879E-2</v>
      </c>
      <c r="AP83" s="136">
        <f t="shared" si="64"/>
        <v>9.3113839574465951E-2</v>
      </c>
      <c r="AQ83" s="136">
        <f t="shared" si="64"/>
        <v>9.2957743707957577E-2</v>
      </c>
      <c r="AR83" s="136">
        <f t="shared" si="64"/>
        <v>9.2435180657613636E-2</v>
      </c>
      <c r="AS83" s="136">
        <f t="shared" si="64"/>
        <v>9.0685976636277157E-2</v>
      </c>
      <c r="AT83" s="136">
        <f t="shared" si="64"/>
        <v>8.4832762835618067E-2</v>
      </c>
      <c r="AU83" s="136">
        <f t="shared" si="26"/>
        <v>6.526666216662047E-2</v>
      </c>
      <c r="AV83" s="136"/>
      <c r="AW83" s="24">
        <v>76000</v>
      </c>
      <c r="AX83" s="24">
        <f t="shared" si="49"/>
        <v>-3.7097155015310829E-4</v>
      </c>
      <c r="AY83" s="24">
        <f t="shared" si="50"/>
        <v>-8.8816011920930388E-3</v>
      </c>
      <c r="AZ83" s="24">
        <f t="shared" si="51"/>
        <v>8.5106296419399305E-3</v>
      </c>
      <c r="BA83" s="24">
        <f t="shared" si="52"/>
        <v>0.71733306598552238</v>
      </c>
      <c r="BB83" s="24">
        <f t="shared" si="53"/>
        <v>0.80238294838370749</v>
      </c>
      <c r="BC83" s="24">
        <f t="shared" si="54"/>
        <v>2.8000023066948501</v>
      </c>
      <c r="BD83" s="24">
        <f t="shared" si="55"/>
        <v>5.797923639396414</v>
      </c>
      <c r="BE83" s="24">
        <f t="shared" si="56"/>
        <v>8.9630696250871704</v>
      </c>
      <c r="BF83" s="24">
        <f t="shared" si="57"/>
        <v>8.963007878890874</v>
      </c>
      <c r="BG83" s="24">
        <f t="shared" si="58"/>
        <v>8.9632377648145525</v>
      </c>
      <c r="BH83" s="24">
        <f t="shared" si="59"/>
        <v>8.9623817481261039</v>
      </c>
      <c r="BI83" s="24">
        <f t="shared" si="60"/>
        <v>8.9655674178181695</v>
      </c>
      <c r="BJ83" s="24">
        <f t="shared" si="61"/>
        <v>8.9536861122971736</v>
      </c>
      <c r="BK83" s="24">
        <f t="shared" si="62"/>
        <v>8.997653714130097</v>
      </c>
      <c r="BL83" s="24">
        <f t="shared" si="63"/>
        <v>8.829409576005574</v>
      </c>
    </row>
    <row r="84" spans="1:64" ht="12.95" customHeight="1" x14ac:dyDescent="0.2">
      <c r="A84" s="129" t="s">
        <v>633</v>
      </c>
      <c r="B84" s="131" t="s">
        <v>646</v>
      </c>
      <c r="C84" s="130">
        <v>41707.928999999996</v>
      </c>
      <c r="D84" s="130"/>
      <c r="E84" s="129">
        <f t="shared" si="11"/>
        <v>7101.5033333206911</v>
      </c>
      <c r="F84" s="199">
        <f t="shared" si="12"/>
        <v>7101.5</v>
      </c>
      <c r="G84" s="130">
        <f t="shared" si="36"/>
        <v>7.9114999971352518E-4</v>
      </c>
      <c r="I84" s="199">
        <f t="shared" si="47"/>
        <v>7.9114999971352518E-4</v>
      </c>
      <c r="K84" s="199"/>
      <c r="N84" s="199"/>
      <c r="O84" s="199"/>
      <c r="P84" s="129" t="s">
        <v>567</v>
      </c>
      <c r="Q84" s="201">
        <f t="shared" si="13"/>
        <v>26689.428999999996</v>
      </c>
      <c r="S84" s="131">
        <v>0.1</v>
      </c>
      <c r="Z84" s="24">
        <f t="shared" si="14"/>
        <v>7101.5</v>
      </c>
      <c r="AA84" s="136">
        <f t="shared" si="15"/>
        <v>-3.1459974440646386E-3</v>
      </c>
      <c r="AB84" s="136">
        <f t="shared" si="16"/>
        <v>3.9371474437781637E-3</v>
      </c>
      <c r="AC84" s="136">
        <f t="shared" si="29"/>
        <v>3.9371474437781637E-3</v>
      </c>
      <c r="AD84" s="136"/>
      <c r="AE84" s="136">
        <f t="shared" si="17"/>
        <v>1.5501129994048928E-6</v>
      </c>
      <c r="AF84" s="202">
        <f t="shared" si="18"/>
        <v>26689.428999999996</v>
      </c>
      <c r="AG84" s="203"/>
      <c r="AH84" s="24">
        <f t="shared" si="19"/>
        <v>-4.7908468789716139E-3</v>
      </c>
      <c r="AI84" s="24">
        <f t="shared" si="20"/>
        <v>1.2975360394467006</v>
      </c>
      <c r="AJ84" s="24">
        <f t="shared" si="21"/>
        <v>-0.44523224760985042</v>
      </c>
      <c r="AK84" s="24">
        <f t="shared" si="22"/>
        <v>3.8370629788569928E-2</v>
      </c>
      <c r="AL84" s="24">
        <f t="shared" si="23"/>
        <v>0.12825341565882678</v>
      </c>
      <c r="AM84" s="24">
        <f t="shared" si="24"/>
        <v>6.4214754015673975E-2</v>
      </c>
      <c r="AN84" s="136">
        <f t="shared" si="64"/>
        <v>9.4171836709731824E-2</v>
      </c>
      <c r="AO84" s="136">
        <f t="shared" si="64"/>
        <v>9.4157767641608742E-2</v>
      </c>
      <c r="AP84" s="136">
        <f t="shared" si="64"/>
        <v>9.4110662195354383E-2</v>
      </c>
      <c r="AQ84" s="136">
        <f t="shared" si="64"/>
        <v>9.3952947298614073E-2</v>
      </c>
      <c r="AR84" s="136">
        <f t="shared" si="64"/>
        <v>9.3424915233359371E-2</v>
      </c>
      <c r="AS84" s="136">
        <f t="shared" si="64"/>
        <v>9.1657244485294151E-2</v>
      </c>
      <c r="AT84" s="136">
        <f t="shared" si="64"/>
        <v>8.5741744926857363E-2</v>
      </c>
      <c r="AU84" s="136">
        <f t="shared" si="26"/>
        <v>6.5966226575451259E-2</v>
      </c>
      <c r="AV84" s="136"/>
      <c r="AW84" s="24">
        <v>77000</v>
      </c>
      <c r="AX84" s="24">
        <f t="shared" si="49"/>
        <v>-1.8758781356346954E-4</v>
      </c>
      <c r="AY84" s="24">
        <f t="shared" si="50"/>
        <v>-8.1956011920930327E-3</v>
      </c>
      <c r="AZ84" s="24">
        <f t="shared" si="51"/>
        <v>8.0080133785295632E-3</v>
      </c>
      <c r="BA84" s="24">
        <f t="shared" si="52"/>
        <v>0.71062419224706619</v>
      </c>
      <c r="BB84" s="24">
        <f t="shared" si="53"/>
        <v>0.7556290529039873</v>
      </c>
      <c r="BC84" s="24">
        <f t="shared" si="54"/>
        <v>2.8746657129660496</v>
      </c>
      <c r="BD84" s="24">
        <f t="shared" si="55"/>
        <v>7.4481461902083739</v>
      </c>
      <c r="BE84" s="24">
        <f t="shared" si="56"/>
        <v>9.0628459164628019</v>
      </c>
      <c r="BF84" s="24">
        <f t="shared" si="57"/>
        <v>9.0627807579134494</v>
      </c>
      <c r="BG84" s="24">
        <f t="shared" si="58"/>
        <v>9.0630129944562654</v>
      </c>
      <c r="BH84" s="24">
        <f t="shared" si="59"/>
        <v>9.0621851691463746</v>
      </c>
      <c r="BI84" s="24">
        <f t="shared" si="60"/>
        <v>9.065134834126825</v>
      </c>
      <c r="BJ84" s="24">
        <f t="shared" si="61"/>
        <v>9.0546095607182711</v>
      </c>
      <c r="BK84" s="24">
        <f t="shared" si="62"/>
        <v>9.0919805922897243</v>
      </c>
      <c r="BL84" s="24">
        <f t="shared" si="63"/>
        <v>8.9566031048839996</v>
      </c>
    </row>
    <row r="85" spans="1:64" ht="12.95" customHeight="1" x14ac:dyDescent="0.2">
      <c r="A85" s="129" t="s">
        <v>633</v>
      </c>
      <c r="B85" s="131"/>
      <c r="C85" s="130">
        <v>41747.675999999999</v>
      </c>
      <c r="D85" s="130"/>
      <c r="E85" s="129">
        <f t="shared" ref="E85:E148" si="65">(C85-C$7)/C$8</f>
        <v>7268.9677807790331</v>
      </c>
      <c r="F85" s="199">
        <f t="shared" ref="F85:F148" si="66">ROUND(2*E85,0)/2</f>
        <v>7269</v>
      </c>
      <c r="G85" s="130">
        <f t="shared" si="36"/>
        <v>-7.6470999993034638E-3</v>
      </c>
      <c r="I85" s="199">
        <f t="shared" si="47"/>
        <v>-7.6470999993034638E-3</v>
      </c>
      <c r="K85" s="199"/>
      <c r="N85" s="199"/>
      <c r="O85" s="199"/>
      <c r="P85" s="129" t="s">
        <v>567</v>
      </c>
      <c r="Q85" s="201">
        <f t="shared" ref="Q85:Q148" si="67">+C85-15018.5</f>
        <v>26729.175999999999</v>
      </c>
      <c r="S85" s="131">
        <v>0.1</v>
      </c>
      <c r="Z85" s="24">
        <f t="shared" ref="Z85:Z148" si="68">F85</f>
        <v>7269</v>
      </c>
      <c r="AA85" s="136">
        <f t="shared" ref="AA85:AA148" si="69">AB$3+AB$4*Z85+AB$5*Z85^2+AH85</f>
        <v>-3.0520933115221159E-3</v>
      </c>
      <c r="AB85" s="136">
        <f t="shared" ref="AB85:AB148" si="70">+G85-AA85</f>
        <v>-4.5950066877813479E-3</v>
      </c>
      <c r="AC85" s="136">
        <f t="shared" si="29"/>
        <v>-4.5950066877813479E-3</v>
      </c>
      <c r="AD85" s="136"/>
      <c r="AE85" s="136">
        <f t="shared" ref="AE85:AE148" si="71">+(G85-AA85)^2*S85</f>
        <v>2.1114086460755317E-6</v>
      </c>
      <c r="AF85" s="202">
        <f t="shared" ref="AF85:AF148" si="72">+C85-15018.5</f>
        <v>26729.175999999999</v>
      </c>
      <c r="AG85" s="203"/>
      <c r="AH85" s="24">
        <f t="shared" ref="AH85:AH148" si="73">$AB$6*($AB$11/AI85*AJ85+$AB$12)</f>
        <v>-4.5332024514290912E-3</v>
      </c>
      <c r="AI85" s="24">
        <f t="shared" ref="AI85:AI148" si="74">1+$AB$7*COS(AL85)</f>
        <v>1.2957000173397411</v>
      </c>
      <c r="AJ85" s="24">
        <f t="shared" ref="AJ85:AJ148" si="75">SIN(AL85+RADIANS($AB$9))</f>
        <v>-0.40791763781211932</v>
      </c>
      <c r="AK85" s="24">
        <f t="shared" ref="AK85:AK148" si="76">$AB$7*SIN(AL85)</f>
        <v>5.0611261052030725E-2</v>
      </c>
      <c r="AL85" s="24">
        <f t="shared" ref="AL85:AL148" si="77">2*ATAN(AM85)</f>
        <v>0.16951488122855793</v>
      </c>
      <c r="AM85" s="24">
        <f t="shared" ref="AM85:AM148" si="78">SQRT((1+$AB$7)/(1-$AB$7))*TAN(AN85/2)</f>
        <v>8.4960986367012284E-2</v>
      </c>
      <c r="AN85" s="136">
        <f t="shared" si="64"/>
        <v>0.12452746771900464</v>
      </c>
      <c r="AO85" s="136">
        <f t="shared" si="64"/>
        <v>0.12450920243330452</v>
      </c>
      <c r="AP85" s="136">
        <f t="shared" si="64"/>
        <v>0.12444784338489527</v>
      </c>
      <c r="AQ85" s="136">
        <f t="shared" si="64"/>
        <v>0.12424172178785547</v>
      </c>
      <c r="AR85" s="136">
        <f t="shared" si="64"/>
        <v>0.12354934253170824</v>
      </c>
      <c r="AS85" s="136">
        <f t="shared" si="64"/>
        <v>0.12122401794797392</v>
      </c>
      <c r="AT85" s="136">
        <f t="shared" si="64"/>
        <v>0.1134192641627447</v>
      </c>
      <c r="AU85" s="136">
        <f t="shared" ref="AU85:AU148" si="79">RADIANS($AB$9)+$AB$18*(F85-AB$15)</f>
        <v>8.7271142662587842E-2</v>
      </c>
      <c r="AV85" s="136"/>
      <c r="AW85" s="24">
        <v>78000</v>
      </c>
      <c r="AX85" s="24">
        <f t="shared" si="49"/>
        <v>-5.4755894937769806E-5</v>
      </c>
      <c r="AY85" s="24">
        <f t="shared" si="50"/>
        <v>-7.4856011920930443E-3</v>
      </c>
      <c r="AZ85" s="24">
        <f t="shared" si="51"/>
        <v>7.4308452971552745E-3</v>
      </c>
      <c r="BA85" s="24">
        <f t="shared" si="52"/>
        <v>0.70559805839921297</v>
      </c>
      <c r="BB85" s="24">
        <f t="shared" si="53"/>
        <v>0.70553200477783229</v>
      </c>
      <c r="BC85" s="24">
        <f t="shared" si="54"/>
        <v>2.9481061217703233</v>
      </c>
      <c r="BD85" s="24">
        <f t="shared" si="55"/>
        <v>10.304368879330051</v>
      </c>
      <c r="BE85" s="24">
        <f t="shared" si="56"/>
        <v>9.1618006796120852</v>
      </c>
      <c r="BF85" s="24">
        <f t="shared" si="57"/>
        <v>9.1617417913421058</v>
      </c>
      <c r="BG85" s="24">
        <f t="shared" si="58"/>
        <v>9.1619450720473576</v>
      </c>
      <c r="BH85" s="24">
        <f t="shared" si="59"/>
        <v>9.1612433054704141</v>
      </c>
      <c r="BI85" s="24">
        <f t="shared" si="60"/>
        <v>9.1636653873532552</v>
      </c>
      <c r="BJ85" s="24">
        <f t="shared" si="61"/>
        <v>9.1552990616476109</v>
      </c>
      <c r="BK85" s="24">
        <f t="shared" si="62"/>
        <v>9.1841202583720456</v>
      </c>
      <c r="BL85" s="24">
        <f t="shared" si="63"/>
        <v>9.0837966337624234</v>
      </c>
    </row>
    <row r="86" spans="1:64" ht="12.95" customHeight="1" x14ac:dyDescent="0.2">
      <c r="A86" s="129" t="s">
        <v>633</v>
      </c>
      <c r="B86" s="131" t="s">
        <v>646</v>
      </c>
      <c r="C86" s="130">
        <v>41747.805999999997</v>
      </c>
      <c r="D86" s="130"/>
      <c r="E86" s="129">
        <f t="shared" si="65"/>
        <v>7269.515504586343</v>
      </c>
      <c r="F86" s="199">
        <f t="shared" si="66"/>
        <v>7269.5</v>
      </c>
      <c r="G86" s="130">
        <f t="shared" si="36"/>
        <v>3.6799500012421049E-3</v>
      </c>
      <c r="I86" s="199">
        <f t="shared" si="47"/>
        <v>3.6799500012421049E-3</v>
      </c>
      <c r="K86" s="199"/>
      <c r="N86" s="199"/>
      <c r="O86" s="199"/>
      <c r="P86" s="129" t="s">
        <v>567</v>
      </c>
      <c r="Q86" s="201">
        <f t="shared" si="67"/>
        <v>26729.305999999997</v>
      </c>
      <c r="S86" s="131">
        <v>0.1</v>
      </c>
      <c r="Z86" s="24">
        <f t="shared" si="68"/>
        <v>7269.5</v>
      </c>
      <c r="AA86" s="136">
        <f t="shared" si="69"/>
        <v>-3.0518061950073339E-3</v>
      </c>
      <c r="AB86" s="136">
        <f t="shared" si="70"/>
        <v>6.7317561962494388E-3</v>
      </c>
      <c r="AC86" s="136">
        <f t="shared" si="29"/>
        <v>6.7317561962494388E-3</v>
      </c>
      <c r="AD86" s="136"/>
      <c r="AE86" s="136">
        <f t="shared" si="71"/>
        <v>4.5316541485742708E-6</v>
      </c>
      <c r="AF86" s="202">
        <f t="shared" si="72"/>
        <v>26729.305999999997</v>
      </c>
      <c r="AG86" s="203"/>
      <c r="AH86" s="24">
        <f t="shared" si="73"/>
        <v>-4.5324275659143079E-3</v>
      </c>
      <c r="AI86" s="24">
        <f t="shared" si="74"/>
        <v>1.295693790629119</v>
      </c>
      <c r="AJ86" s="24">
        <f t="shared" si="75"/>
        <v>-0.40780534624608306</v>
      </c>
      <c r="AK86" s="24">
        <f t="shared" si="76"/>
        <v>5.0647627618503957E-2</v>
      </c>
      <c r="AL86" s="24">
        <f t="shared" si="77"/>
        <v>0.16963786718457358</v>
      </c>
      <c r="AM86" s="24">
        <f t="shared" si="78"/>
        <v>8.5022923547707976E-2</v>
      </c>
      <c r="AN86" s="136">
        <f t="shared" si="64"/>
        <v>0.12461801445433507</v>
      </c>
      <c r="AO86" s="136">
        <f t="shared" si="64"/>
        <v>0.12459973703074503</v>
      </c>
      <c r="AP86" s="136">
        <f t="shared" si="64"/>
        <v>0.12453833651155852</v>
      </c>
      <c r="AQ86" s="136">
        <f t="shared" si="64"/>
        <v>0.12433207327098991</v>
      </c>
      <c r="AR86" s="136">
        <f t="shared" si="64"/>
        <v>0.12363921044476936</v>
      </c>
      <c r="AS86" s="136">
        <f t="shared" si="64"/>
        <v>0.12131223631670153</v>
      </c>
      <c r="AT86" s="136">
        <f t="shared" si="64"/>
        <v>0.11350186729437434</v>
      </c>
      <c r="AU86" s="136">
        <f t="shared" si="79"/>
        <v>8.733473942702652E-2</v>
      </c>
      <c r="AV86" s="136"/>
      <c r="AW86" s="24">
        <v>79000</v>
      </c>
      <c r="AX86" s="24">
        <f t="shared" si="49"/>
        <v>3.3458891840656979E-5</v>
      </c>
      <c r="AY86" s="24">
        <f t="shared" si="50"/>
        <v>-6.751601192093018E-3</v>
      </c>
      <c r="AZ86" s="24">
        <f t="shared" si="51"/>
        <v>6.785060083933675E-3</v>
      </c>
      <c r="BA86" s="24">
        <f t="shared" si="52"/>
        <v>0.70219055577880152</v>
      </c>
      <c r="BB86" s="24">
        <f t="shared" si="53"/>
        <v>0.65229358182911334</v>
      </c>
      <c r="BC86" s="24">
        <f t="shared" si="54"/>
        <v>3.0206732083813859</v>
      </c>
      <c r="BD86" s="24">
        <f t="shared" si="55"/>
        <v>16.519778798092744</v>
      </c>
      <c r="BE86" s="24">
        <f t="shared" si="56"/>
        <v>9.2601641864706146</v>
      </c>
      <c r="BF86" s="24">
        <f t="shared" si="57"/>
        <v>9.2601215356176656</v>
      </c>
      <c r="BG86" s="24">
        <f t="shared" si="58"/>
        <v>9.2602656526474938</v>
      </c>
      <c r="BH86" s="24">
        <f t="shared" si="59"/>
        <v>9.2597786680098189</v>
      </c>
      <c r="BI86" s="24">
        <f t="shared" si="60"/>
        <v>9.2614240756742134</v>
      </c>
      <c r="BJ86" s="24">
        <f t="shared" si="61"/>
        <v>9.2558628053345107</v>
      </c>
      <c r="BK86" s="24">
        <f t="shared" si="62"/>
        <v>9.274639056409093</v>
      </c>
      <c r="BL86" s="24">
        <f t="shared" si="63"/>
        <v>9.2109901626408472</v>
      </c>
    </row>
    <row r="87" spans="1:64" ht="12.95" customHeight="1" x14ac:dyDescent="0.2">
      <c r="A87" s="129" t="s">
        <v>633</v>
      </c>
      <c r="B87" s="131"/>
      <c r="C87" s="130">
        <v>41761.442999999999</v>
      </c>
      <c r="D87" s="130"/>
      <c r="E87" s="129">
        <f t="shared" si="65"/>
        <v>7326.9717319743131</v>
      </c>
      <c r="F87" s="199">
        <f t="shared" si="66"/>
        <v>7327</v>
      </c>
      <c r="G87" s="130">
        <f t="shared" si="36"/>
        <v>-6.7092999961460009E-3</v>
      </c>
      <c r="I87" s="199">
        <f t="shared" si="47"/>
        <v>-6.7092999961460009E-3</v>
      </c>
      <c r="K87" s="199"/>
      <c r="N87" s="199"/>
      <c r="O87" s="199"/>
      <c r="P87" s="129" t="s">
        <v>567</v>
      </c>
      <c r="Q87" s="201">
        <f t="shared" si="67"/>
        <v>26742.942999999999</v>
      </c>
      <c r="S87" s="131">
        <v>0.1</v>
      </c>
      <c r="Z87" s="24">
        <f t="shared" si="68"/>
        <v>7327</v>
      </c>
      <c r="AA87" s="136">
        <f t="shared" si="69"/>
        <v>-3.0185271127452992E-3</v>
      </c>
      <c r="AB87" s="136">
        <f t="shared" si="70"/>
        <v>-3.6907728834007017E-3</v>
      </c>
      <c r="AC87" s="136">
        <f t="shared" si="29"/>
        <v>-3.6907728834007017E-3</v>
      </c>
      <c r="AD87" s="136"/>
      <c r="AE87" s="136">
        <f t="shared" si="71"/>
        <v>1.3621804476845932E-6</v>
      </c>
      <c r="AF87" s="202">
        <f t="shared" si="72"/>
        <v>26742.942999999999</v>
      </c>
      <c r="AG87" s="203"/>
      <c r="AH87" s="24">
        <f t="shared" si="73"/>
        <v>-4.443095068652275E-3</v>
      </c>
      <c r="AI87" s="24">
        <f t="shared" si="74"/>
        <v>1.2949483548145635</v>
      </c>
      <c r="AJ87" s="24">
        <f t="shared" si="75"/>
        <v>-0.39485853399058429</v>
      </c>
      <c r="AK87" s="24">
        <f t="shared" si="76"/>
        <v>5.4822148737370131E-2</v>
      </c>
      <c r="AL87" s="24">
        <f t="shared" si="77"/>
        <v>0.18377316600379687</v>
      </c>
      <c r="AM87" s="24">
        <f t="shared" si="78"/>
        <v>9.2146063256965186E-2</v>
      </c>
      <c r="AN87" s="136">
        <f t="shared" si="64"/>
        <v>0.13502791601027361</v>
      </c>
      <c r="AO87" s="136">
        <f t="shared" si="64"/>
        <v>0.13500825972553965</v>
      </c>
      <c r="AP87" s="136">
        <f t="shared" si="64"/>
        <v>0.13494213737171573</v>
      </c>
      <c r="AQ87" s="136">
        <f t="shared" si="64"/>
        <v>0.13471971079783898</v>
      </c>
      <c r="AR87" s="136">
        <f t="shared" si="64"/>
        <v>0.13397154730935493</v>
      </c>
      <c r="AS87" s="136">
        <f t="shared" si="64"/>
        <v>0.13145554381801847</v>
      </c>
      <c r="AT87" s="136">
        <f t="shared" si="64"/>
        <v>0.12300050203684498</v>
      </c>
      <c r="AU87" s="136">
        <f t="shared" si="79"/>
        <v>9.4648367337536676E-2</v>
      </c>
      <c r="AV87" s="136"/>
      <c r="AW87" s="24">
        <v>80000</v>
      </c>
      <c r="AX87" s="24">
        <f t="shared" si="49"/>
        <v>8.285224989843052E-5</v>
      </c>
      <c r="AY87" s="24">
        <f t="shared" si="50"/>
        <v>-5.9936011920930371E-3</v>
      </c>
      <c r="AZ87" s="24">
        <f t="shared" si="51"/>
        <v>6.0764534419914676E-3</v>
      </c>
      <c r="BA87" s="24">
        <f t="shared" si="52"/>
        <v>0.70035850194152283</v>
      </c>
      <c r="BB87" s="24">
        <f t="shared" si="53"/>
        <v>0.59605559258079122</v>
      </c>
      <c r="BC87" s="24">
        <f t="shared" si="54"/>
        <v>3.0927000252218799</v>
      </c>
      <c r="BD87" s="24">
        <f t="shared" si="55"/>
        <v>40.897812942829454</v>
      </c>
      <c r="BE87" s="24">
        <f t="shared" si="56"/>
        <v>9.3581599116078369</v>
      </c>
      <c r="BF87" s="24">
        <f t="shared" si="57"/>
        <v>9.3581412552566832</v>
      </c>
      <c r="BG87" s="24">
        <f t="shared" si="58"/>
        <v>9.3582035812912121</v>
      </c>
      <c r="BH87" s="24">
        <f t="shared" si="59"/>
        <v>9.3579953651472305</v>
      </c>
      <c r="BI87" s="24">
        <f t="shared" si="60"/>
        <v>9.3586909534282547</v>
      </c>
      <c r="BJ87" s="24">
        <f t="shared" si="61"/>
        <v>9.3563670724992321</v>
      </c>
      <c r="BK87" s="24">
        <f t="shared" si="62"/>
        <v>9.3641295178162878</v>
      </c>
      <c r="BL87" s="24">
        <f t="shared" si="63"/>
        <v>9.3381836915192729</v>
      </c>
    </row>
    <row r="88" spans="1:64" ht="12.95" customHeight="1" x14ac:dyDescent="0.2">
      <c r="A88" s="129" t="s">
        <v>633</v>
      </c>
      <c r="B88" s="131"/>
      <c r="C88" s="130">
        <v>41764.775000000001</v>
      </c>
      <c r="D88" s="130"/>
      <c r="E88" s="129">
        <f t="shared" si="65"/>
        <v>7341.0103144819623</v>
      </c>
      <c r="F88" s="199">
        <f t="shared" si="66"/>
        <v>7341</v>
      </c>
      <c r="G88" s="130">
        <f t="shared" si="36"/>
        <v>2.4481000073137693E-3</v>
      </c>
      <c r="I88" s="199">
        <f t="shared" si="47"/>
        <v>2.4481000073137693E-3</v>
      </c>
      <c r="K88" s="199"/>
      <c r="N88" s="199"/>
      <c r="O88" s="199"/>
      <c r="P88" s="129" t="s">
        <v>567</v>
      </c>
      <c r="Q88" s="201">
        <f t="shared" si="67"/>
        <v>26746.275000000001</v>
      </c>
      <c r="S88" s="131">
        <v>0.1</v>
      </c>
      <c r="Z88" s="24">
        <f t="shared" si="68"/>
        <v>7341</v>
      </c>
      <c r="AA88" s="136">
        <f t="shared" si="69"/>
        <v>-3.0103470533293245E-3</v>
      </c>
      <c r="AB88" s="136">
        <f t="shared" si="70"/>
        <v>5.4584470606430938E-3</v>
      </c>
      <c r="AC88" s="136">
        <f t="shared" si="29"/>
        <v>5.4584470606430938E-3</v>
      </c>
      <c r="AD88" s="136"/>
      <c r="AE88" s="136">
        <f t="shared" si="71"/>
        <v>2.9794644313843233E-6</v>
      </c>
      <c r="AF88" s="202">
        <f t="shared" si="72"/>
        <v>26746.275000000001</v>
      </c>
      <c r="AG88" s="203"/>
      <c r="AH88" s="24">
        <f t="shared" si="73"/>
        <v>-4.4212792332362985E-3</v>
      </c>
      <c r="AI88" s="24">
        <f t="shared" si="74"/>
        <v>1.2947580703423232</v>
      </c>
      <c r="AJ88" s="24">
        <f t="shared" si="75"/>
        <v>-0.39169653082080447</v>
      </c>
      <c r="AK88" s="24">
        <f t="shared" si="76"/>
        <v>5.5836188695773635E-2</v>
      </c>
      <c r="AL88" s="24">
        <f t="shared" si="77"/>
        <v>0.18721229746199594</v>
      </c>
      <c r="AM88" s="24">
        <f t="shared" si="78"/>
        <v>9.3880506175622228E-2</v>
      </c>
      <c r="AN88" s="136">
        <f t="shared" si="64"/>
        <v>0.13756157894172297</v>
      </c>
      <c r="AO88" s="136">
        <f t="shared" si="64"/>
        <v>0.13754159218150422</v>
      </c>
      <c r="AP88" s="136">
        <f t="shared" si="64"/>
        <v>0.13747433478248677</v>
      </c>
      <c r="AQ88" s="136">
        <f t="shared" si="64"/>
        <v>0.13724801166431444</v>
      </c>
      <c r="AR88" s="136">
        <f t="shared" si="64"/>
        <v>0.13648647962596047</v>
      </c>
      <c r="AS88" s="136">
        <f t="shared" si="64"/>
        <v>0.13392465871082407</v>
      </c>
      <c r="AT88" s="136">
        <f t="shared" si="64"/>
        <v>0.12531298799294494</v>
      </c>
      <c r="AU88" s="136">
        <f t="shared" si="79"/>
        <v>9.6429076741833875E-2</v>
      </c>
      <c r="AV88" s="136"/>
      <c r="AW88" s="24">
        <v>81000</v>
      </c>
      <c r="AX88" s="24">
        <f t="shared" si="49"/>
        <v>9.9140504142937631E-5</v>
      </c>
      <c r="AY88" s="24">
        <f t="shared" si="50"/>
        <v>-5.2116011920930183E-3</v>
      </c>
      <c r="AZ88" s="24">
        <f t="shared" si="51"/>
        <v>5.3107416962359559E-3</v>
      </c>
      <c r="BA88" s="24">
        <f t="shared" si="52"/>
        <v>0.7000787743537491</v>
      </c>
      <c r="BB88" s="24">
        <f t="shared" si="53"/>
        <v>0.53690999231008518</v>
      </c>
      <c r="BC88" s="24">
        <f t="shared" si="54"/>
        <v>-3.1186757309583557</v>
      </c>
      <c r="BD88" s="24">
        <f t="shared" si="55"/>
        <v>-87.267932981536006</v>
      </c>
      <c r="BE88" s="24">
        <f t="shared" si="56"/>
        <v>9.4560072905705148</v>
      </c>
      <c r="BF88" s="24">
        <f t="shared" si="57"/>
        <v>9.4560161404389973</v>
      </c>
      <c r="BG88" s="24">
        <f t="shared" si="58"/>
        <v>9.4559866264919563</v>
      </c>
      <c r="BH88" s="24">
        <f t="shared" si="59"/>
        <v>9.45608505439629</v>
      </c>
      <c r="BI88" s="24">
        <f t="shared" si="60"/>
        <v>9.4557568022098923</v>
      </c>
      <c r="BJ88" s="24">
        <f t="shared" si="61"/>
        <v>9.4568515201949559</v>
      </c>
      <c r="BK88" s="24">
        <f t="shared" si="62"/>
        <v>9.4532007882211957</v>
      </c>
      <c r="BL88" s="24">
        <f t="shared" si="63"/>
        <v>9.4653772203976967</v>
      </c>
    </row>
    <row r="89" spans="1:64" ht="12.95" customHeight="1" x14ac:dyDescent="0.2">
      <c r="A89" s="129" t="s">
        <v>633</v>
      </c>
      <c r="B89" s="131"/>
      <c r="C89" s="130">
        <v>41765.714999999997</v>
      </c>
      <c r="D89" s="130"/>
      <c r="E89" s="129">
        <f t="shared" si="65"/>
        <v>7344.9707789348768</v>
      </c>
      <c r="F89" s="199">
        <f t="shared" si="66"/>
        <v>7345</v>
      </c>
      <c r="G89" s="130">
        <f t="shared" si="36"/>
        <v>-6.9355000014184043E-3</v>
      </c>
      <c r="I89" s="199">
        <f t="shared" si="47"/>
        <v>-6.9355000014184043E-3</v>
      </c>
      <c r="K89" s="199"/>
      <c r="N89" s="199"/>
      <c r="O89" s="199"/>
      <c r="P89" s="129" t="s">
        <v>567</v>
      </c>
      <c r="Q89" s="201">
        <f t="shared" si="67"/>
        <v>26747.214999999997</v>
      </c>
      <c r="S89" s="131">
        <v>0.1</v>
      </c>
      <c r="Z89" s="24">
        <f t="shared" si="68"/>
        <v>7345</v>
      </c>
      <c r="AA89" s="136">
        <f t="shared" si="69"/>
        <v>-3.0080044008947843E-3</v>
      </c>
      <c r="AB89" s="136">
        <f t="shared" si="70"/>
        <v>-3.92749560052362E-3</v>
      </c>
      <c r="AC89" s="136">
        <f t="shared" si="29"/>
        <v>-3.92749560052362E-3</v>
      </c>
      <c r="AD89" s="136"/>
      <c r="AE89" s="136">
        <f t="shared" si="71"/>
        <v>1.5425221692132392E-6</v>
      </c>
      <c r="AF89" s="202">
        <f t="shared" si="72"/>
        <v>26747.214999999997</v>
      </c>
      <c r="AG89" s="203"/>
      <c r="AH89" s="24">
        <f t="shared" si="73"/>
        <v>-4.41504150880176E-3</v>
      </c>
      <c r="AI89" s="24">
        <f t="shared" si="74"/>
        <v>1.294703073367063</v>
      </c>
      <c r="AJ89" s="24">
        <f t="shared" si="75"/>
        <v>-0.39079242023047617</v>
      </c>
      <c r="AK89" s="24">
        <f t="shared" si="76"/>
        <v>5.6125738730171737E-2</v>
      </c>
      <c r="AL89" s="24">
        <f t="shared" si="77"/>
        <v>0.1881947201855283</v>
      </c>
      <c r="AM89" s="24">
        <f t="shared" si="78"/>
        <v>9.4376069745867583E-2</v>
      </c>
      <c r="AN89" s="136">
        <f t="shared" si="64"/>
        <v>0.13828541411770107</v>
      </c>
      <c r="AO89" s="136">
        <f t="shared" si="64"/>
        <v>0.13826533332417962</v>
      </c>
      <c r="AP89" s="136">
        <f t="shared" si="64"/>
        <v>0.13819775270939258</v>
      </c>
      <c r="AQ89" s="136">
        <f t="shared" si="64"/>
        <v>0.13797031917553274</v>
      </c>
      <c r="AR89" s="136">
        <f t="shared" si="64"/>
        <v>0.13720497467442189</v>
      </c>
      <c r="AS89" s="136">
        <f t="shared" si="64"/>
        <v>0.1346300784564001</v>
      </c>
      <c r="AT89" s="136">
        <f t="shared" si="64"/>
        <v>0.12597368151743316</v>
      </c>
      <c r="AU89" s="136">
        <f t="shared" si="79"/>
        <v>9.693785085734774E-2</v>
      </c>
      <c r="AV89" s="136"/>
      <c r="AW89" s="24">
        <v>82000</v>
      </c>
      <c r="AX89" s="24">
        <f t="shared" si="49"/>
        <v>8.8027433740582584E-5</v>
      </c>
      <c r="AY89" s="24">
        <f t="shared" si="50"/>
        <v>-4.405601192093031E-3</v>
      </c>
      <c r="AZ89" s="24">
        <f t="shared" si="51"/>
        <v>4.4936286258336136E-3</v>
      </c>
      <c r="BA89" s="24">
        <f t="shared" si="52"/>
        <v>0.70134784837337305</v>
      </c>
      <c r="BB89" s="24">
        <f t="shared" si="53"/>
        <v>0.47490740222997313</v>
      </c>
      <c r="BC89" s="24">
        <f t="shared" si="54"/>
        <v>-3.0467644278531507</v>
      </c>
      <c r="BD89" s="24">
        <f t="shared" si="55"/>
        <v>-21.07495977849786</v>
      </c>
      <c r="BE89" s="24">
        <f t="shared" si="56"/>
        <v>9.5539241766695575</v>
      </c>
      <c r="BF89" s="24">
        <f t="shared" si="57"/>
        <v>9.5539588585635471</v>
      </c>
      <c r="BG89" s="24">
        <f t="shared" si="58"/>
        <v>9.5538422817778006</v>
      </c>
      <c r="BH89" s="24">
        <f t="shared" si="59"/>
        <v>9.5542341401369306</v>
      </c>
      <c r="BI89" s="24">
        <f t="shared" si="60"/>
        <v>9.5529170359984121</v>
      </c>
      <c r="BJ89" s="24">
        <f t="shared" si="61"/>
        <v>9.5573449528647494</v>
      </c>
      <c r="BK89" s="24">
        <f t="shared" si="62"/>
        <v>9.5424687858665429</v>
      </c>
      <c r="BL89" s="24">
        <f t="shared" si="63"/>
        <v>9.5925707492761205</v>
      </c>
    </row>
    <row r="90" spans="1:64" ht="12.95" customHeight="1" x14ac:dyDescent="0.2">
      <c r="A90" s="129" t="s">
        <v>633</v>
      </c>
      <c r="B90" s="131" t="s">
        <v>646</v>
      </c>
      <c r="C90" s="130">
        <v>41768.686999999998</v>
      </c>
      <c r="D90" s="130"/>
      <c r="E90" s="129">
        <f t="shared" si="65"/>
        <v>7357.4925878222502</v>
      </c>
      <c r="F90" s="199">
        <f t="shared" si="66"/>
        <v>7357.5</v>
      </c>
      <c r="G90" s="130">
        <f t="shared" ref="G90:G121" si="80">C90-(C$7+F90*C$8)</f>
        <v>-1.7592500007594936E-3</v>
      </c>
      <c r="I90" s="199">
        <f t="shared" si="47"/>
        <v>-1.7592500007594936E-3</v>
      </c>
      <c r="K90" s="199"/>
      <c r="N90" s="199"/>
      <c r="O90" s="199"/>
      <c r="P90" s="129" t="s">
        <v>567</v>
      </c>
      <c r="Q90" s="201">
        <f t="shared" si="67"/>
        <v>26750.186999999998</v>
      </c>
      <c r="S90" s="131">
        <v>0.1</v>
      </c>
      <c r="Z90" s="24">
        <f t="shared" si="68"/>
        <v>7357.5</v>
      </c>
      <c r="AA90" s="136">
        <f t="shared" si="69"/>
        <v>-3.0006679584105812E-3</v>
      </c>
      <c r="AB90" s="136">
        <f t="shared" si="70"/>
        <v>1.2414179576510876E-3</v>
      </c>
      <c r="AC90" s="136">
        <f t="shared" ref="AC90:AC153" si="81">+G90-AA90</f>
        <v>1.2414179576510876E-3</v>
      </c>
      <c r="AD90" s="136"/>
      <c r="AE90" s="136">
        <f t="shared" si="71"/>
        <v>1.5411185455785976E-7</v>
      </c>
      <c r="AF90" s="202">
        <f t="shared" si="72"/>
        <v>26750.186999999998</v>
      </c>
      <c r="AG90" s="203"/>
      <c r="AH90" s="24">
        <f t="shared" si="73"/>
        <v>-4.3955354413175562E-3</v>
      </c>
      <c r="AI90" s="24">
        <f t="shared" si="74"/>
        <v>1.2945294056202044</v>
      </c>
      <c r="AJ90" s="24">
        <f t="shared" si="75"/>
        <v>-0.38796514573972107</v>
      </c>
      <c r="AK90" s="24">
        <f t="shared" si="76"/>
        <v>5.7030072987935089E-2</v>
      </c>
      <c r="AL90" s="24">
        <f t="shared" si="77"/>
        <v>0.19126425073572162</v>
      </c>
      <c r="AM90" s="24">
        <f t="shared" si="78"/>
        <v>9.5924730465505176E-2</v>
      </c>
      <c r="AN90" s="136">
        <f t="shared" si="64"/>
        <v>0.1405472002081555</v>
      </c>
      <c r="AO90" s="136">
        <f t="shared" si="64"/>
        <v>0.14052682668510996</v>
      </c>
      <c r="AP90" s="136">
        <f t="shared" si="64"/>
        <v>0.1404582391587646</v>
      </c>
      <c r="AQ90" s="136">
        <f t="shared" si="64"/>
        <v>0.14022734393254982</v>
      </c>
      <c r="AR90" s="136">
        <f t="shared" si="64"/>
        <v>0.13945010614323358</v>
      </c>
      <c r="AS90" s="136">
        <f t="shared" si="64"/>
        <v>0.13683439425582888</v>
      </c>
      <c r="AT90" s="136">
        <f t="shared" si="64"/>
        <v>0.12803830015924744</v>
      </c>
      <c r="AU90" s="136">
        <f t="shared" si="79"/>
        <v>9.8527769968328016E-2</v>
      </c>
      <c r="AV90" s="136"/>
      <c r="AW90" s="24">
        <v>83000</v>
      </c>
      <c r="AX90" s="24">
        <f t="shared" si="49"/>
        <v>5.5278814835817494E-5</v>
      </c>
      <c r="AY90" s="24">
        <f t="shared" si="50"/>
        <v>-3.5756011920930197E-3</v>
      </c>
      <c r="AZ90" s="24">
        <f t="shared" si="51"/>
        <v>3.6308800069288372E-3</v>
      </c>
      <c r="BA90" s="24">
        <f t="shared" si="52"/>
        <v>0.70418172705467952</v>
      </c>
      <c r="BB90" s="24">
        <f t="shared" si="53"/>
        <v>0.41006458395319334</v>
      </c>
      <c r="BC90" s="24">
        <f t="shared" si="54"/>
        <v>-2.9744304919972686</v>
      </c>
      <c r="BD90" s="24">
        <f t="shared" si="55"/>
        <v>-11.936556769502268</v>
      </c>
      <c r="BE90" s="24">
        <f t="shared" si="56"/>
        <v>9.6521291610274957</v>
      </c>
      <c r="BF90" s="24">
        <f t="shared" si="57"/>
        <v>9.6521832645403869</v>
      </c>
      <c r="BG90" s="24">
        <f t="shared" si="58"/>
        <v>9.6519981577187988</v>
      </c>
      <c r="BH90" s="24">
        <f t="shared" si="59"/>
        <v>9.6526315050074292</v>
      </c>
      <c r="BI90" s="24">
        <f t="shared" si="60"/>
        <v>9.6504648761324461</v>
      </c>
      <c r="BJ90" s="24">
        <f t="shared" si="61"/>
        <v>9.6578812678570376</v>
      </c>
      <c r="BK90" s="24">
        <f t="shared" si="62"/>
        <v>9.6325462505921742</v>
      </c>
      <c r="BL90" s="24">
        <f t="shared" si="63"/>
        <v>9.7197642781545461</v>
      </c>
    </row>
    <row r="91" spans="1:64" ht="12.95" customHeight="1" x14ac:dyDescent="0.2">
      <c r="A91" s="129" t="s">
        <v>634</v>
      </c>
      <c r="B91" s="131"/>
      <c r="C91" s="130">
        <v>41774.504000000001</v>
      </c>
      <c r="D91" s="130"/>
      <c r="E91" s="129">
        <f t="shared" si="65"/>
        <v>7382.0011215698423</v>
      </c>
      <c r="F91" s="199">
        <f t="shared" si="66"/>
        <v>7382</v>
      </c>
      <c r="G91" s="130">
        <f t="shared" si="80"/>
        <v>2.6620000426191837E-4</v>
      </c>
      <c r="I91" s="199">
        <f t="shared" si="47"/>
        <v>2.6620000426191837E-4</v>
      </c>
      <c r="K91" s="199"/>
      <c r="N91" s="199"/>
      <c r="O91" s="199"/>
      <c r="P91" s="129" t="s">
        <v>567</v>
      </c>
      <c r="Q91" s="201">
        <f t="shared" si="67"/>
        <v>26756.004000000001</v>
      </c>
      <c r="S91" s="131">
        <v>0.1</v>
      </c>
      <c r="Z91" s="24">
        <f t="shared" si="68"/>
        <v>7382</v>
      </c>
      <c r="AA91" s="136">
        <f t="shared" si="69"/>
        <v>-2.9862202065783798E-3</v>
      </c>
      <c r="AB91" s="136">
        <f t="shared" si="70"/>
        <v>3.2524202108402981E-3</v>
      </c>
      <c r="AC91" s="136">
        <f t="shared" si="81"/>
        <v>3.2524202108402981E-3</v>
      </c>
      <c r="AD91" s="136"/>
      <c r="AE91" s="136">
        <f t="shared" si="71"/>
        <v>1.057823722788245E-6</v>
      </c>
      <c r="AF91" s="202">
        <f t="shared" si="72"/>
        <v>26756.004000000001</v>
      </c>
      <c r="AG91" s="203"/>
      <c r="AH91" s="24">
        <f t="shared" si="73"/>
        <v>-4.3572461024853548E-3</v>
      </c>
      <c r="AI91" s="24">
        <f t="shared" si="74"/>
        <v>1.2941811105516323</v>
      </c>
      <c r="AJ91" s="24">
        <f t="shared" si="75"/>
        <v>-0.38241534126438803</v>
      </c>
      <c r="AK91" s="24">
        <f t="shared" si="76"/>
        <v>5.8800290769759636E-2</v>
      </c>
      <c r="AL91" s="24">
        <f t="shared" si="77"/>
        <v>0.19727811458890576</v>
      </c>
      <c r="AM91" s="24">
        <f t="shared" si="78"/>
        <v>9.8960215539618854E-2</v>
      </c>
      <c r="AN91" s="136">
        <f t="shared" ref="AN91:AT100" si="82">$AU91+$AB$7*SIN(AO91)</f>
        <v>0.14497941195856795</v>
      </c>
      <c r="AO91" s="136">
        <f t="shared" si="82"/>
        <v>0.14495846970025508</v>
      </c>
      <c r="AP91" s="136">
        <f t="shared" si="82"/>
        <v>0.14488792262760566</v>
      </c>
      <c r="AQ91" s="136">
        <f t="shared" si="82"/>
        <v>0.14465027979419798</v>
      </c>
      <c r="AR91" s="136">
        <f t="shared" si="82"/>
        <v>0.14384982344696967</v>
      </c>
      <c r="AS91" s="136">
        <f t="shared" si="82"/>
        <v>0.14115431244352483</v>
      </c>
      <c r="AT91" s="136">
        <f t="shared" si="82"/>
        <v>0.13208473518972549</v>
      </c>
      <c r="AU91" s="136">
        <f t="shared" si="79"/>
        <v>0.10164401142584989</v>
      </c>
      <c r="AV91" s="136"/>
      <c r="AW91" s="24">
        <v>84000</v>
      </c>
      <c r="AX91" s="24">
        <f t="shared" si="49"/>
        <v>6.8045663316885878E-6</v>
      </c>
      <c r="AY91" s="24">
        <f t="shared" si="50"/>
        <v>-2.7216011920930261E-3</v>
      </c>
      <c r="AZ91" s="24">
        <f t="shared" si="51"/>
        <v>2.7284057584247147E-3</v>
      </c>
      <c r="BA91" s="24">
        <f t="shared" si="52"/>
        <v>0.70861626039077419</v>
      </c>
      <c r="BB91" s="24">
        <f t="shared" si="53"/>
        <v>0.34237133953773896</v>
      </c>
      <c r="BC91" s="24">
        <f t="shared" si="54"/>
        <v>-2.9013452306184311</v>
      </c>
      <c r="BD91" s="24">
        <f t="shared" si="55"/>
        <v>-8.2846712965478932</v>
      </c>
      <c r="BE91" s="24">
        <f t="shared" si="56"/>
        <v>9.750843957836743</v>
      </c>
      <c r="BF91" s="24">
        <f t="shared" si="57"/>
        <v>9.7509080349109052</v>
      </c>
      <c r="BG91" s="24">
        <f t="shared" si="58"/>
        <v>9.7506825682973517</v>
      </c>
      <c r="BH91" s="24">
        <f t="shared" si="59"/>
        <v>9.751475989014244</v>
      </c>
      <c r="BI91" s="24">
        <f t="shared" si="60"/>
        <v>9.7486848696730632</v>
      </c>
      <c r="BJ91" s="24">
        <f t="shared" si="61"/>
        <v>9.7585153207489057</v>
      </c>
      <c r="BK91" s="24">
        <f t="shared" si="62"/>
        <v>9.7240328441685353</v>
      </c>
      <c r="BL91" s="24">
        <f t="shared" si="63"/>
        <v>9.84695780703297</v>
      </c>
    </row>
    <row r="92" spans="1:64" ht="12.95" customHeight="1" x14ac:dyDescent="0.2">
      <c r="A92" s="129" t="s">
        <v>634</v>
      </c>
      <c r="B92" s="131"/>
      <c r="C92" s="130">
        <v>41792.775999999998</v>
      </c>
      <c r="D92" s="130"/>
      <c r="E92" s="129">
        <f t="shared" si="65"/>
        <v>7458.9858093188077</v>
      </c>
      <c r="F92" s="199">
        <f t="shared" si="66"/>
        <v>7459</v>
      </c>
      <c r="G92" s="130">
        <f t="shared" si="80"/>
        <v>-3.3680999986245297E-3</v>
      </c>
      <c r="I92" s="199">
        <f t="shared" si="47"/>
        <v>-3.3680999986245297E-3</v>
      </c>
      <c r="K92" s="199"/>
      <c r="N92" s="199"/>
      <c r="O92" s="199"/>
      <c r="P92" s="129" t="s">
        <v>567</v>
      </c>
      <c r="Q92" s="201">
        <f t="shared" si="67"/>
        <v>26774.275999999998</v>
      </c>
      <c r="S92" s="131">
        <v>0.1</v>
      </c>
      <c r="Z92" s="24">
        <f t="shared" si="68"/>
        <v>7459</v>
      </c>
      <c r="AA92" s="136">
        <f t="shared" si="69"/>
        <v>-2.9402353431281763E-3</v>
      </c>
      <c r="AB92" s="136">
        <f t="shared" si="70"/>
        <v>-4.278646554963534E-4</v>
      </c>
      <c r="AC92" s="136">
        <f t="shared" si="81"/>
        <v>-4.278646554963534E-4</v>
      </c>
      <c r="AD92" s="136"/>
      <c r="AE92" s="136">
        <f t="shared" si="71"/>
        <v>1.8306816342301317E-8</v>
      </c>
      <c r="AF92" s="202">
        <f t="shared" si="72"/>
        <v>26774.275999999998</v>
      </c>
      <c r="AG92" s="203"/>
      <c r="AH92" s="24">
        <f t="shared" si="73"/>
        <v>-4.2364243230351515E-3</v>
      </c>
      <c r="AI92" s="24">
        <f t="shared" si="74"/>
        <v>1.2930186672338784</v>
      </c>
      <c r="AJ92" s="24">
        <f t="shared" si="75"/>
        <v>-0.36490429067209795</v>
      </c>
      <c r="AK92" s="24">
        <f t="shared" si="76"/>
        <v>6.4343303089612294E-2</v>
      </c>
      <c r="AL92" s="24">
        <f t="shared" si="77"/>
        <v>0.21615703074275028</v>
      </c>
      <c r="AM92" s="24">
        <f t="shared" si="78"/>
        <v>0.10850131141695782</v>
      </c>
      <c r="AN92" s="136">
        <f t="shared" si="82"/>
        <v>0.15890119578089937</v>
      </c>
      <c r="AO92" s="136">
        <f t="shared" si="82"/>
        <v>0.15887851098725367</v>
      </c>
      <c r="AP92" s="136">
        <f t="shared" si="82"/>
        <v>0.15880193097273179</v>
      </c>
      <c r="AQ92" s="136">
        <f t="shared" si="82"/>
        <v>0.15854341677075021</v>
      </c>
      <c r="AR92" s="136">
        <f t="shared" si="82"/>
        <v>0.15767081889785567</v>
      </c>
      <c r="AS92" s="136">
        <f t="shared" si="82"/>
        <v>0.15472631120564787</v>
      </c>
      <c r="AT92" s="136">
        <f t="shared" si="82"/>
        <v>0.14480013596932634</v>
      </c>
      <c r="AU92" s="136">
        <f t="shared" si="79"/>
        <v>0.11143791314948803</v>
      </c>
      <c r="AV92" s="136"/>
      <c r="AW92" s="24">
        <v>85000</v>
      </c>
      <c r="AX92" s="24">
        <f t="shared" si="49"/>
        <v>-5.1251499634151531E-5</v>
      </c>
      <c r="AY92" s="24">
        <f t="shared" si="50"/>
        <v>-1.8436011920930362E-3</v>
      </c>
      <c r="AZ92" s="24">
        <f t="shared" si="51"/>
        <v>1.7923496924588847E-3</v>
      </c>
      <c r="BA92" s="24">
        <f t="shared" si="52"/>
        <v>0.71470786378618678</v>
      </c>
      <c r="BB92" s="24">
        <f t="shared" si="53"/>
        <v>0.27179731465918566</v>
      </c>
      <c r="BC92" s="24">
        <f t="shared" si="54"/>
        <v>-2.8271657820336569</v>
      </c>
      <c r="BD92" s="24">
        <f t="shared" si="55"/>
        <v>-6.3082884724935013</v>
      </c>
      <c r="BE92" s="24">
        <f t="shared" si="56"/>
        <v>9.8502960389801135</v>
      </c>
      <c r="BF92" s="24">
        <f t="shared" si="57"/>
        <v>9.8503600193403233</v>
      </c>
      <c r="BG92" s="24">
        <f t="shared" si="58"/>
        <v>9.8501258769554827</v>
      </c>
      <c r="BH92" s="24">
        <f t="shared" si="59"/>
        <v>9.8509828649129272</v>
      </c>
      <c r="BI92" s="24">
        <f t="shared" si="60"/>
        <v>9.8478478070581801</v>
      </c>
      <c r="BJ92" s="24">
        <f t="shared" si="61"/>
        <v>9.8593384294019675</v>
      </c>
      <c r="BK92" s="24">
        <f t="shared" si="62"/>
        <v>9.8175054619246307</v>
      </c>
      <c r="BL92" s="24">
        <f t="shared" si="63"/>
        <v>9.9741513359113938</v>
      </c>
    </row>
    <row r="93" spans="1:64" ht="12.95" customHeight="1" x14ac:dyDescent="0.2">
      <c r="A93" s="129" t="s">
        <v>634</v>
      </c>
      <c r="B93" s="131"/>
      <c r="C93" s="130">
        <v>41793.724999999999</v>
      </c>
      <c r="D93" s="130"/>
      <c r="E93" s="129">
        <f t="shared" si="65"/>
        <v>7462.9841931122528</v>
      </c>
      <c r="F93" s="199">
        <f t="shared" si="66"/>
        <v>7463</v>
      </c>
      <c r="G93" s="130">
        <f t="shared" si="80"/>
        <v>-3.7517000018851832E-3</v>
      </c>
      <c r="I93" s="199">
        <f t="shared" si="47"/>
        <v>-3.7517000018851832E-3</v>
      </c>
      <c r="K93" s="199"/>
      <c r="N93" s="199"/>
      <c r="O93" s="199"/>
      <c r="P93" s="129" t="s">
        <v>567</v>
      </c>
      <c r="Q93" s="201">
        <f t="shared" si="67"/>
        <v>26775.224999999999</v>
      </c>
      <c r="S93" s="131">
        <v>0.1</v>
      </c>
      <c r="Z93" s="24">
        <f t="shared" si="68"/>
        <v>7463</v>
      </c>
      <c r="AA93" s="136">
        <f t="shared" si="69"/>
        <v>-2.9378230115024015E-3</v>
      </c>
      <c r="AB93" s="136">
        <f t="shared" si="70"/>
        <v>-8.138769903827817E-4</v>
      </c>
      <c r="AC93" s="136">
        <f t="shared" si="81"/>
        <v>-8.138769903827817E-4</v>
      </c>
      <c r="AD93" s="136"/>
      <c r="AE93" s="136">
        <f t="shared" si="71"/>
        <v>6.6239575547453457E-8</v>
      </c>
      <c r="AF93" s="202">
        <f t="shared" si="72"/>
        <v>26775.224999999999</v>
      </c>
      <c r="AG93" s="203"/>
      <c r="AH93" s="24">
        <f t="shared" si="73"/>
        <v>-4.2301282474093765E-3</v>
      </c>
      <c r="AI93" s="24">
        <f t="shared" si="74"/>
        <v>1.2929554841725199</v>
      </c>
      <c r="AJ93" s="24">
        <f t="shared" si="75"/>
        <v>-0.36399189426685502</v>
      </c>
      <c r="AK93" s="24">
        <f t="shared" si="76"/>
        <v>6.4630366649465837E-2</v>
      </c>
      <c r="AL93" s="24">
        <f t="shared" si="77"/>
        <v>0.21713681299491996</v>
      </c>
      <c r="AM93" s="24">
        <f t="shared" si="78"/>
        <v>0.10899699619046221</v>
      </c>
      <c r="AN93" s="136">
        <f t="shared" si="82"/>
        <v>0.15962405890923512</v>
      </c>
      <c r="AO93" s="136">
        <f t="shared" si="82"/>
        <v>0.15960128551935898</v>
      </c>
      <c r="AP93" s="136">
        <f t="shared" si="82"/>
        <v>0.15952439749864306</v>
      </c>
      <c r="AQ93" s="136">
        <f t="shared" si="82"/>
        <v>0.15926481349259716</v>
      </c>
      <c r="AR93" s="136">
        <f t="shared" si="82"/>
        <v>0.15838850380654473</v>
      </c>
      <c r="AS93" s="136">
        <f t="shared" si="82"/>
        <v>0.15543113890415836</v>
      </c>
      <c r="AT93" s="136">
        <f t="shared" si="82"/>
        <v>0.14546059125067079</v>
      </c>
      <c r="AU93" s="136">
        <f t="shared" si="79"/>
        <v>0.1119466872650019</v>
      </c>
      <c r="AV93" s="136"/>
      <c r="AW93" s="24">
        <v>86000</v>
      </c>
      <c r="AX93" s="24">
        <f t="shared" si="49"/>
        <v>-1.1241325984123892E-4</v>
      </c>
      <c r="AY93" s="24">
        <f t="shared" si="50"/>
        <v>-9.4160119209302229E-4</v>
      </c>
      <c r="AZ93" s="24">
        <f t="shared" si="51"/>
        <v>8.2918793225178337E-4</v>
      </c>
      <c r="BA93" s="24">
        <f t="shared" si="52"/>
        <v>0.72253464834338754</v>
      </c>
      <c r="BB93" s="24">
        <f t="shared" si="53"/>
        <v>0.19829929684835151</v>
      </c>
      <c r="BC93" s="24">
        <f t="shared" si="54"/>
        <v>-2.7515280740138901</v>
      </c>
      <c r="BD93" s="24">
        <f t="shared" si="55"/>
        <v>-5.0621798765731425</v>
      </c>
      <c r="BE93" s="24">
        <f t="shared" si="56"/>
        <v>9.9507216357377342</v>
      </c>
      <c r="BF93" s="24">
        <f t="shared" si="57"/>
        <v>9.9507772118398421</v>
      </c>
      <c r="BG93" s="24">
        <f t="shared" si="58"/>
        <v>9.9505630151456774</v>
      </c>
      <c r="BH93" s="24">
        <f t="shared" si="59"/>
        <v>9.9513887004430739</v>
      </c>
      <c r="BI93" s="24">
        <f t="shared" si="60"/>
        <v>9.9482080210759296</v>
      </c>
      <c r="BJ93" s="24">
        <f t="shared" si="61"/>
        <v>9.9604931289143295</v>
      </c>
      <c r="BK93" s="24">
        <f t="shared" si="62"/>
        <v>9.913508912199557</v>
      </c>
      <c r="BL93" s="24">
        <f t="shared" si="63"/>
        <v>10.101344864789819</v>
      </c>
    </row>
    <row r="94" spans="1:64" ht="12.95" customHeight="1" x14ac:dyDescent="0.2">
      <c r="A94" s="129" t="s">
        <v>634</v>
      </c>
      <c r="B94" s="131" t="s">
        <v>646</v>
      </c>
      <c r="C94" s="130">
        <v>41794.321000000004</v>
      </c>
      <c r="D94" s="130"/>
      <c r="E94" s="129">
        <f t="shared" si="65"/>
        <v>7465.495296105837</v>
      </c>
      <c r="F94" s="199">
        <f t="shared" si="66"/>
        <v>7465.5</v>
      </c>
      <c r="G94" s="130">
        <f t="shared" si="80"/>
        <v>-1.116449995606672E-3</v>
      </c>
      <c r="I94" s="199">
        <f t="shared" si="47"/>
        <v>-1.116449995606672E-3</v>
      </c>
      <c r="K94" s="199"/>
      <c r="N94" s="199"/>
      <c r="O94" s="199"/>
      <c r="P94" s="129" t="s">
        <v>567</v>
      </c>
      <c r="Q94" s="201">
        <f t="shared" si="67"/>
        <v>26775.821000000004</v>
      </c>
      <c r="S94" s="131">
        <v>0.1</v>
      </c>
      <c r="Z94" s="24">
        <f t="shared" si="68"/>
        <v>7465.5</v>
      </c>
      <c r="AA94" s="136">
        <f t="shared" si="69"/>
        <v>-2.9363141427012963E-3</v>
      </c>
      <c r="AB94" s="136">
        <f t="shared" si="70"/>
        <v>1.8198641470946243E-3</v>
      </c>
      <c r="AC94" s="136">
        <f t="shared" si="81"/>
        <v>1.8198641470946243E-3</v>
      </c>
      <c r="AD94" s="136"/>
      <c r="AE94" s="136">
        <f t="shared" si="71"/>
        <v>3.3119055138804446E-7</v>
      </c>
      <c r="AF94" s="202">
        <f t="shared" si="72"/>
        <v>26775.821000000004</v>
      </c>
      <c r="AG94" s="203"/>
      <c r="AH94" s="24">
        <f t="shared" si="73"/>
        <v>-4.2261922336082718E-3</v>
      </c>
      <c r="AI94" s="24">
        <f t="shared" si="74"/>
        <v>1.2929158550957656</v>
      </c>
      <c r="AJ94" s="24">
        <f t="shared" si="75"/>
        <v>-0.36342151432994541</v>
      </c>
      <c r="AK94" s="24">
        <f t="shared" si="76"/>
        <v>6.4809735638378524E-2</v>
      </c>
      <c r="AL94" s="24">
        <f t="shared" si="77"/>
        <v>0.21774912826377224</v>
      </c>
      <c r="AM94" s="24">
        <f t="shared" si="78"/>
        <v>0.1093068014312262</v>
      </c>
      <c r="AN94" s="136">
        <f t="shared" si="82"/>
        <v>0.16007583044606688</v>
      </c>
      <c r="AO94" s="136">
        <f t="shared" si="82"/>
        <v>0.16005300178253465</v>
      </c>
      <c r="AP94" s="136">
        <f t="shared" si="82"/>
        <v>0.15997592153565643</v>
      </c>
      <c r="AQ94" s="136">
        <f t="shared" si="82"/>
        <v>0.15971566964573133</v>
      </c>
      <c r="AR94" s="136">
        <f t="shared" si="82"/>
        <v>0.15883704192478182</v>
      </c>
      <c r="AS94" s="136">
        <f t="shared" si="82"/>
        <v>0.15587164528216096</v>
      </c>
      <c r="AT94" s="136">
        <f t="shared" si="82"/>
        <v>0.14587337139867343</v>
      </c>
      <c r="AU94" s="136">
        <f t="shared" si="79"/>
        <v>0.11226467108719795</v>
      </c>
      <c r="AV94" s="136"/>
      <c r="AW94" s="24">
        <v>87000</v>
      </c>
      <c r="AX94" s="24">
        <f t="shared" si="49"/>
        <v>-1.6976232295505517E-4</v>
      </c>
      <c r="AY94" s="24">
        <f t="shared" si="50"/>
        <v>-1.5601192093039895E-5</v>
      </c>
      <c r="AZ94" s="24">
        <f t="shared" si="51"/>
        <v>-1.5416113086201528E-4</v>
      </c>
      <c r="BA94" s="24">
        <f t="shared" si="52"/>
        <v>0.73219795852164138</v>
      </c>
      <c r="BB94" s="24">
        <f t="shared" si="53"/>
        <v>0.1218298299544546</v>
      </c>
      <c r="BC94" s="24">
        <f t="shared" si="54"/>
        <v>-2.6740388571325022</v>
      </c>
      <c r="BD94" s="24">
        <f t="shared" si="55"/>
        <v>-4.1993715974040526</v>
      </c>
      <c r="BE94" s="24">
        <f t="shared" si="56"/>
        <v>10.052369133932425</v>
      </c>
      <c r="BF94" s="24">
        <f t="shared" si="57"/>
        <v>10.052411402526245</v>
      </c>
      <c r="BG94" s="24">
        <f t="shared" si="58"/>
        <v>10.052237343932704</v>
      </c>
      <c r="BH94" s="24">
        <f t="shared" si="59"/>
        <v>10.052954244091033</v>
      </c>
      <c r="BI94" s="24">
        <f t="shared" si="60"/>
        <v>10.050003915049619</v>
      </c>
      <c r="BJ94" s="24">
        <f t="shared" si="61"/>
        <v>10.062186612005261</v>
      </c>
      <c r="BK94" s="24">
        <f t="shared" si="62"/>
        <v>10.012547114204112</v>
      </c>
      <c r="BL94" s="24">
        <f t="shared" si="63"/>
        <v>10.228538393668243</v>
      </c>
    </row>
    <row r="95" spans="1:64" ht="12.95" customHeight="1" x14ac:dyDescent="0.2">
      <c r="A95" s="129" t="s">
        <v>634</v>
      </c>
      <c r="B95" s="131"/>
      <c r="C95" s="130">
        <v>41823.39</v>
      </c>
      <c r="D95" s="130"/>
      <c r="E95" s="129">
        <f t="shared" si="65"/>
        <v>7587.9705526828238</v>
      </c>
      <c r="F95" s="199">
        <f t="shared" si="66"/>
        <v>7588</v>
      </c>
      <c r="G95" s="130">
        <f t="shared" si="80"/>
        <v>-6.9891999955871142E-3</v>
      </c>
      <c r="I95" s="199">
        <f t="shared" si="47"/>
        <v>-6.9891999955871142E-3</v>
      </c>
      <c r="K95" s="199"/>
      <c r="N95" s="199"/>
      <c r="O95" s="199"/>
      <c r="P95" s="129" t="s">
        <v>567</v>
      </c>
      <c r="Q95" s="201">
        <f t="shared" si="67"/>
        <v>26804.89</v>
      </c>
      <c r="S95" s="131">
        <v>0.1</v>
      </c>
      <c r="Z95" s="24">
        <f t="shared" si="68"/>
        <v>7588</v>
      </c>
      <c r="AA95" s="136">
        <f t="shared" si="69"/>
        <v>-2.8613105609699091E-3</v>
      </c>
      <c r="AB95" s="136">
        <f t="shared" si="70"/>
        <v>-4.1278894346172051E-3</v>
      </c>
      <c r="AC95" s="136">
        <f t="shared" si="81"/>
        <v>-4.1278894346172051E-3</v>
      </c>
      <c r="AD95" s="136"/>
      <c r="AE95" s="136">
        <f t="shared" si="71"/>
        <v>1.7039471184424351E-6</v>
      </c>
      <c r="AF95" s="202">
        <f t="shared" si="72"/>
        <v>26804.89</v>
      </c>
      <c r="AG95" s="203"/>
      <c r="AH95" s="24">
        <f t="shared" si="73"/>
        <v>-4.032442296876884E-3</v>
      </c>
      <c r="AI95" s="24">
        <f t="shared" si="74"/>
        <v>1.2908433250539182</v>
      </c>
      <c r="AJ95" s="24">
        <f t="shared" si="75"/>
        <v>-0.33535534782270254</v>
      </c>
      <c r="AK95" s="24">
        <f t="shared" si="76"/>
        <v>7.3553791687315129E-2</v>
      </c>
      <c r="AL95" s="24">
        <f t="shared" si="77"/>
        <v>0.24770463894663677</v>
      </c>
      <c r="AM95" s="24">
        <f t="shared" si="78"/>
        <v>0.12448950266232238</v>
      </c>
      <c r="AN95" s="136">
        <f t="shared" si="82"/>
        <v>0.18219496559716047</v>
      </c>
      <c r="AO95" s="136">
        <f t="shared" si="82"/>
        <v>0.18216952516984558</v>
      </c>
      <c r="AP95" s="136">
        <f t="shared" si="82"/>
        <v>0.18208329760868266</v>
      </c>
      <c r="AQ95" s="136">
        <f t="shared" si="82"/>
        <v>0.18179104884842961</v>
      </c>
      <c r="AR95" s="136">
        <f t="shared" si="82"/>
        <v>0.18080065457495281</v>
      </c>
      <c r="AS95" s="136">
        <f t="shared" si="82"/>
        <v>0.17744565985709959</v>
      </c>
      <c r="AT95" s="136">
        <f t="shared" si="82"/>
        <v>0.16609524795089192</v>
      </c>
      <c r="AU95" s="136">
        <f t="shared" si="79"/>
        <v>0.12784587837480466</v>
      </c>
      <c r="AV95" s="136"/>
      <c r="AW95" s="24">
        <v>88000</v>
      </c>
      <c r="AX95" s="24">
        <f t="shared" si="49"/>
        <v>-2.1581168129814398E-4</v>
      </c>
      <c r="AY95" s="24">
        <f t="shared" si="50"/>
        <v>9.3439880790698038E-4</v>
      </c>
      <c r="AZ95" s="24">
        <f t="shared" si="51"/>
        <v>-1.1502104892051244E-3</v>
      </c>
      <c r="BA95" s="24">
        <f t="shared" si="52"/>
        <v>0.74382426685292657</v>
      </c>
      <c r="BB95" s="24">
        <f t="shared" si="53"/>
        <v>4.2348312855399028E-2</v>
      </c>
      <c r="BC95" s="24">
        <f t="shared" si="54"/>
        <v>-2.5942666004335617</v>
      </c>
      <c r="BD95" s="24">
        <f t="shared" si="55"/>
        <v>-3.562449267218275</v>
      </c>
      <c r="BE95" s="24">
        <f t="shared" si="56"/>
        <v>10.155502805369604</v>
      </c>
      <c r="BF95" s="24">
        <f t="shared" si="57"/>
        <v>10.155530730298961</v>
      </c>
      <c r="BG95" s="24">
        <f t="shared" si="58"/>
        <v>10.155405738543568</v>
      </c>
      <c r="BH95" s="24">
        <f t="shared" si="59"/>
        <v>10.155965309601873</v>
      </c>
      <c r="BI95" s="24">
        <f t="shared" si="60"/>
        <v>10.153462364902106</v>
      </c>
      <c r="BJ95" s="24">
        <f t="shared" si="61"/>
        <v>10.164702059270214</v>
      </c>
      <c r="BK95" s="24">
        <f t="shared" si="62"/>
        <v>10.115074956503298</v>
      </c>
      <c r="BL95" s="24">
        <f t="shared" si="63"/>
        <v>10.355731922546667</v>
      </c>
    </row>
    <row r="96" spans="1:64" ht="12.95" customHeight="1" x14ac:dyDescent="0.2">
      <c r="A96" s="129" t="s">
        <v>634</v>
      </c>
      <c r="B96" s="131" t="s">
        <v>646</v>
      </c>
      <c r="C96" s="130">
        <v>41828.5</v>
      </c>
      <c r="D96" s="130"/>
      <c r="E96" s="129">
        <f t="shared" si="65"/>
        <v>7609.5003115705931</v>
      </c>
      <c r="F96" s="199">
        <f t="shared" si="66"/>
        <v>7609.5</v>
      </c>
      <c r="G96" s="130">
        <f t="shared" si="80"/>
        <v>7.3950002843048424E-5</v>
      </c>
      <c r="I96" s="199">
        <f t="shared" si="47"/>
        <v>7.3950002843048424E-5</v>
      </c>
      <c r="K96" s="199"/>
      <c r="N96" s="199"/>
      <c r="O96" s="199"/>
      <c r="P96" s="129" t="s">
        <v>567</v>
      </c>
      <c r="Q96" s="201">
        <f t="shared" si="67"/>
        <v>26810</v>
      </c>
      <c r="S96" s="131">
        <v>0.1</v>
      </c>
      <c r="Z96" s="24">
        <f t="shared" si="68"/>
        <v>7609.5</v>
      </c>
      <c r="AA96" s="136">
        <f t="shared" si="69"/>
        <v>-2.8479363960332736E-3</v>
      </c>
      <c r="AB96" s="136">
        <f t="shared" si="70"/>
        <v>2.921886398876322E-3</v>
      </c>
      <c r="AC96" s="136">
        <f t="shared" si="81"/>
        <v>2.921886398876322E-3</v>
      </c>
      <c r="AD96" s="136"/>
      <c r="AE96" s="136">
        <f t="shared" si="71"/>
        <v>8.5374201279384427E-7</v>
      </c>
      <c r="AF96" s="202">
        <f t="shared" si="72"/>
        <v>26810</v>
      </c>
      <c r="AG96" s="203"/>
      <c r="AH96" s="24">
        <f t="shared" si="73"/>
        <v>-3.9982640869402489E-3</v>
      </c>
      <c r="AI96" s="24">
        <f t="shared" si="74"/>
        <v>1.2904533620220169</v>
      </c>
      <c r="AJ96" s="24">
        <f t="shared" si="75"/>
        <v>-0.33040729145792691</v>
      </c>
      <c r="AK96" s="24">
        <f t="shared" si="76"/>
        <v>7.5078921743104335E-2</v>
      </c>
      <c r="AL96" s="24">
        <f t="shared" si="77"/>
        <v>0.25295196476228532</v>
      </c>
      <c r="AM96" s="24">
        <f t="shared" si="78"/>
        <v>0.12715470276262869</v>
      </c>
      <c r="AN96" s="136">
        <f t="shared" si="82"/>
        <v>0.18607334755517885</v>
      </c>
      <c r="AO96" s="136">
        <f t="shared" si="82"/>
        <v>0.18604746901961569</v>
      </c>
      <c r="AP96" s="136">
        <f t="shared" si="82"/>
        <v>0.18595969320250968</v>
      </c>
      <c r="AQ96" s="136">
        <f t="shared" si="82"/>
        <v>0.18566198258507458</v>
      </c>
      <c r="AR96" s="136">
        <f t="shared" si="82"/>
        <v>0.1846523566122299</v>
      </c>
      <c r="AS96" s="136">
        <f t="shared" si="82"/>
        <v>0.18122982288522907</v>
      </c>
      <c r="AT96" s="136">
        <f t="shared" si="82"/>
        <v>0.16964346764654126</v>
      </c>
      <c r="AU96" s="136">
        <f t="shared" si="79"/>
        <v>0.13058053924569091</v>
      </c>
      <c r="AV96" s="136"/>
      <c r="AW96" s="24">
        <v>89000</v>
      </c>
      <c r="AX96" s="24">
        <f t="shared" si="49"/>
        <v>-2.423566657448477E-4</v>
      </c>
      <c r="AY96" s="24">
        <f t="shared" si="50"/>
        <v>1.9083988079069691E-3</v>
      </c>
      <c r="AZ96" s="24">
        <f t="shared" si="51"/>
        <v>-2.1507554736518168E-3</v>
      </c>
      <c r="BA96" s="24">
        <f t="shared" si="52"/>
        <v>0.75756729117424293</v>
      </c>
      <c r="BB96" s="24">
        <f t="shared" si="53"/>
        <v>-4.0163774846069089E-2</v>
      </c>
      <c r="BC96" s="24">
        <f t="shared" si="54"/>
        <v>-2.5117310386695832</v>
      </c>
      <c r="BD96" s="24">
        <f t="shared" si="55"/>
        <v>-3.0696229820890539</v>
      </c>
      <c r="BE96" s="24">
        <f t="shared" si="56"/>
        <v>10.260406771941215</v>
      </c>
      <c r="BF96" s="24">
        <f t="shared" si="57"/>
        <v>10.260422460558939</v>
      </c>
      <c r="BG96" s="24">
        <f t="shared" si="58"/>
        <v>10.260344492532552</v>
      </c>
      <c r="BH96" s="24">
        <f t="shared" si="59"/>
        <v>10.260732038080876</v>
      </c>
      <c r="BI96" s="24">
        <f t="shared" si="60"/>
        <v>10.258807351170994</v>
      </c>
      <c r="BJ96" s="24">
        <f t="shared" si="61"/>
        <v>10.268406810739975</v>
      </c>
      <c r="BK96" s="24">
        <f t="shared" si="62"/>
        <v>10.22149094765725</v>
      </c>
      <c r="BL96" s="24">
        <f t="shared" si="63"/>
        <v>10.482925451425093</v>
      </c>
    </row>
    <row r="97" spans="1:64" ht="12.95" customHeight="1" x14ac:dyDescent="0.2">
      <c r="A97" s="129" t="s">
        <v>634</v>
      </c>
      <c r="B97" s="131" t="s">
        <v>646</v>
      </c>
      <c r="C97" s="130">
        <v>41830.381999999998</v>
      </c>
      <c r="D97" s="130"/>
      <c r="E97" s="129">
        <f t="shared" si="65"/>
        <v>7617.4296669965679</v>
      </c>
      <c r="F97" s="199">
        <f t="shared" si="66"/>
        <v>7617.5</v>
      </c>
      <c r="G97" s="130">
        <f t="shared" si="80"/>
        <v>-1.669324999966193E-2</v>
      </c>
      <c r="I97" s="199">
        <f t="shared" si="47"/>
        <v>-1.669324999966193E-2</v>
      </c>
      <c r="K97" s="199"/>
      <c r="N97" s="199"/>
      <c r="O97" s="199"/>
      <c r="P97" s="129" t="s">
        <v>567</v>
      </c>
      <c r="Q97" s="201">
        <f t="shared" si="67"/>
        <v>26811.881999999998</v>
      </c>
      <c r="S97" s="131">
        <v>0.1</v>
      </c>
      <c r="Z97" s="24">
        <f t="shared" si="68"/>
        <v>7617.5</v>
      </c>
      <c r="AA97" s="136">
        <f t="shared" si="69"/>
        <v>-2.8429443992447545E-3</v>
      </c>
      <c r="AB97" s="136">
        <f t="shared" si="70"/>
        <v>-1.3850305600417175E-2</v>
      </c>
      <c r="AC97" s="136">
        <f t="shared" si="81"/>
        <v>-1.3850305600417175E-2</v>
      </c>
      <c r="AD97" s="136"/>
      <c r="AE97" s="136">
        <f t="shared" si="71"/>
        <v>1.9183096522494735E-5</v>
      </c>
      <c r="AF97" s="202">
        <f t="shared" si="72"/>
        <v>26811.881999999998</v>
      </c>
      <c r="AG97" s="203"/>
      <c r="AH97" s="24">
        <f t="shared" si="73"/>
        <v>-3.9855338821517287E-3</v>
      </c>
      <c r="AI97" s="24">
        <f t="shared" si="74"/>
        <v>1.2903062788845849</v>
      </c>
      <c r="AJ97" s="24">
        <f t="shared" si="75"/>
        <v>-0.32856459242676483</v>
      </c>
      <c r="AK97" s="24">
        <f t="shared" si="76"/>
        <v>7.5645650504081396E-2</v>
      </c>
      <c r="AL97" s="24">
        <f t="shared" si="77"/>
        <v>0.25490364508291002</v>
      </c>
      <c r="AM97" s="24">
        <f t="shared" si="78"/>
        <v>0.12814644399008915</v>
      </c>
      <c r="AN97" s="136">
        <f t="shared" si="82"/>
        <v>0.18751616633302595</v>
      </c>
      <c r="AO97" s="136">
        <f t="shared" si="82"/>
        <v>0.18749012638270826</v>
      </c>
      <c r="AP97" s="136">
        <f t="shared" si="82"/>
        <v>0.18740177900133348</v>
      </c>
      <c r="AQ97" s="136">
        <f t="shared" si="82"/>
        <v>0.18710204829444704</v>
      </c>
      <c r="AR97" s="136">
        <f t="shared" si="82"/>
        <v>0.18608529697521509</v>
      </c>
      <c r="AS97" s="136">
        <f t="shared" si="82"/>
        <v>0.18263769952394704</v>
      </c>
      <c r="AT97" s="136">
        <f t="shared" si="82"/>
        <v>0.17096366119313797</v>
      </c>
      <c r="AU97" s="136">
        <f t="shared" si="79"/>
        <v>0.13159808747671864</v>
      </c>
      <c r="AV97" s="136"/>
      <c r="AW97" s="24">
        <v>90000</v>
      </c>
      <c r="AX97" s="24">
        <f t="shared" si="49"/>
        <v>-2.4029647004921231E-4</v>
      </c>
      <c r="AY97" s="24">
        <f t="shared" si="50"/>
        <v>2.9063988079069819E-3</v>
      </c>
      <c r="AZ97" s="24">
        <f t="shared" si="51"/>
        <v>-3.1466952779561942E-3</v>
      </c>
      <c r="BA97" s="24">
        <f t="shared" si="52"/>
        <v>0.77361006200732918</v>
      </c>
      <c r="BB97" s="24">
        <f t="shared" si="53"/>
        <v>-0.12568123980741316</v>
      </c>
      <c r="BC97" s="24">
        <f t="shared" si="54"/>
        <v>-2.4258911334758682</v>
      </c>
      <c r="BD97" s="24">
        <f t="shared" si="55"/>
        <v>-2.6741465114931415</v>
      </c>
      <c r="BE97" s="24">
        <f t="shared" si="56"/>
        <v>10.367389100240668</v>
      </c>
      <c r="BF97" s="24">
        <f t="shared" si="57"/>
        <v>10.367396307881574</v>
      </c>
      <c r="BG97" s="24">
        <f t="shared" si="58"/>
        <v>10.367355426552448</v>
      </c>
      <c r="BH97" s="24">
        <f t="shared" si="59"/>
        <v>10.367587333621508</v>
      </c>
      <c r="BI97" s="24">
        <f t="shared" si="60"/>
        <v>10.366272776521537</v>
      </c>
      <c r="BJ97" s="24">
        <f t="shared" si="61"/>
        <v>10.373756096899207</v>
      </c>
      <c r="BK97" s="24">
        <f t="shared" si="62"/>
        <v>10.332130777759781</v>
      </c>
      <c r="BL97" s="24">
        <f t="shared" si="63"/>
        <v>10.610118980303517</v>
      </c>
    </row>
    <row r="98" spans="1:64" ht="12.95" customHeight="1" x14ac:dyDescent="0.2">
      <c r="A98" s="129" t="s">
        <v>634</v>
      </c>
      <c r="B98" s="131" t="s">
        <v>646</v>
      </c>
      <c r="C98" s="130">
        <v>41834.665999999997</v>
      </c>
      <c r="D98" s="130"/>
      <c r="E98" s="129">
        <f t="shared" si="65"/>
        <v>7635.4792730778172</v>
      </c>
      <c r="F98" s="199">
        <f t="shared" si="66"/>
        <v>7635.5</v>
      </c>
      <c r="G98" s="130">
        <f t="shared" si="80"/>
        <v>-4.9194500024896115E-3</v>
      </c>
      <c r="I98" s="199">
        <f t="shared" si="47"/>
        <v>-4.9194500024896115E-3</v>
      </c>
      <c r="K98" s="199"/>
      <c r="N98" s="199"/>
      <c r="O98" s="199"/>
      <c r="P98" s="129" t="s">
        <v>567</v>
      </c>
      <c r="Q98" s="201">
        <f t="shared" si="67"/>
        <v>26816.165999999997</v>
      </c>
      <c r="S98" s="131">
        <v>0.1</v>
      </c>
      <c r="Z98" s="24">
        <f t="shared" si="68"/>
        <v>7635.5</v>
      </c>
      <c r="AA98" s="136">
        <f t="shared" si="69"/>
        <v>-2.8316818323262452E-3</v>
      </c>
      <c r="AB98" s="136">
        <f t="shared" si="70"/>
        <v>-2.0877681701633663E-3</v>
      </c>
      <c r="AC98" s="136">
        <f t="shared" si="81"/>
        <v>-2.0877681701633663E-3</v>
      </c>
      <c r="AD98" s="136"/>
      <c r="AE98" s="136">
        <f t="shared" si="71"/>
        <v>4.3587759323472915E-7</v>
      </c>
      <c r="AF98" s="202">
        <f t="shared" si="72"/>
        <v>26816.165999999997</v>
      </c>
      <c r="AG98" s="203"/>
      <c r="AH98" s="24">
        <f t="shared" si="73"/>
        <v>-3.9568659632332193E-3</v>
      </c>
      <c r="AI98" s="24">
        <f t="shared" si="74"/>
        <v>1.2899714254205161</v>
      </c>
      <c r="AJ98" s="24">
        <f t="shared" si="75"/>
        <v>-0.32441550131908703</v>
      </c>
      <c r="AK98" s="24">
        <f t="shared" si="76"/>
        <v>7.6919259224163858E-2</v>
      </c>
      <c r="AL98" s="24">
        <f t="shared" si="77"/>
        <v>0.25929329047351213</v>
      </c>
      <c r="AM98" s="24">
        <f t="shared" si="78"/>
        <v>0.13037794020165952</v>
      </c>
      <c r="AN98" s="136">
        <f t="shared" si="82"/>
        <v>0.19076190482293737</v>
      </c>
      <c r="AO98" s="136">
        <f t="shared" si="82"/>
        <v>0.19073550489981225</v>
      </c>
      <c r="AP98" s="136">
        <f t="shared" si="82"/>
        <v>0.19064588058605569</v>
      </c>
      <c r="AQ98" s="136">
        <f t="shared" si="82"/>
        <v>0.19034162922862838</v>
      </c>
      <c r="AR98" s="136">
        <f t="shared" si="82"/>
        <v>0.18930890743754955</v>
      </c>
      <c r="AS98" s="136">
        <f t="shared" si="82"/>
        <v>0.18580505149978604</v>
      </c>
      <c r="AT98" s="136">
        <f t="shared" si="82"/>
        <v>0.1739339471695284</v>
      </c>
      <c r="AU98" s="136">
        <f t="shared" si="79"/>
        <v>0.13388757099653059</v>
      </c>
      <c r="AV98" s="136"/>
    </row>
    <row r="99" spans="1:64" ht="12.95" customHeight="1" x14ac:dyDescent="0.2">
      <c r="A99" s="129" t="s">
        <v>635</v>
      </c>
      <c r="B99" s="131"/>
      <c r="C99" s="130">
        <v>41837.398999999998</v>
      </c>
      <c r="D99" s="130"/>
      <c r="E99" s="129">
        <f t="shared" si="65"/>
        <v>7646.9941128117252</v>
      </c>
      <c r="F99" s="199">
        <f t="shared" si="66"/>
        <v>7647</v>
      </c>
      <c r="G99" s="130">
        <f t="shared" si="80"/>
        <v>-1.397300002281554E-3</v>
      </c>
      <c r="I99" s="199">
        <f t="shared" si="47"/>
        <v>-1.397300002281554E-3</v>
      </c>
      <c r="K99" s="199"/>
      <c r="N99" s="199"/>
      <c r="O99" s="199"/>
      <c r="P99" s="129" t="s">
        <v>567</v>
      </c>
      <c r="Q99" s="201">
        <f t="shared" si="67"/>
        <v>26818.898999999998</v>
      </c>
      <c r="S99" s="131">
        <v>0.1</v>
      </c>
      <c r="Z99" s="24">
        <f t="shared" si="68"/>
        <v>7647</v>
      </c>
      <c r="AA99" s="136">
        <f t="shared" si="69"/>
        <v>-2.8244643057865333E-3</v>
      </c>
      <c r="AB99" s="136">
        <f t="shared" si="70"/>
        <v>1.4271643035049793E-3</v>
      </c>
      <c r="AC99" s="136">
        <f t="shared" si="81"/>
        <v>1.4271643035049793E-3</v>
      </c>
      <c r="AD99" s="136"/>
      <c r="AE99" s="136">
        <f t="shared" si="71"/>
        <v>2.0367979491988527E-7</v>
      </c>
      <c r="AF99" s="202">
        <f t="shared" si="72"/>
        <v>26818.898999999998</v>
      </c>
      <c r="AG99" s="203"/>
      <c r="AH99" s="24">
        <f t="shared" si="73"/>
        <v>-3.9385324216935089E-3</v>
      </c>
      <c r="AI99" s="24">
        <f t="shared" si="74"/>
        <v>1.2897546588045781</v>
      </c>
      <c r="AJ99" s="24">
        <f t="shared" si="75"/>
        <v>-0.32176255025299072</v>
      </c>
      <c r="AK99" s="24">
        <f t="shared" si="76"/>
        <v>7.7731831967621665E-2</v>
      </c>
      <c r="AL99" s="24">
        <f t="shared" si="77"/>
        <v>0.26209658752512582</v>
      </c>
      <c r="AM99" s="24">
        <f t="shared" si="78"/>
        <v>0.1318036759983934</v>
      </c>
      <c r="AN99" s="136">
        <f t="shared" si="82"/>
        <v>0.19283512847241724</v>
      </c>
      <c r="AO99" s="136">
        <f t="shared" si="82"/>
        <v>0.19280850091238497</v>
      </c>
      <c r="AP99" s="136">
        <f t="shared" si="82"/>
        <v>0.19271806742556205</v>
      </c>
      <c r="AQ99" s="136">
        <f t="shared" si="82"/>
        <v>0.19241094584072227</v>
      </c>
      <c r="AR99" s="136">
        <f t="shared" si="82"/>
        <v>0.19136806577404877</v>
      </c>
      <c r="AS99" s="136">
        <f t="shared" si="82"/>
        <v>0.18782836577509487</v>
      </c>
      <c r="AT99" s="136">
        <f t="shared" si="82"/>
        <v>0.1758315202052414</v>
      </c>
      <c r="AU99" s="136">
        <f t="shared" si="79"/>
        <v>0.13535029657863173</v>
      </c>
      <c r="AV99" s="136"/>
    </row>
    <row r="100" spans="1:64" ht="12.95" customHeight="1" x14ac:dyDescent="0.2">
      <c r="A100" s="129" t="s">
        <v>635</v>
      </c>
      <c r="B100" s="131"/>
      <c r="C100" s="130">
        <v>41837.4</v>
      </c>
      <c r="D100" s="130"/>
      <c r="E100" s="129">
        <f t="shared" si="65"/>
        <v>7646.9983260717981</v>
      </c>
      <c r="F100" s="199">
        <f t="shared" si="66"/>
        <v>7647</v>
      </c>
      <c r="G100" s="130">
        <f t="shared" si="80"/>
        <v>-3.9729999843984842E-4</v>
      </c>
      <c r="I100" s="129">
        <f t="shared" si="47"/>
        <v>-3.9729999843984842E-4</v>
      </c>
      <c r="K100" s="199"/>
      <c r="O100" s="199"/>
      <c r="P100" s="129" t="s">
        <v>567</v>
      </c>
      <c r="Q100" s="201">
        <f t="shared" si="67"/>
        <v>26818.9</v>
      </c>
      <c r="S100" s="131">
        <v>0.1</v>
      </c>
      <c r="Z100" s="24">
        <f t="shared" si="68"/>
        <v>7647</v>
      </c>
      <c r="AA100" s="136">
        <f t="shared" si="69"/>
        <v>-2.8244643057865333E-3</v>
      </c>
      <c r="AB100" s="136">
        <f t="shared" si="70"/>
        <v>2.4271643073466849E-3</v>
      </c>
      <c r="AC100" s="136">
        <f t="shared" si="81"/>
        <v>2.4271643073466849E-3</v>
      </c>
      <c r="AD100" s="136"/>
      <c r="AE100" s="136">
        <f t="shared" si="71"/>
        <v>5.8911265748577135E-7</v>
      </c>
      <c r="AF100" s="202">
        <f t="shared" si="72"/>
        <v>26818.9</v>
      </c>
      <c r="AG100" s="203"/>
      <c r="AH100" s="24">
        <f t="shared" si="73"/>
        <v>-3.9385324216935089E-3</v>
      </c>
      <c r="AI100" s="24">
        <f t="shared" si="74"/>
        <v>1.2897546588045781</v>
      </c>
      <c r="AJ100" s="24">
        <f t="shared" si="75"/>
        <v>-0.32176255025299072</v>
      </c>
      <c r="AK100" s="24">
        <f t="shared" si="76"/>
        <v>7.7731831967621665E-2</v>
      </c>
      <c r="AL100" s="24">
        <f t="shared" si="77"/>
        <v>0.26209658752512582</v>
      </c>
      <c r="AM100" s="24">
        <f t="shared" si="78"/>
        <v>0.1318036759983934</v>
      </c>
      <c r="AN100" s="136">
        <f t="shared" si="82"/>
        <v>0.19283512847241724</v>
      </c>
      <c r="AO100" s="136">
        <f t="shared" si="82"/>
        <v>0.19280850091238497</v>
      </c>
      <c r="AP100" s="136">
        <f t="shared" si="82"/>
        <v>0.19271806742556205</v>
      </c>
      <c r="AQ100" s="136">
        <f t="shared" si="82"/>
        <v>0.19241094584072227</v>
      </c>
      <c r="AR100" s="136">
        <f t="shared" si="82"/>
        <v>0.19136806577404877</v>
      </c>
      <c r="AS100" s="136">
        <f t="shared" si="82"/>
        <v>0.18782836577509487</v>
      </c>
      <c r="AT100" s="136">
        <f t="shared" si="82"/>
        <v>0.1758315202052414</v>
      </c>
      <c r="AU100" s="136">
        <f t="shared" si="79"/>
        <v>0.13535029657863173</v>
      </c>
      <c r="AV100" s="136"/>
    </row>
    <row r="101" spans="1:64" ht="12.95" customHeight="1" x14ac:dyDescent="0.2">
      <c r="A101" s="129" t="s">
        <v>635</v>
      </c>
      <c r="B101" s="131"/>
      <c r="C101" s="130">
        <v>41841.675999999999</v>
      </c>
      <c r="D101" s="130"/>
      <c r="E101" s="129">
        <f t="shared" si="65"/>
        <v>7665.0142260725897</v>
      </c>
      <c r="F101" s="199">
        <f t="shared" si="66"/>
        <v>7665</v>
      </c>
      <c r="G101" s="130">
        <f t="shared" si="80"/>
        <v>3.3765000043786131E-3</v>
      </c>
      <c r="I101" s="129">
        <f t="shared" ref="I101:I132" si="83">G101</f>
        <v>3.3765000043786131E-3</v>
      </c>
      <c r="K101" s="199"/>
      <c r="O101" s="199"/>
      <c r="P101" s="129" t="s">
        <v>567</v>
      </c>
      <c r="Q101" s="201">
        <f t="shared" si="67"/>
        <v>26823.175999999999</v>
      </c>
      <c r="S101" s="131">
        <v>0.1</v>
      </c>
      <c r="Z101" s="24">
        <f t="shared" si="68"/>
        <v>7665</v>
      </c>
      <c r="AA101" s="136">
        <f t="shared" si="69"/>
        <v>-2.8131332044769993E-3</v>
      </c>
      <c r="AB101" s="136">
        <f t="shared" si="70"/>
        <v>6.1896332088556124E-3</v>
      </c>
      <c r="AC101" s="136">
        <f t="shared" si="81"/>
        <v>6.1896332088556124E-3</v>
      </c>
      <c r="AD101" s="136"/>
      <c r="AE101" s="136">
        <f t="shared" si="71"/>
        <v>3.8311559260168223E-6</v>
      </c>
      <c r="AF101" s="202">
        <f t="shared" si="72"/>
        <v>26823.175999999999</v>
      </c>
      <c r="AG101" s="203"/>
      <c r="AH101" s="24">
        <f t="shared" si="73"/>
        <v>-3.9098087123839746E-3</v>
      </c>
      <c r="AI101" s="24">
        <f t="shared" si="74"/>
        <v>1.2894109515763752</v>
      </c>
      <c r="AJ101" s="24">
        <f t="shared" si="75"/>
        <v>-0.31760684039827469</v>
      </c>
      <c r="AK101" s="24">
        <f t="shared" si="76"/>
        <v>7.9001905721678839E-2</v>
      </c>
      <c r="AL101" s="24">
        <f t="shared" si="77"/>
        <v>0.26648245469465892</v>
      </c>
      <c r="AM101" s="24">
        <f t="shared" si="78"/>
        <v>0.13403535429803068</v>
      </c>
      <c r="AN101" s="136">
        <f t="shared" ref="AN101:AT110" si="84">$AU101+$AB$7*SIN(AO101)</f>
        <v>0.19607947162520661</v>
      </c>
      <c r="AO101" s="136">
        <f t="shared" si="84"/>
        <v>0.19605249147154685</v>
      </c>
      <c r="AP101" s="136">
        <f t="shared" si="84"/>
        <v>0.19596080196615948</v>
      </c>
      <c r="AQ101" s="136">
        <f t="shared" si="84"/>
        <v>0.19564921630450888</v>
      </c>
      <c r="AR101" s="136">
        <f t="shared" si="84"/>
        <v>0.19459050779405823</v>
      </c>
      <c r="AS101" s="136">
        <f t="shared" si="84"/>
        <v>0.19099486091451864</v>
      </c>
      <c r="AT101" s="136">
        <f t="shared" si="84"/>
        <v>0.17880146029077679</v>
      </c>
      <c r="AU101" s="136">
        <f t="shared" si="79"/>
        <v>0.13763978009844369</v>
      </c>
      <c r="AV101" s="136"/>
    </row>
    <row r="102" spans="1:64" ht="12.95" customHeight="1" x14ac:dyDescent="0.2">
      <c r="A102" s="129" t="s">
        <v>635</v>
      </c>
      <c r="B102" s="131"/>
      <c r="C102" s="130">
        <v>41847.606</v>
      </c>
      <c r="D102" s="130"/>
      <c r="E102" s="129">
        <f t="shared" si="65"/>
        <v>7689.9988582065362</v>
      </c>
      <c r="F102" s="199">
        <f t="shared" si="66"/>
        <v>7690</v>
      </c>
      <c r="G102" s="130">
        <f t="shared" si="80"/>
        <v>-2.7099999715574086E-4</v>
      </c>
      <c r="I102" s="129">
        <f t="shared" si="83"/>
        <v>-2.7099999715574086E-4</v>
      </c>
      <c r="K102" s="199"/>
      <c r="O102" s="199"/>
      <c r="P102" s="129" t="s">
        <v>567</v>
      </c>
      <c r="Q102" s="201">
        <f t="shared" si="67"/>
        <v>26829.106</v>
      </c>
      <c r="S102" s="131">
        <v>0.1</v>
      </c>
      <c r="Z102" s="24">
        <f t="shared" si="68"/>
        <v>7690</v>
      </c>
      <c r="AA102" s="136">
        <f t="shared" si="69"/>
        <v>-2.7973272844034037E-3</v>
      </c>
      <c r="AB102" s="136">
        <f t="shared" si="70"/>
        <v>2.5263272872476628E-3</v>
      </c>
      <c r="AC102" s="136">
        <f t="shared" si="81"/>
        <v>2.5263272872476628E-3</v>
      </c>
      <c r="AD102" s="136"/>
      <c r="AE102" s="136">
        <f t="shared" si="71"/>
        <v>6.3823295622921357E-7</v>
      </c>
      <c r="AF102" s="202">
        <f t="shared" si="72"/>
        <v>26829.106</v>
      </c>
      <c r="AG102" s="203"/>
      <c r="AH102" s="24">
        <f t="shared" si="73"/>
        <v>-3.869859292310378E-3</v>
      </c>
      <c r="AI102" s="24">
        <f t="shared" si="74"/>
        <v>1.288924662271475</v>
      </c>
      <c r="AJ102" s="24">
        <f t="shared" si="75"/>
        <v>-0.3118286191763649</v>
      </c>
      <c r="AK102" s="24">
        <f t="shared" si="76"/>
        <v>8.0762240752186409E-2</v>
      </c>
      <c r="AL102" s="24">
        <f t="shared" si="77"/>
        <v>0.27257002582833889</v>
      </c>
      <c r="AM102" s="24">
        <f t="shared" si="78"/>
        <v>0.13713509711189115</v>
      </c>
      <c r="AN102" s="136">
        <f t="shared" si="84"/>
        <v>0.20058405881768843</v>
      </c>
      <c r="AO102" s="136">
        <f t="shared" si="84"/>
        <v>0.20055659653833899</v>
      </c>
      <c r="AP102" s="136">
        <f t="shared" si="84"/>
        <v>0.20046318410309433</v>
      </c>
      <c r="AQ102" s="136">
        <f t="shared" si="84"/>
        <v>0.20014545669922143</v>
      </c>
      <c r="AR102" s="136">
        <f t="shared" si="84"/>
        <v>0.19906491100104232</v>
      </c>
      <c r="AS102" s="136">
        <f t="shared" si="84"/>
        <v>0.19539188261695517</v>
      </c>
      <c r="AT102" s="136">
        <f t="shared" si="84"/>
        <v>0.18292601837669192</v>
      </c>
      <c r="AU102" s="136">
        <f t="shared" si="79"/>
        <v>0.14081961832040424</v>
      </c>
      <c r="AV102" s="136"/>
    </row>
    <row r="103" spans="1:64" ht="12.95" customHeight="1" x14ac:dyDescent="0.2">
      <c r="A103" s="129" t="s">
        <v>635</v>
      </c>
      <c r="B103" s="131"/>
      <c r="C103" s="130">
        <v>41847.607000000004</v>
      </c>
      <c r="D103" s="130"/>
      <c r="E103" s="129">
        <f t="shared" si="65"/>
        <v>7690.0030714666082</v>
      </c>
      <c r="F103" s="199">
        <f t="shared" si="66"/>
        <v>7690</v>
      </c>
      <c r="G103" s="130">
        <f t="shared" si="80"/>
        <v>7.2900000668596476E-4</v>
      </c>
      <c r="I103" s="129">
        <f t="shared" si="83"/>
        <v>7.2900000668596476E-4</v>
      </c>
      <c r="K103" s="199"/>
      <c r="O103" s="199"/>
      <c r="P103" s="129" t="s">
        <v>567</v>
      </c>
      <c r="Q103" s="201">
        <f t="shared" si="67"/>
        <v>26829.107000000004</v>
      </c>
      <c r="S103" s="131">
        <v>0.1</v>
      </c>
      <c r="Z103" s="24">
        <f t="shared" si="68"/>
        <v>7690</v>
      </c>
      <c r="AA103" s="136">
        <f t="shared" si="69"/>
        <v>-2.7973272844034037E-3</v>
      </c>
      <c r="AB103" s="136">
        <f t="shared" si="70"/>
        <v>3.5263272910893684E-3</v>
      </c>
      <c r="AC103" s="136">
        <f t="shared" si="81"/>
        <v>3.5263272910893684E-3</v>
      </c>
      <c r="AD103" s="136"/>
      <c r="AE103" s="136">
        <f t="shared" si="71"/>
        <v>1.2434984163881683E-6</v>
      </c>
      <c r="AF103" s="202">
        <f t="shared" si="72"/>
        <v>26829.107000000004</v>
      </c>
      <c r="AG103" s="203"/>
      <c r="AH103" s="24">
        <f t="shared" si="73"/>
        <v>-3.869859292310378E-3</v>
      </c>
      <c r="AI103" s="24">
        <f t="shared" si="74"/>
        <v>1.288924662271475</v>
      </c>
      <c r="AJ103" s="24">
        <f t="shared" si="75"/>
        <v>-0.3118286191763649</v>
      </c>
      <c r="AK103" s="24">
        <f t="shared" si="76"/>
        <v>8.0762240752186409E-2</v>
      </c>
      <c r="AL103" s="24">
        <f t="shared" si="77"/>
        <v>0.27257002582833889</v>
      </c>
      <c r="AM103" s="24">
        <f t="shared" si="78"/>
        <v>0.13713509711189115</v>
      </c>
      <c r="AN103" s="136">
        <f t="shared" si="84"/>
        <v>0.20058405881768843</v>
      </c>
      <c r="AO103" s="136">
        <f t="shared" si="84"/>
        <v>0.20055659653833899</v>
      </c>
      <c r="AP103" s="136">
        <f t="shared" si="84"/>
        <v>0.20046318410309433</v>
      </c>
      <c r="AQ103" s="136">
        <f t="shared" si="84"/>
        <v>0.20014545669922143</v>
      </c>
      <c r="AR103" s="136">
        <f t="shared" si="84"/>
        <v>0.19906491100104232</v>
      </c>
      <c r="AS103" s="136">
        <f t="shared" si="84"/>
        <v>0.19539188261695517</v>
      </c>
      <c r="AT103" s="136">
        <f t="shared" si="84"/>
        <v>0.18292601837669192</v>
      </c>
      <c r="AU103" s="136">
        <f t="shared" si="79"/>
        <v>0.14081961832040424</v>
      </c>
      <c r="AV103" s="136"/>
    </row>
    <row r="104" spans="1:64" ht="12.95" customHeight="1" x14ac:dyDescent="0.2">
      <c r="A104" s="129" t="s">
        <v>637</v>
      </c>
      <c r="B104" s="131"/>
      <c r="C104" s="130">
        <v>42004.724000000002</v>
      </c>
      <c r="D104" s="130"/>
      <c r="E104" s="129">
        <f t="shared" si="65"/>
        <v>8351.9778517345567</v>
      </c>
      <c r="F104" s="199">
        <f t="shared" si="66"/>
        <v>8352</v>
      </c>
      <c r="G104" s="130">
        <f t="shared" si="80"/>
        <v>-5.2567999955499545E-3</v>
      </c>
      <c r="I104" s="129">
        <f t="shared" si="83"/>
        <v>-5.2567999955499545E-3</v>
      </c>
      <c r="K104" s="199"/>
      <c r="O104" s="199"/>
      <c r="P104" s="129" t="s">
        <v>567</v>
      </c>
      <c r="Q104" s="201">
        <f t="shared" si="67"/>
        <v>26986.224000000002</v>
      </c>
      <c r="S104" s="131">
        <v>0.1</v>
      </c>
      <c r="Z104" s="24">
        <f t="shared" si="68"/>
        <v>8352</v>
      </c>
      <c r="AA104" s="136">
        <f t="shared" si="69"/>
        <v>-2.3540734793485478E-3</v>
      </c>
      <c r="AB104" s="136">
        <f t="shared" si="70"/>
        <v>-2.9027265162014067E-3</v>
      </c>
      <c r="AC104" s="136">
        <f t="shared" si="81"/>
        <v>-2.9027265162014067E-3</v>
      </c>
      <c r="AD104" s="136"/>
      <c r="AE104" s="136">
        <f t="shared" si="71"/>
        <v>8.4258212278587551E-7</v>
      </c>
      <c r="AF104" s="202">
        <f t="shared" si="72"/>
        <v>26986.224000000002</v>
      </c>
      <c r="AG104" s="203"/>
      <c r="AH104" s="24">
        <f t="shared" si="73"/>
        <v>-2.7927431352555228E-3</v>
      </c>
      <c r="AI104" s="24">
        <f t="shared" si="74"/>
        <v>1.2724641724200263</v>
      </c>
      <c r="AJ104" s="24">
        <f t="shared" si="75"/>
        <v>-0.1572318700135143</v>
      </c>
      <c r="AK104" s="24">
        <f t="shared" si="76"/>
        <v>0.12555188070064977</v>
      </c>
      <c r="AL104" s="24">
        <f t="shared" si="77"/>
        <v>0.43180000488604336</v>
      </c>
      <c r="AM104" s="24">
        <f t="shared" si="78"/>
        <v>0.21931832025381376</v>
      </c>
      <c r="AN104" s="136">
        <f t="shared" si="84"/>
        <v>0.31913484547808346</v>
      </c>
      <c r="AO104" s="136">
        <f t="shared" si="84"/>
        <v>0.31909815556834703</v>
      </c>
      <c r="AP104" s="136">
        <f t="shared" si="84"/>
        <v>0.3189693565309939</v>
      </c>
      <c r="AQ104" s="136">
        <f t="shared" si="84"/>
        <v>0.31851725398995262</v>
      </c>
      <c r="AR104" s="136">
        <f t="shared" si="84"/>
        <v>0.31693084378115577</v>
      </c>
      <c r="AS104" s="136">
        <f t="shared" si="84"/>
        <v>0.31137068395518969</v>
      </c>
      <c r="AT104" s="136">
        <f t="shared" si="84"/>
        <v>0.29195999904223713</v>
      </c>
      <c r="AU104" s="136">
        <f t="shared" si="79"/>
        <v>0.22502173443792106</v>
      </c>
      <c r="AV104" s="136"/>
    </row>
    <row r="105" spans="1:64" ht="12.95" customHeight="1" x14ac:dyDescent="0.2">
      <c r="A105" s="129" t="s">
        <v>638</v>
      </c>
      <c r="B105" s="131" t="s">
        <v>646</v>
      </c>
      <c r="C105" s="130">
        <v>42026.678999999996</v>
      </c>
      <c r="D105" s="130"/>
      <c r="E105" s="129">
        <f t="shared" si="65"/>
        <v>8444.4799762709172</v>
      </c>
      <c r="F105" s="199">
        <f t="shared" si="66"/>
        <v>8444.5</v>
      </c>
      <c r="G105" s="130">
        <f t="shared" si="80"/>
        <v>-4.7525499976472929E-3</v>
      </c>
      <c r="I105" s="129">
        <f t="shared" si="83"/>
        <v>-4.7525499976472929E-3</v>
      </c>
      <c r="K105" s="199"/>
      <c r="O105" s="199"/>
      <c r="P105" s="129" t="s">
        <v>567</v>
      </c>
      <c r="Q105" s="201">
        <f t="shared" si="67"/>
        <v>27008.178999999996</v>
      </c>
      <c r="S105" s="131">
        <v>0.1</v>
      </c>
      <c r="Z105" s="24">
        <f t="shared" si="68"/>
        <v>8444.5</v>
      </c>
      <c r="AA105" s="136">
        <f t="shared" si="69"/>
        <v>-2.2890510313769092E-3</v>
      </c>
      <c r="AB105" s="136">
        <f t="shared" si="70"/>
        <v>-2.4634989662703837E-3</v>
      </c>
      <c r="AC105" s="136">
        <f t="shared" si="81"/>
        <v>-2.4634989662703837E-3</v>
      </c>
      <c r="AD105" s="136"/>
      <c r="AE105" s="136">
        <f t="shared" si="71"/>
        <v>6.0688271568152498E-7</v>
      </c>
      <c r="AF105" s="202">
        <f t="shared" si="72"/>
        <v>27008.178999999996</v>
      </c>
      <c r="AG105" s="203"/>
      <c r="AH105" s="24">
        <f t="shared" si="73"/>
        <v>-2.6399898022838831E-3</v>
      </c>
      <c r="AI105" s="24">
        <f t="shared" si="74"/>
        <v>1.2696499199474669</v>
      </c>
      <c r="AJ105" s="24">
        <f t="shared" si="75"/>
        <v>-0.13557168145077966</v>
      </c>
      <c r="AK105" s="24">
        <f t="shared" si="76"/>
        <v>0.13148734035003035</v>
      </c>
      <c r="AL105" s="24">
        <f t="shared" si="77"/>
        <v>0.45369658562295989</v>
      </c>
      <c r="AM105" s="24">
        <f t="shared" si="78"/>
        <v>0.23082130927387143</v>
      </c>
      <c r="AN105" s="136">
        <f t="shared" si="84"/>
        <v>0.33556828357914242</v>
      </c>
      <c r="AO105" s="136">
        <f t="shared" si="84"/>
        <v>0.33553088035314771</v>
      </c>
      <c r="AP105" s="136">
        <f t="shared" si="84"/>
        <v>0.33539884281410826</v>
      </c>
      <c r="AQ105" s="136">
        <f t="shared" si="84"/>
        <v>0.33493278421376493</v>
      </c>
      <c r="AR105" s="136">
        <f t="shared" si="84"/>
        <v>0.33328832040137779</v>
      </c>
      <c r="AS105" s="136">
        <f t="shared" si="84"/>
        <v>0.32749334929361729</v>
      </c>
      <c r="AT105" s="136">
        <f t="shared" si="84"/>
        <v>0.30716132426127341</v>
      </c>
      <c r="AU105" s="136">
        <f t="shared" si="79"/>
        <v>0.2367871358591751</v>
      </c>
      <c r="AV105" s="136"/>
    </row>
    <row r="106" spans="1:64" ht="12.95" customHeight="1" x14ac:dyDescent="0.2">
      <c r="A106" s="129" t="s">
        <v>638</v>
      </c>
      <c r="B106" s="131" t="s">
        <v>646</v>
      </c>
      <c r="C106" s="130">
        <v>42054.696000000004</v>
      </c>
      <c r="D106" s="130"/>
      <c r="E106" s="129">
        <f t="shared" si="65"/>
        <v>8562.522883268708</v>
      </c>
      <c r="F106" s="199">
        <f t="shared" si="66"/>
        <v>8562.5</v>
      </c>
      <c r="G106" s="130">
        <f t="shared" si="80"/>
        <v>5.4312500069499947E-3</v>
      </c>
      <c r="I106" s="129">
        <f t="shared" si="83"/>
        <v>5.4312500069499947E-3</v>
      </c>
      <c r="K106" s="199"/>
      <c r="O106" s="199"/>
      <c r="P106" s="129" t="s">
        <v>567</v>
      </c>
      <c r="Q106" s="201">
        <f t="shared" si="67"/>
        <v>27036.196000000004</v>
      </c>
      <c r="S106" s="131">
        <v>0.1</v>
      </c>
      <c r="Z106" s="24">
        <f t="shared" si="68"/>
        <v>8562.5</v>
      </c>
      <c r="AA106" s="136">
        <f t="shared" si="69"/>
        <v>-2.2052822127772063E-3</v>
      </c>
      <c r="AB106" s="136">
        <f t="shared" si="70"/>
        <v>7.6365322197272014E-3</v>
      </c>
      <c r="AC106" s="136">
        <f t="shared" si="81"/>
        <v>7.6365322197272014E-3</v>
      </c>
      <c r="AD106" s="136"/>
      <c r="AE106" s="136">
        <f t="shared" si="71"/>
        <v>5.831662434293166E-6</v>
      </c>
      <c r="AF106" s="202">
        <f t="shared" si="72"/>
        <v>27036.196000000004</v>
      </c>
      <c r="AG106" s="203"/>
      <c r="AH106" s="24">
        <f t="shared" si="73"/>
        <v>-2.4446028956841815E-3</v>
      </c>
      <c r="AI106" s="24">
        <f t="shared" si="74"/>
        <v>1.2658923689794837</v>
      </c>
      <c r="AJ106" s="24">
        <f t="shared" si="75"/>
        <v>-0.1079903674475222</v>
      </c>
      <c r="AK106" s="24">
        <f t="shared" si="76"/>
        <v>0.13892893189857214</v>
      </c>
      <c r="AL106" s="24">
        <f t="shared" si="77"/>
        <v>0.48148566151673844</v>
      </c>
      <c r="AM106" s="24">
        <f t="shared" si="78"/>
        <v>0.2455041621238207</v>
      </c>
      <c r="AN106" s="136">
        <f t="shared" si="84"/>
        <v>0.35647801010936514</v>
      </c>
      <c r="AO106" s="136">
        <f t="shared" si="84"/>
        <v>0.35643990482834953</v>
      </c>
      <c r="AP106" s="136">
        <f t="shared" si="84"/>
        <v>0.35630437148379435</v>
      </c>
      <c r="AQ106" s="136">
        <f t="shared" si="84"/>
        <v>0.35582236015073931</v>
      </c>
      <c r="AR106" s="136">
        <f t="shared" si="84"/>
        <v>0.35410883147138272</v>
      </c>
      <c r="AS106" s="136">
        <f t="shared" si="84"/>
        <v>0.34802604805204546</v>
      </c>
      <c r="AT106" s="136">
        <f t="shared" si="84"/>
        <v>0.32653908201326087</v>
      </c>
      <c r="AU106" s="136">
        <f t="shared" si="79"/>
        <v>0.25179597226682926</v>
      </c>
      <c r="AV106" s="136"/>
    </row>
    <row r="107" spans="1:64" ht="12.95" customHeight="1" x14ac:dyDescent="0.2">
      <c r="A107" s="129" t="s">
        <v>639</v>
      </c>
      <c r="B107" s="131"/>
      <c r="C107" s="130">
        <v>42089.455999999998</v>
      </c>
      <c r="D107" s="130"/>
      <c r="E107" s="129">
        <f t="shared" si="65"/>
        <v>8708.9758028261749</v>
      </c>
      <c r="F107" s="199">
        <f t="shared" si="66"/>
        <v>8709</v>
      </c>
      <c r="G107" s="130">
        <f t="shared" si="80"/>
        <v>-5.7430999950156547E-3</v>
      </c>
      <c r="I107" s="129">
        <f t="shared" si="83"/>
        <v>-5.7430999950156547E-3</v>
      </c>
      <c r="K107" s="199"/>
      <c r="O107" s="199"/>
      <c r="P107" s="129" t="s">
        <v>567</v>
      </c>
      <c r="Q107" s="201">
        <f t="shared" si="67"/>
        <v>27070.955999999998</v>
      </c>
      <c r="S107" s="131">
        <v>0.1</v>
      </c>
      <c r="Z107" s="24">
        <f t="shared" si="68"/>
        <v>8709</v>
      </c>
      <c r="AA107" s="136">
        <f t="shared" si="69"/>
        <v>-2.1001733015691046E-3</v>
      </c>
      <c r="AB107" s="136">
        <f t="shared" si="70"/>
        <v>-3.6429266934465501E-3</v>
      </c>
      <c r="AC107" s="136">
        <f t="shared" si="81"/>
        <v>-3.6429266934465501E-3</v>
      </c>
      <c r="AD107" s="136"/>
      <c r="AE107" s="136">
        <f t="shared" si="71"/>
        <v>1.3270914893825416E-6</v>
      </c>
      <c r="AF107" s="202">
        <f t="shared" si="72"/>
        <v>27070.955999999998</v>
      </c>
      <c r="AG107" s="203"/>
      <c r="AH107" s="24">
        <f t="shared" si="73"/>
        <v>-2.2013822814760803E-3</v>
      </c>
      <c r="AI107" s="24">
        <f t="shared" si="74"/>
        <v>1.2609767049496652</v>
      </c>
      <c r="AJ107" s="24">
        <f t="shared" si="75"/>
        <v>-7.3868218101826699E-2</v>
      </c>
      <c r="AK107" s="24">
        <f t="shared" si="76"/>
        <v>0.14795661348387049</v>
      </c>
      <c r="AL107" s="24">
        <f t="shared" si="77"/>
        <v>0.51575147325924753</v>
      </c>
      <c r="AM107" s="24">
        <f t="shared" si="78"/>
        <v>0.26374823085950821</v>
      </c>
      <c r="AN107" s="136">
        <f t="shared" si="84"/>
        <v>0.38234945372895718</v>
      </c>
      <c r="AO107" s="136">
        <f t="shared" si="84"/>
        <v>0.38231079588410033</v>
      </c>
      <c r="AP107" s="136">
        <f t="shared" si="84"/>
        <v>0.38217191338137213</v>
      </c>
      <c r="AQ107" s="136">
        <f t="shared" si="84"/>
        <v>0.38167302684417698</v>
      </c>
      <c r="AR107" s="136">
        <f t="shared" si="84"/>
        <v>0.37988177486831276</v>
      </c>
      <c r="AS107" s="136">
        <f t="shared" si="84"/>
        <v>0.37346077525156396</v>
      </c>
      <c r="AT107" s="136">
        <f t="shared" si="84"/>
        <v>0.35057352348868509</v>
      </c>
      <c r="AU107" s="136">
        <f t="shared" si="79"/>
        <v>0.27042982424751916</v>
      </c>
      <c r="AV107" s="136"/>
    </row>
    <row r="108" spans="1:64" ht="12.95" customHeight="1" x14ac:dyDescent="0.2">
      <c r="A108" s="129" t="s">
        <v>639</v>
      </c>
      <c r="B108" s="131"/>
      <c r="C108" s="130">
        <v>42119.362000000001</v>
      </c>
      <c r="D108" s="130"/>
      <c r="E108" s="129">
        <f t="shared" si="65"/>
        <v>8834.9775580703263</v>
      </c>
      <c r="F108" s="199">
        <f t="shared" si="66"/>
        <v>8835</v>
      </c>
      <c r="G108" s="130">
        <f t="shared" si="80"/>
        <v>-5.3264999951352365E-3</v>
      </c>
      <c r="I108" s="129">
        <f t="shared" si="83"/>
        <v>-5.3264999951352365E-3</v>
      </c>
      <c r="K108" s="199"/>
      <c r="O108" s="199"/>
      <c r="P108" s="129" t="s">
        <v>567</v>
      </c>
      <c r="Q108" s="201">
        <f t="shared" si="67"/>
        <v>27100.862000000001</v>
      </c>
      <c r="S108" s="131">
        <v>0.1</v>
      </c>
      <c r="Z108" s="24">
        <f t="shared" si="68"/>
        <v>8835</v>
      </c>
      <c r="AA108" s="136">
        <f t="shared" si="69"/>
        <v>-2.0089565270625899E-3</v>
      </c>
      <c r="AB108" s="136">
        <f t="shared" si="70"/>
        <v>-3.3175434680726467E-3</v>
      </c>
      <c r="AC108" s="136">
        <f t="shared" si="81"/>
        <v>-3.3175434680726467E-3</v>
      </c>
      <c r="AD108" s="136"/>
      <c r="AE108" s="136">
        <f t="shared" si="71"/>
        <v>1.1006094662551485E-6</v>
      </c>
      <c r="AF108" s="202">
        <f t="shared" si="72"/>
        <v>27100.862000000001</v>
      </c>
      <c r="AG108" s="203"/>
      <c r="AH108" s="24">
        <f t="shared" si="73"/>
        <v>-1.9917920349695655E-3</v>
      </c>
      <c r="AI108" s="24">
        <f t="shared" si="74"/>
        <v>1.2565374969341117</v>
      </c>
      <c r="AJ108" s="24">
        <f t="shared" si="75"/>
        <v>-4.4667728612577902E-2</v>
      </c>
      <c r="AK108" s="24">
        <f t="shared" si="76"/>
        <v>0.15552656579112334</v>
      </c>
      <c r="AL108" s="24">
        <f t="shared" si="77"/>
        <v>0.54500443848657576</v>
      </c>
      <c r="AM108" s="24">
        <f t="shared" si="78"/>
        <v>0.27945388522408238</v>
      </c>
      <c r="AN108" s="136">
        <f t="shared" si="84"/>
        <v>0.40451828208373775</v>
      </c>
      <c r="AO108" s="136">
        <f t="shared" si="84"/>
        <v>0.40447942360657885</v>
      </c>
      <c r="AP108" s="136">
        <f t="shared" si="84"/>
        <v>0.40433853019809307</v>
      </c>
      <c r="AQ108" s="136">
        <f t="shared" si="84"/>
        <v>0.40382774883808181</v>
      </c>
      <c r="AR108" s="136">
        <f t="shared" si="84"/>
        <v>0.40197694439234616</v>
      </c>
      <c r="AS108" s="136">
        <f t="shared" si="84"/>
        <v>0.39528271494992623</v>
      </c>
      <c r="AT108" s="136">
        <f t="shared" si="84"/>
        <v>0.37122259504351268</v>
      </c>
      <c r="AU108" s="136">
        <f t="shared" si="79"/>
        <v>0.28645620888620016</v>
      </c>
      <c r="AV108" s="136"/>
    </row>
    <row r="109" spans="1:64" ht="12.95" customHeight="1" x14ac:dyDescent="0.2">
      <c r="A109" s="129" t="s">
        <v>639</v>
      </c>
      <c r="B109" s="131"/>
      <c r="C109" s="130">
        <v>42132.425000000003</v>
      </c>
      <c r="D109" s="130"/>
      <c r="E109" s="129">
        <f t="shared" si="65"/>
        <v>8890.0153741859704</v>
      </c>
      <c r="F109" s="199">
        <f t="shared" si="66"/>
        <v>8890</v>
      </c>
      <c r="G109" s="130">
        <f t="shared" si="80"/>
        <v>3.6490000056801364E-3</v>
      </c>
      <c r="I109" s="129">
        <f t="shared" si="83"/>
        <v>3.6490000056801364E-3</v>
      </c>
      <c r="K109" s="199"/>
      <c r="O109" s="199"/>
      <c r="P109" s="129" t="s">
        <v>567</v>
      </c>
      <c r="Q109" s="201">
        <f t="shared" si="67"/>
        <v>27113.925000000003</v>
      </c>
      <c r="S109" s="131">
        <v>0.1</v>
      </c>
      <c r="Z109" s="24">
        <f t="shared" si="68"/>
        <v>8890</v>
      </c>
      <c r="AA109" s="136">
        <f t="shared" si="69"/>
        <v>-1.9689427925510886E-3</v>
      </c>
      <c r="AB109" s="136">
        <f t="shared" si="70"/>
        <v>5.6179427982312249E-3</v>
      </c>
      <c r="AC109" s="136">
        <f t="shared" si="81"/>
        <v>5.6179427982312249E-3</v>
      </c>
      <c r="AD109" s="136"/>
      <c r="AE109" s="136">
        <f t="shared" si="71"/>
        <v>3.1561281284198087E-6</v>
      </c>
      <c r="AF109" s="202">
        <f t="shared" si="72"/>
        <v>27113.925000000003</v>
      </c>
      <c r="AG109" s="203"/>
      <c r="AH109" s="24">
        <f t="shared" si="73"/>
        <v>-1.9002268004580634E-3</v>
      </c>
      <c r="AI109" s="24">
        <f t="shared" si="74"/>
        <v>1.2545410837129776</v>
      </c>
      <c r="AJ109" s="24">
        <f t="shared" si="75"/>
        <v>-3.1973424581458236E-2</v>
      </c>
      <c r="AK109" s="24">
        <f t="shared" si="76"/>
        <v>0.15877290922012777</v>
      </c>
      <c r="AL109" s="24">
        <f t="shared" si="77"/>
        <v>0.55770815917722016</v>
      </c>
      <c r="AM109" s="24">
        <f t="shared" si="78"/>
        <v>0.28631406019018479</v>
      </c>
      <c r="AN109" s="136">
        <f t="shared" si="84"/>
        <v>0.41417034685455023</v>
      </c>
      <c r="AO109" s="136">
        <f t="shared" si="84"/>
        <v>0.41413147782598542</v>
      </c>
      <c r="AP109" s="136">
        <f t="shared" si="84"/>
        <v>0.41398995495418023</v>
      </c>
      <c r="AQ109" s="136">
        <f t="shared" si="84"/>
        <v>0.41347474180381399</v>
      </c>
      <c r="AR109" s="136">
        <f t="shared" si="84"/>
        <v>0.41160009344719428</v>
      </c>
      <c r="AS109" s="136">
        <f t="shared" si="84"/>
        <v>0.4047918799937531</v>
      </c>
      <c r="AT109" s="136">
        <f t="shared" si="84"/>
        <v>0.3802293225469433</v>
      </c>
      <c r="AU109" s="136">
        <f t="shared" si="79"/>
        <v>0.29345185297451337</v>
      </c>
      <c r="AV109" s="136"/>
    </row>
    <row r="110" spans="1:64" ht="12.95" customHeight="1" x14ac:dyDescent="0.2">
      <c r="A110" s="129" t="s">
        <v>640</v>
      </c>
      <c r="B110" s="131" t="s">
        <v>646</v>
      </c>
      <c r="C110" s="130">
        <v>42139.661999999997</v>
      </c>
      <c r="D110" s="130"/>
      <c r="E110" s="129">
        <f t="shared" si="65"/>
        <v>8920.5067372134909</v>
      </c>
      <c r="F110" s="199">
        <f t="shared" si="66"/>
        <v>8920.5</v>
      </c>
      <c r="G110" s="130">
        <f t="shared" si="80"/>
        <v>1.5990499960025772E-3</v>
      </c>
      <c r="I110" s="129">
        <f t="shared" si="83"/>
        <v>1.5990499960025772E-3</v>
      </c>
      <c r="K110" s="199"/>
      <c r="O110" s="199"/>
      <c r="P110" s="129" t="s">
        <v>567</v>
      </c>
      <c r="Q110" s="201">
        <f t="shared" si="67"/>
        <v>27121.161999999997</v>
      </c>
      <c r="S110" s="131">
        <v>0.1</v>
      </c>
      <c r="Z110" s="24">
        <f t="shared" si="68"/>
        <v>8920.5</v>
      </c>
      <c r="AA110" s="136">
        <f t="shared" si="69"/>
        <v>-1.9467084066264685E-3</v>
      </c>
      <c r="AB110" s="136">
        <f t="shared" si="70"/>
        <v>3.545758402629046E-3</v>
      </c>
      <c r="AC110" s="136">
        <f t="shared" si="81"/>
        <v>3.545758402629046E-3</v>
      </c>
      <c r="AD110" s="136"/>
      <c r="AE110" s="136">
        <f t="shared" si="71"/>
        <v>1.2572402649814486E-6</v>
      </c>
      <c r="AF110" s="202">
        <f t="shared" si="72"/>
        <v>27121.161999999997</v>
      </c>
      <c r="AG110" s="203"/>
      <c r="AH110" s="24">
        <f t="shared" si="73"/>
        <v>-1.8494360575334427E-3</v>
      </c>
      <c r="AI110" s="24">
        <f t="shared" si="74"/>
        <v>1.2534190645429673</v>
      </c>
      <c r="AJ110" s="24">
        <f t="shared" si="75"/>
        <v>-2.494899506082237E-2</v>
      </c>
      <c r="AK110" s="24">
        <f t="shared" si="76"/>
        <v>0.1605577083984677</v>
      </c>
      <c r="AL110" s="24">
        <f t="shared" si="77"/>
        <v>0.56473544995817793</v>
      </c>
      <c r="AM110" s="24">
        <f t="shared" si="78"/>
        <v>0.29011958330539594</v>
      </c>
      <c r="AN110" s="136">
        <f t="shared" si="84"/>
        <v>0.4195162077289073</v>
      </c>
      <c r="AO110" s="136">
        <f t="shared" si="84"/>
        <v>0.41947735250873647</v>
      </c>
      <c r="AP110" s="136">
        <f t="shared" si="84"/>
        <v>0.41933554474336387</v>
      </c>
      <c r="AQ110" s="136">
        <f t="shared" si="84"/>
        <v>0.41881807274319371</v>
      </c>
      <c r="AR110" s="136">
        <f t="shared" si="84"/>
        <v>0.41693077024113823</v>
      </c>
      <c r="AS110" s="136">
        <f t="shared" si="84"/>
        <v>0.41006075703009953</v>
      </c>
      <c r="AT110" s="136">
        <f t="shared" si="84"/>
        <v>0.38522213812874007</v>
      </c>
      <c r="AU110" s="136">
        <f t="shared" si="79"/>
        <v>0.2973312556053056</v>
      </c>
      <c r="AV110" s="136"/>
    </row>
    <row r="111" spans="1:64" ht="12.95" customHeight="1" x14ac:dyDescent="0.2">
      <c r="A111" s="129" t="s">
        <v>640</v>
      </c>
      <c r="B111" s="131" t="s">
        <v>646</v>
      </c>
      <c r="C111" s="130">
        <v>42145.345999999998</v>
      </c>
      <c r="D111" s="130"/>
      <c r="E111" s="129">
        <f t="shared" si="65"/>
        <v>8944.454907373587</v>
      </c>
      <c r="F111" s="199">
        <f t="shared" si="66"/>
        <v>8944.5</v>
      </c>
      <c r="G111" s="130">
        <f t="shared" si="80"/>
        <v>-1.0702549996494781E-2</v>
      </c>
      <c r="I111" s="129">
        <f t="shared" si="83"/>
        <v>-1.0702549996494781E-2</v>
      </c>
      <c r="K111" s="199"/>
      <c r="O111" s="199"/>
      <c r="P111" s="129" t="s">
        <v>567</v>
      </c>
      <c r="Q111" s="201">
        <f t="shared" si="67"/>
        <v>27126.845999999998</v>
      </c>
      <c r="S111" s="131">
        <v>0.1</v>
      </c>
      <c r="Z111" s="24">
        <f t="shared" si="68"/>
        <v>8944.5</v>
      </c>
      <c r="AA111" s="136">
        <f t="shared" si="69"/>
        <v>-1.9291916538016064E-3</v>
      </c>
      <c r="AB111" s="136">
        <f t="shared" si="70"/>
        <v>-8.7733583426931744E-3</v>
      </c>
      <c r="AC111" s="136">
        <f t="shared" si="81"/>
        <v>-8.7733583426931744E-3</v>
      </c>
      <c r="AD111" s="136"/>
      <c r="AE111" s="136">
        <f t="shared" si="71"/>
        <v>7.6971816609303926E-6</v>
      </c>
      <c r="AF111" s="202">
        <f t="shared" si="72"/>
        <v>27126.845999999998</v>
      </c>
      <c r="AG111" s="203"/>
      <c r="AH111" s="24">
        <f t="shared" si="73"/>
        <v>-1.8094644247085814E-3</v>
      </c>
      <c r="AI111" s="24">
        <f t="shared" si="74"/>
        <v>1.2525287994929697</v>
      </c>
      <c r="AJ111" s="24">
        <f t="shared" si="75"/>
        <v>-1.9429557932468491E-2</v>
      </c>
      <c r="AK111" s="24">
        <f t="shared" si="76"/>
        <v>0.16195433129941125</v>
      </c>
      <c r="AL111" s="24">
        <f t="shared" si="77"/>
        <v>0.57025625339615937</v>
      </c>
      <c r="AM111" s="24">
        <f t="shared" si="78"/>
        <v>0.29311473256783949</v>
      </c>
      <c r="AN111" s="136">
        <f t="shared" ref="AN111:AT120" si="85">$AU111+$AB$7*SIN(AO111)</f>
        <v>0.42371941436318977</v>
      </c>
      <c r="AO111" s="136">
        <f t="shared" si="85"/>
        <v>0.42368057972252499</v>
      </c>
      <c r="AP111" s="136">
        <f t="shared" si="85"/>
        <v>0.42353857970185937</v>
      </c>
      <c r="AQ111" s="136">
        <f t="shared" si="85"/>
        <v>0.42301942974574852</v>
      </c>
      <c r="AR111" s="136">
        <f t="shared" si="85"/>
        <v>0.42112245602642784</v>
      </c>
      <c r="AS111" s="136">
        <f t="shared" si="85"/>
        <v>0.41420452684043041</v>
      </c>
      <c r="AT111" s="136">
        <f t="shared" si="85"/>
        <v>0.38914998195001776</v>
      </c>
      <c r="AU111" s="136">
        <f t="shared" si="79"/>
        <v>0.30038390029838791</v>
      </c>
      <c r="AV111" s="136"/>
    </row>
    <row r="112" spans="1:64" ht="12.95" customHeight="1" x14ac:dyDescent="0.2">
      <c r="A112" s="129" t="s">
        <v>640</v>
      </c>
      <c r="B112" s="131"/>
      <c r="C112" s="130">
        <v>42146.419000000002</v>
      </c>
      <c r="D112" s="130"/>
      <c r="E112" s="129">
        <f t="shared" si="65"/>
        <v>8948.9757354140293</v>
      </c>
      <c r="F112" s="199">
        <f t="shared" si="66"/>
        <v>8949</v>
      </c>
      <c r="G112" s="130">
        <f t="shared" si="80"/>
        <v>-5.7590999931562692E-3</v>
      </c>
      <c r="I112" s="129">
        <f t="shared" si="83"/>
        <v>-5.7590999931562692E-3</v>
      </c>
      <c r="K112" s="199"/>
      <c r="O112" s="199"/>
      <c r="P112" s="129" t="s">
        <v>567</v>
      </c>
      <c r="Q112" s="201">
        <f t="shared" si="67"/>
        <v>27127.919000000002</v>
      </c>
      <c r="S112" s="131">
        <v>0.1</v>
      </c>
      <c r="Z112" s="24">
        <f t="shared" si="68"/>
        <v>8949</v>
      </c>
      <c r="AA112" s="136">
        <f t="shared" si="69"/>
        <v>-1.9259053086301374E-3</v>
      </c>
      <c r="AB112" s="136">
        <f t="shared" si="70"/>
        <v>-3.8331946845261318E-3</v>
      </c>
      <c r="AC112" s="136">
        <f t="shared" si="81"/>
        <v>-3.8331946845261318E-3</v>
      </c>
      <c r="AD112" s="136"/>
      <c r="AE112" s="136">
        <f t="shared" si="71"/>
        <v>1.4693381489479393E-6</v>
      </c>
      <c r="AF112" s="202">
        <f t="shared" si="72"/>
        <v>27127.919000000002</v>
      </c>
      <c r="AG112" s="203"/>
      <c r="AH112" s="24">
        <f t="shared" si="73"/>
        <v>-1.8019693285371129E-3</v>
      </c>
      <c r="AI112" s="24">
        <f t="shared" si="74"/>
        <v>1.2523611589059851</v>
      </c>
      <c r="AJ112" s="24">
        <f t="shared" si="75"/>
        <v>-1.8395466532255284E-2</v>
      </c>
      <c r="AK112" s="24">
        <f t="shared" si="76"/>
        <v>0.16221542921568258</v>
      </c>
      <c r="AL112" s="24">
        <f t="shared" si="77"/>
        <v>0.57129052983066797</v>
      </c>
      <c r="AM112" s="24">
        <f t="shared" si="78"/>
        <v>0.29367638654565958</v>
      </c>
      <c r="AN112" s="136">
        <f t="shared" si="85"/>
        <v>0.42450718295670931</v>
      </c>
      <c r="AO112" s="136">
        <f t="shared" si="85"/>
        <v>0.42446835311907793</v>
      </c>
      <c r="AP112" s="136">
        <f t="shared" si="85"/>
        <v>0.42432632016572902</v>
      </c>
      <c r="AQ112" s="136">
        <f t="shared" si="85"/>
        <v>0.42380686533557932</v>
      </c>
      <c r="AR112" s="136">
        <f t="shared" si="85"/>
        <v>0.42190810636951948</v>
      </c>
      <c r="AS112" s="136">
        <f t="shared" si="85"/>
        <v>0.4149812632078857</v>
      </c>
      <c r="AT112" s="136">
        <f t="shared" si="85"/>
        <v>0.38988636082405487</v>
      </c>
      <c r="AU112" s="136">
        <f t="shared" si="79"/>
        <v>0.30095627117834045</v>
      </c>
      <c r="AV112" s="136"/>
    </row>
    <row r="113" spans="1:48" ht="12.95" customHeight="1" x14ac:dyDescent="0.2">
      <c r="A113" s="129" t="s">
        <v>640</v>
      </c>
      <c r="B113" s="131"/>
      <c r="C113" s="130">
        <v>42147.377999999997</v>
      </c>
      <c r="D113" s="130"/>
      <c r="E113" s="129">
        <f t="shared" si="65"/>
        <v>8953.0162518080142</v>
      </c>
      <c r="F113" s="199">
        <f t="shared" si="66"/>
        <v>8953</v>
      </c>
      <c r="G113" s="130">
        <f t="shared" si="80"/>
        <v>3.8572999983443879E-3</v>
      </c>
      <c r="I113" s="129">
        <f t="shared" si="83"/>
        <v>3.8572999983443879E-3</v>
      </c>
      <c r="K113" s="199"/>
      <c r="O113" s="199"/>
      <c r="P113" s="129" t="s">
        <v>567</v>
      </c>
      <c r="Q113" s="201">
        <f t="shared" si="67"/>
        <v>27128.877999999997</v>
      </c>
      <c r="S113" s="131">
        <v>0.1</v>
      </c>
      <c r="Z113" s="24">
        <f t="shared" si="68"/>
        <v>8953</v>
      </c>
      <c r="AA113" s="136">
        <f t="shared" si="69"/>
        <v>-1.9229836079492492E-3</v>
      </c>
      <c r="AB113" s="136">
        <f t="shared" si="70"/>
        <v>5.7802836062936375E-3</v>
      </c>
      <c r="AC113" s="136">
        <f t="shared" si="81"/>
        <v>5.7802836062936375E-3</v>
      </c>
      <c r="AD113" s="136"/>
      <c r="AE113" s="136">
        <f t="shared" si="71"/>
        <v>3.3411678569186985E-6</v>
      </c>
      <c r="AF113" s="202">
        <f t="shared" si="72"/>
        <v>27128.877999999997</v>
      </c>
      <c r="AG113" s="203"/>
      <c r="AH113" s="24">
        <f t="shared" si="73"/>
        <v>-1.7953069238562244E-3</v>
      </c>
      <c r="AI113" s="24">
        <f t="shared" si="74"/>
        <v>1.2522119561732907</v>
      </c>
      <c r="AJ113" s="24">
        <f t="shared" si="75"/>
        <v>-1.7476490026008699E-2</v>
      </c>
      <c r="AK113" s="24">
        <f t="shared" si="76"/>
        <v>0.16244731196065415</v>
      </c>
      <c r="AL113" s="24">
        <f t="shared" si="77"/>
        <v>0.57220965422202907</v>
      </c>
      <c r="AM113" s="24">
        <f t="shared" si="78"/>
        <v>0.29417565147697788</v>
      </c>
      <c r="AN113" s="136">
        <f t="shared" si="85"/>
        <v>0.42520733323079873</v>
      </c>
      <c r="AO113" s="136">
        <f t="shared" si="85"/>
        <v>0.42516850791168792</v>
      </c>
      <c r="AP113" s="136">
        <f t="shared" si="85"/>
        <v>0.42502644650844973</v>
      </c>
      <c r="AQ113" s="136">
        <f t="shared" si="85"/>
        <v>0.42450672325987526</v>
      </c>
      <c r="AR113" s="136">
        <f t="shared" si="85"/>
        <v>0.42260638486592716</v>
      </c>
      <c r="AS113" s="136">
        <f t="shared" si="85"/>
        <v>0.41567163684632247</v>
      </c>
      <c r="AT113" s="136">
        <f t="shared" si="85"/>
        <v>0.39054089536649089</v>
      </c>
      <c r="AU113" s="136">
        <f t="shared" si="79"/>
        <v>0.30146504529385432</v>
      </c>
      <c r="AV113" s="136"/>
    </row>
    <row r="114" spans="1:48" ht="12.95" customHeight="1" x14ac:dyDescent="0.2">
      <c r="A114" s="129" t="s">
        <v>640</v>
      </c>
      <c r="B114" s="131"/>
      <c r="C114" s="130">
        <v>42148.326999999997</v>
      </c>
      <c r="D114" s="130"/>
      <c r="E114" s="129">
        <f t="shared" si="65"/>
        <v>8957.0146356014593</v>
      </c>
      <c r="F114" s="199">
        <f t="shared" si="66"/>
        <v>8957</v>
      </c>
      <c r="G114" s="130">
        <f t="shared" si="80"/>
        <v>3.473700002359692E-3</v>
      </c>
      <c r="I114" s="129">
        <f t="shared" si="83"/>
        <v>3.473700002359692E-3</v>
      </c>
      <c r="K114" s="199"/>
      <c r="O114" s="199"/>
      <c r="P114" s="129" t="s">
        <v>567</v>
      </c>
      <c r="Q114" s="201">
        <f t="shared" si="67"/>
        <v>27129.826999999997</v>
      </c>
      <c r="S114" s="131">
        <v>0.1</v>
      </c>
      <c r="Z114" s="24">
        <f t="shared" si="68"/>
        <v>8957</v>
      </c>
      <c r="AA114" s="136">
        <f t="shared" si="69"/>
        <v>-1.9200614367167516E-3</v>
      </c>
      <c r="AB114" s="136">
        <f t="shared" si="70"/>
        <v>5.393761439076444E-3</v>
      </c>
      <c r="AC114" s="136">
        <f t="shared" si="81"/>
        <v>5.393761439076444E-3</v>
      </c>
      <c r="AD114" s="136"/>
      <c r="AE114" s="136">
        <f t="shared" si="71"/>
        <v>2.9092662461667994E-6</v>
      </c>
      <c r="AF114" s="202">
        <f t="shared" si="72"/>
        <v>27129.826999999997</v>
      </c>
      <c r="AG114" s="203"/>
      <c r="AH114" s="24">
        <f t="shared" si="73"/>
        <v>-1.7886444326237262E-3</v>
      </c>
      <c r="AI114" s="24">
        <f t="shared" si="74"/>
        <v>1.2520625760030932</v>
      </c>
      <c r="AJ114" s="24">
        <f t="shared" si="75"/>
        <v>-1.655771773699365E-2</v>
      </c>
      <c r="AK114" s="24">
        <f t="shared" si="76"/>
        <v>0.162679002267302</v>
      </c>
      <c r="AL114" s="24">
        <f t="shared" si="77"/>
        <v>0.57312855960217934</v>
      </c>
      <c r="AM114" s="24">
        <f t="shared" si="78"/>
        <v>0.29467493240547155</v>
      </c>
      <c r="AN114" s="136">
        <f t="shared" si="85"/>
        <v>0.42590740012991446</v>
      </c>
      <c r="AO114" s="136">
        <f t="shared" si="85"/>
        <v>0.42586857956338486</v>
      </c>
      <c r="AP114" s="136">
        <f t="shared" si="85"/>
        <v>0.42572649048458655</v>
      </c>
      <c r="AQ114" s="136">
        <f t="shared" si="85"/>
        <v>0.42520650124568538</v>
      </c>
      <c r="AR114" s="136">
        <f t="shared" si="85"/>
        <v>0.42330459044563273</v>
      </c>
      <c r="AS114" s="136">
        <f t="shared" si="85"/>
        <v>0.41636195516224478</v>
      </c>
      <c r="AT114" s="136">
        <f t="shared" si="85"/>
        <v>0.39119540685154558</v>
      </c>
      <c r="AU114" s="136">
        <f t="shared" si="79"/>
        <v>0.30197381940936818</v>
      </c>
      <c r="AV114" s="136"/>
    </row>
    <row r="115" spans="1:48" ht="12.95" customHeight="1" x14ac:dyDescent="0.2">
      <c r="A115" s="129" t="s">
        <v>640</v>
      </c>
      <c r="B115" s="131"/>
      <c r="C115" s="130">
        <v>42156.37</v>
      </c>
      <c r="D115" s="130"/>
      <c r="E115" s="129">
        <f t="shared" si="65"/>
        <v>8990.9018862344183</v>
      </c>
      <c r="F115" s="199">
        <f t="shared" si="66"/>
        <v>8991</v>
      </c>
      <c r="G115" s="130">
        <f t="shared" si="80"/>
        <v>-2.3286899995582644E-2</v>
      </c>
      <c r="I115" s="129">
        <f t="shared" si="83"/>
        <v>-2.3286899995582644E-2</v>
      </c>
      <c r="K115" s="199"/>
      <c r="O115" s="199"/>
      <c r="P115" s="129" t="s">
        <v>567</v>
      </c>
      <c r="Q115" s="201">
        <f t="shared" si="67"/>
        <v>27137.870000000003</v>
      </c>
      <c r="S115" s="131">
        <v>0.1</v>
      </c>
      <c r="Z115" s="24">
        <f t="shared" si="68"/>
        <v>8991</v>
      </c>
      <c r="AA115" s="136">
        <f t="shared" si="69"/>
        <v>-1.8952046213421528E-3</v>
      </c>
      <c r="AB115" s="136">
        <f t="shared" si="70"/>
        <v>-2.1391695374240492E-2</v>
      </c>
      <c r="AC115" s="136">
        <f t="shared" si="81"/>
        <v>-2.1391695374240492E-2</v>
      </c>
      <c r="AD115" s="136"/>
      <c r="AE115" s="136">
        <f t="shared" si="71"/>
        <v>4.5760463098430204E-5</v>
      </c>
      <c r="AF115" s="202">
        <f t="shared" si="72"/>
        <v>27137.870000000003</v>
      </c>
      <c r="AG115" s="203"/>
      <c r="AH115" s="24">
        <f t="shared" si="73"/>
        <v>-1.732010401249127E-3</v>
      </c>
      <c r="AI115" s="24">
        <f t="shared" si="74"/>
        <v>1.2507857252733565</v>
      </c>
      <c r="AJ115" s="24">
        <f t="shared" si="75"/>
        <v>-8.7565423209639177E-3</v>
      </c>
      <c r="AK115" s="24">
        <f t="shared" si="76"/>
        <v>0.16464057822759409</v>
      </c>
      <c r="AL115" s="24">
        <f t="shared" si="77"/>
        <v>0.58093037977526341</v>
      </c>
      <c r="AM115" s="24">
        <f t="shared" si="78"/>
        <v>0.29891947207942349</v>
      </c>
      <c r="AN115" s="136">
        <f t="shared" si="85"/>
        <v>0.43185458850948488</v>
      </c>
      <c r="AO115" s="136">
        <f t="shared" si="85"/>
        <v>0.43181581772946859</v>
      </c>
      <c r="AP115" s="136">
        <f t="shared" si="85"/>
        <v>0.43167352455669294</v>
      </c>
      <c r="AQ115" s="136">
        <f t="shared" si="85"/>
        <v>0.43115137231664091</v>
      </c>
      <c r="AR115" s="136">
        <f t="shared" si="85"/>
        <v>0.42923637987795638</v>
      </c>
      <c r="AS115" s="136">
        <f t="shared" si="85"/>
        <v>0.42222741547759068</v>
      </c>
      <c r="AT115" s="136">
        <f t="shared" si="85"/>
        <v>0.39675781820341272</v>
      </c>
      <c r="AU115" s="136">
        <f t="shared" si="79"/>
        <v>0.30629839939123471</v>
      </c>
      <c r="AV115" s="136"/>
    </row>
    <row r="116" spans="1:48" ht="12.95" customHeight="1" x14ac:dyDescent="0.2">
      <c r="A116" s="129" t="s">
        <v>640</v>
      </c>
      <c r="B116" s="131"/>
      <c r="C116" s="130">
        <v>42157.341999999997</v>
      </c>
      <c r="D116" s="130"/>
      <c r="E116" s="129">
        <f t="shared" si="65"/>
        <v>8994.9971750091318</v>
      </c>
      <c r="F116" s="199">
        <f t="shared" si="66"/>
        <v>8995</v>
      </c>
      <c r="G116" s="130">
        <f t="shared" si="80"/>
        <v>-6.7049999779555947E-4</v>
      </c>
      <c r="I116" s="129">
        <f t="shared" si="83"/>
        <v>-6.7049999779555947E-4</v>
      </c>
      <c r="K116" s="199"/>
      <c r="O116" s="199"/>
      <c r="P116" s="129" t="s">
        <v>567</v>
      </c>
      <c r="Q116" s="201">
        <f t="shared" si="67"/>
        <v>27138.841999999997</v>
      </c>
      <c r="S116" s="131">
        <v>0.1</v>
      </c>
      <c r="Z116" s="24">
        <f t="shared" si="68"/>
        <v>8995</v>
      </c>
      <c r="AA116" s="136">
        <f t="shared" si="69"/>
        <v>-1.8922782051152818E-3</v>
      </c>
      <c r="AB116" s="136">
        <f t="shared" si="70"/>
        <v>1.2217782073197223E-3</v>
      </c>
      <c r="AC116" s="136">
        <f t="shared" si="81"/>
        <v>1.2217782073197223E-3</v>
      </c>
      <c r="AD116" s="136"/>
      <c r="AE116" s="136">
        <f t="shared" si="71"/>
        <v>1.4927419878813946E-7</v>
      </c>
      <c r="AF116" s="202">
        <f t="shared" si="72"/>
        <v>27138.841999999997</v>
      </c>
      <c r="AG116" s="203"/>
      <c r="AH116" s="24">
        <f t="shared" si="73"/>
        <v>-1.7253473130222575E-3</v>
      </c>
      <c r="AI116" s="24">
        <f t="shared" si="74"/>
        <v>1.250634675247194</v>
      </c>
      <c r="AJ116" s="24">
        <f t="shared" si="75"/>
        <v>-7.8397607591179121E-3</v>
      </c>
      <c r="AK116" s="24">
        <f t="shared" si="76"/>
        <v>0.16487043265465659</v>
      </c>
      <c r="AL116" s="24">
        <f t="shared" si="77"/>
        <v>0.5818471929353326</v>
      </c>
      <c r="AM116" s="24">
        <f t="shared" si="78"/>
        <v>0.29941890706509189</v>
      </c>
      <c r="AN116" s="136">
        <f t="shared" si="85"/>
        <v>0.4325538584141887</v>
      </c>
      <c r="AO116" s="136">
        <f t="shared" si="85"/>
        <v>0.43251509458883497</v>
      </c>
      <c r="AP116" s="136">
        <f t="shared" si="85"/>
        <v>0.4323727810556417</v>
      </c>
      <c r="AQ116" s="136">
        <f t="shared" si="85"/>
        <v>0.43185038584977786</v>
      </c>
      <c r="AR116" s="136">
        <f t="shared" si="85"/>
        <v>0.4299338878190464</v>
      </c>
      <c r="AS116" s="136">
        <f t="shared" si="85"/>
        <v>0.42291720409434058</v>
      </c>
      <c r="AT116" s="136">
        <f t="shared" si="85"/>
        <v>0.39741210876269378</v>
      </c>
      <c r="AU116" s="136">
        <f t="shared" si="79"/>
        <v>0.30680717350674858</v>
      </c>
      <c r="AV116" s="136"/>
    </row>
    <row r="117" spans="1:48" ht="12.95" customHeight="1" x14ac:dyDescent="0.2">
      <c r="A117" s="129" t="s">
        <v>640</v>
      </c>
      <c r="B117" s="131"/>
      <c r="C117" s="130">
        <v>42158.529000000002</v>
      </c>
      <c r="D117" s="130"/>
      <c r="E117" s="129">
        <f t="shared" si="65"/>
        <v>8999.9983146959985</v>
      </c>
      <c r="F117" s="199">
        <f t="shared" si="66"/>
        <v>9000</v>
      </c>
      <c r="G117" s="130">
        <f t="shared" si="80"/>
        <v>-3.9999999717110768E-4</v>
      </c>
      <c r="I117" s="129">
        <f t="shared" si="83"/>
        <v>-3.9999999717110768E-4</v>
      </c>
      <c r="K117" s="199"/>
      <c r="O117" s="199"/>
      <c r="P117" s="129" t="s">
        <v>567</v>
      </c>
      <c r="Q117" s="201">
        <f t="shared" si="67"/>
        <v>27140.029000000002</v>
      </c>
      <c r="S117" s="131">
        <v>0.1</v>
      </c>
      <c r="Z117" s="24">
        <f t="shared" si="68"/>
        <v>9000</v>
      </c>
      <c r="AA117" s="136">
        <f t="shared" si="69"/>
        <v>-1.8886195902402792E-3</v>
      </c>
      <c r="AB117" s="136">
        <f t="shared" si="70"/>
        <v>1.4886195930691715E-3</v>
      </c>
      <c r="AC117" s="136">
        <f t="shared" si="81"/>
        <v>1.4886195930691715E-3</v>
      </c>
      <c r="AD117" s="136"/>
      <c r="AE117" s="136">
        <f t="shared" si="71"/>
        <v>2.2159882928694259E-7</v>
      </c>
      <c r="AF117" s="202">
        <f t="shared" si="72"/>
        <v>27140.029000000002</v>
      </c>
      <c r="AG117" s="203"/>
      <c r="AH117" s="24">
        <f t="shared" si="73"/>
        <v>-1.7170183981472542E-3</v>
      </c>
      <c r="AI117" s="24">
        <f t="shared" si="74"/>
        <v>1.2504456179102561</v>
      </c>
      <c r="AJ117" s="24">
        <f t="shared" si="75"/>
        <v>-6.6940860571815678E-3</v>
      </c>
      <c r="AK117" s="24">
        <f t="shared" si="76"/>
        <v>0.16515747778877582</v>
      </c>
      <c r="AL117" s="24">
        <f t="shared" si="77"/>
        <v>0.58299289795163478</v>
      </c>
      <c r="AM117" s="24">
        <f t="shared" si="78"/>
        <v>0.30004322391699528</v>
      </c>
      <c r="AN117" s="136">
        <f t="shared" si="85"/>
        <v>0.43342782708239225</v>
      </c>
      <c r="AO117" s="136">
        <f t="shared" si="85"/>
        <v>0.43338907227304119</v>
      </c>
      <c r="AP117" s="136">
        <f t="shared" si="85"/>
        <v>0.43324673436581057</v>
      </c>
      <c r="AQ117" s="136">
        <f t="shared" si="85"/>
        <v>0.43272403885403266</v>
      </c>
      <c r="AR117" s="136">
        <f t="shared" si="85"/>
        <v>0.43080566873845655</v>
      </c>
      <c r="AS117" s="136">
        <f t="shared" si="85"/>
        <v>0.42377936083548728</v>
      </c>
      <c r="AT117" s="136">
        <f t="shared" si="85"/>
        <v>0.39822993897633746</v>
      </c>
      <c r="AU117" s="136">
        <f t="shared" si="79"/>
        <v>0.30744314115114069</v>
      </c>
      <c r="AV117" s="136"/>
    </row>
    <row r="118" spans="1:48" ht="12.95" customHeight="1" x14ac:dyDescent="0.2">
      <c r="A118" s="129" t="s">
        <v>640</v>
      </c>
      <c r="B118" s="131" t="s">
        <v>646</v>
      </c>
      <c r="C118" s="130">
        <v>42177.398999999998</v>
      </c>
      <c r="D118" s="130"/>
      <c r="E118" s="129">
        <f t="shared" si="65"/>
        <v>9079.502531958633</v>
      </c>
      <c r="F118" s="199">
        <f t="shared" si="66"/>
        <v>9079.5</v>
      </c>
      <c r="G118" s="130">
        <f t="shared" si="80"/>
        <v>6.0094999935245141E-4</v>
      </c>
      <c r="I118" s="129">
        <f t="shared" si="83"/>
        <v>6.0094999935245141E-4</v>
      </c>
      <c r="K118" s="199"/>
      <c r="O118" s="199"/>
      <c r="P118" s="129" t="s">
        <v>567</v>
      </c>
      <c r="Q118" s="201">
        <f t="shared" si="67"/>
        <v>27158.898999999998</v>
      </c>
      <c r="S118" s="131">
        <v>0.1</v>
      </c>
      <c r="Z118" s="24">
        <f t="shared" si="68"/>
        <v>9079.5</v>
      </c>
      <c r="AA118" s="136">
        <f t="shared" si="69"/>
        <v>-1.8303657814279244E-3</v>
      </c>
      <c r="AB118" s="136">
        <f t="shared" si="70"/>
        <v>2.431315780780376E-3</v>
      </c>
      <c r="AC118" s="136">
        <f t="shared" si="81"/>
        <v>2.431315780780376E-3</v>
      </c>
      <c r="AD118" s="136"/>
      <c r="AE118" s="136">
        <f t="shared" si="71"/>
        <v>5.9112964258716895E-7</v>
      </c>
      <c r="AF118" s="202">
        <f t="shared" si="72"/>
        <v>27158.898999999998</v>
      </c>
      <c r="AG118" s="203"/>
      <c r="AH118" s="24">
        <f t="shared" si="73"/>
        <v>-1.5845874323348985E-3</v>
      </c>
      <c r="AI118" s="24">
        <f t="shared" si="74"/>
        <v>1.2474035529959173</v>
      </c>
      <c r="AJ118" s="24">
        <f t="shared" si="75"/>
        <v>1.1475480232566141E-2</v>
      </c>
      <c r="AK118" s="24">
        <f t="shared" si="76"/>
        <v>0.16968052912752343</v>
      </c>
      <c r="AL118" s="24">
        <f t="shared" si="77"/>
        <v>0.6011627661131137</v>
      </c>
      <c r="AM118" s="24">
        <f t="shared" si="78"/>
        <v>0.30997337923524393</v>
      </c>
      <c r="AN118" s="136">
        <f t="shared" si="85"/>
        <v>0.44730605740017659</v>
      </c>
      <c r="AO118" s="136">
        <f t="shared" si="85"/>
        <v>0.44726749340941607</v>
      </c>
      <c r="AP118" s="136">
        <f t="shared" si="85"/>
        <v>0.44712492726239361</v>
      </c>
      <c r="AQ118" s="136">
        <f t="shared" si="85"/>
        <v>0.44659796300169075</v>
      </c>
      <c r="AR118" s="136">
        <f t="shared" si="85"/>
        <v>0.44465130799492736</v>
      </c>
      <c r="AS118" s="136">
        <f t="shared" si="85"/>
        <v>0.43747572780543575</v>
      </c>
      <c r="AT118" s="136">
        <f t="shared" si="85"/>
        <v>0.41122845693213805</v>
      </c>
      <c r="AU118" s="136">
        <f t="shared" si="79"/>
        <v>0.31755502669697488</v>
      </c>
      <c r="AV118" s="136"/>
    </row>
    <row r="119" spans="1:48" ht="12.95" customHeight="1" x14ac:dyDescent="0.2">
      <c r="A119" s="129" t="s">
        <v>640</v>
      </c>
      <c r="B119" s="131" t="s">
        <v>646</v>
      </c>
      <c r="C119" s="130">
        <v>42177.4</v>
      </c>
      <c r="D119" s="130"/>
      <c r="E119" s="129">
        <f t="shared" si="65"/>
        <v>9079.506745218705</v>
      </c>
      <c r="F119" s="199">
        <f t="shared" si="66"/>
        <v>9079.5</v>
      </c>
      <c r="G119" s="130">
        <f t="shared" si="80"/>
        <v>1.600950003194157E-3</v>
      </c>
      <c r="I119" s="129">
        <f t="shared" si="83"/>
        <v>1.600950003194157E-3</v>
      </c>
      <c r="K119" s="199"/>
      <c r="O119" s="199"/>
      <c r="P119" s="129" t="s">
        <v>567</v>
      </c>
      <c r="Q119" s="201">
        <f t="shared" si="67"/>
        <v>27158.9</v>
      </c>
      <c r="S119" s="131">
        <v>0.1</v>
      </c>
      <c r="Z119" s="24">
        <f t="shared" si="68"/>
        <v>9079.5</v>
      </c>
      <c r="AA119" s="136">
        <f t="shared" si="69"/>
        <v>-1.8303657814279244E-3</v>
      </c>
      <c r="AB119" s="136">
        <f t="shared" si="70"/>
        <v>3.4313157846220816E-3</v>
      </c>
      <c r="AC119" s="136">
        <f t="shared" si="81"/>
        <v>3.4313157846220816E-3</v>
      </c>
      <c r="AD119" s="136"/>
      <c r="AE119" s="136">
        <f t="shared" si="71"/>
        <v>1.1773928013796651E-6</v>
      </c>
      <c r="AF119" s="202">
        <f t="shared" si="72"/>
        <v>27158.9</v>
      </c>
      <c r="AG119" s="203"/>
      <c r="AH119" s="24">
        <f t="shared" si="73"/>
        <v>-1.5845874323348985E-3</v>
      </c>
      <c r="AI119" s="24">
        <f t="shared" si="74"/>
        <v>1.2474035529959173</v>
      </c>
      <c r="AJ119" s="24">
        <f t="shared" si="75"/>
        <v>1.1475480232566141E-2</v>
      </c>
      <c r="AK119" s="24">
        <f t="shared" si="76"/>
        <v>0.16968052912752343</v>
      </c>
      <c r="AL119" s="24">
        <f t="shared" si="77"/>
        <v>0.6011627661131137</v>
      </c>
      <c r="AM119" s="24">
        <f t="shared" si="78"/>
        <v>0.30997337923524393</v>
      </c>
      <c r="AN119" s="136">
        <f t="shared" si="85"/>
        <v>0.44730605740017659</v>
      </c>
      <c r="AO119" s="136">
        <f t="shared" si="85"/>
        <v>0.44726749340941607</v>
      </c>
      <c r="AP119" s="136">
        <f t="shared" si="85"/>
        <v>0.44712492726239361</v>
      </c>
      <c r="AQ119" s="136">
        <f t="shared" si="85"/>
        <v>0.44659796300169075</v>
      </c>
      <c r="AR119" s="136">
        <f t="shared" si="85"/>
        <v>0.44465130799492736</v>
      </c>
      <c r="AS119" s="136">
        <f t="shared" si="85"/>
        <v>0.43747572780543575</v>
      </c>
      <c r="AT119" s="136">
        <f t="shared" si="85"/>
        <v>0.41122845693213805</v>
      </c>
      <c r="AU119" s="136">
        <f t="shared" si="79"/>
        <v>0.31755502669697488</v>
      </c>
      <c r="AV119" s="136"/>
    </row>
    <row r="120" spans="1:48" ht="12.95" customHeight="1" x14ac:dyDescent="0.2">
      <c r="A120" s="129" t="s">
        <v>640</v>
      </c>
      <c r="B120" s="131" t="s">
        <v>646</v>
      </c>
      <c r="C120" s="130">
        <v>42187.368000000002</v>
      </c>
      <c r="D120" s="130"/>
      <c r="E120" s="129">
        <f t="shared" si="65"/>
        <v>9121.5045214600505</v>
      </c>
      <c r="F120" s="199">
        <f t="shared" si="66"/>
        <v>9121.5</v>
      </c>
      <c r="G120" s="130">
        <f t="shared" si="80"/>
        <v>1.073150007869117E-3</v>
      </c>
      <c r="I120" s="129">
        <f t="shared" si="83"/>
        <v>1.073150007869117E-3</v>
      </c>
      <c r="K120" s="199"/>
      <c r="O120" s="199"/>
      <c r="P120" s="129" t="s">
        <v>567</v>
      </c>
      <c r="Q120" s="201">
        <f t="shared" si="67"/>
        <v>27168.868000000002</v>
      </c>
      <c r="S120" s="131">
        <v>0.1</v>
      </c>
      <c r="Z120" s="24">
        <f t="shared" si="68"/>
        <v>9121.5</v>
      </c>
      <c r="AA120" s="136">
        <f t="shared" si="69"/>
        <v>-1.799535502080439E-3</v>
      </c>
      <c r="AB120" s="136">
        <f t="shared" si="70"/>
        <v>2.8726855099495559E-3</v>
      </c>
      <c r="AC120" s="136">
        <f t="shared" si="81"/>
        <v>2.8726855099495559E-3</v>
      </c>
      <c r="AD120" s="136"/>
      <c r="AE120" s="136">
        <f t="shared" si="71"/>
        <v>8.252322039074141E-7</v>
      </c>
      <c r="AF120" s="202">
        <f t="shared" si="72"/>
        <v>27168.868000000002</v>
      </c>
      <c r="AG120" s="203"/>
      <c r="AH120" s="24">
        <f t="shared" si="73"/>
        <v>-1.5146304569874137E-3</v>
      </c>
      <c r="AI120" s="24">
        <f t="shared" si="74"/>
        <v>1.2457695721973834</v>
      </c>
      <c r="AJ120" s="24">
        <f t="shared" si="75"/>
        <v>2.1037401322385713E-2</v>
      </c>
      <c r="AK120" s="24">
        <f t="shared" si="76"/>
        <v>0.1720387089637537</v>
      </c>
      <c r="AL120" s="24">
        <f t="shared" si="77"/>
        <v>0.61072598739757</v>
      </c>
      <c r="AM120" s="24">
        <f t="shared" si="78"/>
        <v>0.31522224346639471</v>
      </c>
      <c r="AN120" s="136">
        <f t="shared" si="85"/>
        <v>0.45462421684597037</v>
      </c>
      <c r="AO120" s="136">
        <f t="shared" si="85"/>
        <v>0.45458578892805379</v>
      </c>
      <c r="AP120" s="136">
        <f t="shared" si="85"/>
        <v>0.45444322161941486</v>
      </c>
      <c r="AQ120" s="136">
        <f t="shared" si="85"/>
        <v>0.45391438460704259</v>
      </c>
      <c r="AR120" s="136">
        <f t="shared" si="85"/>
        <v>0.45195391411157926</v>
      </c>
      <c r="AS120" s="136">
        <f t="shared" si="85"/>
        <v>0.44470234796954911</v>
      </c>
      <c r="AT120" s="136">
        <f t="shared" si="85"/>
        <v>0.4180917505090021</v>
      </c>
      <c r="AU120" s="136">
        <f t="shared" si="79"/>
        <v>0.32289715490986914</v>
      </c>
      <c r="AV120" s="136"/>
    </row>
    <row r="121" spans="1:48" ht="12.95" customHeight="1" x14ac:dyDescent="0.2">
      <c r="A121" s="129" t="s">
        <v>640</v>
      </c>
      <c r="B121" s="131"/>
      <c r="C121" s="130">
        <v>42193.413999999997</v>
      </c>
      <c r="D121" s="130"/>
      <c r="E121" s="129">
        <f t="shared" si="65"/>
        <v>9146.9778917605054</v>
      </c>
      <c r="F121" s="199">
        <f t="shared" si="66"/>
        <v>9147</v>
      </c>
      <c r="G121" s="130">
        <f t="shared" si="80"/>
        <v>-5.2473000032478012E-3</v>
      </c>
      <c r="I121" s="129">
        <f t="shared" si="83"/>
        <v>-5.2473000032478012E-3</v>
      </c>
      <c r="K121" s="199"/>
      <c r="O121" s="199"/>
      <c r="P121" s="129" t="s">
        <v>567</v>
      </c>
      <c r="Q121" s="201">
        <f t="shared" si="67"/>
        <v>27174.913999999997</v>
      </c>
      <c r="S121" s="131">
        <v>0.1</v>
      </c>
      <c r="Z121" s="24">
        <f t="shared" si="68"/>
        <v>9147</v>
      </c>
      <c r="AA121" s="136">
        <f t="shared" si="69"/>
        <v>-1.7808015848018955E-3</v>
      </c>
      <c r="AB121" s="136">
        <f t="shared" si="70"/>
        <v>-3.4664984184459057E-3</v>
      </c>
      <c r="AC121" s="136">
        <f t="shared" si="81"/>
        <v>-3.4664984184459057E-3</v>
      </c>
      <c r="AD121" s="136"/>
      <c r="AE121" s="136">
        <f t="shared" si="71"/>
        <v>1.2016611285087967E-6</v>
      </c>
      <c r="AF121" s="202">
        <f t="shared" si="72"/>
        <v>27174.913999999997</v>
      </c>
      <c r="AG121" s="203"/>
      <c r="AH121" s="24">
        <f t="shared" si="73"/>
        <v>-1.4721617007088701E-3</v>
      </c>
      <c r="AI121" s="24">
        <f t="shared" si="74"/>
        <v>1.244768665124468</v>
      </c>
      <c r="AJ121" s="24">
        <f t="shared" si="75"/>
        <v>2.682970520247482E-2</v>
      </c>
      <c r="AK121" s="24">
        <f t="shared" si="76"/>
        <v>0.17345979526445307</v>
      </c>
      <c r="AL121" s="24">
        <f t="shared" si="77"/>
        <v>0.61651995906817425</v>
      </c>
      <c r="AM121" s="24">
        <f t="shared" si="78"/>
        <v>0.3184100084479366</v>
      </c>
      <c r="AN121" s="136">
        <f t="shared" ref="AN121:AT130" si="86">$AU121+$AB$7*SIN(AO121)</f>
        <v>0.45906269032755675</v>
      </c>
      <c r="AO121" s="136">
        <f t="shared" si="86"/>
        <v>0.45902435659777013</v>
      </c>
      <c r="AP121" s="136">
        <f t="shared" si="86"/>
        <v>0.45888182820077444</v>
      </c>
      <c r="AQ121" s="136">
        <f t="shared" si="86"/>
        <v>0.45835198225926554</v>
      </c>
      <c r="AR121" s="136">
        <f t="shared" si="86"/>
        <v>0.4563835047338442</v>
      </c>
      <c r="AS121" s="136">
        <f t="shared" si="86"/>
        <v>0.44908678323044587</v>
      </c>
      <c r="AT121" s="136">
        <f t="shared" si="86"/>
        <v>0.42225742752569895</v>
      </c>
      <c r="AU121" s="136">
        <f t="shared" si="79"/>
        <v>0.32614058989626837</v>
      </c>
      <c r="AV121" s="136"/>
    </row>
    <row r="122" spans="1:48" ht="12.95" customHeight="1" x14ac:dyDescent="0.2">
      <c r="A122" s="129" t="s">
        <v>641</v>
      </c>
      <c r="B122" s="131" t="s">
        <v>646</v>
      </c>
      <c r="C122" s="130">
        <v>42223.444000000003</v>
      </c>
      <c r="D122" s="130"/>
      <c r="E122" s="129">
        <f t="shared" si="65"/>
        <v>9273.5020912516538</v>
      </c>
      <c r="F122" s="199">
        <f t="shared" si="66"/>
        <v>9273.5</v>
      </c>
      <c r="G122" s="130">
        <f t="shared" ref="G122:G148" si="87">C122-(C$7+F122*C$8)</f>
        <v>4.9635000323178247E-4</v>
      </c>
      <c r="I122" s="129">
        <f t="shared" si="83"/>
        <v>4.9635000323178247E-4</v>
      </c>
      <c r="K122" s="199"/>
      <c r="O122" s="199"/>
      <c r="P122" s="129" t="s">
        <v>567</v>
      </c>
      <c r="Q122" s="201">
        <f t="shared" si="67"/>
        <v>27204.944000000003</v>
      </c>
      <c r="S122" s="131">
        <v>0.1</v>
      </c>
      <c r="Z122" s="24">
        <f t="shared" si="68"/>
        <v>9273.5</v>
      </c>
      <c r="AA122" s="136">
        <f t="shared" si="69"/>
        <v>-1.6877354858223269E-3</v>
      </c>
      <c r="AB122" s="136">
        <f t="shared" si="70"/>
        <v>2.1840854890541094E-3</v>
      </c>
      <c r="AC122" s="136">
        <f t="shared" si="81"/>
        <v>2.1840854890541094E-3</v>
      </c>
      <c r="AD122" s="136"/>
      <c r="AE122" s="136">
        <f t="shared" si="71"/>
        <v>4.7702294234967283E-7</v>
      </c>
      <c r="AF122" s="202">
        <f t="shared" si="72"/>
        <v>27204.944000000003</v>
      </c>
      <c r="AG122" s="203"/>
      <c r="AH122" s="24">
        <f t="shared" si="73"/>
        <v>-1.2615829207293025E-3</v>
      </c>
      <c r="AI122" s="24">
        <f t="shared" si="74"/>
        <v>1.2397076483267653</v>
      </c>
      <c r="AJ122" s="24">
        <f t="shared" si="75"/>
        <v>5.5408106369973155E-2</v>
      </c>
      <c r="AK122" s="24">
        <f t="shared" si="76"/>
        <v>0.1803891441679677</v>
      </c>
      <c r="AL122" s="24">
        <f t="shared" si="77"/>
        <v>0.64512353063277172</v>
      </c>
      <c r="AM122" s="24">
        <f t="shared" si="78"/>
        <v>0.33423492279055372</v>
      </c>
      <c r="AN122" s="136">
        <f t="shared" si="86"/>
        <v>0.48102767587495088</v>
      </c>
      <c r="AO122" s="136">
        <f t="shared" si="86"/>
        <v>0.48098993364650278</v>
      </c>
      <c r="AP122" s="136">
        <f t="shared" si="86"/>
        <v>0.48084803012788957</v>
      </c>
      <c r="AQ122" s="136">
        <f t="shared" si="86"/>
        <v>0.48031459414476585</v>
      </c>
      <c r="AR122" s="136">
        <f t="shared" si="86"/>
        <v>0.47831065417478275</v>
      </c>
      <c r="AS122" s="136">
        <f t="shared" si="86"/>
        <v>0.47080098881952837</v>
      </c>
      <c r="AT122" s="136">
        <f t="shared" si="86"/>
        <v>0.44290731398121652</v>
      </c>
      <c r="AU122" s="136">
        <f t="shared" si="79"/>
        <v>0.34223057129938894</v>
      </c>
      <c r="AV122" s="136"/>
    </row>
    <row r="123" spans="1:48" ht="12.95" customHeight="1" x14ac:dyDescent="0.2">
      <c r="A123" s="129" t="s">
        <v>472</v>
      </c>
      <c r="B123" s="131" t="s">
        <v>646</v>
      </c>
      <c r="C123" s="130">
        <v>42427.555999999997</v>
      </c>
      <c r="D123" s="130"/>
      <c r="E123" s="129">
        <f t="shared" si="65"/>
        <v>10133.47902786608</v>
      </c>
      <c r="F123" s="199">
        <f t="shared" si="66"/>
        <v>10133.5</v>
      </c>
      <c r="G123" s="130">
        <f t="shared" si="87"/>
        <v>-4.9776500018197112E-3</v>
      </c>
      <c r="I123" s="129">
        <f t="shared" si="83"/>
        <v>-4.9776500018197112E-3</v>
      </c>
      <c r="K123" s="199"/>
      <c r="O123" s="199"/>
      <c r="P123" s="129" t="s">
        <v>567</v>
      </c>
      <c r="Q123" s="201">
        <f t="shared" si="67"/>
        <v>27409.055999999997</v>
      </c>
      <c r="S123" s="131">
        <v>0.1</v>
      </c>
      <c r="Z123" s="24">
        <f t="shared" si="68"/>
        <v>10133.5</v>
      </c>
      <c r="AA123" s="136">
        <f t="shared" si="69"/>
        <v>-1.0584393657073368E-3</v>
      </c>
      <c r="AB123" s="136">
        <f t="shared" si="70"/>
        <v>-3.9192106361123739E-3</v>
      </c>
      <c r="AC123" s="136">
        <f t="shared" si="81"/>
        <v>-3.9192106361123739E-3</v>
      </c>
      <c r="AD123" s="136"/>
      <c r="AE123" s="136">
        <f t="shared" si="71"/>
        <v>1.5360212010216359E-6</v>
      </c>
      <c r="AF123" s="202">
        <f t="shared" si="72"/>
        <v>27409.055999999997</v>
      </c>
      <c r="AG123" s="203"/>
      <c r="AH123" s="24">
        <f t="shared" si="73"/>
        <v>1.5643295938568781E-4</v>
      </c>
      <c r="AI123" s="24">
        <f t="shared" si="74"/>
        <v>1.2017833233382518</v>
      </c>
      <c r="AJ123" s="24">
        <f t="shared" si="75"/>
        <v>0.24098209091606781</v>
      </c>
      <c r="AK123" s="24">
        <f t="shared" si="76"/>
        <v>0.22199885230012009</v>
      </c>
      <c r="AL123" s="24">
        <f t="shared" si="77"/>
        <v>0.83306467054023847</v>
      </c>
      <c r="AM123" s="24">
        <f t="shared" si="78"/>
        <v>0.4424197496704585</v>
      </c>
      <c r="AN123" s="136">
        <f t="shared" si="86"/>
        <v>0.62782579519644954</v>
      </c>
      <c r="AO123" s="136">
        <f t="shared" si="86"/>
        <v>0.62779624016160762</v>
      </c>
      <c r="AP123" s="136">
        <f t="shared" si="86"/>
        <v>0.62767451827202092</v>
      </c>
      <c r="AQ123" s="136">
        <f t="shared" si="86"/>
        <v>0.62717332206371246</v>
      </c>
      <c r="AR123" s="136">
        <f t="shared" si="86"/>
        <v>0.62511153461824909</v>
      </c>
      <c r="AS123" s="136">
        <f t="shared" si="86"/>
        <v>0.61666186843247239</v>
      </c>
      <c r="AT123" s="136">
        <f t="shared" si="86"/>
        <v>0.58254330412823174</v>
      </c>
      <c r="AU123" s="136">
        <f t="shared" si="79"/>
        <v>0.45161700613483458</v>
      </c>
      <c r="AV123" s="136"/>
    </row>
    <row r="124" spans="1:48" ht="12.95" customHeight="1" x14ac:dyDescent="0.2">
      <c r="A124" s="129" t="s">
        <v>472</v>
      </c>
      <c r="B124" s="131"/>
      <c r="C124" s="130">
        <v>42439.544000000002</v>
      </c>
      <c r="D124" s="130"/>
      <c r="E124" s="129">
        <f t="shared" si="65"/>
        <v>10183.987589421198</v>
      </c>
      <c r="F124" s="199">
        <f t="shared" si="66"/>
        <v>10184</v>
      </c>
      <c r="G124" s="130">
        <f t="shared" si="87"/>
        <v>-2.9455999974743463E-3</v>
      </c>
      <c r="I124" s="129">
        <f t="shared" si="83"/>
        <v>-2.9455999974743463E-3</v>
      </c>
      <c r="K124" s="199"/>
      <c r="O124" s="199"/>
      <c r="P124" s="129" t="s">
        <v>567</v>
      </c>
      <c r="Q124" s="201">
        <f t="shared" si="67"/>
        <v>27421.044000000002</v>
      </c>
      <c r="S124" s="131">
        <v>0.1</v>
      </c>
      <c r="Z124" s="24">
        <f t="shared" si="68"/>
        <v>10184</v>
      </c>
      <c r="AA124" s="136">
        <f t="shared" si="69"/>
        <v>-1.0221487216103935E-3</v>
      </c>
      <c r="AB124" s="136">
        <f t="shared" si="70"/>
        <v>-1.9234512758639528E-3</v>
      </c>
      <c r="AC124" s="136">
        <f t="shared" si="81"/>
        <v>-1.9234512758639528E-3</v>
      </c>
      <c r="AD124" s="136"/>
      <c r="AE124" s="136">
        <f t="shared" si="71"/>
        <v>3.6996648106226679E-7</v>
      </c>
      <c r="AF124" s="202">
        <f t="shared" si="72"/>
        <v>27421.044000000002</v>
      </c>
      <c r="AG124" s="203"/>
      <c r="AH124" s="24">
        <f t="shared" si="73"/>
        <v>2.3848619848263253E-4</v>
      </c>
      <c r="AI124" s="24">
        <f t="shared" si="74"/>
        <v>1.1994040560075672</v>
      </c>
      <c r="AJ124" s="24">
        <f t="shared" si="75"/>
        <v>0.25131983306530187</v>
      </c>
      <c r="AK124" s="24">
        <f t="shared" si="76"/>
        <v>0.22413840020784256</v>
      </c>
      <c r="AL124" s="24">
        <f t="shared" si="77"/>
        <v>0.84373064726020963</v>
      </c>
      <c r="AM124" s="24">
        <f t="shared" si="78"/>
        <v>0.44881173372858291</v>
      </c>
      <c r="AN124" s="136">
        <f t="shared" si="86"/>
        <v>0.63630050284790651</v>
      </c>
      <c r="AO124" s="136">
        <f t="shared" si="86"/>
        <v>0.63627157680091329</v>
      </c>
      <c r="AP124" s="136">
        <f t="shared" si="86"/>
        <v>0.63615170377243846</v>
      </c>
      <c r="AQ124" s="136">
        <f t="shared" si="86"/>
        <v>0.63565504854355193</v>
      </c>
      <c r="AR124" s="136">
        <f t="shared" si="86"/>
        <v>0.63359925255487082</v>
      </c>
      <c r="AS124" s="136">
        <f t="shared" si="86"/>
        <v>0.62512245787347376</v>
      </c>
      <c r="AT124" s="136">
        <f t="shared" si="86"/>
        <v>0.59069765224569371</v>
      </c>
      <c r="AU124" s="136">
        <f t="shared" si="79"/>
        <v>0.45804027934319436</v>
      </c>
      <c r="AV124" s="136"/>
    </row>
    <row r="125" spans="1:48" ht="12.95" customHeight="1" x14ac:dyDescent="0.2">
      <c r="A125" s="129" t="s">
        <v>473</v>
      </c>
      <c r="B125" s="131" t="s">
        <v>646</v>
      </c>
      <c r="C125" s="130">
        <v>42501.379000000001</v>
      </c>
      <c r="D125" s="130"/>
      <c r="E125" s="129">
        <f t="shared" si="65"/>
        <v>10444.514525003397</v>
      </c>
      <c r="F125" s="199">
        <f t="shared" si="66"/>
        <v>10444.5</v>
      </c>
      <c r="G125" s="130">
        <f t="shared" si="87"/>
        <v>3.4474500062060542E-3</v>
      </c>
      <c r="I125" s="129">
        <f t="shared" si="83"/>
        <v>3.4474500062060542E-3</v>
      </c>
      <c r="K125" s="199"/>
      <c r="O125" s="199"/>
      <c r="P125" s="129" t="s">
        <v>567</v>
      </c>
      <c r="Q125" s="201">
        <f t="shared" si="67"/>
        <v>27482.879000000001</v>
      </c>
      <c r="S125" s="131">
        <v>0.1</v>
      </c>
      <c r="Z125" s="24">
        <f t="shared" si="68"/>
        <v>10444.5</v>
      </c>
      <c r="AA125" s="136">
        <f t="shared" si="69"/>
        <v>-8.3697914627222725E-4</v>
      </c>
      <c r="AB125" s="136">
        <f t="shared" si="70"/>
        <v>4.2844291524782811E-3</v>
      </c>
      <c r="AC125" s="136">
        <f t="shared" si="81"/>
        <v>4.2844291524782811E-3</v>
      </c>
      <c r="AD125" s="136"/>
      <c r="AE125" s="136">
        <f t="shared" si="71"/>
        <v>1.8356333162605761E-6</v>
      </c>
      <c r="AF125" s="202">
        <f t="shared" si="72"/>
        <v>27482.879000000001</v>
      </c>
      <c r="AG125" s="203"/>
      <c r="AH125" s="24">
        <f t="shared" si="73"/>
        <v>6.587460828207986E-4</v>
      </c>
      <c r="AI125" s="24">
        <f t="shared" si="74"/>
        <v>1.186935115249546</v>
      </c>
      <c r="AJ125" s="24">
        <f t="shared" si="75"/>
        <v>0.30352264350059244</v>
      </c>
      <c r="AK125" s="24">
        <f t="shared" si="76"/>
        <v>0.23463857885403025</v>
      </c>
      <c r="AL125" s="24">
        <f t="shared" si="77"/>
        <v>0.89807457690113901</v>
      </c>
      <c r="AM125" s="24">
        <f t="shared" si="78"/>
        <v>0.48186826438627656</v>
      </c>
      <c r="AN125" s="136">
        <f t="shared" si="86"/>
        <v>0.67974714383201873</v>
      </c>
      <c r="AO125" s="136">
        <f t="shared" si="86"/>
        <v>0.67972157082782714</v>
      </c>
      <c r="AP125" s="136">
        <f t="shared" si="86"/>
        <v>0.67961197286252495</v>
      </c>
      <c r="AQ125" s="136">
        <f t="shared" si="86"/>
        <v>0.6791423798443933</v>
      </c>
      <c r="AR125" s="136">
        <f t="shared" si="86"/>
        <v>0.67713233140207252</v>
      </c>
      <c r="AS125" s="136">
        <f t="shared" si="86"/>
        <v>0.66856486661297698</v>
      </c>
      <c r="AT125" s="136">
        <f t="shared" si="86"/>
        <v>0.63267267154894913</v>
      </c>
      <c r="AU125" s="136">
        <f t="shared" si="79"/>
        <v>0.49117419361602455</v>
      </c>
      <c r="AV125" s="136"/>
    </row>
    <row r="126" spans="1:48" ht="12.95" customHeight="1" x14ac:dyDescent="0.2">
      <c r="A126" s="129" t="s">
        <v>473</v>
      </c>
      <c r="B126" s="131"/>
      <c r="C126" s="130">
        <v>42503.398000000001</v>
      </c>
      <c r="D126" s="130"/>
      <c r="E126" s="129">
        <f t="shared" si="65"/>
        <v>10453.021097057097</v>
      </c>
      <c r="F126" s="199">
        <f t="shared" si="66"/>
        <v>10453</v>
      </c>
      <c r="G126" s="130">
        <f t="shared" si="87"/>
        <v>5.0073000020347536E-3</v>
      </c>
      <c r="I126" s="129">
        <f t="shared" si="83"/>
        <v>5.0073000020347536E-3</v>
      </c>
      <c r="K126" s="199"/>
      <c r="O126" s="199"/>
      <c r="P126" s="129" t="s">
        <v>567</v>
      </c>
      <c r="Q126" s="201">
        <f t="shared" si="67"/>
        <v>27484.898000000001</v>
      </c>
      <c r="S126" s="131">
        <v>0.1</v>
      </c>
      <c r="Z126" s="24">
        <f t="shared" si="68"/>
        <v>10453</v>
      </c>
      <c r="AA126" s="136">
        <f t="shared" si="69"/>
        <v>-8.3100057135729029E-4</v>
      </c>
      <c r="AB126" s="136">
        <f t="shared" si="70"/>
        <v>5.8383005733920442E-3</v>
      </c>
      <c r="AC126" s="136">
        <f t="shared" si="81"/>
        <v>5.8383005733920442E-3</v>
      </c>
      <c r="AD126" s="136"/>
      <c r="AE126" s="136">
        <f t="shared" si="71"/>
        <v>3.4085753585269875E-6</v>
      </c>
      <c r="AF126" s="202">
        <f t="shared" si="72"/>
        <v>27484.898000000001</v>
      </c>
      <c r="AG126" s="203"/>
      <c r="AH126" s="24">
        <f t="shared" si="73"/>
        <v>6.7236811273573558E-4</v>
      </c>
      <c r="AI126" s="24">
        <f t="shared" si="74"/>
        <v>1.1865232635857341</v>
      </c>
      <c r="AJ126" s="24">
        <f t="shared" si="75"/>
        <v>0.30519346288845633</v>
      </c>
      <c r="AK126" s="24">
        <f t="shared" si="76"/>
        <v>0.23496610849509081</v>
      </c>
      <c r="AL126" s="24">
        <f t="shared" si="77"/>
        <v>0.89982861202605879</v>
      </c>
      <c r="AM126" s="24">
        <f t="shared" si="78"/>
        <v>0.48294937998105736</v>
      </c>
      <c r="AN126" s="136">
        <f t="shared" si="86"/>
        <v>0.68115710562493348</v>
      </c>
      <c r="AO126" s="136">
        <f t="shared" si="86"/>
        <v>0.68113164400117543</v>
      </c>
      <c r="AP126" s="136">
        <f t="shared" si="86"/>
        <v>0.6810223987693369</v>
      </c>
      <c r="AQ126" s="136">
        <f t="shared" si="86"/>
        <v>0.68055378264985567</v>
      </c>
      <c r="AR126" s="136">
        <f t="shared" si="86"/>
        <v>0.67854562891406345</v>
      </c>
      <c r="AS126" s="136">
        <f t="shared" si="86"/>
        <v>0.66997658584186603</v>
      </c>
      <c r="AT126" s="136">
        <f t="shared" si="86"/>
        <v>0.63403973328667651</v>
      </c>
      <c r="AU126" s="136">
        <f t="shared" si="79"/>
        <v>0.49225533861149096</v>
      </c>
      <c r="AV126" s="136"/>
    </row>
    <row r="127" spans="1:48" ht="12.95" customHeight="1" x14ac:dyDescent="0.2">
      <c r="A127" s="129" t="s">
        <v>474</v>
      </c>
      <c r="B127" s="131" t="s">
        <v>646</v>
      </c>
      <c r="C127" s="130">
        <v>42504.46</v>
      </c>
      <c r="D127" s="130"/>
      <c r="E127" s="129">
        <f t="shared" si="65"/>
        <v>10457.495579236895</v>
      </c>
      <c r="F127" s="199">
        <f t="shared" si="66"/>
        <v>10457.5</v>
      </c>
      <c r="G127" s="130">
        <f t="shared" si="87"/>
        <v>-1.0492500005057082E-3</v>
      </c>
      <c r="I127" s="129">
        <f t="shared" si="83"/>
        <v>-1.0492500005057082E-3</v>
      </c>
      <c r="K127" s="199"/>
      <c r="O127" s="199"/>
      <c r="P127" s="129" t="s">
        <v>567</v>
      </c>
      <c r="Q127" s="201">
        <f t="shared" si="67"/>
        <v>27485.96</v>
      </c>
      <c r="S127" s="131">
        <v>0.1</v>
      </c>
      <c r="Z127" s="24">
        <f t="shared" si="68"/>
        <v>10457.5</v>
      </c>
      <c r="AA127" s="136">
        <f t="shared" si="69"/>
        <v>-8.2783719522055608E-4</v>
      </c>
      <c r="AB127" s="136">
        <f t="shared" si="70"/>
        <v>-2.2141280528515208E-4</v>
      </c>
      <c r="AC127" s="136">
        <f t="shared" si="81"/>
        <v>-2.2141280528515208E-4</v>
      </c>
      <c r="AD127" s="136"/>
      <c r="AE127" s="136">
        <f t="shared" si="71"/>
        <v>4.9023630344240672E-9</v>
      </c>
      <c r="AF127" s="202">
        <f t="shared" si="72"/>
        <v>27485.96</v>
      </c>
      <c r="AG127" s="203"/>
      <c r="AH127" s="24">
        <f t="shared" si="73"/>
        <v>6.7957732187246933E-4</v>
      </c>
      <c r="AI127" s="24">
        <f t="shared" si="74"/>
        <v>1.1863051079790417</v>
      </c>
      <c r="AJ127" s="24">
        <f t="shared" si="75"/>
        <v>0.30607716521112999</v>
      </c>
      <c r="AK127" s="24">
        <f t="shared" si="76"/>
        <v>0.23513912209778615</v>
      </c>
      <c r="AL127" s="24">
        <f t="shared" si="77"/>
        <v>0.90075672589008571</v>
      </c>
      <c r="AM127" s="24">
        <f t="shared" si="78"/>
        <v>0.48352180192999311</v>
      </c>
      <c r="AN127" s="136">
        <f t="shared" si="86"/>
        <v>0.68190335782032407</v>
      </c>
      <c r="AO127" s="136">
        <f t="shared" si="86"/>
        <v>0.6818779551901536</v>
      </c>
      <c r="AP127" s="136">
        <f t="shared" si="86"/>
        <v>0.68176889707350297</v>
      </c>
      <c r="AQ127" s="136">
        <f t="shared" si="86"/>
        <v>0.68130080034150886</v>
      </c>
      <c r="AR127" s="136">
        <f t="shared" si="86"/>
        <v>0.67929365958151777</v>
      </c>
      <c r="AS127" s="136">
        <f t="shared" si="86"/>
        <v>0.67072381598370689</v>
      </c>
      <c r="AT127" s="136">
        <f t="shared" si="86"/>
        <v>0.63476340478082971</v>
      </c>
      <c r="AU127" s="136">
        <f t="shared" si="79"/>
        <v>0.4928277094914435</v>
      </c>
      <c r="AV127" s="136"/>
    </row>
    <row r="128" spans="1:48" ht="12.95" customHeight="1" x14ac:dyDescent="0.2">
      <c r="A128" s="129" t="s">
        <v>474</v>
      </c>
      <c r="B128" s="131"/>
      <c r="C128" s="130">
        <v>42509.57</v>
      </c>
      <c r="D128" s="130"/>
      <c r="E128" s="129">
        <f t="shared" si="65"/>
        <v>10479.025338124664</v>
      </c>
      <c r="F128" s="199">
        <f t="shared" si="66"/>
        <v>10479</v>
      </c>
      <c r="G128" s="130">
        <f t="shared" si="87"/>
        <v>6.0139000052004121E-3</v>
      </c>
      <c r="I128" s="129">
        <f t="shared" si="83"/>
        <v>6.0139000052004121E-3</v>
      </c>
      <c r="K128" s="199"/>
      <c r="O128" s="199"/>
      <c r="P128" s="129" t="s">
        <v>567</v>
      </c>
      <c r="Q128" s="201">
        <f t="shared" si="67"/>
        <v>27491.07</v>
      </c>
      <c r="S128" s="131">
        <v>0.1</v>
      </c>
      <c r="Z128" s="24">
        <f t="shared" si="68"/>
        <v>10479</v>
      </c>
      <c r="AA128" s="136">
        <f t="shared" si="69"/>
        <v>-8.1274017746488095E-4</v>
      </c>
      <c r="AB128" s="136">
        <f t="shared" si="70"/>
        <v>6.8266401826652928E-3</v>
      </c>
      <c r="AC128" s="136">
        <f t="shared" si="81"/>
        <v>6.8266401826652928E-3</v>
      </c>
      <c r="AD128" s="136"/>
      <c r="AE128" s="136">
        <f t="shared" si="71"/>
        <v>4.6603016183580423E-6</v>
      </c>
      <c r="AF128" s="202">
        <f t="shared" si="72"/>
        <v>27491.07</v>
      </c>
      <c r="AG128" s="203"/>
      <c r="AH128" s="24">
        <f t="shared" si="73"/>
        <v>7.1399772262814435E-4</v>
      </c>
      <c r="AI128" s="24">
        <f t="shared" si="74"/>
        <v>1.1852617092278943</v>
      </c>
      <c r="AJ128" s="24">
        <f t="shared" si="75"/>
        <v>0.31029116607109641</v>
      </c>
      <c r="AK128" s="24">
        <f t="shared" si="76"/>
        <v>0.23596207130375668</v>
      </c>
      <c r="AL128" s="24">
        <f t="shared" si="77"/>
        <v>0.90518633489842382</v>
      </c>
      <c r="AM128" s="24">
        <f t="shared" si="78"/>
        <v>0.48625734694624639</v>
      </c>
      <c r="AN128" s="136">
        <f t="shared" si="86"/>
        <v>0.68546688960822311</v>
      </c>
      <c r="AO128" s="136">
        <f t="shared" si="86"/>
        <v>0.68544176907219412</v>
      </c>
      <c r="AP128" s="136">
        <f t="shared" si="86"/>
        <v>0.68533360843692903</v>
      </c>
      <c r="AQ128" s="136">
        <f t="shared" si="86"/>
        <v>0.68486801406241715</v>
      </c>
      <c r="AR128" s="136">
        <f t="shared" si="86"/>
        <v>0.68286580714761724</v>
      </c>
      <c r="AS128" s="136">
        <f t="shared" si="86"/>
        <v>0.6742924732145299</v>
      </c>
      <c r="AT128" s="136">
        <f t="shared" si="86"/>
        <v>0.63822030369739036</v>
      </c>
      <c r="AU128" s="136">
        <f t="shared" si="79"/>
        <v>0.49556237036232975</v>
      </c>
      <c r="AV128" s="136"/>
    </row>
    <row r="129" spans="1:50" ht="12.95" customHeight="1" x14ac:dyDescent="0.2">
      <c r="A129" s="129" t="s">
        <v>474</v>
      </c>
      <c r="B129" s="131" t="s">
        <v>646</v>
      </c>
      <c r="C129" s="130">
        <v>42510.625999999997</v>
      </c>
      <c r="D129" s="130"/>
      <c r="E129" s="129">
        <f t="shared" si="65"/>
        <v>10483.474540744119</v>
      </c>
      <c r="F129" s="199">
        <f t="shared" si="66"/>
        <v>10483.5</v>
      </c>
      <c r="G129" s="130">
        <f t="shared" si="87"/>
        <v>-6.0426499985624105E-3</v>
      </c>
      <c r="I129" s="129">
        <f t="shared" si="83"/>
        <v>-6.0426499985624105E-3</v>
      </c>
      <c r="K129" s="199"/>
      <c r="O129" s="199"/>
      <c r="P129" s="129" t="s">
        <v>567</v>
      </c>
      <c r="Q129" s="201">
        <f t="shared" si="67"/>
        <v>27492.125999999997</v>
      </c>
      <c r="S129" s="131">
        <v>0.1</v>
      </c>
      <c r="Z129" s="24">
        <f t="shared" si="68"/>
        <v>10483.5</v>
      </c>
      <c r="AA129" s="136">
        <f t="shared" si="69"/>
        <v>-8.0958389966890654E-4</v>
      </c>
      <c r="AB129" s="136">
        <f t="shared" si="70"/>
        <v>-5.2330660988935043E-3</v>
      </c>
      <c r="AC129" s="136">
        <f t="shared" si="81"/>
        <v>-5.2330660988935043E-3</v>
      </c>
      <c r="AD129" s="136"/>
      <c r="AE129" s="136">
        <f t="shared" si="71"/>
        <v>2.7384980795388481E-6</v>
      </c>
      <c r="AF129" s="202">
        <f t="shared" si="72"/>
        <v>27492.125999999997</v>
      </c>
      <c r="AG129" s="203"/>
      <c r="AH129" s="24">
        <f t="shared" si="73"/>
        <v>7.2119702542411824E-4</v>
      </c>
      <c r="AI129" s="24">
        <f t="shared" si="74"/>
        <v>1.1850430957356293</v>
      </c>
      <c r="AJ129" s="24">
        <f t="shared" si="75"/>
        <v>0.31117146068994944</v>
      </c>
      <c r="AK129" s="24">
        <f t="shared" si="76"/>
        <v>0.2361335484859674</v>
      </c>
      <c r="AL129" s="24">
        <f t="shared" si="77"/>
        <v>0.90611247556770691</v>
      </c>
      <c r="AM129" s="24">
        <f t="shared" si="78"/>
        <v>0.48683003749974202</v>
      </c>
      <c r="AN129" s="136">
        <f t="shared" si="86"/>
        <v>0.68621234806676823</v>
      </c>
      <c r="AO129" s="136">
        <f t="shared" si="86"/>
        <v>0.68618728661816575</v>
      </c>
      <c r="AP129" s="136">
        <f t="shared" si="86"/>
        <v>0.68607931454160065</v>
      </c>
      <c r="AQ129" s="136">
        <f t="shared" si="86"/>
        <v>0.68561424823388128</v>
      </c>
      <c r="AR129" s="136">
        <f t="shared" si="86"/>
        <v>0.68361309358294531</v>
      </c>
      <c r="AS129" s="136">
        <f t="shared" si="86"/>
        <v>0.67503909903127557</v>
      </c>
      <c r="AT129" s="136">
        <f t="shared" si="86"/>
        <v>0.63894370584508309</v>
      </c>
      <c r="AU129" s="136">
        <f t="shared" si="79"/>
        <v>0.49613474124228318</v>
      </c>
      <c r="AV129" s="136"/>
    </row>
    <row r="130" spans="1:50" ht="12.95" customHeight="1" x14ac:dyDescent="0.2">
      <c r="A130" s="129" t="s">
        <v>474</v>
      </c>
      <c r="B130" s="131"/>
      <c r="C130" s="130">
        <v>42517.389000000003</v>
      </c>
      <c r="D130" s="130"/>
      <c r="E130" s="129">
        <f t="shared" si="65"/>
        <v>10511.968818505</v>
      </c>
      <c r="F130" s="199">
        <f t="shared" si="66"/>
        <v>10512</v>
      </c>
      <c r="G130" s="130">
        <f t="shared" si="87"/>
        <v>-7.4007999937748536E-3</v>
      </c>
      <c r="I130" s="129">
        <f t="shared" si="83"/>
        <v>-7.4007999937748536E-3</v>
      </c>
      <c r="K130" s="199"/>
      <c r="O130" s="199"/>
      <c r="P130" s="129" t="s">
        <v>567</v>
      </c>
      <c r="Q130" s="201">
        <f t="shared" si="67"/>
        <v>27498.889000000003</v>
      </c>
      <c r="S130" s="131">
        <v>0.1</v>
      </c>
      <c r="Z130" s="24">
        <f t="shared" si="68"/>
        <v>10512</v>
      </c>
      <c r="AA130" s="136">
        <f t="shared" si="69"/>
        <v>-7.8962318123378897E-4</v>
      </c>
      <c r="AB130" s="136">
        <f t="shared" si="70"/>
        <v>-6.6111768125410647E-3</v>
      </c>
      <c r="AC130" s="136">
        <f t="shared" si="81"/>
        <v>-6.6111768125410647E-3</v>
      </c>
      <c r="AD130" s="136"/>
      <c r="AE130" s="136">
        <f t="shared" si="71"/>
        <v>4.3707658846680634E-6</v>
      </c>
      <c r="AF130" s="202">
        <f t="shared" si="72"/>
        <v>27498.889000000003</v>
      </c>
      <c r="AG130" s="203"/>
      <c r="AH130" s="24">
        <f t="shared" si="73"/>
        <v>7.6675228285923635E-4</v>
      </c>
      <c r="AI130" s="24">
        <f t="shared" si="74"/>
        <v>1.1836567485593206</v>
      </c>
      <c r="AJ130" s="24">
        <f t="shared" si="75"/>
        <v>0.31673290151786698</v>
      </c>
      <c r="AK130" s="24">
        <f t="shared" si="76"/>
        <v>0.23721340330727203</v>
      </c>
      <c r="AL130" s="24">
        <f t="shared" si="77"/>
        <v>0.91197009525685657</v>
      </c>
      <c r="AM130" s="24">
        <f t="shared" si="78"/>
        <v>0.49045816896769262</v>
      </c>
      <c r="AN130" s="136">
        <f t="shared" si="86"/>
        <v>0.69093038882065672</v>
      </c>
      <c r="AO130" s="136">
        <f t="shared" si="86"/>
        <v>0.69090570188000267</v>
      </c>
      <c r="AP130" s="136">
        <f t="shared" si="86"/>
        <v>0.6907989295171002</v>
      </c>
      <c r="AQ130" s="136">
        <f t="shared" si="86"/>
        <v>0.69033724170302446</v>
      </c>
      <c r="AR130" s="136">
        <f t="shared" si="86"/>
        <v>0.68834290761713701</v>
      </c>
      <c r="AS130" s="136">
        <f t="shared" si="86"/>
        <v>0.67976529008373854</v>
      </c>
      <c r="AT130" s="136">
        <f t="shared" si="86"/>
        <v>0.64352416427770509</v>
      </c>
      <c r="AU130" s="136">
        <f t="shared" si="79"/>
        <v>0.49975975681531803</v>
      </c>
      <c r="AV130" s="136"/>
    </row>
    <row r="131" spans="1:50" ht="12.95" customHeight="1" x14ac:dyDescent="0.2">
      <c r="A131" s="129" t="s">
        <v>474</v>
      </c>
      <c r="B131" s="131"/>
      <c r="C131" s="130">
        <v>42521.428999999996</v>
      </c>
      <c r="D131" s="130"/>
      <c r="E131" s="129">
        <f t="shared" si="65"/>
        <v>10528.990389132483</v>
      </c>
      <c r="F131" s="199">
        <f t="shared" si="66"/>
        <v>10529</v>
      </c>
      <c r="G131" s="130">
        <f t="shared" si="87"/>
        <v>-2.2811000017100014E-3</v>
      </c>
      <c r="I131" s="129">
        <f t="shared" si="83"/>
        <v>-2.2811000017100014E-3</v>
      </c>
      <c r="K131" s="199"/>
      <c r="O131" s="199"/>
      <c r="P131" s="129" t="s">
        <v>567</v>
      </c>
      <c r="Q131" s="201">
        <f t="shared" si="67"/>
        <v>27502.928999999996</v>
      </c>
      <c r="S131" s="131">
        <v>0.1</v>
      </c>
      <c r="Z131" s="24">
        <f t="shared" si="68"/>
        <v>10529</v>
      </c>
      <c r="AA131" s="136">
        <f t="shared" si="69"/>
        <v>-7.777409710407919E-4</v>
      </c>
      <c r="AB131" s="136">
        <f t="shared" si="70"/>
        <v>-1.5033590306692095E-3</v>
      </c>
      <c r="AC131" s="136">
        <f t="shared" si="81"/>
        <v>-1.5033590306692095E-3</v>
      </c>
      <c r="AD131" s="136"/>
      <c r="AE131" s="136">
        <f t="shared" si="71"/>
        <v>2.2600883750946653E-7</v>
      </c>
      <c r="AF131" s="202">
        <f t="shared" si="72"/>
        <v>27502.928999999996</v>
      </c>
      <c r="AG131" s="203"/>
      <c r="AH131" s="24">
        <f t="shared" si="73"/>
        <v>7.9389212905223356E-4</v>
      </c>
      <c r="AI131" s="24">
        <f t="shared" si="74"/>
        <v>1.1828283548588543</v>
      </c>
      <c r="AJ131" s="24">
        <f t="shared" si="75"/>
        <v>0.32003890100328991</v>
      </c>
      <c r="AK131" s="24">
        <f t="shared" si="76"/>
        <v>0.23785245985611503</v>
      </c>
      <c r="AL131" s="24">
        <f t="shared" si="77"/>
        <v>0.91545758162489033</v>
      </c>
      <c r="AM131" s="24">
        <f t="shared" si="78"/>
        <v>0.49262322202606901</v>
      </c>
      <c r="AN131" s="136">
        <f t="shared" ref="AN131:AT140" si="88">$AU131+$AB$7*SIN(AO131)</f>
        <v>0.69374202669639451</v>
      </c>
      <c r="AO131" s="136">
        <f t="shared" si="88"/>
        <v>0.69371756333080481</v>
      </c>
      <c r="AP131" s="136">
        <f t="shared" si="88"/>
        <v>0.69361151094499962</v>
      </c>
      <c r="AQ131" s="136">
        <f t="shared" si="88"/>
        <v>0.69315186591304989</v>
      </c>
      <c r="AR131" s="136">
        <f t="shared" si="88"/>
        <v>0.69116172771979401</v>
      </c>
      <c r="AS131" s="136">
        <f t="shared" si="88"/>
        <v>0.68258240959603222</v>
      </c>
      <c r="AT131" s="136">
        <f t="shared" si="88"/>
        <v>0.64625546883544771</v>
      </c>
      <c r="AU131" s="136">
        <f t="shared" si="79"/>
        <v>0.50192204680625085</v>
      </c>
      <c r="AV131" s="136"/>
    </row>
    <row r="132" spans="1:50" ht="12.95" customHeight="1" x14ac:dyDescent="0.2">
      <c r="A132" s="129" t="s">
        <v>474</v>
      </c>
      <c r="B132" s="131"/>
      <c r="C132" s="130">
        <v>42524.521999999997</v>
      </c>
      <c r="D132" s="130"/>
      <c r="E132" s="129">
        <f t="shared" si="65"/>
        <v>10542.022002486667</v>
      </c>
      <c r="F132" s="199">
        <f t="shared" si="66"/>
        <v>10542</v>
      </c>
      <c r="G132" s="130">
        <f t="shared" si="87"/>
        <v>5.2222000012989156E-3</v>
      </c>
      <c r="I132" s="129">
        <f t="shared" si="83"/>
        <v>5.2222000012989156E-3</v>
      </c>
      <c r="K132" s="199"/>
      <c r="O132" s="199"/>
      <c r="P132" s="129" t="s">
        <v>567</v>
      </c>
      <c r="Q132" s="201">
        <f t="shared" si="67"/>
        <v>27506.021999999997</v>
      </c>
      <c r="S132" s="131">
        <v>0.1</v>
      </c>
      <c r="Z132" s="24">
        <f t="shared" si="68"/>
        <v>10542</v>
      </c>
      <c r="AA132" s="136">
        <f t="shared" si="69"/>
        <v>-7.6866694359876107E-4</v>
      </c>
      <c r="AB132" s="136">
        <f t="shared" si="70"/>
        <v>5.9908669448976767E-3</v>
      </c>
      <c r="AC132" s="136">
        <f t="shared" si="81"/>
        <v>5.9908669448976767E-3</v>
      </c>
      <c r="AD132" s="136"/>
      <c r="AE132" s="136">
        <f t="shared" si="71"/>
        <v>3.5890486751467624E-6</v>
      </c>
      <c r="AF132" s="202">
        <f t="shared" si="72"/>
        <v>27506.021999999997</v>
      </c>
      <c r="AG132" s="203"/>
      <c r="AH132" s="24">
        <f t="shared" si="73"/>
        <v>8.1462908049426412E-4</v>
      </c>
      <c r="AI132" s="24">
        <f t="shared" si="74"/>
        <v>1.1821941619398812</v>
      </c>
      <c r="AJ132" s="24">
        <f t="shared" si="75"/>
        <v>0.32256127422640463</v>
      </c>
      <c r="AK132" s="24">
        <f t="shared" si="76"/>
        <v>0.23833859812255398</v>
      </c>
      <c r="AL132" s="24">
        <f t="shared" si="77"/>
        <v>0.9181211870554894</v>
      </c>
      <c r="AM132" s="24">
        <f t="shared" si="78"/>
        <v>0.49427931098068634</v>
      </c>
      <c r="AN132" s="136">
        <f t="shared" si="88"/>
        <v>0.69589077365194918</v>
      </c>
      <c r="AO132" s="136">
        <f t="shared" si="88"/>
        <v>0.69586648131800444</v>
      </c>
      <c r="AP132" s="136">
        <f t="shared" si="88"/>
        <v>0.69576098159937416</v>
      </c>
      <c r="AQ132" s="136">
        <f t="shared" si="88"/>
        <v>0.69530291229693642</v>
      </c>
      <c r="AR132" s="136">
        <f t="shared" si="88"/>
        <v>0.69331604641056377</v>
      </c>
      <c r="AS132" s="136">
        <f t="shared" si="88"/>
        <v>0.68473565949994275</v>
      </c>
      <c r="AT132" s="136">
        <f t="shared" si="88"/>
        <v>0.6483436583025618</v>
      </c>
      <c r="AU132" s="136">
        <f t="shared" si="79"/>
        <v>0.5035755626816707</v>
      </c>
      <c r="AV132" s="136"/>
    </row>
    <row r="133" spans="1:50" ht="12.95" customHeight="1" x14ac:dyDescent="0.2">
      <c r="A133" s="129" t="s">
        <v>474</v>
      </c>
      <c r="B133" s="131"/>
      <c r="C133" s="130">
        <v>42528.565000000002</v>
      </c>
      <c r="D133" s="130"/>
      <c r="E133" s="129">
        <f t="shared" si="65"/>
        <v>10559.056212894367</v>
      </c>
      <c r="F133" s="199">
        <f t="shared" si="66"/>
        <v>10559</v>
      </c>
      <c r="G133" s="130">
        <f t="shared" si="87"/>
        <v>1.3341900004888885E-2</v>
      </c>
      <c r="I133" s="129">
        <f t="shared" ref="I133:I148" si="89">G133</f>
        <v>1.3341900004888885E-2</v>
      </c>
      <c r="K133" s="199"/>
      <c r="O133" s="199"/>
      <c r="P133" s="129" t="s">
        <v>567</v>
      </c>
      <c r="Q133" s="201">
        <f t="shared" si="67"/>
        <v>27510.065000000002</v>
      </c>
      <c r="S133" s="131">
        <v>0.1</v>
      </c>
      <c r="Z133" s="24">
        <f t="shared" si="68"/>
        <v>10559</v>
      </c>
      <c r="AA133" s="136">
        <f t="shared" si="69"/>
        <v>-7.5681726495633716E-4</v>
      </c>
      <c r="AB133" s="136">
        <f t="shared" si="70"/>
        <v>1.4098717269845223E-2</v>
      </c>
      <c r="AC133" s="136">
        <f t="shared" si="81"/>
        <v>1.4098717269845223E-2</v>
      </c>
      <c r="AD133" s="136"/>
      <c r="AE133" s="136">
        <f t="shared" si="71"/>
        <v>1.9877382865503193E-5</v>
      </c>
      <c r="AF133" s="202">
        <f t="shared" si="72"/>
        <v>27510.065000000002</v>
      </c>
      <c r="AG133" s="203"/>
      <c r="AH133" s="24">
        <f t="shared" si="73"/>
        <v>8.4172415513668808E-4</v>
      </c>
      <c r="AI133" s="24">
        <f t="shared" si="74"/>
        <v>1.1813639135342264</v>
      </c>
      <c r="AJ133" s="24">
        <f t="shared" si="75"/>
        <v>0.32585222951943804</v>
      </c>
      <c r="AK133" s="24">
        <f t="shared" si="76"/>
        <v>0.23897098331711669</v>
      </c>
      <c r="AL133" s="24">
        <f t="shared" si="77"/>
        <v>0.92160005109090548</v>
      </c>
      <c r="AM133" s="24">
        <f t="shared" si="78"/>
        <v>0.49644557183891419</v>
      </c>
      <c r="AN133" s="136">
        <f t="shared" si="88"/>
        <v>0.69869893346480949</v>
      </c>
      <c r="AO133" s="136">
        <f t="shared" si="88"/>
        <v>0.69867486483768837</v>
      </c>
      <c r="AP133" s="136">
        <f t="shared" si="88"/>
        <v>0.69857009047352814</v>
      </c>
      <c r="AQ133" s="136">
        <f t="shared" si="88"/>
        <v>0.69811409922904177</v>
      </c>
      <c r="AR133" s="136">
        <f t="shared" si="88"/>
        <v>0.69613159516008971</v>
      </c>
      <c r="AS133" s="136">
        <f t="shared" si="88"/>
        <v>0.68755011299425395</v>
      </c>
      <c r="AT133" s="136">
        <f t="shared" si="88"/>
        <v>0.65107377019005663</v>
      </c>
      <c r="AU133" s="136">
        <f t="shared" si="79"/>
        <v>0.50573785267260352</v>
      </c>
      <c r="AV133" s="136"/>
    </row>
    <row r="134" spans="1:50" ht="12.95" customHeight="1" x14ac:dyDescent="0.2">
      <c r="A134" s="129" t="s">
        <v>474</v>
      </c>
      <c r="B134" s="131"/>
      <c r="C134" s="130">
        <v>42532.341999999997</v>
      </c>
      <c r="D134" s="130"/>
      <c r="E134" s="129">
        <f t="shared" si="65"/>
        <v>10574.969696127044</v>
      </c>
      <c r="F134" s="199">
        <f t="shared" si="66"/>
        <v>10575</v>
      </c>
      <c r="G134" s="130">
        <f t="shared" si="87"/>
        <v>-7.1925000011106022E-3</v>
      </c>
      <c r="I134" s="129">
        <f t="shared" si="89"/>
        <v>-7.1925000011106022E-3</v>
      </c>
      <c r="K134" s="199"/>
      <c r="O134" s="199"/>
      <c r="P134" s="129" t="s">
        <v>567</v>
      </c>
      <c r="Q134" s="201">
        <f t="shared" si="67"/>
        <v>27513.841999999997</v>
      </c>
      <c r="S134" s="131">
        <v>0.1</v>
      </c>
      <c r="Z134" s="24">
        <f t="shared" si="68"/>
        <v>10575</v>
      </c>
      <c r="AA134" s="136">
        <f t="shared" si="69"/>
        <v>-7.4568174506603403E-4</v>
      </c>
      <c r="AB134" s="136">
        <f t="shared" si="70"/>
        <v>-6.4468182560445684E-3</v>
      </c>
      <c r="AC134" s="136">
        <f t="shared" si="81"/>
        <v>-6.4468182560445684E-3</v>
      </c>
      <c r="AD134" s="136"/>
      <c r="AE134" s="136">
        <f t="shared" si="71"/>
        <v>4.1561465626469528E-6</v>
      </c>
      <c r="AF134" s="202">
        <f t="shared" si="72"/>
        <v>27513.841999999997</v>
      </c>
      <c r="AG134" s="203"/>
      <c r="AH134" s="24">
        <f t="shared" si="73"/>
        <v>8.6720194702699128E-4</v>
      </c>
      <c r="AI134" s="24">
        <f t="shared" si="74"/>
        <v>1.1805815680644312</v>
      </c>
      <c r="AJ134" s="24">
        <f t="shared" si="75"/>
        <v>0.32894177932919638</v>
      </c>
      <c r="AK134" s="24">
        <f t="shared" si="76"/>
        <v>0.23956272096340708</v>
      </c>
      <c r="AL134" s="24">
        <f t="shared" si="77"/>
        <v>0.92486980937865659</v>
      </c>
      <c r="AM134" s="24">
        <f t="shared" si="78"/>
        <v>0.49848503746878858</v>
      </c>
      <c r="AN134" s="136">
        <f t="shared" si="88"/>
        <v>0.70134010390871793</v>
      </c>
      <c r="AO134" s="136">
        <f t="shared" si="88"/>
        <v>0.70131624584927565</v>
      </c>
      <c r="AP134" s="136">
        <f t="shared" si="88"/>
        <v>0.70121215679396531</v>
      </c>
      <c r="AQ134" s="136">
        <f t="shared" si="88"/>
        <v>0.7007581391716543</v>
      </c>
      <c r="AR134" s="136">
        <f t="shared" si="88"/>
        <v>0.6987798252623787</v>
      </c>
      <c r="AS134" s="136">
        <f t="shared" si="88"/>
        <v>0.69019762475087298</v>
      </c>
      <c r="AT134" s="136">
        <f t="shared" si="88"/>
        <v>0.65364266657241754</v>
      </c>
      <c r="AU134" s="136">
        <f t="shared" si="79"/>
        <v>0.50777294913465898</v>
      </c>
      <c r="AV134" s="136"/>
    </row>
    <row r="135" spans="1:50" ht="12.95" customHeight="1" x14ac:dyDescent="0.2">
      <c r="A135" s="129" t="s">
        <v>474</v>
      </c>
      <c r="B135" s="131" t="s">
        <v>646</v>
      </c>
      <c r="C135" s="130">
        <v>42534.37</v>
      </c>
      <c r="D135" s="130"/>
      <c r="E135" s="129">
        <f t="shared" si="65"/>
        <v>10583.514187521274</v>
      </c>
      <c r="F135" s="199">
        <f t="shared" si="66"/>
        <v>10583.5</v>
      </c>
      <c r="G135" s="130">
        <f t="shared" si="87"/>
        <v>3.3673500074655749E-3</v>
      </c>
      <c r="I135" s="129">
        <f t="shared" si="89"/>
        <v>3.3673500074655749E-3</v>
      </c>
      <c r="K135" s="199"/>
      <c r="O135" s="199"/>
      <c r="P135" s="129" t="s">
        <v>567</v>
      </c>
      <c r="Q135" s="201">
        <f t="shared" si="67"/>
        <v>27515.870000000003</v>
      </c>
      <c r="S135" s="131">
        <v>0.1</v>
      </c>
      <c r="Z135" s="24">
        <f t="shared" si="68"/>
        <v>10583.5</v>
      </c>
      <c r="AA135" s="136">
        <f t="shared" si="69"/>
        <v>-7.3977281724734345E-4</v>
      </c>
      <c r="AB135" s="136">
        <f t="shared" si="70"/>
        <v>4.1071228247129181E-3</v>
      </c>
      <c r="AC135" s="136">
        <f t="shared" si="81"/>
        <v>4.1071228247129181E-3</v>
      </c>
      <c r="AD135" s="136"/>
      <c r="AE135" s="136">
        <f t="shared" si="71"/>
        <v>1.686845789727782E-6</v>
      </c>
      <c r="AF135" s="202">
        <f t="shared" si="72"/>
        <v>27515.870000000003</v>
      </c>
      <c r="AG135" s="203"/>
      <c r="AH135" s="24">
        <f t="shared" si="73"/>
        <v>8.8072770784568179E-4</v>
      </c>
      <c r="AI135" s="24">
        <f t="shared" si="74"/>
        <v>1.1801655840040444</v>
      </c>
      <c r="AJ135" s="24">
        <f t="shared" si="75"/>
        <v>0.3305800109608672</v>
      </c>
      <c r="AK135" s="24">
        <f t="shared" si="76"/>
        <v>0.23987572269923785</v>
      </c>
      <c r="AL135" s="24">
        <f t="shared" si="77"/>
        <v>0.9266051060011915</v>
      </c>
      <c r="AM135" s="24">
        <f t="shared" si="78"/>
        <v>0.49956875438456544</v>
      </c>
      <c r="AN135" s="136">
        <f t="shared" si="88"/>
        <v>0.70274251367253204</v>
      </c>
      <c r="AO135" s="136">
        <f t="shared" si="88"/>
        <v>0.7027187674738935</v>
      </c>
      <c r="AP135" s="136">
        <f t="shared" si="88"/>
        <v>0.70261504348539172</v>
      </c>
      <c r="AQ135" s="136">
        <f t="shared" si="88"/>
        <v>0.70216208126370261</v>
      </c>
      <c r="AR135" s="136">
        <f t="shared" si="88"/>
        <v>0.70018602663959817</v>
      </c>
      <c r="AS135" s="136">
        <f t="shared" si="88"/>
        <v>0.69160356754368046</v>
      </c>
      <c r="AT135" s="136">
        <f t="shared" si="88"/>
        <v>0.65500714719055431</v>
      </c>
      <c r="AU135" s="136">
        <f t="shared" si="79"/>
        <v>0.50885409413012539</v>
      </c>
      <c r="AV135" s="136"/>
    </row>
    <row r="136" spans="1:50" ht="12.95" customHeight="1" x14ac:dyDescent="0.2">
      <c r="A136" s="129" t="s">
        <v>474</v>
      </c>
      <c r="B136" s="131"/>
      <c r="C136" s="130">
        <v>42540.425999999999</v>
      </c>
      <c r="D136" s="130"/>
      <c r="E136" s="129">
        <f t="shared" si="65"/>
        <v>10609.029690422301</v>
      </c>
      <c r="F136" s="199">
        <f t="shared" si="66"/>
        <v>10609</v>
      </c>
      <c r="G136" s="130">
        <f t="shared" si="87"/>
        <v>7.0469000056618825E-3</v>
      </c>
      <c r="I136" s="129">
        <f t="shared" si="89"/>
        <v>7.0469000056618825E-3</v>
      </c>
      <c r="K136" s="199"/>
      <c r="O136" s="199"/>
      <c r="P136" s="129" t="s">
        <v>567</v>
      </c>
      <c r="Q136" s="201">
        <f t="shared" si="67"/>
        <v>27521.925999999999</v>
      </c>
      <c r="S136" s="131">
        <v>0.1</v>
      </c>
      <c r="Z136" s="24">
        <f t="shared" si="68"/>
        <v>10609</v>
      </c>
      <c r="AA136" s="136">
        <f t="shared" si="69"/>
        <v>-7.2207474043822577E-4</v>
      </c>
      <c r="AB136" s="136">
        <f t="shared" si="70"/>
        <v>7.7689747461001084E-3</v>
      </c>
      <c r="AC136" s="136">
        <f t="shared" si="81"/>
        <v>7.7689747461001084E-3</v>
      </c>
      <c r="AD136" s="136"/>
      <c r="AE136" s="136">
        <f t="shared" si="71"/>
        <v>6.0356968605541244E-6</v>
      </c>
      <c r="AF136" s="202">
        <f t="shared" si="72"/>
        <v>27521.925999999999</v>
      </c>
      <c r="AG136" s="203"/>
      <c r="AH136" s="24">
        <f t="shared" si="73"/>
        <v>9.2126587965479984E-4</v>
      </c>
      <c r="AI136" s="24">
        <f t="shared" si="74"/>
        <v>1.1789161495261764</v>
      </c>
      <c r="AJ136" s="24">
        <f t="shared" si="75"/>
        <v>0.33548179764145047</v>
      </c>
      <c r="AK136" s="24">
        <f t="shared" si="76"/>
        <v>0.24080907673658575</v>
      </c>
      <c r="AL136" s="24">
        <f t="shared" si="77"/>
        <v>0.93180365467804593</v>
      </c>
      <c r="AM136" s="24">
        <f t="shared" si="78"/>
        <v>0.50282095722776143</v>
      </c>
      <c r="AN136" s="136">
        <f t="shared" si="88"/>
        <v>0.70694677507354375</v>
      </c>
      <c r="AO136" s="136">
        <f t="shared" si="88"/>
        <v>0.70692336438814618</v>
      </c>
      <c r="AP136" s="136">
        <f t="shared" si="88"/>
        <v>0.7068207395601076</v>
      </c>
      <c r="AQ136" s="136">
        <f t="shared" si="88"/>
        <v>0.70637097178299646</v>
      </c>
      <c r="AR136" s="136">
        <f t="shared" si="88"/>
        <v>0.70440183233116027</v>
      </c>
      <c r="AS136" s="136">
        <f t="shared" si="88"/>
        <v>0.69581910863299512</v>
      </c>
      <c r="AT136" s="136">
        <f t="shared" si="88"/>
        <v>0.65909956271386727</v>
      </c>
      <c r="AU136" s="136">
        <f t="shared" si="79"/>
        <v>0.51209752911652551</v>
      </c>
      <c r="AV136" s="136"/>
    </row>
    <row r="137" spans="1:50" ht="12.95" customHeight="1" x14ac:dyDescent="0.2">
      <c r="A137" s="129" t="s">
        <v>474</v>
      </c>
      <c r="B137" s="131"/>
      <c r="C137" s="130">
        <v>42541.375</v>
      </c>
      <c r="D137" s="130"/>
      <c r="E137" s="129">
        <f t="shared" si="65"/>
        <v>10613.028074215745</v>
      </c>
      <c r="F137" s="199">
        <f t="shared" si="66"/>
        <v>10613</v>
      </c>
      <c r="G137" s="130">
        <f t="shared" si="87"/>
        <v>6.663300002401229E-3</v>
      </c>
      <c r="I137" s="129">
        <f t="shared" si="89"/>
        <v>6.663300002401229E-3</v>
      </c>
      <c r="K137" s="199"/>
      <c r="O137" s="199"/>
      <c r="P137" s="129" t="s">
        <v>567</v>
      </c>
      <c r="Q137" s="201">
        <f t="shared" si="67"/>
        <v>27522.875</v>
      </c>
      <c r="S137" s="131">
        <v>0.1</v>
      </c>
      <c r="Z137" s="24">
        <f t="shared" si="68"/>
        <v>10613</v>
      </c>
      <c r="AA137" s="136">
        <f t="shared" si="69"/>
        <v>-7.1930251200593722E-4</v>
      </c>
      <c r="AB137" s="136">
        <f t="shared" si="70"/>
        <v>7.3826025144071664E-3</v>
      </c>
      <c r="AC137" s="136">
        <f t="shared" si="81"/>
        <v>7.3826025144071664E-3</v>
      </c>
      <c r="AD137" s="136"/>
      <c r="AE137" s="136">
        <f t="shared" si="71"/>
        <v>5.4502819885731021E-6</v>
      </c>
      <c r="AF137" s="202">
        <f t="shared" si="72"/>
        <v>27522.875</v>
      </c>
      <c r="AG137" s="203"/>
      <c r="AH137" s="24">
        <f t="shared" si="73"/>
        <v>9.2761945208708865E-4</v>
      </c>
      <c r="AI137" s="24">
        <f t="shared" si="74"/>
        <v>1.1787199610588381</v>
      </c>
      <c r="AJ137" s="24">
        <f t="shared" si="75"/>
        <v>0.33624894479925466</v>
      </c>
      <c r="AK137" s="24">
        <f t="shared" si="76"/>
        <v>0.24095471673973801</v>
      </c>
      <c r="AL137" s="24">
        <f t="shared" si="77"/>
        <v>0.9326181137932803</v>
      </c>
      <c r="AM137" s="24">
        <f t="shared" si="78"/>
        <v>0.50333125071031448</v>
      </c>
      <c r="AN137" s="136">
        <f t="shared" si="88"/>
        <v>0.70760586276715653</v>
      </c>
      <c r="AO137" s="136">
        <f t="shared" si="88"/>
        <v>0.707582504696181</v>
      </c>
      <c r="AP137" s="136">
        <f t="shared" si="88"/>
        <v>0.70748005280501125</v>
      </c>
      <c r="AQ137" s="136">
        <f t="shared" si="88"/>
        <v>0.70703078990508805</v>
      </c>
      <c r="AR137" s="136">
        <f t="shared" si="88"/>
        <v>0.70506275375393357</v>
      </c>
      <c r="AS137" s="136">
        <f t="shared" si="88"/>
        <v>0.69648005800357249</v>
      </c>
      <c r="AT137" s="136">
        <f t="shared" si="88"/>
        <v>0.65974137015916789</v>
      </c>
      <c r="AU137" s="136">
        <f t="shared" si="79"/>
        <v>0.51260630323203848</v>
      </c>
      <c r="AV137" s="136"/>
    </row>
    <row r="138" spans="1:50" ht="12.95" customHeight="1" x14ac:dyDescent="0.2">
      <c r="A138" s="129" t="s">
        <v>474</v>
      </c>
      <c r="B138" s="131"/>
      <c r="C138" s="130">
        <v>42549.430999999997</v>
      </c>
      <c r="D138" s="130"/>
      <c r="E138" s="129">
        <f t="shared" si="65"/>
        <v>10646.970097229401</v>
      </c>
      <c r="F138" s="199">
        <f t="shared" si="66"/>
        <v>10647</v>
      </c>
      <c r="G138" s="130">
        <f t="shared" si="87"/>
        <v>-7.0972999965306371E-3</v>
      </c>
      <c r="I138" s="129">
        <f t="shared" si="89"/>
        <v>-7.0972999965306371E-3</v>
      </c>
      <c r="K138" s="199"/>
      <c r="O138" s="199"/>
      <c r="P138" s="129" t="s">
        <v>567</v>
      </c>
      <c r="Q138" s="201">
        <f t="shared" si="67"/>
        <v>27530.930999999997</v>
      </c>
      <c r="S138" s="131">
        <v>0.1</v>
      </c>
      <c r="Z138" s="24">
        <f t="shared" si="68"/>
        <v>10647</v>
      </c>
      <c r="AA138" s="136">
        <f t="shared" si="69"/>
        <v>-6.9578232327430472E-4</v>
      </c>
      <c r="AB138" s="136">
        <f t="shared" si="70"/>
        <v>-6.4015176732563324E-3</v>
      </c>
      <c r="AC138" s="136">
        <f t="shared" si="81"/>
        <v>-6.4015176732563324E-3</v>
      </c>
      <c r="AD138" s="136"/>
      <c r="AE138" s="136">
        <f t="shared" si="71"/>
        <v>4.0979428521013172E-6</v>
      </c>
      <c r="AF138" s="202">
        <f t="shared" si="72"/>
        <v>27530.930999999997</v>
      </c>
      <c r="AG138" s="203"/>
      <c r="AH138" s="24">
        <f t="shared" si="73"/>
        <v>9.815655608187198E-4</v>
      </c>
      <c r="AI138" s="24">
        <f t="shared" si="74"/>
        <v>1.1770502375512464</v>
      </c>
      <c r="AJ138" s="24">
        <f t="shared" si="75"/>
        <v>0.34275035223425326</v>
      </c>
      <c r="AK138" s="24">
        <f t="shared" si="76"/>
        <v>0.24218425502713264</v>
      </c>
      <c r="AL138" s="24">
        <f t="shared" si="77"/>
        <v>0.9395300664924422</v>
      </c>
      <c r="AM138" s="24">
        <f t="shared" si="78"/>
        <v>0.50767033734285971</v>
      </c>
      <c r="AN138" s="136">
        <f t="shared" si="88"/>
        <v>0.71320367513584615</v>
      </c>
      <c r="AO138" s="136">
        <f t="shared" si="88"/>
        <v>0.71318076401921726</v>
      </c>
      <c r="AP138" s="136">
        <f t="shared" si="88"/>
        <v>0.71307978742656652</v>
      </c>
      <c r="AQ138" s="136">
        <f t="shared" si="88"/>
        <v>0.71263485643070001</v>
      </c>
      <c r="AR138" s="136">
        <f t="shared" si="88"/>
        <v>0.71067639940161487</v>
      </c>
      <c r="AS138" s="136">
        <f t="shared" si="88"/>
        <v>0.70209469952190262</v>
      </c>
      <c r="AT138" s="136">
        <f t="shared" si="88"/>
        <v>0.66519519224577572</v>
      </c>
      <c r="AU138" s="136">
        <f t="shared" si="79"/>
        <v>0.51693088321390501</v>
      </c>
      <c r="AV138" s="136"/>
    </row>
    <row r="139" spans="1:50" ht="12.95" customHeight="1" x14ac:dyDescent="0.2">
      <c r="A139" s="129" t="s">
        <v>474</v>
      </c>
      <c r="B139" s="131"/>
      <c r="C139" s="130">
        <v>42550.392</v>
      </c>
      <c r="D139" s="130"/>
      <c r="E139" s="129">
        <f t="shared" si="65"/>
        <v>10651.019040143532</v>
      </c>
      <c r="F139" s="199">
        <f t="shared" si="66"/>
        <v>10651</v>
      </c>
      <c r="G139" s="130">
        <f t="shared" si="87"/>
        <v>4.5191000026534311E-3</v>
      </c>
      <c r="I139" s="129">
        <f t="shared" si="89"/>
        <v>4.5191000026534311E-3</v>
      </c>
      <c r="K139" s="199"/>
      <c r="O139" s="199"/>
      <c r="P139" s="129" t="s">
        <v>567</v>
      </c>
      <c r="Q139" s="201">
        <f t="shared" si="67"/>
        <v>27531.892</v>
      </c>
      <c r="S139" s="131">
        <v>0.1</v>
      </c>
      <c r="Z139" s="24">
        <f t="shared" si="68"/>
        <v>10651</v>
      </c>
      <c r="AA139" s="136">
        <f t="shared" si="69"/>
        <v>-6.9302043666054532E-4</v>
      </c>
      <c r="AB139" s="136">
        <f t="shared" si="70"/>
        <v>5.2121204393139765E-3</v>
      </c>
      <c r="AC139" s="136">
        <f t="shared" si="81"/>
        <v>5.2121204393139765E-3</v>
      </c>
      <c r="AD139" s="136"/>
      <c r="AE139" s="136">
        <f t="shared" si="71"/>
        <v>2.716619947391452E-6</v>
      </c>
      <c r="AF139" s="202">
        <f t="shared" si="72"/>
        <v>27531.892</v>
      </c>
      <c r="AG139" s="203"/>
      <c r="AH139" s="24">
        <f t="shared" si="73"/>
        <v>9.8790514343247951E-4</v>
      </c>
      <c r="AI139" s="24">
        <f t="shared" si="74"/>
        <v>1.1768535541235241</v>
      </c>
      <c r="AJ139" s="24">
        <f t="shared" si="75"/>
        <v>0.34351294290840817</v>
      </c>
      <c r="AK139" s="24">
        <f t="shared" si="76"/>
        <v>0.24232791913825719</v>
      </c>
      <c r="AL139" s="24">
        <f t="shared" si="77"/>
        <v>0.94034194874187127</v>
      </c>
      <c r="AM139" s="24">
        <f t="shared" si="78"/>
        <v>0.50818100660624332</v>
      </c>
      <c r="AN139" s="136">
        <f t="shared" si="88"/>
        <v>0.71386171927750608</v>
      </c>
      <c r="AO139" s="136">
        <f t="shared" si="88"/>
        <v>0.71383886070427649</v>
      </c>
      <c r="AP139" s="136">
        <f t="shared" si="88"/>
        <v>0.71373805827647252</v>
      </c>
      <c r="AQ139" s="136">
        <f t="shared" si="88"/>
        <v>0.71329364159512265</v>
      </c>
      <c r="AR139" s="136">
        <f t="shared" si="88"/>
        <v>0.71133633500129623</v>
      </c>
      <c r="AS139" s="136">
        <f t="shared" si="88"/>
        <v>0.7027548413250394</v>
      </c>
      <c r="AT139" s="136">
        <f t="shared" si="88"/>
        <v>0.66583663648443125</v>
      </c>
      <c r="AU139" s="136">
        <f t="shared" si="79"/>
        <v>0.51743965732941888</v>
      </c>
      <c r="AV139" s="136"/>
    </row>
    <row r="140" spans="1:50" ht="12.95" customHeight="1" x14ac:dyDescent="0.2">
      <c r="A140" s="129" t="s">
        <v>474</v>
      </c>
      <c r="B140" s="131" t="s">
        <v>646</v>
      </c>
      <c r="C140" s="130">
        <v>42561.411</v>
      </c>
      <c r="D140" s="130"/>
      <c r="E140" s="129">
        <f t="shared" si="65"/>
        <v>10697.444952704062</v>
      </c>
      <c r="F140" s="199">
        <f t="shared" si="66"/>
        <v>10697.5</v>
      </c>
      <c r="G140" s="130">
        <f t="shared" si="87"/>
        <v>-1.3065249993815087E-2</v>
      </c>
      <c r="I140" s="129">
        <f t="shared" si="89"/>
        <v>-1.3065249993815087E-2</v>
      </c>
      <c r="K140" s="199"/>
      <c r="O140" s="199"/>
      <c r="P140" s="129" t="s">
        <v>567</v>
      </c>
      <c r="Q140" s="201">
        <f t="shared" si="67"/>
        <v>27542.911</v>
      </c>
      <c r="S140" s="131">
        <v>0.1</v>
      </c>
      <c r="Z140" s="24">
        <f t="shared" si="68"/>
        <v>10697.5</v>
      </c>
      <c r="AA140" s="136">
        <f t="shared" si="69"/>
        <v>-6.6099520202801058E-4</v>
      </c>
      <c r="AB140" s="136">
        <f t="shared" si="70"/>
        <v>-1.2404254791787077E-2</v>
      </c>
      <c r="AC140" s="136">
        <f t="shared" si="81"/>
        <v>-1.2404254791787077E-2</v>
      </c>
      <c r="AD140" s="136"/>
      <c r="AE140" s="136">
        <f t="shared" si="71"/>
        <v>1.5386553693957266E-5</v>
      </c>
      <c r="AF140" s="202">
        <f t="shared" si="72"/>
        <v>27542.911</v>
      </c>
      <c r="AG140" s="203"/>
      <c r="AH140" s="24">
        <f t="shared" si="73"/>
        <v>1.0614929150650151E-3</v>
      </c>
      <c r="AI140" s="24">
        <f t="shared" si="74"/>
        <v>1.1745634490250998</v>
      </c>
      <c r="AJ140" s="24">
        <f t="shared" si="75"/>
        <v>0.352342669442335</v>
      </c>
      <c r="AK140" s="24">
        <f t="shared" si="76"/>
        <v>0.2439827909186657</v>
      </c>
      <c r="AL140" s="24">
        <f t="shared" si="77"/>
        <v>0.94976015863458207</v>
      </c>
      <c r="AM140" s="24">
        <f t="shared" si="78"/>
        <v>0.51412048572194469</v>
      </c>
      <c r="AN140" s="136">
        <f t="shared" si="88"/>
        <v>0.72150340301733273</v>
      </c>
      <c r="AO140" s="136">
        <f t="shared" si="88"/>
        <v>0.72148115440959681</v>
      </c>
      <c r="AP140" s="136">
        <f t="shared" si="88"/>
        <v>0.72138238507882357</v>
      </c>
      <c r="AQ140" s="136">
        <f t="shared" si="88"/>
        <v>0.72094401710391964</v>
      </c>
      <c r="AR140" s="136">
        <f t="shared" si="88"/>
        <v>0.71900044156698573</v>
      </c>
      <c r="AS140" s="136">
        <f t="shared" si="88"/>
        <v>0.71042271513291466</v>
      </c>
      <c r="AT140" s="136">
        <f t="shared" si="88"/>
        <v>0.67329059800879965</v>
      </c>
      <c r="AU140" s="136">
        <f t="shared" si="79"/>
        <v>0.52335415642226568</v>
      </c>
      <c r="AV140" s="136"/>
      <c r="AX140" s="136"/>
    </row>
    <row r="141" spans="1:50" ht="12.95" customHeight="1" x14ac:dyDescent="0.2">
      <c r="A141" s="129" t="s">
        <v>475</v>
      </c>
      <c r="B141" s="131"/>
      <c r="C141" s="130">
        <v>42568.417999999998</v>
      </c>
      <c r="D141" s="130"/>
      <c r="E141" s="129">
        <f t="shared" si="65"/>
        <v>10726.967265918647</v>
      </c>
      <c r="F141" s="199">
        <f t="shared" si="66"/>
        <v>10727</v>
      </c>
      <c r="G141" s="130">
        <f t="shared" si="87"/>
        <v>-7.7692999984719791E-3</v>
      </c>
      <c r="I141" s="129">
        <f t="shared" si="89"/>
        <v>-7.7692999984719791E-3</v>
      </c>
      <c r="K141" s="199"/>
      <c r="O141" s="199"/>
      <c r="P141" s="129" t="s">
        <v>567</v>
      </c>
      <c r="Q141" s="201">
        <f t="shared" si="67"/>
        <v>27549.917999999998</v>
      </c>
      <c r="S141" s="131">
        <v>0.1</v>
      </c>
      <c r="Z141" s="24">
        <f t="shared" si="68"/>
        <v>10727</v>
      </c>
      <c r="AA141" s="136">
        <f t="shared" si="69"/>
        <v>-6.4075741347429933E-4</v>
      </c>
      <c r="AB141" s="136">
        <f t="shared" si="70"/>
        <v>-7.1285425849976795E-3</v>
      </c>
      <c r="AC141" s="136">
        <f t="shared" si="81"/>
        <v>-7.1285425849976795E-3</v>
      </c>
      <c r="AD141" s="136"/>
      <c r="AE141" s="136">
        <f t="shared" si="71"/>
        <v>5.08161193861254E-6</v>
      </c>
      <c r="AF141" s="202">
        <f t="shared" si="72"/>
        <v>27549.917999999998</v>
      </c>
      <c r="AG141" s="203"/>
      <c r="AH141" s="24">
        <f t="shared" si="73"/>
        <v>1.1080714306187253E-3</v>
      </c>
      <c r="AI141" s="24">
        <f t="shared" si="74"/>
        <v>1.1731072089147945</v>
      </c>
      <c r="AJ141" s="24">
        <f t="shared" si="75"/>
        <v>0.35791040068810204</v>
      </c>
      <c r="AK141" s="24">
        <f t="shared" si="76"/>
        <v>0.24501815080056757</v>
      </c>
      <c r="AL141" s="24">
        <f t="shared" si="77"/>
        <v>0.95571612182907195</v>
      </c>
      <c r="AM141" s="24">
        <f t="shared" si="78"/>
        <v>0.51789139159935049</v>
      </c>
      <c r="AN141" s="136">
        <f t="shared" ref="AN141:AT150" si="90">$AU141+$AB$7*SIN(AO141)</f>
        <v>0.72634362623654702</v>
      </c>
      <c r="AO141" s="136">
        <f t="shared" si="90"/>
        <v>0.72632176356923517</v>
      </c>
      <c r="AP141" s="136">
        <f t="shared" si="90"/>
        <v>0.72622429134717592</v>
      </c>
      <c r="AQ141" s="136">
        <f t="shared" si="90"/>
        <v>0.72578982512284895</v>
      </c>
      <c r="AR141" s="136">
        <f t="shared" si="90"/>
        <v>0.7238552967512637</v>
      </c>
      <c r="AS141" s="136">
        <f t="shared" si="90"/>
        <v>0.71528126327140329</v>
      </c>
      <c r="AT141" s="136">
        <f t="shared" si="90"/>
        <v>0.67801673951200925</v>
      </c>
      <c r="AU141" s="136">
        <f t="shared" si="79"/>
        <v>0.52710636552417878</v>
      </c>
      <c r="AV141" s="136"/>
      <c r="AX141" s="136"/>
    </row>
    <row r="142" spans="1:50" ht="12.95" customHeight="1" x14ac:dyDescent="0.2">
      <c r="A142" s="129" t="s">
        <v>475</v>
      </c>
      <c r="B142" s="131" t="s">
        <v>646</v>
      </c>
      <c r="C142" s="130">
        <v>42570.442999999999</v>
      </c>
      <c r="D142" s="130"/>
      <c r="E142" s="129">
        <f t="shared" si="65"/>
        <v>10735.49911753269</v>
      </c>
      <c r="F142" s="199">
        <f t="shared" si="66"/>
        <v>10735.5</v>
      </c>
      <c r="G142" s="130">
        <f t="shared" si="87"/>
        <v>-2.0944999414496124E-4</v>
      </c>
      <c r="I142" s="129">
        <f t="shared" si="89"/>
        <v>-2.0944999414496124E-4</v>
      </c>
      <c r="K142" s="199"/>
      <c r="O142" s="199"/>
      <c r="P142" s="129" t="s">
        <v>567</v>
      </c>
      <c r="Q142" s="201">
        <f t="shared" si="67"/>
        <v>27551.942999999999</v>
      </c>
      <c r="S142" s="131">
        <v>0.1</v>
      </c>
      <c r="Z142" s="24">
        <f t="shared" si="68"/>
        <v>10735.5</v>
      </c>
      <c r="AA142" s="136">
        <f t="shared" si="69"/>
        <v>-6.3493780559838241E-4</v>
      </c>
      <c r="AB142" s="136">
        <f t="shared" si="70"/>
        <v>4.2548781145342117E-4</v>
      </c>
      <c r="AC142" s="136">
        <f t="shared" si="81"/>
        <v>4.2548781145342117E-4</v>
      </c>
      <c r="AD142" s="136"/>
      <c r="AE142" s="136">
        <f t="shared" si="71"/>
        <v>1.8103987769542211E-8</v>
      </c>
      <c r="AF142" s="202">
        <f t="shared" si="72"/>
        <v>27551.942999999999</v>
      </c>
      <c r="AG142" s="203"/>
      <c r="AH142" s="24">
        <f t="shared" si="73"/>
        <v>1.1214768634946423E-3</v>
      </c>
      <c r="AI142" s="24">
        <f t="shared" si="74"/>
        <v>1.172687145353321</v>
      </c>
      <c r="AJ142" s="24">
        <f t="shared" si="75"/>
        <v>0.35950975510089611</v>
      </c>
      <c r="AK142" s="24">
        <f t="shared" si="76"/>
        <v>0.24531438977304415</v>
      </c>
      <c r="AL142" s="24">
        <f t="shared" si="77"/>
        <v>0.95742950376459668</v>
      </c>
      <c r="AM142" s="24">
        <f t="shared" si="78"/>
        <v>0.51897833944622773</v>
      </c>
      <c r="AN142" s="136">
        <f t="shared" si="90"/>
        <v>0.72773715176093967</v>
      </c>
      <c r="AO142" s="136">
        <f t="shared" si="90"/>
        <v>0.72771540011685498</v>
      </c>
      <c r="AP142" s="136">
        <f t="shared" si="90"/>
        <v>0.72761830257498161</v>
      </c>
      <c r="AQ142" s="136">
        <f t="shared" si="90"/>
        <v>0.72718496952059231</v>
      </c>
      <c r="AR142" s="136">
        <f t="shared" si="90"/>
        <v>0.72525309560563722</v>
      </c>
      <c r="AS142" s="136">
        <f t="shared" si="90"/>
        <v>0.71668031310919977</v>
      </c>
      <c r="AT142" s="136">
        <f t="shared" si="90"/>
        <v>0.67937811540586091</v>
      </c>
      <c r="AU142" s="136">
        <f t="shared" si="79"/>
        <v>0.52818751051964608</v>
      </c>
      <c r="AV142" s="136"/>
      <c r="AX142" s="136"/>
    </row>
    <row r="143" spans="1:50" ht="12.95" customHeight="1" x14ac:dyDescent="0.2">
      <c r="A143" s="129" t="s">
        <v>475</v>
      </c>
      <c r="B143" s="131" t="s">
        <v>646</v>
      </c>
      <c r="C143" s="130">
        <v>42571.385999999999</v>
      </c>
      <c r="D143" s="130"/>
      <c r="E143" s="129">
        <f t="shared" si="65"/>
        <v>10739.472221765793</v>
      </c>
      <c r="F143" s="199">
        <f t="shared" si="66"/>
        <v>10739.5</v>
      </c>
      <c r="G143" s="130">
        <f t="shared" si="87"/>
        <v>-6.5930499986279756E-3</v>
      </c>
      <c r="I143" s="129">
        <f t="shared" si="89"/>
        <v>-6.5930499986279756E-3</v>
      </c>
      <c r="K143" s="199"/>
      <c r="O143" s="199"/>
      <c r="P143" s="129" t="s">
        <v>567</v>
      </c>
      <c r="Q143" s="201">
        <f t="shared" si="67"/>
        <v>27552.885999999999</v>
      </c>
      <c r="S143" s="131">
        <v>0.1</v>
      </c>
      <c r="Z143" s="24">
        <f t="shared" si="68"/>
        <v>10739.5</v>
      </c>
      <c r="AA143" s="136">
        <f t="shared" si="69"/>
        <v>-6.3220098015741907E-4</v>
      </c>
      <c r="AB143" s="136">
        <f t="shared" si="70"/>
        <v>-5.9608490184705565E-3</v>
      </c>
      <c r="AC143" s="136">
        <f t="shared" si="81"/>
        <v>-5.9608490184705565E-3</v>
      </c>
      <c r="AD143" s="136"/>
      <c r="AE143" s="136">
        <f t="shared" si="71"/>
        <v>3.55317210210014E-6</v>
      </c>
      <c r="AF143" s="202">
        <f t="shared" si="72"/>
        <v>27552.885999999999</v>
      </c>
      <c r="AG143" s="203"/>
      <c r="AH143" s="24">
        <f t="shared" si="73"/>
        <v>1.127782888935606E-3</v>
      </c>
      <c r="AI143" s="24">
        <f t="shared" si="74"/>
        <v>1.1724893971400925</v>
      </c>
      <c r="AJ143" s="24">
        <f t="shared" si="75"/>
        <v>0.36026163136685369</v>
      </c>
      <c r="AK143" s="24">
        <f t="shared" si="76"/>
        <v>0.2454534739502528</v>
      </c>
      <c r="AL143" s="24">
        <f t="shared" si="77"/>
        <v>0.95823537642718759</v>
      </c>
      <c r="AM143" s="24">
        <f t="shared" si="78"/>
        <v>0.51948990905604631</v>
      </c>
      <c r="AN143" s="136">
        <f t="shared" si="90"/>
        <v>0.7283927557258989</v>
      </c>
      <c r="AO143" s="136">
        <f t="shared" si="90"/>
        <v>0.72837105629776455</v>
      </c>
      <c r="AP143" s="136">
        <f t="shared" si="90"/>
        <v>0.72827413521233608</v>
      </c>
      <c r="AQ143" s="136">
        <f t="shared" si="90"/>
        <v>0.72784133677155316</v>
      </c>
      <c r="AR143" s="136">
        <f t="shared" si="90"/>
        <v>0.7259107193285449</v>
      </c>
      <c r="AS143" s="136">
        <f t="shared" si="90"/>
        <v>0.71733855440018357</v>
      </c>
      <c r="AT143" s="136">
        <f t="shared" si="90"/>
        <v>0.68001870175554713</v>
      </c>
      <c r="AU143" s="136">
        <f t="shared" si="79"/>
        <v>0.52869628463515994</v>
      </c>
      <c r="AV143" s="136"/>
      <c r="AX143" s="136"/>
    </row>
    <row r="144" spans="1:50" ht="12.95" customHeight="1" x14ac:dyDescent="0.2">
      <c r="A144" s="129" t="s">
        <v>475</v>
      </c>
      <c r="B144" s="131"/>
      <c r="C144" s="130">
        <v>42572.455999999998</v>
      </c>
      <c r="D144" s="130"/>
      <c r="E144" s="129">
        <f t="shared" si="65"/>
        <v>10743.980410026048</v>
      </c>
      <c r="F144" s="199">
        <f t="shared" si="66"/>
        <v>10744</v>
      </c>
      <c r="G144" s="130">
        <f t="shared" si="87"/>
        <v>-4.6495999995386228E-3</v>
      </c>
      <c r="I144" s="129">
        <f t="shared" si="89"/>
        <v>-4.6495999995386228E-3</v>
      </c>
      <c r="K144" s="199"/>
      <c r="O144" s="199"/>
      <c r="P144" s="129" t="s">
        <v>567</v>
      </c>
      <c r="Q144" s="201">
        <f t="shared" si="67"/>
        <v>27553.955999999998</v>
      </c>
      <c r="S144" s="131">
        <v>0.1</v>
      </c>
      <c r="Z144" s="24">
        <f t="shared" si="68"/>
        <v>10744</v>
      </c>
      <c r="AA144" s="136">
        <f t="shared" si="69"/>
        <v>-6.2912344350203012E-4</v>
      </c>
      <c r="AB144" s="136">
        <f t="shared" si="70"/>
        <v>-4.0204765560365929E-3</v>
      </c>
      <c r="AC144" s="136">
        <f t="shared" si="81"/>
        <v>-4.0204765560365929E-3</v>
      </c>
      <c r="AD144" s="136"/>
      <c r="AE144" s="136">
        <f t="shared" si="71"/>
        <v>1.6164231737639864E-6</v>
      </c>
      <c r="AF144" s="202">
        <f t="shared" si="72"/>
        <v>27553.955999999998</v>
      </c>
      <c r="AG144" s="203"/>
      <c r="AH144" s="24">
        <f t="shared" si="73"/>
        <v>1.1348753165909946E-3</v>
      </c>
      <c r="AI144" s="24">
        <f t="shared" si="74"/>
        <v>1.1722668763158195</v>
      </c>
      <c r="AJ144" s="24">
        <f t="shared" si="75"/>
        <v>0.36110690946759283</v>
      </c>
      <c r="AK144" s="24">
        <f t="shared" si="76"/>
        <v>0.2456096971302032</v>
      </c>
      <c r="AL144" s="24">
        <f t="shared" si="77"/>
        <v>0.95914165823428343</v>
      </c>
      <c r="AM144" s="24">
        <f t="shared" si="78"/>
        <v>0.5200654745177522</v>
      </c>
      <c r="AN144" s="136">
        <f t="shared" si="90"/>
        <v>0.72913017798765101</v>
      </c>
      <c r="AO144" s="136">
        <f t="shared" si="90"/>
        <v>0.72910853727855929</v>
      </c>
      <c r="AP144" s="136">
        <f t="shared" si="90"/>
        <v>0.72901181480826704</v>
      </c>
      <c r="AQ144" s="136">
        <f t="shared" si="90"/>
        <v>0.72857961883790523</v>
      </c>
      <c r="AR144" s="136">
        <f t="shared" si="90"/>
        <v>0.72665042050393003</v>
      </c>
      <c r="AS144" s="136">
        <f t="shared" si="90"/>
        <v>0.71807897240518925</v>
      </c>
      <c r="AT144" s="136">
        <f t="shared" si="90"/>
        <v>0.68073931457688563</v>
      </c>
      <c r="AU144" s="136">
        <f t="shared" si="79"/>
        <v>0.52926865551511248</v>
      </c>
      <c r="AV144" s="136"/>
      <c r="AX144" s="136"/>
    </row>
    <row r="145" spans="1:50" ht="12.95" customHeight="1" x14ac:dyDescent="0.2">
      <c r="A145" s="206" t="s">
        <v>476</v>
      </c>
      <c r="B145" s="207"/>
      <c r="C145" s="208">
        <v>42745.722000000002</v>
      </c>
      <c r="D145" s="208"/>
      <c r="E145" s="129">
        <f t="shared" si="65"/>
        <v>11473.995126943437</v>
      </c>
      <c r="F145" s="199">
        <f t="shared" si="66"/>
        <v>11474</v>
      </c>
      <c r="G145" s="130">
        <f t="shared" si="87"/>
        <v>-1.156599995738361E-3</v>
      </c>
      <c r="I145" s="129">
        <f t="shared" si="89"/>
        <v>-1.156599995738361E-3</v>
      </c>
      <c r="K145" s="199"/>
      <c r="O145" s="199"/>
      <c r="P145" s="129" t="s">
        <v>567</v>
      </c>
      <c r="Q145" s="201">
        <f t="shared" si="67"/>
        <v>27727.222000000002</v>
      </c>
      <c r="S145" s="131">
        <v>0.1</v>
      </c>
      <c r="Z145" s="24">
        <f t="shared" si="68"/>
        <v>11474</v>
      </c>
      <c r="AA145" s="136">
        <f t="shared" si="69"/>
        <v>-1.5198329929982544E-4</v>
      </c>
      <c r="AB145" s="136">
        <f t="shared" si="70"/>
        <v>-1.0046166964385356E-3</v>
      </c>
      <c r="AC145" s="136">
        <f t="shared" si="81"/>
        <v>-1.0046166964385356E-3</v>
      </c>
      <c r="AD145" s="136"/>
      <c r="AE145" s="136">
        <f t="shared" si="71"/>
        <v>1.0092547067630768E-7</v>
      </c>
      <c r="AF145" s="202">
        <f t="shared" si="72"/>
        <v>27727.222000000002</v>
      </c>
      <c r="AG145" s="203"/>
      <c r="AH145" s="24">
        <f t="shared" si="73"/>
        <v>2.2568857807931989E-3</v>
      </c>
      <c r="AI145" s="24">
        <f t="shared" si="74"/>
        <v>1.1356495020355606</v>
      </c>
      <c r="AJ145" s="24">
        <f t="shared" si="75"/>
        <v>0.48985038221526672</v>
      </c>
      <c r="AK145" s="24">
        <f t="shared" si="76"/>
        <v>0.26758029187050458</v>
      </c>
      <c r="AL145" s="24">
        <f t="shared" si="77"/>
        <v>1.1016051605547086</v>
      </c>
      <c r="AM145" s="24">
        <f t="shared" si="78"/>
        <v>0.61421002576668371</v>
      </c>
      <c r="AN145" s="136">
        <f t="shared" si="90"/>
        <v>0.8468833242792182</v>
      </c>
      <c r="AO145" s="136">
        <f t="shared" si="90"/>
        <v>0.84687049489239752</v>
      </c>
      <c r="AP145" s="136">
        <f t="shared" si="90"/>
        <v>0.84680593040995367</v>
      </c>
      <c r="AQ145" s="136">
        <f t="shared" si="90"/>
        <v>0.84648107820256135</v>
      </c>
      <c r="AR145" s="136">
        <f t="shared" si="90"/>
        <v>0.84484841019743895</v>
      </c>
      <c r="AS145" s="136">
        <f t="shared" si="90"/>
        <v>0.83668778951378142</v>
      </c>
      <c r="AT145" s="136">
        <f t="shared" si="90"/>
        <v>0.79694769768137808</v>
      </c>
      <c r="AU145" s="136">
        <f t="shared" si="79"/>
        <v>0.62211993159636236</v>
      </c>
      <c r="AV145" s="136"/>
      <c r="AX145" s="136"/>
    </row>
    <row r="146" spans="1:50" ht="12.95" customHeight="1" x14ac:dyDescent="0.2">
      <c r="A146" s="206" t="s">
        <v>477</v>
      </c>
      <c r="B146" s="207" t="s">
        <v>646</v>
      </c>
      <c r="C146" s="208">
        <v>42753.678</v>
      </c>
      <c r="D146" s="208"/>
      <c r="E146" s="129">
        <f t="shared" si="65"/>
        <v>11507.515823951468</v>
      </c>
      <c r="F146" s="199">
        <f t="shared" si="66"/>
        <v>11507.5</v>
      </c>
      <c r="G146" s="130">
        <f t="shared" si="87"/>
        <v>3.7557500036200508E-3</v>
      </c>
      <c r="I146" s="129">
        <f t="shared" si="89"/>
        <v>3.7557500036200508E-3</v>
      </c>
      <c r="K146" s="199"/>
      <c r="O146" s="199"/>
      <c r="P146" s="129" t="s">
        <v>567</v>
      </c>
      <c r="Q146" s="201">
        <f t="shared" si="67"/>
        <v>27735.178</v>
      </c>
      <c r="S146" s="131">
        <v>0.1</v>
      </c>
      <c r="Z146" s="24">
        <f t="shared" si="68"/>
        <v>11507.5</v>
      </c>
      <c r="AA146" s="136">
        <f t="shared" si="69"/>
        <v>-1.312599078741321E-4</v>
      </c>
      <c r="AB146" s="136">
        <f t="shared" si="70"/>
        <v>3.8870099114941829E-3</v>
      </c>
      <c r="AC146" s="136">
        <f t="shared" si="81"/>
        <v>3.8870099114941829E-3</v>
      </c>
      <c r="AD146" s="136"/>
      <c r="AE146" s="136">
        <f t="shared" si="71"/>
        <v>1.5108846052054016E-6</v>
      </c>
      <c r="AF146" s="202">
        <f t="shared" si="72"/>
        <v>27735.178</v>
      </c>
      <c r="AG146" s="203"/>
      <c r="AH146" s="24">
        <f t="shared" si="73"/>
        <v>2.3068956092188934E-3</v>
      </c>
      <c r="AI146" s="24">
        <f t="shared" si="74"/>
        <v>1.1339553842416508</v>
      </c>
      <c r="AJ146" s="24">
        <f t="shared" si="75"/>
        <v>0.49535139126557864</v>
      </c>
      <c r="AK146" s="24">
        <f t="shared" si="76"/>
        <v>0.26843240309744965</v>
      </c>
      <c r="AL146" s="24">
        <f t="shared" si="77"/>
        <v>1.107926324843558</v>
      </c>
      <c r="AM146" s="24">
        <f t="shared" si="78"/>
        <v>0.61857143117729207</v>
      </c>
      <c r="AN146" s="136">
        <f t="shared" si="90"/>
        <v>0.85219702904341199</v>
      </c>
      <c r="AO146" s="136">
        <f t="shared" si="90"/>
        <v>0.85218455492455358</v>
      </c>
      <c r="AP146" s="136">
        <f t="shared" si="90"/>
        <v>0.85212139778339635</v>
      </c>
      <c r="AQ146" s="136">
        <f t="shared" si="90"/>
        <v>0.85180169970905639</v>
      </c>
      <c r="AR146" s="136">
        <f t="shared" si="90"/>
        <v>0.85018519270046145</v>
      </c>
      <c r="AS146" s="136">
        <f t="shared" si="90"/>
        <v>0.8420566170340158</v>
      </c>
      <c r="AT146" s="136">
        <f t="shared" si="90"/>
        <v>0.8022458905241715</v>
      </c>
      <c r="AU146" s="136">
        <f t="shared" si="79"/>
        <v>0.62638091481378932</v>
      </c>
      <c r="AV146" s="136"/>
      <c r="AX146" s="136"/>
    </row>
    <row r="147" spans="1:50" ht="12.95" customHeight="1" x14ac:dyDescent="0.2">
      <c r="A147" s="206" t="s">
        <v>477</v>
      </c>
      <c r="B147" s="207"/>
      <c r="C147" s="208">
        <v>42775.63</v>
      </c>
      <c r="D147" s="208"/>
      <c r="E147" s="129">
        <f t="shared" si="65"/>
        <v>11600.005308707672</v>
      </c>
      <c r="F147" s="199">
        <f t="shared" si="66"/>
        <v>11600</v>
      </c>
      <c r="G147" s="130">
        <f t="shared" si="87"/>
        <v>1.2599999972735532E-3</v>
      </c>
      <c r="I147" s="129">
        <f t="shared" si="89"/>
        <v>1.2599999972735532E-3</v>
      </c>
      <c r="K147" s="199"/>
      <c r="O147" s="199"/>
      <c r="P147" s="129" t="s">
        <v>567</v>
      </c>
      <c r="Q147" s="201">
        <f t="shared" si="67"/>
        <v>27757.129999999997</v>
      </c>
      <c r="R147" s="129">
        <f>C147-(C$7+F147*C$8)</f>
        <v>1.2599999972735532E-3</v>
      </c>
      <c r="Z147" s="24">
        <f t="shared" si="68"/>
        <v>11600</v>
      </c>
      <c r="AA147" s="136">
        <f t="shared" si="69"/>
        <v>-7.4627438154186397E-5</v>
      </c>
      <c r="AB147" s="136">
        <f t="shared" si="70"/>
        <v>1.3346274354277396E-3</v>
      </c>
      <c r="AC147" s="136">
        <f t="shared" si="81"/>
        <v>1.3346274354277396E-3</v>
      </c>
      <c r="AD147" s="136"/>
      <c r="AE147" s="136">
        <f t="shared" si="71"/>
        <v>0</v>
      </c>
      <c r="AF147" s="202">
        <f t="shared" si="72"/>
        <v>27757.129999999997</v>
      </c>
      <c r="AG147" s="203"/>
      <c r="AH147" s="24">
        <f t="shared" si="73"/>
        <v>2.444253753938838E-3</v>
      </c>
      <c r="AI147" s="24">
        <f t="shared" si="74"/>
        <v>1.1292765065493708</v>
      </c>
      <c r="AJ147" s="24">
        <f t="shared" si="75"/>
        <v>0.51035313396554571</v>
      </c>
      <c r="AK147" s="24">
        <f t="shared" si="76"/>
        <v>0.27071679824937067</v>
      </c>
      <c r="AL147" s="24">
        <f t="shared" si="77"/>
        <v>1.125282411904468</v>
      </c>
      <c r="AM147" s="24">
        <f t="shared" si="78"/>
        <v>0.63063501989768389</v>
      </c>
      <c r="AN147" s="136">
        <f t="shared" si="90"/>
        <v>0.86682798855253229</v>
      </c>
      <c r="AO147" s="136">
        <f t="shared" si="90"/>
        <v>0.86681646753509245</v>
      </c>
      <c r="AP147" s="136">
        <f t="shared" si="90"/>
        <v>0.86675713704186985</v>
      </c>
      <c r="AQ147" s="136">
        <f t="shared" si="90"/>
        <v>0.86645166475550561</v>
      </c>
      <c r="AR147" s="136">
        <f t="shared" si="90"/>
        <v>0.86488062747676375</v>
      </c>
      <c r="AS147" s="136">
        <f t="shared" si="90"/>
        <v>0.85684604327598124</v>
      </c>
      <c r="AT147" s="136">
        <f t="shared" si="90"/>
        <v>0.81685859152661311</v>
      </c>
      <c r="AU147" s="136">
        <f t="shared" si="79"/>
        <v>0.63814631623504336</v>
      </c>
      <c r="AV147" s="136"/>
      <c r="AX147" s="136"/>
    </row>
    <row r="148" spans="1:50" ht="12.95" customHeight="1" x14ac:dyDescent="0.2">
      <c r="A148" s="206" t="s">
        <v>478</v>
      </c>
      <c r="B148" s="207" t="s">
        <v>646</v>
      </c>
      <c r="C148" s="208">
        <v>42830.337</v>
      </c>
      <c r="D148" s="208"/>
      <c r="E148" s="129">
        <f t="shared" si="65"/>
        <v>11830.500126608475</v>
      </c>
      <c r="F148" s="199">
        <f t="shared" si="66"/>
        <v>11830.5</v>
      </c>
      <c r="G148" s="130">
        <f t="shared" si="87"/>
        <v>3.0050003260839731E-5</v>
      </c>
      <c r="I148" s="129">
        <f t="shared" si="89"/>
        <v>3.0050003260839731E-5</v>
      </c>
      <c r="K148" s="199"/>
      <c r="O148" s="199"/>
      <c r="P148" s="129" t="s">
        <v>567</v>
      </c>
      <c r="Q148" s="201">
        <f t="shared" si="67"/>
        <v>27811.837</v>
      </c>
      <c r="S148" s="131">
        <v>0.1</v>
      </c>
      <c r="Z148" s="24">
        <f t="shared" si="68"/>
        <v>11830.5</v>
      </c>
      <c r="AA148" s="136">
        <f t="shared" si="69"/>
        <v>6.2606586659607385E-5</v>
      </c>
      <c r="AB148" s="136">
        <f t="shared" si="70"/>
        <v>-3.2556583398767654E-5</v>
      </c>
      <c r="AC148" s="136">
        <f t="shared" si="81"/>
        <v>-3.2556583398767654E-5</v>
      </c>
      <c r="AD148" s="136"/>
      <c r="AE148" s="136">
        <f t="shared" si="71"/>
        <v>1.0599311226009137E-10</v>
      </c>
      <c r="AF148" s="202">
        <f t="shared" si="72"/>
        <v>27811.837</v>
      </c>
      <c r="AG148" s="203"/>
      <c r="AH148" s="24">
        <f t="shared" si="73"/>
        <v>2.7817540157526323E-3</v>
      </c>
      <c r="AI148" s="24">
        <f t="shared" si="74"/>
        <v>1.1176225474439325</v>
      </c>
      <c r="AJ148" s="24">
        <f t="shared" si="75"/>
        <v>0.54653668740044359</v>
      </c>
      <c r="AK148" s="24">
        <f t="shared" si="76"/>
        <v>0.27597995639683665</v>
      </c>
      <c r="AL148" s="24">
        <f t="shared" si="77"/>
        <v>1.1679100450028437</v>
      </c>
      <c r="AM148" s="24">
        <f t="shared" si="78"/>
        <v>0.66083586263715344</v>
      </c>
      <c r="AN148" s="136">
        <f t="shared" si="90"/>
        <v>0.90302352491207016</v>
      </c>
      <c r="AO148" s="136">
        <f t="shared" si="90"/>
        <v>0.9030141931565806</v>
      </c>
      <c r="AP148" s="136">
        <f t="shared" si="90"/>
        <v>0.90296396294337689</v>
      </c>
      <c r="AQ148" s="136">
        <f t="shared" si="90"/>
        <v>0.90269364277322295</v>
      </c>
      <c r="AR148" s="136">
        <f t="shared" si="90"/>
        <v>0.90124046758881993</v>
      </c>
      <c r="AS148" s="136">
        <f t="shared" si="90"/>
        <v>0.89347375282123076</v>
      </c>
      <c r="AT148" s="136">
        <f t="shared" si="90"/>
        <v>0.85316339086015025</v>
      </c>
      <c r="AU148" s="136">
        <f t="shared" si="79"/>
        <v>0.66746442464152089</v>
      </c>
      <c r="AV148" s="136"/>
      <c r="AX148" s="136"/>
    </row>
    <row r="149" spans="1:50" ht="12.95" customHeight="1" x14ac:dyDescent="0.2">
      <c r="A149" s="206" t="s">
        <v>596</v>
      </c>
      <c r="B149" s="64" t="s">
        <v>644</v>
      </c>
      <c r="C149" s="208">
        <v>42841.374000000003</v>
      </c>
      <c r="D149" s="208" t="s">
        <v>64</v>
      </c>
      <c r="E149" s="129">
        <f t="shared" ref="E149:E212" si="91">(C149-C$7)/C$8</f>
        <v>11877.001877850034</v>
      </c>
      <c r="F149" s="199">
        <f t="shared" ref="F149:F212" si="92">ROUND(2*E149,0)/2</f>
        <v>11877</v>
      </c>
      <c r="K149" s="199"/>
      <c r="O149" s="199"/>
      <c r="Q149" s="201">
        <f t="shared" ref="Q149:Q212" si="93">+C149-15018.5</f>
        <v>27822.874000000003</v>
      </c>
      <c r="R149" s="130">
        <f>C149-(C$7+F149*C$8)</f>
        <v>4.4570000318344682E-4</v>
      </c>
      <c r="Z149" s="24">
        <f t="shared" ref="Z149:Z212" si="94">F149</f>
        <v>11877</v>
      </c>
      <c r="AA149" s="136">
        <f t="shared" ref="AA149:AA212" si="95">AB$3+AB$4*Z149+AB$5*Z149^2+AH149</f>
        <v>8.9597375704227131E-5</v>
      </c>
      <c r="AB149" s="136">
        <f t="shared" ref="AB149:AB212" si="96">+G149-AA149</f>
        <v>-8.9597375704227131E-5</v>
      </c>
      <c r="AC149" s="136">
        <f t="shared" si="81"/>
        <v>-8.9597375704227131E-5</v>
      </c>
      <c r="AD149" s="136"/>
      <c r="AE149" s="136">
        <f t="shared" ref="AE149:AE212" si="97">+(G149-AA149)^2*S149</f>
        <v>0</v>
      </c>
      <c r="AF149" s="202">
        <f t="shared" ref="AF149:AF212" si="98">+C149-15018.5</f>
        <v>27822.874000000003</v>
      </c>
      <c r="AG149" s="203"/>
      <c r="AH149" s="24">
        <f t="shared" ref="AH149:AH212" si="99">$AB$6*($AB$11/AI149*AJ149+$AB$12)</f>
        <v>2.8489910197972523E-3</v>
      </c>
      <c r="AI149" s="24">
        <f t="shared" ref="AI149:AI212" si="100">1+$AB$7*COS(AL149)</f>
        <v>1.1152745498020202</v>
      </c>
      <c r="AJ149" s="24">
        <f t="shared" ref="AJ149:AJ212" si="101">SIN(AL149+RADIANS($AB$9))</f>
        <v>0.55362888481393246</v>
      </c>
      <c r="AK149" s="24">
        <f t="shared" ref="AK149:AK212" si="102">$AB$7*SIN(AL149)</f>
        <v>0.27696891191601553</v>
      </c>
      <c r="AL149" s="24">
        <f t="shared" ref="AL149:AL212" si="103">2*ATAN(AM149)</f>
        <v>1.1764026332481192</v>
      </c>
      <c r="AM149" s="24">
        <f t="shared" ref="AM149:AM212" si="104">SQRT((1+$AB$7)/(1-$AB$7))*TAN(AN149/2)</f>
        <v>0.66695373469927055</v>
      </c>
      <c r="AN149" s="136">
        <f t="shared" si="90"/>
        <v>0.91027993701090781</v>
      </c>
      <c r="AO149" s="136">
        <f t="shared" si="90"/>
        <v>0.91027101378914654</v>
      </c>
      <c r="AP149" s="136">
        <f t="shared" si="90"/>
        <v>0.9102225352155322</v>
      </c>
      <c r="AQ149" s="136">
        <f t="shared" si="90"/>
        <v>0.90995921096643595</v>
      </c>
      <c r="AR149" s="136">
        <f t="shared" si="90"/>
        <v>0.90853044998177379</v>
      </c>
      <c r="AS149" s="136">
        <f t="shared" si="90"/>
        <v>0.90082330844907943</v>
      </c>
      <c r="AT149" s="136">
        <f t="shared" si="90"/>
        <v>0.8604681969423057</v>
      </c>
      <c r="AU149" s="136">
        <f t="shared" ref="AU149:AU212" si="105">RADIANS($AB$9)+$AB$18*(F149-AB$15)</f>
        <v>0.6733789237343677</v>
      </c>
      <c r="AV149" s="136"/>
      <c r="AX149" s="136"/>
    </row>
    <row r="150" spans="1:50" ht="12.95" customHeight="1" x14ac:dyDescent="0.2">
      <c r="A150" s="206" t="s">
        <v>596</v>
      </c>
      <c r="B150" s="207" t="s">
        <v>644</v>
      </c>
      <c r="C150" s="208">
        <v>42842.321499999998</v>
      </c>
      <c r="D150" s="208" t="s">
        <v>64</v>
      </c>
      <c r="E150" s="129">
        <f t="shared" si="91"/>
        <v>11880.99394175337</v>
      </c>
      <c r="F150" s="199">
        <f t="shared" si="92"/>
        <v>11881</v>
      </c>
      <c r="G150" s="129"/>
      <c r="K150" s="199"/>
      <c r="O150" s="199"/>
      <c r="Q150" s="201">
        <f t="shared" si="93"/>
        <v>27823.821499999998</v>
      </c>
      <c r="R150" s="130">
        <f>C150-(C$7+F150*C$8)</f>
        <v>-1.4378999985638075E-3</v>
      </c>
      <c r="Z150" s="24">
        <f t="shared" si="94"/>
        <v>11881</v>
      </c>
      <c r="AA150" s="136">
        <f t="shared" si="95"/>
        <v>9.1908033500570727E-5</v>
      </c>
      <c r="AB150" s="136">
        <f t="shared" si="96"/>
        <v>-9.1908033500570727E-5</v>
      </c>
      <c r="AC150" s="136">
        <f t="shared" si="81"/>
        <v>-9.1908033500570727E-5</v>
      </c>
      <c r="AD150" s="136"/>
      <c r="AE150" s="136">
        <f t="shared" si="97"/>
        <v>0</v>
      </c>
      <c r="AF150" s="202">
        <f t="shared" si="98"/>
        <v>27823.821499999998</v>
      </c>
      <c r="AG150" s="203"/>
      <c r="AH150" s="24">
        <f t="shared" si="99"/>
        <v>2.8547612935935964E-3</v>
      </c>
      <c r="AI150" s="24">
        <f t="shared" si="100"/>
        <v>1.1150726428415594</v>
      </c>
      <c r="AJ150" s="24">
        <f t="shared" si="101"/>
        <v>0.55423572013081313</v>
      </c>
      <c r="AK150" s="24">
        <f t="shared" si="102"/>
        <v>0.27705285934178503</v>
      </c>
      <c r="AL150" s="24">
        <f t="shared" si="103"/>
        <v>1.1771315105666535</v>
      </c>
      <c r="AM150" s="24">
        <f t="shared" si="104"/>
        <v>0.66748041365747401</v>
      </c>
      <c r="AN150" s="136">
        <f t="shared" si="90"/>
        <v>0.91090343154860764</v>
      </c>
      <c r="AO150" s="136">
        <f t="shared" si="90"/>
        <v>0.91089454294285677</v>
      </c>
      <c r="AP150" s="136">
        <f t="shared" si="90"/>
        <v>0.91084621363483897</v>
      </c>
      <c r="AQ150" s="136">
        <f t="shared" si="90"/>
        <v>0.91058348919065712</v>
      </c>
      <c r="AR150" s="136">
        <f t="shared" si="90"/>
        <v>0.90915683656142066</v>
      </c>
      <c r="AS150" s="136">
        <f t="shared" si="90"/>
        <v>0.90145490284904184</v>
      </c>
      <c r="AT150" s="136">
        <f t="shared" si="90"/>
        <v>0.86109626234586345</v>
      </c>
      <c r="AU150" s="136">
        <f t="shared" si="105"/>
        <v>0.67388769784988067</v>
      </c>
      <c r="AV150" s="136"/>
      <c r="AX150" s="136"/>
    </row>
    <row r="151" spans="1:50" ht="12.95" customHeight="1" x14ac:dyDescent="0.2">
      <c r="A151" s="206" t="s">
        <v>596</v>
      </c>
      <c r="B151" s="207" t="s">
        <v>646</v>
      </c>
      <c r="C151" s="208">
        <v>42842.436999999998</v>
      </c>
      <c r="D151" s="208" t="s">
        <v>64</v>
      </c>
      <c r="E151" s="129">
        <f t="shared" si="91"/>
        <v>11881.480573289873</v>
      </c>
      <c r="F151" s="199">
        <f t="shared" si="92"/>
        <v>11881.5</v>
      </c>
      <c r="G151" s="129"/>
      <c r="K151" s="199"/>
      <c r="O151" s="199"/>
      <c r="Q151" s="201">
        <f t="shared" si="93"/>
        <v>27823.936999999998</v>
      </c>
      <c r="R151" s="130">
        <f>C151-(C$7+F151*C$8)</f>
        <v>-4.6108500027912669E-3</v>
      </c>
      <c r="Z151" s="24">
        <f t="shared" si="94"/>
        <v>11881.5</v>
      </c>
      <c r="AA151" s="136">
        <f t="shared" si="95"/>
        <v>9.2196741271897715E-5</v>
      </c>
      <c r="AB151" s="136">
        <f t="shared" si="96"/>
        <v>-9.2196741271897715E-5</v>
      </c>
      <c r="AC151" s="136">
        <f t="shared" si="81"/>
        <v>-9.2196741271897715E-5</v>
      </c>
      <c r="AD151" s="136"/>
      <c r="AE151" s="136">
        <f t="shared" si="97"/>
        <v>0</v>
      </c>
      <c r="AF151" s="202">
        <f t="shared" si="98"/>
        <v>27823.936999999998</v>
      </c>
      <c r="AG151" s="203"/>
      <c r="AH151" s="24">
        <f t="shared" si="99"/>
        <v>2.8554824263649224E-3</v>
      </c>
      <c r="AI151" s="24">
        <f t="shared" si="100"/>
        <v>1.1150474053129591</v>
      </c>
      <c r="AJ151" s="24">
        <f t="shared" si="101"/>
        <v>0.55431153840176517</v>
      </c>
      <c r="AK151" s="24">
        <f t="shared" si="102"/>
        <v>0.27706334028657725</v>
      </c>
      <c r="AL151" s="24">
        <f t="shared" si="103"/>
        <v>1.1772226016720921</v>
      </c>
      <c r="AM151" s="24">
        <f t="shared" si="104"/>
        <v>0.66754625312658589</v>
      </c>
      <c r="AN151" s="136">
        <f t="shared" ref="AN151:AT160" si="106">$AU151+$AB$7*SIN(AO151)</f>
        <v>0.91098136042642552</v>
      </c>
      <c r="AO151" s="136">
        <f t="shared" si="106"/>
        <v>0.9109724761418011</v>
      </c>
      <c r="AP151" s="136">
        <f t="shared" si="106"/>
        <v>0.9109241654760768</v>
      </c>
      <c r="AQ151" s="136">
        <f t="shared" si="106"/>
        <v>0.91066151598433187</v>
      </c>
      <c r="AR151" s="136">
        <f t="shared" si="106"/>
        <v>0.90923512698738795</v>
      </c>
      <c r="AS151" s="136">
        <f t="shared" si="106"/>
        <v>0.90153384517237201</v>
      </c>
      <c r="AT151" s="136">
        <f t="shared" si="106"/>
        <v>0.86117476711465835</v>
      </c>
      <c r="AU151" s="136">
        <f t="shared" si="105"/>
        <v>0.67395129461432024</v>
      </c>
      <c r="AV151" s="136"/>
      <c r="AX151" s="136"/>
    </row>
    <row r="152" spans="1:50" ht="12.95" customHeight="1" x14ac:dyDescent="0.2">
      <c r="A152" s="206" t="s">
        <v>598</v>
      </c>
      <c r="B152" s="207"/>
      <c r="C152" s="208">
        <v>42860.716</v>
      </c>
      <c r="D152" s="208">
        <v>4.0000000000000001E-3</v>
      </c>
      <c r="E152" s="129">
        <f t="shared" si="91"/>
        <v>11958.494753859255</v>
      </c>
      <c r="F152" s="199">
        <f t="shared" si="92"/>
        <v>11958.5</v>
      </c>
      <c r="G152" s="129"/>
      <c r="J152" s="199"/>
      <c r="O152" s="199"/>
      <c r="Q152" s="201">
        <f t="shared" si="93"/>
        <v>27842.216</v>
      </c>
      <c r="R152" s="130">
        <f>C152-(C$7+F152*C$8)</f>
        <v>-1.2451499933376908E-3</v>
      </c>
      <c r="Z152" s="24">
        <f t="shared" si="94"/>
        <v>11958.5</v>
      </c>
      <c r="AA152" s="136">
        <f t="shared" si="95"/>
        <v>1.3632568380229698E-4</v>
      </c>
      <c r="AB152" s="136">
        <f t="shared" si="96"/>
        <v>-1.3632568380229698E-4</v>
      </c>
      <c r="AC152" s="136">
        <f t="shared" si="81"/>
        <v>-1.3632568380229698E-4</v>
      </c>
      <c r="AD152" s="136"/>
      <c r="AE152" s="136">
        <f t="shared" si="97"/>
        <v>0</v>
      </c>
      <c r="AF152" s="202">
        <f t="shared" si="98"/>
        <v>27842.216</v>
      </c>
      <c r="AG152" s="203"/>
      <c r="AH152" s="24">
        <f t="shared" si="99"/>
        <v>2.9661332088953218E-3</v>
      </c>
      <c r="AI152" s="24">
        <f t="shared" si="100"/>
        <v>1.1111632534893985</v>
      </c>
      <c r="AJ152" s="24">
        <f t="shared" si="101"/>
        <v>0.56589175980939921</v>
      </c>
      <c r="AK152" s="24">
        <f t="shared" si="102"/>
        <v>0.27864445279540689</v>
      </c>
      <c r="AL152" s="24">
        <f t="shared" si="103"/>
        <v>1.1912014899358638</v>
      </c>
      <c r="AM152" s="24">
        <f t="shared" si="104"/>
        <v>0.6776978497729288</v>
      </c>
      <c r="AN152" s="136">
        <f t="shared" si="106"/>
        <v>0.92296135964172976</v>
      </c>
      <c r="AO152" s="136">
        <f t="shared" si="106"/>
        <v>0.92295312520525585</v>
      </c>
      <c r="AP152" s="136">
        <f t="shared" si="106"/>
        <v>0.92290764260054869</v>
      </c>
      <c r="AQ152" s="136">
        <f t="shared" si="106"/>
        <v>0.92265647034078624</v>
      </c>
      <c r="AR152" s="136">
        <f t="shared" si="106"/>
        <v>0.9212708986757997</v>
      </c>
      <c r="AS152" s="136">
        <f t="shared" si="106"/>
        <v>0.91367241708413938</v>
      </c>
      <c r="AT152" s="136">
        <f t="shared" si="106"/>
        <v>0.87325542728791616</v>
      </c>
      <c r="AU152" s="136">
        <f t="shared" si="105"/>
        <v>0.68374519633795927</v>
      </c>
      <c r="AV152" s="136"/>
      <c r="AX152" s="136"/>
    </row>
    <row r="153" spans="1:50" ht="12.95" customHeight="1" x14ac:dyDescent="0.2">
      <c r="A153" s="206" t="s">
        <v>598</v>
      </c>
      <c r="B153" s="207"/>
      <c r="C153" s="208">
        <v>42861.675999999999</v>
      </c>
      <c r="D153" s="208">
        <v>4.0000000000000001E-3</v>
      </c>
      <c r="E153" s="129">
        <f t="shared" si="91"/>
        <v>11962.539483513312</v>
      </c>
      <c r="F153" s="199">
        <f t="shared" si="92"/>
        <v>11962.5</v>
      </c>
      <c r="G153" s="129"/>
      <c r="J153" s="199"/>
      <c r="O153" s="199"/>
      <c r="Q153" s="201">
        <f t="shared" si="93"/>
        <v>27843.175999999999</v>
      </c>
      <c r="R153" s="130">
        <f>C153-(C$7+F153*C$8)</f>
        <v>9.3712500020046718E-3</v>
      </c>
      <c r="Z153" s="24">
        <f t="shared" si="94"/>
        <v>11962.5</v>
      </c>
      <c r="AA153" s="136">
        <f t="shared" si="95"/>
        <v>1.3859996177909397E-4</v>
      </c>
      <c r="AB153" s="136">
        <f t="shared" si="96"/>
        <v>-1.3859996177909397E-4</v>
      </c>
      <c r="AC153" s="136">
        <f t="shared" si="81"/>
        <v>-1.3859996177909397E-4</v>
      </c>
      <c r="AD153" s="136"/>
      <c r="AE153" s="136">
        <f t="shared" si="97"/>
        <v>0</v>
      </c>
      <c r="AF153" s="202">
        <f t="shared" si="98"/>
        <v>27843.175999999999</v>
      </c>
      <c r="AG153" s="203"/>
      <c r="AH153" s="24">
        <f t="shared" si="99"/>
        <v>2.9718592788721188E-3</v>
      </c>
      <c r="AI153" s="24">
        <f t="shared" si="100"/>
        <v>1.1109616216957561</v>
      </c>
      <c r="AJ153" s="24">
        <f t="shared" si="101"/>
        <v>0.56648813281364607</v>
      </c>
      <c r="AK153" s="24">
        <f t="shared" si="102"/>
        <v>0.27872480784933351</v>
      </c>
      <c r="AL153" s="24">
        <f t="shared" si="103"/>
        <v>1.1919250023327024</v>
      </c>
      <c r="AM153" s="24">
        <f t="shared" si="104"/>
        <v>0.6782258807993502</v>
      </c>
      <c r="AN153" s="136">
        <f t="shared" si="106"/>
        <v>0.92358255500716324</v>
      </c>
      <c r="AO153" s="136">
        <f t="shared" si="106"/>
        <v>0.92357435348087169</v>
      </c>
      <c r="AP153" s="136">
        <f t="shared" si="106"/>
        <v>0.923529015427069</v>
      </c>
      <c r="AQ153" s="136">
        <f t="shared" si="106"/>
        <v>0.92327843562166467</v>
      </c>
      <c r="AR153" s="136">
        <f t="shared" si="106"/>
        <v>0.92189499535575414</v>
      </c>
      <c r="AS153" s="136">
        <f t="shared" si="106"/>
        <v>0.91430198305271437</v>
      </c>
      <c r="AT153" s="136">
        <f t="shared" si="106"/>
        <v>0.8738824992592289</v>
      </c>
      <c r="AU153" s="136">
        <f t="shared" si="105"/>
        <v>0.68425397045347225</v>
      </c>
      <c r="AV153" s="136"/>
      <c r="AX153" s="136"/>
    </row>
    <row r="154" spans="1:50" ht="12.95" customHeight="1" x14ac:dyDescent="0.2">
      <c r="A154" s="206" t="s">
        <v>479</v>
      </c>
      <c r="B154" s="207"/>
      <c r="C154" s="208">
        <v>42864.394999999997</v>
      </c>
      <c r="D154" s="208"/>
      <c r="E154" s="129">
        <f t="shared" si="91"/>
        <v>11973.99533760642</v>
      </c>
      <c r="F154" s="199">
        <f t="shared" si="92"/>
        <v>11974</v>
      </c>
      <c r="G154" s="130">
        <f t="shared" ref="G154:G185" si="107">C154-(C$7+F154*C$8)</f>
        <v>-1.1066000006394461E-3</v>
      </c>
      <c r="I154" s="129">
        <f>G154</f>
        <v>-1.1066000006394461E-3</v>
      </c>
      <c r="K154" s="199"/>
      <c r="O154" s="199"/>
      <c r="P154" s="129" t="s">
        <v>567</v>
      </c>
      <c r="Q154" s="201">
        <f t="shared" si="93"/>
        <v>27845.894999999997</v>
      </c>
      <c r="S154" s="131">
        <v>0.1</v>
      </c>
      <c r="Z154" s="24">
        <f t="shared" si="94"/>
        <v>11974</v>
      </c>
      <c r="AA154" s="136">
        <f t="shared" si="95"/>
        <v>1.4512846877819553E-4</v>
      </c>
      <c r="AB154" s="136">
        <f t="shared" si="96"/>
        <v>-1.2517284694176416E-3</v>
      </c>
      <c r="AC154" s="136">
        <f t="shared" ref="AC154:AC217" si="108">+G154-AA154</f>
        <v>-1.2517284694176416E-3</v>
      </c>
      <c r="AD154" s="136"/>
      <c r="AE154" s="136">
        <f t="shared" si="97"/>
        <v>1.5668241611506318E-7</v>
      </c>
      <c r="AF154" s="202">
        <f t="shared" si="98"/>
        <v>27845.894999999997</v>
      </c>
      <c r="AG154" s="203"/>
      <c r="AH154" s="24">
        <f t="shared" si="99"/>
        <v>2.9883095488712208E-3</v>
      </c>
      <c r="AI154" s="24">
        <f t="shared" si="100"/>
        <v>1.110382015087801</v>
      </c>
      <c r="AJ154" s="24">
        <f t="shared" si="101"/>
        <v>0.56819984878471563</v>
      </c>
      <c r="AK154" s="24">
        <f t="shared" si="102"/>
        <v>0.27895485431366213</v>
      </c>
      <c r="AL154" s="24">
        <f t="shared" si="103"/>
        <v>1.1940036379315462</v>
      </c>
      <c r="AM154" s="24">
        <f t="shared" si="104"/>
        <v>0.67974434565311015</v>
      </c>
      <c r="AN154" s="136">
        <f t="shared" si="106"/>
        <v>0.92536786361427925</v>
      </c>
      <c r="AO154" s="136">
        <f t="shared" si="106"/>
        <v>0.92535975623786482</v>
      </c>
      <c r="AP154" s="136">
        <f t="shared" si="106"/>
        <v>0.925314832448067</v>
      </c>
      <c r="AQ154" s="136">
        <f t="shared" si="106"/>
        <v>0.92506595374706779</v>
      </c>
      <c r="AR154" s="136">
        <f t="shared" si="106"/>
        <v>0.92368864680792861</v>
      </c>
      <c r="AS154" s="136">
        <f t="shared" si="106"/>
        <v>0.91611142860447059</v>
      </c>
      <c r="AT154" s="136">
        <f t="shared" si="106"/>
        <v>0.87568505764833682</v>
      </c>
      <c r="AU154" s="136">
        <f t="shared" si="105"/>
        <v>0.68571669603557428</v>
      </c>
      <c r="AV154" s="136"/>
      <c r="AX154" s="136"/>
    </row>
    <row r="155" spans="1:50" ht="12.95" customHeight="1" x14ac:dyDescent="0.2">
      <c r="A155" s="206" t="s">
        <v>479</v>
      </c>
      <c r="B155" s="207"/>
      <c r="C155" s="208">
        <v>42866.292000000001</v>
      </c>
      <c r="D155" s="208"/>
      <c r="E155" s="129">
        <f t="shared" si="91"/>
        <v>11981.987891933268</v>
      </c>
      <c r="F155" s="199">
        <f t="shared" si="92"/>
        <v>11982</v>
      </c>
      <c r="G155" s="130">
        <f t="shared" si="107"/>
        <v>-2.8737999964505434E-3</v>
      </c>
      <c r="K155" s="199"/>
      <c r="O155" s="199"/>
      <c r="P155" s="129" t="s">
        <v>567</v>
      </c>
      <c r="Q155" s="201">
        <f t="shared" si="93"/>
        <v>27847.792000000001</v>
      </c>
      <c r="R155" s="129">
        <f>C155-(C$7+F155*C$8)</f>
        <v>-2.8737999964505434E-3</v>
      </c>
      <c r="Z155" s="24">
        <f t="shared" si="94"/>
        <v>11982</v>
      </c>
      <c r="AA155" s="136">
        <f t="shared" si="95"/>
        <v>1.4966123587150694E-4</v>
      </c>
      <c r="AB155" s="136">
        <f t="shared" si="96"/>
        <v>-3.0234612323220503E-3</v>
      </c>
      <c r="AC155" s="136">
        <f t="shared" si="108"/>
        <v>-3.0234612323220503E-3</v>
      </c>
      <c r="AD155" s="136"/>
      <c r="AE155" s="136">
        <f t="shared" si="97"/>
        <v>0</v>
      </c>
      <c r="AF155" s="202">
        <f t="shared" si="98"/>
        <v>27847.792000000001</v>
      </c>
      <c r="AG155" s="203"/>
      <c r="AH155" s="24">
        <f t="shared" si="99"/>
        <v>2.9997425399645315E-3</v>
      </c>
      <c r="AI155" s="24">
        <f t="shared" si="100"/>
        <v>1.1099788861315276</v>
      </c>
      <c r="AJ155" s="24">
        <f t="shared" si="101"/>
        <v>0.56938810850290089</v>
      </c>
      <c r="AK155" s="24">
        <f t="shared" si="102"/>
        <v>0.27911403512770272</v>
      </c>
      <c r="AL155" s="24">
        <f t="shared" si="103"/>
        <v>1.1954483659706168</v>
      </c>
      <c r="AM155" s="24">
        <f t="shared" si="104"/>
        <v>0.68080099870840305</v>
      </c>
      <c r="AN155" s="136">
        <f t="shared" si="106"/>
        <v>0.92660926784045849</v>
      </c>
      <c r="AO155" s="136">
        <f t="shared" si="106"/>
        <v>0.92660122555099766</v>
      </c>
      <c r="AP155" s="136">
        <f t="shared" si="106"/>
        <v>0.9265565887853775</v>
      </c>
      <c r="AQ155" s="136">
        <f t="shared" si="106"/>
        <v>0.92630889150591589</v>
      </c>
      <c r="AR155" s="136">
        <f t="shared" si="106"/>
        <v>0.92493585597769756</v>
      </c>
      <c r="AS155" s="136">
        <f t="shared" si="106"/>
        <v>0.91736968590114487</v>
      </c>
      <c r="AT155" s="136">
        <f t="shared" si="106"/>
        <v>0.87693877163293021</v>
      </c>
      <c r="AU155" s="136">
        <f t="shared" si="105"/>
        <v>0.68673424426660201</v>
      </c>
      <c r="AV155" s="136"/>
      <c r="AX155" s="136"/>
    </row>
    <row r="156" spans="1:50" ht="12.95" customHeight="1" x14ac:dyDescent="0.2">
      <c r="A156" s="206" t="s">
        <v>479</v>
      </c>
      <c r="B156" s="207" t="s">
        <v>646</v>
      </c>
      <c r="C156" s="208">
        <v>42866.423999999999</v>
      </c>
      <c r="D156" s="208"/>
      <c r="E156" s="129">
        <f t="shared" si="91"/>
        <v>11982.544042260692</v>
      </c>
      <c r="F156" s="199">
        <f t="shared" si="92"/>
        <v>11982.5</v>
      </c>
      <c r="G156" s="130">
        <f t="shared" si="107"/>
        <v>1.0453250004502479E-2</v>
      </c>
      <c r="K156" s="199"/>
      <c r="O156" s="199"/>
      <c r="P156" s="129" t="s">
        <v>567</v>
      </c>
      <c r="Q156" s="201">
        <f t="shared" si="93"/>
        <v>27847.923999999999</v>
      </c>
      <c r="R156" s="129">
        <f>C156-(C$7+F156*C$8)</f>
        <v>1.0453250004502479E-2</v>
      </c>
      <c r="Z156" s="24">
        <f t="shared" si="94"/>
        <v>11982.5</v>
      </c>
      <c r="AA156" s="136">
        <f t="shared" si="95"/>
        <v>1.4994429365878343E-4</v>
      </c>
      <c r="AB156" s="136">
        <f t="shared" si="96"/>
        <v>1.0303305710843695E-2</v>
      </c>
      <c r="AC156" s="136">
        <f t="shared" si="108"/>
        <v>1.0303305710843695E-2</v>
      </c>
      <c r="AD156" s="136"/>
      <c r="AE156" s="136">
        <f t="shared" si="97"/>
        <v>0</v>
      </c>
      <c r="AF156" s="202">
        <f t="shared" si="98"/>
        <v>27847.923999999999</v>
      </c>
      <c r="AG156" s="203"/>
      <c r="AH156" s="24">
        <f t="shared" si="99"/>
        <v>3.0004568107518093E-3</v>
      </c>
      <c r="AI156" s="24">
        <f t="shared" si="100"/>
        <v>1.1099536926654647</v>
      </c>
      <c r="AJ156" s="24">
        <f t="shared" si="101"/>
        <v>0.56946230666285513</v>
      </c>
      <c r="AK156" s="24">
        <f t="shared" si="102"/>
        <v>0.27912396075799106</v>
      </c>
      <c r="AL156" s="24">
        <f t="shared" si="103"/>
        <v>1.195538626634461</v>
      </c>
      <c r="AM156" s="24">
        <f t="shared" si="104"/>
        <v>0.6808670485272712</v>
      </c>
      <c r="AN156" s="136">
        <f t="shared" si="106"/>
        <v>0.92668684063380113</v>
      </c>
      <c r="AO156" s="136">
        <f t="shared" si="106"/>
        <v>0.92667880240114342</v>
      </c>
      <c r="AP156" s="136">
        <f t="shared" si="106"/>
        <v>0.92663418354284566</v>
      </c>
      <c r="AQ156" s="136">
        <f t="shared" si="106"/>
        <v>0.92638656004830122</v>
      </c>
      <c r="AR156" s="136">
        <f t="shared" si="106"/>
        <v>0.92501379161003994</v>
      </c>
      <c r="AS156" s="136">
        <f t="shared" si="106"/>
        <v>0.91744831369564994</v>
      </c>
      <c r="AT156" s="136">
        <f t="shared" si="106"/>
        <v>0.8770171222205263</v>
      </c>
      <c r="AU156" s="136">
        <f t="shared" si="105"/>
        <v>0.68679784103104069</v>
      </c>
      <c r="AV156" s="136"/>
      <c r="AX156" s="136"/>
    </row>
    <row r="157" spans="1:50" ht="12.95" customHeight="1" x14ac:dyDescent="0.2">
      <c r="A157" s="206" t="s">
        <v>479</v>
      </c>
      <c r="B157" s="207" t="s">
        <v>646</v>
      </c>
      <c r="C157" s="208">
        <v>42867.364000000001</v>
      </c>
      <c r="D157" s="208"/>
      <c r="E157" s="129">
        <f t="shared" si="91"/>
        <v>11986.504506713638</v>
      </c>
      <c r="F157" s="199">
        <f t="shared" si="92"/>
        <v>11986.5</v>
      </c>
      <c r="G157" s="130">
        <f t="shared" si="107"/>
        <v>1.069650003046263E-3</v>
      </c>
      <c r="I157" s="129">
        <f>G157</f>
        <v>1.069650003046263E-3</v>
      </c>
      <c r="K157" s="199"/>
      <c r="O157" s="199"/>
      <c r="P157" s="129" t="s">
        <v>567</v>
      </c>
      <c r="Q157" s="201">
        <f t="shared" si="93"/>
        <v>27848.864000000001</v>
      </c>
      <c r="S157" s="131">
        <v>0.1</v>
      </c>
      <c r="Z157" s="24">
        <f t="shared" si="94"/>
        <v>11986.5</v>
      </c>
      <c r="AA157" s="136">
        <f t="shared" si="95"/>
        <v>1.5220773795269473E-4</v>
      </c>
      <c r="AB157" s="136">
        <f t="shared" si="96"/>
        <v>9.1744226509356827E-4</v>
      </c>
      <c r="AC157" s="136">
        <f t="shared" si="108"/>
        <v>9.1744226509356827E-4</v>
      </c>
      <c r="AD157" s="136"/>
      <c r="AE157" s="136">
        <f t="shared" si="97"/>
        <v>8.4170030978001719E-8</v>
      </c>
      <c r="AF157" s="202">
        <f t="shared" si="98"/>
        <v>27848.864000000001</v>
      </c>
      <c r="AG157" s="203"/>
      <c r="AH157" s="24">
        <f t="shared" si="99"/>
        <v>3.0061697430457191E-3</v>
      </c>
      <c r="AI157" s="24">
        <f t="shared" si="100"/>
        <v>1.1097521538914608</v>
      </c>
      <c r="AJ157" s="24">
        <f t="shared" si="101"/>
        <v>0.57005560367674613</v>
      </c>
      <c r="AK157" s="24">
        <f t="shared" si="102"/>
        <v>0.27920326773908838</v>
      </c>
      <c r="AL157" s="24">
        <f t="shared" si="103"/>
        <v>1.1962605644335291</v>
      </c>
      <c r="AM157" s="24">
        <f t="shared" si="104"/>
        <v>0.68139548526460347</v>
      </c>
      <c r="AN157" s="136">
        <f t="shared" si="106"/>
        <v>0.92730735958005339</v>
      </c>
      <c r="AO157" s="136">
        <f t="shared" si="106"/>
        <v>0.92729935375467576</v>
      </c>
      <c r="AP157" s="136">
        <f t="shared" si="106"/>
        <v>0.92725487802048412</v>
      </c>
      <c r="AQ157" s="136">
        <f t="shared" si="106"/>
        <v>0.92700784457514462</v>
      </c>
      <c r="AR157" s="136">
        <f t="shared" si="106"/>
        <v>0.92563721338659166</v>
      </c>
      <c r="AS157" s="136">
        <f t="shared" si="106"/>
        <v>0.91807727976069098</v>
      </c>
      <c r="AT157" s="136">
        <f t="shared" si="106"/>
        <v>0.87764389921964814</v>
      </c>
      <c r="AU157" s="136">
        <f t="shared" si="105"/>
        <v>0.68730661514655456</v>
      </c>
      <c r="AV157" s="136"/>
      <c r="AX157" s="136"/>
    </row>
    <row r="158" spans="1:50" ht="12.95" customHeight="1" x14ac:dyDescent="0.2">
      <c r="A158" s="206" t="s">
        <v>479</v>
      </c>
      <c r="B158" s="207"/>
      <c r="C158" s="208">
        <v>42869.383000000002</v>
      </c>
      <c r="D158" s="208"/>
      <c r="E158" s="129">
        <f t="shared" si="91"/>
        <v>11995.011078767337</v>
      </c>
      <c r="F158" s="199">
        <f t="shared" si="92"/>
        <v>11995</v>
      </c>
      <c r="G158" s="130">
        <f t="shared" si="107"/>
        <v>2.6295000061509199E-3</v>
      </c>
      <c r="I158" s="129">
        <f>G158</f>
        <v>2.6295000061509199E-3</v>
      </c>
      <c r="K158" s="199"/>
      <c r="O158" s="199"/>
      <c r="P158" s="129" t="s">
        <v>567</v>
      </c>
      <c r="Q158" s="201">
        <f t="shared" si="93"/>
        <v>27850.883000000002</v>
      </c>
      <c r="S158" s="131">
        <v>0.1</v>
      </c>
      <c r="Z158" s="24">
        <f t="shared" si="94"/>
        <v>11995</v>
      </c>
      <c r="AA158" s="136">
        <f t="shared" si="95"/>
        <v>1.5701154268087667E-4</v>
      </c>
      <c r="AB158" s="136">
        <f t="shared" si="96"/>
        <v>2.4724884634700433E-3</v>
      </c>
      <c r="AC158" s="136">
        <f t="shared" si="108"/>
        <v>2.4724884634700433E-3</v>
      </c>
      <c r="AD158" s="136"/>
      <c r="AE158" s="136">
        <f t="shared" si="97"/>
        <v>6.1131992019924568E-7</v>
      </c>
      <c r="AF158" s="202">
        <f t="shared" si="98"/>
        <v>27850.883000000002</v>
      </c>
      <c r="AG158" s="203"/>
      <c r="AH158" s="24">
        <f t="shared" si="99"/>
        <v>3.018302434773901E-3</v>
      </c>
      <c r="AI158" s="24">
        <f t="shared" si="100"/>
        <v>1.1093239373861365</v>
      </c>
      <c r="AJ158" s="24">
        <f t="shared" si="101"/>
        <v>0.57131465851789653</v>
      </c>
      <c r="AK158" s="24">
        <f t="shared" si="102"/>
        <v>0.27937121668917875</v>
      </c>
      <c r="AL158" s="24">
        <f t="shared" si="103"/>
        <v>1.1977938117742959</v>
      </c>
      <c r="AM158" s="24">
        <f t="shared" si="104"/>
        <v>0.68251863908372723</v>
      </c>
      <c r="AN158" s="136">
        <f t="shared" si="106"/>
        <v>0.92862558813421781</v>
      </c>
      <c r="AO158" s="136">
        <f t="shared" si="106"/>
        <v>0.92861765089604986</v>
      </c>
      <c r="AP158" s="136">
        <f t="shared" si="106"/>
        <v>0.92857347850522565</v>
      </c>
      <c r="AQ158" s="136">
        <f t="shared" si="106"/>
        <v>0.92832769754546474</v>
      </c>
      <c r="AR158" s="136">
        <f t="shared" si="106"/>
        <v>0.92696161109915498</v>
      </c>
      <c r="AS158" s="136">
        <f t="shared" si="106"/>
        <v>0.91941350026169499</v>
      </c>
      <c r="AT158" s="136">
        <f t="shared" si="106"/>
        <v>0.87897563671624113</v>
      </c>
      <c r="AU158" s="136">
        <f t="shared" si="105"/>
        <v>0.68838776014202097</v>
      </c>
      <c r="AV158" s="136"/>
      <c r="AX158" s="136"/>
    </row>
    <row r="159" spans="1:50" ht="12.95" customHeight="1" x14ac:dyDescent="0.2">
      <c r="A159" s="206" t="s">
        <v>479</v>
      </c>
      <c r="B159" s="207"/>
      <c r="C159" s="208">
        <v>42870.33</v>
      </c>
      <c r="D159" s="208"/>
      <c r="E159" s="129">
        <f t="shared" si="91"/>
        <v>11999.001036040667</v>
      </c>
      <c r="F159" s="199">
        <f t="shared" si="92"/>
        <v>11999</v>
      </c>
      <c r="G159" s="130">
        <f t="shared" si="107"/>
        <v>2.4590000248281285E-4</v>
      </c>
      <c r="I159" s="129">
        <f>G159</f>
        <v>2.4590000248281285E-4</v>
      </c>
      <c r="K159" s="199"/>
      <c r="O159" s="199"/>
      <c r="P159" s="129" t="s">
        <v>567</v>
      </c>
      <c r="Q159" s="201">
        <f t="shared" si="93"/>
        <v>27851.83</v>
      </c>
      <c r="S159" s="131">
        <v>0.1</v>
      </c>
      <c r="Z159" s="24">
        <f t="shared" si="94"/>
        <v>11999</v>
      </c>
      <c r="AA159" s="136">
        <f t="shared" si="95"/>
        <v>1.5926932318318775E-4</v>
      </c>
      <c r="AB159" s="136">
        <f t="shared" si="96"/>
        <v>8.6630679299625098E-5</v>
      </c>
      <c r="AC159" s="136">
        <f t="shared" si="108"/>
        <v>8.6630679299625098E-5</v>
      </c>
      <c r="AD159" s="136"/>
      <c r="AE159" s="136">
        <f t="shared" si="97"/>
        <v>7.5048745959144921E-10</v>
      </c>
      <c r="AF159" s="202">
        <f t="shared" si="98"/>
        <v>27851.83</v>
      </c>
      <c r="AG159" s="203"/>
      <c r="AH159" s="24">
        <f t="shared" si="99"/>
        <v>3.0240085032762123E-3</v>
      </c>
      <c r="AI159" s="24">
        <f t="shared" si="100"/>
        <v>1.109122449178694</v>
      </c>
      <c r="AJ159" s="24">
        <f t="shared" si="101"/>
        <v>0.57190635444987414</v>
      </c>
      <c r="AK159" s="24">
        <f t="shared" si="102"/>
        <v>0.27944997957638745</v>
      </c>
      <c r="AL159" s="24">
        <f t="shared" si="103"/>
        <v>1.1985149304435871</v>
      </c>
      <c r="AM159" s="24">
        <f t="shared" si="104"/>
        <v>0.68304728850098151</v>
      </c>
      <c r="AN159" s="136">
        <f t="shared" si="106"/>
        <v>0.92924575490555172</v>
      </c>
      <c r="AO159" s="136">
        <f t="shared" si="106"/>
        <v>0.92923784981278479</v>
      </c>
      <c r="AP159" s="136">
        <f t="shared" si="106"/>
        <v>0.92919381979655191</v>
      </c>
      <c r="AQ159" s="136">
        <f t="shared" si="106"/>
        <v>0.92894862759125552</v>
      </c>
      <c r="AR159" s="136">
        <f t="shared" si="106"/>
        <v>0.92758468127453753</v>
      </c>
      <c r="AS159" s="136">
        <f t="shared" si="106"/>
        <v>0.92004215342385098</v>
      </c>
      <c r="AT159" s="136">
        <f t="shared" si="106"/>
        <v>0.87960225964833161</v>
      </c>
      <c r="AU159" s="136">
        <f t="shared" si="105"/>
        <v>0.68889653425753483</v>
      </c>
      <c r="AV159" s="136"/>
      <c r="AX159" s="136"/>
    </row>
    <row r="160" spans="1:50" ht="12.95" customHeight="1" x14ac:dyDescent="0.2">
      <c r="A160" s="206" t="s">
        <v>479</v>
      </c>
      <c r="B160" s="207" t="s">
        <v>646</v>
      </c>
      <c r="C160" s="208">
        <v>42871.633999999998</v>
      </c>
      <c r="D160" s="208"/>
      <c r="E160" s="129">
        <f t="shared" si="91"/>
        <v>12004.495127154087</v>
      </c>
      <c r="F160" s="199">
        <f t="shared" si="92"/>
        <v>12004.5</v>
      </c>
      <c r="G160" s="130">
        <f t="shared" si="107"/>
        <v>-1.1565499953576364E-3</v>
      </c>
      <c r="K160" s="199"/>
      <c r="O160" s="199"/>
      <c r="P160" s="129" t="s">
        <v>567</v>
      </c>
      <c r="Q160" s="201">
        <f t="shared" si="93"/>
        <v>27853.133999999998</v>
      </c>
      <c r="R160" s="129">
        <f>C160-(C$7+F160*C$8)</f>
        <v>-1.1565499953576364E-3</v>
      </c>
      <c r="Z160" s="24">
        <f t="shared" si="94"/>
        <v>12004.5</v>
      </c>
      <c r="AA160" s="136">
        <f t="shared" si="95"/>
        <v>1.6237080676210569E-4</v>
      </c>
      <c r="AB160" s="136">
        <f t="shared" si="96"/>
        <v>-1.3189208021197421E-3</v>
      </c>
      <c r="AC160" s="136">
        <f t="shared" si="108"/>
        <v>-1.3189208021197421E-3</v>
      </c>
      <c r="AD160" s="136"/>
      <c r="AE160" s="136">
        <f t="shared" si="97"/>
        <v>0</v>
      </c>
      <c r="AF160" s="202">
        <f t="shared" si="98"/>
        <v>27853.133999999998</v>
      </c>
      <c r="AG160" s="203"/>
      <c r="AH160" s="24">
        <f t="shared" si="99"/>
        <v>3.0318507558551302E-3</v>
      </c>
      <c r="AI160" s="24">
        <f t="shared" si="100"/>
        <v>1.1088454298416459</v>
      </c>
      <c r="AJ160" s="24">
        <f t="shared" si="101"/>
        <v>0.57271910004989846</v>
      </c>
      <c r="AK160" s="24">
        <f t="shared" si="102"/>
        <v>0.27955799470340198</v>
      </c>
      <c r="AL160" s="24">
        <f t="shared" si="103"/>
        <v>1.1995060408646092</v>
      </c>
      <c r="AM160" s="24">
        <f t="shared" si="104"/>
        <v>0.68377429291965031</v>
      </c>
      <c r="AN160" s="136">
        <f t="shared" si="106"/>
        <v>0.93009830023751916</v>
      </c>
      <c r="AO160" s="136">
        <f t="shared" si="106"/>
        <v>0.93009043920787238</v>
      </c>
      <c r="AP160" s="136">
        <f t="shared" si="106"/>
        <v>0.93004660456352684</v>
      </c>
      <c r="AQ160" s="136">
        <f t="shared" si="106"/>
        <v>0.92980222120869638</v>
      </c>
      <c r="AR160" s="136">
        <f t="shared" si="106"/>
        <v>0.92844121903310228</v>
      </c>
      <c r="AS160" s="136">
        <f t="shared" si="106"/>
        <v>0.92090638791748747</v>
      </c>
      <c r="AT160" s="136">
        <f t="shared" si="106"/>
        <v>0.88046378557094607</v>
      </c>
      <c r="AU160" s="136">
        <f t="shared" si="105"/>
        <v>0.68959609866636651</v>
      </c>
      <c r="AV160" s="136"/>
      <c r="AX160" s="136"/>
    </row>
    <row r="161" spans="1:50" ht="12.95" customHeight="1" x14ac:dyDescent="0.2">
      <c r="A161" s="206" t="s">
        <v>479</v>
      </c>
      <c r="B161" s="207" t="s">
        <v>646</v>
      </c>
      <c r="C161" s="208">
        <v>42872.36</v>
      </c>
      <c r="D161" s="208"/>
      <c r="E161" s="129">
        <f t="shared" si="91"/>
        <v>12007.553953954981</v>
      </c>
      <c r="F161" s="199">
        <f t="shared" si="92"/>
        <v>12007.5</v>
      </c>
      <c r="G161" s="130">
        <f t="shared" si="107"/>
        <v>1.2805750004190486E-2</v>
      </c>
      <c r="K161" s="199"/>
      <c r="O161" s="199"/>
      <c r="P161" s="129" t="s">
        <v>567</v>
      </c>
      <c r="Q161" s="201">
        <f t="shared" si="93"/>
        <v>27853.86</v>
      </c>
      <c r="R161" s="129">
        <f>C161-(C$7+F161*C$8)</f>
        <v>1.2805750004190486E-2</v>
      </c>
      <c r="Z161" s="24">
        <f t="shared" si="94"/>
        <v>12007.5</v>
      </c>
      <c r="AA161" s="136">
        <f t="shared" si="95"/>
        <v>1.6406107701158771E-4</v>
      </c>
      <c r="AB161" s="136">
        <f t="shared" si="96"/>
        <v>1.2641688927178898E-2</v>
      </c>
      <c r="AC161" s="136">
        <f t="shared" si="108"/>
        <v>1.2641688927178898E-2</v>
      </c>
      <c r="AD161" s="136"/>
      <c r="AE161" s="136">
        <f t="shared" si="97"/>
        <v>0</v>
      </c>
      <c r="AF161" s="202">
        <f t="shared" si="98"/>
        <v>27853.86</v>
      </c>
      <c r="AG161" s="203"/>
      <c r="AH161" s="24">
        <f t="shared" si="99"/>
        <v>3.0361265941046124E-3</v>
      </c>
      <c r="AI161" s="24">
        <f t="shared" si="100"/>
        <v>1.108694341658907</v>
      </c>
      <c r="AJ161" s="24">
        <f t="shared" si="101"/>
        <v>0.57316200774340498</v>
      </c>
      <c r="AK161" s="24">
        <f t="shared" si="102"/>
        <v>0.27961677362300141</v>
      </c>
      <c r="AL161" s="24">
        <f t="shared" si="103"/>
        <v>1.2000464378482372</v>
      </c>
      <c r="AM161" s="24">
        <f t="shared" si="104"/>
        <v>0.68417089526619235</v>
      </c>
      <c r="AN161" s="136">
        <f t="shared" ref="AN161:AT170" si="109">$AU161+$AB$7*SIN(AO161)</f>
        <v>0.93056323518317607</v>
      </c>
      <c r="AO161" s="136">
        <f t="shared" si="109"/>
        <v>0.93055539812119914</v>
      </c>
      <c r="AP161" s="136">
        <f t="shared" si="109"/>
        <v>0.9305116698510969</v>
      </c>
      <c r="AQ161" s="136">
        <f t="shared" si="109"/>
        <v>0.93026772734977692</v>
      </c>
      <c r="AR161" s="136">
        <f t="shared" si="109"/>
        <v>0.92890833177360776</v>
      </c>
      <c r="AS161" s="136">
        <f t="shared" si="109"/>
        <v>0.92137770867915381</v>
      </c>
      <c r="AT161" s="136">
        <f t="shared" si="109"/>
        <v>0.88093366943586981</v>
      </c>
      <c r="AU161" s="136">
        <f t="shared" si="105"/>
        <v>0.68997767925300124</v>
      </c>
      <c r="AV161" s="136"/>
      <c r="AX161" s="136"/>
    </row>
    <row r="162" spans="1:50" ht="12.95" customHeight="1" x14ac:dyDescent="0.2">
      <c r="A162" s="206" t="s">
        <v>577</v>
      </c>
      <c r="B162" s="64"/>
      <c r="C162" s="208">
        <v>42873.648999999998</v>
      </c>
      <c r="D162" s="208"/>
      <c r="E162" s="129">
        <f t="shared" si="91"/>
        <v>12012.984846167557</v>
      </c>
      <c r="F162" s="199">
        <f t="shared" si="92"/>
        <v>12013</v>
      </c>
      <c r="G162" s="130">
        <f t="shared" si="107"/>
        <v>-3.5967000003438443E-3</v>
      </c>
      <c r="I162" s="129">
        <f>G162</f>
        <v>-3.5967000003438443E-3</v>
      </c>
      <c r="K162" s="199"/>
      <c r="O162" s="199"/>
      <c r="P162" s="129" t="s">
        <v>567</v>
      </c>
      <c r="Q162" s="201">
        <f t="shared" si="93"/>
        <v>27855.148999999998</v>
      </c>
      <c r="S162" s="131">
        <v>0.1</v>
      </c>
      <c r="Z162" s="24">
        <f t="shared" si="94"/>
        <v>12013</v>
      </c>
      <c r="AA162" s="136">
        <f t="shared" si="95"/>
        <v>1.671572485109421E-4</v>
      </c>
      <c r="AB162" s="136">
        <f t="shared" si="96"/>
        <v>-3.7638572488547864E-3</v>
      </c>
      <c r="AC162" s="136">
        <f t="shared" si="108"/>
        <v>-3.7638572488547864E-3</v>
      </c>
      <c r="AD162" s="136"/>
      <c r="AE162" s="136">
        <f t="shared" si="97"/>
        <v>1.4166621389756723E-6</v>
      </c>
      <c r="AF162" s="202">
        <f t="shared" si="98"/>
        <v>27855.148999999998</v>
      </c>
      <c r="AG162" s="203"/>
      <c r="AH162" s="24">
        <f t="shared" si="99"/>
        <v>3.0439624126039665E-3</v>
      </c>
      <c r="AI162" s="24">
        <f t="shared" si="100"/>
        <v>1.1084173712426981</v>
      </c>
      <c r="AJ162" s="24">
        <f t="shared" si="101"/>
        <v>0.57397325714671943</v>
      </c>
      <c r="AK162" s="24">
        <f t="shared" si="102"/>
        <v>0.27972428141443662</v>
      </c>
      <c r="AL162" s="24">
        <f t="shared" si="103"/>
        <v>1.2010367831521513</v>
      </c>
      <c r="AM162" s="24">
        <f t="shared" si="104"/>
        <v>0.68489809961636794</v>
      </c>
      <c r="AN162" s="136">
        <f t="shared" si="109"/>
        <v>0.93141545133466574</v>
      </c>
      <c r="AO162" s="136">
        <f t="shared" si="109"/>
        <v>0.9314076580910422</v>
      </c>
      <c r="AP162" s="136">
        <f t="shared" si="109"/>
        <v>0.93136412448722161</v>
      </c>
      <c r="AQ162" s="136">
        <f t="shared" si="109"/>
        <v>0.93112098959338041</v>
      </c>
      <c r="AR162" s="136">
        <f t="shared" si="109"/>
        <v>0.92976454072074233</v>
      </c>
      <c r="AS162" s="136">
        <f t="shared" si="109"/>
        <v>0.92224165025828586</v>
      </c>
      <c r="AT162" s="136">
        <f t="shared" si="109"/>
        <v>0.88179505096603383</v>
      </c>
      <c r="AU162" s="136">
        <f t="shared" si="105"/>
        <v>0.69067724366183292</v>
      </c>
      <c r="AV162" s="136"/>
      <c r="AX162" s="136"/>
    </row>
    <row r="163" spans="1:50" ht="12.95" customHeight="1" x14ac:dyDescent="0.2">
      <c r="A163" s="206" t="s">
        <v>479</v>
      </c>
      <c r="B163" s="207"/>
      <c r="C163" s="208">
        <v>42874.368999999999</v>
      </c>
      <c r="D163" s="208"/>
      <c r="E163" s="129">
        <f t="shared" si="91"/>
        <v>12016.018393408109</v>
      </c>
      <c r="F163" s="199">
        <f t="shared" si="92"/>
        <v>12016</v>
      </c>
      <c r="G163" s="130">
        <f t="shared" si="107"/>
        <v>4.3655999979819171E-3</v>
      </c>
      <c r="I163" s="129">
        <f>G163</f>
        <v>4.3655999979819171E-3</v>
      </c>
      <c r="K163" s="199"/>
      <c r="O163" s="199"/>
      <c r="P163" s="129" t="s">
        <v>567</v>
      </c>
      <c r="Q163" s="201">
        <f t="shared" si="93"/>
        <v>27855.868999999999</v>
      </c>
      <c r="S163" s="131">
        <v>0.1</v>
      </c>
      <c r="Z163" s="24">
        <f t="shared" si="94"/>
        <v>12016</v>
      </c>
      <c r="AA163" s="136">
        <f t="shared" si="95"/>
        <v>1.6884461877831334E-4</v>
      </c>
      <c r="AB163" s="136">
        <f t="shared" si="96"/>
        <v>4.1967553792036042E-3</v>
      </c>
      <c r="AC163" s="136">
        <f t="shared" si="108"/>
        <v>4.1967553792036042E-3</v>
      </c>
      <c r="AD163" s="136"/>
      <c r="AE163" s="136">
        <f t="shared" si="97"/>
        <v>1.7612755712874389E-6</v>
      </c>
      <c r="AF163" s="202">
        <f t="shared" si="98"/>
        <v>27855.868999999999</v>
      </c>
      <c r="AG163" s="203"/>
      <c r="AH163" s="24">
        <f t="shared" si="99"/>
        <v>3.0482347388713382E-3</v>
      </c>
      <c r="AI163" s="24">
        <f t="shared" si="100"/>
        <v>1.1082663099923125</v>
      </c>
      <c r="AJ163" s="24">
        <f t="shared" si="101"/>
        <v>0.57441534885984769</v>
      </c>
      <c r="AK163" s="24">
        <f t="shared" si="102"/>
        <v>0.27978278381746169</v>
      </c>
      <c r="AL163" s="24">
        <f t="shared" si="103"/>
        <v>1.2015767629168488</v>
      </c>
      <c r="AM163" s="24">
        <f t="shared" si="104"/>
        <v>0.68529481118030511</v>
      </c>
      <c r="AN163" s="136">
        <f t="shared" si="109"/>
        <v>0.9318802067433436</v>
      </c>
      <c r="AO163" s="136">
        <f t="shared" si="109"/>
        <v>0.93187243733389868</v>
      </c>
      <c r="AP163" s="136">
        <f t="shared" si="109"/>
        <v>0.93182900971873006</v>
      </c>
      <c r="AQ163" s="136">
        <f t="shared" si="109"/>
        <v>0.93158631499551892</v>
      </c>
      <c r="AR163" s="136">
        <f t="shared" si="109"/>
        <v>0.93023147410021612</v>
      </c>
      <c r="AS163" s="136">
        <f t="shared" si="109"/>
        <v>0.92271281119546911</v>
      </c>
      <c r="AT163" s="136">
        <f t="shared" si="109"/>
        <v>0.88226485601984295</v>
      </c>
      <c r="AU163" s="136">
        <f t="shared" si="105"/>
        <v>0.69105882424846854</v>
      </c>
      <c r="AV163" s="136"/>
      <c r="AX163" s="136"/>
    </row>
    <row r="164" spans="1:50" ht="12.95" customHeight="1" x14ac:dyDescent="0.2">
      <c r="A164" s="206" t="s">
        <v>577</v>
      </c>
      <c r="B164" s="64"/>
      <c r="C164" s="208">
        <v>42874.608999999997</v>
      </c>
      <c r="D164" s="208"/>
      <c r="E164" s="129">
        <f t="shared" si="91"/>
        <v>12017.029575821616</v>
      </c>
      <c r="F164" s="199">
        <f t="shared" si="92"/>
        <v>12017</v>
      </c>
      <c r="G164" s="130">
        <f t="shared" si="107"/>
        <v>7.019700002274476E-3</v>
      </c>
      <c r="K164" s="199"/>
      <c r="O164" s="199"/>
      <c r="P164" s="129" t="s">
        <v>567</v>
      </c>
      <c r="Q164" s="201">
        <f t="shared" si="93"/>
        <v>27856.108999999997</v>
      </c>
      <c r="R164" s="129">
        <f>C164-(C$7+F164*C$8)</f>
        <v>7.019700002274476E-3</v>
      </c>
      <c r="Z164" s="24">
        <f t="shared" si="94"/>
        <v>12017</v>
      </c>
      <c r="AA164" s="136">
        <f t="shared" si="95"/>
        <v>1.6940684785206241E-4</v>
      </c>
      <c r="AB164" s="136">
        <f t="shared" si="96"/>
        <v>6.8502931544224136E-3</v>
      </c>
      <c r="AC164" s="136">
        <f t="shared" si="108"/>
        <v>6.8502931544224136E-3</v>
      </c>
      <c r="AD164" s="136"/>
      <c r="AE164" s="136">
        <f t="shared" si="97"/>
        <v>0</v>
      </c>
      <c r="AF164" s="202">
        <f t="shared" si="98"/>
        <v>27856.108999999997</v>
      </c>
      <c r="AG164" s="203"/>
      <c r="AH164" s="24">
        <f t="shared" si="99"/>
        <v>3.0496585719450874E-3</v>
      </c>
      <c r="AI164" s="24">
        <f t="shared" si="100"/>
        <v>1.1082159583777649</v>
      </c>
      <c r="AJ164" s="24">
        <f t="shared" si="101"/>
        <v>0.57456264877779351</v>
      </c>
      <c r="AK164" s="24">
        <f t="shared" si="102"/>
        <v>0.27980226295078792</v>
      </c>
      <c r="AL164" s="24">
        <f t="shared" si="103"/>
        <v>1.2017567234597637</v>
      </c>
      <c r="AM164" s="24">
        <f t="shared" si="104"/>
        <v>0.6854270569497376</v>
      </c>
      <c r="AN164" s="136">
        <f t="shared" si="109"/>
        <v>0.93203511113308646</v>
      </c>
      <c r="AO164" s="136">
        <f t="shared" si="109"/>
        <v>0.93202734965789957</v>
      </c>
      <c r="AP164" s="136">
        <f t="shared" si="109"/>
        <v>0.93198395734197259</v>
      </c>
      <c r="AQ164" s="136">
        <f t="shared" si="109"/>
        <v>0.93174140928828886</v>
      </c>
      <c r="AR164" s="136">
        <f t="shared" si="109"/>
        <v>0.93038710449164985</v>
      </c>
      <c r="AS164" s="136">
        <f t="shared" si="109"/>
        <v>0.92286985230098972</v>
      </c>
      <c r="AT164" s="136">
        <f t="shared" si="109"/>
        <v>0.8824214515183435</v>
      </c>
      <c r="AU164" s="136">
        <f t="shared" si="105"/>
        <v>0.69118601777734678</v>
      </c>
      <c r="AV164" s="136"/>
      <c r="AX164" s="136"/>
    </row>
    <row r="165" spans="1:50" ht="12.95" customHeight="1" x14ac:dyDescent="0.2">
      <c r="A165" s="206" t="s">
        <v>479</v>
      </c>
      <c r="B165" s="207" t="s">
        <v>646</v>
      </c>
      <c r="C165" s="208">
        <v>42885.408000000003</v>
      </c>
      <c r="D165" s="208"/>
      <c r="E165" s="129">
        <f t="shared" si="91"/>
        <v>12062.528571169782</v>
      </c>
      <c r="F165" s="199">
        <f t="shared" si="92"/>
        <v>12062.5</v>
      </c>
      <c r="G165" s="130">
        <f t="shared" si="107"/>
        <v>6.7812500055879354E-3</v>
      </c>
      <c r="I165" s="129">
        <f>G165</f>
        <v>6.7812500055879354E-3</v>
      </c>
      <c r="K165" s="199"/>
      <c r="O165" s="199"/>
      <c r="P165" s="129" t="s">
        <v>567</v>
      </c>
      <c r="Q165" s="201">
        <f t="shared" si="93"/>
        <v>27866.908000000003</v>
      </c>
      <c r="S165" s="131">
        <v>0.1</v>
      </c>
      <c r="Z165" s="24">
        <f t="shared" si="94"/>
        <v>12062.5</v>
      </c>
      <c r="AA165" s="136">
        <f t="shared" si="95"/>
        <v>1.948674454827987E-4</v>
      </c>
      <c r="AB165" s="136">
        <f t="shared" si="96"/>
        <v>6.5863825601051368E-3</v>
      </c>
      <c r="AC165" s="136">
        <f t="shared" si="108"/>
        <v>6.5863825601051368E-3</v>
      </c>
      <c r="AD165" s="136"/>
      <c r="AE165" s="136">
        <f t="shared" si="97"/>
        <v>4.3380435228057095E-6</v>
      </c>
      <c r="AF165" s="202">
        <f t="shared" si="98"/>
        <v>27866.908000000003</v>
      </c>
      <c r="AG165" s="203"/>
      <c r="AH165" s="24">
        <f t="shared" si="99"/>
        <v>3.1142967625758244E-3</v>
      </c>
      <c r="AI165" s="24">
        <f t="shared" si="100"/>
        <v>1.1059261291069165</v>
      </c>
      <c r="AJ165" s="24">
        <f t="shared" si="101"/>
        <v>0.58123097162023318</v>
      </c>
      <c r="AK165" s="24">
        <f t="shared" si="102"/>
        <v>0.28067713688938911</v>
      </c>
      <c r="AL165" s="24">
        <f t="shared" si="103"/>
        <v>1.2099276447519614</v>
      </c>
      <c r="AM165" s="24">
        <f t="shared" si="104"/>
        <v>0.69144880500033523</v>
      </c>
      <c r="AN165" s="136">
        <f t="shared" si="109"/>
        <v>0.93907581620889213</v>
      </c>
      <c r="AO165" s="136">
        <f t="shared" si="109"/>
        <v>0.93906841020976228</v>
      </c>
      <c r="AP165" s="136">
        <f t="shared" si="109"/>
        <v>0.93902660786740955</v>
      </c>
      <c r="AQ165" s="136">
        <f t="shared" si="109"/>
        <v>0.93879070393117248</v>
      </c>
      <c r="AR165" s="136">
        <f t="shared" si="109"/>
        <v>0.93746084463579005</v>
      </c>
      <c r="AS165" s="136">
        <f t="shared" si="109"/>
        <v>0.93000858119055063</v>
      </c>
      <c r="AT165" s="136">
        <f t="shared" si="109"/>
        <v>0.88954326634521219</v>
      </c>
      <c r="AU165" s="136">
        <f t="shared" si="105"/>
        <v>0.69697332334131534</v>
      </c>
      <c r="AV165" s="136"/>
      <c r="AX165" s="136"/>
    </row>
    <row r="166" spans="1:50" ht="12.95" customHeight="1" x14ac:dyDescent="0.2">
      <c r="A166" s="206" t="s">
        <v>479</v>
      </c>
      <c r="B166" s="207" t="s">
        <v>646</v>
      </c>
      <c r="C166" s="208">
        <v>42886.345999999998</v>
      </c>
      <c r="D166" s="208"/>
      <c r="E166" s="129">
        <f t="shared" si="91"/>
        <v>12066.480609102582</v>
      </c>
      <c r="F166" s="199">
        <f t="shared" si="92"/>
        <v>12066.5</v>
      </c>
      <c r="G166" s="130">
        <f t="shared" si="107"/>
        <v>-4.6023499962757342E-3</v>
      </c>
      <c r="K166" s="199"/>
      <c r="O166" s="199"/>
      <c r="P166" s="129" t="s">
        <v>567</v>
      </c>
      <c r="Q166" s="201">
        <f t="shared" si="93"/>
        <v>27867.845999999998</v>
      </c>
      <c r="R166" s="129">
        <f>C166-(C$7+F166*C$8)</f>
        <v>-4.6023499962757342E-3</v>
      </c>
      <c r="Z166" s="24">
        <f t="shared" si="94"/>
        <v>12066.5</v>
      </c>
      <c r="AA166" s="136">
        <f t="shared" si="95"/>
        <v>1.970943950113835E-4</v>
      </c>
      <c r="AB166" s="136">
        <f t="shared" si="96"/>
        <v>-4.7994443912871172E-3</v>
      </c>
      <c r="AC166" s="136">
        <f t="shared" si="108"/>
        <v>-4.7994443912871172E-3</v>
      </c>
      <c r="AD166" s="136"/>
      <c r="AE166" s="136">
        <f t="shared" si="97"/>
        <v>0</v>
      </c>
      <c r="AF166" s="202">
        <f t="shared" si="98"/>
        <v>27867.845999999998</v>
      </c>
      <c r="AG166" s="203"/>
      <c r="AH166" s="24">
        <f t="shared" si="99"/>
        <v>3.1199655201044076E-3</v>
      </c>
      <c r="AI166" s="24">
        <f t="shared" si="100"/>
        <v>1.1057249386077863</v>
      </c>
      <c r="AJ166" s="24">
        <f t="shared" si="101"/>
        <v>0.58181403458434566</v>
      </c>
      <c r="AK166" s="24">
        <f t="shared" si="102"/>
        <v>0.28075298280940814</v>
      </c>
      <c r="AL166" s="24">
        <f t="shared" si="103"/>
        <v>1.2106443519020016</v>
      </c>
      <c r="AM166" s="24">
        <f t="shared" si="104"/>
        <v>0.69197861924088366</v>
      </c>
      <c r="AN166" s="136">
        <f t="shared" si="109"/>
        <v>0.93969408285630762</v>
      </c>
      <c r="AO166" s="136">
        <f t="shared" si="109"/>
        <v>0.93968670759054329</v>
      </c>
      <c r="AP166" s="136">
        <f t="shared" si="109"/>
        <v>0.93964504350524913</v>
      </c>
      <c r="AQ166" s="136">
        <f t="shared" si="109"/>
        <v>0.93940972084777297</v>
      </c>
      <c r="AR166" s="136">
        <f t="shared" si="109"/>
        <v>0.93808201526662294</v>
      </c>
      <c r="AS166" s="136">
        <f t="shared" si="109"/>
        <v>0.93063553942566113</v>
      </c>
      <c r="AT166" s="136">
        <f t="shared" si="109"/>
        <v>0.89016905217747055</v>
      </c>
      <c r="AU166" s="136">
        <f t="shared" si="105"/>
        <v>0.69748209745682832</v>
      </c>
      <c r="AV166" s="136"/>
      <c r="AX166" s="136"/>
    </row>
    <row r="167" spans="1:50" ht="12.95" customHeight="1" x14ac:dyDescent="0.2">
      <c r="A167" s="206" t="s">
        <v>577</v>
      </c>
      <c r="B167" s="64"/>
      <c r="C167" s="208">
        <v>42897.63</v>
      </c>
      <c r="D167" s="208"/>
      <c r="E167" s="129">
        <f t="shared" si="91"/>
        <v>12114.023035578033</v>
      </c>
      <c r="F167" s="199">
        <f t="shared" si="92"/>
        <v>12114</v>
      </c>
      <c r="G167" s="130">
        <f t="shared" si="107"/>
        <v>5.4673999984515831E-3</v>
      </c>
      <c r="I167" s="129">
        <f>G167</f>
        <v>5.4673999984515831E-3</v>
      </c>
      <c r="K167" s="199"/>
      <c r="O167" s="199"/>
      <c r="P167" s="129" t="s">
        <v>567</v>
      </c>
      <c r="Q167" s="201">
        <f t="shared" si="93"/>
        <v>27879.129999999997</v>
      </c>
      <c r="S167" s="131">
        <v>0.1</v>
      </c>
      <c r="Z167" s="24">
        <f t="shared" si="94"/>
        <v>12114</v>
      </c>
      <c r="AA167" s="136">
        <f t="shared" si="95"/>
        <v>2.2339838161159527E-4</v>
      </c>
      <c r="AB167" s="136">
        <f t="shared" si="96"/>
        <v>5.2440016168399878E-3</v>
      </c>
      <c r="AC167" s="136">
        <f t="shared" si="108"/>
        <v>5.2440016168399878E-3</v>
      </c>
      <c r="AD167" s="136"/>
      <c r="AE167" s="136">
        <f t="shared" si="97"/>
        <v>2.7499552957420407E-6</v>
      </c>
      <c r="AF167" s="202">
        <f t="shared" si="98"/>
        <v>27879.129999999997</v>
      </c>
      <c r="AG167" s="203"/>
      <c r="AH167" s="24">
        <f t="shared" si="99"/>
        <v>3.1871116217046204E-3</v>
      </c>
      <c r="AI167" s="24">
        <f t="shared" si="100"/>
        <v>1.1033372876885721</v>
      </c>
      <c r="AJ167" s="24">
        <f t="shared" si="101"/>
        <v>0.58869887901493656</v>
      </c>
      <c r="AK167" s="24">
        <f t="shared" si="102"/>
        <v>0.28164055988647885</v>
      </c>
      <c r="AL167" s="24">
        <f t="shared" si="103"/>
        <v>1.2191353333687958</v>
      </c>
      <c r="AM167" s="24">
        <f t="shared" si="104"/>
        <v>0.69827553386024011</v>
      </c>
      <c r="AN167" s="136">
        <f t="shared" si="109"/>
        <v>0.94702740152144071</v>
      </c>
      <c r="AO167" s="136">
        <f t="shared" si="109"/>
        <v>0.94702038483901363</v>
      </c>
      <c r="AP167" s="136">
        <f t="shared" si="109"/>
        <v>0.94698034353818128</v>
      </c>
      <c r="AQ167" s="136">
        <f t="shared" si="109"/>
        <v>0.94675188703154833</v>
      </c>
      <c r="AR167" s="136">
        <f t="shared" si="109"/>
        <v>0.94544980724424521</v>
      </c>
      <c r="AS167" s="136">
        <f t="shared" si="109"/>
        <v>0.93807296110329852</v>
      </c>
      <c r="AT167" s="136">
        <f t="shared" si="109"/>
        <v>0.89759643767419517</v>
      </c>
      <c r="AU167" s="136">
        <f t="shared" si="105"/>
        <v>0.70352379007855426</v>
      </c>
      <c r="AV167" s="136"/>
      <c r="AX167" s="136"/>
    </row>
    <row r="168" spans="1:50" ht="12.95" customHeight="1" x14ac:dyDescent="0.2">
      <c r="A168" s="206" t="s">
        <v>479</v>
      </c>
      <c r="B168" s="207" t="s">
        <v>646</v>
      </c>
      <c r="C168" s="208">
        <v>42899.404000000002</v>
      </c>
      <c r="D168" s="208"/>
      <c r="E168" s="129">
        <f t="shared" si="91"/>
        <v>12121.497358917955</v>
      </c>
      <c r="F168" s="199">
        <f t="shared" si="92"/>
        <v>12121.5</v>
      </c>
      <c r="G168" s="130">
        <f t="shared" si="107"/>
        <v>-6.268499928410165E-4</v>
      </c>
      <c r="I168" s="129">
        <f>G168</f>
        <v>-6.268499928410165E-4</v>
      </c>
      <c r="K168" s="199"/>
      <c r="O168" s="199"/>
      <c r="P168" s="129" t="s">
        <v>567</v>
      </c>
      <c r="Q168" s="201">
        <f t="shared" si="93"/>
        <v>27880.904000000002</v>
      </c>
      <c r="S168" s="131">
        <v>0.1</v>
      </c>
      <c r="Z168" s="24">
        <f t="shared" si="94"/>
        <v>12121.5</v>
      </c>
      <c r="AA168" s="136">
        <f t="shared" si="95"/>
        <v>2.2752777134190522E-4</v>
      </c>
      <c r="AB168" s="136">
        <f t="shared" si="96"/>
        <v>-8.5437776418292172E-4</v>
      </c>
      <c r="AC168" s="136">
        <f t="shared" si="108"/>
        <v>-8.5437776418292172E-4</v>
      </c>
      <c r="AD168" s="136"/>
      <c r="AE168" s="136">
        <f t="shared" si="97"/>
        <v>7.299613639302083E-8</v>
      </c>
      <c r="AF168" s="202">
        <f t="shared" si="98"/>
        <v>27880.904000000002</v>
      </c>
      <c r="AG168" s="203"/>
      <c r="AH168" s="24">
        <f t="shared" si="99"/>
        <v>3.1976848164349302E-3</v>
      </c>
      <c r="AI168" s="24">
        <f t="shared" si="100"/>
        <v>1.1029605497051524</v>
      </c>
      <c r="AJ168" s="24">
        <f t="shared" si="101"/>
        <v>0.58977938424867515</v>
      </c>
      <c r="AK168" s="24">
        <f t="shared" si="102"/>
        <v>0.28177850380114661</v>
      </c>
      <c r="AL168" s="24">
        <f t="shared" si="103"/>
        <v>1.2204726609515928</v>
      </c>
      <c r="AM168" s="24">
        <f t="shared" si="104"/>
        <v>0.69927069537532849</v>
      </c>
      <c r="AN168" s="136">
        <f t="shared" si="109"/>
        <v>0.94818384484415552</v>
      </c>
      <c r="AO168" s="136">
        <f t="shared" si="109"/>
        <v>0.94817688370708975</v>
      </c>
      <c r="AP168" s="136">
        <f t="shared" si="109"/>
        <v>0.94813709540652691</v>
      </c>
      <c r="AQ168" s="136">
        <f t="shared" si="109"/>
        <v>0.9479097166978695</v>
      </c>
      <c r="AR168" s="136">
        <f t="shared" si="109"/>
        <v>0.94661169086702424</v>
      </c>
      <c r="AS168" s="136">
        <f t="shared" si="109"/>
        <v>0.93924598930335423</v>
      </c>
      <c r="AT168" s="136">
        <f t="shared" si="109"/>
        <v>0.89876853647651966</v>
      </c>
      <c r="AU168" s="136">
        <f t="shared" si="105"/>
        <v>0.70447774154514242</v>
      </c>
      <c r="AV168" s="136"/>
      <c r="AX168" s="136"/>
    </row>
    <row r="169" spans="1:50" ht="12.95" customHeight="1" x14ac:dyDescent="0.2">
      <c r="A169" s="206" t="s">
        <v>481</v>
      </c>
      <c r="B169" s="207" t="s">
        <v>646</v>
      </c>
      <c r="C169" s="208">
        <v>42900.353000000003</v>
      </c>
      <c r="D169" s="208"/>
      <c r="E169" s="129">
        <f t="shared" si="91"/>
        <v>12125.4957427114</v>
      </c>
      <c r="F169" s="199">
        <f t="shared" si="92"/>
        <v>12125.5</v>
      </c>
      <c r="G169" s="130">
        <f t="shared" si="107"/>
        <v>-1.01044999610167E-3</v>
      </c>
      <c r="I169" s="129">
        <f>G169</f>
        <v>-1.01044999610167E-3</v>
      </c>
      <c r="K169" s="199"/>
      <c r="O169" s="199"/>
      <c r="P169" s="129" t="s">
        <v>567</v>
      </c>
      <c r="Q169" s="201">
        <f t="shared" si="93"/>
        <v>27881.853000000003</v>
      </c>
      <c r="S169" s="131">
        <v>0.1</v>
      </c>
      <c r="Z169" s="24">
        <f t="shared" si="94"/>
        <v>12125.5</v>
      </c>
      <c r="AA169" s="136">
        <f t="shared" si="95"/>
        <v>2.297274407375041E-4</v>
      </c>
      <c r="AB169" s="136">
        <f t="shared" si="96"/>
        <v>-1.2401774368391741E-3</v>
      </c>
      <c r="AC169" s="136">
        <f t="shared" si="108"/>
        <v>-1.2401774368391741E-3</v>
      </c>
      <c r="AD169" s="136"/>
      <c r="AE169" s="136">
        <f t="shared" si="97"/>
        <v>1.5380400748449836E-7</v>
      </c>
      <c r="AF169" s="202">
        <f t="shared" si="98"/>
        <v>27881.853000000003</v>
      </c>
      <c r="AG169" s="203"/>
      <c r="AH169" s="24">
        <f t="shared" si="99"/>
        <v>3.2033206298305297E-3</v>
      </c>
      <c r="AI169" s="24">
        <f t="shared" si="100"/>
        <v>1.1027596527077272</v>
      </c>
      <c r="AJ169" s="24">
        <f t="shared" si="101"/>
        <v>0.59035492109675147</v>
      </c>
      <c r="AK169" s="24">
        <f t="shared" si="102"/>
        <v>0.28185182946964754</v>
      </c>
      <c r="AL169" s="24">
        <f t="shared" si="103"/>
        <v>1.2211855288618483</v>
      </c>
      <c r="AM169" s="24">
        <f t="shared" si="104"/>
        <v>0.69980155056440208</v>
      </c>
      <c r="AN169" s="136">
        <f t="shared" si="109"/>
        <v>0.94880045310070182</v>
      </c>
      <c r="AO169" s="136">
        <f t="shared" si="109"/>
        <v>0.94879352146841489</v>
      </c>
      <c r="AP169" s="136">
        <f t="shared" si="109"/>
        <v>0.94875386773891934</v>
      </c>
      <c r="AQ169" s="136">
        <f t="shared" si="109"/>
        <v>0.94852706313109059</v>
      </c>
      <c r="AR169" s="136">
        <f t="shared" si="109"/>
        <v>0.94723120019705542</v>
      </c>
      <c r="AS169" s="136">
        <f t="shared" si="109"/>
        <v>0.93987145899450508</v>
      </c>
      <c r="AT169" s="136">
        <f t="shared" si="109"/>
        <v>0.89939358355507926</v>
      </c>
      <c r="AU169" s="136">
        <f t="shared" si="105"/>
        <v>0.7049865156606554</v>
      </c>
      <c r="AV169" s="136"/>
      <c r="AX169" s="136"/>
    </row>
    <row r="170" spans="1:50" ht="12.95" customHeight="1" x14ac:dyDescent="0.2">
      <c r="A170" s="206" t="s">
        <v>481</v>
      </c>
      <c r="B170" s="207" t="s">
        <v>646</v>
      </c>
      <c r="C170" s="208">
        <v>42900.368000000002</v>
      </c>
      <c r="D170" s="208"/>
      <c r="E170" s="129">
        <f t="shared" si="91"/>
        <v>12125.558941612242</v>
      </c>
      <c r="F170" s="199">
        <f t="shared" si="92"/>
        <v>12125.5</v>
      </c>
      <c r="G170" s="130">
        <f t="shared" si="107"/>
        <v>1.3989550003316253E-2</v>
      </c>
      <c r="K170" s="199"/>
      <c r="O170" s="199"/>
      <c r="P170" s="129" t="s">
        <v>567</v>
      </c>
      <c r="Q170" s="201">
        <f t="shared" si="93"/>
        <v>27881.868000000002</v>
      </c>
      <c r="R170" s="129">
        <f>C170-(C$7+F170*C$8)</f>
        <v>1.3989550003316253E-2</v>
      </c>
      <c r="Z170" s="24">
        <f t="shared" si="94"/>
        <v>12125.5</v>
      </c>
      <c r="AA170" s="136">
        <f t="shared" si="95"/>
        <v>2.297274407375041E-4</v>
      </c>
      <c r="AB170" s="136">
        <f t="shared" si="96"/>
        <v>1.3759822562578749E-2</v>
      </c>
      <c r="AC170" s="136">
        <f t="shared" si="108"/>
        <v>1.3759822562578749E-2</v>
      </c>
      <c r="AD170" s="136"/>
      <c r="AE170" s="136">
        <f t="shared" si="97"/>
        <v>0</v>
      </c>
      <c r="AF170" s="202">
        <f t="shared" si="98"/>
        <v>27881.868000000002</v>
      </c>
      <c r="AG170" s="203"/>
      <c r="AH170" s="24">
        <f t="shared" si="99"/>
        <v>3.2033206298305297E-3</v>
      </c>
      <c r="AI170" s="24">
        <f t="shared" si="100"/>
        <v>1.1027596527077272</v>
      </c>
      <c r="AJ170" s="24">
        <f t="shared" si="101"/>
        <v>0.59035492109675147</v>
      </c>
      <c r="AK170" s="24">
        <f t="shared" si="102"/>
        <v>0.28185182946964754</v>
      </c>
      <c r="AL170" s="24">
        <f t="shared" si="103"/>
        <v>1.2211855288618483</v>
      </c>
      <c r="AM170" s="24">
        <f t="shared" si="104"/>
        <v>0.69980155056440208</v>
      </c>
      <c r="AN170" s="136">
        <f t="shared" si="109"/>
        <v>0.94880045310070182</v>
      </c>
      <c r="AO170" s="136">
        <f t="shared" si="109"/>
        <v>0.94879352146841489</v>
      </c>
      <c r="AP170" s="136">
        <f t="shared" si="109"/>
        <v>0.94875386773891934</v>
      </c>
      <c r="AQ170" s="136">
        <f t="shared" si="109"/>
        <v>0.94852706313109059</v>
      </c>
      <c r="AR170" s="136">
        <f t="shared" si="109"/>
        <v>0.94723120019705542</v>
      </c>
      <c r="AS170" s="136">
        <f t="shared" si="109"/>
        <v>0.93987145899450508</v>
      </c>
      <c r="AT170" s="136">
        <f t="shared" si="109"/>
        <v>0.89939358355507926</v>
      </c>
      <c r="AU170" s="136">
        <f t="shared" si="105"/>
        <v>0.7049865156606554</v>
      </c>
      <c r="AV170" s="136"/>
      <c r="AX170" s="136"/>
    </row>
    <row r="171" spans="1:50" ht="12.95" customHeight="1" x14ac:dyDescent="0.2">
      <c r="A171" s="206" t="s">
        <v>481</v>
      </c>
      <c r="B171" s="207" t="s">
        <v>646</v>
      </c>
      <c r="C171" s="208">
        <v>42904.373</v>
      </c>
      <c r="D171" s="208"/>
      <c r="E171" s="129">
        <f t="shared" si="91"/>
        <v>12142.433048137771</v>
      </c>
      <c r="F171" s="199">
        <f t="shared" si="92"/>
        <v>12142.5</v>
      </c>
      <c r="G171" s="130">
        <f t="shared" si="107"/>
        <v>-1.5890750000835396E-2</v>
      </c>
      <c r="I171" s="129">
        <f>G171</f>
        <v>-1.5890750000835396E-2</v>
      </c>
      <c r="K171" s="199"/>
      <c r="O171" s="199"/>
      <c r="P171" s="129" t="s">
        <v>567</v>
      </c>
      <c r="Q171" s="201">
        <f t="shared" si="93"/>
        <v>27885.873</v>
      </c>
      <c r="S171" s="131">
        <v>0.1</v>
      </c>
      <c r="Z171" s="24">
        <f t="shared" si="94"/>
        <v>12142.5</v>
      </c>
      <c r="AA171" s="136">
        <f t="shared" si="95"/>
        <v>2.3905526397368553E-4</v>
      </c>
      <c r="AB171" s="136">
        <f t="shared" si="96"/>
        <v>-1.6129805264809081E-2</v>
      </c>
      <c r="AC171" s="136">
        <f t="shared" si="108"/>
        <v>-1.6129805264809081E-2</v>
      </c>
      <c r="AD171" s="136"/>
      <c r="AE171" s="136">
        <f t="shared" si="97"/>
        <v>2.6017061788066276E-5</v>
      </c>
      <c r="AF171" s="202">
        <f t="shared" si="98"/>
        <v>27885.873</v>
      </c>
      <c r="AG171" s="203"/>
      <c r="AH171" s="24">
        <f t="shared" si="99"/>
        <v>3.2272477810667112E-3</v>
      </c>
      <c r="AI171" s="24">
        <f t="shared" si="100"/>
        <v>1.1019060763873172</v>
      </c>
      <c r="AJ171" s="24">
        <f t="shared" si="101"/>
        <v>0.59279526954953765</v>
      </c>
      <c r="AK171" s="24">
        <f t="shared" si="102"/>
        <v>0.28216157001856623</v>
      </c>
      <c r="AL171" s="24">
        <f t="shared" si="103"/>
        <v>1.2242123210250007</v>
      </c>
      <c r="AM171" s="24">
        <f t="shared" si="104"/>
        <v>0.70205848230731116</v>
      </c>
      <c r="AN171" s="136">
        <f t="shared" ref="AN171:AT180" si="110">$AU171+$AB$7*SIN(AO171)</f>
        <v>0.95141978500258617</v>
      </c>
      <c r="AO171" s="136">
        <f t="shared" si="110"/>
        <v>0.95141297783990286</v>
      </c>
      <c r="AP171" s="136">
        <f t="shared" si="110"/>
        <v>0.9513738932164979</v>
      </c>
      <c r="AQ171" s="136">
        <f t="shared" si="110"/>
        <v>0.95114952284336907</v>
      </c>
      <c r="AR171" s="136">
        <f t="shared" si="110"/>
        <v>0.94986285802502834</v>
      </c>
      <c r="AS171" s="136">
        <f t="shared" si="110"/>
        <v>0.94252857637948528</v>
      </c>
      <c r="AT171" s="136">
        <f t="shared" si="110"/>
        <v>0.90204947186525863</v>
      </c>
      <c r="AU171" s="136">
        <f t="shared" si="105"/>
        <v>0.70714880565158911</v>
      </c>
      <c r="AV171" s="136"/>
      <c r="AX171" s="136"/>
    </row>
    <row r="172" spans="1:50" ht="12.95" customHeight="1" x14ac:dyDescent="0.2">
      <c r="A172" s="206" t="s">
        <v>481</v>
      </c>
      <c r="B172" s="207" t="s">
        <v>646</v>
      </c>
      <c r="C172" s="208">
        <v>42904.394999999997</v>
      </c>
      <c r="D172" s="208"/>
      <c r="E172" s="129">
        <f t="shared" si="91"/>
        <v>12142.525739858998</v>
      </c>
      <c r="F172" s="199">
        <f t="shared" si="92"/>
        <v>12142.5</v>
      </c>
      <c r="G172" s="130">
        <f t="shared" si="107"/>
        <v>6.1092499963706359E-3</v>
      </c>
      <c r="I172" s="129">
        <f>G172</f>
        <v>6.1092499963706359E-3</v>
      </c>
      <c r="K172" s="199"/>
      <c r="O172" s="199"/>
      <c r="P172" s="129" t="s">
        <v>567</v>
      </c>
      <c r="Q172" s="201">
        <f t="shared" si="93"/>
        <v>27885.894999999997</v>
      </c>
      <c r="S172" s="131">
        <v>0.1</v>
      </c>
      <c r="Z172" s="24">
        <f t="shared" si="94"/>
        <v>12142.5</v>
      </c>
      <c r="AA172" s="136">
        <f t="shared" si="95"/>
        <v>2.3905526397368553E-4</v>
      </c>
      <c r="AB172" s="136">
        <f t="shared" si="96"/>
        <v>5.8701947323969508E-3</v>
      </c>
      <c r="AC172" s="136">
        <f t="shared" si="108"/>
        <v>5.8701947323969508E-3</v>
      </c>
      <c r="AD172" s="136"/>
      <c r="AE172" s="136">
        <f t="shared" si="97"/>
        <v>3.445918619626091E-6</v>
      </c>
      <c r="AF172" s="202">
        <f t="shared" si="98"/>
        <v>27885.894999999997</v>
      </c>
      <c r="AG172" s="203"/>
      <c r="AH172" s="24">
        <f t="shared" si="99"/>
        <v>3.2272477810667112E-3</v>
      </c>
      <c r="AI172" s="24">
        <f t="shared" si="100"/>
        <v>1.1019060763873172</v>
      </c>
      <c r="AJ172" s="24">
        <f t="shared" si="101"/>
        <v>0.59279526954953765</v>
      </c>
      <c r="AK172" s="24">
        <f t="shared" si="102"/>
        <v>0.28216157001856623</v>
      </c>
      <c r="AL172" s="24">
        <f t="shared" si="103"/>
        <v>1.2242123210250007</v>
      </c>
      <c r="AM172" s="24">
        <f t="shared" si="104"/>
        <v>0.70205848230731116</v>
      </c>
      <c r="AN172" s="136">
        <f t="shared" si="110"/>
        <v>0.95141978500258617</v>
      </c>
      <c r="AO172" s="136">
        <f t="shared" si="110"/>
        <v>0.95141297783990286</v>
      </c>
      <c r="AP172" s="136">
        <f t="shared" si="110"/>
        <v>0.9513738932164979</v>
      </c>
      <c r="AQ172" s="136">
        <f t="shared" si="110"/>
        <v>0.95114952284336907</v>
      </c>
      <c r="AR172" s="136">
        <f t="shared" si="110"/>
        <v>0.94986285802502834</v>
      </c>
      <c r="AS172" s="136">
        <f t="shared" si="110"/>
        <v>0.94252857637948528</v>
      </c>
      <c r="AT172" s="136">
        <f t="shared" si="110"/>
        <v>0.90204947186525863</v>
      </c>
      <c r="AU172" s="136">
        <f t="shared" si="105"/>
        <v>0.70714880565158911</v>
      </c>
      <c r="AV172" s="136"/>
      <c r="AX172" s="136"/>
    </row>
    <row r="173" spans="1:50" ht="12.95" customHeight="1" x14ac:dyDescent="0.2">
      <c r="A173" s="206" t="s">
        <v>481</v>
      </c>
      <c r="B173" s="207" t="s">
        <v>646</v>
      </c>
      <c r="C173" s="208">
        <v>42913.409</v>
      </c>
      <c r="D173" s="208"/>
      <c r="E173" s="129">
        <f t="shared" si="91"/>
        <v>12180.504066006628</v>
      </c>
      <c r="F173" s="199">
        <f t="shared" si="92"/>
        <v>12180.5</v>
      </c>
      <c r="G173" s="130">
        <f t="shared" si="107"/>
        <v>9.6504999964963645E-4</v>
      </c>
      <c r="I173" s="129">
        <f>G173</f>
        <v>9.6504999964963645E-4</v>
      </c>
      <c r="K173" s="199"/>
      <c r="O173" s="199"/>
      <c r="P173" s="129" t="s">
        <v>567</v>
      </c>
      <c r="Q173" s="201">
        <f t="shared" si="93"/>
        <v>27894.909</v>
      </c>
      <c r="S173" s="131">
        <v>0.1</v>
      </c>
      <c r="Z173" s="24">
        <f t="shared" si="94"/>
        <v>12180.5</v>
      </c>
      <c r="AA173" s="136">
        <f t="shared" si="95"/>
        <v>2.5978365282028825E-4</v>
      </c>
      <c r="AB173" s="136">
        <f t="shared" si="96"/>
        <v>7.0526634682934819E-4</v>
      </c>
      <c r="AC173" s="136">
        <f t="shared" si="108"/>
        <v>7.0526634682934819E-4</v>
      </c>
      <c r="AD173" s="136"/>
      <c r="AE173" s="136">
        <f t="shared" si="97"/>
        <v>4.9740061997001444E-8</v>
      </c>
      <c r="AF173" s="202">
        <f t="shared" si="98"/>
        <v>27894.909</v>
      </c>
      <c r="AG173" s="203"/>
      <c r="AH173" s="24">
        <f t="shared" si="99"/>
        <v>3.2805848819133132E-3</v>
      </c>
      <c r="AI173" s="24">
        <f t="shared" si="100"/>
        <v>1.09999950736832</v>
      </c>
      <c r="AJ173" s="24">
        <f t="shared" si="101"/>
        <v>0.59821692664312998</v>
      </c>
      <c r="AK173" s="24">
        <f t="shared" si="102"/>
        <v>0.28284288664573715</v>
      </c>
      <c r="AL173" s="24">
        <f t="shared" si="103"/>
        <v>1.2309611590562459</v>
      </c>
      <c r="AM173" s="24">
        <f t="shared" si="104"/>
        <v>0.70710808747395537</v>
      </c>
      <c r="AN173" s="136">
        <f t="shared" si="110"/>
        <v>0.957267429495404</v>
      </c>
      <c r="AO173" s="136">
        <f t="shared" si="110"/>
        <v>0.95726089515343815</v>
      </c>
      <c r="AP173" s="136">
        <f t="shared" si="110"/>
        <v>0.95722306603855078</v>
      </c>
      <c r="AQ173" s="136">
        <f t="shared" si="110"/>
        <v>0.95700410273811909</v>
      </c>
      <c r="AR173" s="136">
        <f t="shared" si="110"/>
        <v>0.95573802875830838</v>
      </c>
      <c r="AS173" s="136">
        <f t="shared" si="110"/>
        <v>0.94846139762994652</v>
      </c>
      <c r="AT173" s="136">
        <f t="shared" si="110"/>
        <v>0.90798286492192437</v>
      </c>
      <c r="AU173" s="136">
        <f t="shared" si="105"/>
        <v>0.7119821597489695</v>
      </c>
      <c r="AV173" s="136"/>
      <c r="AX173" s="136"/>
    </row>
    <row r="174" spans="1:50" ht="12.95" customHeight="1" x14ac:dyDescent="0.2">
      <c r="A174" s="206" t="s">
        <v>481</v>
      </c>
      <c r="B174" s="207"/>
      <c r="C174" s="208">
        <v>42916.375</v>
      </c>
      <c r="D174" s="208"/>
      <c r="E174" s="129">
        <f t="shared" si="91"/>
        <v>12193.000595333659</v>
      </c>
      <c r="F174" s="199">
        <f t="shared" si="92"/>
        <v>12193</v>
      </c>
      <c r="G174" s="130">
        <f t="shared" si="107"/>
        <v>1.4129999908618629E-4</v>
      </c>
      <c r="K174" s="199"/>
      <c r="O174" s="199"/>
      <c r="P174" s="129" t="s">
        <v>567</v>
      </c>
      <c r="Q174" s="201">
        <f t="shared" si="93"/>
        <v>27897.875</v>
      </c>
      <c r="R174" s="129">
        <f>C174-(C$7+F174*C$8)</f>
        <v>1.4129999908618629E-4</v>
      </c>
      <c r="Z174" s="24">
        <f t="shared" si="94"/>
        <v>12193</v>
      </c>
      <c r="AA174" s="136">
        <f t="shared" si="95"/>
        <v>2.6656519307032001E-4</v>
      </c>
      <c r="AB174" s="136">
        <f t="shared" si="96"/>
        <v>-1.2526519398413372E-4</v>
      </c>
      <c r="AC174" s="136">
        <f t="shared" si="108"/>
        <v>-1.2526519398413372E-4</v>
      </c>
      <c r="AD174" s="136"/>
      <c r="AE174" s="136">
        <f t="shared" si="97"/>
        <v>0</v>
      </c>
      <c r="AF174" s="202">
        <f t="shared" si="98"/>
        <v>27897.875</v>
      </c>
      <c r="AG174" s="203"/>
      <c r="AH174" s="24">
        <f t="shared" si="99"/>
        <v>3.2980853971633453E-3</v>
      </c>
      <c r="AI174" s="24">
        <f t="shared" si="100"/>
        <v>1.0993727919872591</v>
      </c>
      <c r="AJ174" s="24">
        <f t="shared" si="101"/>
        <v>0.59999033832122506</v>
      </c>
      <c r="AK174" s="24">
        <f t="shared" si="102"/>
        <v>0.28306368225658501</v>
      </c>
      <c r="AL174" s="24">
        <f t="shared" si="103"/>
        <v>1.2331760657538808</v>
      </c>
      <c r="AM174" s="24">
        <f t="shared" si="104"/>
        <v>0.7087705720964973</v>
      </c>
      <c r="AN174" s="136">
        <f t="shared" si="110"/>
        <v>0.95918878342521308</v>
      </c>
      <c r="AO174" s="136">
        <f t="shared" si="110"/>
        <v>0.95918233719954171</v>
      </c>
      <c r="AP174" s="136">
        <f t="shared" si="110"/>
        <v>0.95914491603232355</v>
      </c>
      <c r="AQ174" s="136">
        <f t="shared" si="110"/>
        <v>0.95892772077738686</v>
      </c>
      <c r="AR174" s="136">
        <f t="shared" si="110"/>
        <v>0.9576684280143557</v>
      </c>
      <c r="AS174" s="136">
        <f t="shared" si="110"/>
        <v>0.95041098168125349</v>
      </c>
      <c r="AT174" s="136">
        <f t="shared" si="110"/>
        <v>0.9099336393819637</v>
      </c>
      <c r="AU174" s="136">
        <f t="shared" si="105"/>
        <v>0.71357207885994978</v>
      </c>
      <c r="AV174" s="136"/>
      <c r="AX174" s="136"/>
    </row>
    <row r="175" spans="1:50" ht="12.95" customHeight="1" x14ac:dyDescent="0.2">
      <c r="A175" s="206" t="s">
        <v>481</v>
      </c>
      <c r="B175" s="207"/>
      <c r="C175" s="208">
        <v>42916.394</v>
      </c>
      <c r="D175" s="208"/>
      <c r="E175" s="129">
        <f t="shared" si="91"/>
        <v>12193.08064727473</v>
      </c>
      <c r="F175" s="199">
        <f t="shared" si="92"/>
        <v>12193</v>
      </c>
      <c r="G175" s="130">
        <f t="shared" si="107"/>
        <v>1.9141299999319017E-2</v>
      </c>
      <c r="I175" s="129">
        <f>G175</f>
        <v>1.9141299999319017E-2</v>
      </c>
      <c r="K175" s="199"/>
      <c r="O175" s="199"/>
      <c r="P175" s="129" t="s">
        <v>567</v>
      </c>
      <c r="Q175" s="201">
        <f t="shared" si="93"/>
        <v>27897.894</v>
      </c>
      <c r="S175" s="131">
        <v>0.1</v>
      </c>
      <c r="Z175" s="24">
        <f t="shared" si="94"/>
        <v>12193</v>
      </c>
      <c r="AA175" s="136">
        <f t="shared" si="95"/>
        <v>2.6656519307032001E-4</v>
      </c>
      <c r="AB175" s="136">
        <f t="shared" si="96"/>
        <v>1.8874734806248697E-2</v>
      </c>
      <c r="AC175" s="136">
        <f t="shared" si="108"/>
        <v>1.8874734806248697E-2</v>
      </c>
      <c r="AD175" s="136"/>
      <c r="AE175" s="136">
        <f t="shared" si="97"/>
        <v>3.5625561400621607E-5</v>
      </c>
      <c r="AF175" s="202">
        <f t="shared" si="98"/>
        <v>27897.894</v>
      </c>
      <c r="AG175" s="203"/>
      <c r="AH175" s="24">
        <f t="shared" si="99"/>
        <v>3.2980853971633453E-3</v>
      </c>
      <c r="AI175" s="24">
        <f t="shared" si="100"/>
        <v>1.0993727919872591</v>
      </c>
      <c r="AJ175" s="24">
        <f t="shared" si="101"/>
        <v>0.59999033832122506</v>
      </c>
      <c r="AK175" s="24">
        <f t="shared" si="102"/>
        <v>0.28306368225658501</v>
      </c>
      <c r="AL175" s="24">
        <f t="shared" si="103"/>
        <v>1.2331760657538808</v>
      </c>
      <c r="AM175" s="24">
        <f t="shared" si="104"/>
        <v>0.7087705720964973</v>
      </c>
      <c r="AN175" s="136">
        <f t="shared" si="110"/>
        <v>0.95918878342521308</v>
      </c>
      <c r="AO175" s="136">
        <f t="shared" si="110"/>
        <v>0.95918233719954171</v>
      </c>
      <c r="AP175" s="136">
        <f t="shared" si="110"/>
        <v>0.95914491603232355</v>
      </c>
      <c r="AQ175" s="136">
        <f t="shared" si="110"/>
        <v>0.95892772077738686</v>
      </c>
      <c r="AR175" s="136">
        <f t="shared" si="110"/>
        <v>0.9576684280143557</v>
      </c>
      <c r="AS175" s="136">
        <f t="shared" si="110"/>
        <v>0.95041098168125349</v>
      </c>
      <c r="AT175" s="136">
        <f t="shared" si="110"/>
        <v>0.9099336393819637</v>
      </c>
      <c r="AU175" s="136">
        <f t="shared" si="105"/>
        <v>0.71357207885994978</v>
      </c>
      <c r="AV175" s="136"/>
      <c r="AX175" s="136"/>
    </row>
    <row r="176" spans="1:50" ht="12.95" customHeight="1" x14ac:dyDescent="0.2">
      <c r="A176" s="206" t="s">
        <v>577</v>
      </c>
      <c r="B176" s="64"/>
      <c r="C176" s="208">
        <v>42917.678999999996</v>
      </c>
      <c r="D176" s="208"/>
      <c r="E176" s="129">
        <f t="shared" si="91"/>
        <v>12198.494686447077</v>
      </c>
      <c r="F176" s="199">
        <f t="shared" si="92"/>
        <v>12198.5</v>
      </c>
      <c r="G176" s="130">
        <f t="shared" si="107"/>
        <v>-1.2611499987542629E-3</v>
      </c>
      <c r="I176" s="129">
        <f>G176</f>
        <v>-1.2611499987542629E-3</v>
      </c>
      <c r="K176" s="199"/>
      <c r="O176" s="199"/>
      <c r="P176" s="129" t="s">
        <v>567</v>
      </c>
      <c r="Q176" s="201">
        <f t="shared" si="93"/>
        <v>27899.178999999996</v>
      </c>
      <c r="S176" s="131">
        <v>0.1</v>
      </c>
      <c r="Z176" s="24">
        <f t="shared" si="94"/>
        <v>12198.5</v>
      </c>
      <c r="AA176" s="136">
        <f t="shared" si="95"/>
        <v>2.6954324751154654E-4</v>
      </c>
      <c r="AB176" s="136">
        <f t="shared" si="96"/>
        <v>-1.5306932462658095E-3</v>
      </c>
      <c r="AC176" s="136">
        <f t="shared" si="108"/>
        <v>-1.5306932462658095E-3</v>
      </c>
      <c r="AD176" s="136"/>
      <c r="AE176" s="136">
        <f t="shared" si="97"/>
        <v>2.343021814163762E-7</v>
      </c>
      <c r="AF176" s="202">
        <f t="shared" si="98"/>
        <v>27899.178999999996</v>
      </c>
      <c r="AG176" s="203"/>
      <c r="AH176" s="24">
        <f t="shared" si="99"/>
        <v>3.3057786126045718E-3</v>
      </c>
      <c r="AI176" s="24">
        <f t="shared" si="100"/>
        <v>1.0990971090245918</v>
      </c>
      <c r="AJ176" s="24">
        <f t="shared" si="101"/>
        <v>0.6007690682369955</v>
      </c>
      <c r="AK176" s="24">
        <f t="shared" si="102"/>
        <v>0.28316031322021129</v>
      </c>
      <c r="AL176" s="24">
        <f t="shared" si="103"/>
        <v>1.2341498250543905</v>
      </c>
      <c r="AM176" s="24">
        <f t="shared" si="104"/>
        <v>0.70950229108966922</v>
      </c>
      <c r="AN176" s="136">
        <f t="shared" si="110"/>
        <v>0.96003383221784444</v>
      </c>
      <c r="AO176" s="136">
        <f t="shared" si="110"/>
        <v>0.96002742450886402</v>
      </c>
      <c r="AP176" s="136">
        <f t="shared" si="110"/>
        <v>0.95999018204298348</v>
      </c>
      <c r="AQ176" s="136">
        <f t="shared" si="110"/>
        <v>0.95977376303034356</v>
      </c>
      <c r="AR176" s="136">
        <f t="shared" si="110"/>
        <v>0.95851745508203934</v>
      </c>
      <c r="AS176" s="136">
        <f t="shared" si="110"/>
        <v>0.95126848430024413</v>
      </c>
      <c r="AT176" s="136">
        <f t="shared" si="110"/>
        <v>0.91079182294792993</v>
      </c>
      <c r="AU176" s="136">
        <f t="shared" si="105"/>
        <v>0.71427164326878056</v>
      </c>
      <c r="AV176" s="136"/>
      <c r="AX176" s="136"/>
    </row>
    <row r="177" spans="1:50" ht="12.95" customHeight="1" x14ac:dyDescent="0.2">
      <c r="A177" s="206" t="s">
        <v>598</v>
      </c>
      <c r="B177" s="207"/>
      <c r="C177" s="208">
        <v>42920.642999999996</v>
      </c>
      <c r="D177" s="208">
        <v>4.0000000000000001E-3</v>
      </c>
      <c r="E177" s="129">
        <f t="shared" si="91"/>
        <v>12210.982789253992</v>
      </c>
      <c r="F177" s="199">
        <f t="shared" si="92"/>
        <v>12211</v>
      </c>
      <c r="G177" s="130">
        <f t="shared" si="107"/>
        <v>-4.0848999997251667E-3</v>
      </c>
      <c r="J177" s="199">
        <f>G177</f>
        <v>-4.0848999997251667E-3</v>
      </c>
      <c r="O177" s="199"/>
      <c r="Q177" s="201">
        <f t="shared" si="93"/>
        <v>27902.142999999996</v>
      </c>
      <c r="S177" s="131">
        <v>0.3</v>
      </c>
      <c r="Z177" s="24">
        <f t="shared" si="94"/>
        <v>12211</v>
      </c>
      <c r="AA177" s="136">
        <f t="shared" si="95"/>
        <v>2.7629829492639658E-4</v>
      </c>
      <c r="AB177" s="136">
        <f t="shared" si="96"/>
        <v>-4.3611982946515637E-3</v>
      </c>
      <c r="AC177" s="136">
        <f t="shared" si="108"/>
        <v>-4.3611982946515637E-3</v>
      </c>
      <c r="AD177" s="136"/>
      <c r="AE177" s="136">
        <f t="shared" si="97"/>
        <v>5.7060151695815122E-6</v>
      </c>
      <c r="AF177" s="202">
        <f t="shared" si="98"/>
        <v>27902.142999999996</v>
      </c>
      <c r="AG177" s="203"/>
      <c r="AH177" s="24">
        <f t="shared" si="99"/>
        <v>3.323247235019422E-3</v>
      </c>
      <c r="AI177" s="24">
        <f t="shared" si="100"/>
        <v>1.0984707224091821</v>
      </c>
      <c r="AJ177" s="24">
        <f t="shared" si="101"/>
        <v>0.6025353399129455</v>
      </c>
      <c r="AK177" s="24">
        <f t="shared" si="102"/>
        <v>0.28337875154678377</v>
      </c>
      <c r="AL177" s="24">
        <f t="shared" si="103"/>
        <v>1.2363610983773654</v>
      </c>
      <c r="AM177" s="24">
        <f t="shared" si="104"/>
        <v>0.71116580368428539</v>
      </c>
      <c r="AN177" s="136">
        <f t="shared" si="110"/>
        <v>0.96195360939833641</v>
      </c>
      <c r="AO177" s="136">
        <f t="shared" si="110"/>
        <v>0.96194728864991697</v>
      </c>
      <c r="AP177" s="136">
        <f t="shared" si="110"/>
        <v>0.96191045051065849</v>
      </c>
      <c r="AQ177" s="136">
        <f t="shared" si="110"/>
        <v>0.96169579178302445</v>
      </c>
      <c r="AR177" s="136">
        <f t="shared" si="110"/>
        <v>0.96044626975810277</v>
      </c>
      <c r="AS177" s="136">
        <f t="shared" si="110"/>
        <v>0.95321663893144204</v>
      </c>
      <c r="AT177" s="136">
        <f t="shared" si="110"/>
        <v>0.91274188234500242</v>
      </c>
      <c r="AU177" s="136">
        <f t="shared" si="105"/>
        <v>0.71586156237976084</v>
      </c>
      <c r="AV177" s="136"/>
      <c r="AX177" s="136"/>
    </row>
    <row r="178" spans="1:50" ht="12.95" customHeight="1" x14ac:dyDescent="0.2">
      <c r="A178" s="206" t="s">
        <v>598</v>
      </c>
      <c r="B178" s="207"/>
      <c r="C178" s="208">
        <v>42922.665000000001</v>
      </c>
      <c r="D178" s="208">
        <v>4.0000000000000001E-3</v>
      </c>
      <c r="E178" s="129">
        <f t="shared" si="91"/>
        <v>12219.50200108788</v>
      </c>
      <c r="F178" s="199">
        <f t="shared" si="92"/>
        <v>12219.5</v>
      </c>
      <c r="G178" s="130">
        <f t="shared" si="107"/>
        <v>4.7495000035269186E-4</v>
      </c>
      <c r="J178" s="199">
        <f>G178</f>
        <v>4.7495000035269186E-4</v>
      </c>
      <c r="O178" s="199"/>
      <c r="Q178" s="201">
        <f t="shared" si="93"/>
        <v>27904.165000000001</v>
      </c>
      <c r="S178" s="131">
        <v>0.3</v>
      </c>
      <c r="Z178" s="24">
        <f t="shared" si="94"/>
        <v>12219.5</v>
      </c>
      <c r="AA178" s="136">
        <f t="shared" si="95"/>
        <v>2.8088119299505242E-4</v>
      </c>
      <c r="AB178" s="136">
        <f t="shared" si="96"/>
        <v>1.9406880735763944E-4</v>
      </c>
      <c r="AC178" s="136">
        <f t="shared" si="108"/>
        <v>1.9406880735763944E-4</v>
      </c>
      <c r="AD178" s="136"/>
      <c r="AE178" s="136">
        <f t="shared" si="97"/>
        <v>1.1298810596764971E-8</v>
      </c>
      <c r="AF178" s="202">
        <f t="shared" si="98"/>
        <v>27904.165000000001</v>
      </c>
      <c r="AG178" s="203"/>
      <c r="AH178" s="24">
        <f t="shared" si="99"/>
        <v>3.3351132220880778E-3</v>
      </c>
      <c r="AI178" s="24">
        <f t="shared" si="100"/>
        <v>1.0980449124964662</v>
      </c>
      <c r="AJ178" s="24">
        <f t="shared" si="101"/>
        <v>0.60373357455469157</v>
      </c>
      <c r="AK178" s="24">
        <f t="shared" si="102"/>
        <v>0.28352635703503876</v>
      </c>
      <c r="AL178" s="24">
        <f t="shared" si="103"/>
        <v>1.2378633245037256</v>
      </c>
      <c r="AM178" s="24">
        <f t="shared" si="104"/>
        <v>0.71229740196103097</v>
      </c>
      <c r="AN178" s="136">
        <f t="shared" si="110"/>
        <v>0.96325843269428379</v>
      </c>
      <c r="AO178" s="136">
        <f t="shared" si="110"/>
        <v>0.9632521706217021</v>
      </c>
      <c r="AP178" s="136">
        <f t="shared" si="110"/>
        <v>0.96321560598339917</v>
      </c>
      <c r="AQ178" s="136">
        <f t="shared" si="110"/>
        <v>0.96300214112421167</v>
      </c>
      <c r="AR178" s="136">
        <f t="shared" si="110"/>
        <v>0.96175723517785694</v>
      </c>
      <c r="AS178" s="136">
        <f t="shared" si="110"/>
        <v>0.95454081654237655</v>
      </c>
      <c r="AT178" s="136">
        <f t="shared" si="110"/>
        <v>0.91406763851424633</v>
      </c>
      <c r="AU178" s="136">
        <f t="shared" si="105"/>
        <v>0.71694270737522725</v>
      </c>
      <c r="AV178" s="136"/>
      <c r="AX178" s="136"/>
    </row>
    <row r="179" spans="1:50" ht="12.95" customHeight="1" x14ac:dyDescent="0.2">
      <c r="A179" s="206" t="s">
        <v>481</v>
      </c>
      <c r="B179" s="207" t="s">
        <v>646</v>
      </c>
      <c r="C179" s="208">
        <v>42923.370999999999</v>
      </c>
      <c r="D179" s="208"/>
      <c r="E179" s="129">
        <f t="shared" si="91"/>
        <v>12222.476562687631</v>
      </c>
      <c r="F179" s="199">
        <f t="shared" si="92"/>
        <v>12222.5</v>
      </c>
      <c r="G179" s="130">
        <f t="shared" si="107"/>
        <v>-5.5627499968977645E-3</v>
      </c>
      <c r="J179" s="199"/>
      <c r="O179" s="199"/>
      <c r="P179" s="129" t="s">
        <v>567</v>
      </c>
      <c r="Q179" s="201">
        <f t="shared" si="93"/>
        <v>27904.870999999999</v>
      </c>
      <c r="R179" s="129">
        <f>C179-(C$7+F179*C$8)</f>
        <v>-5.5627499968977645E-3</v>
      </c>
      <c r="Z179" s="24">
        <f t="shared" si="94"/>
        <v>12222.5</v>
      </c>
      <c r="AA179" s="136">
        <f t="shared" si="95"/>
        <v>2.8249664761695022E-4</v>
      </c>
      <c r="AB179" s="136">
        <f t="shared" si="96"/>
        <v>-5.8452466445147143E-3</v>
      </c>
      <c r="AC179" s="136">
        <f t="shared" si="108"/>
        <v>-5.8452466445147143E-3</v>
      </c>
      <c r="AD179" s="136"/>
      <c r="AE179" s="136">
        <f t="shared" si="97"/>
        <v>0</v>
      </c>
      <c r="AF179" s="202">
        <f t="shared" si="98"/>
        <v>27904.870999999999</v>
      </c>
      <c r="AG179" s="203"/>
      <c r="AH179" s="24">
        <f t="shared" si="99"/>
        <v>3.339298764709976E-3</v>
      </c>
      <c r="AI179" s="24">
        <f t="shared" si="100"/>
        <v>1.0978946526325388</v>
      </c>
      <c r="AJ179" s="24">
        <f t="shared" si="101"/>
        <v>0.60415593414255098</v>
      </c>
      <c r="AK179" s="24">
        <f t="shared" si="102"/>
        <v>0.28357827312041123</v>
      </c>
      <c r="AL179" s="24">
        <f t="shared" si="103"/>
        <v>1.2383932438604759</v>
      </c>
      <c r="AM179" s="24">
        <f t="shared" si="104"/>
        <v>0.71269686899336038</v>
      </c>
      <c r="AN179" s="136">
        <f t="shared" si="110"/>
        <v>0.96371883775802458</v>
      </c>
      <c r="AO179" s="136">
        <f t="shared" si="110"/>
        <v>0.96371259630629491</v>
      </c>
      <c r="AP179" s="136">
        <f t="shared" si="110"/>
        <v>0.96367612791868729</v>
      </c>
      <c r="AQ179" s="136">
        <f t="shared" si="110"/>
        <v>0.96346308381560486</v>
      </c>
      <c r="AR179" s="136">
        <f t="shared" si="110"/>
        <v>0.9622198073685293</v>
      </c>
      <c r="AS179" s="136">
        <f t="shared" si="110"/>
        <v>0.95500806359497403</v>
      </c>
      <c r="AT179" s="136">
        <f t="shared" si="110"/>
        <v>0.91453549745864171</v>
      </c>
      <c r="AU179" s="136">
        <f t="shared" si="105"/>
        <v>0.71732428796186287</v>
      </c>
      <c r="AV179" s="136"/>
      <c r="AX179" s="136"/>
    </row>
    <row r="180" spans="1:50" ht="12.95" customHeight="1" x14ac:dyDescent="0.2">
      <c r="A180" s="206" t="s">
        <v>598</v>
      </c>
      <c r="B180" s="207"/>
      <c r="C180" s="208">
        <v>42925.637999999999</v>
      </c>
      <c r="D180" s="208">
        <v>4.0000000000000001E-3</v>
      </c>
      <c r="E180" s="129">
        <f t="shared" si="91"/>
        <v>12232.028023235294</v>
      </c>
      <c r="F180" s="199">
        <f t="shared" si="92"/>
        <v>12232</v>
      </c>
      <c r="G180" s="130">
        <f t="shared" si="107"/>
        <v>6.6512000048533082E-3</v>
      </c>
      <c r="J180" s="199">
        <f>G180</f>
        <v>6.6512000048533082E-3</v>
      </c>
      <c r="O180" s="199"/>
      <c r="Q180" s="201">
        <f t="shared" si="93"/>
        <v>27907.137999999999</v>
      </c>
      <c r="S180" s="131">
        <v>0.3</v>
      </c>
      <c r="Z180" s="24">
        <f t="shared" si="94"/>
        <v>12232</v>
      </c>
      <c r="AA180" s="136">
        <f t="shared" si="95"/>
        <v>2.8760522788089538E-4</v>
      </c>
      <c r="AB180" s="136">
        <f t="shared" si="96"/>
        <v>6.3635947769724128E-3</v>
      </c>
      <c r="AC180" s="136">
        <f t="shared" si="108"/>
        <v>6.3635947769724128E-3</v>
      </c>
      <c r="AD180" s="136"/>
      <c r="AE180" s="136">
        <f t="shared" si="97"/>
        <v>1.2148601545653172E-5</v>
      </c>
      <c r="AF180" s="202">
        <f t="shared" si="98"/>
        <v>27907.137999999999</v>
      </c>
      <c r="AG180" s="203"/>
      <c r="AH180" s="24">
        <f t="shared" si="99"/>
        <v>3.3525445319739213E-3</v>
      </c>
      <c r="AI180" s="24">
        <f t="shared" si="100"/>
        <v>1.0974189200332634</v>
      </c>
      <c r="AJ180" s="24">
        <f t="shared" si="101"/>
        <v>0.60549152494348546</v>
      </c>
      <c r="AK180" s="24">
        <f t="shared" si="102"/>
        <v>0.28374205542984399</v>
      </c>
      <c r="AL180" s="24">
        <f t="shared" si="103"/>
        <v>1.240070365105125</v>
      </c>
      <c r="AM180" s="24">
        <f t="shared" si="104"/>
        <v>0.71396212189921726</v>
      </c>
      <c r="AN180" s="136">
        <f t="shared" si="110"/>
        <v>0.96517637139914125</v>
      </c>
      <c r="AO180" s="136">
        <f t="shared" si="110"/>
        <v>0.96517019494335166</v>
      </c>
      <c r="AP180" s="136">
        <f t="shared" si="110"/>
        <v>0.96513403038760337</v>
      </c>
      <c r="AQ180" s="136">
        <f t="shared" si="110"/>
        <v>0.96492231656643657</v>
      </c>
      <c r="AR180" s="136">
        <f t="shared" si="110"/>
        <v>0.96368420114409725</v>
      </c>
      <c r="AS180" s="136">
        <f t="shared" si="110"/>
        <v>0.95648730131787485</v>
      </c>
      <c r="AT180" s="136">
        <f t="shared" si="110"/>
        <v>0.91601686128553694</v>
      </c>
      <c r="AU180" s="136">
        <f t="shared" si="105"/>
        <v>0.71853262648620753</v>
      </c>
      <c r="AV180" s="136"/>
      <c r="AX180" s="136"/>
    </row>
    <row r="181" spans="1:50" ht="12.95" customHeight="1" x14ac:dyDescent="0.2">
      <c r="A181" s="206" t="s">
        <v>577</v>
      </c>
      <c r="B181" s="64"/>
      <c r="C181" s="208">
        <v>42932.747000000003</v>
      </c>
      <c r="D181" s="208"/>
      <c r="E181" s="129">
        <f t="shared" si="91"/>
        <v>12261.980088975652</v>
      </c>
      <c r="F181" s="199">
        <f t="shared" si="92"/>
        <v>12262</v>
      </c>
      <c r="G181" s="130">
        <f t="shared" si="107"/>
        <v>-4.7257999976864085E-3</v>
      </c>
      <c r="K181" s="199"/>
      <c r="O181" s="199"/>
      <c r="P181" s="129" t="s">
        <v>567</v>
      </c>
      <c r="Q181" s="201">
        <f t="shared" si="93"/>
        <v>27914.247000000003</v>
      </c>
      <c r="R181" s="129">
        <f>C181-(C$7+F181*C$8)</f>
        <v>-4.7257999976864085E-3</v>
      </c>
      <c r="Z181" s="24">
        <f t="shared" si="94"/>
        <v>12262</v>
      </c>
      <c r="AA181" s="136">
        <f t="shared" si="95"/>
        <v>3.0366730620959119E-4</v>
      </c>
      <c r="AB181" s="136">
        <f t="shared" si="96"/>
        <v>-5.0294673038959996E-3</v>
      </c>
      <c r="AC181" s="136">
        <f t="shared" si="108"/>
        <v>-5.0294673038959996E-3</v>
      </c>
      <c r="AD181" s="136"/>
      <c r="AE181" s="136">
        <f t="shared" si="97"/>
        <v>0</v>
      </c>
      <c r="AF181" s="202">
        <f t="shared" si="98"/>
        <v>27914.247000000003</v>
      </c>
      <c r="AG181" s="203"/>
      <c r="AH181" s="24">
        <f t="shared" si="99"/>
        <v>3.3942887703026169E-3</v>
      </c>
      <c r="AI181" s="24">
        <f t="shared" si="100"/>
        <v>1.0959175248031225</v>
      </c>
      <c r="AJ181" s="24">
        <f t="shared" si="101"/>
        <v>0.60969042231499548</v>
      </c>
      <c r="AK181" s="24">
        <f t="shared" si="102"/>
        <v>0.28425310629022577</v>
      </c>
      <c r="AL181" s="24">
        <f t="shared" si="103"/>
        <v>1.2453570007475074</v>
      </c>
      <c r="AM181" s="24">
        <f t="shared" si="104"/>
        <v>0.71796040458571775</v>
      </c>
      <c r="AN181" s="136">
        <f t="shared" ref="AN181:AT190" si="111">$AU181+$AB$7*SIN(AO181)</f>
        <v>0.96977496250639761</v>
      </c>
      <c r="AO181" s="136">
        <f t="shared" si="111"/>
        <v>0.96976898828138303</v>
      </c>
      <c r="AP181" s="136">
        <f t="shared" si="111"/>
        <v>0.96973377356602319</v>
      </c>
      <c r="AQ181" s="136">
        <f t="shared" si="111"/>
        <v>0.96952623924778969</v>
      </c>
      <c r="AR181" s="136">
        <f t="shared" si="111"/>
        <v>0.96830442976684128</v>
      </c>
      <c r="AS181" s="136">
        <f t="shared" si="111"/>
        <v>0.9611548033223577</v>
      </c>
      <c r="AT181" s="136">
        <f t="shared" si="111"/>
        <v>0.92069295743725965</v>
      </c>
      <c r="AU181" s="136">
        <f t="shared" si="105"/>
        <v>0.72234843235256108</v>
      </c>
      <c r="AV181" s="136"/>
      <c r="AX181" s="136"/>
    </row>
    <row r="182" spans="1:50" ht="12.95" customHeight="1" x14ac:dyDescent="0.2">
      <c r="A182" s="206" t="s">
        <v>577</v>
      </c>
      <c r="B182" s="64"/>
      <c r="C182" s="208">
        <v>42932.752999999997</v>
      </c>
      <c r="D182" s="208"/>
      <c r="E182" s="129">
        <f t="shared" si="91"/>
        <v>12262.005368535963</v>
      </c>
      <c r="F182" s="199">
        <f t="shared" si="92"/>
        <v>12262</v>
      </c>
      <c r="G182" s="130">
        <f t="shared" si="107"/>
        <v>1.2741999962599948E-3</v>
      </c>
      <c r="K182" s="199"/>
      <c r="O182" s="199"/>
      <c r="P182" s="129" t="s">
        <v>567</v>
      </c>
      <c r="Q182" s="201">
        <f t="shared" si="93"/>
        <v>27914.252999999997</v>
      </c>
      <c r="R182" s="129">
        <f>C182-(C$7+F182*C$8)</f>
        <v>1.2741999962599948E-3</v>
      </c>
      <c r="Z182" s="24">
        <f t="shared" si="94"/>
        <v>12262</v>
      </c>
      <c r="AA182" s="136">
        <f t="shared" si="95"/>
        <v>3.0366730620959119E-4</v>
      </c>
      <c r="AB182" s="136">
        <f t="shared" si="96"/>
        <v>9.7053269005040362E-4</v>
      </c>
      <c r="AC182" s="136">
        <f t="shared" si="108"/>
        <v>9.7053269005040362E-4</v>
      </c>
      <c r="AD182" s="136"/>
      <c r="AE182" s="136">
        <f t="shared" si="97"/>
        <v>0</v>
      </c>
      <c r="AF182" s="202">
        <f t="shared" si="98"/>
        <v>27914.252999999997</v>
      </c>
      <c r="AG182" s="203"/>
      <c r="AH182" s="24">
        <f t="shared" si="99"/>
        <v>3.3942887703026169E-3</v>
      </c>
      <c r="AI182" s="24">
        <f t="shared" si="100"/>
        <v>1.0959175248031225</v>
      </c>
      <c r="AJ182" s="24">
        <f t="shared" si="101"/>
        <v>0.60969042231499548</v>
      </c>
      <c r="AK182" s="24">
        <f t="shared" si="102"/>
        <v>0.28425310629022577</v>
      </c>
      <c r="AL182" s="24">
        <f t="shared" si="103"/>
        <v>1.2453570007475074</v>
      </c>
      <c r="AM182" s="24">
        <f t="shared" si="104"/>
        <v>0.71796040458571775</v>
      </c>
      <c r="AN182" s="136">
        <f t="shared" si="111"/>
        <v>0.96977496250639761</v>
      </c>
      <c r="AO182" s="136">
        <f t="shared" si="111"/>
        <v>0.96976898828138303</v>
      </c>
      <c r="AP182" s="136">
        <f t="shared" si="111"/>
        <v>0.96973377356602319</v>
      </c>
      <c r="AQ182" s="136">
        <f t="shared" si="111"/>
        <v>0.96952623924778969</v>
      </c>
      <c r="AR182" s="136">
        <f t="shared" si="111"/>
        <v>0.96830442976684128</v>
      </c>
      <c r="AS182" s="136">
        <f t="shared" si="111"/>
        <v>0.9611548033223577</v>
      </c>
      <c r="AT182" s="136">
        <f t="shared" si="111"/>
        <v>0.92069295743725965</v>
      </c>
      <c r="AU182" s="136">
        <f t="shared" si="105"/>
        <v>0.72234843235256108</v>
      </c>
      <c r="AV182" s="136"/>
      <c r="AX182" s="136"/>
    </row>
    <row r="183" spans="1:50" ht="12.95" customHeight="1" x14ac:dyDescent="0.2">
      <c r="A183" s="206" t="s">
        <v>577</v>
      </c>
      <c r="B183" s="64"/>
      <c r="C183" s="208">
        <v>42932.754999999997</v>
      </c>
      <c r="D183" s="208"/>
      <c r="E183" s="129">
        <f t="shared" si="91"/>
        <v>12262.013795056078</v>
      </c>
      <c r="F183" s="199">
        <f t="shared" si="92"/>
        <v>12262</v>
      </c>
      <c r="G183" s="130">
        <f t="shared" si="107"/>
        <v>3.2741999966674484E-3</v>
      </c>
      <c r="K183" s="199"/>
      <c r="O183" s="199"/>
      <c r="P183" s="129" t="s">
        <v>567</v>
      </c>
      <c r="Q183" s="201">
        <f t="shared" si="93"/>
        <v>27914.254999999997</v>
      </c>
      <c r="R183" s="129">
        <f>C183-(C$7+F183*C$8)</f>
        <v>3.2741999966674484E-3</v>
      </c>
      <c r="Z183" s="24">
        <f t="shared" si="94"/>
        <v>12262</v>
      </c>
      <c r="AA183" s="136">
        <f t="shared" si="95"/>
        <v>3.0366730620959119E-4</v>
      </c>
      <c r="AB183" s="136">
        <f t="shared" si="96"/>
        <v>2.9705326904578572E-3</v>
      </c>
      <c r="AC183" s="136">
        <f t="shared" si="108"/>
        <v>2.9705326904578572E-3</v>
      </c>
      <c r="AD183" s="136"/>
      <c r="AE183" s="136">
        <f t="shared" si="97"/>
        <v>0</v>
      </c>
      <c r="AF183" s="202">
        <f t="shared" si="98"/>
        <v>27914.254999999997</v>
      </c>
      <c r="AG183" s="203"/>
      <c r="AH183" s="24">
        <f t="shared" si="99"/>
        <v>3.3942887703026169E-3</v>
      </c>
      <c r="AI183" s="24">
        <f t="shared" si="100"/>
        <v>1.0959175248031225</v>
      </c>
      <c r="AJ183" s="24">
        <f t="shared" si="101"/>
        <v>0.60969042231499548</v>
      </c>
      <c r="AK183" s="24">
        <f t="shared" si="102"/>
        <v>0.28425310629022577</v>
      </c>
      <c r="AL183" s="24">
        <f t="shared" si="103"/>
        <v>1.2453570007475074</v>
      </c>
      <c r="AM183" s="24">
        <f t="shared" si="104"/>
        <v>0.71796040458571775</v>
      </c>
      <c r="AN183" s="136">
        <f t="shared" si="111"/>
        <v>0.96977496250639761</v>
      </c>
      <c r="AO183" s="136">
        <f t="shared" si="111"/>
        <v>0.96976898828138303</v>
      </c>
      <c r="AP183" s="136">
        <f t="shared" si="111"/>
        <v>0.96973377356602319</v>
      </c>
      <c r="AQ183" s="136">
        <f t="shared" si="111"/>
        <v>0.96952623924778969</v>
      </c>
      <c r="AR183" s="136">
        <f t="shared" si="111"/>
        <v>0.96830442976684128</v>
      </c>
      <c r="AS183" s="136">
        <f t="shared" si="111"/>
        <v>0.9611548033223577</v>
      </c>
      <c r="AT183" s="136">
        <f t="shared" si="111"/>
        <v>0.92069295743725965</v>
      </c>
      <c r="AU183" s="136">
        <f t="shared" si="105"/>
        <v>0.72234843235256108</v>
      </c>
      <c r="AV183" s="136"/>
      <c r="AX183" s="136"/>
    </row>
    <row r="184" spans="1:50" ht="12.95" customHeight="1" x14ac:dyDescent="0.2">
      <c r="A184" s="206" t="s">
        <v>577</v>
      </c>
      <c r="B184" s="64"/>
      <c r="C184" s="208">
        <v>42933.696000000004</v>
      </c>
      <c r="D184" s="208"/>
      <c r="E184" s="129">
        <f t="shared" si="91"/>
        <v>12265.978472769095</v>
      </c>
      <c r="F184" s="199">
        <f t="shared" si="92"/>
        <v>12266</v>
      </c>
      <c r="G184" s="130">
        <f t="shared" si="107"/>
        <v>-5.1093999936711043E-3</v>
      </c>
      <c r="K184" s="199"/>
      <c r="O184" s="199"/>
      <c r="P184" s="129" t="s">
        <v>567</v>
      </c>
      <c r="Q184" s="201">
        <f t="shared" si="93"/>
        <v>27915.196000000004</v>
      </c>
      <c r="R184" s="129">
        <f>C184-(C$7+F184*C$8)</f>
        <v>-5.1093999936711043E-3</v>
      </c>
      <c r="Z184" s="24">
        <f t="shared" si="94"/>
        <v>12266</v>
      </c>
      <c r="AA184" s="136">
        <f t="shared" si="95"/>
        <v>3.058008311337488E-4</v>
      </c>
      <c r="AB184" s="136">
        <f t="shared" si="96"/>
        <v>-5.4152008248048531E-3</v>
      </c>
      <c r="AC184" s="136">
        <f t="shared" si="108"/>
        <v>-5.4152008248048531E-3</v>
      </c>
      <c r="AD184" s="136"/>
      <c r="AE184" s="136">
        <f t="shared" si="97"/>
        <v>0</v>
      </c>
      <c r="AF184" s="202">
        <f t="shared" si="98"/>
        <v>27915.196000000004</v>
      </c>
      <c r="AG184" s="203"/>
      <c r="AH184" s="24">
        <f t="shared" si="99"/>
        <v>3.3998449512267735E-3</v>
      </c>
      <c r="AI184" s="24">
        <f t="shared" si="100"/>
        <v>1.0957174461546315</v>
      </c>
      <c r="AJ184" s="24">
        <f t="shared" si="101"/>
        <v>0.61024812428089059</v>
      </c>
      <c r="AK184" s="24">
        <f t="shared" si="102"/>
        <v>0.28432054182143646</v>
      </c>
      <c r="AL184" s="24">
        <f t="shared" si="103"/>
        <v>1.2460607922119791</v>
      </c>
      <c r="AM184" s="24">
        <f t="shared" si="104"/>
        <v>0.71849382579491983</v>
      </c>
      <c r="AN184" s="136">
        <f t="shared" si="111"/>
        <v>0.97038763229486213</v>
      </c>
      <c r="AO184" s="136">
        <f t="shared" si="111"/>
        <v>0.97038168468841302</v>
      </c>
      <c r="AP184" s="136">
        <f t="shared" si="111"/>
        <v>0.9703465955101479</v>
      </c>
      <c r="AQ184" s="136">
        <f t="shared" si="111"/>
        <v>0.97013961596869169</v>
      </c>
      <c r="AR184" s="136">
        <f t="shared" si="111"/>
        <v>0.96891998135822321</v>
      </c>
      <c r="AS184" s="136">
        <f t="shared" si="111"/>
        <v>0.96177670326037412</v>
      </c>
      <c r="AT184" s="136">
        <f t="shared" si="111"/>
        <v>0.92131621899512184</v>
      </c>
      <c r="AU184" s="136">
        <f t="shared" si="105"/>
        <v>0.72285720646807405</v>
      </c>
      <c r="AV184" s="136"/>
      <c r="AX184" s="136"/>
    </row>
    <row r="185" spans="1:50" ht="12.95" customHeight="1" x14ac:dyDescent="0.2">
      <c r="A185" s="206" t="s">
        <v>481</v>
      </c>
      <c r="B185" s="207" t="s">
        <v>646</v>
      </c>
      <c r="C185" s="208">
        <v>42937.377999999997</v>
      </c>
      <c r="D185" s="208"/>
      <c r="E185" s="129">
        <f t="shared" si="91"/>
        <v>12281.491696296418</v>
      </c>
      <c r="F185" s="199">
        <f t="shared" si="92"/>
        <v>12281.5</v>
      </c>
      <c r="G185" s="130">
        <f t="shared" si="107"/>
        <v>-1.9708500039996579E-3</v>
      </c>
      <c r="I185" s="129">
        <f>G185</f>
        <v>-1.9708500039996579E-3</v>
      </c>
      <c r="K185" s="199"/>
      <c r="O185" s="199"/>
      <c r="P185" s="129" t="s">
        <v>567</v>
      </c>
      <c r="Q185" s="201">
        <f t="shared" si="93"/>
        <v>27918.877999999997</v>
      </c>
      <c r="S185" s="131">
        <v>0.1</v>
      </c>
      <c r="Z185" s="24">
        <f t="shared" si="94"/>
        <v>12281.5</v>
      </c>
      <c r="AA185" s="136">
        <f t="shared" si="95"/>
        <v>3.1405022167264917E-4</v>
      </c>
      <c r="AB185" s="136">
        <f t="shared" si="96"/>
        <v>-2.2849002256723071E-3</v>
      </c>
      <c r="AC185" s="136">
        <f t="shared" si="108"/>
        <v>-2.2849002256723071E-3</v>
      </c>
      <c r="AD185" s="136"/>
      <c r="AE185" s="136">
        <f t="shared" si="97"/>
        <v>5.2207690412773598E-7</v>
      </c>
      <c r="AF185" s="202">
        <f t="shared" si="98"/>
        <v>27918.877999999997</v>
      </c>
      <c r="AG185" s="203"/>
      <c r="AH185" s="24">
        <f t="shared" si="99"/>
        <v>3.4213535067656744E-3</v>
      </c>
      <c r="AI185" s="24">
        <f t="shared" si="100"/>
        <v>1.09494238505272</v>
      </c>
      <c r="AJ185" s="24">
        <f t="shared" si="101"/>
        <v>0.61240444350130419</v>
      </c>
      <c r="AK185" s="24">
        <f t="shared" si="102"/>
        <v>0.28458029362642284</v>
      </c>
      <c r="AL185" s="24">
        <f t="shared" si="103"/>
        <v>1.2487855574929951</v>
      </c>
      <c r="AM185" s="24">
        <f t="shared" si="104"/>
        <v>0.72056154111804127</v>
      </c>
      <c r="AN185" s="136">
        <f t="shared" si="111"/>
        <v>0.97276067109137987</v>
      </c>
      <c r="AO185" s="136">
        <f t="shared" si="111"/>
        <v>0.97275482586661188</v>
      </c>
      <c r="AP185" s="136">
        <f t="shared" si="111"/>
        <v>0.97272022067381059</v>
      </c>
      <c r="AQ185" s="136">
        <f t="shared" si="111"/>
        <v>0.97251538526901216</v>
      </c>
      <c r="AR185" s="136">
        <f t="shared" si="111"/>
        <v>0.97130417951030501</v>
      </c>
      <c r="AS185" s="136">
        <f t="shared" si="111"/>
        <v>0.96418560070625092</v>
      </c>
      <c r="AT185" s="136">
        <f t="shared" si="111"/>
        <v>0.92373087204547666</v>
      </c>
      <c r="AU185" s="136">
        <f t="shared" si="105"/>
        <v>0.72482870616568995</v>
      </c>
      <c r="AV185" s="136"/>
      <c r="AX185" s="136"/>
    </row>
    <row r="186" spans="1:50" ht="12.95" customHeight="1" x14ac:dyDescent="0.2">
      <c r="A186" s="206" t="s">
        <v>577</v>
      </c>
      <c r="B186" s="64"/>
      <c r="C186" s="208">
        <v>42937.728000000003</v>
      </c>
      <c r="D186" s="208"/>
      <c r="E186" s="129">
        <f t="shared" si="91"/>
        <v>12282.966337316151</v>
      </c>
      <c r="F186" s="199">
        <f t="shared" si="92"/>
        <v>12283</v>
      </c>
      <c r="G186" s="130">
        <f t="shared" ref="G186:G217" si="112">C186-(C$7+F186*C$8)</f>
        <v>-7.9896999959601089E-3</v>
      </c>
      <c r="I186" s="129">
        <f>G186</f>
        <v>-7.9896999959601089E-3</v>
      </c>
      <c r="K186" s="199"/>
      <c r="O186" s="199"/>
      <c r="P186" s="129" t="s">
        <v>567</v>
      </c>
      <c r="Q186" s="201">
        <f t="shared" si="93"/>
        <v>27919.228000000003</v>
      </c>
      <c r="S186" s="131">
        <v>0.1</v>
      </c>
      <c r="Z186" s="24">
        <f t="shared" si="94"/>
        <v>12283</v>
      </c>
      <c r="AA186" s="136">
        <f t="shared" si="95"/>
        <v>3.1484702787232342E-4</v>
      </c>
      <c r="AB186" s="136">
        <f t="shared" si="96"/>
        <v>-8.3045470238324315E-3</v>
      </c>
      <c r="AC186" s="136">
        <f t="shared" si="108"/>
        <v>-8.3045470238324315E-3</v>
      </c>
      <c r="AD186" s="136"/>
      <c r="AE186" s="136">
        <f t="shared" si="97"/>
        <v>6.8965501271044097E-6</v>
      </c>
      <c r="AF186" s="202">
        <f t="shared" si="98"/>
        <v>27919.228000000003</v>
      </c>
      <c r="AG186" s="203"/>
      <c r="AH186" s="24">
        <f t="shared" si="99"/>
        <v>3.4234331519653483E-3</v>
      </c>
      <c r="AI186" s="24">
        <f t="shared" si="100"/>
        <v>1.0948673998748011</v>
      </c>
      <c r="AJ186" s="24">
        <f t="shared" si="101"/>
        <v>0.61261271679222007</v>
      </c>
      <c r="AK186" s="24">
        <f t="shared" si="102"/>
        <v>0.28460529939021623</v>
      </c>
      <c r="AL186" s="24">
        <f t="shared" si="103"/>
        <v>1.2490490398383154</v>
      </c>
      <c r="AM186" s="24">
        <f t="shared" si="104"/>
        <v>0.72076170248659388</v>
      </c>
      <c r="AN186" s="136">
        <f t="shared" si="111"/>
        <v>0.97299023088217496</v>
      </c>
      <c r="AO186" s="136">
        <f t="shared" si="111"/>
        <v>0.97298439550084792</v>
      </c>
      <c r="AP186" s="136">
        <f t="shared" si="111"/>
        <v>0.97294983693663672</v>
      </c>
      <c r="AQ186" s="136">
        <f t="shared" si="111"/>
        <v>0.97274520855136903</v>
      </c>
      <c r="AR186" s="136">
        <f t="shared" si="111"/>
        <v>0.97153481857642798</v>
      </c>
      <c r="AS186" s="136">
        <f t="shared" si="111"/>
        <v>0.96441863837866693</v>
      </c>
      <c r="AT186" s="136">
        <f t="shared" si="111"/>
        <v>0.92396450714669187</v>
      </c>
      <c r="AU186" s="136">
        <f t="shared" si="105"/>
        <v>0.72501949645900776</v>
      </c>
      <c r="AV186" s="136"/>
      <c r="AX186" s="136"/>
    </row>
    <row r="187" spans="1:50" ht="12.95" customHeight="1" x14ac:dyDescent="0.2">
      <c r="A187" s="206" t="s">
        <v>481</v>
      </c>
      <c r="B187" s="207" t="s">
        <v>646</v>
      </c>
      <c r="C187" s="208">
        <v>42951.379000000001</v>
      </c>
      <c r="D187" s="208"/>
      <c r="E187" s="129">
        <f t="shared" si="91"/>
        <v>12340.481550344892</v>
      </c>
      <c r="F187" s="199">
        <f t="shared" si="92"/>
        <v>12340.5</v>
      </c>
      <c r="G187" s="130">
        <f t="shared" si="112"/>
        <v>-4.378949997771997E-3</v>
      </c>
      <c r="K187" s="199"/>
      <c r="O187" s="199"/>
      <c r="P187" s="129" t="s">
        <v>567</v>
      </c>
      <c r="Q187" s="201">
        <f t="shared" si="93"/>
        <v>27932.879000000001</v>
      </c>
      <c r="R187" s="129">
        <f>C187-(C$7+F187*C$8)</f>
        <v>-4.378949997771997E-3</v>
      </c>
      <c r="Z187" s="24">
        <f t="shared" si="94"/>
        <v>12340.5</v>
      </c>
      <c r="AA187" s="136">
        <f t="shared" si="95"/>
        <v>3.4518797876875252E-4</v>
      </c>
      <c r="AB187" s="136">
        <f t="shared" si="96"/>
        <v>-4.7241379765407491E-3</v>
      </c>
      <c r="AC187" s="136">
        <f t="shared" si="108"/>
        <v>-4.7241379765407491E-3</v>
      </c>
      <c r="AD187" s="136"/>
      <c r="AE187" s="136">
        <f t="shared" si="97"/>
        <v>0</v>
      </c>
      <c r="AF187" s="202">
        <f t="shared" si="98"/>
        <v>27932.879000000001</v>
      </c>
      <c r="AG187" s="203"/>
      <c r="AH187" s="24">
        <f t="shared" si="99"/>
        <v>3.5029088878617775E-3</v>
      </c>
      <c r="AI187" s="24">
        <f t="shared" si="100"/>
        <v>1.0919958098469389</v>
      </c>
      <c r="AJ187" s="24">
        <f t="shared" si="101"/>
        <v>0.62054302364344738</v>
      </c>
      <c r="AK187" s="24">
        <f t="shared" si="102"/>
        <v>0.2855464427560005</v>
      </c>
      <c r="AL187" s="24">
        <f t="shared" si="103"/>
        <v>1.2591220275538384</v>
      </c>
      <c r="AM187" s="24">
        <f t="shared" si="104"/>
        <v>0.72844258939272033</v>
      </c>
      <c r="AN187" s="136">
        <f t="shared" si="111"/>
        <v>0.98177817554625335</v>
      </c>
      <c r="AO187" s="136">
        <f t="shared" si="111"/>
        <v>0.98177270896991753</v>
      </c>
      <c r="AP187" s="136">
        <f t="shared" si="111"/>
        <v>0.98173990995601401</v>
      </c>
      <c r="AQ187" s="136">
        <f t="shared" si="111"/>
        <v>0.981543152334861</v>
      </c>
      <c r="AR187" s="136">
        <f t="shared" si="111"/>
        <v>0.98036403869463851</v>
      </c>
      <c r="AS187" s="136">
        <f t="shared" si="111"/>
        <v>0.9733408980649878</v>
      </c>
      <c r="AT187" s="136">
        <f t="shared" si="111"/>
        <v>0.93291504525231206</v>
      </c>
      <c r="AU187" s="136">
        <f t="shared" si="105"/>
        <v>0.73233312436951703</v>
      </c>
      <c r="AV187" s="136"/>
      <c r="AX187" s="136"/>
    </row>
    <row r="188" spans="1:50" ht="12.95" customHeight="1" x14ac:dyDescent="0.2">
      <c r="A188" s="206" t="s">
        <v>481</v>
      </c>
      <c r="B188" s="207"/>
      <c r="C188" s="208">
        <v>42953.411999999997</v>
      </c>
      <c r="D188" s="208"/>
      <c r="E188" s="129">
        <f t="shared" si="91"/>
        <v>12349.047108039362</v>
      </c>
      <c r="F188" s="199">
        <f t="shared" si="92"/>
        <v>12349</v>
      </c>
      <c r="G188" s="130">
        <f t="shared" si="112"/>
        <v>1.1180900000908878E-2</v>
      </c>
      <c r="I188" s="129">
        <f>G188</f>
        <v>1.1180900000908878E-2</v>
      </c>
      <c r="K188" s="199"/>
      <c r="O188" s="199"/>
      <c r="P188" s="129" t="s">
        <v>567</v>
      </c>
      <c r="Q188" s="201">
        <f t="shared" si="93"/>
        <v>27934.911999999997</v>
      </c>
      <c r="S188" s="131">
        <v>0.1</v>
      </c>
      <c r="Z188" s="24">
        <f t="shared" si="94"/>
        <v>12349</v>
      </c>
      <c r="AA188" s="136">
        <f t="shared" si="95"/>
        <v>3.4963942627038455E-4</v>
      </c>
      <c r="AB188" s="136">
        <f t="shared" si="96"/>
        <v>1.0831260574638494E-2</v>
      </c>
      <c r="AC188" s="136">
        <f t="shared" si="108"/>
        <v>1.0831260574638494E-2</v>
      </c>
      <c r="AD188" s="136"/>
      <c r="AE188" s="136">
        <f t="shared" si="97"/>
        <v>1.1731620563571819E-5</v>
      </c>
      <c r="AF188" s="202">
        <f t="shared" si="98"/>
        <v>27934.911999999997</v>
      </c>
      <c r="AG188" s="203"/>
      <c r="AH188" s="24">
        <f t="shared" si="99"/>
        <v>3.5146170063634096E-3</v>
      </c>
      <c r="AI188" s="24">
        <f t="shared" si="100"/>
        <v>1.0915717961882785</v>
      </c>
      <c r="AJ188" s="24">
        <f t="shared" si="101"/>
        <v>0.62170649480251317</v>
      </c>
      <c r="AK188" s="24">
        <f t="shared" si="102"/>
        <v>0.2856827018614399</v>
      </c>
      <c r="AL188" s="24">
        <f t="shared" si="103"/>
        <v>1.2606065931954227</v>
      </c>
      <c r="AM188" s="24">
        <f t="shared" si="104"/>
        <v>0.72957936358643083</v>
      </c>
      <c r="AN188" s="136">
        <f t="shared" si="111"/>
        <v>0.98307530539430932</v>
      </c>
      <c r="AO188" s="136">
        <f t="shared" si="111"/>
        <v>0.98306989193469207</v>
      </c>
      <c r="AP188" s="136">
        <f t="shared" si="111"/>
        <v>0.98303734840293355</v>
      </c>
      <c r="AQ188" s="136">
        <f t="shared" si="111"/>
        <v>0.9828417433276756</v>
      </c>
      <c r="AR188" s="136">
        <f t="shared" si="111"/>
        <v>0.9816672528472401</v>
      </c>
      <c r="AS188" s="136">
        <f t="shared" si="111"/>
        <v>0.97465804390379285</v>
      </c>
      <c r="AT188" s="136">
        <f t="shared" si="111"/>
        <v>0.93423726014590591</v>
      </c>
      <c r="AU188" s="136">
        <f t="shared" si="105"/>
        <v>0.73341426936498344</v>
      </c>
      <c r="AV188" s="136"/>
      <c r="AX188" s="136"/>
    </row>
    <row r="189" spans="1:50" ht="12.95" customHeight="1" x14ac:dyDescent="0.2">
      <c r="A189" s="206" t="s">
        <v>481</v>
      </c>
      <c r="B189" s="207"/>
      <c r="C189" s="208">
        <v>42958.383999999998</v>
      </c>
      <c r="D189" s="208"/>
      <c r="E189" s="129">
        <f t="shared" si="91"/>
        <v>12369.995437039364</v>
      </c>
      <c r="F189" s="199">
        <f t="shared" si="92"/>
        <v>12370</v>
      </c>
      <c r="G189" s="130">
        <f t="shared" si="112"/>
        <v>-1.0829999955603853E-3</v>
      </c>
      <c r="K189" s="199"/>
      <c r="O189" s="199"/>
      <c r="P189" s="129" t="s">
        <v>567</v>
      </c>
      <c r="Q189" s="201">
        <f t="shared" si="93"/>
        <v>27939.883999999998</v>
      </c>
      <c r="R189" s="129">
        <f>C189-(C$7+F189*C$8)</f>
        <v>-1.0829999955603853E-3</v>
      </c>
      <c r="Z189" s="24">
        <f t="shared" si="94"/>
        <v>12370</v>
      </c>
      <c r="AA189" s="136">
        <f t="shared" si="95"/>
        <v>3.6059969708634575E-4</v>
      </c>
      <c r="AB189" s="136">
        <f t="shared" si="96"/>
        <v>-1.443599692646731E-3</v>
      </c>
      <c r="AC189" s="136">
        <f t="shared" si="108"/>
        <v>-1.443599692646731E-3</v>
      </c>
      <c r="AD189" s="136"/>
      <c r="AE189" s="136">
        <f t="shared" si="97"/>
        <v>0</v>
      </c>
      <c r="AF189" s="202">
        <f t="shared" si="98"/>
        <v>27939.883999999998</v>
      </c>
      <c r="AG189" s="203"/>
      <c r="AH189" s="24">
        <f t="shared" si="99"/>
        <v>3.5434980891793713E-3</v>
      </c>
      <c r="AI189" s="24">
        <f t="shared" si="100"/>
        <v>1.0905247829118825</v>
      </c>
      <c r="AJ189" s="24">
        <f t="shared" si="101"/>
        <v>0.62457121465976928</v>
      </c>
      <c r="AK189" s="24">
        <f t="shared" si="102"/>
        <v>0.28601619478406559</v>
      </c>
      <c r="AL189" s="24">
        <f t="shared" si="103"/>
        <v>1.2642694028036388</v>
      </c>
      <c r="AM189" s="24">
        <f t="shared" si="104"/>
        <v>0.73238935734483701</v>
      </c>
      <c r="AN189" s="136">
        <f t="shared" si="111"/>
        <v>0.9862778195710149</v>
      </c>
      <c r="AO189" s="136">
        <f t="shared" si="111"/>
        <v>0.98627253580405949</v>
      </c>
      <c r="AP189" s="136">
        <f t="shared" si="111"/>
        <v>0.98624061833692911</v>
      </c>
      <c r="AQ189" s="136">
        <f t="shared" si="111"/>
        <v>0.9860478483324665</v>
      </c>
      <c r="AR189" s="136">
        <f t="shared" si="111"/>
        <v>0.98488477794463059</v>
      </c>
      <c r="AS189" s="136">
        <f t="shared" si="111"/>
        <v>0.97791018113005945</v>
      </c>
      <c r="AT189" s="136">
        <f t="shared" si="111"/>
        <v>0.93750290175183904</v>
      </c>
      <c r="AU189" s="136">
        <f t="shared" si="105"/>
        <v>0.73608533347143013</v>
      </c>
      <c r="AV189" s="136"/>
      <c r="AX189" s="136"/>
    </row>
    <row r="190" spans="1:50" ht="12.95" customHeight="1" x14ac:dyDescent="0.2">
      <c r="A190" s="206" t="s">
        <v>482</v>
      </c>
      <c r="B190" s="207" t="s">
        <v>646</v>
      </c>
      <c r="C190" s="208">
        <v>42975.353000000003</v>
      </c>
      <c r="D190" s="208"/>
      <c r="E190" s="129">
        <f t="shared" si="91"/>
        <v>12441.490246934982</v>
      </c>
      <c r="F190" s="199">
        <f t="shared" si="92"/>
        <v>12441.5</v>
      </c>
      <c r="G190" s="130">
        <f t="shared" si="112"/>
        <v>-2.3148499967646785E-3</v>
      </c>
      <c r="K190" s="199"/>
      <c r="O190" s="199"/>
      <c r="P190" s="129" t="s">
        <v>567</v>
      </c>
      <c r="Q190" s="201">
        <f t="shared" si="93"/>
        <v>27956.853000000003</v>
      </c>
      <c r="R190" s="129">
        <f>C190-(C$7+F190*C$8)</f>
        <v>-2.3148499967646785E-3</v>
      </c>
      <c r="Z190" s="24">
        <f t="shared" si="94"/>
        <v>12441.5</v>
      </c>
      <c r="AA190" s="136">
        <f t="shared" si="95"/>
        <v>3.9751524839692345E-4</v>
      </c>
      <c r="AB190" s="136">
        <f t="shared" si="96"/>
        <v>-2.712365245161602E-3</v>
      </c>
      <c r="AC190" s="136">
        <f t="shared" si="108"/>
        <v>-2.712365245161602E-3</v>
      </c>
      <c r="AD190" s="136"/>
      <c r="AE190" s="136">
        <f t="shared" si="97"/>
        <v>0</v>
      </c>
      <c r="AF190" s="202">
        <f t="shared" si="98"/>
        <v>27956.853000000003</v>
      </c>
      <c r="AG190" s="203"/>
      <c r="AH190" s="24">
        <f t="shared" si="99"/>
        <v>3.6413503734899488E-3</v>
      </c>
      <c r="AI190" s="24">
        <f t="shared" si="100"/>
        <v>1.0869660326682016</v>
      </c>
      <c r="AJ190" s="24">
        <f t="shared" si="101"/>
        <v>0.63422117196904892</v>
      </c>
      <c r="AK190" s="24">
        <f t="shared" si="102"/>
        <v>0.28711828426966002</v>
      </c>
      <c r="AL190" s="24">
        <f t="shared" si="103"/>
        <v>1.2766877954803872</v>
      </c>
      <c r="AM190" s="24">
        <f t="shared" si="104"/>
        <v>0.74197283490214128</v>
      </c>
      <c r="AN190" s="136">
        <f t="shared" si="111"/>
        <v>0.99715859082017111</v>
      </c>
      <c r="AO190" s="136">
        <f t="shared" si="111"/>
        <v>0.99715373237443017</v>
      </c>
      <c r="AP190" s="136">
        <f t="shared" si="111"/>
        <v>0.99712389159788473</v>
      </c>
      <c r="AQ190" s="136">
        <f t="shared" si="111"/>
        <v>0.99694063851936809</v>
      </c>
      <c r="AR190" s="136">
        <f t="shared" si="111"/>
        <v>0.99581641290546308</v>
      </c>
      <c r="AS190" s="136">
        <f t="shared" si="111"/>
        <v>0.98896167032043047</v>
      </c>
      <c r="AT190" s="136">
        <f t="shared" si="111"/>
        <v>0.9486108327862498</v>
      </c>
      <c r="AU190" s="136">
        <f t="shared" si="105"/>
        <v>0.74517967078623748</v>
      </c>
      <c r="AV190" s="136"/>
      <c r="AX190" s="136"/>
    </row>
    <row r="191" spans="1:50" ht="12.95" customHeight="1" x14ac:dyDescent="0.2">
      <c r="A191" s="206" t="s">
        <v>577</v>
      </c>
      <c r="B191" s="64"/>
      <c r="C191" s="208">
        <v>43165.826999999997</v>
      </c>
      <c r="D191" s="208"/>
      <c r="E191" s="129">
        <f t="shared" si="91"/>
        <v>13244.006742901396</v>
      </c>
      <c r="F191" s="199">
        <f t="shared" si="92"/>
        <v>13244</v>
      </c>
      <c r="G191" s="130">
        <f t="shared" si="112"/>
        <v>1.6003999990061857E-3</v>
      </c>
      <c r="K191" s="199"/>
      <c r="O191" s="199"/>
      <c r="P191" s="129" t="s">
        <v>567</v>
      </c>
      <c r="Q191" s="201">
        <f t="shared" si="93"/>
        <v>28147.326999999997</v>
      </c>
      <c r="R191" s="129">
        <f>C191-(C$7+F191*C$8)</f>
        <v>1.6003999990061857E-3</v>
      </c>
      <c r="Z191" s="24">
        <f t="shared" si="94"/>
        <v>13244</v>
      </c>
      <c r="AA191" s="136">
        <f t="shared" si="95"/>
        <v>7.6761727591867328E-4</v>
      </c>
      <c r="AB191" s="136">
        <f t="shared" si="96"/>
        <v>8.327827230875124E-4</v>
      </c>
      <c r="AC191" s="136">
        <f t="shared" si="108"/>
        <v>8.327827230875124E-4</v>
      </c>
      <c r="AD191" s="136"/>
      <c r="AE191" s="136">
        <f t="shared" si="97"/>
        <v>0</v>
      </c>
      <c r="AF191" s="202">
        <f t="shared" si="98"/>
        <v>28147.326999999997</v>
      </c>
      <c r="AG191" s="203"/>
      <c r="AH191" s="24">
        <f t="shared" si="99"/>
        <v>4.6869760360116986E-3</v>
      </c>
      <c r="AI191" s="24">
        <f t="shared" si="100"/>
        <v>1.0478422609136264</v>
      </c>
      <c r="AJ191" s="24">
        <f t="shared" si="101"/>
        <v>0.7317944795193303</v>
      </c>
      <c r="AK191" s="24">
        <f t="shared" si="102"/>
        <v>0.29616062883285565</v>
      </c>
      <c r="AL191" s="24">
        <f t="shared" si="103"/>
        <v>1.4106383100712079</v>
      </c>
      <c r="AM191" s="24">
        <f t="shared" si="104"/>
        <v>0.85142221665353113</v>
      </c>
      <c r="AN191" s="136">
        <f t="shared" ref="AN191:AT200" si="113">$AU191+$AB$7*SIN(AO191)</f>
        <v>1.1168722686802648</v>
      </c>
      <c r="AO191" s="136">
        <f t="shared" si="113"/>
        <v>1.1168706552166294</v>
      </c>
      <c r="AP191" s="136">
        <f t="shared" si="113"/>
        <v>1.116858390265866</v>
      </c>
      <c r="AQ191" s="136">
        <f t="shared" si="113"/>
        <v>1.1167651667470051</v>
      </c>
      <c r="AR191" s="136">
        <f t="shared" si="113"/>
        <v>1.1160571739664853</v>
      </c>
      <c r="AS191" s="136">
        <f t="shared" si="113"/>
        <v>1.1107133435466057</v>
      </c>
      <c r="AT191" s="136">
        <f t="shared" si="113"/>
        <v>1.0720917537184516</v>
      </c>
      <c r="AU191" s="136">
        <f t="shared" si="105"/>
        <v>0.84725247771117385</v>
      </c>
      <c r="AV191" s="136"/>
      <c r="AX191" s="136"/>
    </row>
    <row r="192" spans="1:50" ht="12.95" customHeight="1" x14ac:dyDescent="0.2">
      <c r="A192" s="206" t="s">
        <v>577</v>
      </c>
      <c r="B192" s="64"/>
      <c r="C192" s="208">
        <v>43165.834000000003</v>
      </c>
      <c r="D192" s="208"/>
      <c r="E192" s="129">
        <f t="shared" si="91"/>
        <v>13244.036235721811</v>
      </c>
      <c r="F192" s="199">
        <f t="shared" si="92"/>
        <v>13244</v>
      </c>
      <c r="G192" s="130">
        <f t="shared" si="112"/>
        <v>8.6004000040702522E-3</v>
      </c>
      <c r="I192" s="129">
        <f t="shared" ref="I192:I223" si="114">G192</f>
        <v>8.6004000040702522E-3</v>
      </c>
      <c r="K192" s="199"/>
      <c r="O192" s="199"/>
      <c r="P192" s="129" t="s">
        <v>567</v>
      </c>
      <c r="Q192" s="201">
        <f t="shared" si="93"/>
        <v>28147.334000000003</v>
      </c>
      <c r="S192" s="131">
        <v>0.1</v>
      </c>
      <c r="Z192" s="24">
        <f t="shared" si="94"/>
        <v>13244</v>
      </c>
      <c r="AA192" s="136">
        <f t="shared" si="95"/>
        <v>7.6761727591867328E-4</v>
      </c>
      <c r="AB192" s="136">
        <f t="shared" si="96"/>
        <v>7.8327827281515789E-3</v>
      </c>
      <c r="AC192" s="136">
        <f t="shared" si="108"/>
        <v>7.8327827281515789E-3</v>
      </c>
      <c r="AD192" s="136"/>
      <c r="AE192" s="136">
        <f t="shared" si="97"/>
        <v>6.1352485266429694E-6</v>
      </c>
      <c r="AF192" s="202">
        <f t="shared" si="98"/>
        <v>28147.334000000003</v>
      </c>
      <c r="AG192" s="203"/>
      <c r="AH192" s="24">
        <f t="shared" si="99"/>
        <v>4.6869760360116986E-3</v>
      </c>
      <c r="AI192" s="24">
        <f t="shared" si="100"/>
        <v>1.0478422609136264</v>
      </c>
      <c r="AJ192" s="24">
        <f t="shared" si="101"/>
        <v>0.7317944795193303</v>
      </c>
      <c r="AK192" s="24">
        <f t="shared" si="102"/>
        <v>0.29616062883285565</v>
      </c>
      <c r="AL192" s="24">
        <f t="shared" si="103"/>
        <v>1.4106383100712079</v>
      </c>
      <c r="AM192" s="24">
        <f t="shared" si="104"/>
        <v>0.85142221665353113</v>
      </c>
      <c r="AN192" s="136">
        <f t="shared" si="113"/>
        <v>1.1168722686802648</v>
      </c>
      <c r="AO192" s="136">
        <f t="shared" si="113"/>
        <v>1.1168706552166294</v>
      </c>
      <c r="AP192" s="136">
        <f t="shared" si="113"/>
        <v>1.116858390265866</v>
      </c>
      <c r="AQ192" s="136">
        <f t="shared" si="113"/>
        <v>1.1167651667470051</v>
      </c>
      <c r="AR192" s="136">
        <f t="shared" si="113"/>
        <v>1.1160571739664853</v>
      </c>
      <c r="AS192" s="136">
        <f t="shared" si="113"/>
        <v>1.1107133435466057</v>
      </c>
      <c r="AT192" s="136">
        <f t="shared" si="113"/>
        <v>1.0720917537184516</v>
      </c>
      <c r="AU192" s="136">
        <f t="shared" si="105"/>
        <v>0.84725247771117385</v>
      </c>
      <c r="AV192" s="136"/>
      <c r="AX192" s="136"/>
    </row>
    <row r="193" spans="1:64" ht="12.95" customHeight="1" x14ac:dyDescent="0.2">
      <c r="A193" s="206" t="s">
        <v>483</v>
      </c>
      <c r="B193" s="207" t="s">
        <v>646</v>
      </c>
      <c r="C193" s="208">
        <v>43210.33</v>
      </c>
      <c r="D193" s="208"/>
      <c r="E193" s="129">
        <f t="shared" si="91"/>
        <v>13431.509455187575</v>
      </c>
      <c r="F193" s="199">
        <f t="shared" si="92"/>
        <v>13431.5</v>
      </c>
      <c r="G193" s="130">
        <f t="shared" si="112"/>
        <v>2.2441500041168183E-3</v>
      </c>
      <c r="I193" s="129">
        <f t="shared" si="114"/>
        <v>2.2441500041168183E-3</v>
      </c>
      <c r="K193" s="199"/>
      <c r="O193" s="199"/>
      <c r="P193" s="129" t="s">
        <v>567</v>
      </c>
      <c r="Q193" s="201">
        <f t="shared" si="93"/>
        <v>28191.83</v>
      </c>
      <c r="S193" s="131">
        <v>0.1</v>
      </c>
      <c r="Z193" s="24">
        <f t="shared" si="94"/>
        <v>13431.5</v>
      </c>
      <c r="AA193" s="136">
        <f t="shared" si="95"/>
        <v>8.4196169732080224E-4</v>
      </c>
      <c r="AB193" s="136">
        <f t="shared" si="96"/>
        <v>1.4021883067960161E-3</v>
      </c>
      <c r="AC193" s="136">
        <f t="shared" si="108"/>
        <v>1.4021883067960161E-3</v>
      </c>
      <c r="AD193" s="136"/>
      <c r="AE193" s="136">
        <f t="shared" si="97"/>
        <v>1.9661320477154787E-7</v>
      </c>
      <c r="AF193" s="202">
        <f t="shared" si="98"/>
        <v>28191.83</v>
      </c>
      <c r="AG193" s="203"/>
      <c r="AH193" s="24">
        <f t="shared" si="99"/>
        <v>4.9169255824138263E-3</v>
      </c>
      <c r="AI193" s="24">
        <f t="shared" si="100"/>
        <v>1.0389642609016425</v>
      </c>
      <c r="AJ193" s="24">
        <f t="shared" si="101"/>
        <v>0.75184801740680574</v>
      </c>
      <c r="AK193" s="24">
        <f t="shared" si="102"/>
        <v>0.29745888181795604</v>
      </c>
      <c r="AL193" s="24">
        <f t="shared" si="103"/>
        <v>1.4405474960665097</v>
      </c>
      <c r="AM193" s="24">
        <f t="shared" si="104"/>
        <v>0.8775523443879234</v>
      </c>
      <c r="AN193" s="136">
        <f t="shared" si="113"/>
        <v>1.1442170448857285</v>
      </c>
      <c r="AO193" s="136">
        <f t="shared" si="113"/>
        <v>1.1442158574435228</v>
      </c>
      <c r="AP193" s="136">
        <f t="shared" si="113"/>
        <v>1.1442062912753603</v>
      </c>
      <c r="AQ193" s="136">
        <f t="shared" si="113"/>
        <v>1.1441292324905727</v>
      </c>
      <c r="AR193" s="136">
        <f t="shared" si="113"/>
        <v>1.1435089731156409</v>
      </c>
      <c r="AS193" s="136">
        <f t="shared" si="113"/>
        <v>1.1385468172455135</v>
      </c>
      <c r="AT193" s="136">
        <f t="shared" si="113"/>
        <v>1.1006128437472138</v>
      </c>
      <c r="AU193" s="136">
        <f t="shared" si="105"/>
        <v>0.87110126437587798</v>
      </c>
      <c r="AV193" s="136"/>
      <c r="AX193" s="136"/>
    </row>
    <row r="194" spans="1:64" ht="12.95" customHeight="1" x14ac:dyDescent="0.2">
      <c r="A194" s="206" t="s">
        <v>483</v>
      </c>
      <c r="B194" s="207"/>
      <c r="C194" s="208">
        <v>43212.339</v>
      </c>
      <c r="D194" s="208"/>
      <c r="E194" s="129">
        <f t="shared" si="91"/>
        <v>13439.973894640703</v>
      </c>
      <c r="F194" s="199">
        <f t="shared" si="92"/>
        <v>13440</v>
      </c>
      <c r="G194" s="130">
        <f t="shared" si="112"/>
        <v>-6.1959999948157929E-3</v>
      </c>
      <c r="I194" s="129">
        <f t="shared" si="114"/>
        <v>-6.1959999948157929E-3</v>
      </c>
      <c r="K194" s="199"/>
      <c r="O194" s="199"/>
      <c r="P194" s="129" t="s">
        <v>567</v>
      </c>
      <c r="Q194" s="201">
        <f t="shared" si="93"/>
        <v>28193.839</v>
      </c>
      <c r="S194" s="131">
        <v>0.1</v>
      </c>
      <c r="Z194" s="24">
        <f t="shared" si="94"/>
        <v>13440</v>
      </c>
      <c r="AA194" s="136">
        <f t="shared" si="95"/>
        <v>8.4522028797728941E-4</v>
      </c>
      <c r="AB194" s="136">
        <f t="shared" si="96"/>
        <v>-7.0412202827930823E-3</v>
      </c>
      <c r="AC194" s="136">
        <f t="shared" si="108"/>
        <v>-7.0412202827930823E-3</v>
      </c>
      <c r="AD194" s="136"/>
      <c r="AE194" s="136">
        <f t="shared" si="97"/>
        <v>4.9578783070816698E-6</v>
      </c>
      <c r="AF194" s="202">
        <f t="shared" si="98"/>
        <v>28193.839</v>
      </c>
      <c r="AG194" s="203"/>
      <c r="AH194" s="24">
        <f t="shared" si="99"/>
        <v>4.9272182800703139E-3</v>
      </c>
      <c r="AI194" s="24">
        <f t="shared" si="100"/>
        <v>1.0385644800654652</v>
      </c>
      <c r="AJ194" s="24">
        <f t="shared" si="101"/>
        <v>0.75273340005225131</v>
      </c>
      <c r="AK194" s="24">
        <f t="shared" si="102"/>
        <v>0.29751097606185944</v>
      </c>
      <c r="AL194" s="24">
        <f t="shared" si="103"/>
        <v>1.4418913650733709</v>
      </c>
      <c r="AM194" s="24">
        <f t="shared" si="104"/>
        <v>0.87874243631326121</v>
      </c>
      <c r="AN194" s="136">
        <f t="shared" si="113"/>
        <v>1.1454511739839777</v>
      </c>
      <c r="AO194" s="136">
        <f t="shared" si="113"/>
        <v>1.1454500035286515</v>
      </c>
      <c r="AP194" s="136">
        <f t="shared" si="113"/>
        <v>1.1454405485259933</v>
      </c>
      <c r="AQ194" s="136">
        <f t="shared" si="113"/>
        <v>1.1453641777276735</v>
      </c>
      <c r="AR194" s="136">
        <f t="shared" si="113"/>
        <v>1.1447477798618415</v>
      </c>
      <c r="AS194" s="136">
        <f t="shared" si="113"/>
        <v>1.1398030540981385</v>
      </c>
      <c r="AT194" s="136">
        <f t="shared" si="113"/>
        <v>1.1019027267293859</v>
      </c>
      <c r="AU194" s="136">
        <f t="shared" si="105"/>
        <v>0.87218240937134439</v>
      </c>
      <c r="AV194" s="136"/>
      <c r="AX194" s="136"/>
    </row>
    <row r="195" spans="1:64" ht="12.95" customHeight="1" x14ac:dyDescent="0.2">
      <c r="A195" s="206" t="s">
        <v>484</v>
      </c>
      <c r="B195" s="207"/>
      <c r="C195" s="208">
        <v>43244.394</v>
      </c>
      <c r="D195" s="208"/>
      <c r="E195" s="129">
        <f t="shared" si="91"/>
        <v>13575.029945745864</v>
      </c>
      <c r="F195" s="199">
        <f t="shared" si="92"/>
        <v>13575</v>
      </c>
      <c r="G195" s="130">
        <f t="shared" si="112"/>
        <v>7.1075000014388934E-3</v>
      </c>
      <c r="I195" s="129">
        <f t="shared" si="114"/>
        <v>7.1075000014388934E-3</v>
      </c>
      <c r="K195" s="199"/>
      <c r="O195" s="199"/>
      <c r="P195" s="129" t="s">
        <v>567</v>
      </c>
      <c r="Q195" s="201">
        <f t="shared" si="93"/>
        <v>28225.894</v>
      </c>
      <c r="S195" s="131">
        <v>0.1</v>
      </c>
      <c r="Z195" s="24">
        <f t="shared" si="94"/>
        <v>13575</v>
      </c>
      <c r="AA195" s="136">
        <f t="shared" si="95"/>
        <v>8.9566739702765484E-4</v>
      </c>
      <c r="AB195" s="136">
        <f t="shared" si="96"/>
        <v>6.2118326044112385E-3</v>
      </c>
      <c r="AC195" s="136">
        <f t="shared" si="108"/>
        <v>6.2118326044112385E-3</v>
      </c>
      <c r="AD195" s="136"/>
      <c r="AE195" s="136">
        <f t="shared" si="97"/>
        <v>3.8586864305226508E-6</v>
      </c>
      <c r="AF195" s="202">
        <f t="shared" si="98"/>
        <v>28225.894</v>
      </c>
      <c r="AG195" s="203"/>
      <c r="AH195" s="24">
        <f t="shared" si="99"/>
        <v>5.0891510891206797E-3</v>
      </c>
      <c r="AI195" s="24">
        <f t="shared" si="100"/>
        <v>1.032247305588986</v>
      </c>
      <c r="AJ195" s="24">
        <f t="shared" si="101"/>
        <v>0.76652347129245568</v>
      </c>
      <c r="AK195" s="24">
        <f t="shared" si="102"/>
        <v>0.29826181666825968</v>
      </c>
      <c r="AL195" s="24">
        <f t="shared" si="103"/>
        <v>1.4630972268437938</v>
      </c>
      <c r="AM195" s="24">
        <f t="shared" si="104"/>
        <v>0.89771026476654481</v>
      </c>
      <c r="AN195" s="136">
        <f t="shared" si="113"/>
        <v>1.1649885745449178</v>
      </c>
      <c r="AO195" s="136">
        <f t="shared" si="113"/>
        <v>1.1649876493370346</v>
      </c>
      <c r="AP195" s="136">
        <f t="shared" si="113"/>
        <v>1.1649798370371975</v>
      </c>
      <c r="AQ195" s="136">
        <f t="shared" si="113"/>
        <v>1.1649138769532099</v>
      </c>
      <c r="AR195" s="136">
        <f t="shared" si="113"/>
        <v>1.1643573719402289</v>
      </c>
      <c r="AS195" s="136">
        <f t="shared" si="113"/>
        <v>1.1596904615187567</v>
      </c>
      <c r="AT195" s="136">
        <f t="shared" si="113"/>
        <v>1.1223529436155295</v>
      </c>
      <c r="AU195" s="136">
        <f t="shared" si="105"/>
        <v>0.88935353576993226</v>
      </c>
      <c r="AV195" s="136"/>
      <c r="AX195" s="136"/>
    </row>
    <row r="196" spans="1:64" ht="12.95" customHeight="1" x14ac:dyDescent="0.2">
      <c r="A196" s="206" t="s">
        <v>484</v>
      </c>
      <c r="B196" s="207"/>
      <c r="C196" s="208">
        <v>43249.391000000003</v>
      </c>
      <c r="D196" s="208"/>
      <c r="E196" s="129">
        <f t="shared" si="91"/>
        <v>13596.083606247279</v>
      </c>
      <c r="F196" s="199">
        <f t="shared" si="92"/>
        <v>13596</v>
      </c>
      <c r="G196" s="130">
        <f t="shared" si="112"/>
        <v>1.9843600006424822E-2</v>
      </c>
      <c r="I196" s="129">
        <f t="shared" si="114"/>
        <v>1.9843600006424822E-2</v>
      </c>
      <c r="K196" s="199"/>
      <c r="O196" s="199"/>
      <c r="P196" s="129" t="s">
        <v>567</v>
      </c>
      <c r="Q196" s="201">
        <f t="shared" si="93"/>
        <v>28230.891000000003</v>
      </c>
      <c r="S196" s="131">
        <v>0.1</v>
      </c>
      <c r="Z196" s="24">
        <f t="shared" si="94"/>
        <v>13596</v>
      </c>
      <c r="AA196" s="136">
        <f t="shared" si="95"/>
        <v>9.0329308066975939E-4</v>
      </c>
      <c r="AB196" s="136">
        <f t="shared" si="96"/>
        <v>1.8940306925755063E-2</v>
      </c>
      <c r="AC196" s="136">
        <f t="shared" si="108"/>
        <v>1.8940306925755063E-2</v>
      </c>
      <c r="AD196" s="136"/>
      <c r="AE196" s="136">
        <f t="shared" si="97"/>
        <v>3.5873522644180518E-5</v>
      </c>
      <c r="AF196" s="202">
        <f t="shared" si="98"/>
        <v>28230.891000000003</v>
      </c>
      <c r="AG196" s="203"/>
      <c r="AH196" s="24">
        <f t="shared" si="99"/>
        <v>5.1140796807627852E-3</v>
      </c>
      <c r="AI196" s="24">
        <f t="shared" si="100"/>
        <v>1.0312701740803711</v>
      </c>
      <c r="AJ196" s="24">
        <f t="shared" si="101"/>
        <v>0.76862294293104971</v>
      </c>
      <c r="AK196" s="24">
        <f t="shared" si="102"/>
        <v>0.2983658429059588</v>
      </c>
      <c r="AL196" s="24">
        <f t="shared" si="103"/>
        <v>1.4663727391982715</v>
      </c>
      <c r="AM196" s="24">
        <f t="shared" si="104"/>
        <v>0.90067221938782449</v>
      </c>
      <c r="AN196" s="136">
        <f t="shared" si="113"/>
        <v>1.1680170342676952</v>
      </c>
      <c r="AO196" s="136">
        <f t="shared" si="113"/>
        <v>1.1680161432646612</v>
      </c>
      <c r="AP196" s="136">
        <f t="shared" si="113"/>
        <v>1.1680085663417334</v>
      </c>
      <c r="AQ196" s="136">
        <f t="shared" si="113"/>
        <v>1.1679441390520371</v>
      </c>
      <c r="AR196" s="136">
        <f t="shared" si="113"/>
        <v>1.1673967007359325</v>
      </c>
      <c r="AS196" s="136">
        <f t="shared" si="113"/>
        <v>1.1627731307659146</v>
      </c>
      <c r="AT196" s="136">
        <f t="shared" si="113"/>
        <v>1.1255279383436705</v>
      </c>
      <c r="AU196" s="136">
        <f t="shared" si="105"/>
        <v>0.89202459987637894</v>
      </c>
      <c r="AV196" s="136"/>
      <c r="AX196" s="136"/>
      <c r="AY196" s="136"/>
      <c r="AZ196" s="136"/>
      <c r="BA196" s="136"/>
      <c r="BB196" s="136"/>
      <c r="BC196" s="136"/>
      <c r="BD196" s="136"/>
      <c r="BE196" s="136"/>
      <c r="BF196" s="136"/>
      <c r="BG196" s="136"/>
      <c r="BH196" s="136"/>
      <c r="BI196" s="136"/>
      <c r="BJ196" s="136"/>
      <c r="BK196" s="136"/>
      <c r="BL196" s="136"/>
    </row>
    <row r="197" spans="1:64" ht="12.95" customHeight="1" x14ac:dyDescent="0.2">
      <c r="A197" s="206" t="s">
        <v>483</v>
      </c>
      <c r="B197" s="207"/>
      <c r="C197" s="208">
        <v>43250.324000000001</v>
      </c>
      <c r="D197" s="208"/>
      <c r="E197" s="129">
        <f t="shared" si="91"/>
        <v>13600.014577879809</v>
      </c>
      <c r="F197" s="199">
        <f t="shared" si="92"/>
        <v>13600</v>
      </c>
      <c r="G197" s="130">
        <f t="shared" si="112"/>
        <v>3.4599999999045394E-3</v>
      </c>
      <c r="I197" s="129">
        <f t="shared" si="114"/>
        <v>3.4599999999045394E-3</v>
      </c>
      <c r="K197" s="199"/>
      <c r="O197" s="199"/>
      <c r="P197" s="129" t="s">
        <v>567</v>
      </c>
      <c r="Q197" s="201">
        <f t="shared" si="93"/>
        <v>28231.824000000001</v>
      </c>
      <c r="S197" s="131">
        <v>0.1</v>
      </c>
      <c r="Z197" s="24">
        <f t="shared" si="94"/>
        <v>13600</v>
      </c>
      <c r="AA197" s="136">
        <f t="shared" si="95"/>
        <v>9.047388084154253E-4</v>
      </c>
      <c r="AB197" s="136">
        <f t="shared" si="96"/>
        <v>2.5552611914891141E-3</v>
      </c>
      <c r="AC197" s="136">
        <f t="shared" si="108"/>
        <v>2.5552611914891141E-3</v>
      </c>
      <c r="AD197" s="136"/>
      <c r="AE197" s="136">
        <f t="shared" si="97"/>
        <v>6.529359756730368E-7</v>
      </c>
      <c r="AF197" s="202">
        <f t="shared" si="98"/>
        <v>28231.824000000001</v>
      </c>
      <c r="AG197" s="203"/>
      <c r="AH197" s="24">
        <f t="shared" si="99"/>
        <v>5.1188200005084514E-3</v>
      </c>
      <c r="AI197" s="24">
        <f t="shared" si="100"/>
        <v>1.0310842252114742</v>
      </c>
      <c r="AJ197" s="24">
        <f t="shared" si="101"/>
        <v>0.76902145859677007</v>
      </c>
      <c r="AK197" s="24">
        <f t="shared" si="102"/>
        <v>0.29838527266438997</v>
      </c>
      <c r="AL197" s="24">
        <f t="shared" si="103"/>
        <v>1.4669959432712152</v>
      </c>
      <c r="AM197" s="24">
        <f t="shared" si="104"/>
        <v>0.90123675470736075</v>
      </c>
      <c r="AN197" s="136">
        <f t="shared" si="113"/>
        <v>1.168593558648662</v>
      </c>
      <c r="AO197" s="136">
        <f t="shared" si="113"/>
        <v>1.1685926740464541</v>
      </c>
      <c r="AP197" s="136">
        <f t="shared" si="113"/>
        <v>1.1685851413607684</v>
      </c>
      <c r="AQ197" s="136">
        <f t="shared" si="113"/>
        <v>1.1685210034084623</v>
      </c>
      <c r="AR197" s="136">
        <f t="shared" si="113"/>
        <v>1.1679752842551172</v>
      </c>
      <c r="AS197" s="136">
        <f t="shared" si="113"/>
        <v>1.1633599721818193</v>
      </c>
      <c r="AT197" s="136">
        <f t="shared" si="113"/>
        <v>1.1261325104710658</v>
      </c>
      <c r="AU197" s="136">
        <f t="shared" si="105"/>
        <v>0.89253337399189281</v>
      </c>
      <c r="AV197" s="136"/>
      <c r="AX197" s="136"/>
      <c r="AY197" s="136"/>
      <c r="AZ197" s="136"/>
      <c r="BA197" s="136"/>
      <c r="BB197" s="136"/>
      <c r="BC197" s="136"/>
      <c r="BD197" s="136"/>
      <c r="BE197" s="136"/>
      <c r="BF197" s="136"/>
      <c r="BG197" s="136"/>
      <c r="BH197" s="136"/>
      <c r="BI197" s="136"/>
      <c r="BJ197" s="136"/>
      <c r="BK197" s="136"/>
      <c r="BL197" s="136"/>
    </row>
    <row r="198" spans="1:64" ht="12.95" customHeight="1" x14ac:dyDescent="0.2">
      <c r="A198" s="206" t="s">
        <v>484</v>
      </c>
      <c r="B198" s="207"/>
      <c r="C198" s="208">
        <v>43250.328999999998</v>
      </c>
      <c r="D198" s="208"/>
      <c r="E198" s="129">
        <f t="shared" si="91"/>
        <v>13600.03564418008</v>
      </c>
      <c r="F198" s="199">
        <f t="shared" si="92"/>
        <v>13600</v>
      </c>
      <c r="G198" s="130">
        <f t="shared" si="112"/>
        <v>8.4599999972851947E-3</v>
      </c>
      <c r="I198" s="129">
        <f t="shared" si="114"/>
        <v>8.4599999972851947E-3</v>
      </c>
      <c r="K198" s="199"/>
      <c r="O198" s="199"/>
      <c r="P198" s="129" t="s">
        <v>567</v>
      </c>
      <c r="Q198" s="201">
        <f t="shared" si="93"/>
        <v>28231.828999999998</v>
      </c>
      <c r="S198" s="131">
        <v>0.1</v>
      </c>
      <c r="Z198" s="24">
        <f t="shared" si="94"/>
        <v>13600</v>
      </c>
      <c r="AA198" s="136">
        <f t="shared" si="95"/>
        <v>9.047388084154253E-4</v>
      </c>
      <c r="AB198" s="136">
        <f t="shared" si="96"/>
        <v>7.5552611888697694E-3</v>
      </c>
      <c r="AC198" s="136">
        <f t="shared" si="108"/>
        <v>7.5552611888697694E-3</v>
      </c>
      <c r="AD198" s="136"/>
      <c r="AE198" s="136">
        <f t="shared" si="97"/>
        <v>5.7081971632041847E-6</v>
      </c>
      <c r="AF198" s="202">
        <f t="shared" si="98"/>
        <v>28231.828999999998</v>
      </c>
      <c r="AG198" s="203"/>
      <c r="AH198" s="24">
        <f t="shared" si="99"/>
        <v>5.1188200005084514E-3</v>
      </c>
      <c r="AI198" s="24">
        <f t="shared" si="100"/>
        <v>1.0310842252114742</v>
      </c>
      <c r="AJ198" s="24">
        <f t="shared" si="101"/>
        <v>0.76902145859677007</v>
      </c>
      <c r="AK198" s="24">
        <f t="shared" si="102"/>
        <v>0.29838527266438997</v>
      </c>
      <c r="AL198" s="24">
        <f t="shared" si="103"/>
        <v>1.4669959432712152</v>
      </c>
      <c r="AM198" s="24">
        <f t="shared" si="104"/>
        <v>0.90123675470736075</v>
      </c>
      <c r="AN198" s="136">
        <f t="shared" si="113"/>
        <v>1.168593558648662</v>
      </c>
      <c r="AO198" s="136">
        <f t="shared" si="113"/>
        <v>1.1685926740464541</v>
      </c>
      <c r="AP198" s="136">
        <f t="shared" si="113"/>
        <v>1.1685851413607684</v>
      </c>
      <c r="AQ198" s="136">
        <f t="shared" si="113"/>
        <v>1.1685210034084623</v>
      </c>
      <c r="AR198" s="136">
        <f t="shared" si="113"/>
        <v>1.1679752842551172</v>
      </c>
      <c r="AS198" s="136">
        <f t="shared" si="113"/>
        <v>1.1633599721818193</v>
      </c>
      <c r="AT198" s="136">
        <f t="shared" si="113"/>
        <v>1.1261325104710658</v>
      </c>
      <c r="AU198" s="136">
        <f t="shared" si="105"/>
        <v>0.89253337399189281</v>
      </c>
      <c r="AV198" s="136"/>
      <c r="AX198" s="136"/>
      <c r="AY198" s="136"/>
      <c r="AZ198" s="136"/>
      <c r="BA198" s="136"/>
      <c r="BB198" s="136"/>
      <c r="BC198" s="136"/>
      <c r="BD198" s="136"/>
      <c r="BE198" s="136"/>
      <c r="BF198" s="136"/>
      <c r="BG198" s="136"/>
      <c r="BH198" s="136"/>
      <c r="BI198" s="136"/>
      <c r="BJ198" s="136"/>
      <c r="BK198" s="136"/>
      <c r="BL198" s="136"/>
    </row>
    <row r="199" spans="1:64" ht="12.95" customHeight="1" x14ac:dyDescent="0.2">
      <c r="A199" s="206" t="s">
        <v>483</v>
      </c>
      <c r="B199" s="207"/>
      <c r="C199" s="208">
        <v>43254.358</v>
      </c>
      <c r="D199" s="208"/>
      <c r="E199" s="129">
        <f t="shared" si="91"/>
        <v>13617.01086894698</v>
      </c>
      <c r="F199" s="199">
        <f t="shared" si="92"/>
        <v>13617</v>
      </c>
      <c r="G199" s="130">
        <f t="shared" si="112"/>
        <v>2.5797000052989461E-3</v>
      </c>
      <c r="I199" s="129">
        <f t="shared" si="114"/>
        <v>2.5797000052989461E-3</v>
      </c>
      <c r="K199" s="199"/>
      <c r="O199" s="199"/>
      <c r="P199" s="129" t="s">
        <v>567</v>
      </c>
      <c r="Q199" s="201">
        <f t="shared" si="93"/>
        <v>28235.858</v>
      </c>
      <c r="S199" s="131">
        <v>0.1</v>
      </c>
      <c r="Z199" s="24">
        <f t="shared" si="94"/>
        <v>13617</v>
      </c>
      <c r="AA199" s="136">
        <f t="shared" si="95"/>
        <v>9.1085891877164867E-4</v>
      </c>
      <c r="AB199" s="136">
        <f t="shared" si="96"/>
        <v>1.6688410865272974E-3</v>
      </c>
      <c r="AC199" s="136">
        <f t="shared" si="108"/>
        <v>1.6688410865272974E-3</v>
      </c>
      <c r="AD199" s="136"/>
      <c r="AE199" s="136">
        <f t="shared" si="97"/>
        <v>2.7850305720816103E-7</v>
      </c>
      <c r="AF199" s="202">
        <f t="shared" si="98"/>
        <v>28235.858</v>
      </c>
      <c r="AG199" s="203"/>
      <c r="AH199" s="24">
        <f t="shared" si="99"/>
        <v>5.1389378428646753E-3</v>
      </c>
      <c r="AI199" s="24">
        <f t="shared" si="100"/>
        <v>1.0302945565691108</v>
      </c>
      <c r="AJ199" s="24">
        <f t="shared" si="101"/>
        <v>0.77071021963056219</v>
      </c>
      <c r="AK199" s="24">
        <f t="shared" si="102"/>
        <v>0.29846648026584316</v>
      </c>
      <c r="AL199" s="24">
        <f t="shared" si="103"/>
        <v>1.4696420548985027</v>
      </c>
      <c r="AM199" s="24">
        <f t="shared" si="104"/>
        <v>0.90363729686048289</v>
      </c>
      <c r="AN199" s="136">
        <f t="shared" si="113"/>
        <v>1.1710426278973856</v>
      </c>
      <c r="AO199" s="136">
        <f t="shared" si="113"/>
        <v>1.1710417700959066</v>
      </c>
      <c r="AP199" s="136">
        <f t="shared" si="113"/>
        <v>1.171034423306978</v>
      </c>
      <c r="AQ199" s="136">
        <f t="shared" si="113"/>
        <v>1.1709715056958987</v>
      </c>
      <c r="AR199" s="136">
        <f t="shared" si="113"/>
        <v>1.1704330648668648</v>
      </c>
      <c r="AS199" s="136">
        <f t="shared" si="113"/>
        <v>1.1658528568856097</v>
      </c>
      <c r="AT199" s="136">
        <f t="shared" si="113"/>
        <v>1.1287012671237451</v>
      </c>
      <c r="AU199" s="136">
        <f t="shared" si="105"/>
        <v>0.89469566398282563</v>
      </c>
      <c r="AV199" s="136"/>
      <c r="AX199" s="136"/>
      <c r="AY199" s="136"/>
      <c r="AZ199" s="136"/>
      <c r="BA199" s="136"/>
      <c r="BB199" s="136"/>
      <c r="BC199" s="136"/>
      <c r="BD199" s="136"/>
      <c r="BE199" s="136"/>
      <c r="BF199" s="136"/>
      <c r="BG199" s="136"/>
      <c r="BH199" s="136"/>
      <c r="BI199" s="136"/>
      <c r="BJ199" s="136"/>
      <c r="BK199" s="136"/>
      <c r="BL199" s="136"/>
    </row>
    <row r="200" spans="1:64" ht="12.95" customHeight="1" x14ac:dyDescent="0.2">
      <c r="A200" s="206" t="s">
        <v>577</v>
      </c>
      <c r="B200" s="64"/>
      <c r="C200" s="208">
        <v>43260.767</v>
      </c>
      <c r="D200" s="208"/>
      <c r="E200" s="129">
        <f t="shared" si="91"/>
        <v>13644.013652647898</v>
      </c>
      <c r="F200" s="199">
        <f t="shared" si="92"/>
        <v>13644</v>
      </c>
      <c r="G200" s="130">
        <f t="shared" si="112"/>
        <v>3.2404000012320466E-3</v>
      </c>
      <c r="I200" s="129">
        <f t="shared" si="114"/>
        <v>3.2404000012320466E-3</v>
      </c>
      <c r="K200" s="199"/>
      <c r="O200" s="199"/>
      <c r="P200" s="129" t="s">
        <v>567</v>
      </c>
      <c r="Q200" s="201">
        <f t="shared" si="93"/>
        <v>28242.267</v>
      </c>
      <c r="S200" s="131">
        <v>0.1</v>
      </c>
      <c r="Z200" s="24">
        <f t="shared" si="94"/>
        <v>13644</v>
      </c>
      <c r="AA200" s="136">
        <f t="shared" si="95"/>
        <v>9.2049839600341458E-4</v>
      </c>
      <c r="AB200" s="136">
        <f t="shared" si="96"/>
        <v>2.319901605228632E-3</v>
      </c>
      <c r="AC200" s="136">
        <f t="shared" si="108"/>
        <v>2.319901605228632E-3</v>
      </c>
      <c r="AD200" s="136"/>
      <c r="AE200" s="136">
        <f t="shared" si="97"/>
        <v>5.3819434579423846E-7</v>
      </c>
      <c r="AF200" s="202">
        <f t="shared" si="98"/>
        <v>28242.267</v>
      </c>
      <c r="AG200" s="203"/>
      <c r="AH200" s="24">
        <f t="shared" si="99"/>
        <v>5.1707947560964383E-3</v>
      </c>
      <c r="AI200" s="24">
        <f t="shared" si="100"/>
        <v>1.0290424281803707</v>
      </c>
      <c r="AJ200" s="24">
        <f t="shared" si="101"/>
        <v>0.77337599722015471</v>
      </c>
      <c r="AK200" s="24">
        <f t="shared" si="102"/>
        <v>0.29859091976379321</v>
      </c>
      <c r="AL200" s="24">
        <f t="shared" si="103"/>
        <v>1.473836380445825</v>
      </c>
      <c r="AM200" s="24">
        <f t="shared" si="104"/>
        <v>0.90745415846528765</v>
      </c>
      <c r="AN200" s="136">
        <f t="shared" si="113"/>
        <v>1.1749284726297209</v>
      </c>
      <c r="AO200" s="136">
        <f t="shared" si="113"/>
        <v>1.1749276560747859</v>
      </c>
      <c r="AP200" s="136">
        <f t="shared" si="113"/>
        <v>1.1749205975751518</v>
      </c>
      <c r="AQ200" s="136">
        <f t="shared" si="113"/>
        <v>1.1748595871543661</v>
      </c>
      <c r="AR200" s="136">
        <f t="shared" si="113"/>
        <v>1.1743326118003041</v>
      </c>
      <c r="AS200" s="136">
        <f t="shared" si="113"/>
        <v>1.1698081797220117</v>
      </c>
      <c r="AT200" s="136">
        <f t="shared" si="113"/>
        <v>1.1327788075802889</v>
      </c>
      <c r="AU200" s="136">
        <f t="shared" si="105"/>
        <v>0.89812988926254356</v>
      </c>
      <c r="AV200" s="136"/>
      <c r="AX200" s="136"/>
      <c r="AY200" s="136"/>
      <c r="AZ200" s="136"/>
      <c r="BA200" s="136"/>
      <c r="BB200" s="136"/>
      <c r="BC200" s="136"/>
      <c r="BD200" s="136"/>
      <c r="BE200" s="136"/>
      <c r="BF200" s="136"/>
      <c r="BG200" s="136"/>
      <c r="BH200" s="136"/>
      <c r="BI200" s="136"/>
      <c r="BJ200" s="136"/>
      <c r="BK200" s="136"/>
      <c r="BL200" s="136"/>
    </row>
    <row r="201" spans="1:64" ht="12.95" customHeight="1" x14ac:dyDescent="0.2">
      <c r="A201" s="206" t="s">
        <v>577</v>
      </c>
      <c r="B201" s="64"/>
      <c r="C201" s="208">
        <v>43260.767999999996</v>
      </c>
      <c r="D201" s="208"/>
      <c r="E201" s="129">
        <f t="shared" si="91"/>
        <v>13644.017865907939</v>
      </c>
      <c r="F201" s="199">
        <f t="shared" si="92"/>
        <v>13644</v>
      </c>
      <c r="G201" s="130">
        <f t="shared" si="112"/>
        <v>4.2403999977977946E-3</v>
      </c>
      <c r="I201" s="129">
        <f t="shared" si="114"/>
        <v>4.2403999977977946E-3</v>
      </c>
      <c r="K201" s="199"/>
      <c r="O201" s="199"/>
      <c r="P201" s="129" t="s">
        <v>567</v>
      </c>
      <c r="Q201" s="201">
        <f t="shared" si="93"/>
        <v>28242.267999999996</v>
      </c>
      <c r="S201" s="131">
        <v>0.1</v>
      </c>
      <c r="Z201" s="24">
        <f t="shared" si="94"/>
        <v>13644</v>
      </c>
      <c r="AA201" s="136">
        <f t="shared" si="95"/>
        <v>9.2049839600341458E-4</v>
      </c>
      <c r="AB201" s="136">
        <f t="shared" si="96"/>
        <v>3.3199016017943801E-3</v>
      </c>
      <c r="AC201" s="136">
        <f t="shared" si="108"/>
        <v>3.3199016017943801E-3</v>
      </c>
      <c r="AD201" s="136"/>
      <c r="AE201" s="136">
        <f t="shared" si="97"/>
        <v>1.1021746645596891E-6</v>
      </c>
      <c r="AF201" s="202">
        <f t="shared" si="98"/>
        <v>28242.267999999996</v>
      </c>
      <c r="AG201" s="203"/>
      <c r="AH201" s="24">
        <f t="shared" si="99"/>
        <v>5.1707947560964383E-3</v>
      </c>
      <c r="AI201" s="24">
        <f t="shared" si="100"/>
        <v>1.0290424281803707</v>
      </c>
      <c r="AJ201" s="24">
        <f t="shared" si="101"/>
        <v>0.77337599722015471</v>
      </c>
      <c r="AK201" s="24">
        <f t="shared" si="102"/>
        <v>0.29859091976379321</v>
      </c>
      <c r="AL201" s="24">
        <f t="shared" si="103"/>
        <v>1.473836380445825</v>
      </c>
      <c r="AM201" s="24">
        <f t="shared" si="104"/>
        <v>0.90745415846528765</v>
      </c>
      <c r="AN201" s="136">
        <f t="shared" ref="AN201:AT210" si="115">$AU201+$AB$7*SIN(AO201)</f>
        <v>1.1749284726297209</v>
      </c>
      <c r="AO201" s="136">
        <f t="shared" si="115"/>
        <v>1.1749276560747859</v>
      </c>
      <c r="AP201" s="136">
        <f t="shared" si="115"/>
        <v>1.1749205975751518</v>
      </c>
      <c r="AQ201" s="136">
        <f t="shared" si="115"/>
        <v>1.1748595871543661</v>
      </c>
      <c r="AR201" s="136">
        <f t="shared" si="115"/>
        <v>1.1743326118003041</v>
      </c>
      <c r="AS201" s="136">
        <f t="shared" si="115"/>
        <v>1.1698081797220117</v>
      </c>
      <c r="AT201" s="136">
        <f t="shared" si="115"/>
        <v>1.1327788075802889</v>
      </c>
      <c r="AU201" s="136">
        <f t="shared" si="105"/>
        <v>0.89812988926254356</v>
      </c>
      <c r="AV201" s="136"/>
      <c r="AX201" s="136"/>
      <c r="AY201" s="136"/>
      <c r="AZ201" s="136"/>
      <c r="BA201" s="136"/>
      <c r="BB201" s="136"/>
      <c r="BC201" s="136"/>
      <c r="BD201" s="136"/>
      <c r="BE201" s="136"/>
      <c r="BF201" s="136"/>
      <c r="BG201" s="136"/>
      <c r="BH201" s="136"/>
      <c r="BI201" s="136"/>
      <c r="BJ201" s="136"/>
      <c r="BK201" s="136"/>
      <c r="BL201" s="136"/>
    </row>
    <row r="202" spans="1:64" ht="12.95" customHeight="1" x14ac:dyDescent="0.2">
      <c r="A202" s="206" t="s">
        <v>483</v>
      </c>
      <c r="B202" s="207"/>
      <c r="C202" s="208">
        <v>43281.406999999999</v>
      </c>
      <c r="D202" s="208"/>
      <c r="E202" s="129">
        <f t="shared" si="91"/>
        <v>13730.975340210225</v>
      </c>
      <c r="F202" s="199">
        <f t="shared" si="92"/>
        <v>13731</v>
      </c>
      <c r="G202" s="130">
        <f t="shared" si="112"/>
        <v>-5.8529000016278587E-3</v>
      </c>
      <c r="I202" s="129">
        <f t="shared" si="114"/>
        <v>-5.8529000016278587E-3</v>
      </c>
      <c r="K202" s="199"/>
      <c r="O202" s="199"/>
      <c r="P202" s="129" t="s">
        <v>567</v>
      </c>
      <c r="Q202" s="201">
        <f t="shared" si="93"/>
        <v>28262.906999999999</v>
      </c>
      <c r="S202" s="131">
        <v>0.1</v>
      </c>
      <c r="Z202" s="24">
        <f t="shared" si="94"/>
        <v>13731</v>
      </c>
      <c r="AA202" s="136">
        <f t="shared" si="95"/>
        <v>9.5088394830103798E-4</v>
      </c>
      <c r="AB202" s="136">
        <f t="shared" si="96"/>
        <v>-6.8037839499288967E-3</v>
      </c>
      <c r="AC202" s="136">
        <f t="shared" si="108"/>
        <v>-6.8037839499288967E-3</v>
      </c>
      <c r="AD202" s="136"/>
      <c r="AE202" s="136">
        <f t="shared" si="97"/>
        <v>4.6291476037310058E-6</v>
      </c>
      <c r="AF202" s="202">
        <f t="shared" si="98"/>
        <v>28262.906999999999</v>
      </c>
      <c r="AG202" s="203"/>
      <c r="AH202" s="24">
        <f t="shared" si="99"/>
        <v>5.2726508083940629E-3</v>
      </c>
      <c r="AI202" s="24">
        <f t="shared" si="100"/>
        <v>1.0250250902668052</v>
      </c>
      <c r="AJ202" s="24">
        <f t="shared" si="101"/>
        <v>0.78182984812341594</v>
      </c>
      <c r="AK202" s="24">
        <f t="shared" si="102"/>
        <v>0.2989544193637857</v>
      </c>
      <c r="AL202" s="24">
        <f t="shared" si="103"/>
        <v>1.4872823137490945</v>
      </c>
      <c r="AM202" s="24">
        <f t="shared" si="104"/>
        <v>0.91978874344248729</v>
      </c>
      <c r="AN202" s="136">
        <f t="shared" si="115"/>
        <v>1.1874174624319629</v>
      </c>
      <c r="AO202" s="136">
        <f t="shared" si="115"/>
        <v>1.1874167682410313</v>
      </c>
      <c r="AP202" s="136">
        <f t="shared" si="115"/>
        <v>1.1874105821433771</v>
      </c>
      <c r="AQ202" s="136">
        <f t="shared" si="115"/>
        <v>1.1873554605704311</v>
      </c>
      <c r="AR202" s="136">
        <f t="shared" si="115"/>
        <v>1.1868646288152596</v>
      </c>
      <c r="AS202" s="136">
        <f t="shared" si="115"/>
        <v>1.182520006142914</v>
      </c>
      <c r="AT202" s="136">
        <f t="shared" si="115"/>
        <v>1.1458986857195594</v>
      </c>
      <c r="AU202" s="136">
        <f t="shared" si="105"/>
        <v>0.90919572627496592</v>
      </c>
      <c r="AV202" s="136"/>
      <c r="AX202" s="136"/>
      <c r="AY202" s="136"/>
      <c r="AZ202" s="136"/>
      <c r="BA202" s="136"/>
      <c r="BB202" s="136"/>
      <c r="BC202" s="136"/>
      <c r="BD202" s="136"/>
      <c r="BE202" s="136"/>
      <c r="BF202" s="136"/>
      <c r="BG202" s="136"/>
      <c r="BH202" s="136"/>
      <c r="BI202" s="136"/>
      <c r="BJ202" s="136"/>
      <c r="BK202" s="136"/>
      <c r="BL202" s="136"/>
    </row>
    <row r="203" spans="1:64" ht="12.95" customHeight="1" x14ac:dyDescent="0.2">
      <c r="A203" s="206" t="s">
        <v>483</v>
      </c>
      <c r="B203" s="207" t="s">
        <v>646</v>
      </c>
      <c r="C203" s="208">
        <v>43288.411999999997</v>
      </c>
      <c r="D203" s="208"/>
      <c r="E203" s="129">
        <f t="shared" si="91"/>
        <v>13760.489226904698</v>
      </c>
      <c r="F203" s="199">
        <f t="shared" si="92"/>
        <v>13760.5</v>
      </c>
      <c r="G203" s="130">
        <f t="shared" si="112"/>
        <v>-2.556949999416247E-3</v>
      </c>
      <c r="I203" s="129">
        <f t="shared" si="114"/>
        <v>-2.556949999416247E-3</v>
      </c>
      <c r="K203" s="199"/>
      <c r="O203" s="199"/>
      <c r="P203" s="129" t="s">
        <v>567</v>
      </c>
      <c r="Q203" s="201">
        <f t="shared" si="93"/>
        <v>28269.911999999997</v>
      </c>
      <c r="S203" s="131">
        <v>0.1</v>
      </c>
      <c r="Z203" s="24">
        <f t="shared" si="94"/>
        <v>13760.5</v>
      </c>
      <c r="AA203" s="136">
        <f t="shared" si="95"/>
        <v>9.6095274112030591E-4</v>
      </c>
      <c r="AB203" s="136">
        <f t="shared" si="96"/>
        <v>-3.5179027405365529E-3</v>
      </c>
      <c r="AC203" s="136">
        <f t="shared" si="108"/>
        <v>-3.5179027405365529E-3</v>
      </c>
      <c r="AD203" s="136"/>
      <c r="AE203" s="136">
        <f t="shared" si="97"/>
        <v>1.2375639691874591E-6</v>
      </c>
      <c r="AF203" s="202">
        <f t="shared" si="98"/>
        <v>28269.911999999997</v>
      </c>
      <c r="AG203" s="203"/>
      <c r="AH203" s="24">
        <f t="shared" si="99"/>
        <v>5.3069126102133317E-3</v>
      </c>
      <c r="AI203" s="24">
        <f t="shared" si="100"/>
        <v>1.0236689471925129</v>
      </c>
      <c r="AJ203" s="24">
        <f t="shared" si="101"/>
        <v>0.78464960816816121</v>
      </c>
      <c r="AK203" s="24">
        <f t="shared" si="102"/>
        <v>0.29906484403687106</v>
      </c>
      <c r="AL203" s="24">
        <f t="shared" si="103"/>
        <v>1.4918177554400471</v>
      </c>
      <c r="AM203" s="24">
        <f t="shared" si="104"/>
        <v>0.92398373903627007</v>
      </c>
      <c r="AN203" s="136">
        <f t="shared" si="115"/>
        <v>1.1916411639718656</v>
      </c>
      <c r="AO203" s="136">
        <f t="shared" si="115"/>
        <v>1.1916405077957919</v>
      </c>
      <c r="AP203" s="136">
        <f t="shared" si="115"/>
        <v>1.1916345985215369</v>
      </c>
      <c r="AQ203" s="136">
        <f t="shared" si="115"/>
        <v>1.1915813857741191</v>
      </c>
      <c r="AR203" s="136">
        <f t="shared" si="115"/>
        <v>1.1911025270738791</v>
      </c>
      <c r="AS203" s="136">
        <f t="shared" si="115"/>
        <v>1.1868188668002875</v>
      </c>
      <c r="AT203" s="136">
        <f t="shared" si="115"/>
        <v>1.1503408121842718</v>
      </c>
      <c r="AU203" s="136">
        <f t="shared" si="105"/>
        <v>0.9129479353768799</v>
      </c>
      <c r="AV203" s="136"/>
      <c r="AX203" s="136"/>
      <c r="AY203" s="136"/>
      <c r="AZ203" s="136"/>
      <c r="BA203" s="136"/>
      <c r="BB203" s="136"/>
      <c r="BC203" s="136"/>
      <c r="BD203" s="136"/>
      <c r="BE203" s="136"/>
      <c r="BF203" s="136"/>
      <c r="BG203" s="136"/>
      <c r="BH203" s="136"/>
      <c r="BI203" s="136"/>
      <c r="BJ203" s="136"/>
      <c r="BK203" s="136"/>
      <c r="BL203" s="136"/>
    </row>
    <row r="204" spans="1:64" ht="12.95" customHeight="1" x14ac:dyDescent="0.2">
      <c r="A204" s="206" t="s">
        <v>484</v>
      </c>
      <c r="B204" s="207"/>
      <c r="C204" s="208">
        <v>43291.387999999999</v>
      </c>
      <c r="D204" s="208"/>
      <c r="E204" s="129">
        <f t="shared" si="91"/>
        <v>13773.027888832299</v>
      </c>
      <c r="F204" s="199">
        <f t="shared" si="92"/>
        <v>13773</v>
      </c>
      <c r="G204" s="130">
        <f t="shared" si="112"/>
        <v>6.619300002057571E-3</v>
      </c>
      <c r="I204" s="129">
        <f t="shared" si="114"/>
        <v>6.619300002057571E-3</v>
      </c>
      <c r="K204" s="199"/>
      <c r="O204" s="199"/>
      <c r="P204" s="129" t="s">
        <v>567</v>
      </c>
      <c r="Q204" s="201">
        <f t="shared" si="93"/>
        <v>28272.887999999999</v>
      </c>
      <c r="S204" s="131">
        <v>0.1</v>
      </c>
      <c r="Z204" s="24">
        <f t="shared" si="94"/>
        <v>13773</v>
      </c>
      <c r="AA204" s="136">
        <f t="shared" si="95"/>
        <v>9.6518331867110393E-4</v>
      </c>
      <c r="AB204" s="136">
        <f t="shared" si="96"/>
        <v>5.654116683386467E-3</v>
      </c>
      <c r="AC204" s="136">
        <f t="shared" si="108"/>
        <v>5.654116683386467E-3</v>
      </c>
      <c r="AD204" s="136"/>
      <c r="AE204" s="136">
        <f t="shared" si="97"/>
        <v>3.1969035469349183E-6</v>
      </c>
      <c r="AF204" s="202">
        <f t="shared" si="98"/>
        <v>28272.887999999999</v>
      </c>
      <c r="AG204" s="203"/>
      <c r="AH204" s="24">
        <f t="shared" si="99"/>
        <v>5.3213881627641301E-3</v>
      </c>
      <c r="AI204" s="24">
        <f t="shared" si="100"/>
        <v>1.0230952441357009</v>
      </c>
      <c r="AJ204" s="24">
        <f t="shared" si="101"/>
        <v>0.78583731877888596</v>
      </c>
      <c r="AK204" s="24">
        <f t="shared" si="102"/>
        <v>0.29910969509247332</v>
      </c>
      <c r="AL204" s="24">
        <f t="shared" si="103"/>
        <v>1.4937359343105139</v>
      </c>
      <c r="AM204" s="24">
        <f t="shared" si="104"/>
        <v>0.92576322468815553</v>
      </c>
      <c r="AN204" s="136">
        <f t="shared" si="115"/>
        <v>1.1934291824086964</v>
      </c>
      <c r="AO204" s="136">
        <f t="shared" si="115"/>
        <v>1.193428541833363</v>
      </c>
      <c r="AP204" s="136">
        <f t="shared" si="115"/>
        <v>1.193422747038609</v>
      </c>
      <c r="AQ204" s="136">
        <f t="shared" si="115"/>
        <v>1.1933703298148051</v>
      </c>
      <c r="AR204" s="136">
        <f t="shared" si="115"/>
        <v>1.1928965006254648</v>
      </c>
      <c r="AS204" s="136">
        <f t="shared" si="115"/>
        <v>1.1886386655916494</v>
      </c>
      <c r="AT204" s="136">
        <f t="shared" si="115"/>
        <v>1.1522220615688459</v>
      </c>
      <c r="AU204" s="136">
        <f t="shared" si="105"/>
        <v>0.91453785448786018</v>
      </c>
      <c r="AV204" s="136"/>
      <c r="AX204" s="136"/>
      <c r="AY204" s="136"/>
      <c r="AZ204" s="136"/>
      <c r="BA204" s="136"/>
      <c r="BB204" s="136"/>
      <c r="BC204" s="136"/>
      <c r="BD204" s="136"/>
      <c r="BE204" s="136"/>
      <c r="BF204" s="136"/>
      <c r="BG204" s="136"/>
      <c r="BH204" s="136"/>
      <c r="BI204" s="136"/>
      <c r="BJ204" s="136"/>
      <c r="BK204" s="136"/>
      <c r="BL204" s="136"/>
    </row>
    <row r="205" spans="1:64" ht="12.95" customHeight="1" x14ac:dyDescent="0.2">
      <c r="A205" s="206" t="s">
        <v>484</v>
      </c>
      <c r="B205" s="207"/>
      <c r="C205" s="208">
        <v>43299.451000000001</v>
      </c>
      <c r="D205" s="208"/>
      <c r="E205" s="129">
        <f t="shared" si="91"/>
        <v>13806.999404666371</v>
      </c>
      <c r="F205" s="199">
        <f t="shared" si="92"/>
        <v>13807</v>
      </c>
      <c r="G205" s="130">
        <f t="shared" si="112"/>
        <v>-1.4129999908618629E-4</v>
      </c>
      <c r="I205" s="129">
        <f t="shared" si="114"/>
        <v>-1.4129999908618629E-4</v>
      </c>
      <c r="K205" s="199"/>
      <c r="O205" s="199"/>
      <c r="P205" s="129" t="s">
        <v>567</v>
      </c>
      <c r="Q205" s="201">
        <f t="shared" si="93"/>
        <v>28280.951000000001</v>
      </c>
      <c r="S205" s="131">
        <v>0.1</v>
      </c>
      <c r="Z205" s="24">
        <f t="shared" si="94"/>
        <v>13807</v>
      </c>
      <c r="AA205" s="136">
        <f t="shared" si="95"/>
        <v>9.7658239905806191E-4</v>
      </c>
      <c r="AB205" s="136">
        <f t="shared" si="96"/>
        <v>-1.1178823981442482E-3</v>
      </c>
      <c r="AC205" s="136">
        <f t="shared" si="108"/>
        <v>-1.1178823981442482E-3</v>
      </c>
      <c r="AD205" s="136"/>
      <c r="AE205" s="136">
        <f t="shared" si="97"/>
        <v>1.2496610560807354E-7</v>
      </c>
      <c r="AF205" s="202">
        <f t="shared" si="98"/>
        <v>28280.951000000001</v>
      </c>
      <c r="AG205" s="203"/>
      <c r="AH205" s="24">
        <f t="shared" si="99"/>
        <v>5.3606346031510885E-3</v>
      </c>
      <c r="AI205" s="24">
        <f t="shared" si="100"/>
        <v>1.0215375985011903</v>
      </c>
      <c r="AJ205" s="24">
        <f t="shared" si="101"/>
        <v>0.78904657733043571</v>
      </c>
      <c r="AK205" s="24">
        <f t="shared" si="102"/>
        <v>0.29922588766816538</v>
      </c>
      <c r="AL205" s="24">
        <f t="shared" si="103"/>
        <v>1.498942517908749</v>
      </c>
      <c r="AM205" s="24">
        <f t="shared" si="104"/>
        <v>0.93060932551269804</v>
      </c>
      <c r="AN205" s="136">
        <f t="shared" si="115"/>
        <v>1.1982875264714243</v>
      </c>
      <c r="AO205" s="136">
        <f t="shared" si="115"/>
        <v>1.198286926843966</v>
      </c>
      <c r="AP205" s="136">
        <f t="shared" si="115"/>
        <v>1.198281435092686</v>
      </c>
      <c r="AQ205" s="136">
        <f t="shared" si="115"/>
        <v>1.1982311418996714</v>
      </c>
      <c r="AR205" s="136">
        <f t="shared" si="115"/>
        <v>1.1977708599330996</v>
      </c>
      <c r="AS205" s="136">
        <f t="shared" si="115"/>
        <v>1.1935832415351117</v>
      </c>
      <c r="AT205" s="136">
        <f t="shared" si="115"/>
        <v>1.1573360180540428</v>
      </c>
      <c r="AU205" s="136">
        <f t="shared" si="105"/>
        <v>0.91886243446972671</v>
      </c>
      <c r="AV205" s="136"/>
      <c r="AX205" s="136"/>
      <c r="AY205" s="136"/>
      <c r="AZ205" s="136"/>
      <c r="BA205" s="136"/>
      <c r="BB205" s="136"/>
      <c r="BC205" s="136"/>
      <c r="BD205" s="136"/>
      <c r="BE205" s="136"/>
      <c r="BF205" s="136"/>
      <c r="BG205" s="136"/>
      <c r="BH205" s="136"/>
      <c r="BI205" s="136"/>
      <c r="BJ205" s="136"/>
      <c r="BK205" s="136"/>
      <c r="BL205" s="136"/>
    </row>
    <row r="206" spans="1:64" ht="12.95" customHeight="1" x14ac:dyDescent="0.2">
      <c r="A206" s="206" t="s">
        <v>486</v>
      </c>
      <c r="B206" s="207" t="s">
        <v>646</v>
      </c>
      <c r="C206" s="208">
        <v>43326.38</v>
      </c>
      <c r="D206" s="208"/>
      <c r="E206" s="129">
        <f t="shared" si="91"/>
        <v>13920.458284722847</v>
      </c>
      <c r="F206" s="199">
        <f t="shared" si="92"/>
        <v>13920.5</v>
      </c>
      <c r="G206" s="130">
        <f t="shared" si="112"/>
        <v>-9.9009499972453341E-3</v>
      </c>
      <c r="I206" s="129">
        <f t="shared" si="114"/>
        <v>-9.9009499972453341E-3</v>
      </c>
      <c r="K206" s="199"/>
      <c r="O206" s="199"/>
      <c r="P206" s="129" t="s">
        <v>567</v>
      </c>
      <c r="Q206" s="201">
        <f t="shared" si="93"/>
        <v>28307.879999999997</v>
      </c>
      <c r="S206" s="131">
        <v>0.1</v>
      </c>
      <c r="Z206" s="24">
        <f t="shared" si="94"/>
        <v>13920.5</v>
      </c>
      <c r="AA206" s="136">
        <f t="shared" si="95"/>
        <v>1.0134885493705672E-3</v>
      </c>
      <c r="AB206" s="136">
        <f t="shared" si="96"/>
        <v>-1.09144385466159E-2</v>
      </c>
      <c r="AC206" s="136">
        <f t="shared" si="108"/>
        <v>-1.09144385466159E-2</v>
      </c>
      <c r="AD206" s="136"/>
      <c r="AE206" s="136">
        <f t="shared" si="97"/>
        <v>1.1912496878785503E-5</v>
      </c>
      <c r="AF206" s="202">
        <f t="shared" si="98"/>
        <v>28307.879999999997</v>
      </c>
      <c r="AG206" s="203"/>
      <c r="AH206" s="24">
        <f t="shared" si="99"/>
        <v>5.4903008984635926E-3</v>
      </c>
      <c r="AI206" s="24">
        <f t="shared" si="100"/>
        <v>1.0163680525915637</v>
      </c>
      <c r="AJ206" s="24">
        <f t="shared" si="101"/>
        <v>0.79953583725972399</v>
      </c>
      <c r="AK206" s="24">
        <f t="shared" si="102"/>
        <v>0.29955314529204963</v>
      </c>
      <c r="AL206" s="24">
        <f t="shared" si="103"/>
        <v>1.5162090459268862</v>
      </c>
      <c r="AM206" s="24">
        <f t="shared" si="104"/>
        <v>0.94685017288638096</v>
      </c>
      <c r="AN206" s="136">
        <f t="shared" si="115"/>
        <v>1.2144524020715188</v>
      </c>
      <c r="AO206" s="136">
        <f t="shared" si="115"/>
        <v>1.2144519243015885</v>
      </c>
      <c r="AP206" s="136">
        <f t="shared" si="115"/>
        <v>1.2144473591480414</v>
      </c>
      <c r="AQ206" s="136">
        <f t="shared" si="115"/>
        <v>1.2144037413377338</v>
      </c>
      <c r="AR206" s="136">
        <f t="shared" si="115"/>
        <v>1.2139872518539498</v>
      </c>
      <c r="AS206" s="136">
        <f t="shared" si="115"/>
        <v>1.210033534968364</v>
      </c>
      <c r="AT206" s="136">
        <f t="shared" si="115"/>
        <v>1.1743752309740398</v>
      </c>
      <c r="AU206" s="136">
        <f t="shared" si="105"/>
        <v>0.93329889999742743</v>
      </c>
      <c r="AV206" s="136"/>
      <c r="AX206" s="136"/>
      <c r="AY206" s="136"/>
      <c r="AZ206" s="136"/>
      <c r="BA206" s="136"/>
      <c r="BB206" s="136"/>
      <c r="BC206" s="136"/>
      <c r="BD206" s="136"/>
      <c r="BE206" s="136"/>
      <c r="BF206" s="136"/>
      <c r="BG206" s="136"/>
      <c r="BH206" s="136"/>
      <c r="BI206" s="136"/>
      <c r="BJ206" s="136"/>
      <c r="BK206" s="136"/>
      <c r="BL206" s="136"/>
    </row>
    <row r="207" spans="1:64" ht="12.95" customHeight="1" x14ac:dyDescent="0.2">
      <c r="A207" s="206" t="s">
        <v>487</v>
      </c>
      <c r="B207" s="207" t="s">
        <v>646</v>
      </c>
      <c r="C207" s="208">
        <v>43447.673000000003</v>
      </c>
      <c r="D207" s="208"/>
      <c r="E207" s="129">
        <f t="shared" si="91"/>
        <v>14431.497236733414</v>
      </c>
      <c r="F207" s="199">
        <f t="shared" si="92"/>
        <v>14431.5</v>
      </c>
      <c r="G207" s="130">
        <f t="shared" si="112"/>
        <v>-6.5584999538259581E-4</v>
      </c>
      <c r="I207" s="129">
        <f t="shared" si="114"/>
        <v>-6.5584999538259581E-4</v>
      </c>
      <c r="K207" s="199"/>
      <c r="O207" s="199"/>
      <c r="P207" s="129" t="s">
        <v>567</v>
      </c>
      <c r="Q207" s="201">
        <f t="shared" si="93"/>
        <v>28429.173000000003</v>
      </c>
      <c r="S207" s="131">
        <v>0.1</v>
      </c>
      <c r="Z207" s="24">
        <f t="shared" si="94"/>
        <v>14431.5</v>
      </c>
      <c r="AA207" s="136">
        <f t="shared" si="95"/>
        <v>1.1576657855988728E-3</v>
      </c>
      <c r="AB207" s="136">
        <f t="shared" si="96"/>
        <v>-1.8135157809814687E-3</v>
      </c>
      <c r="AC207" s="136">
        <f t="shared" si="108"/>
        <v>-1.8135157809814687E-3</v>
      </c>
      <c r="AD207" s="136"/>
      <c r="AE207" s="136">
        <f t="shared" si="97"/>
        <v>3.2888394878688264E-7</v>
      </c>
      <c r="AF207" s="202">
        <f t="shared" si="98"/>
        <v>28429.173000000003</v>
      </c>
      <c r="AG207" s="203"/>
      <c r="AH207" s="24">
        <f t="shared" si="99"/>
        <v>6.0482736706918977E-3</v>
      </c>
      <c r="AI207" s="24">
        <f t="shared" si="100"/>
        <v>0.99369107445284643</v>
      </c>
      <c r="AJ207" s="24">
        <f t="shared" si="101"/>
        <v>0.84262562446391465</v>
      </c>
      <c r="AK207" s="24">
        <f t="shared" si="102"/>
        <v>0.29993365509465669</v>
      </c>
      <c r="AL207" s="24">
        <f t="shared" si="103"/>
        <v>1.5918276289968825</v>
      </c>
      <c r="AM207" s="24">
        <f t="shared" si="104"/>
        <v>1.0212556021780379</v>
      </c>
      <c r="AN207" s="136">
        <f t="shared" si="115"/>
        <v>1.2862298128751153</v>
      </c>
      <c r="AO207" s="136">
        <f t="shared" si="115"/>
        <v>1.2862296647177069</v>
      </c>
      <c r="AP207" s="136">
        <f t="shared" si="115"/>
        <v>1.2862279056032757</v>
      </c>
      <c r="AQ207" s="136">
        <f t="shared" si="115"/>
        <v>1.2862070199530484</v>
      </c>
      <c r="AR207" s="136">
        <f t="shared" si="115"/>
        <v>1.2859591622262125</v>
      </c>
      <c r="AS207" s="136">
        <f t="shared" si="115"/>
        <v>1.2830335995349955</v>
      </c>
      <c r="AT207" s="136">
        <f t="shared" si="115"/>
        <v>1.2504593236741348</v>
      </c>
      <c r="AU207" s="136">
        <f t="shared" si="105"/>
        <v>0.9982947932543027</v>
      </c>
      <c r="AV207" s="136"/>
      <c r="AX207" s="136"/>
      <c r="AY207" s="136"/>
      <c r="AZ207" s="136"/>
      <c r="BA207" s="136"/>
      <c r="BB207" s="136"/>
      <c r="BC207" s="136"/>
      <c r="BD207" s="136"/>
      <c r="BE207" s="136"/>
      <c r="BF207" s="136"/>
      <c r="BG207" s="136"/>
      <c r="BH207" s="136"/>
      <c r="BI207" s="136"/>
      <c r="BJ207" s="136"/>
      <c r="BK207" s="136"/>
      <c r="BL207" s="136"/>
    </row>
    <row r="208" spans="1:64" ht="12.95" customHeight="1" x14ac:dyDescent="0.2">
      <c r="A208" s="206" t="s">
        <v>577</v>
      </c>
      <c r="B208" s="64"/>
      <c r="C208" s="208">
        <v>43549.860999999997</v>
      </c>
      <c r="D208" s="208"/>
      <c r="E208" s="129">
        <f t="shared" si="91"/>
        <v>14862.041855368052</v>
      </c>
      <c r="F208" s="199">
        <f t="shared" si="92"/>
        <v>14862</v>
      </c>
      <c r="G208" s="130">
        <f t="shared" si="112"/>
        <v>9.9342000030446798E-3</v>
      </c>
      <c r="I208" s="129">
        <f t="shared" si="114"/>
        <v>9.9342000030446798E-3</v>
      </c>
      <c r="K208" s="199"/>
      <c r="O208" s="199"/>
      <c r="P208" s="129" t="s">
        <v>567</v>
      </c>
      <c r="Q208" s="201">
        <f t="shared" si="93"/>
        <v>28531.360999999997</v>
      </c>
      <c r="S208" s="131">
        <v>0.1</v>
      </c>
      <c r="Z208" s="24">
        <f t="shared" si="94"/>
        <v>14862</v>
      </c>
      <c r="AA208" s="136">
        <f t="shared" si="95"/>
        <v>1.2510775315748308E-3</v>
      </c>
      <c r="AB208" s="136">
        <f t="shared" si="96"/>
        <v>8.683122471469849E-3</v>
      </c>
      <c r="AC208" s="136">
        <f t="shared" si="108"/>
        <v>8.683122471469849E-3</v>
      </c>
      <c r="AD208" s="136"/>
      <c r="AE208" s="136">
        <f t="shared" si="97"/>
        <v>7.5396615854544661E-6</v>
      </c>
      <c r="AF208" s="202">
        <f t="shared" si="98"/>
        <v>28531.360999999997</v>
      </c>
      <c r="AG208" s="203"/>
      <c r="AH208" s="24">
        <f t="shared" si="99"/>
        <v>6.4854301956678564E-3</v>
      </c>
      <c r="AI208" s="24">
        <f t="shared" si="100"/>
        <v>0.9753775778592042</v>
      </c>
      <c r="AJ208" s="24">
        <f t="shared" si="101"/>
        <v>0.87395256679659483</v>
      </c>
      <c r="AK208" s="24">
        <f t="shared" si="102"/>
        <v>0.29898785314443871</v>
      </c>
      <c r="AL208" s="24">
        <f t="shared" si="103"/>
        <v>1.6529634938869899</v>
      </c>
      <c r="AM208" s="24">
        <f t="shared" si="104"/>
        <v>1.0857378275630922</v>
      </c>
      <c r="AN208" s="136">
        <f t="shared" si="115"/>
        <v>1.3454678342615363</v>
      </c>
      <c r="AO208" s="136">
        <f t="shared" si="115"/>
        <v>1.3454677912099915</v>
      </c>
      <c r="AP208" s="136">
        <f t="shared" si="115"/>
        <v>1.3454671489187628</v>
      </c>
      <c r="AQ208" s="136">
        <f t="shared" si="115"/>
        <v>1.3454575667115867</v>
      </c>
      <c r="AR208" s="136">
        <f t="shared" si="115"/>
        <v>1.3453146593195842</v>
      </c>
      <c r="AS208" s="136">
        <f t="shared" si="115"/>
        <v>1.3431938297563333</v>
      </c>
      <c r="AT208" s="136">
        <f t="shared" si="115"/>
        <v>1.3137328802047681</v>
      </c>
      <c r="AU208" s="136">
        <f t="shared" si="105"/>
        <v>1.0530516074364638</v>
      </c>
      <c r="AV208" s="136"/>
      <c r="AX208" s="136"/>
      <c r="AY208" s="136"/>
      <c r="AZ208" s="136"/>
      <c r="BA208" s="136"/>
      <c r="BB208" s="136"/>
      <c r="BC208" s="136"/>
      <c r="BD208" s="136"/>
      <c r="BE208" s="136"/>
      <c r="BF208" s="136"/>
      <c r="BG208" s="136"/>
      <c r="BH208" s="136"/>
      <c r="BI208" s="136"/>
      <c r="BJ208" s="136"/>
      <c r="BK208" s="136"/>
      <c r="BL208" s="136"/>
    </row>
    <row r="209" spans="1:64" ht="12.95" customHeight="1" x14ac:dyDescent="0.2">
      <c r="A209" s="206" t="s">
        <v>488</v>
      </c>
      <c r="B209" s="207"/>
      <c r="C209" s="208">
        <v>43568.368000000002</v>
      </c>
      <c r="D209" s="208"/>
      <c r="E209" s="129">
        <f t="shared" si="91"/>
        <v>14940.016659230285</v>
      </c>
      <c r="F209" s="199">
        <f t="shared" si="92"/>
        <v>14940</v>
      </c>
      <c r="G209" s="130">
        <f t="shared" si="112"/>
        <v>3.9540000070701353E-3</v>
      </c>
      <c r="I209" s="129">
        <f t="shared" si="114"/>
        <v>3.9540000070701353E-3</v>
      </c>
      <c r="K209" s="199"/>
      <c r="O209" s="199"/>
      <c r="P209" s="129" t="s">
        <v>567</v>
      </c>
      <c r="Q209" s="201">
        <f t="shared" si="93"/>
        <v>28549.868000000002</v>
      </c>
      <c r="S209" s="131">
        <v>0.1</v>
      </c>
      <c r="Z209" s="24">
        <f t="shared" si="94"/>
        <v>14940</v>
      </c>
      <c r="AA209" s="136">
        <f t="shared" si="95"/>
        <v>1.2652551209368012E-3</v>
      </c>
      <c r="AB209" s="136">
        <f t="shared" si="96"/>
        <v>2.6887448861333341E-3</v>
      </c>
      <c r="AC209" s="136">
        <f t="shared" si="108"/>
        <v>2.6887448861333341E-3</v>
      </c>
      <c r="AD209" s="136"/>
      <c r="AE209" s="136">
        <f t="shared" si="97"/>
        <v>7.2293490627081558E-7</v>
      </c>
      <c r="AF209" s="202">
        <f t="shared" si="98"/>
        <v>28549.868000000002</v>
      </c>
      <c r="AG209" s="203"/>
      <c r="AH209" s="24">
        <f t="shared" si="99"/>
        <v>6.5614131130298245E-3</v>
      </c>
      <c r="AI209" s="24">
        <f t="shared" si="100"/>
        <v>0.97213903466019647</v>
      </c>
      <c r="AJ209" s="24">
        <f t="shared" si="101"/>
        <v>0.8791679232070827</v>
      </c>
      <c r="AK209" s="24">
        <f t="shared" si="102"/>
        <v>0.29870347606001219</v>
      </c>
      <c r="AL209" s="24">
        <f t="shared" si="103"/>
        <v>1.663800229665324</v>
      </c>
      <c r="AM209" s="24">
        <f t="shared" si="104"/>
        <v>1.0976134916954681</v>
      </c>
      <c r="AN209" s="136">
        <f t="shared" si="115"/>
        <v>1.3560840202935611</v>
      </c>
      <c r="AO209" s="136">
        <f t="shared" si="115"/>
        <v>1.3560839869963131</v>
      </c>
      <c r="AP209" s="136">
        <f t="shared" si="115"/>
        <v>1.3560834660755887</v>
      </c>
      <c r="AQ209" s="136">
        <f t="shared" si="115"/>
        <v>1.3560753166631634</v>
      </c>
      <c r="AR209" s="136">
        <f t="shared" si="115"/>
        <v>1.3559478648674808</v>
      </c>
      <c r="AS209" s="136">
        <f t="shared" si="115"/>
        <v>1.3539641941669971</v>
      </c>
      <c r="AT209" s="136">
        <f t="shared" si="115"/>
        <v>1.3251141718111554</v>
      </c>
      <c r="AU209" s="136">
        <f t="shared" si="105"/>
        <v>1.062972702688981</v>
      </c>
      <c r="AV209" s="136"/>
      <c r="AX209" s="136"/>
      <c r="AY209" s="136"/>
      <c r="AZ209" s="136"/>
      <c r="BA209" s="136"/>
      <c r="BB209" s="136"/>
      <c r="BC209" s="136"/>
      <c r="BD209" s="136"/>
      <c r="BE209" s="136"/>
      <c r="BF209" s="136"/>
      <c r="BG209" s="136"/>
      <c r="BH209" s="136"/>
      <c r="BI209" s="136"/>
      <c r="BJ209" s="136"/>
      <c r="BK209" s="136"/>
      <c r="BL209" s="136"/>
    </row>
    <row r="210" spans="1:64" ht="12.95" customHeight="1" x14ac:dyDescent="0.2">
      <c r="A210" s="206" t="s">
        <v>577</v>
      </c>
      <c r="B210" s="64"/>
      <c r="C210" s="208">
        <v>43610.731</v>
      </c>
      <c r="D210" s="208"/>
      <c r="E210" s="129">
        <f t="shared" si="91"/>
        <v>15118.502994995923</v>
      </c>
      <c r="F210" s="199">
        <f t="shared" si="92"/>
        <v>15118.5</v>
      </c>
      <c r="G210" s="130">
        <f t="shared" si="112"/>
        <v>7.1084999945014715E-4</v>
      </c>
      <c r="I210" s="129">
        <f t="shared" si="114"/>
        <v>7.1084999945014715E-4</v>
      </c>
      <c r="K210" s="199"/>
      <c r="O210" s="199"/>
      <c r="P210" s="129" t="s">
        <v>567</v>
      </c>
      <c r="Q210" s="201">
        <f t="shared" si="93"/>
        <v>28592.231</v>
      </c>
      <c r="S210" s="131">
        <v>0.1</v>
      </c>
      <c r="Z210" s="24">
        <f t="shared" si="94"/>
        <v>15118.5</v>
      </c>
      <c r="AA210" s="136">
        <f t="shared" si="95"/>
        <v>1.2945348866943871E-3</v>
      </c>
      <c r="AB210" s="136">
        <f t="shared" si="96"/>
        <v>-5.8368488724424E-4</v>
      </c>
      <c r="AC210" s="136">
        <f t="shared" si="108"/>
        <v>-5.8368488724424E-4</v>
      </c>
      <c r="AD210" s="136"/>
      <c r="AE210" s="136">
        <f t="shared" si="97"/>
        <v>3.4068804759732116E-8</v>
      </c>
      <c r="AF210" s="202">
        <f t="shared" si="98"/>
        <v>28592.231</v>
      </c>
      <c r="AG210" s="203"/>
      <c r="AH210" s="24">
        <f t="shared" si="99"/>
        <v>6.7315825717874115E-3</v>
      </c>
      <c r="AI210" s="24">
        <f t="shared" si="100"/>
        <v>0.96482066587226223</v>
      </c>
      <c r="AJ210" s="24">
        <f t="shared" si="101"/>
        <v>0.89059154016344533</v>
      </c>
      <c r="AK210" s="24">
        <f t="shared" si="102"/>
        <v>0.29793021741731568</v>
      </c>
      <c r="AL210" s="24">
        <f t="shared" si="103"/>
        <v>1.6883312002332376</v>
      </c>
      <c r="AM210" s="24">
        <f t="shared" si="104"/>
        <v>1.125026313320366</v>
      </c>
      <c r="AN210" s="136">
        <f t="shared" si="115"/>
        <v>1.380246840014272</v>
      </c>
      <c r="AO210" s="136">
        <f t="shared" si="115"/>
        <v>1.3802468223957649</v>
      </c>
      <c r="AP210" s="136">
        <f t="shared" si="115"/>
        <v>1.3802465123177288</v>
      </c>
      <c r="AQ210" s="136">
        <f t="shared" si="115"/>
        <v>1.3802410551611546</v>
      </c>
      <c r="AR210" s="136">
        <f t="shared" si="115"/>
        <v>1.3801450382774387</v>
      </c>
      <c r="AS210" s="136">
        <f t="shared" si="115"/>
        <v>1.3784633984632246</v>
      </c>
      <c r="AT210" s="136">
        <f t="shared" si="115"/>
        <v>1.3510625057819057</v>
      </c>
      <c r="AU210" s="136">
        <f t="shared" si="105"/>
        <v>1.0856767475937801</v>
      </c>
      <c r="AV210" s="136"/>
      <c r="AX210" s="136"/>
      <c r="AY210" s="136"/>
      <c r="AZ210" s="136"/>
      <c r="BA210" s="136"/>
      <c r="BB210" s="136"/>
      <c r="BC210" s="136"/>
      <c r="BD210" s="136"/>
      <c r="BE210" s="136"/>
      <c r="BF210" s="136"/>
      <c r="BG210" s="136"/>
      <c r="BH210" s="136"/>
      <c r="BI210" s="136"/>
      <c r="BJ210" s="136"/>
      <c r="BK210" s="136"/>
      <c r="BL210" s="136"/>
    </row>
    <row r="211" spans="1:64" ht="12.95" customHeight="1" x14ac:dyDescent="0.2">
      <c r="A211" s="206" t="s">
        <v>489</v>
      </c>
      <c r="B211" s="207" t="s">
        <v>646</v>
      </c>
      <c r="C211" s="208">
        <v>43616.425000000003</v>
      </c>
      <c r="D211" s="208"/>
      <c r="E211" s="129">
        <f t="shared" si="91"/>
        <v>15142.49329775659</v>
      </c>
      <c r="F211" s="199">
        <f t="shared" si="92"/>
        <v>15142.5</v>
      </c>
      <c r="G211" s="130">
        <f t="shared" si="112"/>
        <v>-1.5907499910099432E-3</v>
      </c>
      <c r="I211" s="129">
        <f t="shared" si="114"/>
        <v>-1.5907499910099432E-3</v>
      </c>
      <c r="K211" s="199"/>
      <c r="O211" s="199"/>
      <c r="P211" s="129" t="s">
        <v>567</v>
      </c>
      <c r="Q211" s="201">
        <f t="shared" si="93"/>
        <v>28597.925000000003</v>
      </c>
      <c r="S211" s="131">
        <v>0.1</v>
      </c>
      <c r="Z211" s="24">
        <f t="shared" si="94"/>
        <v>15142.5</v>
      </c>
      <c r="AA211" s="136">
        <f t="shared" si="95"/>
        <v>1.298136135728256E-3</v>
      </c>
      <c r="AB211" s="136">
        <f t="shared" si="96"/>
        <v>-2.8888861267381992E-3</v>
      </c>
      <c r="AC211" s="136">
        <f t="shared" si="108"/>
        <v>-2.8888861267381992E-3</v>
      </c>
      <c r="AD211" s="136"/>
      <c r="AE211" s="136">
        <f t="shared" si="97"/>
        <v>8.345663053260435E-7</v>
      </c>
      <c r="AF211" s="202">
        <f t="shared" si="98"/>
        <v>28597.925000000003</v>
      </c>
      <c r="AG211" s="203"/>
      <c r="AH211" s="24">
        <f t="shared" si="99"/>
        <v>6.7540686528212799E-3</v>
      </c>
      <c r="AI211" s="24">
        <f t="shared" si="100"/>
        <v>0.96384657699331155</v>
      </c>
      <c r="AJ211" s="24">
        <f t="shared" si="101"/>
        <v>0.89207405634931003</v>
      </c>
      <c r="AK211" s="24">
        <f t="shared" si="102"/>
        <v>0.29781358264004587</v>
      </c>
      <c r="AL211" s="24">
        <f t="shared" si="103"/>
        <v>1.6916013576760409</v>
      </c>
      <c r="AM211" s="24">
        <f t="shared" si="104"/>
        <v>1.1287377158112437</v>
      </c>
      <c r="AN211" s="136">
        <f t="shared" ref="AN211:AT220" si="116">$AU211+$AB$7*SIN(AO211)</f>
        <v>1.3834817492596096</v>
      </c>
      <c r="AO211" s="136">
        <f t="shared" si="116"/>
        <v>1.3834817331792597</v>
      </c>
      <c r="AP211" s="136">
        <f t="shared" si="116"/>
        <v>1.3834814453433757</v>
      </c>
      <c r="AQ211" s="136">
        <f t="shared" si="116"/>
        <v>1.3834762931975648</v>
      </c>
      <c r="AR211" s="136">
        <f t="shared" si="116"/>
        <v>1.3833840955498555</v>
      </c>
      <c r="AS211" s="136">
        <f t="shared" si="116"/>
        <v>1.3817417308836553</v>
      </c>
      <c r="AT211" s="136">
        <f t="shared" si="116"/>
        <v>1.3545409607154433</v>
      </c>
      <c r="AU211" s="136">
        <f t="shared" si="105"/>
        <v>1.0887293922868624</v>
      </c>
      <c r="AV211" s="136"/>
      <c r="AX211" s="136"/>
      <c r="AY211" s="136"/>
      <c r="AZ211" s="136"/>
      <c r="BA211" s="136"/>
      <c r="BB211" s="136"/>
      <c r="BC211" s="136"/>
      <c r="BD211" s="136"/>
      <c r="BE211" s="136"/>
      <c r="BF211" s="136"/>
      <c r="BG211" s="136"/>
      <c r="BH211" s="136"/>
      <c r="BI211" s="136"/>
      <c r="BJ211" s="136"/>
      <c r="BK211" s="136"/>
      <c r="BL211" s="136"/>
    </row>
    <row r="212" spans="1:64" ht="12.95" customHeight="1" x14ac:dyDescent="0.2">
      <c r="A212" s="206" t="s">
        <v>489</v>
      </c>
      <c r="B212" s="207" t="s">
        <v>646</v>
      </c>
      <c r="C212" s="208">
        <v>43622.364000000001</v>
      </c>
      <c r="D212" s="208"/>
      <c r="E212" s="129">
        <f t="shared" si="91"/>
        <v>15167.515849231035</v>
      </c>
      <c r="F212" s="199">
        <f t="shared" si="92"/>
        <v>15167.5</v>
      </c>
      <c r="G212" s="130">
        <f t="shared" si="112"/>
        <v>3.7617500056512654E-3</v>
      </c>
      <c r="I212" s="129">
        <f t="shared" si="114"/>
        <v>3.7617500056512654E-3</v>
      </c>
      <c r="K212" s="199"/>
      <c r="O212" s="199"/>
      <c r="P212" s="129" t="s">
        <v>567</v>
      </c>
      <c r="Q212" s="201">
        <f t="shared" si="93"/>
        <v>28603.864000000001</v>
      </c>
      <c r="S212" s="131">
        <v>0.1</v>
      </c>
      <c r="Z212" s="24">
        <f t="shared" si="94"/>
        <v>15167.5</v>
      </c>
      <c r="AA212" s="136">
        <f t="shared" si="95"/>
        <v>1.3018029696869405E-3</v>
      </c>
      <c r="AB212" s="136">
        <f t="shared" si="96"/>
        <v>2.4599470359643249E-3</v>
      </c>
      <c r="AC212" s="136">
        <f t="shared" si="108"/>
        <v>2.4599470359643249E-3</v>
      </c>
      <c r="AD212" s="136"/>
      <c r="AE212" s="136">
        <f t="shared" si="97"/>
        <v>6.0513394197496681E-7</v>
      </c>
      <c r="AF212" s="202">
        <f t="shared" si="98"/>
        <v>28603.864000000001</v>
      </c>
      <c r="AG212" s="203"/>
      <c r="AH212" s="24">
        <f t="shared" si="99"/>
        <v>6.7773924867799654E-3</v>
      </c>
      <c r="AI212" s="24">
        <f t="shared" si="100"/>
        <v>0.96283439998005182</v>
      </c>
      <c r="AJ212" s="24">
        <f t="shared" si="101"/>
        <v>0.89360505183002004</v>
      </c>
      <c r="AK212" s="24">
        <f t="shared" si="102"/>
        <v>0.29768896213188223</v>
      </c>
      <c r="AL212" s="24">
        <f t="shared" si="103"/>
        <v>1.6950007588958182</v>
      </c>
      <c r="AM212" s="24">
        <f t="shared" si="104"/>
        <v>1.132610351439826</v>
      </c>
      <c r="AN212" s="136">
        <f t="shared" si="116"/>
        <v>1.3868479759892169</v>
      </c>
      <c r="AO212" s="136">
        <f t="shared" si="116"/>
        <v>1.3868479613918567</v>
      </c>
      <c r="AP212" s="136">
        <f t="shared" si="116"/>
        <v>1.386847695375218</v>
      </c>
      <c r="AQ212" s="136">
        <f t="shared" si="116"/>
        <v>1.386842847657678</v>
      </c>
      <c r="AR212" s="136">
        <f t="shared" si="116"/>
        <v>1.3867545280584295</v>
      </c>
      <c r="AS212" s="136">
        <f t="shared" si="116"/>
        <v>1.3851527236832453</v>
      </c>
      <c r="AT212" s="136">
        <f t="shared" si="116"/>
        <v>1.3581617172498852</v>
      </c>
      <c r="AU212" s="136">
        <f t="shared" si="105"/>
        <v>1.0919092305088229</v>
      </c>
      <c r="AV212" s="136"/>
      <c r="AX212" s="136"/>
      <c r="AY212" s="136"/>
      <c r="AZ212" s="136"/>
      <c r="BA212" s="136"/>
      <c r="BB212" s="136"/>
      <c r="BC212" s="136"/>
      <c r="BD212" s="136"/>
      <c r="BE212" s="136"/>
      <c r="BF212" s="136"/>
      <c r="BG212" s="136"/>
      <c r="BH212" s="136"/>
      <c r="BI212" s="136"/>
      <c r="BJ212" s="136"/>
      <c r="BK212" s="136"/>
      <c r="BL212" s="136"/>
    </row>
    <row r="213" spans="1:64" ht="12.95" customHeight="1" x14ac:dyDescent="0.2">
      <c r="A213" s="206" t="s">
        <v>489</v>
      </c>
      <c r="B213" s="207" t="s">
        <v>646</v>
      </c>
      <c r="C213" s="208">
        <v>43659.385999999999</v>
      </c>
      <c r="D213" s="208"/>
      <c r="E213" s="129">
        <f t="shared" ref="E213:E276" si="117">(C213-C$7)/C$8</f>
        <v>15323.499163035896</v>
      </c>
      <c r="F213" s="199">
        <f t="shared" ref="F213:F276" si="118">ROUND(2*E213,0)/2</f>
        <v>15323.5</v>
      </c>
      <c r="G213" s="130">
        <f t="shared" si="112"/>
        <v>-1.9864999921992421E-4</v>
      </c>
      <c r="I213" s="129">
        <f t="shared" si="114"/>
        <v>-1.9864999921992421E-4</v>
      </c>
      <c r="K213" s="199"/>
      <c r="O213" s="199"/>
      <c r="P213" s="129" t="s">
        <v>567</v>
      </c>
      <c r="Q213" s="201">
        <f t="shared" ref="Q213:Q276" si="119">+C213-15018.5</f>
        <v>28640.885999999999</v>
      </c>
      <c r="S213" s="131">
        <v>0.1</v>
      </c>
      <c r="Z213" s="24">
        <f t="shared" ref="Z213:Z276" si="120">F213</f>
        <v>15323.5</v>
      </c>
      <c r="AA213" s="136">
        <f t="shared" ref="AA213:AA276" si="121">AB$3+AB$4*Z213+AB$5*Z213^2+AH213</f>
        <v>1.3227395997333488E-3</v>
      </c>
      <c r="AB213" s="136">
        <f t="shared" ref="AB213:AB276" si="122">+G213-AA213</f>
        <v>-1.521389598953273E-3</v>
      </c>
      <c r="AC213" s="136">
        <f t="shared" si="108"/>
        <v>-1.521389598953273E-3</v>
      </c>
      <c r="AD213" s="136"/>
      <c r="AE213" s="136">
        <f t="shared" ref="AE213:AE276" si="123">+(G213-AA213)^2*S213</f>
        <v>2.3146263118032008E-7</v>
      </c>
      <c r="AF213" s="202">
        <f t="shared" ref="AF213:AF276" si="124">+C213-15018.5</f>
        <v>28640.885999999999</v>
      </c>
      <c r="AG213" s="203"/>
      <c r="AH213" s="24">
        <f t="shared" ref="AH213:AH276" si="125">$AB$6*($AB$11/AI213*AJ213+$AB$12)</f>
        <v>6.9206499648263734E-3</v>
      </c>
      <c r="AI213" s="24">
        <f t="shared" ref="AI213:AI276" si="126">1+$AB$7*COS(AL213)</f>
        <v>0.95657609337256433</v>
      </c>
      <c r="AJ213" s="24">
        <f t="shared" ref="AJ213:AJ276" si="127">SIN(AL213+RADIANS($AB$9))</f>
        <v>0.90285570325444997</v>
      </c>
      <c r="AK213" s="24">
        <f t="shared" ref="AK213:AK276" si="128">$AB$7*SIN(AL213)</f>
        <v>0.29684063794098636</v>
      </c>
      <c r="AL213" s="24">
        <f t="shared" ref="AL213:AL276" si="129">2*ATAN(AM213)</f>
        <v>1.7160529503009907</v>
      </c>
      <c r="AM213" s="24">
        <f t="shared" ref="AM213:AM276" si="130">SQRT((1+$AB$7)/(1-$AB$7))*TAN(AN213/2)</f>
        <v>1.1569302269715185</v>
      </c>
      <c r="AN213" s="136">
        <f t="shared" si="116"/>
        <v>1.407773789448973</v>
      </c>
      <c r="AO213" s="136">
        <f t="shared" si="116"/>
        <v>1.4077737817848801</v>
      </c>
      <c r="AP213" s="136">
        <f t="shared" si="116"/>
        <v>1.4077736243804291</v>
      </c>
      <c r="AQ213" s="136">
        <f t="shared" si="116"/>
        <v>1.4077703916553721</v>
      </c>
      <c r="AR213" s="136">
        <f t="shared" si="116"/>
        <v>1.4077040129709144</v>
      </c>
      <c r="AS213" s="136">
        <f t="shared" si="116"/>
        <v>1.4063469066561738</v>
      </c>
      <c r="AT213" s="136">
        <f t="shared" si="116"/>
        <v>1.3806942513257976</v>
      </c>
      <c r="AU213" s="136">
        <f t="shared" ref="AU213:AU276" si="131">RADIANS($AB$9)+$AB$18*(F213-AB$15)</f>
        <v>1.1117514210138566</v>
      </c>
      <c r="AV213" s="136"/>
      <c r="AX213" s="136"/>
      <c r="AY213" s="136"/>
      <c r="AZ213" s="136"/>
      <c r="BA213" s="136"/>
      <c r="BB213" s="136"/>
      <c r="BC213" s="136"/>
      <c r="BD213" s="136"/>
      <c r="BE213" s="136"/>
      <c r="BF213" s="136"/>
      <c r="BG213" s="136"/>
      <c r="BH213" s="136"/>
      <c r="BI213" s="136"/>
      <c r="BJ213" s="136"/>
      <c r="BK213" s="136"/>
      <c r="BL213" s="136"/>
    </row>
    <row r="214" spans="1:64" ht="12.95" customHeight="1" x14ac:dyDescent="0.2">
      <c r="A214" s="206" t="s">
        <v>489</v>
      </c>
      <c r="B214" s="207" t="s">
        <v>646</v>
      </c>
      <c r="C214" s="208">
        <v>43663.41</v>
      </c>
      <c r="D214" s="208"/>
      <c r="E214" s="129">
        <f t="shared" si="117"/>
        <v>15340.453321502526</v>
      </c>
      <c r="F214" s="199">
        <f t="shared" si="118"/>
        <v>15340.5</v>
      </c>
      <c r="G214" s="130">
        <f t="shared" si="112"/>
        <v>-1.1078949995862786E-2</v>
      </c>
      <c r="I214" s="129">
        <f t="shared" si="114"/>
        <v>-1.1078949995862786E-2</v>
      </c>
      <c r="K214" s="199"/>
      <c r="O214" s="199"/>
      <c r="P214" s="129" t="s">
        <v>567</v>
      </c>
      <c r="Q214" s="201">
        <f t="shared" si="119"/>
        <v>28644.910000000003</v>
      </c>
      <c r="S214" s="131">
        <v>0.1</v>
      </c>
      <c r="Z214" s="24">
        <f t="shared" si="120"/>
        <v>15340.5</v>
      </c>
      <c r="AA214" s="136">
        <f t="shared" si="121"/>
        <v>1.3248189048797399E-3</v>
      </c>
      <c r="AB214" s="136">
        <f t="shared" si="122"/>
        <v>-1.2403768900742525E-2</v>
      </c>
      <c r="AC214" s="136">
        <f t="shared" si="108"/>
        <v>-1.2403768900742525E-2</v>
      </c>
      <c r="AD214" s="136"/>
      <c r="AE214" s="136">
        <f t="shared" si="123"/>
        <v>1.5385348294302741E-5</v>
      </c>
      <c r="AF214" s="202">
        <f t="shared" si="124"/>
        <v>28644.910000000003</v>
      </c>
      <c r="AG214" s="203"/>
      <c r="AH214" s="24">
        <f t="shared" si="125"/>
        <v>6.9360238139727646E-3</v>
      </c>
      <c r="AI214" s="24">
        <f t="shared" si="126"/>
        <v>0.95590011235890093</v>
      </c>
      <c r="AJ214" s="24">
        <f t="shared" si="127"/>
        <v>0.90383261480584098</v>
      </c>
      <c r="AK214" s="24">
        <f t="shared" si="128"/>
        <v>0.29674096432754687</v>
      </c>
      <c r="AL214" s="24">
        <f t="shared" si="129"/>
        <v>1.7183305839704053</v>
      </c>
      <c r="AM214" s="24">
        <f t="shared" si="130"/>
        <v>1.1595968504748699</v>
      </c>
      <c r="AN214" s="136">
        <f t="shared" si="116"/>
        <v>1.4100459475764073</v>
      </c>
      <c r="AO214" s="136">
        <f t="shared" si="116"/>
        <v>1.4100459404650272</v>
      </c>
      <c r="AP214" s="136">
        <f t="shared" si="116"/>
        <v>1.4100457923659215</v>
      </c>
      <c r="AQ214" s="136">
        <f t="shared" si="116"/>
        <v>1.4100427081366531</v>
      </c>
      <c r="AR214" s="136">
        <f t="shared" si="116"/>
        <v>1.4099784910270441</v>
      </c>
      <c r="AS214" s="136">
        <f t="shared" si="116"/>
        <v>1.4086471463382702</v>
      </c>
      <c r="AT214" s="136">
        <f t="shared" si="116"/>
        <v>1.3831433404495777</v>
      </c>
      <c r="AU214" s="136">
        <f t="shared" si="131"/>
        <v>1.1139137110047903</v>
      </c>
      <c r="AV214" s="136"/>
      <c r="AX214" s="136"/>
      <c r="AY214" s="136"/>
      <c r="AZ214" s="136"/>
      <c r="BA214" s="136"/>
      <c r="BB214" s="136"/>
      <c r="BC214" s="136"/>
      <c r="BD214" s="136"/>
      <c r="BE214" s="136"/>
      <c r="BF214" s="136"/>
      <c r="BG214" s="136"/>
      <c r="BH214" s="136"/>
      <c r="BI214" s="136"/>
      <c r="BJ214" s="136"/>
      <c r="BK214" s="136"/>
      <c r="BL214" s="136"/>
    </row>
    <row r="215" spans="1:64" ht="12.95" customHeight="1" x14ac:dyDescent="0.2">
      <c r="A215" s="206" t="s">
        <v>490</v>
      </c>
      <c r="B215" s="207"/>
      <c r="C215" s="208">
        <v>43713.387999999999</v>
      </c>
      <c r="D215" s="208"/>
      <c r="E215" s="129">
        <f t="shared" si="117"/>
        <v>15551.023632596989</v>
      </c>
      <c r="F215" s="199">
        <f t="shared" si="118"/>
        <v>15551</v>
      </c>
      <c r="G215" s="130">
        <f t="shared" si="112"/>
        <v>5.6091000005835667E-3</v>
      </c>
      <c r="I215" s="129">
        <f t="shared" si="114"/>
        <v>5.6091000005835667E-3</v>
      </c>
      <c r="K215" s="199"/>
      <c r="O215" s="199"/>
      <c r="P215" s="129" t="s">
        <v>567</v>
      </c>
      <c r="Q215" s="201">
        <f t="shared" si="119"/>
        <v>28694.887999999999</v>
      </c>
      <c r="S215" s="131">
        <v>0.1</v>
      </c>
      <c r="Z215" s="24">
        <f t="shared" si="120"/>
        <v>15551</v>
      </c>
      <c r="AA215" s="136">
        <f t="shared" si="121"/>
        <v>1.3472821110813412E-3</v>
      </c>
      <c r="AB215" s="136">
        <f t="shared" si="122"/>
        <v>4.2618178895022256E-3</v>
      </c>
      <c r="AC215" s="136">
        <f t="shared" si="108"/>
        <v>4.2618178895022256E-3</v>
      </c>
      <c r="AD215" s="136"/>
      <c r="AE215" s="136">
        <f t="shared" si="123"/>
        <v>1.8163091723281206E-6</v>
      </c>
      <c r="AF215" s="202">
        <f t="shared" si="124"/>
        <v>28694.887999999999</v>
      </c>
      <c r="AG215" s="203"/>
      <c r="AH215" s="24">
        <f t="shared" si="125"/>
        <v>7.1225300911743677E-3</v>
      </c>
      <c r="AI215" s="24">
        <f t="shared" si="126"/>
        <v>0.94762791422870585</v>
      </c>
      <c r="AJ215" s="24">
        <f t="shared" si="127"/>
        <v>0.91543281917667185</v>
      </c>
      <c r="AK215" s="24">
        <f t="shared" si="128"/>
        <v>0.29539323728204109</v>
      </c>
      <c r="AL215" s="24">
        <f t="shared" si="129"/>
        <v>1.7462690479987675</v>
      </c>
      <c r="AM215" s="24">
        <f t="shared" si="130"/>
        <v>1.1928915130675444</v>
      </c>
      <c r="AN215" s="136">
        <f t="shared" si="116"/>
        <v>1.4380485315573253</v>
      </c>
      <c r="AO215" s="136">
        <f t="shared" si="116"/>
        <v>1.4380485289907841</v>
      </c>
      <c r="AP215" s="136">
        <f t="shared" si="116"/>
        <v>1.4380484643545843</v>
      </c>
      <c r="AQ215" s="136">
        <f t="shared" si="116"/>
        <v>1.438046836556067</v>
      </c>
      <c r="AR215" s="136">
        <f t="shared" si="116"/>
        <v>1.4380058486069349</v>
      </c>
      <c r="AS215" s="136">
        <f t="shared" si="116"/>
        <v>1.436977886090737</v>
      </c>
      <c r="AT215" s="136">
        <f t="shared" si="116"/>
        <v>1.4133641182524184</v>
      </c>
      <c r="AU215" s="136">
        <f t="shared" si="131"/>
        <v>1.1406879488336985</v>
      </c>
      <c r="AV215" s="136"/>
      <c r="AX215" s="136"/>
      <c r="AY215" s="136"/>
      <c r="AZ215" s="136"/>
      <c r="BA215" s="136"/>
      <c r="BB215" s="136"/>
      <c r="BC215" s="136"/>
      <c r="BD215" s="136"/>
      <c r="BE215" s="136"/>
      <c r="BF215" s="136"/>
      <c r="BG215" s="136"/>
      <c r="BH215" s="136"/>
      <c r="BI215" s="136"/>
      <c r="BJ215" s="136"/>
      <c r="BK215" s="136"/>
      <c r="BL215" s="136"/>
    </row>
    <row r="216" spans="1:64" ht="12.95" customHeight="1" x14ac:dyDescent="0.2">
      <c r="A216" s="206" t="s">
        <v>491</v>
      </c>
      <c r="B216" s="207" t="s">
        <v>646</v>
      </c>
      <c r="C216" s="208">
        <v>43831.7</v>
      </c>
      <c r="D216" s="208"/>
      <c r="E216" s="129">
        <f t="shared" si="117"/>
        <v>16049.502856379655</v>
      </c>
      <c r="F216" s="199">
        <f t="shared" si="118"/>
        <v>16049.5</v>
      </c>
      <c r="G216" s="130">
        <f t="shared" si="112"/>
        <v>6.7794999631587416E-4</v>
      </c>
      <c r="I216" s="129">
        <f t="shared" si="114"/>
        <v>6.7794999631587416E-4</v>
      </c>
      <c r="K216" s="199"/>
      <c r="O216" s="199"/>
      <c r="P216" s="129" t="s">
        <v>567</v>
      </c>
      <c r="Q216" s="201">
        <f t="shared" si="119"/>
        <v>28813.199999999997</v>
      </c>
      <c r="S216" s="131">
        <v>0.1</v>
      </c>
      <c r="Z216" s="24">
        <f t="shared" si="120"/>
        <v>16049.5</v>
      </c>
      <c r="AA216" s="136">
        <f t="shared" si="121"/>
        <v>1.3764130247179047E-3</v>
      </c>
      <c r="AB216" s="136">
        <f t="shared" si="122"/>
        <v>-6.9846302840203059E-4</v>
      </c>
      <c r="AC216" s="136">
        <f t="shared" si="108"/>
        <v>-6.9846302840203059E-4</v>
      </c>
      <c r="AD216" s="136"/>
      <c r="AE216" s="136">
        <f t="shared" si="123"/>
        <v>4.8785060204453586E-8</v>
      </c>
      <c r="AF216" s="202">
        <f t="shared" si="124"/>
        <v>28813.199999999997</v>
      </c>
      <c r="AG216" s="203"/>
      <c r="AH216" s="24">
        <f t="shared" si="125"/>
        <v>7.5359018138109295E-3</v>
      </c>
      <c r="AI216" s="24">
        <f t="shared" si="126"/>
        <v>0.92876066078786268</v>
      </c>
      <c r="AJ216" s="24">
        <f t="shared" si="127"/>
        <v>0.93939595344089377</v>
      </c>
      <c r="AK216" s="24">
        <f t="shared" si="128"/>
        <v>0.29141886786654364</v>
      </c>
      <c r="AL216" s="24">
        <f t="shared" si="129"/>
        <v>1.8105511441184892</v>
      </c>
      <c r="AM216" s="24">
        <f t="shared" si="130"/>
        <v>1.2739028942427562</v>
      </c>
      <c r="AN216" s="136">
        <f t="shared" si="116"/>
        <v>1.5034131058713982</v>
      </c>
      <c r="AO216" s="136">
        <f t="shared" si="116"/>
        <v>1.5034131057986202</v>
      </c>
      <c r="AP216" s="136">
        <f t="shared" si="116"/>
        <v>1.5034131021956885</v>
      </c>
      <c r="AQ216" s="136">
        <f t="shared" si="116"/>
        <v>1.5034129238300871</v>
      </c>
      <c r="AR216" s="136">
        <f t="shared" si="116"/>
        <v>1.5034040943078966</v>
      </c>
      <c r="AS216" s="136">
        <f t="shared" si="116"/>
        <v>1.5029684464610573</v>
      </c>
      <c r="AT216" s="136">
        <f t="shared" si="116"/>
        <v>1.484148343776269</v>
      </c>
      <c r="AU216" s="136">
        <f t="shared" si="131"/>
        <v>1.2040939229795935</v>
      </c>
      <c r="AV216" s="136"/>
      <c r="AX216" s="136"/>
      <c r="AY216" s="136"/>
      <c r="AZ216" s="136"/>
      <c r="BA216" s="136"/>
      <c r="BB216" s="136"/>
      <c r="BC216" s="136"/>
      <c r="BD216" s="136"/>
      <c r="BE216" s="136"/>
      <c r="BF216" s="136"/>
      <c r="BG216" s="136"/>
      <c r="BH216" s="136"/>
      <c r="BI216" s="136"/>
      <c r="BJ216" s="136"/>
      <c r="BK216" s="136"/>
      <c r="BL216" s="136"/>
    </row>
    <row r="217" spans="1:64" ht="12.95" customHeight="1" x14ac:dyDescent="0.2">
      <c r="A217" s="206" t="s">
        <v>492</v>
      </c>
      <c r="B217" s="207" t="s">
        <v>646</v>
      </c>
      <c r="C217" s="208">
        <v>43932.338000000003</v>
      </c>
      <c r="D217" s="208"/>
      <c r="E217" s="129">
        <f t="shared" si="117"/>
        <v>16473.516921927054</v>
      </c>
      <c r="F217" s="199">
        <f t="shared" si="118"/>
        <v>16473.5</v>
      </c>
      <c r="G217" s="130">
        <f t="shared" si="112"/>
        <v>4.016350008896552E-3</v>
      </c>
      <c r="I217" s="129">
        <f t="shared" si="114"/>
        <v>4.016350008896552E-3</v>
      </c>
      <c r="K217" s="199"/>
      <c r="O217" s="199"/>
      <c r="P217" s="129" t="s">
        <v>567</v>
      </c>
      <c r="Q217" s="201">
        <f t="shared" si="119"/>
        <v>28913.838000000003</v>
      </c>
      <c r="S217" s="131">
        <v>0.1</v>
      </c>
      <c r="Z217" s="24">
        <f t="shared" si="120"/>
        <v>16473.5</v>
      </c>
      <c r="AA217" s="136">
        <f t="shared" si="121"/>
        <v>1.3749067753387016E-3</v>
      </c>
      <c r="AB217" s="136">
        <f t="shared" si="122"/>
        <v>2.6414432335578504E-3</v>
      </c>
      <c r="AC217" s="136">
        <f t="shared" si="108"/>
        <v>2.6414432335578504E-3</v>
      </c>
      <c r="AD217" s="136"/>
      <c r="AE217" s="136">
        <f t="shared" si="123"/>
        <v>6.9772223561085526E-7</v>
      </c>
      <c r="AF217" s="202">
        <f t="shared" si="124"/>
        <v>28913.838000000003</v>
      </c>
      <c r="AG217" s="203"/>
      <c r="AH217" s="24">
        <f t="shared" si="125"/>
        <v>7.856518540431727E-3</v>
      </c>
      <c r="AI217" s="24">
        <f t="shared" si="126"/>
        <v>0.91350692442815062</v>
      </c>
      <c r="AJ217" s="24">
        <f t="shared" si="127"/>
        <v>0.95615277640724516</v>
      </c>
      <c r="AK217" s="24">
        <f t="shared" si="128"/>
        <v>0.2872611144553372</v>
      </c>
      <c r="AL217" s="24">
        <f t="shared" si="129"/>
        <v>1.8632580128691005</v>
      </c>
      <c r="AM217" s="24">
        <f t="shared" si="130"/>
        <v>1.3454416770075595</v>
      </c>
      <c r="AN217" s="136">
        <f t="shared" si="116"/>
        <v>1.5579994154181456</v>
      </c>
      <c r="AO217" s="136">
        <f t="shared" si="116"/>
        <v>1.5579994154181267</v>
      </c>
      <c r="AP217" s="136">
        <f t="shared" si="116"/>
        <v>1.5579994154131813</v>
      </c>
      <c r="AQ217" s="136">
        <f t="shared" si="116"/>
        <v>1.5579994141249935</v>
      </c>
      <c r="AR217" s="136">
        <f t="shared" si="116"/>
        <v>1.5579990785737028</v>
      </c>
      <c r="AS217" s="136">
        <f t="shared" si="116"/>
        <v>1.5579119706946933</v>
      </c>
      <c r="AT217" s="136">
        <f t="shared" si="116"/>
        <v>1.5434692340118912</v>
      </c>
      <c r="AU217" s="136">
        <f t="shared" si="131"/>
        <v>1.2580239792240446</v>
      </c>
      <c r="AV217" s="136"/>
      <c r="AX217" s="136"/>
      <c r="AY217" s="136"/>
      <c r="AZ217" s="136"/>
      <c r="BA217" s="136"/>
      <c r="BB217" s="136"/>
      <c r="BC217" s="136"/>
      <c r="BD217" s="136"/>
      <c r="BE217" s="136"/>
      <c r="BF217" s="136"/>
      <c r="BG217" s="136"/>
      <c r="BH217" s="136"/>
      <c r="BI217" s="136"/>
      <c r="BJ217" s="136"/>
      <c r="BK217" s="136"/>
      <c r="BL217" s="136"/>
    </row>
    <row r="218" spans="1:64" ht="12.95" customHeight="1" x14ac:dyDescent="0.2">
      <c r="A218" s="206" t="s">
        <v>492</v>
      </c>
      <c r="B218" s="207"/>
      <c r="C218" s="208">
        <v>43957.379000000001</v>
      </c>
      <c r="D218" s="208"/>
      <c r="E218" s="129">
        <f t="shared" si="117"/>
        <v>16579.021166997212</v>
      </c>
      <c r="F218" s="199">
        <f t="shared" si="118"/>
        <v>16579</v>
      </c>
      <c r="G218" s="130">
        <f t="shared" ref="G218:G245" si="132">C218-(C$7+F218*C$8)</f>
        <v>5.0239000047440641E-3</v>
      </c>
      <c r="I218" s="129">
        <f t="shared" si="114"/>
        <v>5.0239000047440641E-3</v>
      </c>
      <c r="K218" s="199"/>
      <c r="O218" s="199"/>
      <c r="P218" s="129" t="s">
        <v>567</v>
      </c>
      <c r="Q218" s="201">
        <f t="shared" si="119"/>
        <v>28938.879000000001</v>
      </c>
      <c r="S218" s="131">
        <v>0.1</v>
      </c>
      <c r="Z218" s="24">
        <f t="shared" si="120"/>
        <v>16579</v>
      </c>
      <c r="AA218" s="136">
        <f t="shared" si="121"/>
        <v>1.3708307834411366E-3</v>
      </c>
      <c r="AB218" s="136">
        <f t="shared" si="122"/>
        <v>3.6530692213029275E-3</v>
      </c>
      <c r="AC218" s="136">
        <f t="shared" ref="AC218:AC281" si="133">+G218-AA218</f>
        <v>3.6530692213029275E-3</v>
      </c>
      <c r="AD218" s="136"/>
      <c r="AE218" s="136">
        <f t="shared" si="123"/>
        <v>1.3344914735630778E-6</v>
      </c>
      <c r="AF218" s="202">
        <f t="shared" si="124"/>
        <v>28938.879000000001</v>
      </c>
      <c r="AG218" s="203"/>
      <c r="AH218" s="24">
        <f t="shared" si="125"/>
        <v>7.9319230835341609E-3</v>
      </c>
      <c r="AI218" s="24">
        <f t="shared" si="126"/>
        <v>0.9098235378182814</v>
      </c>
      <c r="AJ218" s="24">
        <f t="shared" si="127"/>
        <v>0.959836427914742</v>
      </c>
      <c r="AK218" s="24">
        <f t="shared" si="128"/>
        <v>0.28612620583999127</v>
      </c>
      <c r="AL218" s="24">
        <f t="shared" si="129"/>
        <v>1.8761056494101676</v>
      </c>
      <c r="AM218" s="24">
        <f t="shared" si="130"/>
        <v>1.3636516132322209</v>
      </c>
      <c r="AN218" s="136">
        <f t="shared" si="116"/>
        <v>1.5714428338250197</v>
      </c>
      <c r="AO218" s="136">
        <f t="shared" si="116"/>
        <v>1.5714428338250197</v>
      </c>
      <c r="AP218" s="136">
        <f t="shared" si="116"/>
        <v>1.5714428338250199</v>
      </c>
      <c r="AQ218" s="136">
        <f t="shared" si="116"/>
        <v>1.5714428338241295</v>
      </c>
      <c r="AR218" s="136">
        <f t="shared" si="116"/>
        <v>1.5714428384144359</v>
      </c>
      <c r="AS218" s="136">
        <f t="shared" si="116"/>
        <v>1.5714187215495083</v>
      </c>
      <c r="AT218" s="136">
        <f t="shared" si="116"/>
        <v>1.558101105672999</v>
      </c>
      <c r="AU218" s="136">
        <f t="shared" si="131"/>
        <v>1.2714428965207185</v>
      </c>
      <c r="AV218" s="136"/>
      <c r="AX218" s="136"/>
      <c r="AY218" s="136"/>
      <c r="AZ218" s="136"/>
      <c r="BA218" s="136"/>
      <c r="BB218" s="136"/>
      <c r="BC218" s="136"/>
      <c r="BD218" s="136"/>
      <c r="BE218" s="136"/>
      <c r="BF218" s="136"/>
      <c r="BG218" s="136"/>
      <c r="BH218" s="136"/>
      <c r="BI218" s="136"/>
      <c r="BJ218" s="136"/>
      <c r="BK218" s="136"/>
      <c r="BL218" s="136"/>
    </row>
    <row r="219" spans="1:64" ht="12.95" customHeight="1" x14ac:dyDescent="0.2">
      <c r="A219" s="206" t="s">
        <v>577</v>
      </c>
      <c r="B219" s="64"/>
      <c r="C219" s="208">
        <v>43982.773999999998</v>
      </c>
      <c r="D219" s="208"/>
      <c r="E219" s="129">
        <f t="shared" si="117"/>
        <v>16686.016906127305</v>
      </c>
      <c r="F219" s="199">
        <f t="shared" si="118"/>
        <v>16686</v>
      </c>
      <c r="G219" s="130">
        <f t="shared" si="132"/>
        <v>4.0126000021700747E-3</v>
      </c>
      <c r="I219" s="129">
        <f t="shared" si="114"/>
        <v>4.0126000021700747E-3</v>
      </c>
      <c r="K219" s="199"/>
      <c r="O219" s="199"/>
      <c r="P219" s="129" t="s">
        <v>567</v>
      </c>
      <c r="Q219" s="201">
        <f t="shared" si="119"/>
        <v>28964.273999999998</v>
      </c>
      <c r="S219" s="131">
        <v>0.1</v>
      </c>
      <c r="Z219" s="24">
        <f t="shared" si="120"/>
        <v>16686</v>
      </c>
      <c r="AA219" s="136">
        <f t="shared" si="121"/>
        <v>1.3652050410215338E-3</v>
      </c>
      <c r="AB219" s="136">
        <f t="shared" si="122"/>
        <v>2.6473949611485409E-3</v>
      </c>
      <c r="AC219" s="136">
        <f t="shared" si="133"/>
        <v>2.6473949611485409E-3</v>
      </c>
      <c r="AD219" s="136"/>
      <c r="AE219" s="136">
        <f t="shared" si="123"/>
        <v>7.0087000803146852E-7</v>
      </c>
      <c r="AF219" s="202">
        <f t="shared" si="124"/>
        <v>28964.273999999998</v>
      </c>
      <c r="AG219" s="203"/>
      <c r="AH219" s="24">
        <f t="shared" si="125"/>
        <v>8.0066350811145576E-3</v>
      </c>
      <c r="AI219" s="24">
        <f t="shared" si="126"/>
        <v>0.90613295759315804</v>
      </c>
      <c r="AJ219" s="24">
        <f t="shared" si="127"/>
        <v>0.96338242785589923</v>
      </c>
      <c r="AK219" s="24">
        <f t="shared" si="128"/>
        <v>0.28493679711436382</v>
      </c>
      <c r="AL219" s="24">
        <f t="shared" si="129"/>
        <v>1.8890307691509085</v>
      </c>
      <c r="AM219" s="24">
        <f t="shared" si="130"/>
        <v>1.3822961667136209</v>
      </c>
      <c r="AN219" s="136">
        <f t="shared" si="116"/>
        <v>1.585022248097127</v>
      </c>
      <c r="AO219" s="136">
        <f t="shared" si="116"/>
        <v>1.5850222480971368</v>
      </c>
      <c r="AP219" s="136">
        <f t="shared" si="116"/>
        <v>1.5850222480948162</v>
      </c>
      <c r="AQ219" s="136">
        <f t="shared" si="116"/>
        <v>1.5850222486385981</v>
      </c>
      <c r="AR219" s="136">
        <f t="shared" si="116"/>
        <v>1.585022121217992</v>
      </c>
      <c r="AS219" s="136">
        <f t="shared" si="116"/>
        <v>1.5850519476648564</v>
      </c>
      <c r="AT219" s="136">
        <f t="shared" si="116"/>
        <v>1.5728882893397085</v>
      </c>
      <c r="AU219" s="136">
        <f t="shared" si="131"/>
        <v>1.2850526041107102</v>
      </c>
      <c r="AV219" s="136"/>
      <c r="AX219" s="136"/>
      <c r="AY219" s="136"/>
      <c r="AZ219" s="136"/>
      <c r="BA219" s="136"/>
      <c r="BB219" s="136"/>
      <c r="BC219" s="136"/>
      <c r="BD219" s="136"/>
      <c r="BE219" s="136"/>
      <c r="BF219" s="136"/>
      <c r="BG219" s="136"/>
      <c r="BH219" s="136"/>
      <c r="BI219" s="136"/>
      <c r="BJ219" s="136"/>
      <c r="BK219" s="136"/>
      <c r="BL219" s="136"/>
    </row>
    <row r="220" spans="1:64" ht="12.95" customHeight="1" x14ac:dyDescent="0.2">
      <c r="A220" s="206" t="s">
        <v>493</v>
      </c>
      <c r="B220" s="207" t="s">
        <v>646</v>
      </c>
      <c r="C220" s="208">
        <v>43983.364999999998</v>
      </c>
      <c r="D220" s="208"/>
      <c r="E220" s="129">
        <f t="shared" si="117"/>
        <v>16688.506942820586</v>
      </c>
      <c r="F220" s="199">
        <f t="shared" si="118"/>
        <v>16688.5</v>
      </c>
      <c r="G220" s="130">
        <f t="shared" si="132"/>
        <v>1.647850003791973E-3</v>
      </c>
      <c r="I220" s="129">
        <f t="shared" si="114"/>
        <v>1.647850003791973E-3</v>
      </c>
      <c r="K220" s="199"/>
      <c r="O220" s="199"/>
      <c r="P220" s="129" t="s">
        <v>567</v>
      </c>
      <c r="Q220" s="201">
        <f t="shared" si="119"/>
        <v>28964.864999999998</v>
      </c>
      <c r="S220" s="131">
        <v>0.1</v>
      </c>
      <c r="Z220" s="24">
        <f t="shared" si="120"/>
        <v>16688.5</v>
      </c>
      <c r="AA220" s="136">
        <f t="shared" si="121"/>
        <v>1.3650557004525003E-3</v>
      </c>
      <c r="AB220" s="136">
        <f t="shared" si="122"/>
        <v>2.8279430333947274E-4</v>
      </c>
      <c r="AC220" s="136">
        <f t="shared" si="133"/>
        <v>2.8279430333947274E-4</v>
      </c>
      <c r="AD220" s="136"/>
      <c r="AE220" s="136">
        <f t="shared" si="123"/>
        <v>7.9972618001257723E-9</v>
      </c>
      <c r="AF220" s="202">
        <f t="shared" si="124"/>
        <v>28964.864999999998</v>
      </c>
      <c r="AG220" s="203"/>
      <c r="AH220" s="24">
        <f t="shared" si="125"/>
        <v>8.0083595055455269E-3</v>
      </c>
      <c r="AI220" s="24">
        <f t="shared" si="126"/>
        <v>0.90604727102731886</v>
      </c>
      <c r="AJ220" s="24">
        <f t="shared" si="127"/>
        <v>0.96346302102583858</v>
      </c>
      <c r="AK220" s="24">
        <f t="shared" si="128"/>
        <v>0.28490855501122797</v>
      </c>
      <c r="AL220" s="24">
        <f t="shared" si="129"/>
        <v>1.8893315053589825</v>
      </c>
      <c r="AM220" s="24">
        <f t="shared" si="130"/>
        <v>1.3827339405696535</v>
      </c>
      <c r="AN220" s="136">
        <f t="shared" si="116"/>
        <v>1.5853388656764102</v>
      </c>
      <c r="AO220" s="136">
        <f t="shared" si="116"/>
        <v>1.5853388656764216</v>
      </c>
      <c r="AP220" s="136">
        <f t="shared" si="116"/>
        <v>1.5853388656738479</v>
      </c>
      <c r="AQ220" s="136">
        <f t="shared" si="116"/>
        <v>1.5853388662638264</v>
      </c>
      <c r="AR220" s="136">
        <f t="shared" si="116"/>
        <v>1.5853387310279075</v>
      </c>
      <c r="AS220" s="136">
        <f t="shared" si="116"/>
        <v>1.5853696972188964</v>
      </c>
      <c r="AT220" s="136">
        <f t="shared" si="116"/>
        <v>1.573233147743889</v>
      </c>
      <c r="AU220" s="136">
        <f t="shared" si="131"/>
        <v>1.2853705879329063</v>
      </c>
      <c r="AV220" s="136"/>
      <c r="AX220" s="136"/>
      <c r="AY220" s="136"/>
      <c r="AZ220" s="136"/>
      <c r="BA220" s="136"/>
      <c r="BB220" s="136"/>
      <c r="BC220" s="136"/>
      <c r="BD220" s="136"/>
      <c r="BE220" s="136"/>
      <c r="BF220" s="136"/>
      <c r="BG220" s="136"/>
      <c r="BH220" s="136"/>
      <c r="BI220" s="136"/>
      <c r="BJ220" s="136"/>
      <c r="BK220" s="136"/>
      <c r="BL220" s="136"/>
    </row>
    <row r="221" spans="1:64" ht="12.95" customHeight="1" x14ac:dyDescent="0.2">
      <c r="A221" s="206" t="s">
        <v>493</v>
      </c>
      <c r="B221" s="207"/>
      <c r="C221" s="208">
        <v>44008.404999999999</v>
      </c>
      <c r="D221" s="208"/>
      <c r="E221" s="129">
        <f t="shared" si="117"/>
        <v>16794.006974630705</v>
      </c>
      <c r="F221" s="199">
        <f t="shared" si="118"/>
        <v>16794</v>
      </c>
      <c r="G221" s="130">
        <f t="shared" si="132"/>
        <v>1.655400003073737E-3</v>
      </c>
      <c r="I221" s="129">
        <f t="shared" si="114"/>
        <v>1.655400003073737E-3</v>
      </c>
      <c r="O221" s="199"/>
      <c r="P221" s="129" t="s">
        <v>567</v>
      </c>
      <c r="Q221" s="201">
        <f t="shared" si="119"/>
        <v>28989.904999999999</v>
      </c>
      <c r="S221" s="131">
        <v>0.1</v>
      </c>
      <c r="Z221" s="24">
        <f t="shared" si="120"/>
        <v>16794</v>
      </c>
      <c r="AA221" s="136">
        <f t="shared" si="121"/>
        <v>1.3580112413110745E-3</v>
      </c>
      <c r="AB221" s="136">
        <f t="shared" si="122"/>
        <v>2.9738876176266249E-4</v>
      </c>
      <c r="AC221" s="136">
        <f t="shared" si="133"/>
        <v>2.9738876176266249E-4</v>
      </c>
      <c r="AD221" s="136"/>
      <c r="AE221" s="136">
        <f t="shared" si="123"/>
        <v>8.8440075622729644E-9</v>
      </c>
      <c r="AF221" s="202">
        <f t="shared" si="124"/>
        <v>28989.904999999999</v>
      </c>
      <c r="AG221" s="203"/>
      <c r="AH221" s="24">
        <f t="shared" si="125"/>
        <v>8.0802512014041001E-3</v>
      </c>
      <c r="AI221" s="24">
        <f t="shared" si="126"/>
        <v>0.90245376919668163</v>
      </c>
      <c r="AJ221" s="24">
        <f t="shared" si="127"/>
        <v>0.96677135378690138</v>
      </c>
      <c r="AK221" s="24">
        <f t="shared" si="128"/>
        <v>0.28369831310049365</v>
      </c>
      <c r="AL221" s="24">
        <f t="shared" si="129"/>
        <v>1.9019710079448249</v>
      </c>
      <c r="AM221" s="24">
        <f t="shared" si="130"/>
        <v>1.4012992409387246</v>
      </c>
      <c r="AN221" s="136">
        <f t="shared" ref="AN221:AT230" si="134">$AU221+$AB$7*SIN(AO221)</f>
        <v>1.5986729468858976</v>
      </c>
      <c r="AO221" s="136">
        <f t="shared" si="134"/>
        <v>1.5986729468862599</v>
      </c>
      <c r="AP221" s="136">
        <f t="shared" si="134"/>
        <v>1.5986729468429313</v>
      </c>
      <c r="AQ221" s="136">
        <f t="shared" si="134"/>
        <v>1.5986729520245819</v>
      </c>
      <c r="AR221" s="136">
        <f t="shared" si="134"/>
        <v>1.5986723323442051</v>
      </c>
      <c r="AS221" s="136">
        <f t="shared" si="134"/>
        <v>1.5987463433316982</v>
      </c>
      <c r="AT221" s="136">
        <f t="shared" si="134"/>
        <v>1.5877596073136215</v>
      </c>
      <c r="AU221" s="136">
        <f t="shared" si="131"/>
        <v>1.2987895052295801</v>
      </c>
      <c r="AV221" s="136"/>
      <c r="AX221" s="136"/>
      <c r="AY221" s="136"/>
      <c r="AZ221" s="136"/>
      <c r="BA221" s="136"/>
      <c r="BB221" s="136"/>
      <c r="BC221" s="136"/>
      <c r="BD221" s="136"/>
      <c r="BE221" s="136"/>
      <c r="BF221" s="136"/>
      <c r="BG221" s="136"/>
      <c r="BH221" s="136"/>
      <c r="BI221" s="136"/>
      <c r="BJ221" s="136"/>
      <c r="BK221" s="136"/>
      <c r="BL221" s="136"/>
    </row>
    <row r="222" spans="1:64" ht="12.95" customHeight="1" x14ac:dyDescent="0.2">
      <c r="A222" s="206" t="s">
        <v>493</v>
      </c>
      <c r="B222" s="207" t="s">
        <v>646</v>
      </c>
      <c r="C222" s="208">
        <v>44010.423999999999</v>
      </c>
      <c r="D222" s="208"/>
      <c r="E222" s="129">
        <f t="shared" si="117"/>
        <v>16802.513546684404</v>
      </c>
      <c r="F222" s="199">
        <f t="shared" si="118"/>
        <v>16802.5</v>
      </c>
      <c r="G222" s="130">
        <f t="shared" si="132"/>
        <v>3.2152499989024363E-3</v>
      </c>
      <c r="I222" s="129">
        <f t="shared" si="114"/>
        <v>3.2152499989024363E-3</v>
      </c>
      <c r="O222" s="199"/>
      <c r="P222" s="129" t="s">
        <v>567</v>
      </c>
      <c r="Q222" s="201">
        <f t="shared" si="119"/>
        <v>28991.923999999999</v>
      </c>
      <c r="S222" s="131">
        <v>0.1</v>
      </c>
      <c r="Z222" s="24">
        <f t="shared" si="120"/>
        <v>16802.5</v>
      </c>
      <c r="AA222" s="136">
        <f t="shared" si="121"/>
        <v>1.357380674947747E-3</v>
      </c>
      <c r="AB222" s="136">
        <f t="shared" si="122"/>
        <v>1.8578693239546893E-3</v>
      </c>
      <c r="AC222" s="136">
        <f t="shared" si="133"/>
        <v>1.8578693239546893E-3</v>
      </c>
      <c r="AD222" s="136"/>
      <c r="AE222" s="136">
        <f t="shared" si="123"/>
        <v>3.4516784248918542E-7</v>
      </c>
      <c r="AF222" s="202">
        <f t="shared" si="124"/>
        <v>28991.923999999999</v>
      </c>
      <c r="AG222" s="203"/>
      <c r="AH222" s="24">
        <f t="shared" si="125"/>
        <v>8.0859687920407722E-3</v>
      </c>
      <c r="AI222" s="24">
        <f t="shared" si="126"/>
        <v>0.90216615236190068</v>
      </c>
      <c r="AJ222" s="24">
        <f t="shared" si="127"/>
        <v>0.96703007559949228</v>
      </c>
      <c r="AK222" s="24">
        <f t="shared" si="128"/>
        <v>0.28359925644529671</v>
      </c>
      <c r="AL222" s="24">
        <f t="shared" si="129"/>
        <v>1.9029849971652189</v>
      </c>
      <c r="AM222" s="24">
        <f t="shared" si="130"/>
        <v>1.402802858599304</v>
      </c>
      <c r="AN222" s="136">
        <f t="shared" si="134"/>
        <v>1.5997449555374208</v>
      </c>
      <c r="AO222" s="136">
        <f t="shared" si="134"/>
        <v>1.5997449555378593</v>
      </c>
      <c r="AP222" s="136">
        <f t="shared" si="134"/>
        <v>1.5997449554873477</v>
      </c>
      <c r="AQ222" s="136">
        <f t="shared" si="134"/>
        <v>1.5997449613043788</v>
      </c>
      <c r="AR222" s="136">
        <f t="shared" si="134"/>
        <v>1.5997442913924429</v>
      </c>
      <c r="AS222" s="136">
        <f t="shared" si="134"/>
        <v>1.5998213394458571</v>
      </c>
      <c r="AT222" s="136">
        <f t="shared" si="134"/>
        <v>1.5889277231580021</v>
      </c>
      <c r="AU222" s="136">
        <f t="shared" si="131"/>
        <v>1.2998706502250466</v>
      </c>
      <c r="AV222" s="136"/>
      <c r="AX222" s="136"/>
      <c r="AY222" s="136"/>
      <c r="AZ222" s="136"/>
      <c r="BA222" s="136"/>
      <c r="BB222" s="136"/>
      <c r="BC222" s="136"/>
      <c r="BD222" s="136"/>
      <c r="BE222" s="136"/>
      <c r="BF222" s="136"/>
      <c r="BG222" s="136"/>
      <c r="BH222" s="136"/>
      <c r="BI222" s="136"/>
      <c r="BJ222" s="136"/>
      <c r="BK222" s="136"/>
      <c r="BL222" s="136"/>
    </row>
    <row r="223" spans="1:64" ht="12.95" customHeight="1" x14ac:dyDescent="0.2">
      <c r="A223" s="206" t="s">
        <v>493</v>
      </c>
      <c r="B223" s="207"/>
      <c r="C223" s="208">
        <v>44017.421000000002</v>
      </c>
      <c r="D223" s="208"/>
      <c r="E223" s="129">
        <f t="shared" si="117"/>
        <v>16831.99372729845</v>
      </c>
      <c r="F223" s="199">
        <f t="shared" si="118"/>
        <v>16832</v>
      </c>
      <c r="G223" s="130">
        <f t="shared" si="132"/>
        <v>-1.4887999932398088E-3</v>
      </c>
      <c r="I223" s="129">
        <f t="shared" si="114"/>
        <v>-1.4887999932398088E-3</v>
      </c>
      <c r="O223" s="199"/>
      <c r="P223" s="129" t="s">
        <v>567</v>
      </c>
      <c r="Q223" s="201">
        <f t="shared" si="119"/>
        <v>28998.921000000002</v>
      </c>
      <c r="S223" s="131">
        <v>0.1</v>
      </c>
      <c r="Z223" s="24">
        <f t="shared" si="120"/>
        <v>16832</v>
      </c>
      <c r="AA223" s="136">
        <f t="shared" si="121"/>
        <v>1.3551195312432561E-3</v>
      </c>
      <c r="AB223" s="136">
        <f t="shared" si="122"/>
        <v>-2.8439195244830649E-3</v>
      </c>
      <c r="AC223" s="136">
        <f t="shared" si="133"/>
        <v>-2.8439195244830649E-3</v>
      </c>
      <c r="AD223" s="136"/>
      <c r="AE223" s="136">
        <f t="shared" si="123"/>
        <v>8.0878782617359822E-7</v>
      </c>
      <c r="AF223" s="202">
        <f t="shared" si="124"/>
        <v>28998.921000000002</v>
      </c>
      <c r="AG223" s="203"/>
      <c r="AH223" s="24">
        <f t="shared" si="125"/>
        <v>8.1057260353362814E-3</v>
      </c>
      <c r="AI223" s="24">
        <f t="shared" si="126"/>
        <v>0.90117015303204351</v>
      </c>
      <c r="AJ223" s="24">
        <f t="shared" si="127"/>
        <v>0.96791901955298498</v>
      </c>
      <c r="AK223" s="24">
        <f t="shared" si="128"/>
        <v>0.28325370491538193</v>
      </c>
      <c r="AL223" s="24">
        <f t="shared" si="129"/>
        <v>1.9064991300101426</v>
      </c>
      <c r="AM223" s="24">
        <f t="shared" si="130"/>
        <v>1.4080304689645677</v>
      </c>
      <c r="AN223" s="136">
        <f t="shared" si="134"/>
        <v>1.6034628087041518</v>
      </c>
      <c r="AO223" s="136">
        <f t="shared" si="134"/>
        <v>1.6034628087049554</v>
      </c>
      <c r="AP223" s="136">
        <f t="shared" si="134"/>
        <v>1.6034628086229279</v>
      </c>
      <c r="AQ223" s="136">
        <f t="shared" si="134"/>
        <v>1.6034628169946199</v>
      </c>
      <c r="AR223" s="136">
        <f t="shared" si="134"/>
        <v>1.6034619625725934</v>
      </c>
      <c r="AS223" s="136">
        <f t="shared" si="134"/>
        <v>1.6035490507036361</v>
      </c>
      <c r="AT223" s="136">
        <f t="shared" si="134"/>
        <v>1.5929791504850463</v>
      </c>
      <c r="AU223" s="136">
        <f t="shared" si="131"/>
        <v>1.3036228593269605</v>
      </c>
      <c r="AV223" s="136"/>
      <c r="AX223" s="136"/>
      <c r="AY223" s="136"/>
      <c r="AZ223" s="136"/>
      <c r="BA223" s="136"/>
      <c r="BB223" s="136"/>
      <c r="BC223" s="136"/>
      <c r="BD223" s="136"/>
      <c r="BE223" s="136"/>
      <c r="BF223" s="136"/>
      <c r="BG223" s="136"/>
      <c r="BH223" s="136"/>
      <c r="BI223" s="136"/>
      <c r="BJ223" s="136"/>
      <c r="BK223" s="136"/>
      <c r="BL223" s="136"/>
    </row>
    <row r="224" spans="1:64" ht="12.95" customHeight="1" x14ac:dyDescent="0.2">
      <c r="A224" s="206" t="s">
        <v>494</v>
      </c>
      <c r="B224" s="207" t="s">
        <v>646</v>
      </c>
      <c r="C224" s="208">
        <v>44039.38</v>
      </c>
      <c r="D224" s="208"/>
      <c r="E224" s="129">
        <f t="shared" si="117"/>
        <v>16924.512704875036</v>
      </c>
      <c r="F224" s="199">
        <f t="shared" si="118"/>
        <v>16924.5</v>
      </c>
      <c r="G224" s="130">
        <f t="shared" si="132"/>
        <v>3.0154499982018024E-3</v>
      </c>
      <c r="O224" s="199"/>
      <c r="P224" s="129" t="s">
        <v>567</v>
      </c>
      <c r="Q224" s="201">
        <f t="shared" si="119"/>
        <v>29020.879999999997</v>
      </c>
      <c r="R224" s="129">
        <f>C224-(C$7+F224*C$8)</f>
        <v>3.0154499982018024E-3</v>
      </c>
      <c r="Z224" s="24">
        <f t="shared" si="120"/>
        <v>16924.5</v>
      </c>
      <c r="AA224" s="136">
        <f t="shared" si="121"/>
        <v>1.347299222301368E-3</v>
      </c>
      <c r="AB224" s="136">
        <f t="shared" si="122"/>
        <v>1.6681507759004344E-3</v>
      </c>
      <c r="AC224" s="136">
        <f t="shared" si="133"/>
        <v>1.6681507759004344E-3</v>
      </c>
      <c r="AD224" s="136"/>
      <c r="AE224" s="136">
        <f t="shared" si="123"/>
        <v>0</v>
      </c>
      <c r="AF224" s="202">
        <f t="shared" si="124"/>
        <v>29020.879999999997</v>
      </c>
      <c r="AG224" s="203"/>
      <c r="AH224" s="24">
        <f t="shared" si="125"/>
        <v>8.1668110113943919E-3</v>
      </c>
      <c r="AI224" s="24">
        <f t="shared" si="126"/>
        <v>0.89806919901650606</v>
      </c>
      <c r="AJ224" s="24">
        <f t="shared" si="127"/>
        <v>0.97061679114619726</v>
      </c>
      <c r="AK224" s="24">
        <f t="shared" si="128"/>
        <v>0.28215263920591516</v>
      </c>
      <c r="AL224" s="24">
        <f t="shared" si="129"/>
        <v>1.9174679596199213</v>
      </c>
      <c r="AM224" s="24">
        <f t="shared" si="130"/>
        <v>1.4245154754344318</v>
      </c>
      <c r="AN224" s="136">
        <f t="shared" si="134"/>
        <v>1.6150939667411279</v>
      </c>
      <c r="AO224" s="136">
        <f t="shared" si="134"/>
        <v>1.6150939667446682</v>
      </c>
      <c r="AP224" s="136">
        <f t="shared" si="134"/>
        <v>1.6150939664781763</v>
      </c>
      <c r="AQ224" s="136">
        <f t="shared" si="134"/>
        <v>1.6150939865378606</v>
      </c>
      <c r="AR224" s="136">
        <f t="shared" si="134"/>
        <v>1.6150924765568082</v>
      </c>
      <c r="AS224" s="136">
        <f t="shared" si="134"/>
        <v>1.6152059960718983</v>
      </c>
      <c r="AT224" s="136">
        <f t="shared" si="134"/>
        <v>1.6056563454496473</v>
      </c>
      <c r="AU224" s="136">
        <f t="shared" si="131"/>
        <v>1.3153882607482146</v>
      </c>
      <c r="AV224" s="136"/>
      <c r="AX224" s="136"/>
      <c r="AY224" s="136"/>
      <c r="AZ224" s="136"/>
      <c r="BA224" s="136"/>
      <c r="BB224" s="136"/>
      <c r="BC224" s="136"/>
      <c r="BD224" s="136"/>
      <c r="BE224" s="136"/>
      <c r="BF224" s="136"/>
      <c r="BG224" s="136"/>
      <c r="BH224" s="136"/>
      <c r="BI224" s="136"/>
      <c r="BJ224" s="136"/>
      <c r="BK224" s="136"/>
      <c r="BL224" s="136"/>
    </row>
    <row r="225" spans="1:64" ht="12.95" customHeight="1" x14ac:dyDescent="0.2">
      <c r="A225" s="206" t="s">
        <v>494</v>
      </c>
      <c r="B225" s="207"/>
      <c r="C225" s="208">
        <v>44046.381000000001</v>
      </c>
      <c r="D225" s="208"/>
      <c r="E225" s="129">
        <f t="shared" si="117"/>
        <v>16954.009738529312</v>
      </c>
      <c r="F225" s="199">
        <f t="shared" si="118"/>
        <v>16954</v>
      </c>
      <c r="G225" s="130">
        <f t="shared" si="132"/>
        <v>2.3114000068744645E-3</v>
      </c>
      <c r="O225" s="199"/>
      <c r="P225" s="129" t="s">
        <v>567</v>
      </c>
      <c r="Q225" s="201">
        <f t="shared" si="119"/>
        <v>29027.881000000001</v>
      </c>
      <c r="R225" s="129">
        <f>C225-(C$7+F225*C$8)</f>
        <v>2.3114000068744645E-3</v>
      </c>
      <c r="Z225" s="24">
        <f t="shared" si="120"/>
        <v>16954</v>
      </c>
      <c r="AA225" s="136">
        <f t="shared" si="121"/>
        <v>1.3445728959498252E-3</v>
      </c>
      <c r="AB225" s="136">
        <f t="shared" si="122"/>
        <v>9.6682711092463923E-4</v>
      </c>
      <c r="AC225" s="136">
        <f t="shared" si="133"/>
        <v>9.6682711092463923E-4</v>
      </c>
      <c r="AD225" s="136"/>
      <c r="AE225" s="136">
        <f t="shared" si="123"/>
        <v>0</v>
      </c>
      <c r="AF225" s="202">
        <f t="shared" si="124"/>
        <v>29027.881000000001</v>
      </c>
      <c r="AG225" s="203"/>
      <c r="AH225" s="24">
        <f t="shared" si="125"/>
        <v>8.1860166960428509E-3</v>
      </c>
      <c r="AI225" s="24">
        <f t="shared" si="126"/>
        <v>0.89708727175901182</v>
      </c>
      <c r="AJ225" s="24">
        <f t="shared" si="127"/>
        <v>0.97144885805756431</v>
      </c>
      <c r="AK225" s="24">
        <f t="shared" si="128"/>
        <v>0.28179597294141112</v>
      </c>
      <c r="AL225" s="24">
        <f t="shared" si="129"/>
        <v>1.9209502849384266</v>
      </c>
      <c r="AM225" s="24">
        <f t="shared" si="130"/>
        <v>1.4298030026311224</v>
      </c>
      <c r="AN225" s="136">
        <f t="shared" si="134"/>
        <v>1.6187949559327119</v>
      </c>
      <c r="AO225" s="136">
        <f t="shared" si="134"/>
        <v>1.6187949559378836</v>
      </c>
      <c r="AP225" s="136">
        <f t="shared" si="134"/>
        <v>1.6187949555785823</v>
      </c>
      <c r="AQ225" s="136">
        <f t="shared" si="134"/>
        <v>1.6187949805403556</v>
      </c>
      <c r="AR225" s="136">
        <f t="shared" si="134"/>
        <v>1.6187932463381429</v>
      </c>
      <c r="AS225" s="136">
        <f t="shared" si="134"/>
        <v>1.6189135803018881</v>
      </c>
      <c r="AT225" s="136">
        <f t="shared" si="134"/>
        <v>1.6096908982566913</v>
      </c>
      <c r="AU225" s="136">
        <f t="shared" si="131"/>
        <v>1.3191404698501277</v>
      </c>
      <c r="AV225" s="136"/>
      <c r="AX225" s="136"/>
      <c r="AY225" s="136"/>
      <c r="AZ225" s="136"/>
      <c r="BA225" s="136"/>
      <c r="BB225" s="136"/>
      <c r="BC225" s="136"/>
      <c r="BD225" s="136"/>
      <c r="BE225" s="136"/>
      <c r="BF225" s="136"/>
      <c r="BG225" s="136"/>
      <c r="BH225" s="136"/>
      <c r="BI225" s="136"/>
      <c r="BJ225" s="136"/>
      <c r="BK225" s="136"/>
      <c r="BL225" s="136"/>
    </row>
    <row r="226" spans="1:64" ht="12.95" customHeight="1" x14ac:dyDescent="0.2">
      <c r="A226" s="206" t="s">
        <v>577</v>
      </c>
      <c r="B226" s="64"/>
      <c r="C226" s="208">
        <v>44238.872000000003</v>
      </c>
      <c r="D226" s="208"/>
      <c r="E226" s="129">
        <f t="shared" si="117"/>
        <v>17765.024380029339</v>
      </c>
      <c r="F226" s="199">
        <f t="shared" si="118"/>
        <v>17765</v>
      </c>
      <c r="G226" s="130">
        <f t="shared" si="132"/>
        <v>5.7865000053425319E-3</v>
      </c>
      <c r="O226" s="199"/>
      <c r="P226" s="129" t="s">
        <v>567</v>
      </c>
      <c r="Q226" s="201">
        <f t="shared" si="119"/>
        <v>29220.372000000003</v>
      </c>
      <c r="R226" s="129">
        <f>C226-(C$7+F226*C$8)</f>
        <v>5.7865000053425319E-3</v>
      </c>
      <c r="Z226" s="24">
        <f t="shared" si="120"/>
        <v>17765</v>
      </c>
      <c r="AA226" s="136">
        <f t="shared" si="121"/>
        <v>1.2263823937823416E-3</v>
      </c>
      <c r="AB226" s="136">
        <f t="shared" si="122"/>
        <v>4.5601176115601903E-3</v>
      </c>
      <c r="AC226" s="136">
        <f t="shared" si="133"/>
        <v>4.5601176115601903E-3</v>
      </c>
      <c r="AD226" s="136"/>
      <c r="AE226" s="136">
        <f t="shared" si="123"/>
        <v>0</v>
      </c>
      <c r="AF226" s="202">
        <f t="shared" si="124"/>
        <v>29220.372000000003</v>
      </c>
      <c r="AG226" s="203"/>
      <c r="AH226" s="24">
        <f t="shared" si="125"/>
        <v>8.6625908858753674E-3</v>
      </c>
      <c r="AI226" s="24">
        <f t="shared" si="126"/>
        <v>0.87139696760587848</v>
      </c>
      <c r="AJ226" s="24">
        <f t="shared" si="127"/>
        <v>0.98926477435526372</v>
      </c>
      <c r="AK226" s="24">
        <f t="shared" si="128"/>
        <v>0.27103737760507596</v>
      </c>
      <c r="AL226" s="24">
        <f t="shared" si="129"/>
        <v>2.0138239708328256</v>
      </c>
      <c r="AM226" s="24">
        <f t="shared" si="130"/>
        <v>1.58134289883306</v>
      </c>
      <c r="AN226" s="136">
        <f t="shared" si="134"/>
        <v>1.7190055524702419</v>
      </c>
      <c r="AO226" s="136">
        <f t="shared" si="134"/>
        <v>1.7190055524725543</v>
      </c>
      <c r="AP226" s="136">
        <f t="shared" si="134"/>
        <v>1.7190055524203565</v>
      </c>
      <c r="AQ226" s="136">
        <f t="shared" si="134"/>
        <v>1.7190055535986306</v>
      </c>
      <c r="AR226" s="136">
        <f t="shared" si="134"/>
        <v>1.7190055270011211</v>
      </c>
      <c r="AS226" s="136">
        <f t="shared" si="134"/>
        <v>1.7190061273929853</v>
      </c>
      <c r="AT226" s="136">
        <f t="shared" si="134"/>
        <v>1.7189925740177694</v>
      </c>
      <c r="AU226" s="136">
        <f t="shared" si="131"/>
        <v>1.4222944217705304</v>
      </c>
      <c r="AV226" s="136"/>
      <c r="AX226" s="136"/>
      <c r="AY226" s="136"/>
      <c r="AZ226" s="136"/>
      <c r="BA226" s="136"/>
      <c r="BB226" s="136"/>
      <c r="BC226" s="136"/>
      <c r="BD226" s="136"/>
      <c r="BE226" s="136"/>
      <c r="BF226" s="136"/>
      <c r="BG226" s="136"/>
      <c r="BH226" s="136"/>
      <c r="BI226" s="136"/>
      <c r="BJ226" s="136"/>
      <c r="BK226" s="136"/>
      <c r="BL226" s="136"/>
    </row>
    <row r="227" spans="1:64" ht="12.95" customHeight="1" x14ac:dyDescent="0.2">
      <c r="A227" s="206" t="s">
        <v>577</v>
      </c>
      <c r="B227" s="64"/>
      <c r="C227" s="208">
        <v>44279.798999999999</v>
      </c>
      <c r="D227" s="208"/>
      <c r="E227" s="129">
        <f t="shared" si="117"/>
        <v>17937.460474354106</v>
      </c>
      <c r="F227" s="199">
        <f t="shared" si="118"/>
        <v>17937.5</v>
      </c>
      <c r="G227" s="130">
        <f t="shared" si="132"/>
        <v>-9.3812499981140718E-3</v>
      </c>
      <c r="I227" s="129">
        <f t="shared" ref="I227:I245" si="135">G227</f>
        <v>-9.3812499981140718E-3</v>
      </c>
      <c r="O227" s="199"/>
      <c r="P227" s="129" t="s">
        <v>567</v>
      </c>
      <c r="Q227" s="201">
        <f t="shared" si="119"/>
        <v>29261.298999999999</v>
      </c>
      <c r="S227" s="131">
        <v>0.1</v>
      </c>
      <c r="Z227" s="24">
        <f t="shared" si="120"/>
        <v>17937.5</v>
      </c>
      <c r="AA227" s="136">
        <f t="shared" si="121"/>
        <v>1.1906937421471576E-3</v>
      </c>
      <c r="AB227" s="136">
        <f t="shared" si="122"/>
        <v>-1.0571943740261229E-2</v>
      </c>
      <c r="AC227" s="136">
        <f t="shared" si="133"/>
        <v>-1.0571943740261229E-2</v>
      </c>
      <c r="AD227" s="136"/>
      <c r="AE227" s="136">
        <f t="shared" si="123"/>
        <v>1.1176599444724859E-5</v>
      </c>
      <c r="AF227" s="202">
        <f t="shared" si="124"/>
        <v>29261.298999999999</v>
      </c>
      <c r="AG227" s="203"/>
      <c r="AH227" s="24">
        <f t="shared" si="125"/>
        <v>8.7513730592401837E-3</v>
      </c>
      <c r="AI227" s="24">
        <f t="shared" si="126"/>
        <v>0.86624966426503525</v>
      </c>
      <c r="AJ227" s="24">
        <f t="shared" si="127"/>
        <v>0.99187260778292008</v>
      </c>
      <c r="AK227" s="24">
        <f t="shared" si="128"/>
        <v>0.26853463033803326</v>
      </c>
      <c r="AL227" s="24">
        <f t="shared" si="129"/>
        <v>2.032902600308728</v>
      </c>
      <c r="AM227" s="24">
        <f t="shared" si="130"/>
        <v>1.6152491586986635</v>
      </c>
      <c r="AN227" s="136">
        <f t="shared" si="134"/>
        <v>1.7399534124330212</v>
      </c>
      <c r="AO227" s="136">
        <f t="shared" si="134"/>
        <v>1.7399534117797657</v>
      </c>
      <c r="AP227" s="136">
        <f t="shared" si="134"/>
        <v>1.739953424714116</v>
      </c>
      <c r="AQ227" s="136">
        <f t="shared" si="134"/>
        <v>1.7399531686158738</v>
      </c>
      <c r="AR227" s="136">
        <f t="shared" si="134"/>
        <v>1.7399582392521573</v>
      </c>
      <c r="AS227" s="136">
        <f t="shared" si="134"/>
        <v>1.7398578147762174</v>
      </c>
      <c r="AT227" s="136">
        <f t="shared" si="134"/>
        <v>1.7418358570543675</v>
      </c>
      <c r="AU227" s="136">
        <f t="shared" si="131"/>
        <v>1.4442353055020583</v>
      </c>
      <c r="AV227" s="136"/>
      <c r="AX227" s="136"/>
      <c r="AY227" s="136"/>
      <c r="AZ227" s="136"/>
      <c r="BA227" s="136"/>
      <c r="BB227" s="136"/>
      <c r="BC227" s="136"/>
      <c r="BD227" s="136"/>
      <c r="BE227" s="136"/>
      <c r="BF227" s="136"/>
      <c r="BG227" s="136"/>
      <c r="BH227" s="136"/>
      <c r="BI227" s="136"/>
      <c r="BJ227" s="136"/>
      <c r="BK227" s="136"/>
      <c r="BL227" s="136"/>
    </row>
    <row r="228" spans="1:64" ht="12.95" customHeight="1" x14ac:dyDescent="0.2">
      <c r="A228" s="206" t="s">
        <v>495</v>
      </c>
      <c r="B228" s="207"/>
      <c r="C228" s="208">
        <v>44290.375</v>
      </c>
      <c r="D228" s="208"/>
      <c r="E228" s="129">
        <f t="shared" si="117"/>
        <v>17982.019912709689</v>
      </c>
      <c r="F228" s="199">
        <f t="shared" si="118"/>
        <v>17982</v>
      </c>
      <c r="G228" s="130">
        <f t="shared" si="132"/>
        <v>4.7262000007322058E-3</v>
      </c>
      <c r="I228" s="129">
        <f t="shared" si="135"/>
        <v>4.7262000007322058E-3</v>
      </c>
      <c r="O228" s="199"/>
      <c r="P228" s="129" t="s">
        <v>567</v>
      </c>
      <c r="Q228" s="201">
        <f t="shared" si="119"/>
        <v>29271.875</v>
      </c>
      <c r="S228" s="131">
        <v>0.1</v>
      </c>
      <c r="Z228" s="24">
        <f t="shared" si="120"/>
        <v>17982</v>
      </c>
      <c r="AA228" s="136">
        <f t="shared" si="121"/>
        <v>1.1808993014546746E-3</v>
      </c>
      <c r="AB228" s="136">
        <f t="shared" si="122"/>
        <v>3.5453006992775312E-3</v>
      </c>
      <c r="AC228" s="136">
        <f t="shared" si="133"/>
        <v>3.5453006992775312E-3</v>
      </c>
      <c r="AD228" s="136"/>
      <c r="AE228" s="136">
        <f t="shared" si="123"/>
        <v>1.2569157048297753E-6</v>
      </c>
      <c r="AF228" s="202">
        <f t="shared" si="124"/>
        <v>29271.875</v>
      </c>
      <c r="AG228" s="203"/>
      <c r="AH228" s="24">
        <f t="shared" si="125"/>
        <v>8.7735726055477008E-3</v>
      </c>
      <c r="AI228" s="24">
        <f t="shared" si="126"/>
        <v>0.86493939273056752</v>
      </c>
      <c r="AJ228" s="24">
        <f t="shared" si="127"/>
        <v>0.99248235035447663</v>
      </c>
      <c r="AK228" s="24">
        <f t="shared" si="128"/>
        <v>0.2678780176946442</v>
      </c>
      <c r="AL228" s="24">
        <f t="shared" si="129"/>
        <v>2.0377879024481951</v>
      </c>
      <c r="AM228" s="24">
        <f t="shared" si="130"/>
        <v>1.6240996966214698</v>
      </c>
      <c r="AN228" s="136">
        <f t="shared" si="134"/>
        <v>1.7453373230253695</v>
      </c>
      <c r="AO228" s="136">
        <f t="shared" si="134"/>
        <v>1.7453373220631072</v>
      </c>
      <c r="AP228" s="136">
        <f t="shared" si="134"/>
        <v>1.7453373405337507</v>
      </c>
      <c r="AQ228" s="136">
        <f t="shared" si="134"/>
        <v>1.7453369859890027</v>
      </c>
      <c r="AR228" s="136">
        <f t="shared" si="134"/>
        <v>1.7453437913652805</v>
      </c>
      <c r="AS228" s="136">
        <f t="shared" si="134"/>
        <v>1.745213118386671</v>
      </c>
      <c r="AT228" s="136">
        <f t="shared" si="134"/>
        <v>1.7477055324768433</v>
      </c>
      <c r="AU228" s="136">
        <f t="shared" si="131"/>
        <v>1.4498954175371486</v>
      </c>
      <c r="AV228" s="136"/>
      <c r="AX228" s="136"/>
      <c r="AY228" s="136"/>
      <c r="AZ228" s="136"/>
      <c r="BA228" s="136"/>
      <c r="BB228" s="136"/>
      <c r="BC228" s="136"/>
      <c r="BD228" s="136"/>
      <c r="BE228" s="136"/>
      <c r="BF228" s="136"/>
      <c r="BG228" s="136"/>
      <c r="BH228" s="136"/>
      <c r="BI228" s="136"/>
      <c r="BJ228" s="136"/>
      <c r="BK228" s="136"/>
      <c r="BL228" s="136"/>
    </row>
    <row r="229" spans="1:64" ht="12.95" customHeight="1" x14ac:dyDescent="0.2">
      <c r="A229" s="206" t="s">
        <v>496</v>
      </c>
      <c r="B229" s="207" t="s">
        <v>646</v>
      </c>
      <c r="C229" s="208">
        <v>44316.360999999997</v>
      </c>
      <c r="D229" s="208"/>
      <c r="E229" s="129">
        <f t="shared" si="117"/>
        <v>18091.505688533067</v>
      </c>
      <c r="F229" s="199">
        <f t="shared" si="118"/>
        <v>18091.5</v>
      </c>
      <c r="G229" s="130">
        <f t="shared" si="132"/>
        <v>1.3501499997801147E-3</v>
      </c>
      <c r="I229" s="129">
        <f t="shared" si="135"/>
        <v>1.3501499997801147E-3</v>
      </c>
      <c r="O229" s="199"/>
      <c r="P229" s="129" t="s">
        <v>567</v>
      </c>
      <c r="Q229" s="201">
        <f t="shared" si="119"/>
        <v>29297.860999999997</v>
      </c>
      <c r="S229" s="131">
        <v>0.1</v>
      </c>
      <c r="Z229" s="24">
        <f t="shared" si="120"/>
        <v>18091.5</v>
      </c>
      <c r="AA229" s="136">
        <f t="shared" si="121"/>
        <v>1.1557791195216582E-3</v>
      </c>
      <c r="AB229" s="136">
        <f t="shared" si="122"/>
        <v>1.9437088025845654E-4</v>
      </c>
      <c r="AC229" s="136">
        <f t="shared" si="133"/>
        <v>1.9437088025845654E-4</v>
      </c>
      <c r="AD229" s="136"/>
      <c r="AE229" s="136">
        <f t="shared" si="123"/>
        <v>3.7780039092447248E-9</v>
      </c>
      <c r="AF229" s="202">
        <f t="shared" si="124"/>
        <v>29297.860999999997</v>
      </c>
      <c r="AG229" s="203"/>
      <c r="AH229" s="24">
        <f t="shared" si="125"/>
        <v>8.826976844614684E-3</v>
      </c>
      <c r="AI229" s="24">
        <f t="shared" si="126"/>
        <v>0.86174568128435602</v>
      </c>
      <c r="AJ229" s="24">
        <f t="shared" si="127"/>
        <v>0.9938749366530063</v>
      </c>
      <c r="AK229" s="24">
        <f t="shared" si="128"/>
        <v>0.26624376679365308</v>
      </c>
      <c r="AL229" s="24">
        <f t="shared" si="129"/>
        <v>2.0497464987022314</v>
      </c>
      <c r="AM229" s="24">
        <f t="shared" si="130"/>
        <v>1.6460641463779477</v>
      </c>
      <c r="AN229" s="136">
        <f t="shared" si="134"/>
        <v>1.7585508597162691</v>
      </c>
      <c r="AO229" s="136">
        <f t="shared" si="134"/>
        <v>1.7585508576298188</v>
      </c>
      <c r="AP229" s="136">
        <f t="shared" si="134"/>
        <v>1.7585508948905153</v>
      </c>
      <c r="AQ229" s="136">
        <f t="shared" si="134"/>
        <v>1.758550229472464</v>
      </c>
      <c r="AR229" s="136">
        <f t="shared" si="134"/>
        <v>1.7585621124524273</v>
      </c>
      <c r="AS229" s="136">
        <f t="shared" si="134"/>
        <v>1.7583497951977882</v>
      </c>
      <c r="AT229" s="136">
        <f t="shared" si="134"/>
        <v>1.7621082547798259</v>
      </c>
      <c r="AU229" s="136">
        <f t="shared" si="131"/>
        <v>1.4638231089493354</v>
      </c>
      <c r="AV229" s="136"/>
      <c r="AX229" s="136"/>
      <c r="AY229" s="136"/>
      <c r="AZ229" s="136"/>
      <c r="BA229" s="136"/>
      <c r="BB229" s="136"/>
      <c r="BC229" s="136"/>
      <c r="BD229" s="136"/>
      <c r="BE229" s="136"/>
      <c r="BF229" s="136"/>
      <c r="BG229" s="136"/>
      <c r="BH229" s="136"/>
      <c r="BI229" s="136"/>
      <c r="BJ229" s="136"/>
      <c r="BK229" s="136"/>
      <c r="BL229" s="136"/>
    </row>
    <row r="230" spans="1:64" ht="12.95" customHeight="1" x14ac:dyDescent="0.2">
      <c r="A230" s="206" t="s">
        <v>496</v>
      </c>
      <c r="B230" s="207"/>
      <c r="C230" s="208">
        <v>44337.375</v>
      </c>
      <c r="D230" s="208"/>
      <c r="E230" s="129">
        <f t="shared" si="117"/>
        <v>18180.043135356467</v>
      </c>
      <c r="F230" s="199">
        <f t="shared" si="118"/>
        <v>18180</v>
      </c>
      <c r="G230" s="130">
        <f t="shared" si="132"/>
        <v>1.0238000002573244E-2</v>
      </c>
      <c r="I230" s="129">
        <f t="shared" si="135"/>
        <v>1.0238000002573244E-2</v>
      </c>
      <c r="O230" s="199"/>
      <c r="P230" s="129" t="s">
        <v>567</v>
      </c>
      <c r="Q230" s="201">
        <f t="shared" si="119"/>
        <v>29318.875</v>
      </c>
      <c r="S230" s="131">
        <v>0.1</v>
      </c>
      <c r="Z230" s="24">
        <f t="shared" si="120"/>
        <v>18180</v>
      </c>
      <c r="AA230" s="136">
        <f t="shared" si="121"/>
        <v>1.134422972517736E-3</v>
      </c>
      <c r="AB230" s="136">
        <f t="shared" si="122"/>
        <v>9.1035770300555083E-3</v>
      </c>
      <c r="AC230" s="136">
        <f t="shared" si="133"/>
        <v>9.1035770300555083E-3</v>
      </c>
      <c r="AD230" s="136"/>
      <c r="AE230" s="136">
        <f t="shared" si="123"/>
        <v>8.2875114742154273E-6</v>
      </c>
      <c r="AF230" s="202">
        <f t="shared" si="124"/>
        <v>29318.875</v>
      </c>
      <c r="AG230" s="203"/>
      <c r="AH230" s="24">
        <f t="shared" si="125"/>
        <v>8.86887536461076E-3</v>
      </c>
      <c r="AI230" s="24">
        <f t="shared" si="126"/>
        <v>0.85919588644953404</v>
      </c>
      <c r="AJ230" s="24">
        <f t="shared" si="127"/>
        <v>0.99489012634025731</v>
      </c>
      <c r="AK230" s="24">
        <f t="shared" si="128"/>
        <v>0.26490413663676055</v>
      </c>
      <c r="AL230" s="24">
        <f t="shared" si="129"/>
        <v>2.0593474977152142</v>
      </c>
      <c r="AM230" s="24">
        <f t="shared" si="130"/>
        <v>1.6640137037757983</v>
      </c>
      <c r="AN230" s="136">
        <f t="shared" si="134"/>
        <v>1.7691947858241541</v>
      </c>
      <c r="AO230" s="136">
        <f t="shared" si="134"/>
        <v>1.7691947823335792</v>
      </c>
      <c r="AP230" s="136">
        <f t="shared" si="134"/>
        <v>1.7691948413659491</v>
      </c>
      <c r="AQ230" s="136">
        <f t="shared" si="134"/>
        <v>1.7691938430121223</v>
      </c>
      <c r="AR230" s="136">
        <f t="shared" si="134"/>
        <v>1.7692107264777908</v>
      </c>
      <c r="AS230" s="136">
        <f t="shared" si="134"/>
        <v>1.7689250140278148</v>
      </c>
      <c r="AT230" s="136">
        <f t="shared" si="134"/>
        <v>1.7737065352805104</v>
      </c>
      <c r="AU230" s="136">
        <f t="shared" si="131"/>
        <v>1.4750797362550765</v>
      </c>
      <c r="AV230" s="136"/>
      <c r="AX230" s="136"/>
      <c r="AY230" s="136"/>
      <c r="AZ230" s="136"/>
      <c r="BA230" s="136"/>
      <c r="BB230" s="136"/>
      <c r="BC230" s="136"/>
      <c r="BD230" s="136"/>
      <c r="BE230" s="136"/>
      <c r="BF230" s="136"/>
      <c r="BG230" s="136"/>
      <c r="BH230" s="136"/>
      <c r="BI230" s="136"/>
      <c r="BJ230" s="136"/>
      <c r="BK230" s="136"/>
      <c r="BL230" s="136"/>
    </row>
    <row r="231" spans="1:64" ht="12.95" customHeight="1" x14ac:dyDescent="0.2">
      <c r="A231" s="206" t="s">
        <v>496</v>
      </c>
      <c r="B231" s="207"/>
      <c r="C231" s="208">
        <v>44342.343000000001</v>
      </c>
      <c r="D231" s="208"/>
      <c r="E231" s="129">
        <f t="shared" si="117"/>
        <v>18200.974611316244</v>
      </c>
      <c r="F231" s="199">
        <f t="shared" si="118"/>
        <v>18201</v>
      </c>
      <c r="G231" s="130">
        <f t="shared" si="132"/>
        <v>-6.025899994710926E-3</v>
      </c>
      <c r="I231" s="129">
        <f t="shared" si="135"/>
        <v>-6.025899994710926E-3</v>
      </c>
      <c r="O231" s="199"/>
      <c r="P231" s="129" t="s">
        <v>567</v>
      </c>
      <c r="Q231" s="201">
        <f t="shared" si="119"/>
        <v>29323.843000000001</v>
      </c>
      <c r="S231" s="131">
        <v>0.1</v>
      </c>
      <c r="Z231" s="24">
        <f t="shared" si="120"/>
        <v>18201</v>
      </c>
      <c r="AA231" s="136">
        <f t="shared" si="121"/>
        <v>1.1292178277335987E-3</v>
      </c>
      <c r="AB231" s="136">
        <f t="shared" si="122"/>
        <v>-7.1551178224445247E-3</v>
      </c>
      <c r="AC231" s="136">
        <f t="shared" si="133"/>
        <v>-7.1551178224445247E-3</v>
      </c>
      <c r="AD231" s="136"/>
      <c r="AE231" s="136">
        <f t="shared" si="123"/>
        <v>5.1195711053063284E-6</v>
      </c>
      <c r="AF231" s="202">
        <f t="shared" si="124"/>
        <v>29323.843000000001</v>
      </c>
      <c r="AG231" s="203"/>
      <c r="AH231" s="24">
        <f t="shared" si="125"/>
        <v>8.878652207826623E-3</v>
      </c>
      <c r="AI231" s="24">
        <f t="shared" si="126"/>
        <v>0.85859494939594272</v>
      </c>
      <c r="AJ231" s="24">
        <f t="shared" si="127"/>
        <v>0.99511673814197843</v>
      </c>
      <c r="AK231" s="24">
        <f t="shared" si="128"/>
        <v>0.26458384618805436</v>
      </c>
      <c r="AL231" s="24">
        <f t="shared" si="129"/>
        <v>2.0616173765984533</v>
      </c>
      <c r="AM231" s="24">
        <f t="shared" si="130"/>
        <v>1.6682993197185831</v>
      </c>
      <c r="AN231" s="136">
        <f t="shared" ref="AN231:AT240" si="136">$AU231+$AB$7*SIN(AO231)</f>
        <v>1.7717158456005562</v>
      </c>
      <c r="AO231" s="136">
        <f t="shared" si="136"/>
        <v>1.7717158416957461</v>
      </c>
      <c r="AP231" s="136">
        <f t="shared" si="136"/>
        <v>1.771715906915984</v>
      </c>
      <c r="AQ231" s="136">
        <f t="shared" si="136"/>
        <v>1.7717148175697242</v>
      </c>
      <c r="AR231" s="136">
        <f t="shared" si="136"/>
        <v>1.7717330116991286</v>
      </c>
      <c r="AS231" s="136">
        <f t="shared" si="136"/>
        <v>1.7714289221253587</v>
      </c>
      <c r="AT231" s="136">
        <f t="shared" si="136"/>
        <v>1.776453116490136</v>
      </c>
      <c r="AU231" s="136">
        <f t="shared" si="131"/>
        <v>1.4777508003615232</v>
      </c>
      <c r="AV231" s="136"/>
      <c r="AX231" s="136"/>
      <c r="AY231" s="136"/>
      <c r="AZ231" s="136"/>
      <c r="BA231" s="136"/>
      <c r="BB231" s="136"/>
      <c r="BC231" s="136"/>
      <c r="BD231" s="136"/>
      <c r="BE231" s="136"/>
      <c r="BF231" s="136"/>
      <c r="BG231" s="136"/>
      <c r="BH231" s="136"/>
      <c r="BI231" s="136"/>
      <c r="BJ231" s="136"/>
      <c r="BK231" s="136"/>
      <c r="BL231" s="136"/>
    </row>
    <row r="232" spans="1:64" ht="12.95" customHeight="1" x14ac:dyDescent="0.2">
      <c r="A232" s="206" t="s">
        <v>496</v>
      </c>
      <c r="B232" s="207" t="s">
        <v>646</v>
      </c>
      <c r="C232" s="208">
        <v>44343.409</v>
      </c>
      <c r="D232" s="208"/>
      <c r="E232" s="129">
        <f t="shared" si="117"/>
        <v>18205.465946536267</v>
      </c>
      <c r="F232" s="199">
        <f t="shared" si="118"/>
        <v>18205.5</v>
      </c>
      <c r="G232" s="130">
        <f t="shared" si="132"/>
        <v>-8.0824499964364804E-3</v>
      </c>
      <c r="I232" s="129">
        <f t="shared" si="135"/>
        <v>-8.0824499964364804E-3</v>
      </c>
      <c r="O232" s="199"/>
      <c r="P232" s="129" t="s">
        <v>567</v>
      </c>
      <c r="Q232" s="201">
        <f t="shared" si="119"/>
        <v>29324.909</v>
      </c>
      <c r="S232" s="131">
        <v>0.1</v>
      </c>
      <c r="Z232" s="24">
        <f t="shared" si="120"/>
        <v>18205.5</v>
      </c>
      <c r="AA232" s="136">
        <f t="shared" si="121"/>
        <v>1.1280955912241148E-3</v>
      </c>
      <c r="AB232" s="136">
        <f t="shared" si="122"/>
        <v>-9.2105455876605943E-3</v>
      </c>
      <c r="AC232" s="136">
        <f t="shared" si="133"/>
        <v>-9.2105455876605943E-3</v>
      </c>
      <c r="AD232" s="136"/>
      <c r="AE232" s="136">
        <f t="shared" si="123"/>
        <v>8.4834150022374055E-6</v>
      </c>
      <c r="AF232" s="202">
        <f t="shared" si="124"/>
        <v>29324.909</v>
      </c>
      <c r="AG232" s="203"/>
      <c r="AH232" s="24">
        <f t="shared" si="125"/>
        <v>8.8807390203171389E-3</v>
      </c>
      <c r="AI232" s="24">
        <f t="shared" si="126"/>
        <v>0.85846638107578133</v>
      </c>
      <c r="AJ232" s="24">
        <f t="shared" si="127"/>
        <v>0.99516459023826054</v>
      </c>
      <c r="AK232" s="24">
        <f t="shared" si="128"/>
        <v>0.26451509354706781</v>
      </c>
      <c r="AL232" s="24">
        <f t="shared" si="129"/>
        <v>2.0621033662989632</v>
      </c>
      <c r="AM232" s="24">
        <f t="shared" si="130"/>
        <v>1.6692189961766866</v>
      </c>
      <c r="AN232" s="136">
        <f t="shared" si="136"/>
        <v>1.772255843352464</v>
      </c>
      <c r="AO232" s="136">
        <f t="shared" si="136"/>
        <v>1.7722558393543792</v>
      </c>
      <c r="AP232" s="136">
        <f t="shared" si="136"/>
        <v>1.7722559059559664</v>
      </c>
      <c r="AQ232" s="136">
        <f t="shared" si="136"/>
        <v>1.7722547964790389</v>
      </c>
      <c r="AR232" s="136">
        <f t="shared" si="136"/>
        <v>1.7722732778209564</v>
      </c>
      <c r="AS232" s="136">
        <f t="shared" si="136"/>
        <v>1.7719652026192509</v>
      </c>
      <c r="AT232" s="136">
        <f t="shared" si="136"/>
        <v>1.7770413923621016</v>
      </c>
      <c r="AU232" s="136">
        <f t="shared" si="131"/>
        <v>1.4783231712414757</v>
      </c>
      <c r="AV232" s="136"/>
      <c r="AX232" s="136"/>
      <c r="AY232" s="136"/>
      <c r="AZ232" s="136"/>
      <c r="BA232" s="136"/>
      <c r="BB232" s="136"/>
      <c r="BC232" s="136"/>
      <c r="BD232" s="136"/>
      <c r="BE232" s="136"/>
      <c r="BF232" s="136"/>
      <c r="BG232" s="136"/>
      <c r="BH232" s="136"/>
      <c r="BI232" s="136"/>
      <c r="BJ232" s="136"/>
      <c r="BK232" s="136"/>
      <c r="BL232" s="136"/>
    </row>
    <row r="233" spans="1:64" ht="12.95" customHeight="1" x14ac:dyDescent="0.2">
      <c r="A233" s="206" t="s">
        <v>496</v>
      </c>
      <c r="B233" s="207" t="s">
        <v>646</v>
      </c>
      <c r="C233" s="208">
        <v>44358.362000000001</v>
      </c>
      <c r="D233" s="208"/>
      <c r="E233" s="129">
        <f t="shared" si="117"/>
        <v>18268.466824158342</v>
      </c>
      <c r="F233" s="199">
        <f t="shared" si="118"/>
        <v>18268.5</v>
      </c>
      <c r="G233" s="130">
        <f t="shared" si="132"/>
        <v>-7.8741499964962713E-3</v>
      </c>
      <c r="I233" s="129">
        <f t="shared" si="135"/>
        <v>-7.8741499964962713E-3</v>
      </c>
      <c r="O233" s="199"/>
      <c r="P233" s="129" t="s">
        <v>567</v>
      </c>
      <c r="Q233" s="201">
        <f t="shared" si="119"/>
        <v>29339.862000000001</v>
      </c>
      <c r="S233" s="131">
        <v>0.1</v>
      </c>
      <c r="Z233" s="24">
        <f t="shared" si="120"/>
        <v>18268.5</v>
      </c>
      <c r="AA233" s="136">
        <f t="shared" si="121"/>
        <v>1.1121309911176526E-3</v>
      </c>
      <c r="AB233" s="136">
        <f t="shared" si="122"/>
        <v>-8.9862809876139239E-3</v>
      </c>
      <c r="AC233" s="136">
        <f t="shared" si="133"/>
        <v>-8.9862809876139239E-3</v>
      </c>
      <c r="AD233" s="136"/>
      <c r="AE233" s="136">
        <f t="shared" si="123"/>
        <v>8.0753245988351475E-6</v>
      </c>
      <c r="AF233" s="202">
        <f t="shared" si="124"/>
        <v>29339.862000000001</v>
      </c>
      <c r="AG233" s="203"/>
      <c r="AH233" s="24">
        <f t="shared" si="125"/>
        <v>8.9096500762106783E-3</v>
      </c>
      <c r="AI233" s="24">
        <f t="shared" si="126"/>
        <v>0.85667396252378403</v>
      </c>
      <c r="AJ233" s="24">
        <f t="shared" si="127"/>
        <v>0.9958084419432508</v>
      </c>
      <c r="AK233" s="24">
        <f t="shared" si="128"/>
        <v>0.26354818720941015</v>
      </c>
      <c r="AL233" s="24">
        <f t="shared" si="129"/>
        <v>2.068891990820354</v>
      </c>
      <c r="AM233" s="24">
        <f t="shared" si="130"/>
        <v>1.6821441352732884</v>
      </c>
      <c r="AN233" s="136">
        <f t="shared" si="136"/>
        <v>1.7798073438078394</v>
      </c>
      <c r="AO233" s="136">
        <f t="shared" si="136"/>
        <v>1.7798073383221953</v>
      </c>
      <c r="AP233" s="136">
        <f t="shared" si="136"/>
        <v>1.7798074264481427</v>
      </c>
      <c r="AQ233" s="136">
        <f t="shared" si="136"/>
        <v>1.7798060107152169</v>
      </c>
      <c r="AR233" s="136">
        <f t="shared" si="136"/>
        <v>1.7798287531539629</v>
      </c>
      <c r="AS233" s="136">
        <f t="shared" si="136"/>
        <v>1.7794631214027448</v>
      </c>
      <c r="AT233" s="136">
        <f t="shared" si="136"/>
        <v>1.7852669766838336</v>
      </c>
      <c r="AU233" s="136">
        <f t="shared" si="131"/>
        <v>1.4863363635608167</v>
      </c>
      <c r="AV233" s="136"/>
      <c r="AX233" s="136"/>
      <c r="AY233" s="136"/>
      <c r="AZ233" s="136"/>
      <c r="BA233" s="136"/>
      <c r="BB233" s="136"/>
      <c r="BC233" s="136"/>
      <c r="BD233" s="136"/>
      <c r="BE233" s="136"/>
      <c r="BF233" s="136"/>
      <c r="BG233" s="136"/>
      <c r="BH233" s="136"/>
      <c r="BI233" s="136"/>
      <c r="BJ233" s="136"/>
      <c r="BK233" s="136"/>
      <c r="BL233" s="136"/>
    </row>
    <row r="234" spans="1:64" ht="12.95" customHeight="1" x14ac:dyDescent="0.2">
      <c r="A234" s="206" t="s">
        <v>497</v>
      </c>
      <c r="B234" s="207" t="s">
        <v>646</v>
      </c>
      <c r="C234" s="208">
        <v>44371.446000000004</v>
      </c>
      <c r="D234" s="208"/>
      <c r="E234" s="129">
        <f t="shared" si="117"/>
        <v>18323.593118735174</v>
      </c>
      <c r="F234" s="199">
        <f t="shared" si="118"/>
        <v>18323.5</v>
      </c>
      <c r="G234" s="130">
        <f t="shared" si="132"/>
        <v>2.2101350004959386E-2</v>
      </c>
      <c r="I234" s="129">
        <f t="shared" si="135"/>
        <v>2.2101350004959386E-2</v>
      </c>
      <c r="O234" s="199"/>
      <c r="P234" s="129" t="s">
        <v>567</v>
      </c>
      <c r="Q234" s="201">
        <f t="shared" si="119"/>
        <v>29352.946000000004</v>
      </c>
      <c r="S234" s="131">
        <v>0.1</v>
      </c>
      <c r="Z234" s="24">
        <f t="shared" si="120"/>
        <v>18323.5</v>
      </c>
      <c r="AA234" s="136">
        <f t="shared" si="121"/>
        <v>1.0978081457499334E-3</v>
      </c>
      <c r="AB234" s="136">
        <f t="shared" si="122"/>
        <v>2.1003541859209454E-2</v>
      </c>
      <c r="AC234" s="136">
        <f t="shared" si="133"/>
        <v>2.1003541859209454E-2</v>
      </c>
      <c r="AD234" s="136"/>
      <c r="AE234" s="136">
        <f t="shared" si="123"/>
        <v>4.411487706315638E-5</v>
      </c>
      <c r="AF234" s="202">
        <f t="shared" si="124"/>
        <v>29352.946000000004</v>
      </c>
      <c r="AG234" s="203"/>
      <c r="AH234" s="24">
        <f t="shared" si="125"/>
        <v>8.9344265108429587E-3</v>
      </c>
      <c r="AI234" s="24">
        <f t="shared" si="126"/>
        <v>0.85512061746097423</v>
      </c>
      <c r="AJ234" s="24">
        <f t="shared" si="127"/>
        <v>0.99633103855617799</v>
      </c>
      <c r="AK234" s="24">
        <f t="shared" si="128"/>
        <v>0.26269747717690523</v>
      </c>
      <c r="AL234" s="24">
        <f t="shared" si="129"/>
        <v>2.0747954714820152</v>
      </c>
      <c r="AM234" s="24">
        <f t="shared" si="130"/>
        <v>1.693504586796758</v>
      </c>
      <c r="AN234" s="136">
        <f t="shared" si="136"/>
        <v>1.78638706545583</v>
      </c>
      <c r="AO234" s="136">
        <f t="shared" si="136"/>
        <v>1.7863870583612949</v>
      </c>
      <c r="AP234" s="136">
        <f t="shared" si="136"/>
        <v>1.7863871689070345</v>
      </c>
      <c r="AQ234" s="136">
        <f t="shared" si="136"/>
        <v>1.7863854463973468</v>
      </c>
      <c r="AR234" s="136">
        <f t="shared" si="136"/>
        <v>1.7864122847857598</v>
      </c>
      <c r="AS234" s="136">
        <f t="shared" si="136"/>
        <v>1.7859937420982748</v>
      </c>
      <c r="AT234" s="136">
        <f t="shared" si="136"/>
        <v>1.7924323495561172</v>
      </c>
      <c r="AU234" s="136">
        <f t="shared" si="131"/>
        <v>1.4933320076491299</v>
      </c>
      <c r="AV234" s="136"/>
      <c r="AW234" s="136"/>
      <c r="AX234" s="136"/>
      <c r="AY234" s="136"/>
      <c r="AZ234" s="136"/>
      <c r="BA234" s="136"/>
      <c r="BB234" s="136"/>
      <c r="BC234" s="136"/>
      <c r="BD234" s="136"/>
      <c r="BE234" s="136"/>
      <c r="BF234" s="136"/>
      <c r="BG234" s="136"/>
      <c r="BH234" s="136"/>
      <c r="BI234" s="136"/>
      <c r="BJ234" s="136"/>
      <c r="BK234" s="136"/>
      <c r="BL234" s="136"/>
    </row>
    <row r="235" spans="1:64" ht="12.95" customHeight="1" x14ac:dyDescent="0.2">
      <c r="A235" s="206" t="s">
        <v>497</v>
      </c>
      <c r="B235" s="207" t="s">
        <v>646</v>
      </c>
      <c r="C235" s="208">
        <v>44395.398000000001</v>
      </c>
      <c r="D235" s="208"/>
      <c r="E235" s="129">
        <f t="shared" si="117"/>
        <v>18424.509123604006</v>
      </c>
      <c r="F235" s="199">
        <f t="shared" si="118"/>
        <v>18424.5</v>
      </c>
      <c r="G235" s="130">
        <f t="shared" si="132"/>
        <v>2.1654500014847144E-3</v>
      </c>
      <c r="I235" s="129">
        <f t="shared" si="135"/>
        <v>2.1654500014847144E-3</v>
      </c>
      <c r="O235" s="199"/>
      <c r="P235" s="129" t="s">
        <v>567</v>
      </c>
      <c r="Q235" s="201">
        <f t="shared" si="119"/>
        <v>29376.898000000001</v>
      </c>
      <c r="S235" s="131">
        <v>0.1</v>
      </c>
      <c r="Z235" s="24">
        <f t="shared" si="120"/>
        <v>18424.5</v>
      </c>
      <c r="AA235" s="136">
        <f t="shared" si="121"/>
        <v>1.0705749416673946E-3</v>
      </c>
      <c r="AB235" s="136">
        <f t="shared" si="122"/>
        <v>1.0948750598173199E-3</v>
      </c>
      <c r="AC235" s="136">
        <f t="shared" si="133"/>
        <v>1.0948750598173199E-3</v>
      </c>
      <c r="AD235" s="136"/>
      <c r="AE235" s="136">
        <f t="shared" si="123"/>
        <v>1.1987513966099797E-7</v>
      </c>
      <c r="AF235" s="202">
        <f t="shared" si="124"/>
        <v>29376.898000000001</v>
      </c>
      <c r="AG235" s="203"/>
      <c r="AH235" s="24">
        <f t="shared" si="125"/>
        <v>8.9788047307604209E-3</v>
      </c>
      <c r="AI235" s="24">
        <f t="shared" si="126"/>
        <v>0.85229577343116847</v>
      </c>
      <c r="AJ235" s="24">
        <f t="shared" si="127"/>
        <v>0.99719612785535072</v>
      </c>
      <c r="AK235" s="24">
        <f t="shared" si="128"/>
        <v>0.26111963054068393</v>
      </c>
      <c r="AL235" s="24">
        <f t="shared" si="129"/>
        <v>2.0855809788825601</v>
      </c>
      <c r="AM235" s="24">
        <f t="shared" si="130"/>
        <v>1.7145559896887057</v>
      </c>
      <c r="AN235" s="136">
        <f t="shared" si="136"/>
        <v>1.798438893996799</v>
      </c>
      <c r="AO235" s="136">
        <f t="shared" si="136"/>
        <v>1.7984388830368487</v>
      </c>
      <c r="AP235" s="136">
        <f t="shared" si="136"/>
        <v>1.7984390449160905</v>
      </c>
      <c r="AQ235" s="136">
        <f t="shared" si="136"/>
        <v>1.7984366539367154</v>
      </c>
      <c r="AR235" s="136">
        <f t="shared" si="136"/>
        <v>1.7984719665322486</v>
      </c>
      <c r="AS235" s="136">
        <f t="shared" si="136"/>
        <v>1.7979498830465499</v>
      </c>
      <c r="AT235" s="136">
        <f t="shared" si="136"/>
        <v>1.80555245348312</v>
      </c>
      <c r="AU235" s="136">
        <f t="shared" si="131"/>
        <v>1.5061785540658512</v>
      </c>
      <c r="AV235" s="136"/>
      <c r="AW235" s="136"/>
      <c r="AX235" s="136"/>
      <c r="AY235" s="136"/>
      <c r="AZ235" s="136"/>
      <c r="BA235" s="136"/>
      <c r="BB235" s="136"/>
      <c r="BC235" s="136"/>
      <c r="BD235" s="136"/>
      <c r="BE235" s="136"/>
      <c r="BF235" s="136"/>
      <c r="BG235" s="136"/>
      <c r="BH235" s="136"/>
      <c r="BI235" s="136"/>
      <c r="BJ235" s="136"/>
      <c r="BK235" s="136"/>
      <c r="BL235" s="136"/>
    </row>
    <row r="236" spans="1:64" ht="12.95" customHeight="1" x14ac:dyDescent="0.2">
      <c r="A236" s="206" t="s">
        <v>497</v>
      </c>
      <c r="B236" s="207"/>
      <c r="C236" s="208">
        <v>44402.391000000003</v>
      </c>
      <c r="D236" s="208"/>
      <c r="E236" s="129">
        <f t="shared" si="117"/>
        <v>18453.972451177822</v>
      </c>
      <c r="F236" s="199">
        <f t="shared" si="118"/>
        <v>18454</v>
      </c>
      <c r="G236" s="130">
        <f t="shared" si="132"/>
        <v>-6.538599991472438E-3</v>
      </c>
      <c r="I236" s="129">
        <f t="shared" si="135"/>
        <v>-6.538599991472438E-3</v>
      </c>
      <c r="O236" s="199"/>
      <c r="P236" s="129" t="s">
        <v>567</v>
      </c>
      <c r="Q236" s="201">
        <f t="shared" si="119"/>
        <v>29383.891000000003</v>
      </c>
      <c r="S236" s="131">
        <v>0.1</v>
      </c>
      <c r="Z236" s="24">
        <f t="shared" si="120"/>
        <v>18454</v>
      </c>
      <c r="AA236" s="136">
        <f t="shared" si="121"/>
        <v>1.0623941125232229E-3</v>
      </c>
      <c r="AB236" s="136">
        <f t="shared" si="122"/>
        <v>-7.6009941039956608E-3</v>
      </c>
      <c r="AC236" s="136">
        <f t="shared" si="133"/>
        <v>-7.6009941039956608E-3</v>
      </c>
      <c r="AD236" s="136"/>
      <c r="AE236" s="136">
        <f t="shared" si="123"/>
        <v>5.7775111368976803E-6</v>
      </c>
      <c r="AF236" s="202">
        <f t="shared" si="124"/>
        <v>29383.891000000003</v>
      </c>
      <c r="AG236" s="203"/>
      <c r="AH236" s="24">
        <f t="shared" si="125"/>
        <v>8.9914939126162479E-3</v>
      </c>
      <c r="AI236" s="24">
        <f t="shared" si="126"/>
        <v>0.85147741861255999</v>
      </c>
      <c r="AJ236" s="24">
        <f t="shared" si="127"/>
        <v>0.99742595643158616</v>
      </c>
      <c r="AK236" s="24">
        <f t="shared" si="128"/>
        <v>0.26065502645836558</v>
      </c>
      <c r="AL236" s="24">
        <f t="shared" si="129"/>
        <v>2.0887177895214388</v>
      </c>
      <c r="AM236" s="24">
        <f t="shared" si="130"/>
        <v>1.7207517057380914</v>
      </c>
      <c r="AN236" s="136">
        <f t="shared" si="136"/>
        <v>1.8019514827692187</v>
      </c>
      <c r="AO236" s="136">
        <f t="shared" si="136"/>
        <v>1.8019514704214645</v>
      </c>
      <c r="AP236" s="136">
        <f t="shared" si="136"/>
        <v>1.8019516500757129</v>
      </c>
      <c r="AQ236" s="136">
        <f t="shared" si="136"/>
        <v>1.8019490361739896</v>
      </c>
      <c r="AR236" s="136">
        <f t="shared" si="136"/>
        <v>1.8019870645996092</v>
      </c>
      <c r="AS236" s="136">
        <f t="shared" si="136"/>
        <v>1.8014332000135136</v>
      </c>
      <c r="AT236" s="136">
        <f t="shared" si="136"/>
        <v>1.8093752421735576</v>
      </c>
      <c r="AU236" s="136">
        <f t="shared" si="131"/>
        <v>1.5099307631677643</v>
      </c>
      <c r="AV236" s="136"/>
      <c r="AW236" s="136"/>
      <c r="AX236" s="136"/>
      <c r="AY236" s="136"/>
      <c r="AZ236" s="136"/>
      <c r="BA236" s="136"/>
      <c r="BB236" s="136"/>
      <c r="BC236" s="136"/>
      <c r="BD236" s="136"/>
      <c r="BE236" s="136"/>
      <c r="BF236" s="136"/>
      <c r="BG236" s="136"/>
      <c r="BH236" s="136"/>
      <c r="BI236" s="136"/>
      <c r="BJ236" s="136"/>
      <c r="BK236" s="136"/>
      <c r="BL236" s="136"/>
    </row>
    <row r="237" spans="1:64" ht="12.95" customHeight="1" x14ac:dyDescent="0.2">
      <c r="A237" s="206" t="s">
        <v>577</v>
      </c>
      <c r="B237" s="64"/>
      <c r="C237" s="208">
        <v>44670.718000000001</v>
      </c>
      <c r="D237" s="208"/>
      <c r="E237" s="129">
        <f t="shared" si="117"/>
        <v>19584.503882308494</v>
      </c>
      <c r="F237" s="199">
        <f t="shared" si="118"/>
        <v>19584.5</v>
      </c>
      <c r="G237" s="130">
        <f t="shared" si="132"/>
        <v>9.2145000235177577E-4</v>
      </c>
      <c r="I237" s="129">
        <f t="shared" si="135"/>
        <v>9.2145000235177577E-4</v>
      </c>
      <c r="O237" s="199"/>
      <c r="P237" s="129" t="s">
        <v>567</v>
      </c>
      <c r="Q237" s="201">
        <f t="shared" si="119"/>
        <v>29652.218000000001</v>
      </c>
      <c r="S237" s="131">
        <v>0.1</v>
      </c>
      <c r="Z237" s="24">
        <f t="shared" si="120"/>
        <v>19584.5</v>
      </c>
      <c r="AA237" s="136">
        <f t="shared" si="121"/>
        <v>6.7395927829188608E-4</v>
      </c>
      <c r="AB237" s="136">
        <f t="shared" si="122"/>
        <v>2.4749072405988969E-4</v>
      </c>
      <c r="AC237" s="136">
        <f t="shared" si="133"/>
        <v>2.4749072405988969E-4</v>
      </c>
      <c r="AD237" s="136"/>
      <c r="AE237" s="136">
        <f t="shared" si="123"/>
        <v>6.1251658495688463E-9</v>
      </c>
      <c r="AF237" s="202">
        <f t="shared" si="124"/>
        <v>29652.218000000001</v>
      </c>
      <c r="AG237" s="203"/>
      <c r="AH237" s="24">
        <f t="shared" si="125"/>
        <v>9.3871037873849098E-3</v>
      </c>
      <c r="AI237" s="24">
        <f t="shared" si="126"/>
        <v>0.82232400736027822</v>
      </c>
      <c r="AJ237" s="24">
        <f t="shared" si="127"/>
        <v>0.99902486408034641</v>
      </c>
      <c r="AK237" s="24">
        <f t="shared" si="128"/>
        <v>0.24172555024136258</v>
      </c>
      <c r="AL237" s="24">
        <f t="shared" si="129"/>
        <v>2.2046488324384197</v>
      </c>
      <c r="AM237" s="24">
        <f t="shared" si="130"/>
        <v>1.9761088232616</v>
      </c>
      <c r="AN237" s="136">
        <f t="shared" si="136"/>
        <v>1.9341374604262762</v>
      </c>
      <c r="AO237" s="136">
        <f t="shared" si="136"/>
        <v>1.9341371713334361</v>
      </c>
      <c r="AP237" s="136">
        <f t="shared" si="136"/>
        <v>1.9341398827634255</v>
      </c>
      <c r="AQ237" s="136">
        <f t="shared" si="136"/>
        <v>1.9341144512368333</v>
      </c>
      <c r="AR237" s="136">
        <f t="shared" si="136"/>
        <v>1.9343529163313886</v>
      </c>
      <c r="AS237" s="136">
        <f t="shared" si="136"/>
        <v>1.9321109820132867</v>
      </c>
      <c r="AT237" s="136">
        <f t="shared" si="136"/>
        <v>1.9526921124134669</v>
      </c>
      <c r="AU237" s="136">
        <f t="shared" si="131"/>
        <v>1.6537230475648235</v>
      </c>
      <c r="AV237" s="136"/>
      <c r="AW237" s="136"/>
      <c r="AX237" s="136"/>
      <c r="AY237" s="136"/>
      <c r="AZ237" s="136"/>
      <c r="BA237" s="136"/>
      <c r="BB237" s="136"/>
      <c r="BC237" s="136"/>
      <c r="BD237" s="136"/>
      <c r="BE237" s="136"/>
      <c r="BF237" s="136"/>
      <c r="BG237" s="136"/>
      <c r="BH237" s="136"/>
      <c r="BI237" s="136"/>
      <c r="BJ237" s="136"/>
      <c r="BK237" s="136"/>
      <c r="BL237" s="136"/>
    </row>
    <row r="238" spans="1:64" ht="12.95" customHeight="1" x14ac:dyDescent="0.2">
      <c r="A238" s="206" t="s">
        <v>498</v>
      </c>
      <c r="B238" s="207" t="s">
        <v>646</v>
      </c>
      <c r="C238" s="208">
        <v>44691.366999999998</v>
      </c>
      <c r="D238" s="208"/>
      <c r="E238" s="129">
        <f t="shared" si="117"/>
        <v>19671.503489211322</v>
      </c>
      <c r="F238" s="199">
        <f t="shared" si="118"/>
        <v>19671.5</v>
      </c>
      <c r="G238" s="130">
        <f t="shared" si="132"/>
        <v>8.2815000496339053E-4</v>
      </c>
      <c r="I238" s="129">
        <f t="shared" si="135"/>
        <v>8.2815000496339053E-4</v>
      </c>
      <c r="O238" s="199"/>
      <c r="P238" s="129" t="s">
        <v>567</v>
      </c>
      <c r="Q238" s="201">
        <f t="shared" si="119"/>
        <v>29672.866999999998</v>
      </c>
      <c r="S238" s="131">
        <v>0.1</v>
      </c>
      <c r="Z238" s="24">
        <f t="shared" si="120"/>
        <v>19671.5</v>
      </c>
      <c r="AA238" s="136">
        <f t="shared" si="121"/>
        <v>6.3819555387264505E-4</v>
      </c>
      <c r="AB238" s="136">
        <f t="shared" si="122"/>
        <v>1.8995445109074548E-4</v>
      </c>
      <c r="AC238" s="136">
        <f t="shared" si="133"/>
        <v>1.8995445109074548E-4</v>
      </c>
      <c r="AD238" s="136"/>
      <c r="AE238" s="136">
        <f t="shared" si="123"/>
        <v>3.6082693489186415E-9</v>
      </c>
      <c r="AF238" s="202">
        <f t="shared" si="124"/>
        <v>29672.866999999998</v>
      </c>
      <c r="AG238" s="203"/>
      <c r="AH238" s="24">
        <f t="shared" si="125"/>
        <v>9.4104067989656693E-3</v>
      </c>
      <c r="AI238" s="24">
        <f t="shared" si="126"/>
        <v>0.82025217650760174</v>
      </c>
      <c r="AJ238" s="24">
        <f t="shared" si="127"/>
        <v>0.99860831611038925</v>
      </c>
      <c r="AK238" s="24">
        <f t="shared" si="128"/>
        <v>0.2401889255351829</v>
      </c>
      <c r="AL238" s="24">
        <f t="shared" si="129"/>
        <v>2.2132471136377623</v>
      </c>
      <c r="AM238" s="24">
        <f t="shared" si="130"/>
        <v>1.9973769499298786</v>
      </c>
      <c r="AN238" s="136">
        <f t="shared" si="136"/>
        <v>1.9441245196899779</v>
      </c>
      <c r="AO238" s="136">
        <f t="shared" si="136"/>
        <v>1.9441241758026557</v>
      </c>
      <c r="AP238" s="136">
        <f t="shared" si="136"/>
        <v>1.944127318758434</v>
      </c>
      <c r="AQ238" s="136">
        <f t="shared" si="136"/>
        <v>1.9440985927979635</v>
      </c>
      <c r="AR238" s="136">
        <f t="shared" si="136"/>
        <v>1.944361063772126</v>
      </c>
      <c r="AS238" s="136">
        <f t="shared" si="136"/>
        <v>1.9419562731586915</v>
      </c>
      <c r="AT238" s="136">
        <f t="shared" si="136"/>
        <v>1.9634646697793792</v>
      </c>
      <c r="AU238" s="136">
        <f t="shared" si="131"/>
        <v>1.6647888845772458</v>
      </c>
      <c r="AV238" s="136"/>
      <c r="AW238" s="136"/>
      <c r="AX238" s="136"/>
      <c r="AY238" s="136"/>
      <c r="AZ238" s="136"/>
      <c r="BA238" s="136"/>
      <c r="BB238" s="136"/>
      <c r="BC238" s="136"/>
      <c r="BD238" s="136"/>
      <c r="BE238" s="136"/>
      <c r="BF238" s="136"/>
      <c r="BG238" s="136"/>
      <c r="BH238" s="136"/>
      <c r="BI238" s="136"/>
      <c r="BJ238" s="136"/>
      <c r="BK238" s="136"/>
      <c r="BL238" s="136"/>
    </row>
    <row r="239" spans="1:64" ht="12.95" customHeight="1" x14ac:dyDescent="0.2">
      <c r="A239" s="206" t="s">
        <v>499</v>
      </c>
      <c r="B239" s="207"/>
      <c r="C239" s="208">
        <v>44701.440000000002</v>
      </c>
      <c r="D239" s="208"/>
      <c r="E239" s="129">
        <f t="shared" si="117"/>
        <v>19713.943657758591</v>
      </c>
      <c r="F239" s="199">
        <f t="shared" si="118"/>
        <v>19714</v>
      </c>
      <c r="G239" s="130">
        <f t="shared" si="132"/>
        <v>-1.3372599991271272E-2</v>
      </c>
      <c r="I239" s="129">
        <f t="shared" si="135"/>
        <v>-1.3372599991271272E-2</v>
      </c>
      <c r="O239" s="199"/>
      <c r="P239" s="129" t="s">
        <v>567</v>
      </c>
      <c r="Q239" s="201">
        <f t="shared" si="119"/>
        <v>29682.940000000002</v>
      </c>
      <c r="S239" s="131">
        <v>0.1</v>
      </c>
      <c r="Z239" s="24">
        <f t="shared" si="120"/>
        <v>19714</v>
      </c>
      <c r="AA239" s="136">
        <f t="shared" si="121"/>
        <v>6.2042926193235128E-4</v>
      </c>
      <c r="AB239" s="136">
        <f t="shared" si="122"/>
        <v>-1.3993029253203624E-2</v>
      </c>
      <c r="AC239" s="136">
        <f t="shared" si="133"/>
        <v>-1.3993029253203624E-2</v>
      </c>
      <c r="AD239" s="136"/>
      <c r="AE239" s="136">
        <f t="shared" si="123"/>
        <v>1.9580486768101235E-5</v>
      </c>
      <c r="AF239" s="202">
        <f t="shared" si="124"/>
        <v>29682.940000000002</v>
      </c>
      <c r="AG239" s="203"/>
      <c r="AH239" s="24">
        <f t="shared" si="125"/>
        <v>9.4214289020253753E-3</v>
      </c>
      <c r="AI239" s="24">
        <f t="shared" si="126"/>
        <v>0.81924865618985765</v>
      </c>
      <c r="AJ239" s="24">
        <f t="shared" si="127"/>
        <v>0.99837888016803289</v>
      </c>
      <c r="AK239" s="24">
        <f t="shared" si="128"/>
        <v>0.23943465018837123</v>
      </c>
      <c r="AL239" s="24">
        <f t="shared" si="129"/>
        <v>2.2174317238368997</v>
      </c>
      <c r="AM239" s="24">
        <f t="shared" si="130"/>
        <v>2.0078603637022425</v>
      </c>
      <c r="AN239" s="136">
        <f t="shared" si="136"/>
        <v>1.9489941305024463</v>
      </c>
      <c r="AO239" s="136">
        <f t="shared" si="136"/>
        <v>1.9489937570568352</v>
      </c>
      <c r="AP239" s="136">
        <f t="shared" si="136"/>
        <v>1.9489971282885081</v>
      </c>
      <c r="AQ239" s="136">
        <f t="shared" si="136"/>
        <v>1.9489666938966401</v>
      </c>
      <c r="AR239" s="136">
        <f t="shared" si="136"/>
        <v>1.9492413613489019</v>
      </c>
      <c r="AS239" s="136">
        <f t="shared" si="136"/>
        <v>1.9467555975487512</v>
      </c>
      <c r="AT239" s="136">
        <f t="shared" si="136"/>
        <v>1.9687138265450643</v>
      </c>
      <c r="AU239" s="136">
        <f t="shared" si="131"/>
        <v>1.6701946095545797</v>
      </c>
      <c r="AV239" s="136"/>
      <c r="AW239" s="136"/>
      <c r="AX239" s="136"/>
      <c r="AY239" s="136"/>
      <c r="AZ239" s="136"/>
      <c r="BA239" s="136"/>
      <c r="BB239" s="136"/>
      <c r="BC239" s="136"/>
      <c r="BD239" s="136"/>
      <c r="BE239" s="136"/>
      <c r="BF239" s="136"/>
      <c r="BG239" s="136"/>
      <c r="BH239" s="136"/>
      <c r="BI239" s="136"/>
      <c r="BJ239" s="136"/>
      <c r="BK239" s="136"/>
      <c r="BL239" s="136"/>
    </row>
    <row r="240" spans="1:64" ht="12.95" customHeight="1" x14ac:dyDescent="0.2">
      <c r="A240" s="206" t="s">
        <v>500</v>
      </c>
      <c r="B240" s="207" t="s">
        <v>646</v>
      </c>
      <c r="C240" s="208">
        <v>44704.423000000003</v>
      </c>
      <c r="D240" s="208"/>
      <c r="E240" s="129">
        <f t="shared" si="117"/>
        <v>19726.511812506578</v>
      </c>
      <c r="F240" s="199">
        <f t="shared" si="118"/>
        <v>19726.5</v>
      </c>
      <c r="G240" s="130">
        <f t="shared" si="132"/>
        <v>2.8036500079906546E-3</v>
      </c>
      <c r="I240" s="129">
        <f t="shared" si="135"/>
        <v>2.8036500079906546E-3</v>
      </c>
      <c r="O240" s="199"/>
      <c r="P240" s="129" t="s">
        <v>567</v>
      </c>
      <c r="Q240" s="201">
        <f t="shared" si="119"/>
        <v>29685.923000000003</v>
      </c>
      <c r="S240" s="131">
        <v>0.1</v>
      </c>
      <c r="Z240" s="24">
        <f t="shared" si="120"/>
        <v>19726.5</v>
      </c>
      <c r="AA240" s="136">
        <f t="shared" si="121"/>
        <v>6.1516710316046781E-4</v>
      </c>
      <c r="AB240" s="136">
        <f t="shared" si="122"/>
        <v>2.1884829048301867E-3</v>
      </c>
      <c r="AC240" s="136">
        <f t="shared" si="133"/>
        <v>2.1884829048301867E-3</v>
      </c>
      <c r="AD240" s="136"/>
      <c r="AE240" s="136">
        <f t="shared" si="123"/>
        <v>4.7894574247339718E-7</v>
      </c>
      <c r="AF240" s="202">
        <f t="shared" si="124"/>
        <v>29685.923000000003</v>
      </c>
      <c r="AG240" s="203"/>
      <c r="AH240" s="24">
        <f t="shared" si="125"/>
        <v>9.4246256682534932E-3</v>
      </c>
      <c r="AI240" s="24">
        <f t="shared" si="126"/>
        <v>0.81895457029885499</v>
      </c>
      <c r="AJ240" s="24">
        <f t="shared" si="127"/>
        <v>0.99830818485799866</v>
      </c>
      <c r="AK240" s="24">
        <f t="shared" si="128"/>
        <v>0.2392123583436436</v>
      </c>
      <c r="AL240" s="24">
        <f t="shared" si="129"/>
        <v>2.2186605452804882</v>
      </c>
      <c r="AM240" s="24">
        <f t="shared" si="130"/>
        <v>2.0109555920605615</v>
      </c>
      <c r="AN240" s="136">
        <f t="shared" si="136"/>
        <v>1.9504252362075205</v>
      </c>
      <c r="AO240" s="136">
        <f t="shared" si="136"/>
        <v>1.9504248537016386</v>
      </c>
      <c r="AP240" s="136">
        <f t="shared" si="136"/>
        <v>1.9504282943344184</v>
      </c>
      <c r="AQ240" s="136">
        <f t="shared" si="136"/>
        <v>1.9503973448442395</v>
      </c>
      <c r="AR240" s="136">
        <f t="shared" si="136"/>
        <v>1.9506756582132072</v>
      </c>
      <c r="AS240" s="136">
        <f t="shared" si="136"/>
        <v>1.9481659062958949</v>
      </c>
      <c r="AT240" s="136">
        <f t="shared" si="136"/>
        <v>1.9702560358334276</v>
      </c>
      <c r="AU240" s="136">
        <f t="shared" si="131"/>
        <v>1.6717845286655599</v>
      </c>
      <c r="AV240" s="136"/>
      <c r="AW240" s="136"/>
      <c r="AX240" s="136"/>
      <c r="AY240" s="136"/>
      <c r="AZ240" s="136"/>
      <c r="BA240" s="136"/>
      <c r="BB240" s="136"/>
      <c r="BC240" s="136"/>
      <c r="BD240" s="136"/>
      <c r="BE240" s="136"/>
      <c r="BF240" s="136"/>
      <c r="BG240" s="136"/>
      <c r="BH240" s="136"/>
      <c r="BI240" s="136"/>
      <c r="BJ240" s="136"/>
      <c r="BK240" s="136"/>
      <c r="BL240" s="136"/>
    </row>
    <row r="241" spans="1:64" ht="12.95" customHeight="1" x14ac:dyDescent="0.2">
      <c r="A241" s="206" t="s">
        <v>500</v>
      </c>
      <c r="B241" s="207"/>
      <c r="C241" s="208">
        <v>44704.538</v>
      </c>
      <c r="D241" s="208"/>
      <c r="E241" s="129">
        <f t="shared" si="117"/>
        <v>19726.996337413046</v>
      </c>
      <c r="F241" s="199">
        <f t="shared" si="118"/>
        <v>19727</v>
      </c>
      <c r="G241" s="130">
        <f t="shared" si="132"/>
        <v>-8.6929999815765768E-4</v>
      </c>
      <c r="I241" s="129">
        <f t="shared" si="135"/>
        <v>-8.6929999815765768E-4</v>
      </c>
      <c r="O241" s="199"/>
      <c r="P241" s="129" t="s">
        <v>567</v>
      </c>
      <c r="Q241" s="201">
        <f t="shared" si="119"/>
        <v>29686.038</v>
      </c>
      <c r="S241" s="131">
        <v>0.1</v>
      </c>
      <c r="Z241" s="24">
        <f t="shared" si="120"/>
        <v>19727</v>
      </c>
      <c r="AA241" s="136">
        <f t="shared" si="121"/>
        <v>6.1495626957944194E-4</v>
      </c>
      <c r="AB241" s="136">
        <f t="shared" si="122"/>
        <v>-1.4842562677370996E-3</v>
      </c>
      <c r="AC241" s="136">
        <f t="shared" si="133"/>
        <v>-1.4842562677370996E-3</v>
      </c>
      <c r="AD241" s="136"/>
      <c r="AE241" s="136">
        <f t="shared" si="123"/>
        <v>2.2030166683168647E-7</v>
      </c>
      <c r="AF241" s="202">
        <f t="shared" si="124"/>
        <v>29686.038</v>
      </c>
      <c r="AG241" s="203"/>
      <c r="AH241" s="24">
        <f t="shared" si="125"/>
        <v>9.4247531136724665E-3</v>
      </c>
      <c r="AI241" s="24">
        <f t="shared" si="126"/>
        <v>0.81894281693507509</v>
      </c>
      <c r="AJ241" s="24">
        <f t="shared" si="127"/>
        <v>0.99830532675761752</v>
      </c>
      <c r="AK241" s="24">
        <f t="shared" si="128"/>
        <v>0.2392034624761821</v>
      </c>
      <c r="AL241" s="24">
        <f t="shared" si="129"/>
        <v>2.21870967979179</v>
      </c>
      <c r="AM241" s="24">
        <f t="shared" si="130"/>
        <v>2.011079514005047</v>
      </c>
      <c r="AN241" s="136">
        <f t="shared" ref="AN241:AT250" si="137">$AU241+$AB$7*SIN(AO241)</f>
        <v>1.950482469751992</v>
      </c>
      <c r="AO241" s="136">
        <f t="shared" si="137"/>
        <v>1.9504820868801647</v>
      </c>
      <c r="AP241" s="136">
        <f t="shared" si="137"/>
        <v>1.9504855303106581</v>
      </c>
      <c r="AQ241" s="136">
        <f t="shared" si="137"/>
        <v>1.9504545600963676</v>
      </c>
      <c r="AR241" s="136">
        <f t="shared" si="137"/>
        <v>1.9507330198573136</v>
      </c>
      <c r="AS241" s="136">
        <f t="shared" si="137"/>
        <v>1.9482223068014983</v>
      </c>
      <c r="AT241" s="136">
        <f t="shared" si="137"/>
        <v>1.9703177085107835</v>
      </c>
      <c r="AU241" s="136">
        <f t="shared" si="131"/>
        <v>1.6718481254299986</v>
      </c>
      <c r="AV241" s="136"/>
      <c r="AW241" s="136"/>
      <c r="AX241" s="136"/>
      <c r="AY241" s="136"/>
      <c r="AZ241" s="136"/>
      <c r="BA241" s="136"/>
      <c r="BB241" s="136"/>
      <c r="BC241" s="136"/>
      <c r="BD241" s="136"/>
      <c r="BE241" s="136"/>
      <c r="BF241" s="136"/>
      <c r="BG241" s="136"/>
      <c r="BH241" s="136"/>
      <c r="BI241" s="136"/>
      <c r="BJ241" s="136"/>
      <c r="BK241" s="136"/>
      <c r="BL241" s="136"/>
    </row>
    <row r="242" spans="1:64" ht="12.95" customHeight="1" x14ac:dyDescent="0.2">
      <c r="A242" s="206" t="s">
        <v>577</v>
      </c>
      <c r="B242" s="64"/>
      <c r="C242" s="208">
        <v>44736.701000000001</v>
      </c>
      <c r="D242" s="208"/>
      <c r="E242" s="129">
        <f t="shared" si="117"/>
        <v>19862.507420604292</v>
      </c>
      <c r="F242" s="199">
        <f t="shared" si="118"/>
        <v>19862.5</v>
      </c>
      <c r="G242" s="130">
        <f t="shared" si="132"/>
        <v>1.7612500014365651E-3</v>
      </c>
      <c r="I242" s="129">
        <f t="shared" si="135"/>
        <v>1.7612500014365651E-3</v>
      </c>
      <c r="O242" s="199"/>
      <c r="P242" s="129" t="s">
        <v>567</v>
      </c>
      <c r="Q242" s="201">
        <f t="shared" si="119"/>
        <v>29718.201000000001</v>
      </c>
      <c r="S242" s="131">
        <v>0.1</v>
      </c>
      <c r="Z242" s="24">
        <f t="shared" si="120"/>
        <v>19862.5</v>
      </c>
      <c r="AA242" s="136">
        <f t="shared" si="121"/>
        <v>5.5683971029172816E-4</v>
      </c>
      <c r="AB242" s="136">
        <f t="shared" si="122"/>
        <v>1.2044102911448369E-3</v>
      </c>
      <c r="AC242" s="136">
        <f t="shared" si="133"/>
        <v>1.2044102911448369E-3</v>
      </c>
      <c r="AD242" s="136"/>
      <c r="AE242" s="136">
        <f t="shared" si="123"/>
        <v>1.4506041494155909E-7</v>
      </c>
      <c r="AF242" s="202">
        <f t="shared" si="124"/>
        <v>29718.201000000001</v>
      </c>
      <c r="AG242" s="203"/>
      <c r="AH242" s="24">
        <f t="shared" si="125"/>
        <v>9.4580890273847536E-3</v>
      </c>
      <c r="AI242" s="24">
        <f t="shared" si="126"/>
        <v>0.81578607752531673</v>
      </c>
      <c r="AJ242" s="24">
        <f t="shared" si="127"/>
        <v>0.99744566603810036</v>
      </c>
      <c r="AK242" s="24">
        <f t="shared" si="128"/>
        <v>0.23678097636104845</v>
      </c>
      <c r="AL242" s="24">
        <f t="shared" si="129"/>
        <v>2.2319735299167114</v>
      </c>
      <c r="AM242" s="24">
        <f t="shared" si="130"/>
        <v>2.0449865944312355</v>
      </c>
      <c r="AN242" s="136">
        <f t="shared" si="137"/>
        <v>1.9659626681097311</v>
      </c>
      <c r="AO242" s="136">
        <f t="shared" si="137"/>
        <v>1.9659621755191015</v>
      </c>
      <c r="AP242" s="136">
        <f t="shared" si="137"/>
        <v>1.9659664407804029</v>
      </c>
      <c r="AQ242" s="136">
        <f t="shared" si="137"/>
        <v>1.9659295071374756</v>
      </c>
      <c r="AR242" s="136">
        <f t="shared" si="137"/>
        <v>1.9662492136348448</v>
      </c>
      <c r="AS242" s="136">
        <f t="shared" si="137"/>
        <v>1.9634735858048677</v>
      </c>
      <c r="AT242" s="136">
        <f t="shared" si="137"/>
        <v>1.9869865393624386</v>
      </c>
      <c r="AU242" s="136">
        <f t="shared" si="131"/>
        <v>1.6890828485930252</v>
      </c>
      <c r="AV242" s="136"/>
      <c r="AW242" s="136"/>
      <c r="AX242" s="136"/>
      <c r="AY242" s="136"/>
      <c r="AZ242" s="136"/>
      <c r="BA242" s="136"/>
      <c r="BB242" s="136"/>
      <c r="BC242" s="136"/>
      <c r="BD242" s="136"/>
      <c r="BE242" s="136"/>
      <c r="BF242" s="136"/>
      <c r="BG242" s="136"/>
      <c r="BH242" s="136"/>
      <c r="BI242" s="136"/>
      <c r="BJ242" s="136"/>
      <c r="BK242" s="136"/>
      <c r="BL242" s="136"/>
    </row>
    <row r="243" spans="1:64" ht="12.95" customHeight="1" x14ac:dyDescent="0.2">
      <c r="A243" s="206" t="s">
        <v>499</v>
      </c>
      <c r="B243" s="207"/>
      <c r="C243" s="208">
        <v>44744.42</v>
      </c>
      <c r="D243" s="208"/>
      <c r="E243" s="129">
        <f t="shared" si="117"/>
        <v>19895.029574978969</v>
      </c>
      <c r="F243" s="199">
        <f t="shared" si="118"/>
        <v>19895</v>
      </c>
      <c r="G243" s="130">
        <f t="shared" si="132"/>
        <v>7.0195000007515773E-3</v>
      </c>
      <c r="I243" s="129">
        <f t="shared" si="135"/>
        <v>7.0195000007515773E-3</v>
      </c>
      <c r="O243" s="199"/>
      <c r="P243" s="129" t="s">
        <v>567</v>
      </c>
      <c r="Q243" s="201">
        <f t="shared" si="119"/>
        <v>29725.919999999998</v>
      </c>
      <c r="S243" s="131">
        <v>0.1</v>
      </c>
      <c r="Z243" s="24">
        <f t="shared" si="120"/>
        <v>19895</v>
      </c>
      <c r="AA243" s="136">
        <f t="shared" si="121"/>
        <v>5.4261102175460693E-4</v>
      </c>
      <c r="AB243" s="136">
        <f t="shared" si="122"/>
        <v>6.4768889789969704E-3</v>
      </c>
      <c r="AC243" s="136">
        <f t="shared" si="133"/>
        <v>6.4768889789969704E-3</v>
      </c>
      <c r="AD243" s="136"/>
      <c r="AE243" s="136">
        <f t="shared" si="123"/>
        <v>4.1950090846252424E-6</v>
      </c>
      <c r="AF243" s="202">
        <f t="shared" si="124"/>
        <v>29725.919999999998</v>
      </c>
      <c r="AG243" s="203"/>
      <c r="AH243" s="24">
        <f t="shared" si="125"/>
        <v>9.4657299138476321E-3</v>
      </c>
      <c r="AI243" s="24">
        <f t="shared" si="126"/>
        <v>0.81503730281125597</v>
      </c>
      <c r="AJ243" s="24">
        <f t="shared" si="127"/>
        <v>0.99721450632610864</v>
      </c>
      <c r="AK243" s="24">
        <f t="shared" si="128"/>
        <v>0.23619652971342522</v>
      </c>
      <c r="AL243" s="24">
        <f t="shared" si="129"/>
        <v>2.2351397442880532</v>
      </c>
      <c r="AM243" s="24">
        <f t="shared" si="130"/>
        <v>2.0532168604557581</v>
      </c>
      <c r="AN243" s="136">
        <f t="shared" si="137"/>
        <v>1.9696667808036881</v>
      </c>
      <c r="AO243" s="136">
        <f t="shared" si="137"/>
        <v>1.9696662585906006</v>
      </c>
      <c r="AP243" s="136">
        <f t="shared" si="137"/>
        <v>1.9696707405758771</v>
      </c>
      <c r="AQ243" s="136">
        <f t="shared" si="137"/>
        <v>1.9696322716012509</v>
      </c>
      <c r="AR243" s="136">
        <f t="shared" si="137"/>
        <v>1.9699623374447486</v>
      </c>
      <c r="AS243" s="136">
        <f t="shared" si="137"/>
        <v>1.9671218955757386</v>
      </c>
      <c r="AT243" s="136">
        <f t="shared" si="137"/>
        <v>1.9909714345067024</v>
      </c>
      <c r="AU243" s="136">
        <f t="shared" si="131"/>
        <v>1.6932166382815739</v>
      </c>
      <c r="AV243" s="136"/>
      <c r="AW243" s="136"/>
      <c r="AX243" s="136"/>
      <c r="AY243" s="136"/>
      <c r="AZ243" s="136"/>
      <c r="BA243" s="136"/>
      <c r="BB243" s="136"/>
      <c r="BC243" s="136"/>
      <c r="BD243" s="136"/>
      <c r="BE243" s="136"/>
      <c r="BF243" s="136"/>
      <c r="BG243" s="136"/>
      <c r="BH243" s="136"/>
      <c r="BI243" s="136"/>
      <c r="BJ243" s="136"/>
      <c r="BK243" s="136"/>
      <c r="BL243" s="136"/>
    </row>
    <row r="244" spans="1:64" ht="12.95" customHeight="1" x14ac:dyDescent="0.2">
      <c r="A244" s="206" t="s">
        <v>501</v>
      </c>
      <c r="B244" s="207" t="s">
        <v>646</v>
      </c>
      <c r="C244" s="208">
        <v>44770.39</v>
      </c>
      <c r="D244" s="208"/>
      <c r="E244" s="129">
        <f t="shared" si="117"/>
        <v>20004.44793864146</v>
      </c>
      <c r="F244" s="199">
        <f t="shared" si="118"/>
        <v>20004.5</v>
      </c>
      <c r="G244" s="130">
        <f t="shared" si="132"/>
        <v>-1.2356549996184185E-2</v>
      </c>
      <c r="I244" s="129">
        <f t="shared" si="135"/>
        <v>-1.2356549996184185E-2</v>
      </c>
      <c r="O244" s="199"/>
      <c r="P244" s="129" t="s">
        <v>567</v>
      </c>
      <c r="Q244" s="201">
        <f t="shared" si="119"/>
        <v>29751.89</v>
      </c>
      <c r="S244" s="131">
        <v>0.1</v>
      </c>
      <c r="Z244" s="24">
        <f t="shared" si="120"/>
        <v>20004.5</v>
      </c>
      <c r="AA244" s="136">
        <f t="shared" si="121"/>
        <v>4.9385336839040568E-4</v>
      </c>
      <c r="AB244" s="136">
        <f t="shared" si="122"/>
        <v>-1.2850403364574591E-2</v>
      </c>
      <c r="AC244" s="136">
        <f t="shared" si="133"/>
        <v>-1.2850403364574591E-2</v>
      </c>
      <c r="AD244" s="136"/>
      <c r="AE244" s="136">
        <f t="shared" si="123"/>
        <v>1.6513286663226996E-5</v>
      </c>
      <c r="AF244" s="202">
        <f t="shared" si="124"/>
        <v>29751.89</v>
      </c>
      <c r="AG244" s="203"/>
      <c r="AH244" s="24">
        <f t="shared" si="125"/>
        <v>9.4904693174834315E-3</v>
      </c>
      <c r="AI244" s="24">
        <f t="shared" si="126"/>
        <v>0.81253815648516847</v>
      </c>
      <c r="AJ244" s="24">
        <f t="shared" si="127"/>
        <v>0.99636572966954218</v>
      </c>
      <c r="AK244" s="24">
        <f t="shared" si="128"/>
        <v>0.23421796947719617</v>
      </c>
      <c r="AL244" s="24">
        <f t="shared" si="129"/>
        <v>2.2457649389562975</v>
      </c>
      <c r="AM244" s="24">
        <f t="shared" si="130"/>
        <v>2.0812316177230437</v>
      </c>
      <c r="AN244" s="136">
        <f t="shared" si="137"/>
        <v>1.9821218954894968</v>
      </c>
      <c r="AO244" s="136">
        <f t="shared" si="137"/>
        <v>1.9821212631813736</v>
      </c>
      <c r="AP244" s="136">
        <f t="shared" si="137"/>
        <v>1.9821265347019863</v>
      </c>
      <c r="AQ244" s="136">
        <f t="shared" si="137"/>
        <v>1.9820825843546204</v>
      </c>
      <c r="AR244" s="136">
        <f t="shared" si="137"/>
        <v>1.9824488770691424</v>
      </c>
      <c r="AS244" s="136">
        <f t="shared" si="137"/>
        <v>1.9793866427510773</v>
      </c>
      <c r="AT244" s="136">
        <f t="shared" si="137"/>
        <v>2.0043600305460538</v>
      </c>
      <c r="AU244" s="136">
        <f t="shared" si="131"/>
        <v>1.7071443296937616</v>
      </c>
      <c r="AV244" s="136"/>
      <c r="AW244" s="136"/>
      <c r="AX244" s="136"/>
      <c r="AY244" s="136"/>
      <c r="AZ244" s="136"/>
      <c r="BA244" s="136"/>
      <c r="BB244" s="136"/>
      <c r="BC244" s="136"/>
      <c r="BD244" s="136"/>
      <c r="BE244" s="136"/>
      <c r="BF244" s="136"/>
      <c r="BG244" s="136"/>
      <c r="BH244" s="136"/>
      <c r="BI244" s="136"/>
      <c r="BJ244" s="136"/>
      <c r="BK244" s="136"/>
      <c r="BL244" s="136"/>
    </row>
    <row r="245" spans="1:64" ht="12.95" customHeight="1" x14ac:dyDescent="0.2">
      <c r="A245" s="206" t="s">
        <v>502</v>
      </c>
      <c r="B245" s="207" t="s">
        <v>646</v>
      </c>
      <c r="C245" s="208">
        <v>45044.298999999999</v>
      </c>
      <c r="D245" s="208"/>
      <c r="E245" s="129">
        <f t="shared" si="117"/>
        <v>21158.49778740649</v>
      </c>
      <c r="F245" s="199">
        <f t="shared" si="118"/>
        <v>21158.5</v>
      </c>
      <c r="G245" s="130">
        <f t="shared" si="132"/>
        <v>-5.2514999697450548E-4</v>
      </c>
      <c r="I245" s="129">
        <f t="shared" si="135"/>
        <v>-5.2514999697450548E-4</v>
      </c>
      <c r="O245" s="199"/>
      <c r="P245" s="129" t="s">
        <v>567</v>
      </c>
      <c r="Q245" s="201">
        <f t="shared" si="119"/>
        <v>30025.798999999999</v>
      </c>
      <c r="S245" s="131">
        <v>0.1</v>
      </c>
      <c r="Z245" s="24">
        <f t="shared" si="120"/>
        <v>21158.5</v>
      </c>
      <c r="AA245" s="136">
        <f t="shared" si="121"/>
        <v>-9.4113498013206898E-5</v>
      </c>
      <c r="AB245" s="136">
        <f t="shared" si="122"/>
        <v>-4.3103649896129859E-4</v>
      </c>
      <c r="AC245" s="136">
        <f t="shared" si="133"/>
        <v>-4.3103649896129859E-4</v>
      </c>
      <c r="AD245" s="136"/>
      <c r="AE245" s="136">
        <f t="shared" si="123"/>
        <v>1.8579246343681358E-8</v>
      </c>
      <c r="AF245" s="202">
        <f t="shared" si="124"/>
        <v>30025.798999999999</v>
      </c>
      <c r="AG245" s="203"/>
      <c r="AH245" s="24">
        <f t="shared" si="125"/>
        <v>9.6595772270798193E-3</v>
      </c>
      <c r="AI245" s="24">
        <f t="shared" si="126"/>
        <v>0.78832966319708797</v>
      </c>
      <c r="AJ245" s="24">
        <f t="shared" si="127"/>
        <v>0.98133009462112686</v>
      </c>
      <c r="AK245" s="24">
        <f t="shared" si="128"/>
        <v>0.21259272922125474</v>
      </c>
      <c r="AL245" s="24">
        <f t="shared" si="129"/>
        <v>2.3540203886998676</v>
      </c>
      <c r="AM245" s="24">
        <f t="shared" si="130"/>
        <v>2.4068101419893528</v>
      </c>
      <c r="AN245" s="136">
        <f t="shared" si="137"/>
        <v>2.1111796192986838</v>
      </c>
      <c r="AO245" s="136">
        <f t="shared" si="137"/>
        <v>2.1111764372683717</v>
      </c>
      <c r="AP245" s="136">
        <f t="shared" si="137"/>
        <v>2.1111970541184126</v>
      </c>
      <c r="AQ245" s="136">
        <f t="shared" si="137"/>
        <v>2.1110634618868716</v>
      </c>
      <c r="AR245" s="136">
        <f t="shared" si="137"/>
        <v>2.1119285800305057</v>
      </c>
      <c r="AS245" s="136">
        <f t="shared" si="137"/>
        <v>2.106303919824847</v>
      </c>
      <c r="AT245" s="136">
        <f t="shared" si="137"/>
        <v>2.1419814393928682</v>
      </c>
      <c r="AU245" s="136">
        <f t="shared" si="131"/>
        <v>1.8539256620194635</v>
      </c>
      <c r="AV245" s="136"/>
      <c r="AW245" s="136"/>
      <c r="AX245" s="136"/>
      <c r="AY245" s="136"/>
      <c r="AZ245" s="136"/>
      <c r="BA245" s="136"/>
      <c r="BB245" s="136"/>
      <c r="BC245" s="136"/>
      <c r="BD245" s="136"/>
      <c r="BE245" s="136"/>
      <c r="BF245" s="136"/>
      <c r="BG245" s="136"/>
      <c r="BH245" s="136"/>
      <c r="BI245" s="136"/>
      <c r="BJ245" s="136"/>
      <c r="BK245" s="136"/>
      <c r="BL245" s="136"/>
    </row>
    <row r="246" spans="1:64" ht="12.95" customHeight="1" x14ac:dyDescent="0.2">
      <c r="A246" s="210" t="s">
        <v>1174</v>
      </c>
      <c r="B246" s="210" t="str">
        <f t="shared" ref="B246:B252" si="138">IF(INT(F246)=F246,"I","II")</f>
        <v>II</v>
      </c>
      <c r="C246" s="210">
        <v>45046.417300000001</v>
      </c>
      <c r="D246" s="210" t="s">
        <v>467</v>
      </c>
      <c r="E246" s="129">
        <f t="shared" si="117"/>
        <v>21167.422736183787</v>
      </c>
      <c r="F246" s="199">
        <f t="shared" si="118"/>
        <v>21167.5</v>
      </c>
      <c r="J246" s="130"/>
      <c r="O246" s="199"/>
      <c r="Q246" s="201">
        <f t="shared" si="119"/>
        <v>30027.917300000001</v>
      </c>
      <c r="R246" s="129">
        <f t="shared" ref="R246:R252" si="139">C246-(C$7+F246*C$8)</f>
        <v>-1.8338249996304512E-2</v>
      </c>
      <c r="Z246" s="24">
        <f t="shared" si="120"/>
        <v>21167.5</v>
      </c>
      <c r="AA246" s="136">
        <f t="shared" si="121"/>
        <v>-9.9213062020297657E-5</v>
      </c>
      <c r="AB246" s="136">
        <f t="shared" si="122"/>
        <v>9.9213062020297657E-5</v>
      </c>
      <c r="AC246" s="136">
        <f t="shared" si="133"/>
        <v>9.9213062020297657E-5</v>
      </c>
      <c r="AD246" s="136"/>
      <c r="AE246" s="136">
        <f t="shared" si="123"/>
        <v>0</v>
      </c>
      <c r="AF246" s="202">
        <f t="shared" si="124"/>
        <v>30027.917300000001</v>
      </c>
      <c r="AG246" s="203"/>
      <c r="AH246" s="24">
        <f t="shared" si="125"/>
        <v>9.6602564550727268E-3</v>
      </c>
      <c r="AI246" s="24">
        <f t="shared" si="126"/>
        <v>0.7881555472107068</v>
      </c>
      <c r="AJ246" s="24">
        <f t="shared" si="127"/>
        <v>0.9811721794895546</v>
      </c>
      <c r="AK246" s="24">
        <f t="shared" si="128"/>
        <v>0.21241922658367088</v>
      </c>
      <c r="AL246" s="24">
        <f t="shared" si="129"/>
        <v>2.3548397349524248</v>
      </c>
      <c r="AM246" s="24">
        <f t="shared" si="130"/>
        <v>2.4095956897182296</v>
      </c>
      <c r="AN246" s="136">
        <f t="shared" si="137"/>
        <v>2.1121712004687616</v>
      </c>
      <c r="AO246" s="136">
        <f t="shared" si="137"/>
        <v>2.1121679854577957</v>
      </c>
      <c r="AP246" s="136">
        <f t="shared" si="137"/>
        <v>2.1121887816319287</v>
      </c>
      <c r="AQ246" s="136">
        <f t="shared" si="137"/>
        <v>2.1120542496601131</v>
      </c>
      <c r="AR246" s="136">
        <f t="shared" si="137"/>
        <v>2.1129240151048592</v>
      </c>
      <c r="AS246" s="136">
        <f t="shared" si="137"/>
        <v>2.1072784493995389</v>
      </c>
      <c r="AT246" s="136">
        <f t="shared" si="137"/>
        <v>2.1430300533145759</v>
      </c>
      <c r="AU246" s="136">
        <f t="shared" si="131"/>
        <v>1.855070403779369</v>
      </c>
      <c r="AV246" s="136"/>
      <c r="AW246" s="136"/>
      <c r="AX246" s="136"/>
      <c r="AY246" s="136"/>
      <c r="AZ246" s="136"/>
      <c r="BA246" s="136"/>
      <c r="BB246" s="136"/>
      <c r="BC246" s="136"/>
      <c r="BD246" s="136"/>
      <c r="BE246" s="136"/>
      <c r="BF246" s="136"/>
      <c r="BG246" s="136"/>
      <c r="BH246" s="136"/>
      <c r="BI246" s="136"/>
      <c r="BJ246" s="136"/>
      <c r="BK246" s="136"/>
      <c r="BL246" s="136"/>
    </row>
    <row r="247" spans="1:64" ht="12.95" customHeight="1" x14ac:dyDescent="0.2">
      <c r="A247" s="210" t="s">
        <v>1174</v>
      </c>
      <c r="B247" s="210" t="str">
        <f t="shared" si="138"/>
        <v>I</v>
      </c>
      <c r="C247" s="210">
        <v>45046.587800000001</v>
      </c>
      <c r="D247" s="210" t="s">
        <v>467</v>
      </c>
      <c r="E247" s="129">
        <f t="shared" si="117"/>
        <v>21168.141097023392</v>
      </c>
      <c r="F247" s="199">
        <f t="shared" si="118"/>
        <v>21168</v>
      </c>
      <c r="J247" s="130"/>
      <c r="O247" s="199"/>
      <c r="P247" s="129" t="s">
        <v>567</v>
      </c>
      <c r="Q247" s="201">
        <f t="shared" si="119"/>
        <v>30028.087800000001</v>
      </c>
      <c r="R247" s="129">
        <f t="shared" si="139"/>
        <v>3.3488800007035024E-2</v>
      </c>
      <c r="Z247" s="24">
        <f t="shared" si="120"/>
        <v>21168</v>
      </c>
      <c r="AA247" s="136">
        <f t="shared" si="121"/>
        <v>-9.949659698781782E-5</v>
      </c>
      <c r="AB247" s="136">
        <f t="shared" si="122"/>
        <v>9.949659698781782E-5</v>
      </c>
      <c r="AC247" s="136">
        <f t="shared" si="133"/>
        <v>9.949659698781782E-5</v>
      </c>
      <c r="AD247" s="136"/>
      <c r="AE247" s="136">
        <f t="shared" si="123"/>
        <v>0</v>
      </c>
      <c r="AF247" s="202">
        <f t="shared" si="124"/>
        <v>30028.087800000001</v>
      </c>
      <c r="AG247" s="203"/>
      <c r="AH247" s="24">
        <f t="shared" si="125"/>
        <v>9.6602939071052073E-3</v>
      </c>
      <c r="AI247" s="24">
        <f t="shared" si="126"/>
        <v>0.78814588052275147</v>
      </c>
      <c r="AJ247" s="24">
        <f t="shared" si="127"/>
        <v>0.98116338916182211</v>
      </c>
      <c r="AK247" s="24">
        <f t="shared" si="128"/>
        <v>0.21240958561354925</v>
      </c>
      <c r="AL247" s="24">
        <f t="shared" si="129"/>
        <v>2.3548852435793166</v>
      </c>
      <c r="AM247" s="24">
        <f t="shared" si="130"/>
        <v>2.4097505675120447</v>
      </c>
      <c r="AN247" s="136">
        <f t="shared" si="137"/>
        <v>2.112226281892192</v>
      </c>
      <c r="AO247" s="136">
        <f t="shared" si="137"/>
        <v>2.1122230650417357</v>
      </c>
      <c r="AP247" s="136">
        <f t="shared" si="137"/>
        <v>2.11224387120857</v>
      </c>
      <c r="AQ247" s="136">
        <f t="shared" si="137"/>
        <v>2.1121092869188334</v>
      </c>
      <c r="AR247" s="136">
        <f t="shared" si="137"/>
        <v>2.1129793108433623</v>
      </c>
      <c r="AS247" s="136">
        <f t="shared" si="137"/>
        <v>2.1073325835960635</v>
      </c>
      <c r="AT247" s="136">
        <f t="shared" si="137"/>
        <v>2.1430882985780615</v>
      </c>
      <c r="AU247" s="136">
        <f t="shared" si="131"/>
        <v>1.8551340005438082</v>
      </c>
      <c r="AV247" s="136"/>
      <c r="AW247" s="136"/>
      <c r="AX247" s="136"/>
      <c r="AY247" s="136"/>
      <c r="AZ247" s="136"/>
      <c r="BA247" s="136"/>
      <c r="BB247" s="136"/>
      <c r="BC247" s="136"/>
      <c r="BD247" s="136"/>
      <c r="BE247" s="136"/>
      <c r="BF247" s="136"/>
      <c r="BG247" s="136"/>
      <c r="BH247" s="136"/>
      <c r="BI247" s="136"/>
      <c r="BJ247" s="136"/>
      <c r="BK247" s="136"/>
      <c r="BL247" s="136"/>
    </row>
    <row r="248" spans="1:64" ht="12.95" customHeight="1" x14ac:dyDescent="0.2">
      <c r="A248" s="210" t="s">
        <v>1174</v>
      </c>
      <c r="B248" s="210" t="str">
        <f t="shared" si="138"/>
        <v>I</v>
      </c>
      <c r="C248" s="210">
        <v>45047.265200000002</v>
      </c>
      <c r="D248" s="210" t="s">
        <v>467</v>
      </c>
      <c r="E248" s="129">
        <f t="shared" si="117"/>
        <v>21170.99515938554</v>
      </c>
      <c r="F248" s="199">
        <f t="shared" si="118"/>
        <v>21171</v>
      </c>
      <c r="J248" s="130"/>
      <c r="O248" s="199"/>
      <c r="Q248" s="201">
        <f t="shared" si="119"/>
        <v>30028.765200000002</v>
      </c>
      <c r="R248" s="129">
        <f t="shared" si="139"/>
        <v>-1.148899995314423E-3</v>
      </c>
      <c r="Z248" s="24">
        <f t="shared" si="120"/>
        <v>21171</v>
      </c>
      <c r="AA248" s="136">
        <f t="shared" si="121"/>
        <v>-1.0119830587919203E-4</v>
      </c>
      <c r="AB248" s="136">
        <f t="shared" si="122"/>
        <v>1.0119830587919203E-4</v>
      </c>
      <c r="AC248" s="136">
        <f t="shared" si="133"/>
        <v>1.0119830587919203E-4</v>
      </c>
      <c r="AD248" s="136"/>
      <c r="AE248" s="136">
        <f t="shared" si="123"/>
        <v>0</v>
      </c>
      <c r="AF248" s="202">
        <f t="shared" si="124"/>
        <v>30028.765200000002</v>
      </c>
      <c r="AG248" s="203"/>
      <c r="AH248" s="24">
        <f t="shared" si="125"/>
        <v>9.6605179942138349E-3</v>
      </c>
      <c r="AI248" s="24">
        <f t="shared" si="126"/>
        <v>0.78808789458634332</v>
      </c>
      <c r="AJ248" s="24">
        <f t="shared" si="127"/>
        <v>0.98111060905724201</v>
      </c>
      <c r="AK248" s="24">
        <f t="shared" si="128"/>
        <v>0.21235173552187245</v>
      </c>
      <c r="AL248" s="24">
        <f t="shared" si="129"/>
        <v>2.3551582719044615</v>
      </c>
      <c r="AM248" s="24">
        <f t="shared" si="130"/>
        <v>2.4106801112578111</v>
      </c>
      <c r="AN248" s="136">
        <f t="shared" si="137"/>
        <v>2.1125567562509047</v>
      </c>
      <c r="AO248" s="136">
        <f t="shared" si="137"/>
        <v>2.1125535283474886</v>
      </c>
      <c r="AP248" s="136">
        <f t="shared" si="137"/>
        <v>2.1125743945374635</v>
      </c>
      <c r="AQ248" s="136">
        <f t="shared" si="137"/>
        <v>2.1124394960968269</v>
      </c>
      <c r="AR248" s="136">
        <f t="shared" si="137"/>
        <v>2.1133110715538512</v>
      </c>
      <c r="AS248" s="136">
        <f t="shared" si="137"/>
        <v>2.1076573747846239</v>
      </c>
      <c r="AT248" s="136">
        <f t="shared" si="137"/>
        <v>2.1434377457021867</v>
      </c>
      <c r="AU248" s="136">
        <f t="shared" si="131"/>
        <v>1.8555155811304438</v>
      </c>
      <c r="AV248" s="136"/>
      <c r="AW248" s="136"/>
      <c r="AX248" s="136"/>
      <c r="AY248" s="136"/>
      <c r="AZ248" s="136"/>
      <c r="BA248" s="136"/>
      <c r="BB248" s="136"/>
      <c r="BC248" s="136"/>
      <c r="BD248" s="136"/>
      <c r="BE248" s="136"/>
      <c r="BF248" s="136"/>
      <c r="BG248" s="136"/>
      <c r="BH248" s="136"/>
      <c r="BI248" s="136"/>
      <c r="BJ248" s="136"/>
      <c r="BK248" s="136"/>
      <c r="BL248" s="136"/>
    </row>
    <row r="249" spans="1:64" ht="12.95" customHeight="1" x14ac:dyDescent="0.2">
      <c r="A249" s="210" t="s">
        <v>1174</v>
      </c>
      <c r="B249" s="210" t="str">
        <f t="shared" si="138"/>
        <v>II</v>
      </c>
      <c r="C249" s="210">
        <v>45047.433599999997</v>
      </c>
      <c r="D249" s="210" t="s">
        <v>467</v>
      </c>
      <c r="E249" s="129">
        <f t="shared" si="117"/>
        <v>21171.704672379004</v>
      </c>
      <c r="F249" s="199">
        <f t="shared" si="118"/>
        <v>21171.5</v>
      </c>
      <c r="J249" s="130"/>
      <c r="O249" s="199"/>
      <c r="P249" s="129" t="s">
        <v>567</v>
      </c>
      <c r="Q249" s="201">
        <f t="shared" si="119"/>
        <v>30028.933599999997</v>
      </c>
      <c r="R249" s="129">
        <f t="shared" si="139"/>
        <v>4.8578149995591957E-2</v>
      </c>
      <c r="Z249" s="24">
        <f t="shared" si="120"/>
        <v>21171.5</v>
      </c>
      <c r="AA249" s="136">
        <f t="shared" si="121"/>
        <v>-1.0148200719948576E-4</v>
      </c>
      <c r="AB249" s="136">
        <f t="shared" si="122"/>
        <v>1.0148200719948576E-4</v>
      </c>
      <c r="AC249" s="136">
        <f t="shared" si="133"/>
        <v>1.0148200719948576E-4</v>
      </c>
      <c r="AD249" s="136"/>
      <c r="AE249" s="136">
        <f t="shared" si="123"/>
        <v>0</v>
      </c>
      <c r="AF249" s="202">
        <f t="shared" si="124"/>
        <v>30028.933599999997</v>
      </c>
      <c r="AG249" s="203"/>
      <c r="AH249" s="24">
        <f t="shared" si="125"/>
        <v>9.6605552378935394E-3</v>
      </c>
      <c r="AI249" s="24">
        <f t="shared" si="126"/>
        <v>0.78807823262853294</v>
      </c>
      <c r="AJ249" s="24">
        <f t="shared" si="127"/>
        <v>0.98110180601818076</v>
      </c>
      <c r="AK249" s="24">
        <f t="shared" si="128"/>
        <v>0.21234209312840868</v>
      </c>
      <c r="AL249" s="24">
        <f t="shared" si="129"/>
        <v>2.3552037727201407</v>
      </c>
      <c r="AM249" s="24">
        <f t="shared" si="130"/>
        <v>2.4108350813980852</v>
      </c>
      <c r="AN249" s="136">
        <f t="shared" si="137"/>
        <v>2.1126118329474859</v>
      </c>
      <c r="AO249" s="136">
        <f t="shared" si="137"/>
        <v>2.1126086031992393</v>
      </c>
      <c r="AP249" s="136">
        <f t="shared" si="137"/>
        <v>2.1126294794042288</v>
      </c>
      <c r="AQ249" s="136">
        <f t="shared" si="137"/>
        <v>2.1124945285645511</v>
      </c>
      <c r="AR249" s="136">
        <f t="shared" si="137"/>
        <v>2.1133663627192174</v>
      </c>
      <c r="AS249" s="136">
        <f t="shared" si="137"/>
        <v>2.1077115043183645</v>
      </c>
      <c r="AT249" s="136">
        <f t="shared" si="137"/>
        <v>2.1434959828136115</v>
      </c>
      <c r="AU249" s="136">
        <f t="shared" si="131"/>
        <v>1.8555791778948829</v>
      </c>
      <c r="AV249" s="136"/>
      <c r="AW249" s="136"/>
      <c r="AX249" s="136"/>
      <c r="AY249" s="136"/>
      <c r="AZ249" s="136"/>
      <c r="BA249" s="136"/>
      <c r="BB249" s="136"/>
      <c r="BC249" s="136"/>
      <c r="BD249" s="136"/>
      <c r="BE249" s="136"/>
      <c r="BF249" s="136"/>
      <c r="BG249" s="136"/>
      <c r="BH249" s="136"/>
      <c r="BI249" s="136"/>
      <c r="BJ249" s="136"/>
      <c r="BK249" s="136"/>
      <c r="BL249" s="136"/>
    </row>
    <row r="250" spans="1:64" ht="12.95" customHeight="1" x14ac:dyDescent="0.2">
      <c r="A250" s="210" t="s">
        <v>1174</v>
      </c>
      <c r="B250" s="210" t="str">
        <f t="shared" si="138"/>
        <v>II</v>
      </c>
      <c r="C250" s="210">
        <v>45047.602700000003</v>
      </c>
      <c r="D250" s="210" t="s">
        <v>467</v>
      </c>
      <c r="E250" s="129">
        <f t="shared" si="117"/>
        <v>21172.417134654552</v>
      </c>
      <c r="F250" s="199">
        <f t="shared" si="118"/>
        <v>21172.5</v>
      </c>
      <c r="J250" s="130"/>
      <c r="O250" s="199"/>
      <c r="Q250" s="201">
        <f t="shared" si="119"/>
        <v>30029.102700000003</v>
      </c>
      <c r="R250" s="129">
        <f t="shared" si="139"/>
        <v>-1.9667749991640449E-2</v>
      </c>
      <c r="Z250" s="24">
        <f t="shared" si="120"/>
        <v>21172.5</v>
      </c>
      <c r="AA250" s="136">
        <f t="shared" si="121"/>
        <v>-1.0204948112117578E-4</v>
      </c>
      <c r="AB250" s="136">
        <f t="shared" si="122"/>
        <v>1.0204948112117578E-4</v>
      </c>
      <c r="AC250" s="136">
        <f t="shared" si="133"/>
        <v>1.0204948112117578E-4</v>
      </c>
      <c r="AD250" s="136"/>
      <c r="AE250" s="136">
        <f t="shared" si="123"/>
        <v>0</v>
      </c>
      <c r="AF250" s="202">
        <f t="shared" si="124"/>
        <v>30029.102700000003</v>
      </c>
      <c r="AG250" s="203"/>
      <c r="AH250" s="24">
        <f t="shared" si="125"/>
        <v>9.6606296359718485E-3</v>
      </c>
      <c r="AI250" s="24">
        <f t="shared" si="126"/>
        <v>0.78805891073970447</v>
      </c>
      <c r="AJ250" s="24">
        <f t="shared" si="127"/>
        <v>0.98108419449429451</v>
      </c>
      <c r="AK250" s="24">
        <f t="shared" si="128"/>
        <v>0.21232280773190479</v>
      </c>
      <c r="AL250" s="24">
        <f t="shared" si="129"/>
        <v>2.3552947710050285</v>
      </c>
      <c r="AM250" s="24">
        <f t="shared" si="130"/>
        <v>2.4111450612819318</v>
      </c>
      <c r="AN250" s="136">
        <f t="shared" si="137"/>
        <v>2.1127219843154705</v>
      </c>
      <c r="AO250" s="136">
        <f t="shared" si="137"/>
        <v>2.1127187508752714</v>
      </c>
      <c r="AP250" s="136">
        <f t="shared" si="137"/>
        <v>2.1127396471198581</v>
      </c>
      <c r="AQ250" s="136">
        <f t="shared" si="137"/>
        <v>2.1126045914473366</v>
      </c>
      <c r="AR250" s="136">
        <f t="shared" si="137"/>
        <v>2.1134769430905531</v>
      </c>
      <c r="AS250" s="136">
        <f t="shared" si="137"/>
        <v>2.1078197613885497</v>
      </c>
      <c r="AT250" s="136">
        <f t="shared" si="137"/>
        <v>2.1436124535430019</v>
      </c>
      <c r="AU250" s="136">
        <f t="shared" si="131"/>
        <v>1.8557063714237612</v>
      </c>
      <c r="AV250" s="136"/>
      <c r="AW250" s="136"/>
      <c r="AX250" s="136"/>
      <c r="AY250" s="136"/>
      <c r="AZ250" s="136"/>
      <c r="BA250" s="136"/>
      <c r="BB250" s="136"/>
      <c r="BC250" s="136"/>
      <c r="BD250" s="136"/>
      <c r="BE250" s="136"/>
      <c r="BF250" s="136"/>
      <c r="BG250" s="136"/>
      <c r="BH250" s="136"/>
      <c r="BI250" s="136"/>
      <c r="BJ250" s="136"/>
      <c r="BK250" s="136"/>
      <c r="BL250" s="136"/>
    </row>
    <row r="251" spans="1:64" ht="12.95" customHeight="1" x14ac:dyDescent="0.2">
      <c r="A251" s="210" t="s">
        <v>1174</v>
      </c>
      <c r="B251" s="210" t="str">
        <f t="shared" si="138"/>
        <v>II</v>
      </c>
      <c r="C251" s="210">
        <v>45049.297400000003</v>
      </c>
      <c r="D251" s="210" t="s">
        <v>467</v>
      </c>
      <c r="E251" s="129">
        <f t="shared" si="117"/>
        <v>21179.557346471989</v>
      </c>
      <c r="F251" s="199">
        <f t="shared" si="118"/>
        <v>21179.5</v>
      </c>
      <c r="J251" s="130"/>
      <c r="O251" s="199"/>
      <c r="P251" s="129" t="s">
        <v>567</v>
      </c>
      <c r="Q251" s="201">
        <f t="shared" si="119"/>
        <v>30030.797400000003</v>
      </c>
      <c r="R251" s="129">
        <f t="shared" si="139"/>
        <v>1.3610950009024236E-2</v>
      </c>
      <c r="Z251" s="24">
        <f t="shared" si="120"/>
        <v>21179.5</v>
      </c>
      <c r="AA251" s="136">
        <f t="shared" si="121"/>
        <v>-1.0602445910129314E-4</v>
      </c>
      <c r="AB251" s="136">
        <f t="shared" si="122"/>
        <v>1.0602445910129314E-4</v>
      </c>
      <c r="AC251" s="136">
        <f t="shared" si="133"/>
        <v>1.0602445910129314E-4</v>
      </c>
      <c r="AD251" s="136"/>
      <c r="AE251" s="136">
        <f t="shared" si="123"/>
        <v>0</v>
      </c>
      <c r="AF251" s="202">
        <f t="shared" si="124"/>
        <v>30030.797400000003</v>
      </c>
      <c r="AG251" s="203"/>
      <c r="AH251" s="24">
        <f t="shared" si="125"/>
        <v>9.661147089991733E-3</v>
      </c>
      <c r="AI251" s="24">
        <f t="shared" si="126"/>
        <v>0.78792373316467323</v>
      </c>
      <c r="AJ251" s="24">
        <f t="shared" si="127"/>
        <v>0.98096071061365753</v>
      </c>
      <c r="AK251" s="24">
        <f t="shared" si="128"/>
        <v>0.21218778721969672</v>
      </c>
      <c r="AL251" s="24">
        <f t="shared" si="129"/>
        <v>2.3559316341225562</v>
      </c>
      <c r="AM251" s="24">
        <f t="shared" si="130"/>
        <v>2.4133164002748613</v>
      </c>
      <c r="AN251" s="136">
        <f t="shared" ref="AN251:AT260" si="140">$AU251+$AB$7*SIN(AO251)</f>
        <v>2.1134929683147052</v>
      </c>
      <c r="AO251" s="136">
        <f t="shared" si="140"/>
        <v>2.1134897089452087</v>
      </c>
      <c r="AP251" s="136">
        <f t="shared" si="140"/>
        <v>2.1135107458243501</v>
      </c>
      <c r="AQ251" s="136">
        <f t="shared" si="140"/>
        <v>2.1133749550244625</v>
      </c>
      <c r="AR251" s="136">
        <f t="shared" si="140"/>
        <v>2.1142509325644512</v>
      </c>
      <c r="AS251" s="136">
        <f t="shared" si="140"/>
        <v>2.1085774863647657</v>
      </c>
      <c r="AT251" s="136">
        <f t="shared" si="140"/>
        <v>2.144427618240051</v>
      </c>
      <c r="AU251" s="136">
        <f t="shared" si="131"/>
        <v>1.8565967261259102</v>
      </c>
      <c r="AV251" s="136"/>
      <c r="AW251" s="136"/>
      <c r="AX251" s="136"/>
      <c r="AY251" s="136"/>
      <c r="AZ251" s="136"/>
      <c r="BA251" s="136"/>
      <c r="BB251" s="136"/>
      <c r="BC251" s="136"/>
      <c r="BD251" s="136"/>
      <c r="BE251" s="136"/>
      <c r="BF251" s="136"/>
      <c r="BG251" s="136"/>
      <c r="BH251" s="136"/>
      <c r="BI251" s="136"/>
      <c r="BJ251" s="136"/>
      <c r="BK251" s="136"/>
      <c r="BL251" s="136"/>
    </row>
    <row r="252" spans="1:64" ht="12.95" customHeight="1" x14ac:dyDescent="0.2">
      <c r="A252" s="210" t="s">
        <v>1174</v>
      </c>
      <c r="B252" s="210" t="str">
        <f t="shared" si="138"/>
        <v>II</v>
      </c>
      <c r="C252" s="210">
        <v>45049.467299999997</v>
      </c>
      <c r="D252" s="210" t="s">
        <v>467</v>
      </c>
      <c r="E252" s="129">
        <f t="shared" si="117"/>
        <v>21180.273179355529</v>
      </c>
      <c r="F252" s="199">
        <f t="shared" si="118"/>
        <v>21180.5</v>
      </c>
      <c r="J252" s="130"/>
      <c r="O252" s="199"/>
      <c r="Q252" s="201">
        <f t="shared" si="119"/>
        <v>30030.967299999997</v>
      </c>
      <c r="R252" s="129">
        <f t="shared" si="139"/>
        <v>-5.3834949998417869E-2</v>
      </c>
      <c r="Z252" s="24">
        <f t="shared" si="120"/>
        <v>21180.5</v>
      </c>
      <c r="AA252" s="136">
        <f t="shared" si="121"/>
        <v>-1.0659269307826576E-4</v>
      </c>
      <c r="AB252" s="136">
        <f t="shared" si="122"/>
        <v>1.0659269307826576E-4</v>
      </c>
      <c r="AC252" s="136">
        <f t="shared" si="133"/>
        <v>1.0659269307826576E-4</v>
      </c>
      <c r="AD252" s="136"/>
      <c r="AE252" s="136">
        <f t="shared" si="123"/>
        <v>0</v>
      </c>
      <c r="AF252" s="202">
        <f t="shared" si="124"/>
        <v>30030.967299999997</v>
      </c>
      <c r="AG252" s="203"/>
      <c r="AH252" s="24">
        <f t="shared" si="125"/>
        <v>9.6612205360147602E-3</v>
      </c>
      <c r="AI252" s="24">
        <f t="shared" si="126"/>
        <v>0.7879044328861613</v>
      </c>
      <c r="AJ252" s="24">
        <f t="shared" si="127"/>
        <v>0.9809430410431631</v>
      </c>
      <c r="AK252" s="24">
        <f t="shared" si="128"/>
        <v>0.21216849533014825</v>
      </c>
      <c r="AL252" s="24">
        <f t="shared" si="129"/>
        <v>2.3560225967371906</v>
      </c>
      <c r="AM252" s="24">
        <f t="shared" si="130"/>
        <v>2.4136268031546524</v>
      </c>
      <c r="AN252" s="136">
        <f t="shared" si="140"/>
        <v>2.1136030980938942</v>
      </c>
      <c r="AO252" s="136">
        <f t="shared" si="140"/>
        <v>2.1135998350079634</v>
      </c>
      <c r="AP252" s="136">
        <f t="shared" si="140"/>
        <v>2.1136208920288406</v>
      </c>
      <c r="AQ252" s="136">
        <f t="shared" si="140"/>
        <v>2.1134849960254458</v>
      </c>
      <c r="AR252" s="136">
        <f t="shared" si="140"/>
        <v>2.1143614920466325</v>
      </c>
      <c r="AS252" s="136">
        <f t="shared" si="140"/>
        <v>2.1086857221525936</v>
      </c>
      <c r="AT252" s="136">
        <f t="shared" si="140"/>
        <v>2.1445440517119025</v>
      </c>
      <c r="AU252" s="136">
        <f t="shared" si="131"/>
        <v>1.8567239196547889</v>
      </c>
      <c r="AV252" s="136"/>
      <c r="AW252" s="136"/>
      <c r="AX252" s="136"/>
      <c r="AY252" s="136"/>
      <c r="AZ252" s="136"/>
      <c r="BA252" s="136"/>
      <c r="BB252" s="136"/>
      <c r="BC252" s="136"/>
      <c r="BD252" s="136"/>
      <c r="BE252" s="136"/>
      <c r="BF252" s="136"/>
      <c r="BG252" s="136"/>
      <c r="BH252" s="136"/>
      <c r="BI252" s="136"/>
      <c r="BJ252" s="136"/>
      <c r="BK252" s="136"/>
      <c r="BL252" s="136"/>
    </row>
    <row r="253" spans="1:64" ht="12.95" customHeight="1" x14ac:dyDescent="0.2">
      <c r="A253" s="206" t="s">
        <v>502</v>
      </c>
      <c r="B253" s="207"/>
      <c r="C253" s="208">
        <v>45054.375</v>
      </c>
      <c r="D253" s="208"/>
      <c r="E253" s="129">
        <f t="shared" si="117"/>
        <v>21200.950595733917</v>
      </c>
      <c r="F253" s="199">
        <f t="shared" si="118"/>
        <v>21201</v>
      </c>
      <c r="G253" s="130">
        <f t="shared" ref="G253:G258" si="141">C253-(C$7+F253*C$8)</f>
        <v>-1.1725899996235967E-2</v>
      </c>
      <c r="I253" s="129">
        <f t="shared" ref="I253:I258" si="142">G253</f>
        <v>-1.1725899996235967E-2</v>
      </c>
      <c r="O253" s="199"/>
      <c r="P253" s="129" t="s">
        <v>567</v>
      </c>
      <c r="Q253" s="201">
        <f t="shared" si="119"/>
        <v>30035.875</v>
      </c>
      <c r="S253" s="131">
        <v>0.1</v>
      </c>
      <c r="Z253" s="24">
        <f t="shared" si="120"/>
        <v>21201</v>
      </c>
      <c r="AA253" s="136">
        <f t="shared" si="121"/>
        <v>-1.1826240743529823E-4</v>
      </c>
      <c r="AB253" s="136">
        <f t="shared" si="122"/>
        <v>-1.1607637588800668E-2</v>
      </c>
      <c r="AC253" s="136">
        <f t="shared" si="133"/>
        <v>-1.1607637588800668E-2</v>
      </c>
      <c r="AD253" s="136"/>
      <c r="AE253" s="136">
        <f t="shared" si="123"/>
        <v>1.3473725039293819E-5</v>
      </c>
      <c r="AF253" s="202">
        <f t="shared" si="124"/>
        <v>30035.875</v>
      </c>
      <c r="AG253" s="203"/>
      <c r="AH253" s="24">
        <f t="shared" si="125"/>
        <v>9.662699972657729E-3</v>
      </c>
      <c r="AI253" s="24">
        <f t="shared" si="126"/>
        <v>0.78750937185853842</v>
      </c>
      <c r="AJ253" s="24">
        <f t="shared" si="127"/>
        <v>0.98057921874453724</v>
      </c>
      <c r="AK253" s="24">
        <f t="shared" si="128"/>
        <v>0.21177283336643327</v>
      </c>
      <c r="AL253" s="24">
        <f t="shared" si="129"/>
        <v>2.3578863495092137</v>
      </c>
      <c r="AM253" s="24">
        <f t="shared" si="130"/>
        <v>2.4200017537409639</v>
      </c>
      <c r="AN253" s="136">
        <f t="shared" si="140"/>
        <v>2.1158601647789705</v>
      </c>
      <c r="AO253" s="136">
        <f t="shared" si="140"/>
        <v>2.1158568248285414</v>
      </c>
      <c r="AP253" s="136">
        <f t="shared" si="140"/>
        <v>2.115878297574822</v>
      </c>
      <c r="AQ253" s="136">
        <f t="shared" si="140"/>
        <v>2.1157402346972463</v>
      </c>
      <c r="AR253" s="136">
        <f t="shared" si="140"/>
        <v>2.1166273867735748</v>
      </c>
      <c r="AS253" s="136">
        <f t="shared" si="140"/>
        <v>2.1109039710880557</v>
      </c>
      <c r="AT253" s="136">
        <f t="shared" si="140"/>
        <v>2.1469299119784941</v>
      </c>
      <c r="AU253" s="136">
        <f t="shared" si="131"/>
        <v>1.8593313869967965</v>
      </c>
      <c r="AV253" s="136"/>
      <c r="AW253" s="136"/>
      <c r="AX253" s="136"/>
      <c r="AY253" s="136"/>
      <c r="AZ253" s="136"/>
      <c r="BA253" s="136"/>
      <c r="BB253" s="136"/>
      <c r="BC253" s="136"/>
      <c r="BD253" s="136"/>
      <c r="BE253" s="136"/>
      <c r="BF253" s="136"/>
      <c r="BG253" s="136"/>
      <c r="BH253" s="136"/>
      <c r="BI253" s="136"/>
      <c r="BJ253" s="136"/>
      <c r="BK253" s="136"/>
      <c r="BL253" s="136"/>
    </row>
    <row r="254" spans="1:64" ht="12.95" customHeight="1" x14ac:dyDescent="0.2">
      <c r="A254" s="206" t="s">
        <v>502</v>
      </c>
      <c r="B254" s="207"/>
      <c r="C254" s="208">
        <v>45055.332999999999</v>
      </c>
      <c r="D254" s="208"/>
      <c r="E254" s="129">
        <f t="shared" si="117"/>
        <v>21204.986898867861</v>
      </c>
      <c r="F254" s="199">
        <f t="shared" si="118"/>
        <v>21205</v>
      </c>
      <c r="G254" s="130">
        <f t="shared" si="141"/>
        <v>-3.1095000013010576E-3</v>
      </c>
      <c r="I254" s="129">
        <f t="shared" si="142"/>
        <v>-3.1095000013010576E-3</v>
      </c>
      <c r="O254" s="199"/>
      <c r="P254" s="129" t="s">
        <v>567</v>
      </c>
      <c r="Q254" s="201">
        <f t="shared" si="119"/>
        <v>30036.832999999999</v>
      </c>
      <c r="S254" s="131">
        <v>0.1</v>
      </c>
      <c r="Z254" s="24">
        <f t="shared" si="120"/>
        <v>21205</v>
      </c>
      <c r="AA254" s="136">
        <f t="shared" si="121"/>
        <v>-1.2054407259575427E-4</v>
      </c>
      <c r="AB254" s="136">
        <f t="shared" si="122"/>
        <v>-2.9889559287053034E-3</v>
      </c>
      <c r="AC254" s="136">
        <f t="shared" si="133"/>
        <v>-2.9889559287053034E-3</v>
      </c>
      <c r="AD254" s="136"/>
      <c r="AE254" s="136">
        <f t="shared" si="123"/>
        <v>8.9338575437425821E-7</v>
      </c>
      <c r="AF254" s="202">
        <f t="shared" si="124"/>
        <v>30036.832999999999</v>
      </c>
      <c r="AG254" s="203"/>
      <c r="AH254" s="24">
        <f t="shared" si="125"/>
        <v>9.6629828194972726E-3</v>
      </c>
      <c r="AI254" s="24">
        <f t="shared" si="126"/>
        <v>0.7874324189009414</v>
      </c>
      <c r="AJ254" s="24">
        <f t="shared" si="127"/>
        <v>0.98050787463395728</v>
      </c>
      <c r="AK254" s="24">
        <f t="shared" si="128"/>
        <v>0.211695591512188</v>
      </c>
      <c r="AL254" s="24">
        <f t="shared" si="129"/>
        <v>2.3582497908060329</v>
      </c>
      <c r="AM254" s="24">
        <f t="shared" si="130"/>
        <v>2.4212482529167278</v>
      </c>
      <c r="AN254" s="136">
        <f t="shared" si="140"/>
        <v>2.1163004361639701</v>
      </c>
      <c r="AO254" s="136">
        <f t="shared" si="140"/>
        <v>2.1162970810643764</v>
      </c>
      <c r="AP254" s="136">
        <f t="shared" si="140"/>
        <v>2.1163186355558485</v>
      </c>
      <c r="AQ254" s="136">
        <f t="shared" si="140"/>
        <v>2.1161801476065807</v>
      </c>
      <c r="AR254" s="136">
        <f t="shared" si="140"/>
        <v>2.117069384932404</v>
      </c>
      <c r="AS254" s="136">
        <f t="shared" si="140"/>
        <v>2.1113366704038881</v>
      </c>
      <c r="AT254" s="136">
        <f t="shared" si="140"/>
        <v>2.1473952176534081</v>
      </c>
      <c r="AU254" s="136">
        <f t="shared" si="131"/>
        <v>1.8598401611123099</v>
      </c>
      <c r="AV254" s="136"/>
      <c r="AW254" s="136"/>
      <c r="AX254" s="136"/>
      <c r="AY254" s="136"/>
      <c r="AZ254" s="136"/>
      <c r="BA254" s="136"/>
      <c r="BB254" s="136"/>
      <c r="BC254" s="136"/>
      <c r="BD254" s="136"/>
      <c r="BE254" s="136"/>
      <c r="BF254" s="136"/>
      <c r="BG254" s="136"/>
      <c r="BH254" s="136"/>
      <c r="BI254" s="136"/>
      <c r="BJ254" s="136"/>
      <c r="BK254" s="136"/>
      <c r="BL254" s="136"/>
    </row>
    <row r="255" spans="1:64" ht="12.95" customHeight="1" x14ac:dyDescent="0.2">
      <c r="A255" s="206" t="s">
        <v>504</v>
      </c>
      <c r="B255" s="207" t="s">
        <v>646</v>
      </c>
      <c r="C255" s="208">
        <v>45056.4</v>
      </c>
      <c r="D255" s="208"/>
      <c r="E255" s="129">
        <f t="shared" si="117"/>
        <v>21209.48244734796</v>
      </c>
      <c r="F255" s="199">
        <f t="shared" si="118"/>
        <v>21209.5</v>
      </c>
      <c r="G255" s="130">
        <f t="shared" si="141"/>
        <v>-4.1660499919089489E-3</v>
      </c>
      <c r="I255" s="129">
        <f t="shared" si="142"/>
        <v>-4.1660499919089489E-3</v>
      </c>
      <c r="O255" s="199"/>
      <c r="P255" s="129" t="s">
        <v>567</v>
      </c>
      <c r="Q255" s="201">
        <f t="shared" si="119"/>
        <v>30037.9</v>
      </c>
      <c r="S255" s="131">
        <v>0.1</v>
      </c>
      <c r="Z255" s="24">
        <f t="shared" si="120"/>
        <v>21209.5</v>
      </c>
      <c r="AA255" s="136">
        <f t="shared" si="121"/>
        <v>-1.2311275846431206E-4</v>
      </c>
      <c r="AB255" s="136">
        <f t="shared" si="122"/>
        <v>-4.0429372334446368E-3</v>
      </c>
      <c r="AC255" s="136">
        <f t="shared" si="133"/>
        <v>-4.0429372334446368E-3</v>
      </c>
      <c r="AD255" s="136"/>
      <c r="AE255" s="136">
        <f t="shared" si="123"/>
        <v>1.6345341473572974E-6</v>
      </c>
      <c r="AF255" s="202">
        <f t="shared" si="124"/>
        <v>30037.9</v>
      </c>
      <c r="AG255" s="203"/>
      <c r="AH255" s="24">
        <f t="shared" si="125"/>
        <v>9.6632987506287144E-3</v>
      </c>
      <c r="AI255" s="24">
        <f t="shared" si="126"/>
        <v>0.78734589834446866</v>
      </c>
      <c r="AJ255" s="24">
        <f t="shared" si="127"/>
        <v>0.98042747440775424</v>
      </c>
      <c r="AK255" s="24">
        <f t="shared" si="128"/>
        <v>0.21160867904951097</v>
      </c>
      <c r="AL255" s="24">
        <f t="shared" si="129"/>
        <v>2.3586585773989635</v>
      </c>
      <c r="AM255" s="24">
        <f t="shared" si="130"/>
        <v>2.4226515847943251</v>
      </c>
      <c r="AN255" s="136">
        <f t="shared" si="140"/>
        <v>2.1167956900718994</v>
      </c>
      <c r="AO255" s="136">
        <f t="shared" si="140"/>
        <v>2.116792317870233</v>
      </c>
      <c r="AP255" s="136">
        <f t="shared" si="140"/>
        <v>2.1168139645706376</v>
      </c>
      <c r="AQ255" s="136">
        <f t="shared" si="140"/>
        <v>2.1166749975315833</v>
      </c>
      <c r="AR255" s="136">
        <f t="shared" si="140"/>
        <v>2.1175665831005897</v>
      </c>
      <c r="AS255" s="136">
        <f t="shared" si="140"/>
        <v>2.1118234066118466</v>
      </c>
      <c r="AT255" s="136">
        <f t="shared" si="140"/>
        <v>2.1479185975664272</v>
      </c>
      <c r="AU255" s="136">
        <f t="shared" si="131"/>
        <v>1.8604125319922629</v>
      </c>
      <c r="AV255" s="136"/>
      <c r="AW255" s="136"/>
      <c r="AX255" s="136"/>
      <c r="AY255" s="136"/>
      <c r="AZ255" s="136"/>
      <c r="BA255" s="136"/>
      <c r="BB255" s="136"/>
      <c r="BC255" s="136"/>
      <c r="BD255" s="136"/>
      <c r="BE255" s="136"/>
      <c r="BF255" s="136"/>
      <c r="BG255" s="136"/>
      <c r="BH255" s="136"/>
      <c r="BI255" s="136"/>
      <c r="BJ255" s="136"/>
      <c r="BK255" s="136"/>
      <c r="BL255" s="136"/>
    </row>
    <row r="256" spans="1:64" ht="12.95" customHeight="1" x14ac:dyDescent="0.2">
      <c r="A256" s="206" t="s">
        <v>504</v>
      </c>
      <c r="B256" s="207"/>
      <c r="C256" s="208">
        <v>45056.523999999998</v>
      </c>
      <c r="D256" s="208"/>
      <c r="E256" s="129">
        <f t="shared" si="117"/>
        <v>21210.004891594926</v>
      </c>
      <c r="F256" s="199">
        <f t="shared" si="118"/>
        <v>21210</v>
      </c>
      <c r="G256" s="130">
        <f t="shared" si="141"/>
        <v>1.1610000001383014E-3</v>
      </c>
      <c r="I256" s="129">
        <f t="shared" si="142"/>
        <v>1.1610000001383014E-3</v>
      </c>
      <c r="O256" s="199"/>
      <c r="P256" s="129" t="s">
        <v>567</v>
      </c>
      <c r="Q256" s="201">
        <f t="shared" si="119"/>
        <v>30038.023999999998</v>
      </c>
      <c r="S256" s="131">
        <v>0.1</v>
      </c>
      <c r="Z256" s="24">
        <f t="shared" si="120"/>
        <v>21210</v>
      </c>
      <c r="AA256" s="136">
        <f t="shared" si="121"/>
        <v>-1.2339828644357224E-4</v>
      </c>
      <c r="AB256" s="136">
        <f t="shared" si="122"/>
        <v>1.2843982865818736E-3</v>
      </c>
      <c r="AC256" s="136">
        <f t="shared" si="133"/>
        <v>1.2843982865818736E-3</v>
      </c>
      <c r="AD256" s="136"/>
      <c r="AE256" s="136">
        <f t="shared" si="123"/>
        <v>1.649678958574453E-7</v>
      </c>
      <c r="AF256" s="202">
        <f t="shared" si="124"/>
        <v>30038.023999999998</v>
      </c>
      <c r="AG256" s="203"/>
      <c r="AH256" s="24">
        <f t="shared" si="125"/>
        <v>9.6633337056494534E-3</v>
      </c>
      <c r="AI256" s="24">
        <f t="shared" si="126"/>
        <v>0.78733628831573066</v>
      </c>
      <c r="AJ256" s="24">
        <f t="shared" si="127"/>
        <v>0.98041853202748575</v>
      </c>
      <c r="AK256" s="24">
        <f t="shared" si="128"/>
        <v>0.21159902110517895</v>
      </c>
      <c r="AL256" s="24">
        <f t="shared" si="129"/>
        <v>2.3587039925874529</v>
      </c>
      <c r="AM256" s="24">
        <f t="shared" si="130"/>
        <v>2.4228075773065179</v>
      </c>
      <c r="AN256" s="136">
        <f t="shared" si="140"/>
        <v>2.1168507149258149</v>
      </c>
      <c r="AO256" s="136">
        <f t="shared" si="140"/>
        <v>2.1168473408200397</v>
      </c>
      <c r="AP256" s="136">
        <f t="shared" si="140"/>
        <v>2.1168689977819422</v>
      </c>
      <c r="AQ256" s="136">
        <f t="shared" si="140"/>
        <v>2.1167299774529176</v>
      </c>
      <c r="AR256" s="136">
        <f t="shared" si="140"/>
        <v>2.1176218240903699</v>
      </c>
      <c r="AS256" s="136">
        <f t="shared" si="140"/>
        <v>2.1118774851130042</v>
      </c>
      <c r="AT256" s="136">
        <f t="shared" si="140"/>
        <v>2.1479767450756411</v>
      </c>
      <c r="AU256" s="136">
        <f t="shared" si="131"/>
        <v>1.860476128756702</v>
      </c>
      <c r="AV256" s="136"/>
      <c r="AW256" s="136"/>
      <c r="AX256" s="136"/>
      <c r="AY256" s="136"/>
      <c r="AZ256" s="136"/>
      <c r="BA256" s="136"/>
      <c r="BB256" s="136"/>
      <c r="BC256" s="136"/>
      <c r="BD256" s="136"/>
      <c r="BE256" s="136"/>
      <c r="BF256" s="136"/>
      <c r="BG256" s="136"/>
      <c r="BH256" s="136"/>
      <c r="BI256" s="136"/>
      <c r="BJ256" s="136"/>
      <c r="BK256" s="136"/>
      <c r="BL256" s="136"/>
    </row>
    <row r="257" spans="1:64" ht="12.95" customHeight="1" x14ac:dyDescent="0.2">
      <c r="A257" s="206" t="s">
        <v>577</v>
      </c>
      <c r="B257" s="64"/>
      <c r="C257" s="208">
        <v>45060.667000000001</v>
      </c>
      <c r="D257" s="208"/>
      <c r="E257" s="129">
        <f t="shared" si="117"/>
        <v>21227.460428008253</v>
      </c>
      <c r="F257" s="199">
        <f t="shared" si="118"/>
        <v>21227.5</v>
      </c>
      <c r="G257" s="130">
        <f t="shared" si="141"/>
        <v>-9.3922499945620075E-3</v>
      </c>
      <c r="I257" s="129">
        <f t="shared" si="142"/>
        <v>-9.3922499945620075E-3</v>
      </c>
      <c r="O257" s="199"/>
      <c r="P257" s="129" t="s">
        <v>567</v>
      </c>
      <c r="Q257" s="201">
        <f t="shared" si="119"/>
        <v>30042.167000000001</v>
      </c>
      <c r="S257" s="131">
        <v>0.1</v>
      </c>
      <c r="Z257" s="24">
        <f t="shared" si="120"/>
        <v>21227.5</v>
      </c>
      <c r="AA257" s="136">
        <f t="shared" si="121"/>
        <v>-1.3340667954201725E-4</v>
      </c>
      <c r="AB257" s="136">
        <f t="shared" si="122"/>
        <v>-9.2588433150199902E-3</v>
      </c>
      <c r="AC257" s="136">
        <f t="shared" si="133"/>
        <v>-9.2588433150199902E-3</v>
      </c>
      <c r="AD257" s="136"/>
      <c r="AE257" s="136">
        <f t="shared" si="123"/>
        <v>8.5726179532090368E-6</v>
      </c>
      <c r="AF257" s="202">
        <f t="shared" si="124"/>
        <v>30042.167000000001</v>
      </c>
      <c r="AG257" s="203"/>
      <c r="AH257" s="24">
        <f t="shared" si="125"/>
        <v>9.6645384375510079E-3</v>
      </c>
      <c r="AI257" s="24">
        <f t="shared" si="126"/>
        <v>0.78700036118102823</v>
      </c>
      <c r="AJ257" s="24">
        <f t="shared" si="127"/>
        <v>0.98010441337392629</v>
      </c>
      <c r="AK257" s="24">
        <f t="shared" si="128"/>
        <v>0.21126086685183215</v>
      </c>
      <c r="AL257" s="24">
        <f t="shared" si="129"/>
        <v>2.3602928264948626</v>
      </c>
      <c r="AM257" s="24">
        <f t="shared" si="130"/>
        <v>2.4282757448816303</v>
      </c>
      <c r="AN257" s="136">
        <f t="shared" si="140"/>
        <v>2.1187761621400591</v>
      </c>
      <c r="AO257" s="136">
        <f t="shared" si="140"/>
        <v>2.1187727209002625</v>
      </c>
      <c r="AP257" s="136">
        <f t="shared" si="140"/>
        <v>2.1187947390411965</v>
      </c>
      <c r="AQ257" s="136">
        <f t="shared" si="140"/>
        <v>2.1186538462885021</v>
      </c>
      <c r="AR257" s="136">
        <f t="shared" si="140"/>
        <v>2.1195548494649499</v>
      </c>
      <c r="AS257" s="136">
        <f t="shared" si="140"/>
        <v>2.1137698176396662</v>
      </c>
      <c r="AT257" s="136">
        <f t="shared" si="140"/>
        <v>2.1500111754854005</v>
      </c>
      <c r="AU257" s="136">
        <f t="shared" si="131"/>
        <v>1.8627020155120748</v>
      </c>
      <c r="AV257" s="136"/>
      <c r="AW257" s="136"/>
      <c r="AX257" s="136"/>
      <c r="AY257" s="136"/>
      <c r="AZ257" s="136"/>
      <c r="BA257" s="136"/>
      <c r="BB257" s="136"/>
      <c r="BC257" s="136"/>
      <c r="BD257" s="136"/>
      <c r="BE257" s="136"/>
      <c r="BF257" s="136"/>
      <c r="BG257" s="136"/>
      <c r="BH257" s="136"/>
      <c r="BI257" s="136"/>
      <c r="BJ257" s="136"/>
      <c r="BK257" s="136"/>
      <c r="BL257" s="136"/>
    </row>
    <row r="258" spans="1:64" ht="12.95" customHeight="1" x14ac:dyDescent="0.2">
      <c r="A258" s="206" t="s">
        <v>505</v>
      </c>
      <c r="B258" s="207"/>
      <c r="C258" s="208">
        <v>45101.38</v>
      </c>
      <c r="D258" s="208"/>
      <c r="E258" s="129">
        <f t="shared" si="117"/>
        <v>21398.994884680968</v>
      </c>
      <c r="F258" s="199">
        <f t="shared" si="118"/>
        <v>21399</v>
      </c>
      <c r="G258" s="130">
        <f t="shared" si="141"/>
        <v>-1.214099997014273E-3</v>
      </c>
      <c r="I258" s="129">
        <f t="shared" si="142"/>
        <v>-1.214099997014273E-3</v>
      </c>
      <c r="O258" s="199"/>
      <c r="P258" s="129" t="s">
        <v>567</v>
      </c>
      <c r="Q258" s="201">
        <f t="shared" si="119"/>
        <v>30082.879999999997</v>
      </c>
      <c r="S258" s="131">
        <v>0.1</v>
      </c>
      <c r="Z258" s="24">
        <f t="shared" si="120"/>
        <v>21399</v>
      </c>
      <c r="AA258" s="136">
        <f t="shared" si="121"/>
        <v>-2.330154297425658E-4</v>
      </c>
      <c r="AB258" s="136">
        <f t="shared" si="122"/>
        <v>-9.8108456727170716E-4</v>
      </c>
      <c r="AC258" s="136">
        <f t="shared" si="133"/>
        <v>-9.8108456727170716E-4</v>
      </c>
      <c r="AD258" s="136"/>
      <c r="AE258" s="136">
        <f t="shared" si="123"/>
        <v>9.6252692813871293E-8</v>
      </c>
      <c r="AF258" s="202">
        <f t="shared" si="124"/>
        <v>30082.879999999997</v>
      </c>
      <c r="AG258" s="203"/>
      <c r="AH258" s="24">
        <f t="shared" si="125"/>
        <v>9.6744293503504605E-3</v>
      </c>
      <c r="AI258" s="24">
        <f t="shared" si="126"/>
        <v>0.78375163438999895</v>
      </c>
      <c r="AJ258" s="24">
        <f t="shared" si="127"/>
        <v>0.97691042590856758</v>
      </c>
      <c r="AK258" s="24">
        <f t="shared" si="128"/>
        <v>0.20793423087842786</v>
      </c>
      <c r="AL258" s="24">
        <f t="shared" si="129"/>
        <v>2.3757923481741732</v>
      </c>
      <c r="AM258" s="24">
        <f t="shared" si="130"/>
        <v>2.4827483355149647</v>
      </c>
      <c r="AN258" s="136">
        <f t="shared" si="140"/>
        <v>2.1376024356072412</v>
      </c>
      <c r="AO258" s="136">
        <f t="shared" si="140"/>
        <v>2.1375982846942985</v>
      </c>
      <c r="AP258" s="136">
        <f t="shared" si="140"/>
        <v>2.1376240532668112</v>
      </c>
      <c r="AQ258" s="136">
        <f t="shared" si="140"/>
        <v>2.1374640669312255</v>
      </c>
      <c r="AR258" s="136">
        <f t="shared" si="140"/>
        <v>2.1384567062042446</v>
      </c>
      <c r="AS258" s="136">
        <f t="shared" si="140"/>
        <v>2.1322726196629347</v>
      </c>
      <c r="AT258" s="136">
        <f t="shared" si="140"/>
        <v>2.169873412713117</v>
      </c>
      <c r="AU258" s="136">
        <f t="shared" si="131"/>
        <v>1.8845157057147244</v>
      </c>
      <c r="AV258" s="136"/>
      <c r="AW258" s="136"/>
      <c r="AX258" s="136"/>
      <c r="AY258" s="136"/>
      <c r="AZ258" s="136"/>
      <c r="BA258" s="136"/>
      <c r="BB258" s="136"/>
      <c r="BC258" s="136"/>
      <c r="BD258" s="136"/>
      <c r="BE258" s="136"/>
      <c r="BF258" s="136"/>
      <c r="BG258" s="136"/>
      <c r="BH258" s="136"/>
      <c r="BI258" s="136"/>
      <c r="BJ258" s="136"/>
      <c r="BK258" s="136"/>
      <c r="BL258" s="136"/>
    </row>
    <row r="259" spans="1:64" ht="12.95" customHeight="1" x14ac:dyDescent="0.2">
      <c r="A259" s="319" t="s">
        <v>1174</v>
      </c>
      <c r="B259" s="220" t="str">
        <f>IF(INT(F259)=F259,"I","II")</f>
        <v>II</v>
      </c>
      <c r="C259" s="220">
        <v>45109.383199999997</v>
      </c>
      <c r="D259" s="220" t="s">
        <v>467</v>
      </c>
      <c r="E259" s="129">
        <f t="shared" si="117"/>
        <v>21432.71444756366</v>
      </c>
      <c r="F259" s="199">
        <f t="shared" si="118"/>
        <v>21432.5</v>
      </c>
      <c r="J259" s="130"/>
      <c r="O259" s="199"/>
      <c r="P259" s="129" t="s">
        <v>567</v>
      </c>
      <c r="Q259" s="201">
        <f t="shared" si="119"/>
        <v>30090.883199999997</v>
      </c>
      <c r="R259" s="129">
        <f>C259-(C$7+F259*C$8)</f>
        <v>5.0898250003228895E-2</v>
      </c>
      <c r="Z259" s="24">
        <f t="shared" si="120"/>
        <v>21432.5</v>
      </c>
      <c r="AA259" s="136">
        <f t="shared" si="121"/>
        <v>-2.5279393469762601E-4</v>
      </c>
      <c r="AB259" s="136">
        <f t="shared" si="122"/>
        <v>2.5279393469762601E-4</v>
      </c>
      <c r="AC259" s="136">
        <f t="shared" si="133"/>
        <v>2.5279393469762601E-4</v>
      </c>
      <c r="AD259" s="136"/>
      <c r="AE259" s="136">
        <f t="shared" si="123"/>
        <v>0</v>
      </c>
      <c r="AF259" s="202">
        <f t="shared" si="124"/>
        <v>30090.883199999997</v>
      </c>
      <c r="AG259" s="203"/>
      <c r="AH259" s="24">
        <f t="shared" si="125"/>
        <v>9.6759575823953982E-3</v>
      </c>
      <c r="AI259" s="24">
        <f t="shared" si="126"/>
        <v>0.78312616645440802</v>
      </c>
      <c r="AJ259" s="24">
        <f t="shared" si="127"/>
        <v>0.97626232516452438</v>
      </c>
      <c r="AK259" s="24">
        <f t="shared" si="128"/>
        <v>0.20728178965659008</v>
      </c>
      <c r="AL259" s="24">
        <f t="shared" si="129"/>
        <v>2.3788050809762149</v>
      </c>
      <c r="AM259" s="24">
        <f t="shared" si="130"/>
        <v>2.4935805234116919</v>
      </c>
      <c r="AN259" s="136">
        <f t="shared" si="140"/>
        <v>2.1412708323070446</v>
      </c>
      <c r="AO259" s="136">
        <f t="shared" si="140"/>
        <v>2.1412665314839341</v>
      </c>
      <c r="AP259" s="136">
        <f t="shared" si="140"/>
        <v>2.1412930778562163</v>
      </c>
      <c r="AQ259" s="136">
        <f t="shared" si="140"/>
        <v>2.1411292056660356</v>
      </c>
      <c r="AR259" s="136">
        <f t="shared" si="140"/>
        <v>2.1421401303125118</v>
      </c>
      <c r="AS259" s="136">
        <f t="shared" si="140"/>
        <v>2.1358781192928724</v>
      </c>
      <c r="AT259" s="136">
        <f t="shared" si="140"/>
        <v>2.1737373266076299</v>
      </c>
      <c r="AU259" s="136">
        <f t="shared" si="131"/>
        <v>1.8887766889321518</v>
      </c>
      <c r="AV259" s="136"/>
      <c r="AW259" s="136"/>
      <c r="AX259" s="136"/>
      <c r="AY259" s="136"/>
      <c r="AZ259" s="136"/>
      <c r="BA259" s="136"/>
      <c r="BB259" s="136"/>
      <c r="BC259" s="136"/>
      <c r="BD259" s="136"/>
      <c r="BE259" s="136"/>
      <c r="BF259" s="136"/>
      <c r="BG259" s="136"/>
      <c r="BH259" s="136"/>
      <c r="BI259" s="136"/>
      <c r="BJ259" s="136"/>
      <c r="BK259" s="136"/>
      <c r="BL259" s="136"/>
    </row>
    <row r="260" spans="1:64" ht="12.95" customHeight="1" x14ac:dyDescent="0.2">
      <c r="A260" s="319" t="s">
        <v>1174</v>
      </c>
      <c r="B260" s="220" t="str">
        <f>IF(INT(F260)=F260,"I","II")</f>
        <v>I</v>
      </c>
      <c r="C260" s="220">
        <v>45110.397499999999</v>
      </c>
      <c r="D260" s="220" t="s">
        <v>467</v>
      </c>
      <c r="E260" s="129">
        <f t="shared" si="117"/>
        <v>21436.987957238791</v>
      </c>
      <c r="F260" s="199">
        <f t="shared" si="118"/>
        <v>21437</v>
      </c>
      <c r="J260" s="130"/>
      <c r="O260" s="199"/>
      <c r="Q260" s="201">
        <f t="shared" si="119"/>
        <v>30091.897499999999</v>
      </c>
      <c r="R260" s="129">
        <f>C260-(C$7+F260*C$8)</f>
        <v>-2.858299994841218E-3</v>
      </c>
      <c r="Z260" s="24">
        <f t="shared" si="120"/>
        <v>21437</v>
      </c>
      <c r="AA260" s="136">
        <f t="shared" si="121"/>
        <v>-2.5545870443244301E-4</v>
      </c>
      <c r="AB260" s="136">
        <f t="shared" si="122"/>
        <v>2.5545870443244301E-4</v>
      </c>
      <c r="AC260" s="136">
        <f t="shared" si="133"/>
        <v>2.5545870443244301E-4</v>
      </c>
      <c r="AD260" s="136"/>
      <c r="AE260" s="136">
        <f t="shared" si="123"/>
        <v>0</v>
      </c>
      <c r="AF260" s="202">
        <f t="shared" si="124"/>
        <v>30091.897499999999</v>
      </c>
      <c r="AG260" s="203"/>
      <c r="AH260" s="24">
        <f t="shared" si="125"/>
        <v>9.6761528596605809E-3</v>
      </c>
      <c r="AI260" s="24">
        <f t="shared" si="126"/>
        <v>0.78304237405572685</v>
      </c>
      <c r="AJ260" s="24">
        <f t="shared" si="127"/>
        <v>0.97617467105277433</v>
      </c>
      <c r="AK260" s="24">
        <f t="shared" si="128"/>
        <v>0.20719408424138192</v>
      </c>
      <c r="AL260" s="24">
        <f t="shared" si="129"/>
        <v>2.3792094104091999</v>
      </c>
      <c r="AM260" s="24">
        <f t="shared" si="130"/>
        <v>2.4950404729799889</v>
      </c>
      <c r="AN260" s="136">
        <f t="shared" si="140"/>
        <v>2.1417633791667958</v>
      </c>
      <c r="AO260" s="136">
        <f t="shared" si="140"/>
        <v>2.1417590579181902</v>
      </c>
      <c r="AP260" s="136">
        <f t="shared" si="140"/>
        <v>2.1417857099078357</v>
      </c>
      <c r="AQ260" s="136">
        <f t="shared" si="140"/>
        <v>2.1416213118854865</v>
      </c>
      <c r="AR260" s="136">
        <f t="shared" si="140"/>
        <v>2.1426347019589755</v>
      </c>
      <c r="AS260" s="136">
        <f t="shared" si="140"/>
        <v>2.1363622259918094</v>
      </c>
      <c r="AT260" s="136">
        <f t="shared" si="140"/>
        <v>2.1742559654906572</v>
      </c>
      <c r="AU260" s="136">
        <f t="shared" si="131"/>
        <v>1.8893490598121043</v>
      </c>
      <c r="AV260" s="136"/>
      <c r="AW260" s="136"/>
      <c r="AX260" s="136"/>
      <c r="AY260" s="136"/>
      <c r="AZ260" s="136"/>
      <c r="BA260" s="136"/>
      <c r="BB260" s="136"/>
      <c r="BC260" s="136"/>
      <c r="BD260" s="136"/>
      <c r="BE260" s="136"/>
      <c r="BF260" s="136"/>
      <c r="BG260" s="136"/>
      <c r="BH260" s="136"/>
      <c r="BI260" s="136"/>
      <c r="BJ260" s="136"/>
      <c r="BK260" s="136"/>
      <c r="BL260" s="136"/>
    </row>
    <row r="261" spans="1:64" ht="12.95" customHeight="1" x14ac:dyDescent="0.2">
      <c r="A261" s="206" t="s">
        <v>505</v>
      </c>
      <c r="B261" s="207"/>
      <c r="C261" s="208">
        <v>45115.383999999998</v>
      </c>
      <c r="D261" s="208"/>
      <c r="E261" s="129">
        <f t="shared" si="117"/>
        <v>21457.997378509597</v>
      </c>
      <c r="F261" s="199">
        <f t="shared" si="118"/>
        <v>21458</v>
      </c>
      <c r="G261" s="130">
        <f t="shared" ref="G261:G292" si="143">C261-(C$7+F261*C$8)</f>
        <v>-6.2220000108936802E-4</v>
      </c>
      <c r="O261" s="199"/>
      <c r="P261" s="129" t="s">
        <v>567</v>
      </c>
      <c r="Q261" s="201">
        <f t="shared" si="119"/>
        <v>30096.883999999998</v>
      </c>
      <c r="R261" s="129">
        <f>C261-(C$7+F261*C$8)</f>
        <v>-6.2220000108936802E-4</v>
      </c>
      <c r="Z261" s="24">
        <f t="shared" si="120"/>
        <v>21458</v>
      </c>
      <c r="AA261" s="136">
        <f t="shared" si="121"/>
        <v>-2.6791916866088922E-4</v>
      </c>
      <c r="AB261" s="136">
        <f t="shared" si="122"/>
        <v>-3.542808324284788E-4</v>
      </c>
      <c r="AC261" s="136">
        <f t="shared" si="133"/>
        <v>-3.542808324284788E-4</v>
      </c>
      <c r="AD261" s="136"/>
      <c r="AE261" s="136">
        <f t="shared" si="123"/>
        <v>0</v>
      </c>
      <c r="AF261" s="202">
        <f t="shared" si="124"/>
        <v>30096.883999999998</v>
      </c>
      <c r="AG261" s="203"/>
      <c r="AH261" s="24">
        <f t="shared" si="125"/>
        <v>9.6770328554321352E-3</v>
      </c>
      <c r="AI261" s="24">
        <f t="shared" si="126"/>
        <v>0.78265204830776935</v>
      </c>
      <c r="AJ261" s="24">
        <f t="shared" si="127"/>
        <v>0.97576375867314458</v>
      </c>
      <c r="AK261" s="24">
        <f t="shared" si="128"/>
        <v>0.20678459298311322</v>
      </c>
      <c r="AL261" s="24">
        <f t="shared" si="129"/>
        <v>2.3810951386061632</v>
      </c>
      <c r="AM261" s="24">
        <f t="shared" si="130"/>
        <v>2.5018689459832193</v>
      </c>
      <c r="AN261" s="136">
        <f t="shared" ref="AN261:AT270" si="144">$AU261+$AB$7*SIN(AO261)</f>
        <v>2.1440612352614945</v>
      </c>
      <c r="AO261" s="136">
        <f t="shared" si="144"/>
        <v>2.144056817784818</v>
      </c>
      <c r="AP261" s="136">
        <f t="shared" si="144"/>
        <v>2.144083966224084</v>
      </c>
      <c r="AQ261" s="136">
        <f t="shared" si="144"/>
        <v>2.143917102294282</v>
      </c>
      <c r="AR261" s="136">
        <f t="shared" si="144"/>
        <v>2.1449420260710146</v>
      </c>
      <c r="AS261" s="136">
        <f t="shared" si="144"/>
        <v>2.1386207232424836</v>
      </c>
      <c r="AT261" s="136">
        <f t="shared" si="144"/>
        <v>2.1766750464289641</v>
      </c>
      <c r="AU261" s="136">
        <f t="shared" si="131"/>
        <v>1.8920201239185515</v>
      </c>
      <c r="AV261" s="136"/>
      <c r="AW261" s="136"/>
      <c r="AX261" s="136"/>
      <c r="AY261" s="136"/>
      <c r="AZ261" s="136"/>
      <c r="BA261" s="136"/>
      <c r="BB261" s="136"/>
      <c r="BC261" s="136"/>
      <c r="BD261" s="136"/>
      <c r="BE261" s="136"/>
      <c r="BF261" s="136"/>
      <c r="BG261" s="136"/>
      <c r="BH261" s="136"/>
      <c r="BI261" s="136"/>
      <c r="BJ261" s="136"/>
      <c r="BK261" s="136"/>
      <c r="BL261" s="136"/>
    </row>
    <row r="262" spans="1:64" ht="12.95" customHeight="1" x14ac:dyDescent="0.2">
      <c r="A262" s="206" t="s">
        <v>505</v>
      </c>
      <c r="B262" s="207"/>
      <c r="C262" s="208">
        <v>45120.364999999998</v>
      </c>
      <c r="D262" s="208"/>
      <c r="E262" s="129">
        <f t="shared" si="117"/>
        <v>21478.983626850099</v>
      </c>
      <c r="F262" s="199">
        <f t="shared" si="118"/>
        <v>21479</v>
      </c>
      <c r="G262" s="130">
        <f t="shared" si="143"/>
        <v>-3.8860999993630685E-3</v>
      </c>
      <c r="I262" s="129">
        <f t="shared" ref="I262:I267" si="145">G262</f>
        <v>-3.8860999993630685E-3</v>
      </c>
      <c r="O262" s="199"/>
      <c r="P262" s="129" t="s">
        <v>567</v>
      </c>
      <c r="Q262" s="201">
        <f t="shared" si="119"/>
        <v>30101.864999999998</v>
      </c>
      <c r="S262" s="131">
        <v>0.1</v>
      </c>
      <c r="Z262" s="24">
        <f t="shared" si="120"/>
        <v>21479</v>
      </c>
      <c r="AA262" s="136">
        <f t="shared" si="121"/>
        <v>-2.8042054483406499E-4</v>
      </c>
      <c r="AB262" s="136">
        <f t="shared" si="122"/>
        <v>-3.6056794545290035E-3</v>
      </c>
      <c r="AC262" s="136">
        <f t="shared" si="133"/>
        <v>-3.6056794545290035E-3</v>
      </c>
      <c r="AD262" s="136"/>
      <c r="AE262" s="136">
        <f t="shared" si="123"/>
        <v>1.3000924328812574E-6</v>
      </c>
      <c r="AF262" s="202">
        <f t="shared" si="124"/>
        <v>30101.864999999998</v>
      </c>
      <c r="AG262" s="203"/>
      <c r="AH262" s="24">
        <f t="shared" si="125"/>
        <v>9.6778613552589605E-3</v>
      </c>
      <c r="AI262" s="24">
        <f t="shared" si="126"/>
        <v>0.78226288279279099</v>
      </c>
      <c r="AJ262" s="24">
        <f t="shared" si="127"/>
        <v>0.97534979068004402</v>
      </c>
      <c r="AK262" s="24">
        <f t="shared" si="128"/>
        <v>0.20637477508235866</v>
      </c>
      <c r="AL262" s="24">
        <f t="shared" si="129"/>
        <v>2.3829789898750247</v>
      </c>
      <c r="AM262" s="24">
        <f t="shared" si="130"/>
        <v>2.5087228659636036</v>
      </c>
      <c r="AN262" s="136">
        <f t="shared" si="144"/>
        <v>2.1463579476566528</v>
      </c>
      <c r="AO262" s="136">
        <f t="shared" si="144"/>
        <v>2.1463534324465785</v>
      </c>
      <c r="AP262" s="136">
        <f t="shared" si="144"/>
        <v>2.1463810832237846</v>
      </c>
      <c r="AQ262" s="136">
        <f t="shared" si="144"/>
        <v>2.1462117336335722</v>
      </c>
      <c r="AR262" s="136">
        <f t="shared" si="144"/>
        <v>2.1472482373553143</v>
      </c>
      <c r="AS262" s="136">
        <f t="shared" si="144"/>
        <v>2.1408781255775509</v>
      </c>
      <c r="AT262" s="136">
        <f t="shared" si="144"/>
        <v>2.179092096474176</v>
      </c>
      <c r="AU262" s="136">
        <f t="shared" si="131"/>
        <v>1.8946911880249981</v>
      </c>
      <c r="AV262" s="136"/>
      <c r="AW262" s="136"/>
      <c r="AX262" s="136"/>
      <c r="AY262" s="136"/>
      <c r="AZ262" s="136"/>
      <c r="BA262" s="136"/>
      <c r="BB262" s="136"/>
      <c r="BC262" s="136"/>
      <c r="BD262" s="136"/>
      <c r="BE262" s="136"/>
      <c r="BF262" s="136"/>
      <c r="BG262" s="136"/>
      <c r="BH262" s="136"/>
      <c r="BI262" s="136"/>
      <c r="BJ262" s="136"/>
      <c r="BK262" s="136"/>
      <c r="BL262" s="136"/>
    </row>
    <row r="263" spans="1:64" ht="12.95" customHeight="1" x14ac:dyDescent="0.2">
      <c r="A263" s="206" t="s">
        <v>506</v>
      </c>
      <c r="B263" s="207"/>
      <c r="C263" s="208">
        <v>45138.404999999999</v>
      </c>
      <c r="D263" s="208"/>
      <c r="E263" s="129">
        <f t="shared" si="117"/>
        <v>21554.990838266014</v>
      </c>
      <c r="F263" s="199">
        <f t="shared" si="118"/>
        <v>21555</v>
      </c>
      <c r="G263" s="130">
        <f t="shared" si="143"/>
        <v>-2.1744999976363033E-3</v>
      </c>
      <c r="I263" s="129">
        <f t="shared" si="145"/>
        <v>-2.1744999976363033E-3</v>
      </c>
      <c r="O263" s="199"/>
      <c r="P263" s="129" t="s">
        <v>567</v>
      </c>
      <c r="Q263" s="201">
        <f t="shared" si="119"/>
        <v>30119.904999999999</v>
      </c>
      <c r="S263" s="131">
        <v>0.1</v>
      </c>
      <c r="Z263" s="24">
        <f t="shared" si="120"/>
        <v>21555</v>
      </c>
      <c r="AA263" s="136">
        <f t="shared" si="121"/>
        <v>-3.2600443157416656E-4</v>
      </c>
      <c r="AB263" s="136">
        <f t="shared" si="122"/>
        <v>-1.8484955660621367E-3</v>
      </c>
      <c r="AC263" s="136">
        <f t="shared" si="133"/>
        <v>-1.8484955660621367E-3</v>
      </c>
      <c r="AD263" s="136"/>
      <c r="AE263" s="136">
        <f t="shared" si="123"/>
        <v>3.4169358577513797E-7</v>
      </c>
      <c r="AF263" s="202">
        <f t="shared" si="124"/>
        <v>30119.904999999999</v>
      </c>
      <c r="AG263" s="203"/>
      <c r="AH263" s="24">
        <f t="shared" si="125"/>
        <v>9.6804304605188594E-3</v>
      </c>
      <c r="AI263" s="24">
        <f t="shared" si="126"/>
        <v>0.78086413635834817</v>
      </c>
      <c r="AJ263" s="24">
        <f t="shared" si="127"/>
        <v>0.97382624293030406</v>
      </c>
      <c r="AK263" s="24">
        <f t="shared" si="128"/>
        <v>0.20488892909580877</v>
      </c>
      <c r="AL263" s="24">
        <f t="shared" si="129"/>
        <v>2.3897811512472309</v>
      </c>
      <c r="AM263" s="24">
        <f t="shared" si="130"/>
        <v>2.5337428719679473</v>
      </c>
      <c r="AN263" s="136">
        <f t="shared" si="144"/>
        <v>2.1546603530689463</v>
      </c>
      <c r="AO263" s="136">
        <f t="shared" si="144"/>
        <v>2.1546554714086872</v>
      </c>
      <c r="AP263" s="136">
        <f t="shared" si="144"/>
        <v>2.1546849895946396</v>
      </c>
      <c r="AQ263" s="136">
        <f t="shared" si="144"/>
        <v>2.1545064803352454</v>
      </c>
      <c r="AR263" s="136">
        <f t="shared" si="144"/>
        <v>2.1555852682443142</v>
      </c>
      <c r="AS263" s="136">
        <f t="shared" si="144"/>
        <v>2.1490387101326123</v>
      </c>
      <c r="AT263" s="136">
        <f t="shared" si="144"/>
        <v>2.1878225694390805</v>
      </c>
      <c r="AU263" s="136">
        <f t="shared" si="131"/>
        <v>1.9043578962197585</v>
      </c>
      <c r="AV263" s="136"/>
      <c r="AW263" s="136"/>
      <c r="AX263" s="136"/>
      <c r="AY263" s="136"/>
      <c r="AZ263" s="136"/>
      <c r="BA263" s="136"/>
      <c r="BB263" s="136"/>
      <c r="BC263" s="136"/>
      <c r="BD263" s="136"/>
      <c r="BE263" s="136"/>
      <c r="BF263" s="136"/>
      <c r="BG263" s="136"/>
      <c r="BH263" s="136"/>
      <c r="BI263" s="136"/>
      <c r="BJ263" s="136"/>
      <c r="BK263" s="136"/>
      <c r="BL263" s="136"/>
    </row>
    <row r="264" spans="1:64" ht="12.95" customHeight="1" x14ac:dyDescent="0.2">
      <c r="A264" s="206" t="s">
        <v>506</v>
      </c>
      <c r="B264" s="207" t="s">
        <v>646</v>
      </c>
      <c r="C264" s="208">
        <v>45159.411</v>
      </c>
      <c r="D264" s="208"/>
      <c r="E264" s="129">
        <f t="shared" si="117"/>
        <v>21643.494579008962</v>
      </c>
      <c r="F264" s="199">
        <f t="shared" si="118"/>
        <v>21643.5</v>
      </c>
      <c r="G264" s="130">
        <f t="shared" si="143"/>
        <v>-1.2866499964729883E-3</v>
      </c>
      <c r="I264" s="129">
        <f t="shared" si="145"/>
        <v>-1.2866499964729883E-3</v>
      </c>
      <c r="O264" s="199"/>
      <c r="P264" s="129" t="s">
        <v>567</v>
      </c>
      <c r="Q264" s="201">
        <f t="shared" si="119"/>
        <v>30140.911</v>
      </c>
      <c r="S264" s="131">
        <v>0.1</v>
      </c>
      <c r="Z264" s="24">
        <f t="shared" si="120"/>
        <v>21643.5</v>
      </c>
      <c r="AA264" s="136">
        <f t="shared" si="121"/>
        <v>-3.7975516407223568E-4</v>
      </c>
      <c r="AB264" s="136">
        <f t="shared" si="122"/>
        <v>-9.068948324007526E-4</v>
      </c>
      <c r="AC264" s="136">
        <f t="shared" si="133"/>
        <v>-9.068948324007526E-4</v>
      </c>
      <c r="AD264" s="136"/>
      <c r="AE264" s="136">
        <f t="shared" si="123"/>
        <v>8.2245823703518911E-8</v>
      </c>
      <c r="AF264" s="202">
        <f t="shared" si="124"/>
        <v>30140.911</v>
      </c>
      <c r="AG264" s="203"/>
      <c r="AH264" s="24">
        <f t="shared" si="125"/>
        <v>9.6825779210207904E-3</v>
      </c>
      <c r="AI264" s="24">
        <f t="shared" si="126"/>
        <v>0.77925430433912424</v>
      </c>
      <c r="AJ264" s="24">
        <f t="shared" si="127"/>
        <v>0.97200249168078356</v>
      </c>
      <c r="AK264" s="24">
        <f t="shared" si="128"/>
        <v>0.20315348347295453</v>
      </c>
      <c r="AL264" s="24">
        <f t="shared" si="129"/>
        <v>2.3976716234988569</v>
      </c>
      <c r="AM264" s="24">
        <f t="shared" si="130"/>
        <v>2.5633116733152246</v>
      </c>
      <c r="AN264" s="136">
        <f t="shared" si="144"/>
        <v>2.164309677485253</v>
      </c>
      <c r="AO264" s="136">
        <f t="shared" si="144"/>
        <v>2.1643043434288467</v>
      </c>
      <c r="AP264" s="136">
        <f t="shared" si="144"/>
        <v>2.1643361343136274</v>
      </c>
      <c r="AQ264" s="136">
        <f t="shared" si="144"/>
        <v>2.1641466390369604</v>
      </c>
      <c r="AR264" s="136">
        <f t="shared" si="144"/>
        <v>2.1652753740250668</v>
      </c>
      <c r="AS264" s="136">
        <f t="shared" si="144"/>
        <v>2.1585238770113451</v>
      </c>
      <c r="AT264" s="136">
        <f t="shared" si="144"/>
        <v>2.1979556002201139</v>
      </c>
      <c r="AU264" s="136">
        <f t="shared" si="131"/>
        <v>1.9156145235254991</v>
      </c>
      <c r="AV264" s="136"/>
      <c r="AW264" s="136"/>
      <c r="AX264" s="136"/>
      <c r="AY264" s="136"/>
      <c r="AZ264" s="136"/>
      <c r="BA264" s="136"/>
      <c r="BB264" s="136"/>
      <c r="BC264" s="136"/>
      <c r="BD264" s="136"/>
      <c r="BE264" s="136"/>
      <c r="BF264" s="136"/>
      <c r="BG264" s="136"/>
      <c r="BH264" s="136"/>
      <c r="BI264" s="136"/>
      <c r="BJ264" s="136"/>
      <c r="BK264" s="136"/>
      <c r="BL264" s="136"/>
    </row>
    <row r="265" spans="1:64" ht="12.95" customHeight="1" x14ac:dyDescent="0.2">
      <c r="A265" s="206" t="s">
        <v>506</v>
      </c>
      <c r="B265" s="207"/>
      <c r="C265" s="208">
        <v>45162.368999999999</v>
      </c>
      <c r="D265" s="208"/>
      <c r="E265" s="129">
        <f t="shared" si="117"/>
        <v>21655.957402255535</v>
      </c>
      <c r="F265" s="199">
        <f t="shared" si="118"/>
        <v>21656</v>
      </c>
      <c r="G265" s="130">
        <f t="shared" si="143"/>
        <v>-1.0110399998666253E-2</v>
      </c>
      <c r="I265" s="129">
        <f t="shared" si="145"/>
        <v>-1.0110399998666253E-2</v>
      </c>
      <c r="O265" s="199"/>
      <c r="P265" s="129" t="s">
        <v>567</v>
      </c>
      <c r="Q265" s="201">
        <f t="shared" si="119"/>
        <v>30143.868999999999</v>
      </c>
      <c r="S265" s="131">
        <v>0.1</v>
      </c>
      <c r="Z265" s="24">
        <f t="shared" si="120"/>
        <v>21656</v>
      </c>
      <c r="AA265" s="136">
        <f t="shared" si="121"/>
        <v>-3.8740484228270457E-4</v>
      </c>
      <c r="AB265" s="136">
        <f t="shared" si="122"/>
        <v>-9.7229951563835484E-3</v>
      </c>
      <c r="AC265" s="136">
        <f t="shared" si="133"/>
        <v>-9.7229951563835484E-3</v>
      </c>
      <c r="AD265" s="136"/>
      <c r="AE265" s="136">
        <f t="shared" si="123"/>
        <v>9.4536634811057959E-6</v>
      </c>
      <c r="AF265" s="202">
        <f t="shared" si="124"/>
        <v>30143.868999999999</v>
      </c>
      <c r="AG265" s="203"/>
      <c r="AH265" s="24">
        <f t="shared" si="125"/>
        <v>9.6828083178103208E-3</v>
      </c>
      <c r="AI265" s="24">
        <f t="shared" si="126"/>
        <v>0.77902856315478686</v>
      </c>
      <c r="AJ265" s="24">
        <f t="shared" si="127"/>
        <v>0.9717406372212779</v>
      </c>
      <c r="AK265" s="24">
        <f t="shared" si="128"/>
        <v>0.20290792024601209</v>
      </c>
      <c r="AL265" s="24">
        <f t="shared" si="129"/>
        <v>2.3987834807648478</v>
      </c>
      <c r="AM265" s="24">
        <f t="shared" si="130"/>
        <v>2.5675263745918366</v>
      </c>
      <c r="AN265" s="136">
        <f t="shared" si="144"/>
        <v>2.1656709762493307</v>
      </c>
      <c r="AO265" s="136">
        <f t="shared" si="144"/>
        <v>2.1656655760288279</v>
      </c>
      <c r="AP265" s="136">
        <f t="shared" si="144"/>
        <v>2.1656976964655028</v>
      </c>
      <c r="AQ265" s="136">
        <f t="shared" si="144"/>
        <v>2.1655066221098584</v>
      </c>
      <c r="AR265" s="136">
        <f t="shared" si="144"/>
        <v>2.1666424703284788</v>
      </c>
      <c r="AS265" s="136">
        <f t="shared" si="144"/>
        <v>2.1598620846631418</v>
      </c>
      <c r="AT265" s="136">
        <f t="shared" si="144"/>
        <v>2.1993839325427698</v>
      </c>
      <c r="AU265" s="136">
        <f t="shared" si="131"/>
        <v>1.9172044426364794</v>
      </c>
      <c r="AV265" s="136"/>
      <c r="AW265" s="136"/>
      <c r="AX265" s="136"/>
      <c r="AY265" s="136"/>
      <c r="AZ265" s="136"/>
      <c r="BA265" s="136"/>
      <c r="BB265" s="136"/>
      <c r="BC265" s="136"/>
      <c r="BD265" s="136"/>
      <c r="BE265" s="136"/>
      <c r="BF265" s="136"/>
      <c r="BG265" s="136"/>
      <c r="BH265" s="136"/>
      <c r="BI265" s="136"/>
      <c r="BJ265" s="136"/>
      <c r="BK265" s="136"/>
      <c r="BL265" s="136"/>
    </row>
    <row r="266" spans="1:64" ht="12.95" customHeight="1" x14ac:dyDescent="0.2">
      <c r="A266" s="206" t="s">
        <v>507</v>
      </c>
      <c r="B266" s="207"/>
      <c r="C266" s="208">
        <v>45397.34</v>
      </c>
      <c r="D266" s="208"/>
      <c r="E266" s="129">
        <f t="shared" si="117"/>
        <v>22645.951330947784</v>
      </c>
      <c r="F266" s="199">
        <f t="shared" si="118"/>
        <v>22646</v>
      </c>
      <c r="G266" s="130">
        <f t="shared" si="143"/>
        <v>-1.1551399999007117E-2</v>
      </c>
      <c r="I266" s="129">
        <f t="shared" si="145"/>
        <v>-1.1551399999007117E-2</v>
      </c>
      <c r="O266" s="199"/>
      <c r="P266" s="129" t="s">
        <v>567</v>
      </c>
      <c r="Q266" s="201">
        <f t="shared" si="119"/>
        <v>30378.839999999997</v>
      </c>
      <c r="S266" s="131">
        <v>0.1</v>
      </c>
      <c r="Z266" s="24">
        <f t="shared" si="120"/>
        <v>22646</v>
      </c>
      <c r="AA266" s="136">
        <f t="shared" si="121"/>
        <v>-1.0372722710019142E-3</v>
      </c>
      <c r="AB266" s="136">
        <f t="shared" si="122"/>
        <v>-1.0514127728005203E-2</v>
      </c>
      <c r="AC266" s="136">
        <f t="shared" si="133"/>
        <v>-1.0514127728005203E-2</v>
      </c>
      <c r="AD266" s="136"/>
      <c r="AE266" s="136">
        <f t="shared" si="123"/>
        <v>1.1054688188080786E-5</v>
      </c>
      <c r="AF266" s="202">
        <f t="shared" si="124"/>
        <v>30378.839999999997</v>
      </c>
      <c r="AG266" s="203"/>
      <c r="AH266" s="24">
        <f t="shared" si="125"/>
        <v>9.645133129091113E-3</v>
      </c>
      <c r="AI266" s="24">
        <f t="shared" si="126"/>
        <v>0.76239420135550062</v>
      </c>
      <c r="AJ266" s="24">
        <f t="shared" si="127"/>
        <v>0.94783494108068012</v>
      </c>
      <c r="AK266" s="24">
        <f t="shared" si="128"/>
        <v>0.18314880411979115</v>
      </c>
      <c r="AL266" s="24">
        <f t="shared" si="129"/>
        <v>2.484905949028247</v>
      </c>
      <c r="AM266" s="24">
        <f t="shared" si="130"/>
        <v>2.9353497623324381</v>
      </c>
      <c r="AN266" s="136">
        <f t="shared" si="144"/>
        <v>2.2722918376781212</v>
      </c>
      <c r="AO266" s="136">
        <f t="shared" si="144"/>
        <v>2.2722792755207228</v>
      </c>
      <c r="AP266" s="136">
        <f t="shared" si="144"/>
        <v>2.2723441584094681</v>
      </c>
      <c r="AQ266" s="136">
        <f t="shared" si="144"/>
        <v>2.2720089880511143</v>
      </c>
      <c r="AR266" s="136">
        <f t="shared" si="144"/>
        <v>2.2737389746894303</v>
      </c>
      <c r="AS266" s="136">
        <f t="shared" si="144"/>
        <v>2.2647711679556548</v>
      </c>
      <c r="AT266" s="136">
        <f t="shared" si="144"/>
        <v>2.3102792690820899</v>
      </c>
      <c r="AU266" s="136">
        <f t="shared" si="131"/>
        <v>2.0431260362261194</v>
      </c>
      <c r="AV266" s="136"/>
      <c r="AW266" s="136"/>
      <c r="AX266" s="136"/>
      <c r="AY266" s="136"/>
      <c r="AZ266" s="136"/>
      <c r="BA266" s="136"/>
      <c r="BB266" s="136"/>
      <c r="BC266" s="136"/>
      <c r="BD266" s="136"/>
      <c r="BE266" s="136"/>
      <c r="BF266" s="136"/>
      <c r="BG266" s="136"/>
      <c r="BH266" s="136"/>
      <c r="BI266" s="136"/>
      <c r="BJ266" s="136"/>
      <c r="BK266" s="136"/>
      <c r="BL266" s="136"/>
    </row>
    <row r="267" spans="1:64" ht="12.95" customHeight="1" x14ac:dyDescent="0.2">
      <c r="A267" s="206" t="s">
        <v>507</v>
      </c>
      <c r="B267" s="207"/>
      <c r="C267" s="208">
        <v>45407.313999999998</v>
      </c>
      <c r="D267" s="208"/>
      <c r="E267" s="129">
        <f t="shared" si="117"/>
        <v>22687.974386749473</v>
      </c>
      <c r="F267" s="199">
        <f t="shared" si="118"/>
        <v>22688</v>
      </c>
      <c r="G267" s="130">
        <f t="shared" si="143"/>
        <v>-6.0792000003857538E-3</v>
      </c>
      <c r="I267" s="129">
        <f t="shared" si="145"/>
        <v>-6.0792000003857538E-3</v>
      </c>
      <c r="O267" s="199"/>
      <c r="P267" s="129" t="s">
        <v>567</v>
      </c>
      <c r="Q267" s="201">
        <f t="shared" si="119"/>
        <v>30388.813999999998</v>
      </c>
      <c r="S267" s="131">
        <v>0.1</v>
      </c>
      <c r="Z267" s="24">
        <f t="shared" si="120"/>
        <v>22688</v>
      </c>
      <c r="AA267" s="136">
        <f t="shared" si="121"/>
        <v>-1.0667068101326196E-3</v>
      </c>
      <c r="AB267" s="136">
        <f t="shared" si="122"/>
        <v>-5.0124931902531342E-3</v>
      </c>
      <c r="AC267" s="136">
        <f t="shared" si="133"/>
        <v>-5.0124931902531342E-3</v>
      </c>
      <c r="AD267" s="136"/>
      <c r="AE267" s="136">
        <f t="shared" si="123"/>
        <v>2.5125087982334042E-6</v>
      </c>
      <c r="AF267" s="202">
        <f t="shared" si="124"/>
        <v>30388.813999999998</v>
      </c>
      <c r="AG267" s="203"/>
      <c r="AH267" s="24">
        <f t="shared" si="125"/>
        <v>9.6411502539604042E-3</v>
      </c>
      <c r="AI267" s="24">
        <f t="shared" si="126"/>
        <v>0.7617411590173857</v>
      </c>
      <c r="AJ267" s="24">
        <f t="shared" si="127"/>
        <v>0.94668965837940533</v>
      </c>
      <c r="AK267" s="24">
        <f t="shared" si="128"/>
        <v>0.18229844950964685</v>
      </c>
      <c r="AL267" s="24">
        <f t="shared" si="129"/>
        <v>2.4884798800758658</v>
      </c>
      <c r="AM267" s="24">
        <f t="shared" si="130"/>
        <v>2.952624349962619</v>
      </c>
      <c r="AN267" s="136">
        <f t="shared" si="144"/>
        <v>2.2767656060320105</v>
      </c>
      <c r="AO267" s="136">
        <f t="shared" si="144"/>
        <v>2.2767526528108042</v>
      </c>
      <c r="AP267" s="136">
        <f t="shared" si="144"/>
        <v>2.2768192037596537</v>
      </c>
      <c r="AQ267" s="136">
        <f t="shared" si="144"/>
        <v>2.2764772236214061</v>
      </c>
      <c r="AR267" s="136">
        <f t="shared" si="144"/>
        <v>2.2782330744674484</v>
      </c>
      <c r="AS267" s="136">
        <f t="shared" si="144"/>
        <v>2.2691790989350471</v>
      </c>
      <c r="AT267" s="136">
        <f t="shared" si="144"/>
        <v>2.3148884488776198</v>
      </c>
      <c r="AU267" s="136">
        <f t="shared" si="131"/>
        <v>2.0484681644390133</v>
      </c>
      <c r="AV267" s="136"/>
      <c r="AW267" s="136"/>
      <c r="AX267" s="136"/>
      <c r="AY267" s="136"/>
      <c r="AZ267" s="136"/>
      <c r="BA267" s="136"/>
      <c r="BB267" s="136"/>
      <c r="BC267" s="136"/>
      <c r="BD267" s="136"/>
      <c r="BE267" s="136"/>
      <c r="BF267" s="136"/>
      <c r="BG267" s="136"/>
      <c r="BH267" s="136"/>
      <c r="BI267" s="136"/>
      <c r="BJ267" s="136"/>
      <c r="BK267" s="136"/>
      <c r="BL267" s="136"/>
    </row>
    <row r="268" spans="1:64" ht="12.95" customHeight="1" x14ac:dyDescent="0.2">
      <c r="A268" s="206" t="s">
        <v>509</v>
      </c>
      <c r="B268" s="207"/>
      <c r="C268" s="208">
        <v>45428.455999999998</v>
      </c>
      <c r="D268" s="208"/>
      <c r="E268" s="129">
        <f t="shared" si="117"/>
        <v>22777.051130860069</v>
      </c>
      <c r="F268" s="199">
        <f t="shared" si="118"/>
        <v>22777</v>
      </c>
      <c r="G268" s="130">
        <f t="shared" si="143"/>
        <v>1.2135700002545491E-2</v>
      </c>
      <c r="O268" s="199"/>
      <c r="P268" s="129" t="s">
        <v>567</v>
      </c>
      <c r="Q268" s="201">
        <f t="shared" si="119"/>
        <v>30409.955999999998</v>
      </c>
      <c r="R268" s="129">
        <f>C268-(C$7+F268*C$8)</f>
        <v>1.2135700002545491E-2</v>
      </c>
      <c r="Z268" s="24">
        <f t="shared" si="120"/>
        <v>22777</v>
      </c>
      <c r="AA268" s="136">
        <f t="shared" si="121"/>
        <v>-1.1295650437305391E-3</v>
      </c>
      <c r="AB268" s="136">
        <f t="shared" si="122"/>
        <v>1.326526504627603E-2</v>
      </c>
      <c r="AC268" s="136">
        <f t="shared" si="133"/>
        <v>1.326526504627603E-2</v>
      </c>
      <c r="AD268" s="136"/>
      <c r="AE268" s="136">
        <f t="shared" si="123"/>
        <v>0</v>
      </c>
      <c r="AF268" s="202">
        <f t="shared" si="124"/>
        <v>30409.955999999998</v>
      </c>
      <c r="AG268" s="203"/>
      <c r="AH268" s="24">
        <f t="shared" si="125"/>
        <v>9.6320854003624848E-3</v>
      </c>
      <c r="AI268" s="24">
        <f t="shared" si="126"/>
        <v>0.76037102827996894</v>
      </c>
      <c r="AJ268" s="24">
        <f t="shared" si="127"/>
        <v>0.94422942966189116</v>
      </c>
      <c r="AK268" s="24">
        <f t="shared" si="128"/>
        <v>0.18049364507483504</v>
      </c>
      <c r="AL268" s="24">
        <f t="shared" si="129"/>
        <v>2.4960330999166724</v>
      </c>
      <c r="AM268" s="24">
        <f t="shared" si="130"/>
        <v>2.9897394531330668</v>
      </c>
      <c r="AN268" s="136">
        <f t="shared" si="144"/>
        <v>2.2862331410330321</v>
      </c>
      <c r="AO268" s="136">
        <f t="shared" si="144"/>
        <v>2.286219335564633</v>
      </c>
      <c r="AP268" s="136">
        <f t="shared" si="144"/>
        <v>2.2862894892330603</v>
      </c>
      <c r="AQ268" s="136">
        <f t="shared" si="144"/>
        <v>2.2859329386113649</v>
      </c>
      <c r="AR268" s="136">
        <f t="shared" si="144"/>
        <v>2.2877435652624856</v>
      </c>
      <c r="AS268" s="136">
        <f t="shared" si="144"/>
        <v>2.2785093976954869</v>
      </c>
      <c r="AT268" s="136">
        <f t="shared" si="144"/>
        <v>2.3246304201638921</v>
      </c>
      <c r="AU268" s="136">
        <f t="shared" si="131"/>
        <v>2.0597883885091934</v>
      </c>
      <c r="AV268" s="136"/>
      <c r="AW268" s="136"/>
      <c r="AX268" s="136"/>
      <c r="AY268" s="136"/>
      <c r="AZ268" s="136"/>
      <c r="BA268" s="136"/>
      <c r="BB268" s="136"/>
      <c r="BC268" s="136"/>
      <c r="BD268" s="136"/>
      <c r="BE268" s="136"/>
      <c r="BF268" s="136"/>
      <c r="BG268" s="136"/>
      <c r="BH268" s="136"/>
      <c r="BI268" s="136"/>
      <c r="BJ268" s="136"/>
      <c r="BK268" s="136"/>
      <c r="BL268" s="136"/>
    </row>
    <row r="269" spans="1:64" ht="12.95" customHeight="1" x14ac:dyDescent="0.2">
      <c r="A269" s="206" t="s">
        <v>509</v>
      </c>
      <c r="B269" s="207" t="s">
        <v>646</v>
      </c>
      <c r="C269" s="208">
        <v>45441.377</v>
      </c>
      <c r="D269" s="208"/>
      <c r="E269" s="129">
        <f t="shared" si="117"/>
        <v>22831.490664047717</v>
      </c>
      <c r="F269" s="199">
        <f t="shared" si="118"/>
        <v>22831.5</v>
      </c>
      <c r="G269" s="130">
        <f t="shared" si="143"/>
        <v>-2.2158499996294267E-3</v>
      </c>
      <c r="O269" s="199"/>
      <c r="P269" s="129" t="s">
        <v>567</v>
      </c>
      <c r="Q269" s="201">
        <f t="shared" si="119"/>
        <v>30422.877</v>
      </c>
      <c r="R269" s="129">
        <f>C269-(C$7+F269*C$8)</f>
        <v>-2.2158499996294267E-3</v>
      </c>
      <c r="Z269" s="24">
        <f t="shared" si="120"/>
        <v>22831.5</v>
      </c>
      <c r="AA269" s="136">
        <f t="shared" si="121"/>
        <v>-1.1683804442750387E-3</v>
      </c>
      <c r="AB269" s="136">
        <f t="shared" si="122"/>
        <v>-1.047469555354388E-3</v>
      </c>
      <c r="AC269" s="136">
        <f t="shared" si="133"/>
        <v>-1.047469555354388E-3</v>
      </c>
      <c r="AD269" s="136"/>
      <c r="AE269" s="136">
        <f t="shared" si="123"/>
        <v>0</v>
      </c>
      <c r="AF269" s="202">
        <f t="shared" si="124"/>
        <v>30422.877</v>
      </c>
      <c r="AG269" s="203"/>
      <c r="AH269" s="24">
        <f t="shared" si="125"/>
        <v>9.6261170408179879E-3</v>
      </c>
      <c r="AI269" s="24">
        <f t="shared" si="126"/>
        <v>0.75954115387679866</v>
      </c>
      <c r="AJ269" s="24">
        <f t="shared" si="127"/>
        <v>0.94270073541750832</v>
      </c>
      <c r="AK269" s="24">
        <f t="shared" si="128"/>
        <v>0.17938657508603748</v>
      </c>
      <c r="AL269" s="24">
        <f t="shared" si="129"/>
        <v>2.5006450395884179</v>
      </c>
      <c r="AM269" s="24">
        <f t="shared" si="130"/>
        <v>3.0128165714964252</v>
      </c>
      <c r="AN269" s="136">
        <f t="shared" si="144"/>
        <v>2.2920223083276356</v>
      </c>
      <c r="AO269" s="136">
        <f t="shared" si="144"/>
        <v>2.2920079652677909</v>
      </c>
      <c r="AP269" s="136">
        <f t="shared" si="144"/>
        <v>2.2920803696074037</v>
      </c>
      <c r="AQ269" s="136">
        <f t="shared" si="144"/>
        <v>2.2917148086599011</v>
      </c>
      <c r="AR269" s="136">
        <f t="shared" si="144"/>
        <v>2.293558932439602</v>
      </c>
      <c r="AS269" s="136">
        <f t="shared" si="144"/>
        <v>2.2842161002901396</v>
      </c>
      <c r="AT269" s="136">
        <f t="shared" si="144"/>
        <v>2.3305792417689499</v>
      </c>
      <c r="AU269" s="136">
        <f t="shared" si="131"/>
        <v>2.0667204358330675</v>
      </c>
      <c r="AV269" s="136"/>
      <c r="AW269" s="136"/>
      <c r="AX269" s="136"/>
      <c r="AY269" s="136"/>
      <c r="AZ269" s="136"/>
      <c r="BA269" s="136"/>
      <c r="BB269" s="136"/>
      <c r="BC269" s="136"/>
      <c r="BD269" s="136"/>
      <c r="BE269" s="136"/>
      <c r="BF269" s="136"/>
      <c r="BG269" s="136"/>
      <c r="BH269" s="136"/>
      <c r="BI269" s="136"/>
      <c r="BJ269" s="136"/>
      <c r="BK269" s="136"/>
      <c r="BL269" s="136"/>
    </row>
    <row r="270" spans="1:64" ht="12.95" customHeight="1" x14ac:dyDescent="0.2">
      <c r="A270" s="206" t="s">
        <v>577</v>
      </c>
      <c r="B270" s="64"/>
      <c r="C270" s="208">
        <v>45492.754000000001</v>
      </c>
      <c r="D270" s="208"/>
      <c r="E270" s="129">
        <f t="shared" si="117"/>
        <v>23047.955325960986</v>
      </c>
      <c r="F270" s="199">
        <f t="shared" si="118"/>
        <v>23048</v>
      </c>
      <c r="G270" s="130">
        <f t="shared" si="143"/>
        <v>-1.0603199996694457E-2</v>
      </c>
      <c r="I270" s="129">
        <f t="shared" ref="I270:I301" si="146">G270</f>
        <v>-1.0603199996694457E-2</v>
      </c>
      <c r="O270" s="199"/>
      <c r="P270" s="129" t="s">
        <v>567</v>
      </c>
      <c r="Q270" s="201">
        <f t="shared" si="119"/>
        <v>30474.254000000001</v>
      </c>
      <c r="S270" s="131">
        <v>0.1</v>
      </c>
      <c r="Z270" s="24">
        <f t="shared" si="120"/>
        <v>23048</v>
      </c>
      <c r="AA270" s="136">
        <f t="shared" si="121"/>
        <v>-1.3249749879602809E-3</v>
      </c>
      <c r="AB270" s="136">
        <f t="shared" si="122"/>
        <v>-9.2782250087341759E-3</v>
      </c>
      <c r="AC270" s="136">
        <f t="shared" si="133"/>
        <v>-9.2782250087341759E-3</v>
      </c>
      <c r="AD270" s="136"/>
      <c r="AE270" s="136">
        <f t="shared" si="123"/>
        <v>8.6085459312700304E-6</v>
      </c>
      <c r="AF270" s="202">
        <f t="shared" si="124"/>
        <v>30474.254000000001</v>
      </c>
      <c r="AG270" s="203"/>
      <c r="AH270" s="24">
        <f t="shared" si="125"/>
        <v>9.5993025561327446E-3</v>
      </c>
      <c r="AI270" s="24">
        <f t="shared" si="126"/>
        <v>0.75631234063338448</v>
      </c>
      <c r="AJ270" s="24">
        <f t="shared" si="127"/>
        <v>0.93646472463799735</v>
      </c>
      <c r="AK270" s="24">
        <f t="shared" si="128"/>
        <v>0.17497521159415791</v>
      </c>
      <c r="AL270" s="24">
        <f t="shared" si="129"/>
        <v>2.5188677939331376</v>
      </c>
      <c r="AM270" s="24">
        <f t="shared" si="130"/>
        <v>3.1072267575115666</v>
      </c>
      <c r="AN270" s="136">
        <f t="shared" si="144"/>
        <v>2.3149580072275673</v>
      </c>
      <c r="AO270" s="136">
        <f t="shared" si="144"/>
        <v>2.314941412744127</v>
      </c>
      <c r="AP270" s="136">
        <f t="shared" si="144"/>
        <v>2.3150230737071649</v>
      </c>
      <c r="AQ270" s="136">
        <f t="shared" si="144"/>
        <v>2.3146211526156995</v>
      </c>
      <c r="AR270" s="136">
        <f t="shared" si="144"/>
        <v>2.3165976489491733</v>
      </c>
      <c r="AS270" s="136">
        <f t="shared" si="144"/>
        <v>2.3068366663915274</v>
      </c>
      <c r="AT270" s="136">
        <f t="shared" si="144"/>
        <v>2.3540860436565083</v>
      </c>
      <c r="AU270" s="136">
        <f t="shared" si="131"/>
        <v>2.0942578348352461</v>
      </c>
      <c r="AV270" s="136"/>
      <c r="AW270" s="136"/>
      <c r="AX270" s="136"/>
      <c r="AY270" s="136"/>
      <c r="AZ270" s="136"/>
      <c r="BA270" s="136"/>
      <c r="BB270" s="136"/>
      <c r="BC270" s="136"/>
      <c r="BD270" s="136"/>
      <c r="BE270" s="136"/>
      <c r="BF270" s="136"/>
      <c r="BG270" s="136"/>
      <c r="BH270" s="136"/>
      <c r="BI270" s="136"/>
      <c r="BJ270" s="136"/>
      <c r="BK270" s="136"/>
      <c r="BL270" s="136"/>
    </row>
    <row r="271" spans="1:64" ht="12.95" customHeight="1" x14ac:dyDescent="0.2">
      <c r="A271" s="206" t="s">
        <v>510</v>
      </c>
      <c r="B271" s="207"/>
      <c r="C271" s="208">
        <v>45518.383000000002</v>
      </c>
      <c r="D271" s="208"/>
      <c r="E271" s="129">
        <f t="shared" si="117"/>
        <v>23155.936967944272</v>
      </c>
      <c r="F271" s="199">
        <f t="shared" si="118"/>
        <v>23156</v>
      </c>
      <c r="G271" s="130">
        <f t="shared" si="143"/>
        <v>-1.4960399996198248E-2</v>
      </c>
      <c r="I271" s="129">
        <f t="shared" si="146"/>
        <v>-1.4960399996198248E-2</v>
      </c>
      <c r="O271" s="199"/>
      <c r="P271" s="129" t="s">
        <v>567</v>
      </c>
      <c r="Q271" s="201">
        <f t="shared" si="119"/>
        <v>30499.883000000002</v>
      </c>
      <c r="S271" s="131">
        <v>0.1</v>
      </c>
      <c r="Z271" s="24">
        <f t="shared" si="120"/>
        <v>23156</v>
      </c>
      <c r="AA271" s="136">
        <f t="shared" si="121"/>
        <v>-1.4045094405298851E-3</v>
      </c>
      <c r="AB271" s="136">
        <f t="shared" si="122"/>
        <v>-1.3555890555668363E-2</v>
      </c>
      <c r="AC271" s="136">
        <f t="shared" si="133"/>
        <v>-1.3555890555668363E-2</v>
      </c>
      <c r="AD271" s="136"/>
      <c r="AE271" s="136">
        <f t="shared" si="123"/>
        <v>1.8376216875725876E-5</v>
      </c>
      <c r="AF271" s="202">
        <f t="shared" si="124"/>
        <v>30499.883000000002</v>
      </c>
      <c r="AG271" s="203"/>
      <c r="AH271" s="24">
        <f t="shared" si="125"/>
        <v>9.5840877195631415E-3</v>
      </c>
      <c r="AI271" s="24">
        <f t="shared" si="126"/>
        <v>0.75474174787645432</v>
      </c>
      <c r="AJ271" s="24">
        <f t="shared" si="127"/>
        <v>0.9332581211505786</v>
      </c>
      <c r="AK271" s="24">
        <f t="shared" si="128"/>
        <v>0.17276686535705657</v>
      </c>
      <c r="AL271" s="24">
        <f t="shared" si="129"/>
        <v>2.5279008226147952</v>
      </c>
      <c r="AM271" s="24">
        <f t="shared" si="130"/>
        <v>3.1560348739132511</v>
      </c>
      <c r="AN271" s="136">
        <f t="shared" ref="AN271:AT280" si="147">$AU271+$AB$7*SIN(AO271)</f>
        <v>2.3263632670327019</v>
      </c>
      <c r="AO271" s="136">
        <f t="shared" si="147"/>
        <v>2.3263454819328824</v>
      </c>
      <c r="AP271" s="136">
        <f t="shared" si="147"/>
        <v>2.3264319365633801</v>
      </c>
      <c r="AQ271" s="136">
        <f t="shared" si="147"/>
        <v>2.32601159998518</v>
      </c>
      <c r="AR271" s="136">
        <f t="shared" si="147"/>
        <v>2.3280534912109929</v>
      </c>
      <c r="AS271" s="136">
        <f t="shared" si="147"/>
        <v>2.3180925603431013</v>
      </c>
      <c r="AT271" s="136">
        <f t="shared" si="147"/>
        <v>2.3657384495922891</v>
      </c>
      <c r="AU271" s="136">
        <f t="shared" si="131"/>
        <v>2.107994735954116</v>
      </c>
      <c r="AV271" s="136"/>
      <c r="AW271" s="136"/>
      <c r="AX271" s="136"/>
      <c r="AY271" s="136"/>
      <c r="AZ271" s="136"/>
      <c r="BA271" s="136"/>
      <c r="BB271" s="136"/>
      <c r="BC271" s="136"/>
      <c r="BD271" s="136"/>
      <c r="BE271" s="136"/>
      <c r="BF271" s="136"/>
      <c r="BG271" s="136"/>
      <c r="BH271" s="136"/>
      <c r="BI271" s="136"/>
      <c r="BJ271" s="136"/>
      <c r="BK271" s="136"/>
      <c r="BL271" s="136"/>
    </row>
    <row r="272" spans="1:64" ht="12.95" customHeight="1" x14ac:dyDescent="0.2">
      <c r="A272" s="206" t="s">
        <v>577</v>
      </c>
      <c r="B272" s="64"/>
      <c r="C272" s="208">
        <v>45762.743999999999</v>
      </c>
      <c r="D272" s="208"/>
      <c r="E272" s="129">
        <f t="shared" si="117"/>
        <v>24185.493408565311</v>
      </c>
      <c r="F272" s="199">
        <f t="shared" si="118"/>
        <v>24185.5</v>
      </c>
      <c r="G272" s="130">
        <f t="shared" si="143"/>
        <v>-1.5644500017515384E-3</v>
      </c>
      <c r="I272" s="129">
        <f t="shared" si="146"/>
        <v>-1.5644500017515384E-3</v>
      </c>
      <c r="O272" s="199"/>
      <c r="P272" s="129" t="s">
        <v>567</v>
      </c>
      <c r="Q272" s="201">
        <f t="shared" si="119"/>
        <v>30744.243999999999</v>
      </c>
      <c r="S272" s="131">
        <v>0.1</v>
      </c>
      <c r="Z272" s="24">
        <f t="shared" si="120"/>
        <v>24185.5</v>
      </c>
      <c r="AA272" s="136">
        <f t="shared" si="121"/>
        <v>-2.2081307436589322E-3</v>
      </c>
      <c r="AB272" s="136">
        <f t="shared" si="122"/>
        <v>6.436807419073938E-4</v>
      </c>
      <c r="AC272" s="136">
        <f t="shared" si="133"/>
        <v>6.436807419073938E-4</v>
      </c>
      <c r="AD272" s="136"/>
      <c r="AE272" s="136">
        <f t="shared" si="123"/>
        <v>4.1432489750245295E-8</v>
      </c>
      <c r="AF272" s="202">
        <f t="shared" si="124"/>
        <v>30744.243999999999</v>
      </c>
      <c r="AG272" s="203"/>
      <c r="AH272" s="24">
        <f t="shared" si="125"/>
        <v>9.3795345254340939E-3</v>
      </c>
      <c r="AI272" s="24">
        <f t="shared" si="126"/>
        <v>0.74106007054209844</v>
      </c>
      <c r="AJ272" s="24">
        <f t="shared" si="127"/>
        <v>0.89968254081513555</v>
      </c>
      <c r="AK272" s="24">
        <f t="shared" si="128"/>
        <v>0.15149294680722586</v>
      </c>
      <c r="AL272" s="24">
        <f t="shared" si="129"/>
        <v>2.6122379272072704</v>
      </c>
      <c r="AM272" s="24">
        <f t="shared" si="130"/>
        <v>3.6895442410870136</v>
      </c>
      <c r="AN272" s="136">
        <f t="shared" si="147"/>
        <v>2.4339588101580207</v>
      </c>
      <c r="AO272" s="136">
        <f t="shared" si="147"/>
        <v>2.4339277851018153</v>
      </c>
      <c r="AP272" s="136">
        <f t="shared" si="147"/>
        <v>2.4340638731326565</v>
      </c>
      <c r="AQ272" s="136">
        <f t="shared" si="147"/>
        <v>2.4334668200730807</v>
      </c>
      <c r="AR272" s="136">
        <f t="shared" si="147"/>
        <v>2.4360839846849238</v>
      </c>
      <c r="AS272" s="136">
        <f t="shared" si="147"/>
        <v>2.4245677854752823</v>
      </c>
      <c r="AT272" s="136">
        <f t="shared" si="147"/>
        <v>2.4744323061418689</v>
      </c>
      <c r="AU272" s="136">
        <f t="shared" si="131"/>
        <v>2.2389404739344538</v>
      </c>
      <c r="AV272" s="136"/>
      <c r="AW272" s="136"/>
      <c r="AX272" s="136"/>
      <c r="AY272" s="136"/>
      <c r="AZ272" s="136"/>
      <c r="BA272" s="136"/>
      <c r="BB272" s="136"/>
      <c r="BC272" s="136"/>
      <c r="BD272" s="136"/>
      <c r="BE272" s="136"/>
      <c r="BF272" s="136"/>
      <c r="BG272" s="136"/>
      <c r="BH272" s="136"/>
      <c r="BI272" s="136"/>
      <c r="BJ272" s="136"/>
      <c r="BK272" s="136"/>
      <c r="BL272" s="136"/>
    </row>
    <row r="273" spans="1:64" ht="12.95" customHeight="1" x14ac:dyDescent="0.2">
      <c r="A273" s="206" t="s">
        <v>511</v>
      </c>
      <c r="B273" s="207" t="s">
        <v>646</v>
      </c>
      <c r="C273" s="208">
        <v>45811.4</v>
      </c>
      <c r="D273" s="208"/>
      <c r="E273" s="129">
        <f t="shared" si="117"/>
        <v>24390.493789865359</v>
      </c>
      <c r="F273" s="199">
        <f t="shared" si="118"/>
        <v>24390.5</v>
      </c>
      <c r="G273" s="130">
        <f t="shared" si="143"/>
        <v>-1.4739499965799041E-3</v>
      </c>
      <c r="I273" s="129">
        <f t="shared" si="146"/>
        <v>-1.4739499965799041E-3</v>
      </c>
      <c r="O273" s="199"/>
      <c r="P273" s="129" t="s">
        <v>567</v>
      </c>
      <c r="Q273" s="201">
        <f t="shared" si="119"/>
        <v>30792.9</v>
      </c>
      <c r="S273" s="131">
        <v>0.1</v>
      </c>
      <c r="Z273" s="24">
        <f t="shared" si="120"/>
        <v>24390.5</v>
      </c>
      <c r="AA273" s="136">
        <f t="shared" si="121"/>
        <v>-2.3775752739978954E-3</v>
      </c>
      <c r="AB273" s="136">
        <f t="shared" si="122"/>
        <v>9.0362527741799127E-4</v>
      </c>
      <c r="AC273" s="136">
        <f t="shared" si="133"/>
        <v>9.0362527741799127E-4</v>
      </c>
      <c r="AD273" s="136"/>
      <c r="AE273" s="136">
        <f t="shared" si="123"/>
        <v>8.1653864198874172E-8</v>
      </c>
      <c r="AF273" s="202">
        <f t="shared" si="124"/>
        <v>30792.9</v>
      </c>
      <c r="AG273" s="203"/>
      <c r="AH273" s="24">
        <f t="shared" si="125"/>
        <v>9.3263430350951308E-3</v>
      </c>
      <c r="AI273" s="24">
        <f t="shared" si="126"/>
        <v>0.73860448043605942</v>
      </c>
      <c r="AJ273" s="24">
        <f t="shared" si="127"/>
        <v>0.89238403167664415</v>
      </c>
      <c r="AK273" s="24">
        <f t="shared" si="128"/>
        <v>0.14721542837589249</v>
      </c>
      <c r="AL273" s="24">
        <f t="shared" si="129"/>
        <v>2.6286789445752925</v>
      </c>
      <c r="AM273" s="24">
        <f t="shared" si="130"/>
        <v>3.8134285635504277</v>
      </c>
      <c r="AN273" s="136">
        <f t="shared" si="147"/>
        <v>2.4551580334643011</v>
      </c>
      <c r="AO273" s="136">
        <f t="shared" si="147"/>
        <v>2.4551240798140941</v>
      </c>
      <c r="AP273" s="136">
        <f t="shared" si="147"/>
        <v>2.4552703935144025</v>
      </c>
      <c r="AQ273" s="136">
        <f t="shared" si="147"/>
        <v>2.4546397706573067</v>
      </c>
      <c r="AR273" s="136">
        <f t="shared" si="147"/>
        <v>2.4573554832501676</v>
      </c>
      <c r="AS273" s="136">
        <f t="shared" si="147"/>
        <v>2.445617046892588</v>
      </c>
      <c r="AT273" s="136">
        <f t="shared" si="147"/>
        <v>2.495581264353957</v>
      </c>
      <c r="AU273" s="136">
        <f t="shared" si="131"/>
        <v>2.2650151473545308</v>
      </c>
      <c r="AV273" s="136"/>
      <c r="AW273" s="136"/>
      <c r="AX273" s="136"/>
      <c r="AY273" s="136"/>
      <c r="AZ273" s="136"/>
      <c r="BA273" s="136"/>
      <c r="BB273" s="136"/>
      <c r="BC273" s="136"/>
      <c r="BD273" s="136"/>
      <c r="BE273" s="136"/>
      <c r="BF273" s="136"/>
      <c r="BG273" s="136"/>
      <c r="BH273" s="136"/>
      <c r="BI273" s="136"/>
      <c r="BJ273" s="136"/>
      <c r="BK273" s="136"/>
      <c r="BL273" s="136"/>
    </row>
    <row r="274" spans="1:64" ht="12.95" customHeight="1" x14ac:dyDescent="0.2">
      <c r="A274" s="206" t="s">
        <v>512</v>
      </c>
      <c r="B274" s="207" t="s">
        <v>646</v>
      </c>
      <c r="C274" s="208">
        <v>45812.336000000003</v>
      </c>
      <c r="D274" s="208"/>
      <c r="E274" s="129">
        <f t="shared" si="117"/>
        <v>24394.437401278075</v>
      </c>
      <c r="F274" s="199">
        <f t="shared" si="118"/>
        <v>24394.5</v>
      </c>
      <c r="G274" s="130">
        <f t="shared" si="143"/>
        <v>-1.485754999157507E-2</v>
      </c>
      <c r="I274" s="129">
        <f t="shared" si="146"/>
        <v>-1.485754999157507E-2</v>
      </c>
      <c r="O274" s="199"/>
      <c r="P274" s="129" t="s">
        <v>567</v>
      </c>
      <c r="Q274" s="201">
        <f t="shared" si="119"/>
        <v>30793.836000000003</v>
      </c>
      <c r="S274" s="131">
        <v>0.1</v>
      </c>
      <c r="Z274" s="24">
        <f t="shared" si="120"/>
        <v>24394.5</v>
      </c>
      <c r="AA274" s="136">
        <f t="shared" si="121"/>
        <v>-2.380911428592496E-3</v>
      </c>
      <c r="AB274" s="136">
        <f t="shared" si="122"/>
        <v>-1.2476638562982574E-2</v>
      </c>
      <c r="AC274" s="136">
        <f t="shared" si="133"/>
        <v>-1.2476638562982574E-2</v>
      </c>
      <c r="AD274" s="136"/>
      <c r="AE274" s="136">
        <f t="shared" si="123"/>
        <v>1.5566650983130387E-5</v>
      </c>
      <c r="AF274" s="202">
        <f t="shared" si="124"/>
        <v>30793.836000000003</v>
      </c>
      <c r="AG274" s="203"/>
      <c r="AH274" s="24">
        <f t="shared" si="125"/>
        <v>9.3252652005005304E-3</v>
      </c>
      <c r="AI274" s="24">
        <f t="shared" si="126"/>
        <v>0.73855742575314021</v>
      </c>
      <c r="AJ274" s="24">
        <f t="shared" si="127"/>
        <v>0.8922397028504877</v>
      </c>
      <c r="AK274" s="24">
        <f t="shared" si="128"/>
        <v>0.14713184689650038</v>
      </c>
      <c r="AL274" s="24">
        <f t="shared" si="129"/>
        <v>2.6289986667977914</v>
      </c>
      <c r="AM274" s="24">
        <f t="shared" si="130"/>
        <v>3.8159146784978888</v>
      </c>
      <c r="AN274" s="136">
        <f t="shared" si="147"/>
        <v>2.4555709815119737</v>
      </c>
      <c r="AO274" s="136">
        <f t="shared" si="147"/>
        <v>2.4555369702036525</v>
      </c>
      <c r="AP274" s="136">
        <f t="shared" si="147"/>
        <v>2.4556834828038521</v>
      </c>
      <c r="AQ274" s="136">
        <f t="shared" si="147"/>
        <v>2.4550522162056185</v>
      </c>
      <c r="AR274" s="136">
        <f t="shared" si="147"/>
        <v>2.4577697823709497</v>
      </c>
      <c r="AS274" s="136">
        <f t="shared" si="147"/>
        <v>2.4460273296312165</v>
      </c>
      <c r="AT274" s="136">
        <f t="shared" si="147"/>
        <v>2.4959923567791491</v>
      </c>
      <c r="AU274" s="136">
        <f t="shared" si="131"/>
        <v>2.2655239214700447</v>
      </c>
      <c r="AV274" s="136"/>
      <c r="AW274" s="136"/>
      <c r="AX274" s="136"/>
      <c r="AY274" s="136"/>
      <c r="AZ274" s="136"/>
      <c r="BA274" s="136"/>
      <c r="BB274" s="136"/>
      <c r="BC274" s="136"/>
      <c r="BD274" s="136"/>
      <c r="BE274" s="136"/>
      <c r="BF274" s="136"/>
      <c r="BG274" s="136"/>
      <c r="BH274" s="136"/>
      <c r="BI274" s="136"/>
      <c r="BJ274" s="136"/>
      <c r="BK274" s="136"/>
      <c r="BL274" s="136"/>
    </row>
    <row r="275" spans="1:64" ht="12.95" customHeight="1" x14ac:dyDescent="0.2">
      <c r="A275" s="206" t="s">
        <v>513</v>
      </c>
      <c r="B275" s="207"/>
      <c r="C275" s="208">
        <v>45813.42</v>
      </c>
      <c r="D275" s="208"/>
      <c r="E275" s="129">
        <f t="shared" si="117"/>
        <v>24399.0045751791</v>
      </c>
      <c r="F275" s="199">
        <f t="shared" si="118"/>
        <v>24399</v>
      </c>
      <c r="G275" s="130">
        <f t="shared" si="143"/>
        <v>1.0859000030905008E-3</v>
      </c>
      <c r="I275" s="129">
        <f t="shared" si="146"/>
        <v>1.0859000030905008E-3</v>
      </c>
      <c r="O275" s="199"/>
      <c r="P275" s="129" t="s">
        <v>567</v>
      </c>
      <c r="Q275" s="201">
        <f t="shared" si="119"/>
        <v>30794.92</v>
      </c>
      <c r="S275" s="131">
        <v>0.1</v>
      </c>
      <c r="Z275" s="24">
        <f t="shared" si="120"/>
        <v>24399</v>
      </c>
      <c r="AA275" s="136">
        <f t="shared" si="121"/>
        <v>-2.3846659620720759E-3</v>
      </c>
      <c r="AB275" s="136">
        <f t="shared" si="122"/>
        <v>3.4705659651625767E-3</v>
      </c>
      <c r="AC275" s="136">
        <f t="shared" si="133"/>
        <v>3.4705659651625767E-3</v>
      </c>
      <c r="AD275" s="136"/>
      <c r="AE275" s="136">
        <f t="shared" si="123"/>
        <v>1.2044828118544848E-6</v>
      </c>
      <c r="AF275" s="202">
        <f t="shared" si="124"/>
        <v>30794.92</v>
      </c>
      <c r="AG275" s="203"/>
      <c r="AH275" s="24">
        <f t="shared" si="125"/>
        <v>9.32405081802095E-3</v>
      </c>
      <c r="AI275" s="24">
        <f t="shared" si="126"/>
        <v>0.73850452833602653</v>
      </c>
      <c r="AJ275" s="24">
        <f t="shared" si="127"/>
        <v>0.89207724589297455</v>
      </c>
      <c r="AK275" s="24">
        <f t="shared" si="128"/>
        <v>0.14703781248113032</v>
      </c>
      <c r="AL275" s="24">
        <f t="shared" si="129"/>
        <v>2.629358305631079</v>
      </c>
      <c r="AM275" s="24">
        <f t="shared" si="130"/>
        <v>3.8187148066830185</v>
      </c>
      <c r="AN275" s="136">
        <f t="shared" si="147"/>
        <v>2.4560355166412293</v>
      </c>
      <c r="AO275" s="136">
        <f t="shared" si="147"/>
        <v>2.4560014404481714</v>
      </c>
      <c r="AP275" s="136">
        <f t="shared" si="147"/>
        <v>2.4561481767670532</v>
      </c>
      <c r="AQ275" s="136">
        <f t="shared" si="147"/>
        <v>2.4555161865236275</v>
      </c>
      <c r="AR275" s="136">
        <f t="shared" si="147"/>
        <v>2.4582358346634843</v>
      </c>
      <c r="AS275" s="136">
        <f t="shared" si="147"/>
        <v>2.4464888783433256</v>
      </c>
      <c r="AT275" s="136">
        <f t="shared" si="147"/>
        <v>2.4964547644499842</v>
      </c>
      <c r="AU275" s="136">
        <f t="shared" si="131"/>
        <v>2.2660962923499977</v>
      </c>
      <c r="AV275" s="136"/>
      <c r="AW275" s="136"/>
      <c r="AX275" s="136"/>
      <c r="AY275" s="136"/>
      <c r="AZ275" s="136"/>
      <c r="BA275" s="136"/>
      <c r="BB275" s="136"/>
      <c r="BC275" s="136"/>
      <c r="BD275" s="136"/>
      <c r="BE275" s="136"/>
      <c r="BF275" s="136"/>
      <c r="BG275" s="136"/>
      <c r="BH275" s="136"/>
      <c r="BI275" s="136"/>
      <c r="BJ275" s="136"/>
      <c r="BK275" s="136"/>
      <c r="BL275" s="136"/>
    </row>
    <row r="276" spans="1:64" ht="12.95" customHeight="1" x14ac:dyDescent="0.2">
      <c r="A276" s="206" t="s">
        <v>512</v>
      </c>
      <c r="B276" s="207" t="s">
        <v>646</v>
      </c>
      <c r="C276" s="208">
        <v>45816.370999999999</v>
      </c>
      <c r="D276" s="208"/>
      <c r="E276" s="129">
        <f t="shared" si="117"/>
        <v>24411.437905605289</v>
      </c>
      <c r="F276" s="199">
        <f t="shared" si="118"/>
        <v>24411.5</v>
      </c>
      <c r="G276" s="130">
        <f t="shared" si="143"/>
        <v>-1.4737849996890873E-2</v>
      </c>
      <c r="I276" s="129">
        <f t="shared" si="146"/>
        <v>-1.4737849996890873E-2</v>
      </c>
      <c r="O276" s="199"/>
      <c r="P276" s="129" t="s">
        <v>567</v>
      </c>
      <c r="Q276" s="201">
        <f t="shared" si="119"/>
        <v>30797.870999999999</v>
      </c>
      <c r="S276" s="131">
        <v>0.1</v>
      </c>
      <c r="Z276" s="24">
        <f t="shared" si="120"/>
        <v>24411.5</v>
      </c>
      <c r="AA276" s="136">
        <f t="shared" si="121"/>
        <v>-2.3951027697404568E-3</v>
      </c>
      <c r="AB276" s="136">
        <f t="shared" si="122"/>
        <v>-1.2342747227150416E-2</v>
      </c>
      <c r="AC276" s="136">
        <f t="shared" si="133"/>
        <v>-1.2342747227150416E-2</v>
      </c>
      <c r="AD276" s="136"/>
      <c r="AE276" s="136">
        <f t="shared" si="123"/>
        <v>1.5234340911332928E-5</v>
      </c>
      <c r="AF276" s="202">
        <f t="shared" si="124"/>
        <v>30797.870999999999</v>
      </c>
      <c r="AG276" s="203"/>
      <c r="AH276" s="24">
        <f t="shared" si="125"/>
        <v>9.3206674353525695E-3</v>
      </c>
      <c r="AI276" s="24">
        <f t="shared" si="126"/>
        <v>0.73835780817950658</v>
      </c>
      <c r="AJ276" s="24">
        <f t="shared" si="127"/>
        <v>0.89162549349107034</v>
      </c>
      <c r="AK276" s="24">
        <f t="shared" si="128"/>
        <v>0.14677657667137534</v>
      </c>
      <c r="AL276" s="24">
        <f t="shared" si="129"/>
        <v>2.6303570323765428</v>
      </c>
      <c r="AM276" s="24">
        <f t="shared" si="130"/>
        <v>3.8265110452737909</v>
      </c>
      <c r="AN276" s="136">
        <f t="shared" si="147"/>
        <v>2.4573257176323859</v>
      </c>
      <c r="AO276" s="136">
        <f t="shared" si="147"/>
        <v>2.4572914610987575</v>
      </c>
      <c r="AP276" s="136">
        <f t="shared" si="147"/>
        <v>2.4574388186073337</v>
      </c>
      <c r="AQ276" s="136">
        <f t="shared" si="147"/>
        <v>2.4568048213953761</v>
      </c>
      <c r="AR276" s="136">
        <f t="shared" si="147"/>
        <v>2.4595302344285681</v>
      </c>
      <c r="AS276" s="136">
        <f t="shared" si="147"/>
        <v>2.447770850771497</v>
      </c>
      <c r="AT276" s="136">
        <f t="shared" si="147"/>
        <v>2.4977388343436173</v>
      </c>
      <c r="AU276" s="136">
        <f t="shared" si="131"/>
        <v>2.2676862114609779</v>
      </c>
      <c r="AV276" s="136"/>
      <c r="AW276" s="136"/>
      <c r="AX276" s="136"/>
      <c r="AY276" s="136"/>
      <c r="AZ276" s="136"/>
      <c r="BA276" s="136"/>
      <c r="BB276" s="136"/>
      <c r="BC276" s="136"/>
      <c r="BD276" s="136"/>
      <c r="BE276" s="136"/>
      <c r="BF276" s="136"/>
      <c r="BG276" s="136"/>
      <c r="BH276" s="136"/>
      <c r="BI276" s="136"/>
      <c r="BJ276" s="136"/>
      <c r="BK276" s="136"/>
      <c r="BL276" s="136"/>
    </row>
    <row r="277" spans="1:64" ht="12.95" customHeight="1" x14ac:dyDescent="0.2">
      <c r="A277" s="206" t="s">
        <v>515</v>
      </c>
      <c r="B277" s="207" t="s">
        <v>646</v>
      </c>
      <c r="C277" s="208">
        <v>45816.623</v>
      </c>
      <c r="D277" s="208"/>
      <c r="E277" s="129">
        <f t="shared" ref="E277:E340" si="148">(C277-C$7)/C$8</f>
        <v>24412.499647139481</v>
      </c>
      <c r="F277" s="199">
        <f t="shared" ref="F277:F340" si="149">ROUND(2*E277,0)/2</f>
        <v>24412.5</v>
      </c>
      <c r="G277" s="130">
        <f t="shared" si="143"/>
        <v>-8.3749997429549694E-5</v>
      </c>
      <c r="I277" s="129">
        <f t="shared" si="146"/>
        <v>-8.3749997429549694E-5</v>
      </c>
      <c r="O277" s="199"/>
      <c r="P277" s="129" t="s">
        <v>567</v>
      </c>
      <c r="Q277" s="201">
        <f t="shared" ref="Q277:Q340" si="150">+C277-15018.5</f>
        <v>30798.123</v>
      </c>
      <c r="S277" s="131">
        <v>0.1</v>
      </c>
      <c r="Z277" s="24">
        <f t="shared" ref="Z277:Z340" si="151">F277</f>
        <v>24412.5</v>
      </c>
      <c r="AA277" s="136">
        <f t="shared" ref="AA277:AA340" si="152">AB$3+AB$4*Z277+AB$5*Z277^2+AH277</f>
        <v>-2.3959381935958184E-3</v>
      </c>
      <c r="AB277" s="136">
        <f t="shared" ref="AB277:AB340" si="153">+G277-AA277</f>
        <v>2.3121881961662687E-3</v>
      </c>
      <c r="AC277" s="136">
        <f t="shared" si="133"/>
        <v>2.3121881961662687E-3</v>
      </c>
      <c r="AD277" s="136"/>
      <c r="AE277" s="136">
        <f t="shared" ref="AE277:AE340" si="154">+(G277-AA277)^2*S277</f>
        <v>5.3462142544906239E-7</v>
      </c>
      <c r="AF277" s="202">
        <f t="shared" ref="AF277:AF340" si="155">+C277-15018.5</f>
        <v>30798.123</v>
      </c>
      <c r="AG277" s="203"/>
      <c r="AH277" s="24">
        <f t="shared" ref="AH277:AH340" si="156">$AB$6*($AB$11/AI277*AJ277+$AB$12)</f>
        <v>9.3203961234972054E-3</v>
      </c>
      <c r="AI277" s="24">
        <f t="shared" ref="AI277:AI340" si="157">1+$AB$7*COS(AL277)</f>
        <v>0.73834608435377924</v>
      </c>
      <c r="AJ277" s="24">
        <f t="shared" ref="AJ277:AJ340" si="158">SIN(AL277+RADIANS($AB$9))</f>
        <v>0.89158932263192459</v>
      </c>
      <c r="AK277" s="24">
        <f t="shared" ref="AK277:AK340" si="159">$AB$7*SIN(AL277)</f>
        <v>0.14675567596178496</v>
      </c>
      <c r="AL277" s="24">
        <f t="shared" ref="AL277:AL340" si="160">2*ATAN(AM277)</f>
        <v>2.6304369133818897</v>
      </c>
      <c r="AM277" s="24">
        <f t="shared" ref="AM277:AM340" si="161">SQRT((1+$AB$7)/(1-$AB$7))*TAN(AN277/2)</f>
        <v>3.8271358975749257</v>
      </c>
      <c r="AN277" s="136">
        <f t="shared" si="147"/>
        <v>2.4574289226457275</v>
      </c>
      <c r="AO277" s="136">
        <f t="shared" si="147"/>
        <v>2.4573946516782992</v>
      </c>
      <c r="AP277" s="136">
        <f t="shared" si="147"/>
        <v>2.4575420588656445</v>
      </c>
      <c r="AQ277" s="136">
        <f t="shared" si="147"/>
        <v>2.4569079012981803</v>
      </c>
      <c r="AR277" s="136">
        <f t="shared" si="147"/>
        <v>2.4596337743522394</v>
      </c>
      <c r="AS277" s="136">
        <f t="shared" si="147"/>
        <v>2.4478734017623514</v>
      </c>
      <c r="AT277" s="136">
        <f t="shared" si="147"/>
        <v>2.4978415348024678</v>
      </c>
      <c r="AU277" s="136">
        <f t="shared" ref="AU277:AU340" si="162">RADIANS($AB$9)+$AB$18*(F277-AB$15)</f>
        <v>2.2678134049898562</v>
      </c>
      <c r="AV277" s="136"/>
      <c r="AW277" s="136"/>
      <c r="AX277" s="136"/>
      <c r="AY277" s="136"/>
      <c r="AZ277" s="136"/>
      <c r="BA277" s="136"/>
      <c r="BB277" s="136"/>
      <c r="BC277" s="136"/>
      <c r="BD277" s="136"/>
      <c r="BE277" s="136"/>
      <c r="BF277" s="136"/>
      <c r="BG277" s="136"/>
      <c r="BH277" s="136"/>
      <c r="BI277" s="136"/>
      <c r="BJ277" s="136"/>
      <c r="BK277" s="136"/>
      <c r="BL277" s="136"/>
    </row>
    <row r="278" spans="1:64" ht="12.95" customHeight="1" x14ac:dyDescent="0.2">
      <c r="A278" s="206" t="s">
        <v>516</v>
      </c>
      <c r="B278" s="207" t="s">
        <v>646</v>
      </c>
      <c r="C278" s="208">
        <v>45820.411</v>
      </c>
      <c r="D278" s="208"/>
      <c r="E278" s="129">
        <f t="shared" si="148"/>
        <v>24428.459476232802</v>
      </c>
      <c r="F278" s="199">
        <f t="shared" si="149"/>
        <v>24428.5</v>
      </c>
      <c r="G278" s="130">
        <f t="shared" si="143"/>
        <v>-9.6181499975500628E-3</v>
      </c>
      <c r="I278" s="129">
        <f t="shared" si="146"/>
        <v>-9.6181499975500628E-3</v>
      </c>
      <c r="O278" s="199"/>
      <c r="P278" s="129" t="s">
        <v>567</v>
      </c>
      <c r="Q278" s="201">
        <f t="shared" si="150"/>
        <v>30801.911</v>
      </c>
      <c r="S278" s="131">
        <v>0.1</v>
      </c>
      <c r="Z278" s="24">
        <f t="shared" si="151"/>
        <v>24428.5</v>
      </c>
      <c r="AA278" s="136">
        <f t="shared" si="152"/>
        <v>-2.4093146219332003E-3</v>
      </c>
      <c r="AB278" s="136">
        <f t="shared" si="153"/>
        <v>-7.2088353756168625E-3</v>
      </c>
      <c r="AC278" s="136">
        <f t="shared" si="133"/>
        <v>-7.2088353756168625E-3</v>
      </c>
      <c r="AD278" s="136"/>
      <c r="AE278" s="136">
        <f t="shared" si="154"/>
        <v>5.1967307472745119E-6</v>
      </c>
      <c r="AF278" s="202">
        <f t="shared" si="155"/>
        <v>30801.911</v>
      </c>
      <c r="AG278" s="203"/>
      <c r="AH278" s="24">
        <f t="shared" si="156"/>
        <v>9.3160422231598258E-3</v>
      </c>
      <c r="AI278" s="24">
        <f t="shared" si="157"/>
        <v>0.73815878071339791</v>
      </c>
      <c r="AJ278" s="24">
        <f t="shared" si="158"/>
        <v>0.89100997174409236</v>
      </c>
      <c r="AK278" s="24">
        <f t="shared" si="159"/>
        <v>0.14642122756795048</v>
      </c>
      <c r="AL278" s="24">
        <f t="shared" si="160"/>
        <v>2.6317146648871614</v>
      </c>
      <c r="AM278" s="24">
        <f t="shared" si="161"/>
        <v>3.8371568700710781</v>
      </c>
      <c r="AN278" s="136">
        <f t="shared" si="147"/>
        <v>2.4590799802815289</v>
      </c>
      <c r="AO278" s="136">
        <f t="shared" si="147"/>
        <v>2.4590454782454931</v>
      </c>
      <c r="AP278" s="136">
        <f t="shared" si="147"/>
        <v>2.4591936799475715</v>
      </c>
      <c r="AQ278" s="136">
        <f t="shared" si="147"/>
        <v>2.4585569608080955</v>
      </c>
      <c r="AR278" s="136">
        <f t="shared" si="147"/>
        <v>2.4612901704915253</v>
      </c>
      <c r="AS278" s="136">
        <f t="shared" si="147"/>
        <v>2.4495140810365839</v>
      </c>
      <c r="AT278" s="136">
        <f t="shared" si="147"/>
        <v>2.499484236297925</v>
      </c>
      <c r="AU278" s="136">
        <f t="shared" si="162"/>
        <v>2.2698485014519112</v>
      </c>
      <c r="AV278" s="136"/>
      <c r="AW278" s="136"/>
      <c r="AX278" s="136"/>
      <c r="AY278" s="136"/>
      <c r="AZ278" s="136"/>
      <c r="BA278" s="136"/>
      <c r="BB278" s="136"/>
      <c r="BC278" s="136"/>
      <c r="BD278" s="136"/>
      <c r="BE278" s="136"/>
      <c r="BF278" s="136"/>
      <c r="BG278" s="136"/>
      <c r="BH278" s="136"/>
      <c r="BI278" s="136"/>
      <c r="BJ278" s="136"/>
      <c r="BK278" s="136"/>
      <c r="BL278" s="136"/>
    </row>
    <row r="279" spans="1:64" ht="12.95" customHeight="1" x14ac:dyDescent="0.2">
      <c r="A279" s="206" t="s">
        <v>516</v>
      </c>
      <c r="B279" s="207"/>
      <c r="C279" s="208">
        <v>45820.525999999998</v>
      </c>
      <c r="D279" s="208"/>
      <c r="E279" s="129">
        <f t="shared" si="148"/>
        <v>24428.944001139269</v>
      </c>
      <c r="F279" s="199">
        <f t="shared" si="149"/>
        <v>24429</v>
      </c>
      <c r="G279" s="130">
        <f t="shared" si="143"/>
        <v>-1.3291099996422417E-2</v>
      </c>
      <c r="I279" s="129">
        <f t="shared" si="146"/>
        <v>-1.3291099996422417E-2</v>
      </c>
      <c r="O279" s="199"/>
      <c r="P279" s="129" t="s">
        <v>567</v>
      </c>
      <c r="Q279" s="201">
        <f t="shared" si="150"/>
        <v>30802.025999999998</v>
      </c>
      <c r="S279" s="131">
        <v>0.1</v>
      </c>
      <c r="Z279" s="24">
        <f t="shared" si="151"/>
        <v>24429</v>
      </c>
      <c r="AA279" s="136">
        <f t="shared" si="152"/>
        <v>-2.4097329277449776E-3</v>
      </c>
      <c r="AB279" s="136">
        <f t="shared" si="153"/>
        <v>-1.088136706867744E-2</v>
      </c>
      <c r="AC279" s="136">
        <f t="shared" si="133"/>
        <v>-1.088136706867744E-2</v>
      </c>
      <c r="AD279" s="136"/>
      <c r="AE279" s="136">
        <f t="shared" si="154"/>
        <v>1.1840414928329786E-5</v>
      </c>
      <c r="AF279" s="202">
        <f t="shared" si="155"/>
        <v>30802.025999999998</v>
      </c>
      <c r="AG279" s="203"/>
      <c r="AH279" s="24">
        <f t="shared" si="156"/>
        <v>9.3159057723480477E-3</v>
      </c>
      <c r="AI279" s="24">
        <f t="shared" si="157"/>
        <v>0.73815293588989561</v>
      </c>
      <c r="AJ279" s="24">
        <f t="shared" si="158"/>
        <v>0.89099184832372147</v>
      </c>
      <c r="AK279" s="24">
        <f t="shared" si="159"/>
        <v>0.14641077493449337</v>
      </c>
      <c r="AL279" s="24">
        <f t="shared" si="160"/>
        <v>2.631754584181853</v>
      </c>
      <c r="AM279" s="24">
        <f t="shared" si="161"/>
        <v>3.8374707350704491</v>
      </c>
      <c r="AN279" s="136">
        <f t="shared" si="147"/>
        <v>2.4591315690885174</v>
      </c>
      <c r="AO279" s="136">
        <f t="shared" si="147"/>
        <v>2.4590970598277884</v>
      </c>
      <c r="AP279" s="136">
        <f t="shared" si="147"/>
        <v>2.459245286347699</v>
      </c>
      <c r="AQ279" s="136">
        <f t="shared" si="147"/>
        <v>2.4586084872847822</v>
      </c>
      <c r="AR279" s="136">
        <f t="shared" si="147"/>
        <v>2.4613419255167628</v>
      </c>
      <c r="AS279" s="136">
        <f t="shared" si="147"/>
        <v>2.4495653481302457</v>
      </c>
      <c r="AT279" s="136">
        <f t="shared" si="147"/>
        <v>2.4995355553864447</v>
      </c>
      <c r="AU279" s="136">
        <f t="shared" si="162"/>
        <v>2.2699120982163503</v>
      </c>
      <c r="AV279" s="136"/>
      <c r="AW279" s="136"/>
      <c r="AX279" s="136"/>
      <c r="AY279" s="136"/>
      <c r="AZ279" s="136"/>
      <c r="BA279" s="136"/>
      <c r="BB279" s="136"/>
      <c r="BC279" s="136"/>
      <c r="BD279" s="136"/>
      <c r="BE279" s="136"/>
      <c r="BF279" s="136"/>
      <c r="BG279" s="136"/>
      <c r="BH279" s="136"/>
      <c r="BI279" s="136"/>
      <c r="BJ279" s="136"/>
      <c r="BK279" s="136"/>
      <c r="BL279" s="136"/>
    </row>
    <row r="280" spans="1:64" ht="12.95" customHeight="1" x14ac:dyDescent="0.2">
      <c r="A280" s="206" t="s">
        <v>515</v>
      </c>
      <c r="B280" s="207"/>
      <c r="C280" s="208">
        <v>45837.625</v>
      </c>
      <c r="D280" s="208"/>
      <c r="E280" s="129">
        <f t="shared" si="148"/>
        <v>24500.986534842199</v>
      </c>
      <c r="F280" s="199">
        <f t="shared" si="149"/>
        <v>24501</v>
      </c>
      <c r="G280" s="130">
        <f t="shared" si="143"/>
        <v>-3.1958999970811419E-3</v>
      </c>
      <c r="I280" s="129">
        <f t="shared" si="146"/>
        <v>-3.1958999970811419E-3</v>
      </c>
      <c r="O280" s="199"/>
      <c r="P280" s="129" t="s">
        <v>567</v>
      </c>
      <c r="Q280" s="201">
        <f t="shared" si="150"/>
        <v>30819.125</v>
      </c>
      <c r="S280" s="131">
        <v>0.1</v>
      </c>
      <c r="Z280" s="24">
        <f t="shared" si="151"/>
        <v>24501</v>
      </c>
      <c r="AA280" s="136">
        <f t="shared" si="152"/>
        <v>-2.4701534626248457E-3</v>
      </c>
      <c r="AB280" s="136">
        <f t="shared" si="153"/>
        <v>-7.2574653445629626E-4</v>
      </c>
      <c r="AC280" s="136">
        <f t="shared" si="133"/>
        <v>-7.2574653445629626E-4</v>
      </c>
      <c r="AD280" s="136"/>
      <c r="AE280" s="136">
        <f t="shared" si="154"/>
        <v>5.2670803227532408E-8</v>
      </c>
      <c r="AF280" s="202">
        <f t="shared" si="155"/>
        <v>30819.125</v>
      </c>
      <c r="AG280" s="203"/>
      <c r="AH280" s="24">
        <f t="shared" si="156"/>
        <v>9.2960097174681813E-3</v>
      </c>
      <c r="AI280" s="24">
        <f t="shared" si="157"/>
        <v>0.73731659401067473</v>
      </c>
      <c r="AJ280" s="24">
        <f t="shared" si="158"/>
        <v>0.88837028293109732</v>
      </c>
      <c r="AK280" s="24">
        <f t="shared" si="159"/>
        <v>0.14490489369875434</v>
      </c>
      <c r="AL280" s="24">
        <f t="shared" si="160"/>
        <v>2.6374963939884251</v>
      </c>
      <c r="AM280" s="24">
        <f t="shared" si="161"/>
        <v>3.8831221750115565</v>
      </c>
      <c r="AN280" s="136">
        <f t="shared" si="147"/>
        <v>2.4665561119704624</v>
      </c>
      <c r="AO280" s="136">
        <f t="shared" si="147"/>
        <v>2.4665205601974844</v>
      </c>
      <c r="AP280" s="136">
        <f t="shared" si="147"/>
        <v>2.4666723528120427</v>
      </c>
      <c r="AQ280" s="136">
        <f t="shared" si="147"/>
        <v>2.4660241269817567</v>
      </c>
      <c r="AR280" s="136">
        <f t="shared" si="147"/>
        <v>2.4687900131267528</v>
      </c>
      <c r="AS280" s="136">
        <f t="shared" si="147"/>
        <v>2.4569452225213722</v>
      </c>
      <c r="AT280" s="136">
        <f t="shared" si="147"/>
        <v>2.5069158330428731</v>
      </c>
      <c r="AU280" s="136">
        <f t="shared" si="162"/>
        <v>2.2790700322955968</v>
      </c>
      <c r="AV280" s="136"/>
      <c r="AW280" s="136"/>
      <c r="AX280" s="136"/>
      <c r="AY280" s="136"/>
      <c r="AZ280" s="136"/>
      <c r="BA280" s="136"/>
      <c r="BB280" s="136"/>
      <c r="BC280" s="136"/>
      <c r="BD280" s="136"/>
      <c r="BE280" s="136"/>
      <c r="BF280" s="136"/>
      <c r="BG280" s="136"/>
      <c r="BH280" s="136"/>
      <c r="BI280" s="136"/>
      <c r="BJ280" s="136"/>
      <c r="BK280" s="136"/>
      <c r="BL280" s="136"/>
    </row>
    <row r="281" spans="1:64" ht="12.95" customHeight="1" x14ac:dyDescent="0.2">
      <c r="A281" s="206" t="s">
        <v>517</v>
      </c>
      <c r="B281" s="207"/>
      <c r="C281" s="208">
        <v>46112.464999999997</v>
      </c>
      <c r="D281" s="208"/>
      <c r="E281" s="129">
        <f t="shared" si="148"/>
        <v>25658.958928719643</v>
      </c>
      <c r="F281" s="199">
        <f t="shared" si="149"/>
        <v>25659</v>
      </c>
      <c r="G281" s="130">
        <f t="shared" si="143"/>
        <v>-9.7480999975232407E-3</v>
      </c>
      <c r="I281" s="129">
        <f t="shared" si="146"/>
        <v>-9.7480999975232407E-3</v>
      </c>
      <c r="O281" s="199"/>
      <c r="P281" s="129" t="s">
        <v>567</v>
      </c>
      <c r="Q281" s="201">
        <f t="shared" si="150"/>
        <v>31093.964999999997</v>
      </c>
      <c r="S281" s="131">
        <v>0.1</v>
      </c>
      <c r="Z281" s="24">
        <f t="shared" si="151"/>
        <v>25659</v>
      </c>
      <c r="AA281" s="136">
        <f t="shared" si="152"/>
        <v>-3.4902853672739795E-3</v>
      </c>
      <c r="AB281" s="136">
        <f t="shared" si="153"/>
        <v>-6.2578146302492612E-3</v>
      </c>
      <c r="AC281" s="136">
        <f t="shared" si="133"/>
        <v>-6.2578146302492612E-3</v>
      </c>
      <c r="AD281" s="136"/>
      <c r="AE281" s="136">
        <f t="shared" si="154"/>
        <v>3.9160243946561698E-6</v>
      </c>
      <c r="AF281" s="202">
        <f t="shared" si="155"/>
        <v>31093.964999999997</v>
      </c>
      <c r="AG281" s="203"/>
      <c r="AH281" s="24">
        <f t="shared" si="156"/>
        <v>8.9105544528190455E-3</v>
      </c>
      <c r="AI281" s="24">
        <f t="shared" si="157"/>
        <v>0.72527260835728624</v>
      </c>
      <c r="AJ281" s="24">
        <f t="shared" si="158"/>
        <v>0.84313795676853265</v>
      </c>
      <c r="AK281" s="24">
        <f t="shared" si="159"/>
        <v>0.12051912827925261</v>
      </c>
      <c r="AL281" s="24">
        <f t="shared" si="160"/>
        <v>2.7281869765696203</v>
      </c>
      <c r="AM281" s="24">
        <f t="shared" si="161"/>
        <v>4.7687649242784387</v>
      </c>
      <c r="AN281" s="136">
        <f t="shared" ref="AN281:AT290" si="163">$AU281+$AB$7*SIN(AO281)</f>
        <v>2.5848901882107045</v>
      </c>
      <c r="AO281" s="136">
        <f t="shared" si="163"/>
        <v>2.5848383190572615</v>
      </c>
      <c r="AP281" s="136">
        <f t="shared" si="163"/>
        <v>2.5850419602526191</v>
      </c>
      <c r="AQ281" s="136">
        <f t="shared" si="163"/>
        <v>2.5842423051879626</v>
      </c>
      <c r="AR281" s="136">
        <f t="shared" si="163"/>
        <v>2.5873800972714776</v>
      </c>
      <c r="AS281" s="136">
        <f t="shared" si="163"/>
        <v>2.5750320930982706</v>
      </c>
      <c r="AT281" s="136">
        <f t="shared" si="163"/>
        <v>2.6230980295469579</v>
      </c>
      <c r="AU281" s="136">
        <f t="shared" si="162"/>
        <v>2.4263601387368126</v>
      </c>
      <c r="AV281" s="136"/>
      <c r="AW281" s="136"/>
      <c r="AX281" s="136"/>
      <c r="AY281" s="136"/>
      <c r="AZ281" s="136"/>
      <c r="BA281" s="136"/>
      <c r="BB281" s="136"/>
      <c r="BC281" s="136"/>
      <c r="BD281" s="136"/>
      <c r="BE281" s="136"/>
      <c r="BF281" s="136"/>
      <c r="BG281" s="136"/>
      <c r="BH281" s="136"/>
      <c r="BI281" s="136"/>
      <c r="BJ281" s="136"/>
      <c r="BK281" s="136"/>
      <c r="BL281" s="136"/>
    </row>
    <row r="282" spans="1:64" ht="12.95" customHeight="1" x14ac:dyDescent="0.2">
      <c r="A282" s="206" t="s">
        <v>517</v>
      </c>
      <c r="B282" s="207" t="s">
        <v>646</v>
      </c>
      <c r="C282" s="208">
        <v>46112.582999999999</v>
      </c>
      <c r="D282" s="208"/>
      <c r="E282" s="129">
        <f t="shared" si="148"/>
        <v>25659.456093406297</v>
      </c>
      <c r="F282" s="199">
        <f t="shared" si="149"/>
        <v>25659.5</v>
      </c>
      <c r="G282" s="130">
        <f t="shared" si="143"/>
        <v>-1.0421049999422394E-2</v>
      </c>
      <c r="I282" s="129">
        <f t="shared" si="146"/>
        <v>-1.0421049999422394E-2</v>
      </c>
      <c r="O282" s="199"/>
      <c r="P282" s="129" t="s">
        <v>567</v>
      </c>
      <c r="Q282" s="201">
        <f t="shared" si="150"/>
        <v>31094.082999999999</v>
      </c>
      <c r="S282" s="131">
        <v>0.1</v>
      </c>
      <c r="Z282" s="24">
        <f t="shared" si="151"/>
        <v>25659.5</v>
      </c>
      <c r="AA282" s="136">
        <f t="shared" si="152"/>
        <v>-3.4907447176867959E-3</v>
      </c>
      <c r="AB282" s="136">
        <f t="shared" si="153"/>
        <v>-6.9303052817355978E-3</v>
      </c>
      <c r="AC282" s="136">
        <f t="shared" ref="AC282:AC345" si="164">+G282-AA282</f>
        <v>-6.9303052817355978E-3</v>
      </c>
      <c r="AD282" s="136"/>
      <c r="AE282" s="136">
        <f t="shared" si="154"/>
        <v>4.8029131298052326E-6</v>
      </c>
      <c r="AF282" s="202">
        <f t="shared" si="155"/>
        <v>31094.082999999999</v>
      </c>
      <c r="AG282" s="203"/>
      <c r="AH282" s="24">
        <f t="shared" si="156"/>
        <v>8.9103621914062309E-3</v>
      </c>
      <c r="AI282" s="24">
        <f t="shared" si="157"/>
        <v>0.72526796402158467</v>
      </c>
      <c r="AJ282" s="24">
        <f t="shared" si="158"/>
        <v>0.84311723448194587</v>
      </c>
      <c r="AK282" s="24">
        <f t="shared" si="159"/>
        <v>0.120508540805848</v>
      </c>
      <c r="AL282" s="24">
        <f t="shared" si="160"/>
        <v>2.7282255143501044</v>
      </c>
      <c r="AM282" s="24">
        <f t="shared" si="161"/>
        <v>4.7692224313326417</v>
      </c>
      <c r="AN282" s="136">
        <f t="shared" si="163"/>
        <v>2.5849408764854642</v>
      </c>
      <c r="AO282" s="136">
        <f t="shared" si="163"/>
        <v>2.584889000921359</v>
      </c>
      <c r="AP282" s="136">
        <f t="shared" si="163"/>
        <v>2.5850926608611537</v>
      </c>
      <c r="AQ282" s="136">
        <f t="shared" si="163"/>
        <v>2.584292957426098</v>
      </c>
      <c r="AR282" s="136">
        <f t="shared" si="163"/>
        <v>2.5874308405109314</v>
      </c>
      <c r="AS282" s="136">
        <f t="shared" si="163"/>
        <v>2.5750828715143661</v>
      </c>
      <c r="AT282" s="136">
        <f t="shared" si="163"/>
        <v>2.6231472223762635</v>
      </c>
      <c r="AU282" s="136">
        <f t="shared" si="162"/>
        <v>2.4264237355012517</v>
      </c>
      <c r="AV282" s="136"/>
      <c r="AW282" s="136"/>
      <c r="AX282" s="136"/>
      <c r="AY282" s="136"/>
      <c r="AZ282" s="136"/>
      <c r="BA282" s="136"/>
      <c r="BB282" s="136"/>
      <c r="BC282" s="136"/>
      <c r="BD282" s="136"/>
      <c r="BE282" s="136"/>
      <c r="BF282" s="136"/>
      <c r="BG282" s="136"/>
      <c r="BH282" s="136"/>
      <c r="BI282" s="136"/>
      <c r="BJ282" s="136"/>
      <c r="BK282" s="136"/>
      <c r="BL282" s="136"/>
    </row>
    <row r="283" spans="1:64" ht="12.95" customHeight="1" x14ac:dyDescent="0.2">
      <c r="A283" s="206" t="s">
        <v>518</v>
      </c>
      <c r="B283" s="207"/>
      <c r="C283" s="208">
        <v>46113.417999999998</v>
      </c>
      <c r="D283" s="208"/>
      <c r="E283" s="129">
        <f t="shared" si="148"/>
        <v>25662.974165553314</v>
      </c>
      <c r="F283" s="199">
        <f t="shared" si="149"/>
        <v>25663</v>
      </c>
      <c r="G283" s="130">
        <f t="shared" si="143"/>
        <v>-6.131699999968987E-3</v>
      </c>
      <c r="I283" s="129">
        <f t="shared" si="146"/>
        <v>-6.131699999968987E-3</v>
      </c>
      <c r="O283" s="199"/>
      <c r="P283" s="129" t="s">
        <v>567</v>
      </c>
      <c r="Q283" s="201">
        <f t="shared" si="150"/>
        <v>31094.917999999998</v>
      </c>
      <c r="S283" s="131">
        <v>0.1</v>
      </c>
      <c r="Z283" s="24">
        <f t="shared" si="151"/>
        <v>25663</v>
      </c>
      <c r="AA283" s="136">
        <f t="shared" si="152"/>
        <v>-3.493960609054934E-3</v>
      </c>
      <c r="AB283" s="136">
        <f t="shared" si="153"/>
        <v>-2.6377393909140529E-3</v>
      </c>
      <c r="AC283" s="136">
        <f t="shared" si="164"/>
        <v>-2.6377393909140529E-3</v>
      </c>
      <c r="AD283" s="136"/>
      <c r="AE283" s="136">
        <f t="shared" si="154"/>
        <v>6.9576690943796389E-7</v>
      </c>
      <c r="AF283" s="202">
        <f t="shared" si="155"/>
        <v>31094.917999999998</v>
      </c>
      <c r="AG283" s="203"/>
      <c r="AH283" s="24">
        <f t="shared" si="156"/>
        <v>8.9090157550380904E-3</v>
      </c>
      <c r="AI283" s="24">
        <f t="shared" si="157"/>
        <v>0.72523546676092443</v>
      </c>
      <c r="AJ283" s="24">
        <f t="shared" si="158"/>
        <v>0.84297215085093746</v>
      </c>
      <c r="AK283" s="24">
        <f t="shared" si="159"/>
        <v>0.1204344272785525</v>
      </c>
      <c r="AL283" s="24">
        <f t="shared" si="160"/>
        <v>2.7284952649945957</v>
      </c>
      <c r="AM283" s="24">
        <f t="shared" si="161"/>
        <v>4.7724271724205911</v>
      </c>
      <c r="AN283" s="136">
        <f t="shared" si="163"/>
        <v>2.5852956853188127</v>
      </c>
      <c r="AO283" s="136">
        <f t="shared" si="163"/>
        <v>2.5852437649061759</v>
      </c>
      <c r="AP283" s="136">
        <f t="shared" si="163"/>
        <v>2.5854475559372783</v>
      </c>
      <c r="AQ283" s="136">
        <f t="shared" si="163"/>
        <v>2.5846475144030423</v>
      </c>
      <c r="AR283" s="136">
        <f t="shared" si="163"/>
        <v>2.5877860326448205</v>
      </c>
      <c r="AS283" s="136">
        <f t="shared" si="163"/>
        <v>2.575438316161438</v>
      </c>
      <c r="AT283" s="136">
        <f t="shared" si="163"/>
        <v>2.6234915499062486</v>
      </c>
      <c r="AU283" s="136">
        <f t="shared" si="162"/>
        <v>2.426868912852326</v>
      </c>
      <c r="AV283" s="136"/>
      <c r="AW283" s="136"/>
      <c r="AX283" s="136"/>
      <c r="AY283" s="136"/>
      <c r="AZ283" s="136"/>
      <c r="BA283" s="136"/>
      <c r="BB283" s="136"/>
      <c r="BC283" s="136"/>
      <c r="BD283" s="136"/>
      <c r="BE283" s="136"/>
      <c r="BF283" s="136"/>
      <c r="BG283" s="136"/>
      <c r="BH283" s="136"/>
      <c r="BI283" s="136"/>
      <c r="BJ283" s="136"/>
      <c r="BK283" s="136"/>
      <c r="BL283" s="136"/>
    </row>
    <row r="284" spans="1:64" ht="12.95" customHeight="1" x14ac:dyDescent="0.2">
      <c r="A284" s="206" t="s">
        <v>577</v>
      </c>
      <c r="B284" s="64"/>
      <c r="C284" s="208">
        <v>46120.892</v>
      </c>
      <c r="D284" s="208"/>
      <c r="E284" s="129">
        <f t="shared" si="148"/>
        <v>25694.464071214217</v>
      </c>
      <c r="F284" s="199">
        <f t="shared" si="149"/>
        <v>25694.5</v>
      </c>
      <c r="G284" s="130">
        <f t="shared" si="143"/>
        <v>-8.5275499950512312E-3</v>
      </c>
      <c r="I284" s="129">
        <f t="shared" si="146"/>
        <v>-8.5275499950512312E-3</v>
      </c>
      <c r="O284" s="199"/>
      <c r="P284" s="129" t="s">
        <v>567</v>
      </c>
      <c r="Q284" s="201">
        <f t="shared" si="150"/>
        <v>31102.392</v>
      </c>
      <c r="S284" s="131">
        <v>0.1</v>
      </c>
      <c r="Z284" s="24">
        <f t="shared" si="151"/>
        <v>25694.5</v>
      </c>
      <c r="AA284" s="136">
        <f t="shared" si="152"/>
        <v>-3.5229381192677968E-3</v>
      </c>
      <c r="AB284" s="136">
        <f t="shared" si="153"/>
        <v>-5.0046118757834344E-3</v>
      </c>
      <c r="AC284" s="136">
        <f t="shared" si="164"/>
        <v>-5.0046118757834344E-3</v>
      </c>
      <c r="AD284" s="136"/>
      <c r="AE284" s="136">
        <f t="shared" si="154"/>
        <v>2.5046140027232589E-6</v>
      </c>
      <c r="AF284" s="202">
        <f t="shared" si="155"/>
        <v>31102.392</v>
      </c>
      <c r="AG284" s="203"/>
      <c r="AH284" s="24">
        <f t="shared" si="156"/>
        <v>8.8968501098252283E-3</v>
      </c>
      <c r="AI284" s="24">
        <f t="shared" si="157"/>
        <v>0.72494402140504732</v>
      </c>
      <c r="AJ284" s="24">
        <f t="shared" si="158"/>
        <v>0.84166422534110408</v>
      </c>
      <c r="AK284" s="24">
        <f t="shared" si="159"/>
        <v>0.11976731039466874</v>
      </c>
      <c r="AL284" s="24">
        <f t="shared" si="160"/>
        <v>2.7309219353066432</v>
      </c>
      <c r="AM284" s="24">
        <f t="shared" si="161"/>
        <v>4.8014435383075122</v>
      </c>
      <c r="AN284" s="136">
        <f t="shared" si="163"/>
        <v>2.5884882506810034</v>
      </c>
      <c r="AO284" s="136">
        <f t="shared" si="163"/>
        <v>2.5884359287137668</v>
      </c>
      <c r="AP284" s="136">
        <f t="shared" si="163"/>
        <v>2.5886408900620719</v>
      </c>
      <c r="AQ284" s="136">
        <f t="shared" si="163"/>
        <v>2.5878378446891435</v>
      </c>
      <c r="AR284" s="136">
        <f t="shared" si="163"/>
        <v>2.5909819331301152</v>
      </c>
      <c r="AS284" s="136">
        <f t="shared" si="163"/>
        <v>2.5786369838018439</v>
      </c>
      <c r="AT284" s="136">
        <f t="shared" si="163"/>
        <v>2.6265887465513278</v>
      </c>
      <c r="AU284" s="136">
        <f t="shared" si="162"/>
        <v>2.4308755090119964</v>
      </c>
      <c r="AV284" s="136"/>
      <c r="AW284" s="136"/>
      <c r="AX284" s="136"/>
      <c r="AY284" s="136"/>
      <c r="AZ284" s="136"/>
      <c r="BA284" s="136"/>
      <c r="BB284" s="136"/>
      <c r="BC284" s="136"/>
      <c r="BD284" s="136"/>
      <c r="BE284" s="136"/>
      <c r="BF284" s="136"/>
      <c r="BG284" s="136"/>
      <c r="BH284" s="136"/>
      <c r="BI284" s="136"/>
      <c r="BJ284" s="136"/>
      <c r="BK284" s="136"/>
      <c r="BL284" s="136"/>
    </row>
    <row r="285" spans="1:64" ht="12.95" customHeight="1" x14ac:dyDescent="0.2">
      <c r="A285" s="206" t="s">
        <v>518</v>
      </c>
      <c r="B285" s="207"/>
      <c r="C285" s="208">
        <v>46136.44</v>
      </c>
      <c r="D285" s="208"/>
      <c r="E285" s="129">
        <f t="shared" si="148"/>
        <v>25759.971838569807</v>
      </c>
      <c r="F285" s="199">
        <f t="shared" si="149"/>
        <v>25760</v>
      </c>
      <c r="G285" s="130">
        <f t="shared" si="143"/>
        <v>-6.6839999926742166E-3</v>
      </c>
      <c r="I285" s="129">
        <f t="shared" si="146"/>
        <v>-6.6839999926742166E-3</v>
      </c>
      <c r="O285" s="199"/>
      <c r="P285" s="129" t="s">
        <v>567</v>
      </c>
      <c r="Q285" s="201">
        <f t="shared" si="150"/>
        <v>31117.940000000002</v>
      </c>
      <c r="S285" s="131">
        <v>0.1</v>
      </c>
      <c r="Z285" s="24">
        <f t="shared" si="151"/>
        <v>25760</v>
      </c>
      <c r="AA285" s="136">
        <f t="shared" si="152"/>
        <v>-3.5833910003625208E-3</v>
      </c>
      <c r="AB285" s="136">
        <f t="shared" si="153"/>
        <v>-3.1006089923116958E-3</v>
      </c>
      <c r="AC285" s="136">
        <f t="shared" si="164"/>
        <v>-3.1006089923116958E-3</v>
      </c>
      <c r="AD285" s="136"/>
      <c r="AE285" s="136">
        <f t="shared" si="154"/>
        <v>9.613776123204149E-7</v>
      </c>
      <c r="AF285" s="202">
        <f t="shared" si="155"/>
        <v>31117.940000000002</v>
      </c>
      <c r="AG285" s="203"/>
      <c r="AH285" s="24">
        <f t="shared" si="156"/>
        <v>8.8712789917305065E-3</v>
      </c>
      <c r="AI285" s="24">
        <f t="shared" si="157"/>
        <v>0.72434392295510674</v>
      </c>
      <c r="AJ285" s="24">
        <f t="shared" si="158"/>
        <v>0.83893209172673722</v>
      </c>
      <c r="AK285" s="24">
        <f t="shared" si="159"/>
        <v>0.11837958940721105</v>
      </c>
      <c r="AL285" s="24">
        <f t="shared" si="160"/>
        <v>2.7359616581020321</v>
      </c>
      <c r="AM285" s="24">
        <f t="shared" si="161"/>
        <v>4.8627983922524693</v>
      </c>
      <c r="AN285" s="136">
        <f t="shared" si="163"/>
        <v>2.5951226718101821</v>
      </c>
      <c r="AO285" s="136">
        <f t="shared" si="163"/>
        <v>2.5950695272929316</v>
      </c>
      <c r="AP285" s="136">
        <f t="shared" si="163"/>
        <v>2.5952768661845074</v>
      </c>
      <c r="AQ285" s="136">
        <f t="shared" si="163"/>
        <v>2.5944678027302759</v>
      </c>
      <c r="AR285" s="136">
        <f t="shared" si="163"/>
        <v>2.5976226255024426</v>
      </c>
      <c r="AS285" s="136">
        <f t="shared" si="163"/>
        <v>2.5852862838111235</v>
      </c>
      <c r="AT285" s="136">
        <f t="shared" si="163"/>
        <v>2.6330189074861825</v>
      </c>
      <c r="AU285" s="136">
        <f t="shared" si="162"/>
        <v>2.439206685153533</v>
      </c>
      <c r="AV285" s="136"/>
      <c r="AW285" s="136"/>
      <c r="AX285" s="136"/>
      <c r="AY285" s="136"/>
      <c r="AZ285" s="136"/>
      <c r="BA285" s="136"/>
      <c r="BB285" s="136"/>
      <c r="BC285" s="136"/>
      <c r="BD285" s="136"/>
      <c r="BE285" s="136"/>
      <c r="BF285" s="136"/>
      <c r="BG285" s="136"/>
      <c r="BH285" s="136"/>
      <c r="BI285" s="136"/>
      <c r="BJ285" s="136"/>
      <c r="BK285" s="136"/>
      <c r="BL285" s="136"/>
    </row>
    <row r="286" spans="1:64" ht="12.95" customHeight="1" x14ac:dyDescent="0.2">
      <c r="A286" s="206" t="s">
        <v>577</v>
      </c>
      <c r="B286" s="64"/>
      <c r="C286" s="208">
        <v>46140.714999999997</v>
      </c>
      <c r="D286" s="208"/>
      <c r="E286" s="129">
        <f t="shared" si="148"/>
        <v>25777.983525310527</v>
      </c>
      <c r="F286" s="199">
        <f t="shared" si="149"/>
        <v>25778</v>
      </c>
      <c r="G286" s="130">
        <f t="shared" si="143"/>
        <v>-3.9102000009734184E-3</v>
      </c>
      <c r="I286" s="129">
        <f t="shared" si="146"/>
        <v>-3.9102000009734184E-3</v>
      </c>
      <c r="O286" s="199"/>
      <c r="P286" s="129" t="s">
        <v>567</v>
      </c>
      <c r="Q286" s="201">
        <f t="shared" si="150"/>
        <v>31122.214999999997</v>
      </c>
      <c r="S286" s="131">
        <v>0.1</v>
      </c>
      <c r="Z286" s="24">
        <f t="shared" si="151"/>
        <v>25778</v>
      </c>
      <c r="AA286" s="136">
        <f t="shared" si="152"/>
        <v>-3.6000506727507028E-3</v>
      </c>
      <c r="AB286" s="136">
        <f t="shared" si="153"/>
        <v>-3.1014932822271551E-4</v>
      </c>
      <c r="AC286" s="136">
        <f t="shared" si="164"/>
        <v>-3.1014932822271551E-4</v>
      </c>
      <c r="AD286" s="136"/>
      <c r="AE286" s="136">
        <f t="shared" si="154"/>
        <v>9.6192605797001725E-9</v>
      </c>
      <c r="AF286" s="202">
        <f t="shared" si="155"/>
        <v>31122.214999999997</v>
      </c>
      <c r="AG286" s="203"/>
      <c r="AH286" s="24">
        <f t="shared" si="156"/>
        <v>8.8641871113423216E-3</v>
      </c>
      <c r="AI286" s="24">
        <f t="shared" si="157"/>
        <v>0.72418040808609307</v>
      </c>
      <c r="AJ286" s="24">
        <f t="shared" si="158"/>
        <v>0.83817833577368572</v>
      </c>
      <c r="AK286" s="24">
        <f t="shared" si="159"/>
        <v>0.11799810471548194</v>
      </c>
      <c r="AL286" s="24">
        <f t="shared" si="160"/>
        <v>2.7373451629503958</v>
      </c>
      <c r="AM286" s="24">
        <f t="shared" si="161"/>
        <v>4.8799054298569269</v>
      </c>
      <c r="AN286" s="136">
        <f t="shared" si="163"/>
        <v>2.596944911958551</v>
      </c>
      <c r="AO286" s="136">
        <f t="shared" si="163"/>
        <v>2.5968915444532832</v>
      </c>
      <c r="AP286" s="136">
        <f t="shared" si="163"/>
        <v>2.5970995231511758</v>
      </c>
      <c r="AQ286" s="136">
        <f t="shared" si="163"/>
        <v>2.5962888605941004</v>
      </c>
      <c r="AR286" s="136">
        <f t="shared" si="163"/>
        <v>2.5994464311481815</v>
      </c>
      <c r="AS286" s="136">
        <f t="shared" si="163"/>
        <v>2.5871131309452569</v>
      </c>
      <c r="AT286" s="136">
        <f t="shared" si="163"/>
        <v>2.6347836126653927</v>
      </c>
      <c r="AU286" s="136">
        <f t="shared" si="162"/>
        <v>2.441496168673345</v>
      </c>
      <c r="AV286" s="136"/>
      <c r="AW286" s="136"/>
      <c r="AX286" s="136"/>
      <c r="AY286" s="136"/>
      <c r="AZ286" s="136"/>
      <c r="BA286" s="136"/>
      <c r="BB286" s="136"/>
      <c r="BC286" s="136"/>
      <c r="BD286" s="136"/>
      <c r="BE286" s="136"/>
      <c r="BF286" s="136"/>
      <c r="BG286" s="136"/>
      <c r="BH286" s="136"/>
      <c r="BI286" s="136"/>
      <c r="BJ286" s="136"/>
      <c r="BK286" s="136"/>
      <c r="BL286" s="136"/>
    </row>
    <row r="287" spans="1:64" ht="12.95" customHeight="1" x14ac:dyDescent="0.2">
      <c r="A287" s="206" t="s">
        <v>577</v>
      </c>
      <c r="B287" s="64"/>
      <c r="C287" s="208">
        <v>46142.614999999998</v>
      </c>
      <c r="D287" s="208"/>
      <c r="E287" s="129">
        <f t="shared" si="148"/>
        <v>25785.988719417528</v>
      </c>
      <c r="F287" s="199">
        <f t="shared" si="149"/>
        <v>25786</v>
      </c>
      <c r="G287" s="130">
        <f t="shared" si="143"/>
        <v>-2.677399999811314E-3</v>
      </c>
      <c r="I287" s="129">
        <f t="shared" si="146"/>
        <v>-2.677399999811314E-3</v>
      </c>
      <c r="O287" s="199"/>
      <c r="P287" s="129" t="s">
        <v>567</v>
      </c>
      <c r="Q287" s="201">
        <f t="shared" si="150"/>
        <v>31124.114999999998</v>
      </c>
      <c r="S287" s="131">
        <v>0.1</v>
      </c>
      <c r="Z287" s="24">
        <f t="shared" si="151"/>
        <v>25786</v>
      </c>
      <c r="AA287" s="136">
        <f t="shared" si="152"/>
        <v>-3.6074614093337606E-3</v>
      </c>
      <c r="AB287" s="136">
        <f t="shared" si="153"/>
        <v>9.3006140952244659E-4</v>
      </c>
      <c r="AC287" s="136">
        <f t="shared" si="164"/>
        <v>9.3006140952244659E-4</v>
      </c>
      <c r="AD287" s="136"/>
      <c r="AE287" s="136">
        <f t="shared" si="154"/>
        <v>8.6501422548288024E-8</v>
      </c>
      <c r="AF287" s="202">
        <f t="shared" si="155"/>
        <v>31124.114999999998</v>
      </c>
      <c r="AG287" s="203"/>
      <c r="AH287" s="24">
        <f t="shared" si="156"/>
        <v>8.8610262307592651E-3</v>
      </c>
      <c r="AI287" s="24">
        <f t="shared" si="157"/>
        <v>0.7241079278596283</v>
      </c>
      <c r="AJ287" s="24">
        <f t="shared" si="158"/>
        <v>0.8378429274281296</v>
      </c>
      <c r="AK287" s="24">
        <f t="shared" si="159"/>
        <v>0.11782853869115037</v>
      </c>
      <c r="AL287" s="24">
        <f t="shared" si="160"/>
        <v>2.7379598536667253</v>
      </c>
      <c r="AM287" s="24">
        <f t="shared" si="161"/>
        <v>4.8875431923151309</v>
      </c>
      <c r="AN287" s="136">
        <f t="shared" si="163"/>
        <v>2.5977546644974945</v>
      </c>
      <c r="AO287" s="136">
        <f t="shared" si="163"/>
        <v>2.5977011983221674</v>
      </c>
      <c r="AP287" s="136">
        <f t="shared" si="163"/>
        <v>2.5979094594658898</v>
      </c>
      <c r="AQ287" s="136">
        <f t="shared" si="163"/>
        <v>2.5970980938547585</v>
      </c>
      <c r="AR287" s="136">
        <f t="shared" si="163"/>
        <v>2.600256857516718</v>
      </c>
      <c r="AS287" s="136">
        <f t="shared" si="163"/>
        <v>2.5879250027381149</v>
      </c>
      <c r="AT287" s="136">
        <f t="shared" si="163"/>
        <v>2.635567600702474</v>
      </c>
      <c r="AU287" s="136">
        <f t="shared" si="162"/>
        <v>2.4425137169043722</v>
      </c>
      <c r="AV287" s="136"/>
      <c r="AW287" s="136"/>
      <c r="AX287" s="136"/>
      <c r="AY287" s="136"/>
      <c r="AZ287" s="136"/>
      <c r="BA287" s="136"/>
      <c r="BB287" s="136"/>
      <c r="BC287" s="136"/>
      <c r="BD287" s="136"/>
      <c r="BE287" s="136"/>
      <c r="BF287" s="136"/>
      <c r="BG287" s="136"/>
      <c r="BH287" s="136"/>
      <c r="BI287" s="136"/>
      <c r="BJ287" s="136"/>
      <c r="BK287" s="136"/>
      <c r="BL287" s="136"/>
    </row>
    <row r="288" spans="1:64" ht="12.95" customHeight="1" x14ac:dyDescent="0.2">
      <c r="A288" s="206" t="s">
        <v>519</v>
      </c>
      <c r="B288" s="207" t="s">
        <v>646</v>
      </c>
      <c r="C288" s="208">
        <v>46173.34</v>
      </c>
      <c r="D288" s="208"/>
      <c r="E288" s="129">
        <f t="shared" si="148"/>
        <v>25915.441134647783</v>
      </c>
      <c r="F288" s="199">
        <f t="shared" si="149"/>
        <v>25915.5</v>
      </c>
      <c r="G288" s="130">
        <f t="shared" si="143"/>
        <v>-1.3971450003737118E-2</v>
      </c>
      <c r="I288" s="129">
        <f t="shared" si="146"/>
        <v>-1.3971450003737118E-2</v>
      </c>
      <c r="O288" s="199"/>
      <c r="P288" s="129" t="s">
        <v>567</v>
      </c>
      <c r="Q288" s="201">
        <f t="shared" si="150"/>
        <v>31154.839999999997</v>
      </c>
      <c r="S288" s="131">
        <v>0.1</v>
      </c>
      <c r="Z288" s="24">
        <f t="shared" si="151"/>
        <v>25915.5</v>
      </c>
      <c r="AA288" s="136">
        <f t="shared" si="152"/>
        <v>-3.7279708507048544E-3</v>
      </c>
      <c r="AB288" s="136">
        <f t="shared" si="153"/>
        <v>-1.0243479153032264E-2</v>
      </c>
      <c r="AC288" s="136">
        <f t="shared" si="164"/>
        <v>-1.0243479153032264E-2</v>
      </c>
      <c r="AD288" s="136"/>
      <c r="AE288" s="136">
        <f t="shared" si="154"/>
        <v>1.049288651586066E-5</v>
      </c>
      <c r="AF288" s="202">
        <f t="shared" si="155"/>
        <v>31154.839999999997</v>
      </c>
      <c r="AG288" s="203"/>
      <c r="AH288" s="24">
        <f t="shared" si="156"/>
        <v>8.8090976583881722E-3</v>
      </c>
      <c r="AI288" s="24">
        <f t="shared" si="157"/>
        <v>0.72295112639003656</v>
      </c>
      <c r="AJ288" s="24">
        <f t="shared" si="158"/>
        <v>0.83237895344950519</v>
      </c>
      <c r="AK288" s="24">
        <f t="shared" si="159"/>
        <v>0.11508223855769618</v>
      </c>
      <c r="AL288" s="24">
        <f t="shared" si="160"/>
        <v>2.7478932021472375</v>
      </c>
      <c r="AM288" s="24">
        <f t="shared" si="161"/>
        <v>5.0142305262915201</v>
      </c>
      <c r="AN288" s="136">
        <f t="shared" si="163"/>
        <v>2.6108513550310239</v>
      </c>
      <c r="AO288" s="136">
        <f t="shared" si="163"/>
        <v>2.6107963307873696</v>
      </c>
      <c r="AP288" s="136">
        <f t="shared" si="163"/>
        <v>2.611008995212559</v>
      </c>
      <c r="AQ288" s="136">
        <f t="shared" si="163"/>
        <v>2.6101869166774625</v>
      </c>
      <c r="AR288" s="136">
        <f t="shared" si="163"/>
        <v>2.613362563647931</v>
      </c>
      <c r="AS288" s="136">
        <f t="shared" si="163"/>
        <v>2.6010621355839931</v>
      </c>
      <c r="AT288" s="136">
        <f t="shared" si="163"/>
        <v>2.6482307712219049</v>
      </c>
      <c r="AU288" s="136">
        <f t="shared" si="162"/>
        <v>2.458985278894128</v>
      </c>
      <c r="AV288" s="136"/>
      <c r="AW288" s="136"/>
      <c r="AX288" s="136"/>
      <c r="AY288" s="136"/>
      <c r="AZ288" s="136"/>
      <c r="BA288" s="136"/>
      <c r="BB288" s="136"/>
      <c r="BC288" s="136"/>
      <c r="BD288" s="136"/>
      <c r="BE288" s="136"/>
      <c r="BF288" s="136"/>
      <c r="BG288" s="136"/>
      <c r="BH288" s="136"/>
      <c r="BI288" s="136"/>
      <c r="BJ288" s="136"/>
      <c r="BK288" s="136"/>
      <c r="BL288" s="136"/>
    </row>
    <row r="289" spans="1:64" ht="12.95" customHeight="1" x14ac:dyDescent="0.2">
      <c r="A289" s="206" t="s">
        <v>519</v>
      </c>
      <c r="B289" s="207"/>
      <c r="C289" s="208">
        <v>46175.358</v>
      </c>
      <c r="D289" s="208"/>
      <c r="E289" s="129">
        <f t="shared" si="148"/>
        <v>25923.943493441442</v>
      </c>
      <c r="F289" s="199">
        <f t="shared" si="149"/>
        <v>25924</v>
      </c>
      <c r="G289" s="130">
        <f t="shared" si="143"/>
        <v>-1.3411599997198209E-2</v>
      </c>
      <c r="I289" s="129">
        <f t="shared" si="146"/>
        <v>-1.3411599997198209E-2</v>
      </c>
      <c r="O289" s="199"/>
      <c r="P289" s="129" t="s">
        <v>567</v>
      </c>
      <c r="Q289" s="201">
        <f t="shared" si="150"/>
        <v>31156.858</v>
      </c>
      <c r="S289" s="131">
        <v>0.1</v>
      </c>
      <c r="Z289" s="24">
        <f t="shared" si="151"/>
        <v>25924</v>
      </c>
      <c r="AA289" s="136">
        <f t="shared" si="152"/>
        <v>-3.7359166625935882E-3</v>
      </c>
      <c r="AB289" s="136">
        <f t="shared" si="153"/>
        <v>-9.6756833346046209E-3</v>
      </c>
      <c r="AC289" s="136">
        <f t="shared" si="164"/>
        <v>-9.6756833346046209E-3</v>
      </c>
      <c r="AD289" s="136"/>
      <c r="AE289" s="136">
        <f t="shared" si="154"/>
        <v>9.3618847991545595E-6</v>
      </c>
      <c r="AF289" s="202">
        <f t="shared" si="155"/>
        <v>31156.858</v>
      </c>
      <c r="AG289" s="203"/>
      <c r="AH289" s="24">
        <f t="shared" si="156"/>
        <v>8.8056392174994391E-3</v>
      </c>
      <c r="AI289" s="24">
        <f t="shared" si="157"/>
        <v>0.72287627913692121</v>
      </c>
      <c r="AJ289" s="24">
        <f t="shared" si="158"/>
        <v>0.83201804910590682</v>
      </c>
      <c r="AK289" s="24">
        <f t="shared" si="159"/>
        <v>0.11490188568949772</v>
      </c>
      <c r="AL289" s="24">
        <f t="shared" si="160"/>
        <v>2.7485440927312537</v>
      </c>
      <c r="AM289" s="24">
        <f t="shared" si="161"/>
        <v>5.0227523891353254</v>
      </c>
      <c r="AN289" s="136">
        <f t="shared" si="163"/>
        <v>2.6117102543028312</v>
      </c>
      <c r="AO289" s="136">
        <f t="shared" si="163"/>
        <v>2.6116551304856088</v>
      </c>
      <c r="AP289" s="136">
        <f t="shared" si="163"/>
        <v>2.6118680724972529</v>
      </c>
      <c r="AQ289" s="136">
        <f t="shared" si="163"/>
        <v>2.6110453355255725</v>
      </c>
      <c r="AR289" s="136">
        <f t="shared" si="163"/>
        <v>2.6142219292548874</v>
      </c>
      <c r="AS289" s="136">
        <f t="shared" si="163"/>
        <v>2.6019240934760672</v>
      </c>
      <c r="AT289" s="136">
        <f t="shared" si="163"/>
        <v>2.6490601376257743</v>
      </c>
      <c r="AU289" s="136">
        <f t="shared" si="162"/>
        <v>2.4600664238895948</v>
      </c>
      <c r="AV289" s="136"/>
      <c r="AW289" s="136"/>
      <c r="AX289" s="136"/>
      <c r="AY289" s="136"/>
      <c r="AZ289" s="136"/>
      <c r="BA289" s="136"/>
      <c r="BB289" s="136"/>
      <c r="BC289" s="136"/>
      <c r="BD289" s="136"/>
      <c r="BE289" s="136"/>
      <c r="BF289" s="136"/>
      <c r="BG289" s="136"/>
      <c r="BH289" s="136"/>
      <c r="BI289" s="136"/>
      <c r="BJ289" s="136"/>
      <c r="BK289" s="136"/>
      <c r="BL289" s="136"/>
    </row>
    <row r="290" spans="1:64" ht="12.95" customHeight="1" x14ac:dyDescent="0.2">
      <c r="A290" s="206" t="s">
        <v>520</v>
      </c>
      <c r="B290" s="207" t="s">
        <v>646</v>
      </c>
      <c r="C290" s="208">
        <v>46210.368999999999</v>
      </c>
      <c r="D290" s="208"/>
      <c r="E290" s="129">
        <f t="shared" si="148"/>
        <v>26071.453941273059</v>
      </c>
      <c r="F290" s="199">
        <f t="shared" si="149"/>
        <v>26071.5</v>
      </c>
      <c r="G290" s="130">
        <f t="shared" si="143"/>
        <v>-1.0931849996268284E-2</v>
      </c>
      <c r="I290" s="129">
        <f t="shared" si="146"/>
        <v>-1.0931849996268284E-2</v>
      </c>
      <c r="O290" s="199"/>
      <c r="P290" s="129" t="s">
        <v>567</v>
      </c>
      <c r="Q290" s="201">
        <f t="shared" si="150"/>
        <v>31191.868999999999</v>
      </c>
      <c r="S290" s="131">
        <v>0.1</v>
      </c>
      <c r="Z290" s="24">
        <f t="shared" si="151"/>
        <v>26071.5</v>
      </c>
      <c r="AA290" s="136">
        <f t="shared" si="152"/>
        <v>-3.8744975833078701E-3</v>
      </c>
      <c r="AB290" s="136">
        <f t="shared" si="153"/>
        <v>-7.0573524129604135E-3</v>
      </c>
      <c r="AC290" s="136">
        <f t="shared" si="164"/>
        <v>-7.0573524129604135E-3</v>
      </c>
      <c r="AD290" s="136"/>
      <c r="AE290" s="136">
        <f t="shared" si="154"/>
        <v>4.9806223080718168E-6</v>
      </c>
      <c r="AF290" s="202">
        <f t="shared" si="155"/>
        <v>31191.868999999999</v>
      </c>
      <c r="AG290" s="203"/>
      <c r="AH290" s="24">
        <f t="shared" si="156"/>
        <v>8.7446512617851569E-3</v>
      </c>
      <c r="AI290" s="24">
        <f t="shared" si="157"/>
        <v>0.72159855493616809</v>
      </c>
      <c r="AJ290" s="24">
        <f t="shared" si="158"/>
        <v>0.82571127658628141</v>
      </c>
      <c r="AK290" s="24">
        <f t="shared" si="159"/>
        <v>0.11177045846899882</v>
      </c>
      <c r="AL290" s="24">
        <f t="shared" si="160"/>
        <v>2.759817728011174</v>
      </c>
      <c r="AM290" s="24">
        <f t="shared" si="161"/>
        <v>5.1749044692722652</v>
      </c>
      <c r="AN290" s="136">
        <f t="shared" si="163"/>
        <v>2.6266006615195812</v>
      </c>
      <c r="AO290" s="136">
        <f t="shared" si="163"/>
        <v>2.6265438669953167</v>
      </c>
      <c r="AP290" s="136">
        <f t="shared" si="163"/>
        <v>2.6267613899633666</v>
      </c>
      <c r="AQ290" s="136">
        <f t="shared" si="163"/>
        <v>2.6259281320007331</v>
      </c>
      <c r="AR290" s="136">
        <f t="shared" si="163"/>
        <v>2.6291179405944454</v>
      </c>
      <c r="AS290" s="136">
        <f t="shared" si="163"/>
        <v>2.6168754925356419</v>
      </c>
      <c r="AT290" s="136">
        <f t="shared" si="163"/>
        <v>2.6634171631591457</v>
      </c>
      <c r="AU290" s="136">
        <f t="shared" si="162"/>
        <v>2.4788274693991625</v>
      </c>
      <c r="AV290" s="136"/>
      <c r="AW290" s="136"/>
      <c r="AX290" s="136"/>
      <c r="AY290" s="136"/>
      <c r="AZ290" s="136"/>
      <c r="BA290" s="136"/>
      <c r="BB290" s="136"/>
      <c r="BC290" s="136"/>
      <c r="BD290" s="136"/>
      <c r="BE290" s="136"/>
      <c r="BF290" s="136"/>
      <c r="BG290" s="136"/>
      <c r="BH290" s="136"/>
      <c r="BI290" s="136"/>
      <c r="BJ290" s="136"/>
      <c r="BK290" s="136"/>
      <c r="BL290" s="136"/>
    </row>
    <row r="291" spans="1:64" ht="12.95" customHeight="1" x14ac:dyDescent="0.2">
      <c r="A291" s="206" t="s">
        <v>577</v>
      </c>
      <c r="B291" s="64"/>
      <c r="C291" s="208">
        <v>46230.67</v>
      </c>
      <c r="D291" s="208"/>
      <c r="E291" s="129">
        <f t="shared" si="148"/>
        <v>26156.987333676298</v>
      </c>
      <c r="F291" s="199">
        <f t="shared" si="149"/>
        <v>26157</v>
      </c>
      <c r="G291" s="130">
        <f t="shared" si="143"/>
        <v>-3.0063000012887642E-3</v>
      </c>
      <c r="I291" s="129">
        <f t="shared" si="146"/>
        <v>-3.0063000012887642E-3</v>
      </c>
      <c r="O291" s="199"/>
      <c r="P291" s="129" t="s">
        <v>567</v>
      </c>
      <c r="Q291" s="201">
        <f t="shared" si="150"/>
        <v>31212.17</v>
      </c>
      <c r="S291" s="131">
        <v>0.1</v>
      </c>
      <c r="Z291" s="24">
        <f t="shared" si="151"/>
        <v>26157</v>
      </c>
      <c r="AA291" s="136">
        <f t="shared" si="152"/>
        <v>-3.9554264848524756E-3</v>
      </c>
      <c r="AB291" s="136">
        <f t="shared" si="153"/>
        <v>9.4912648356371143E-4</v>
      </c>
      <c r="AC291" s="136">
        <f t="shared" si="164"/>
        <v>9.4912648356371143E-4</v>
      </c>
      <c r="AD291" s="136"/>
      <c r="AE291" s="136">
        <f t="shared" si="154"/>
        <v>9.0084108180201623E-8</v>
      </c>
      <c r="AF291" s="202">
        <f t="shared" si="155"/>
        <v>31212.17</v>
      </c>
      <c r="AG291" s="203"/>
      <c r="AH291" s="24">
        <f t="shared" si="156"/>
        <v>8.7084609192405512E-3</v>
      </c>
      <c r="AI291" s="24">
        <f t="shared" si="157"/>
        <v>0.72087608239796741</v>
      </c>
      <c r="AJ291" s="24">
        <f t="shared" si="158"/>
        <v>0.82201766936444276</v>
      </c>
      <c r="AK291" s="24">
        <f t="shared" si="159"/>
        <v>0.10995380221935794</v>
      </c>
      <c r="AL291" s="24">
        <f t="shared" si="160"/>
        <v>2.766334560937429</v>
      </c>
      <c r="AM291" s="24">
        <f t="shared" si="161"/>
        <v>5.2669749104872201</v>
      </c>
      <c r="AN291" s="136">
        <f t="shared" ref="AN291:AT300" si="165">$AU291+$AB$7*SIN(AO291)</f>
        <v>2.6352201148674292</v>
      </c>
      <c r="AO291" s="136">
        <f t="shared" si="165"/>
        <v>2.635162404562069</v>
      </c>
      <c r="AP291" s="136">
        <f t="shared" si="165"/>
        <v>2.6353823702516359</v>
      </c>
      <c r="AQ291" s="136">
        <f t="shared" si="165"/>
        <v>2.6345438162344372</v>
      </c>
      <c r="AR291" s="136">
        <f t="shared" si="165"/>
        <v>2.6377384699474939</v>
      </c>
      <c r="AS291" s="136">
        <f t="shared" si="165"/>
        <v>2.6255371409905495</v>
      </c>
      <c r="AT291" s="136">
        <f t="shared" si="165"/>
        <v>2.6717095256006944</v>
      </c>
      <c r="AU291" s="136">
        <f t="shared" si="162"/>
        <v>2.4897025161182675</v>
      </c>
      <c r="AV291" s="136"/>
      <c r="AW291" s="136"/>
      <c r="AX291" s="136"/>
      <c r="AY291" s="136"/>
      <c r="AZ291" s="136"/>
      <c r="BA291" s="136"/>
      <c r="BB291" s="136"/>
      <c r="BC291" s="136"/>
      <c r="BD291" s="136"/>
      <c r="BE291" s="136"/>
      <c r="BF291" s="136"/>
      <c r="BG291" s="136"/>
      <c r="BH291" s="136"/>
      <c r="BI291" s="136"/>
      <c r="BJ291" s="136"/>
      <c r="BK291" s="136"/>
      <c r="BL291" s="136"/>
    </row>
    <row r="292" spans="1:64" ht="12.95" customHeight="1" x14ac:dyDescent="0.2">
      <c r="A292" s="206" t="s">
        <v>520</v>
      </c>
      <c r="B292" s="207"/>
      <c r="C292" s="208">
        <v>46249.402999999998</v>
      </c>
      <c r="D292" s="208"/>
      <c r="E292" s="129">
        <f t="shared" si="148"/>
        <v>26235.914334311237</v>
      </c>
      <c r="F292" s="199">
        <f t="shared" si="149"/>
        <v>26236</v>
      </c>
      <c r="G292" s="130">
        <f t="shared" si="143"/>
        <v>-2.0332399995822925E-2</v>
      </c>
      <c r="I292" s="129">
        <f t="shared" si="146"/>
        <v>-2.0332399995822925E-2</v>
      </c>
      <c r="O292" s="199"/>
      <c r="P292" s="129" t="s">
        <v>567</v>
      </c>
      <c r="Q292" s="201">
        <f t="shared" si="150"/>
        <v>31230.902999999998</v>
      </c>
      <c r="S292" s="131">
        <v>0.1</v>
      </c>
      <c r="Z292" s="24">
        <f t="shared" si="151"/>
        <v>26236</v>
      </c>
      <c r="AA292" s="136">
        <f t="shared" si="152"/>
        <v>-4.0305893086314461E-3</v>
      </c>
      <c r="AB292" s="136">
        <f t="shared" si="153"/>
        <v>-1.6301810687191477E-2</v>
      </c>
      <c r="AC292" s="136">
        <f t="shared" si="164"/>
        <v>-1.6301810687191477E-2</v>
      </c>
      <c r="AD292" s="136"/>
      <c r="AE292" s="136">
        <f t="shared" si="154"/>
        <v>2.657490316810303E-5</v>
      </c>
      <c r="AF292" s="202">
        <f t="shared" si="155"/>
        <v>31230.902999999998</v>
      </c>
      <c r="AG292" s="203"/>
      <c r="AH292" s="24">
        <f t="shared" si="156"/>
        <v>8.6744795314615802E-3</v>
      </c>
      <c r="AI292" s="24">
        <f t="shared" si="157"/>
        <v>0.72022031608922776</v>
      </c>
      <c r="AJ292" s="24">
        <f t="shared" si="158"/>
        <v>0.81858043662814961</v>
      </c>
      <c r="AK292" s="24">
        <f t="shared" si="159"/>
        <v>0.10827432045867756</v>
      </c>
      <c r="AL292" s="24">
        <f t="shared" si="160"/>
        <v>2.7723444585335426</v>
      </c>
      <c r="AM292" s="24">
        <f t="shared" si="161"/>
        <v>5.3547293712366706</v>
      </c>
      <c r="AN292" s="136">
        <f t="shared" si="165"/>
        <v>2.6431766735093634</v>
      </c>
      <c r="AO292" s="136">
        <f t="shared" si="165"/>
        <v>2.6431181540210313</v>
      </c>
      <c r="AP292" s="136">
        <f t="shared" si="165"/>
        <v>2.6433402311105993</v>
      </c>
      <c r="AQ292" s="136">
        <f t="shared" si="165"/>
        <v>2.6424973226849438</v>
      </c>
      <c r="AR292" s="136">
        <f t="shared" si="165"/>
        <v>2.6456945917184203</v>
      </c>
      <c r="AS292" s="136">
        <f t="shared" si="165"/>
        <v>2.6335371352114629</v>
      </c>
      <c r="AT292" s="136">
        <f t="shared" si="165"/>
        <v>2.6793523348747219</v>
      </c>
      <c r="AU292" s="136">
        <f t="shared" si="162"/>
        <v>2.4997508048996631</v>
      </c>
      <c r="AV292" s="136"/>
      <c r="AW292" s="136"/>
      <c r="AX292" s="136"/>
      <c r="AY292" s="136"/>
      <c r="AZ292" s="136"/>
      <c r="BA292" s="136"/>
      <c r="BB292" s="136"/>
      <c r="BC292" s="136"/>
      <c r="BD292" s="136"/>
      <c r="BE292" s="136"/>
      <c r="BF292" s="136"/>
      <c r="BG292" s="136"/>
      <c r="BH292" s="136"/>
      <c r="BI292" s="136"/>
      <c r="BJ292" s="136"/>
      <c r="BK292" s="136"/>
      <c r="BL292" s="136"/>
    </row>
    <row r="293" spans="1:64" ht="12.95" customHeight="1" x14ac:dyDescent="0.2">
      <c r="A293" s="206" t="s">
        <v>577</v>
      </c>
      <c r="B293" s="64"/>
      <c r="C293" s="208">
        <v>46263.658000000003</v>
      </c>
      <c r="D293" s="208"/>
      <c r="E293" s="129">
        <f t="shared" si="148"/>
        <v>26295.974356414019</v>
      </c>
      <c r="F293" s="199">
        <f t="shared" si="149"/>
        <v>26296</v>
      </c>
      <c r="G293" s="130">
        <f t="shared" ref="G293:G324" si="166">C293-(C$7+F293*C$8)</f>
        <v>-6.0863999970024452E-3</v>
      </c>
      <c r="I293" s="129">
        <f t="shared" si="146"/>
        <v>-6.0863999970024452E-3</v>
      </c>
      <c r="O293" s="199"/>
      <c r="P293" s="129" t="s">
        <v>567</v>
      </c>
      <c r="Q293" s="201">
        <f t="shared" si="150"/>
        <v>31245.158000000003</v>
      </c>
      <c r="S293" s="131">
        <v>0.1</v>
      </c>
      <c r="Z293" s="24">
        <f t="shared" si="151"/>
        <v>26296</v>
      </c>
      <c r="AA293" s="136">
        <f t="shared" si="152"/>
        <v>-4.0879210031576525E-3</v>
      </c>
      <c r="AB293" s="136">
        <f t="shared" si="153"/>
        <v>-1.9984789938447926E-3</v>
      </c>
      <c r="AC293" s="136">
        <f t="shared" si="164"/>
        <v>-1.9984789938447926E-3</v>
      </c>
      <c r="AD293" s="136"/>
      <c r="AE293" s="136">
        <f t="shared" si="154"/>
        <v>3.9939182888388951E-7</v>
      </c>
      <c r="AF293" s="202">
        <f t="shared" si="155"/>
        <v>31245.158000000003</v>
      </c>
      <c r="AG293" s="203"/>
      <c r="AH293" s="24">
        <f t="shared" si="156"/>
        <v>8.6483247969353742E-3</v>
      </c>
      <c r="AI293" s="24">
        <f t="shared" si="157"/>
        <v>0.71972979295268424</v>
      </c>
      <c r="AJ293" s="24">
        <f t="shared" si="158"/>
        <v>0.81595431402329688</v>
      </c>
      <c r="AK293" s="24">
        <f t="shared" si="159"/>
        <v>0.10699818242220163</v>
      </c>
      <c r="AL293" s="24">
        <f t="shared" si="160"/>
        <v>2.7769016804828</v>
      </c>
      <c r="AM293" s="24">
        <f t="shared" si="161"/>
        <v>5.423178169117314</v>
      </c>
      <c r="AN293" s="136">
        <f t="shared" si="165"/>
        <v>2.6492148212675781</v>
      </c>
      <c r="AO293" s="136">
        <f t="shared" si="165"/>
        <v>2.6491557121318277</v>
      </c>
      <c r="AP293" s="136">
        <f t="shared" si="165"/>
        <v>2.6493792962890956</v>
      </c>
      <c r="AQ293" s="136">
        <f t="shared" si="165"/>
        <v>2.6485334334173158</v>
      </c>
      <c r="AR293" s="136">
        <f t="shared" si="165"/>
        <v>2.6517314836830232</v>
      </c>
      <c r="AS293" s="136">
        <f t="shared" si="165"/>
        <v>2.6396111185500368</v>
      </c>
      <c r="AT293" s="136">
        <f t="shared" si="165"/>
        <v>2.685144870700189</v>
      </c>
      <c r="AU293" s="136">
        <f t="shared" si="162"/>
        <v>2.5073824166323688</v>
      </c>
      <c r="AV293" s="136"/>
      <c r="AW293" s="136"/>
      <c r="AX293" s="136"/>
      <c r="AY293" s="136"/>
      <c r="AZ293" s="136"/>
      <c r="BA293" s="136"/>
      <c r="BB293" s="136"/>
      <c r="BC293" s="136"/>
      <c r="BD293" s="136"/>
      <c r="BE293" s="136"/>
      <c r="BF293" s="136"/>
      <c r="BG293" s="136"/>
      <c r="BH293" s="136"/>
      <c r="BI293" s="136"/>
      <c r="BJ293" s="136"/>
      <c r="BK293" s="136"/>
      <c r="BL293" s="136"/>
    </row>
    <row r="294" spans="1:64" ht="12.95" customHeight="1" x14ac:dyDescent="0.2">
      <c r="A294" s="206" t="s">
        <v>522</v>
      </c>
      <c r="B294" s="207"/>
      <c r="C294" s="208">
        <v>46535.413999999997</v>
      </c>
      <c r="D294" s="208"/>
      <c r="E294" s="129">
        <f t="shared" si="148"/>
        <v>27440.95305627778</v>
      </c>
      <c r="F294" s="199">
        <f t="shared" si="149"/>
        <v>27441</v>
      </c>
      <c r="G294" s="130">
        <f t="shared" si="166"/>
        <v>-1.1141900002257898E-2</v>
      </c>
      <c r="I294" s="129">
        <f t="shared" si="146"/>
        <v>-1.1141900002257898E-2</v>
      </c>
      <c r="O294" s="199"/>
      <c r="P294" s="129" t="s">
        <v>567</v>
      </c>
      <c r="Q294" s="201">
        <f t="shared" si="150"/>
        <v>31516.913999999997</v>
      </c>
      <c r="S294" s="131">
        <v>0.1</v>
      </c>
      <c r="Z294" s="24">
        <f t="shared" si="151"/>
        <v>27441</v>
      </c>
      <c r="AA294" s="136">
        <f t="shared" si="152"/>
        <v>-5.2208520482532206E-3</v>
      </c>
      <c r="AB294" s="136">
        <f t="shared" si="153"/>
        <v>-5.9210479540046778E-3</v>
      </c>
      <c r="AC294" s="136">
        <f t="shared" si="164"/>
        <v>-5.9210479540046778E-3</v>
      </c>
      <c r="AD294" s="136"/>
      <c r="AE294" s="136">
        <f t="shared" si="154"/>
        <v>3.5058808873622984E-6</v>
      </c>
      <c r="AF294" s="202">
        <f t="shared" si="155"/>
        <v>31516.913999999997</v>
      </c>
      <c r="AG294" s="203"/>
      <c r="AH294" s="24">
        <f t="shared" si="156"/>
        <v>8.0937973718398035E-3</v>
      </c>
      <c r="AI294" s="24">
        <f t="shared" si="157"/>
        <v>0.71158486542269728</v>
      </c>
      <c r="AJ294" s="24">
        <f t="shared" si="158"/>
        <v>0.76335854397480929</v>
      </c>
      <c r="AK294" s="24">
        <f t="shared" si="159"/>
        <v>8.256337049052892E-2</v>
      </c>
      <c r="AL294" s="24">
        <f t="shared" si="160"/>
        <v>2.8627832383931566</v>
      </c>
      <c r="AM294" s="24">
        <f t="shared" si="161"/>
        <v>7.1268303496016019</v>
      </c>
      <c r="AN294" s="136">
        <f t="shared" si="165"/>
        <v>2.7637203167468791</v>
      </c>
      <c r="AO294" s="136">
        <f t="shared" si="165"/>
        <v>2.7636550953469827</v>
      </c>
      <c r="AP294" s="136">
        <f t="shared" si="165"/>
        <v>2.7638889969007461</v>
      </c>
      <c r="AQ294" s="136">
        <f t="shared" si="165"/>
        <v>2.7630500619733858</v>
      </c>
      <c r="AR294" s="136">
        <f t="shared" si="165"/>
        <v>2.7660577778898476</v>
      </c>
      <c r="AS294" s="136">
        <f t="shared" si="165"/>
        <v>2.7552578428560213</v>
      </c>
      <c r="AT294" s="136">
        <f t="shared" si="165"/>
        <v>2.7938290745583898</v>
      </c>
      <c r="AU294" s="136">
        <f t="shared" si="162"/>
        <v>2.6530190071981647</v>
      </c>
      <c r="AV294" s="136"/>
      <c r="AW294" s="136"/>
      <c r="AX294" s="136"/>
      <c r="AY294" s="136"/>
      <c r="AZ294" s="136"/>
      <c r="BA294" s="136"/>
      <c r="BB294" s="136"/>
      <c r="BC294" s="136"/>
      <c r="BD294" s="136"/>
      <c r="BE294" s="136"/>
      <c r="BF294" s="136"/>
      <c r="BG294" s="136"/>
      <c r="BH294" s="136"/>
      <c r="BI294" s="136"/>
      <c r="BJ294" s="136"/>
      <c r="BK294" s="136"/>
      <c r="BL294" s="136"/>
    </row>
    <row r="295" spans="1:64" ht="12.95" customHeight="1" x14ac:dyDescent="0.2">
      <c r="A295" s="206" t="s">
        <v>522</v>
      </c>
      <c r="B295" s="207" t="s">
        <v>646</v>
      </c>
      <c r="C295" s="208">
        <v>46552.377</v>
      </c>
      <c r="D295" s="208"/>
      <c r="E295" s="129">
        <f t="shared" si="148"/>
        <v>27512.422586613055</v>
      </c>
      <c r="F295" s="199">
        <f t="shared" si="149"/>
        <v>27512.5</v>
      </c>
      <c r="G295" s="130">
        <f t="shared" si="166"/>
        <v>-1.8373749997408595E-2</v>
      </c>
      <c r="I295" s="129">
        <f t="shared" si="146"/>
        <v>-1.8373749997408595E-2</v>
      </c>
      <c r="O295" s="199"/>
      <c r="P295" s="129" t="s">
        <v>567</v>
      </c>
      <c r="Q295" s="201">
        <f t="shared" si="150"/>
        <v>31533.877</v>
      </c>
      <c r="S295" s="131">
        <v>0.1</v>
      </c>
      <c r="Z295" s="24">
        <f t="shared" si="151"/>
        <v>27512.5</v>
      </c>
      <c r="AA295" s="136">
        <f t="shared" si="152"/>
        <v>-5.2939333749457661E-3</v>
      </c>
      <c r="AB295" s="136">
        <f t="shared" si="153"/>
        <v>-1.3079816622462829E-2</v>
      </c>
      <c r="AC295" s="136">
        <f t="shared" si="164"/>
        <v>-1.3079816622462829E-2</v>
      </c>
      <c r="AD295" s="136"/>
      <c r="AE295" s="136">
        <f t="shared" si="154"/>
        <v>1.7108160287725492E-5</v>
      </c>
      <c r="AF295" s="202">
        <f t="shared" si="155"/>
        <v>31533.877</v>
      </c>
      <c r="AG295" s="203"/>
      <c r="AH295" s="24">
        <f t="shared" si="156"/>
        <v>8.0557909421472562E-3</v>
      </c>
      <c r="AI295" s="24">
        <f t="shared" si="157"/>
        <v>0.71115121034138551</v>
      </c>
      <c r="AJ295" s="24">
        <f t="shared" si="158"/>
        <v>0.75992319201564273</v>
      </c>
      <c r="AK295" s="24">
        <f t="shared" si="159"/>
        <v>8.1033182788000216E-2</v>
      </c>
      <c r="AL295" s="24">
        <f t="shared" si="160"/>
        <v>2.8680847445304125</v>
      </c>
      <c r="AM295" s="24">
        <f t="shared" si="161"/>
        <v>7.2667612131090342</v>
      </c>
      <c r="AN295" s="136">
        <f t="shared" si="165"/>
        <v>2.7708296036760669</v>
      </c>
      <c r="AO295" s="136">
        <f t="shared" si="165"/>
        <v>2.7707643793665682</v>
      </c>
      <c r="AP295" s="136">
        <f t="shared" si="165"/>
        <v>2.7709976391213211</v>
      </c>
      <c r="AQ295" s="136">
        <f t="shared" si="165"/>
        <v>2.7701633416990297</v>
      </c>
      <c r="AR295" s="136">
        <f t="shared" si="165"/>
        <v>2.7731461196895282</v>
      </c>
      <c r="AS295" s="136">
        <f t="shared" si="165"/>
        <v>2.7624660339562848</v>
      </c>
      <c r="AT295" s="136">
        <f t="shared" si="165"/>
        <v>2.8005085233405502</v>
      </c>
      <c r="AU295" s="136">
        <f t="shared" si="162"/>
        <v>2.6621133445129721</v>
      </c>
      <c r="AV295" s="136"/>
      <c r="AW295" s="136"/>
      <c r="AX295" s="136"/>
      <c r="AY295" s="136"/>
      <c r="AZ295" s="136"/>
      <c r="BA295" s="136"/>
      <c r="BB295" s="136"/>
      <c r="BC295" s="136"/>
      <c r="BD295" s="136"/>
      <c r="BE295" s="136"/>
      <c r="BF295" s="136"/>
      <c r="BG295" s="136"/>
      <c r="BH295" s="136"/>
      <c r="BI295" s="136"/>
      <c r="BJ295" s="136"/>
      <c r="BK295" s="136"/>
      <c r="BL295" s="136"/>
    </row>
    <row r="296" spans="1:64" ht="12.95" customHeight="1" x14ac:dyDescent="0.2">
      <c r="A296" s="206" t="s">
        <v>577</v>
      </c>
      <c r="B296" s="64"/>
      <c r="C296" s="208">
        <v>46553.694000000003</v>
      </c>
      <c r="D296" s="208"/>
      <c r="E296" s="129">
        <f t="shared" si="148"/>
        <v>27517.97145010723</v>
      </c>
      <c r="F296" s="199">
        <f t="shared" si="149"/>
        <v>27518</v>
      </c>
      <c r="G296" s="130">
        <f t="shared" si="166"/>
        <v>-6.7761999962385744E-3</v>
      </c>
      <c r="I296" s="129">
        <f t="shared" si="146"/>
        <v>-6.7761999962385744E-3</v>
      </c>
      <c r="O296" s="199"/>
      <c r="P296" s="129" t="s">
        <v>567</v>
      </c>
      <c r="Q296" s="201">
        <f t="shared" si="150"/>
        <v>31535.194000000003</v>
      </c>
      <c r="S296" s="131">
        <v>0.1</v>
      </c>
      <c r="Z296" s="24">
        <f t="shared" si="151"/>
        <v>27518</v>
      </c>
      <c r="AA296" s="136">
        <f t="shared" si="152"/>
        <v>-5.2995658579561688E-3</v>
      </c>
      <c r="AB296" s="136">
        <f t="shared" si="153"/>
        <v>-1.4766341382824056E-3</v>
      </c>
      <c r="AC296" s="136">
        <f t="shared" si="164"/>
        <v>-1.4766341382824056E-3</v>
      </c>
      <c r="AD296" s="136"/>
      <c r="AE296" s="136">
        <f t="shared" si="154"/>
        <v>2.1804483783410226E-7</v>
      </c>
      <c r="AF296" s="202">
        <f t="shared" si="155"/>
        <v>31535.194000000003</v>
      </c>
      <c r="AG296" s="203"/>
      <c r="AH296" s="24">
        <f t="shared" si="156"/>
        <v>8.0528514461368564E-3</v>
      </c>
      <c r="AI296" s="24">
        <f t="shared" si="157"/>
        <v>0.71111820997419528</v>
      </c>
      <c r="AJ296" s="24">
        <f t="shared" si="158"/>
        <v>0.75965822192708943</v>
      </c>
      <c r="AK296" s="24">
        <f t="shared" si="159"/>
        <v>8.0915458297453113E-2</v>
      </c>
      <c r="AL296" s="24">
        <f t="shared" si="160"/>
        <v>2.8684922856682973</v>
      </c>
      <c r="AM296" s="24">
        <f t="shared" si="161"/>
        <v>7.2777415146190929</v>
      </c>
      <c r="AN296" s="136">
        <f t="shared" si="165"/>
        <v>2.7713762926005709</v>
      </c>
      <c r="AO296" s="136">
        <f t="shared" si="165"/>
        <v>2.7713110701183385</v>
      </c>
      <c r="AP296" s="136">
        <f t="shared" si="165"/>
        <v>2.7715442738224816</v>
      </c>
      <c r="AQ296" s="136">
        <f t="shared" si="165"/>
        <v>2.770710354150574</v>
      </c>
      <c r="AR296" s="136">
        <f t="shared" si="165"/>
        <v>2.7736911508896624</v>
      </c>
      <c r="AS296" s="136">
        <f t="shared" si="165"/>
        <v>2.7630204584568179</v>
      </c>
      <c r="AT296" s="136">
        <f t="shared" si="165"/>
        <v>2.8010218504396707</v>
      </c>
      <c r="AU296" s="136">
        <f t="shared" si="162"/>
        <v>2.6628129089218033</v>
      </c>
      <c r="AV296" s="136"/>
      <c r="AW296" s="136"/>
      <c r="AX296" s="136"/>
      <c r="AY296" s="136"/>
      <c r="AZ296" s="136"/>
      <c r="BA296" s="136"/>
      <c r="BB296" s="136"/>
      <c r="BC296" s="136"/>
      <c r="BD296" s="136"/>
      <c r="BE296" s="136"/>
      <c r="BF296" s="136"/>
      <c r="BG296" s="136"/>
      <c r="BH296" s="136"/>
      <c r="BI296" s="136"/>
      <c r="BJ296" s="136"/>
      <c r="BK296" s="136"/>
      <c r="BL296" s="136"/>
    </row>
    <row r="297" spans="1:64" ht="12.95" customHeight="1" x14ac:dyDescent="0.2">
      <c r="A297" s="206" t="s">
        <v>577</v>
      </c>
      <c r="B297" s="64"/>
      <c r="C297" s="208">
        <v>46554.633000000002</v>
      </c>
      <c r="D297" s="208"/>
      <c r="E297" s="129">
        <f t="shared" si="148"/>
        <v>27521.927701300105</v>
      </c>
      <c r="F297" s="199">
        <f t="shared" si="149"/>
        <v>27522</v>
      </c>
      <c r="G297" s="130">
        <f t="shared" si="166"/>
        <v>-1.7159799994260538E-2</v>
      </c>
      <c r="I297" s="129">
        <f t="shared" si="146"/>
        <v>-1.7159799994260538E-2</v>
      </c>
      <c r="O297" s="199"/>
      <c r="P297" s="129" t="s">
        <v>567</v>
      </c>
      <c r="Q297" s="201">
        <f t="shared" si="150"/>
        <v>31536.133000000002</v>
      </c>
      <c r="S297" s="131">
        <v>0.1</v>
      </c>
      <c r="Z297" s="24">
        <f t="shared" si="151"/>
        <v>27522</v>
      </c>
      <c r="AA297" s="136">
        <f t="shared" si="152"/>
        <v>-5.3036631790191312E-3</v>
      </c>
      <c r="AB297" s="136">
        <f t="shared" si="153"/>
        <v>-1.1856136815241407E-2</v>
      </c>
      <c r="AC297" s="136">
        <f t="shared" si="164"/>
        <v>-1.1856136815241407E-2</v>
      </c>
      <c r="AD297" s="136"/>
      <c r="AE297" s="136">
        <f t="shared" si="154"/>
        <v>1.4056798018172265E-5</v>
      </c>
      <c r="AF297" s="202">
        <f t="shared" si="155"/>
        <v>31536.133000000002</v>
      </c>
      <c r="AG297" s="203"/>
      <c r="AH297" s="24">
        <f t="shared" si="156"/>
        <v>8.0507122050738934E-3</v>
      </c>
      <c r="AI297" s="24">
        <f t="shared" si="157"/>
        <v>0.71109424176488334</v>
      </c>
      <c r="AJ297" s="24">
        <f t="shared" si="158"/>
        <v>0.75946545262359633</v>
      </c>
      <c r="AK297" s="24">
        <f t="shared" si="159"/>
        <v>8.0829838912324356E-2</v>
      </c>
      <c r="AL297" s="24">
        <f t="shared" si="160"/>
        <v>2.8687886554490576</v>
      </c>
      <c r="AM297" s="24">
        <f t="shared" si="161"/>
        <v>7.2857470231247019</v>
      </c>
      <c r="AN297" s="136">
        <f t="shared" si="165"/>
        <v>2.771773868578062</v>
      </c>
      <c r="AO297" s="136">
        <f t="shared" si="165"/>
        <v>2.7717086476097057</v>
      </c>
      <c r="AP297" s="136">
        <f t="shared" si="165"/>
        <v>2.771941809948717</v>
      </c>
      <c r="AQ297" s="136">
        <f t="shared" si="165"/>
        <v>2.7711081668909734</v>
      </c>
      <c r="AR297" s="136">
        <f t="shared" si="165"/>
        <v>2.7740875170815995</v>
      </c>
      <c r="AS297" s="136">
        <f t="shared" si="165"/>
        <v>2.7634236717042171</v>
      </c>
      <c r="AT297" s="136">
        <f t="shared" si="165"/>
        <v>2.8013951367503775</v>
      </c>
      <c r="AU297" s="136">
        <f t="shared" si="162"/>
        <v>2.6633216830373172</v>
      </c>
      <c r="AV297" s="136"/>
      <c r="AW297" s="136"/>
      <c r="AX297" s="136"/>
      <c r="AY297" s="136"/>
      <c r="AZ297" s="136"/>
      <c r="BA297" s="136"/>
      <c r="BB297" s="136"/>
      <c r="BC297" s="136"/>
      <c r="BD297" s="136"/>
      <c r="BE297" s="136"/>
      <c r="BF297" s="136"/>
      <c r="BG297" s="136"/>
      <c r="BH297" s="136"/>
      <c r="BI297" s="136"/>
      <c r="BJ297" s="136"/>
      <c r="BK297" s="136"/>
      <c r="BL297" s="136"/>
    </row>
    <row r="298" spans="1:64" ht="12.95" customHeight="1" x14ac:dyDescent="0.2">
      <c r="A298" s="206" t="s">
        <v>577</v>
      </c>
      <c r="B298" s="64"/>
      <c r="C298" s="208">
        <v>46560.69</v>
      </c>
      <c r="D298" s="208"/>
      <c r="E298" s="129">
        <f t="shared" si="148"/>
        <v>27547.447417461204</v>
      </c>
      <c r="F298" s="199">
        <f t="shared" si="149"/>
        <v>27547.5</v>
      </c>
      <c r="G298" s="130">
        <f t="shared" si="166"/>
        <v>-1.2480249992222525E-2</v>
      </c>
      <c r="I298" s="129">
        <f t="shared" si="146"/>
        <v>-1.2480249992222525E-2</v>
      </c>
      <c r="O298" s="199"/>
      <c r="P298" s="129" t="s">
        <v>567</v>
      </c>
      <c r="Q298" s="201">
        <f t="shared" si="150"/>
        <v>31542.190000000002</v>
      </c>
      <c r="S298" s="131">
        <v>0.1</v>
      </c>
      <c r="Z298" s="24">
        <f t="shared" si="151"/>
        <v>27547.5</v>
      </c>
      <c r="AA298" s="136">
        <f t="shared" si="152"/>
        <v>-5.3298027721897963E-3</v>
      </c>
      <c r="AB298" s="136">
        <f t="shared" si="153"/>
        <v>-7.1504472200327289E-3</v>
      </c>
      <c r="AC298" s="136">
        <f t="shared" si="164"/>
        <v>-7.1504472200327289E-3</v>
      </c>
      <c r="AD298" s="136"/>
      <c r="AE298" s="136">
        <f t="shared" si="154"/>
        <v>5.1128895446473788E-6</v>
      </c>
      <c r="AF298" s="202">
        <f t="shared" si="155"/>
        <v>31542.190000000002</v>
      </c>
      <c r="AG298" s="203"/>
      <c r="AH298" s="24">
        <f t="shared" si="156"/>
        <v>8.0370463449032318E-3</v>
      </c>
      <c r="AI298" s="24">
        <f t="shared" si="157"/>
        <v>0.71094207871129178</v>
      </c>
      <c r="AJ298" s="24">
        <f t="shared" si="158"/>
        <v>0.75823528668502549</v>
      </c>
      <c r="AK298" s="24">
        <f t="shared" si="159"/>
        <v>8.0283984332187641E-2</v>
      </c>
      <c r="AL298" s="24">
        <f t="shared" si="160"/>
        <v>2.8706775437552925</v>
      </c>
      <c r="AM298" s="24">
        <f t="shared" si="161"/>
        <v>7.3371784695112847</v>
      </c>
      <c r="AN298" s="136">
        <f t="shared" si="165"/>
        <v>2.7743081003710088</v>
      </c>
      <c r="AO298" s="136">
        <f t="shared" si="165"/>
        <v>2.7742428927225578</v>
      </c>
      <c r="AP298" s="136">
        <f t="shared" si="165"/>
        <v>2.7744757794480384</v>
      </c>
      <c r="AQ298" s="136">
        <f t="shared" si="165"/>
        <v>2.7736439371560846</v>
      </c>
      <c r="AR298" s="136">
        <f t="shared" si="165"/>
        <v>2.7766139540735968</v>
      </c>
      <c r="AS298" s="136">
        <f t="shared" si="165"/>
        <v>2.765994066267496</v>
      </c>
      <c r="AT298" s="136">
        <f t="shared" si="165"/>
        <v>2.8037739982789383</v>
      </c>
      <c r="AU298" s="136">
        <f t="shared" si="162"/>
        <v>2.6665651180237169</v>
      </c>
      <c r="AV298" s="136"/>
      <c r="AW298" s="136"/>
      <c r="AX298" s="136"/>
      <c r="AY298" s="136"/>
      <c r="AZ298" s="136"/>
      <c r="BA298" s="136"/>
      <c r="BB298" s="136"/>
      <c r="BC298" s="136"/>
      <c r="BD298" s="136"/>
      <c r="BE298" s="136"/>
      <c r="BF298" s="136"/>
      <c r="BG298" s="136"/>
      <c r="BH298" s="136"/>
      <c r="BI298" s="136"/>
      <c r="BJ298" s="136"/>
      <c r="BK298" s="136"/>
      <c r="BL298" s="136"/>
    </row>
    <row r="299" spans="1:64" ht="12.95" customHeight="1" x14ac:dyDescent="0.2">
      <c r="A299" s="206" t="s">
        <v>522</v>
      </c>
      <c r="B299" s="207" t="s">
        <v>646</v>
      </c>
      <c r="C299" s="208">
        <v>46561.391000000003</v>
      </c>
      <c r="D299" s="208"/>
      <c r="E299" s="129">
        <f t="shared" si="148"/>
        <v>27550.400912760684</v>
      </c>
      <c r="F299" s="199">
        <f t="shared" si="149"/>
        <v>27550.5</v>
      </c>
      <c r="G299" s="130">
        <f t="shared" si="166"/>
        <v>-2.3517949994129594E-2</v>
      </c>
      <c r="I299" s="129">
        <f t="shared" si="146"/>
        <v>-2.3517949994129594E-2</v>
      </c>
      <c r="O299" s="199"/>
      <c r="P299" s="129" t="s">
        <v>567</v>
      </c>
      <c r="Q299" s="201">
        <f t="shared" si="150"/>
        <v>31542.891000000003</v>
      </c>
      <c r="S299" s="131">
        <v>0.1</v>
      </c>
      <c r="Z299" s="24">
        <f t="shared" si="151"/>
        <v>27550.5</v>
      </c>
      <c r="AA299" s="136">
        <f t="shared" si="152"/>
        <v>-5.3328801946538815E-3</v>
      </c>
      <c r="AB299" s="136">
        <f t="shared" si="153"/>
        <v>-1.8185069799475713E-2</v>
      </c>
      <c r="AC299" s="136">
        <f t="shared" si="164"/>
        <v>-1.8185069799475713E-2</v>
      </c>
      <c r="AD299" s="136"/>
      <c r="AE299" s="136">
        <f t="shared" si="154"/>
        <v>3.3069676361180365E-5</v>
      </c>
      <c r="AF299" s="202">
        <f t="shared" si="155"/>
        <v>31542.891000000003</v>
      </c>
      <c r="AG299" s="203"/>
      <c r="AH299" s="24">
        <f t="shared" si="156"/>
        <v>8.0354353944391416E-3</v>
      </c>
      <c r="AI299" s="24">
        <f t="shared" si="157"/>
        <v>0.7109242492319604</v>
      </c>
      <c r="AJ299" s="24">
        <f t="shared" si="158"/>
        <v>0.75809041799584465</v>
      </c>
      <c r="AK299" s="24">
        <f t="shared" si="159"/>
        <v>8.0219762639229045E-2</v>
      </c>
      <c r="AL299" s="24">
        <f t="shared" si="160"/>
        <v>2.8708997127649818</v>
      </c>
      <c r="AM299" s="24">
        <f t="shared" si="161"/>
        <v>7.3432746668334019</v>
      </c>
      <c r="AN299" s="136">
        <f t="shared" si="165"/>
        <v>2.7746062095868793</v>
      </c>
      <c r="AO299" s="136">
        <f t="shared" si="165"/>
        <v>2.7745410039232725</v>
      </c>
      <c r="AP299" s="136">
        <f t="shared" si="165"/>
        <v>2.7747738568685834</v>
      </c>
      <c r="AQ299" s="136">
        <f t="shared" si="165"/>
        <v>2.7739422306768917</v>
      </c>
      <c r="AR299" s="136">
        <f t="shared" si="165"/>
        <v>2.7769111368959725</v>
      </c>
      <c r="AS299" s="136">
        <f t="shared" si="165"/>
        <v>2.7662964554745062</v>
      </c>
      <c r="AT299" s="136">
        <f t="shared" si="165"/>
        <v>2.8040537692690788</v>
      </c>
      <c r="AU299" s="136">
        <f t="shared" si="162"/>
        <v>2.6669466986103521</v>
      </c>
      <c r="AV299" s="136"/>
      <c r="AW299" s="136"/>
      <c r="AX299" s="136"/>
      <c r="AY299" s="136"/>
      <c r="AZ299" s="136"/>
      <c r="BA299" s="136"/>
      <c r="BB299" s="136"/>
      <c r="BC299" s="136"/>
      <c r="BD299" s="136"/>
      <c r="BE299" s="136"/>
      <c r="BF299" s="136"/>
      <c r="BG299" s="136"/>
      <c r="BH299" s="136"/>
      <c r="BI299" s="136"/>
      <c r="BJ299" s="136"/>
      <c r="BK299" s="136"/>
      <c r="BL299" s="136"/>
    </row>
    <row r="300" spans="1:64" ht="12.95" customHeight="1" x14ac:dyDescent="0.2">
      <c r="A300" s="206" t="s">
        <v>577</v>
      </c>
      <c r="B300" s="64"/>
      <c r="C300" s="208">
        <v>46561.764000000003</v>
      </c>
      <c r="D300" s="208"/>
      <c r="E300" s="129">
        <f t="shared" si="148"/>
        <v>27551.972458761687</v>
      </c>
      <c r="F300" s="199">
        <f t="shared" si="149"/>
        <v>27552</v>
      </c>
      <c r="G300" s="130">
        <f t="shared" si="166"/>
        <v>-6.5367999923182651E-3</v>
      </c>
      <c r="I300" s="129">
        <f t="shared" si="146"/>
        <v>-6.5367999923182651E-3</v>
      </c>
      <c r="O300" s="199"/>
      <c r="P300" s="129" t="s">
        <v>567</v>
      </c>
      <c r="Q300" s="201">
        <f t="shared" si="150"/>
        <v>31543.264000000003</v>
      </c>
      <c r="S300" s="131">
        <v>0.1</v>
      </c>
      <c r="Z300" s="24">
        <f t="shared" si="151"/>
        <v>27552</v>
      </c>
      <c r="AA300" s="136">
        <f t="shared" si="152"/>
        <v>-5.3344190774883872E-3</v>
      </c>
      <c r="AB300" s="136">
        <f t="shared" si="153"/>
        <v>-1.2023809148298779E-3</v>
      </c>
      <c r="AC300" s="136">
        <f t="shared" si="164"/>
        <v>-1.2023809148298779E-3</v>
      </c>
      <c r="AD300" s="136"/>
      <c r="AE300" s="136">
        <f t="shared" si="154"/>
        <v>1.4457198643471344E-7</v>
      </c>
      <c r="AF300" s="202">
        <f t="shared" si="155"/>
        <v>31543.264000000003</v>
      </c>
      <c r="AG300" s="203"/>
      <c r="AH300" s="24">
        <f t="shared" si="156"/>
        <v>8.0346296666046375E-3</v>
      </c>
      <c r="AI300" s="24">
        <f t="shared" si="157"/>
        <v>0.7109153401783872</v>
      </c>
      <c r="AJ300" s="24">
        <f t="shared" si="158"/>
        <v>0.7580179723473659</v>
      </c>
      <c r="AK300" s="24">
        <f t="shared" si="159"/>
        <v>8.0187651517065792E-2</v>
      </c>
      <c r="AL300" s="24">
        <f t="shared" si="160"/>
        <v>2.8710107930864361</v>
      </c>
      <c r="AM300" s="24">
        <f t="shared" si="161"/>
        <v>7.3463263816404645</v>
      </c>
      <c r="AN300" s="136">
        <f t="shared" si="165"/>
        <v>2.7747552613842497</v>
      </c>
      <c r="AO300" s="136">
        <f t="shared" si="165"/>
        <v>2.7746900567461057</v>
      </c>
      <c r="AP300" s="136">
        <f t="shared" si="165"/>
        <v>2.7749228926942635</v>
      </c>
      <c r="AQ300" s="136">
        <f t="shared" si="165"/>
        <v>2.7740913748878837</v>
      </c>
      <c r="AR300" s="136">
        <f t="shared" si="165"/>
        <v>2.7770597247584967</v>
      </c>
      <c r="AS300" s="136">
        <f t="shared" si="165"/>
        <v>2.7664476492810266</v>
      </c>
      <c r="AT300" s="136">
        <f t="shared" si="165"/>
        <v>2.8041936472769837</v>
      </c>
      <c r="AU300" s="136">
        <f t="shared" si="162"/>
        <v>2.6671374889036699</v>
      </c>
      <c r="AV300" s="136"/>
      <c r="AW300" s="136"/>
      <c r="AX300" s="136"/>
      <c r="AY300" s="136"/>
      <c r="AZ300" s="136"/>
      <c r="BA300" s="136"/>
      <c r="BB300" s="136"/>
      <c r="BC300" s="136"/>
      <c r="BD300" s="136"/>
      <c r="BE300" s="136"/>
      <c r="BF300" s="136"/>
      <c r="BG300" s="136"/>
      <c r="BH300" s="136"/>
      <c r="BI300" s="136"/>
      <c r="BJ300" s="136"/>
      <c r="BK300" s="136"/>
      <c r="BL300" s="136"/>
    </row>
    <row r="301" spans="1:64" ht="12.95" customHeight="1" x14ac:dyDescent="0.2">
      <c r="A301" s="206" t="s">
        <v>522</v>
      </c>
      <c r="B301" s="207"/>
      <c r="C301" s="208">
        <v>46573.383999999998</v>
      </c>
      <c r="D301" s="208"/>
      <c r="E301" s="129">
        <f t="shared" si="148"/>
        <v>27600.930540616042</v>
      </c>
      <c r="F301" s="199">
        <f t="shared" si="149"/>
        <v>27601</v>
      </c>
      <c r="G301" s="130">
        <f t="shared" si="166"/>
        <v>-1.6485899999679532E-2</v>
      </c>
      <c r="I301" s="129">
        <f t="shared" si="146"/>
        <v>-1.6485899999679532E-2</v>
      </c>
      <c r="O301" s="199"/>
      <c r="P301" s="129" t="s">
        <v>567</v>
      </c>
      <c r="Q301" s="201">
        <f t="shared" si="150"/>
        <v>31554.883999999998</v>
      </c>
      <c r="S301" s="131">
        <v>0.1</v>
      </c>
      <c r="Z301" s="24">
        <f t="shared" si="151"/>
        <v>27601</v>
      </c>
      <c r="AA301" s="136">
        <f t="shared" si="152"/>
        <v>-5.3847520253164898E-3</v>
      </c>
      <c r="AB301" s="136">
        <f t="shared" si="153"/>
        <v>-1.1101147974363042E-2</v>
      </c>
      <c r="AC301" s="136">
        <f t="shared" si="164"/>
        <v>-1.1101147974363042E-2</v>
      </c>
      <c r="AD301" s="136"/>
      <c r="AE301" s="136">
        <f t="shared" si="154"/>
        <v>1.2323548634870469E-5</v>
      </c>
      <c r="AF301" s="202">
        <f t="shared" si="155"/>
        <v>31554.883999999998</v>
      </c>
      <c r="AG301" s="203"/>
      <c r="AH301" s="24">
        <f t="shared" si="156"/>
        <v>8.0082167547765384E-3</v>
      </c>
      <c r="AI301" s="24">
        <f t="shared" si="157"/>
        <v>0.71062639390418214</v>
      </c>
      <c r="AJ301" s="24">
        <f t="shared" si="158"/>
        <v>0.75564727581161428</v>
      </c>
      <c r="AK301" s="24">
        <f t="shared" si="159"/>
        <v>7.9138587901872948E-2</v>
      </c>
      <c r="AL301" s="24">
        <f t="shared" si="160"/>
        <v>2.874637891277934</v>
      </c>
      <c r="AM301" s="24">
        <f t="shared" si="161"/>
        <v>7.4473606583251861</v>
      </c>
      <c r="AN301" s="136">
        <f t="shared" ref="AN301:AT310" si="167">$AU301+$AB$7*SIN(AO301)</f>
        <v>2.7796232616132097</v>
      </c>
      <c r="AO301" s="136">
        <f t="shared" si="167"/>
        <v>2.7795581026221754</v>
      </c>
      <c r="AP301" s="136">
        <f t="shared" si="167"/>
        <v>2.7797903440226497</v>
      </c>
      <c r="AQ301" s="136">
        <f t="shared" si="167"/>
        <v>2.7789624896787464</v>
      </c>
      <c r="AR301" s="136">
        <f t="shared" si="167"/>
        <v>2.7819122996689383</v>
      </c>
      <c r="AS301" s="136">
        <f t="shared" si="167"/>
        <v>2.7713863577722693</v>
      </c>
      <c r="AT301" s="136">
        <f t="shared" si="167"/>
        <v>2.8087602629208237</v>
      </c>
      <c r="AU301" s="136">
        <f t="shared" si="162"/>
        <v>2.6733699718187127</v>
      </c>
      <c r="AV301" s="136"/>
      <c r="AW301" s="136"/>
      <c r="AX301" s="136"/>
      <c r="AY301" s="136"/>
      <c r="AZ301" s="136"/>
      <c r="BA301" s="136"/>
      <c r="BB301" s="136"/>
      <c r="BC301" s="136"/>
      <c r="BD301" s="136"/>
      <c r="BE301" s="136"/>
      <c r="BF301" s="136"/>
      <c r="BG301" s="136"/>
      <c r="BH301" s="136"/>
      <c r="BI301" s="136"/>
      <c r="BJ301" s="136"/>
      <c r="BK301" s="136"/>
      <c r="BL301" s="136"/>
    </row>
    <row r="302" spans="1:64" ht="12.95" customHeight="1" x14ac:dyDescent="0.2">
      <c r="A302" s="206" t="s">
        <v>522</v>
      </c>
      <c r="B302" s="207"/>
      <c r="C302" s="208">
        <v>46606.377</v>
      </c>
      <c r="D302" s="208"/>
      <c r="E302" s="129">
        <f t="shared" si="148"/>
        <v>27739.938629654032</v>
      </c>
      <c r="F302" s="199">
        <f t="shared" si="149"/>
        <v>27740</v>
      </c>
      <c r="G302" s="130">
        <f t="shared" si="166"/>
        <v>-1.4565999998012558E-2</v>
      </c>
      <c r="I302" s="129">
        <f t="shared" ref="I302:I333" si="168">G302</f>
        <v>-1.4565999998012558E-2</v>
      </c>
      <c r="O302" s="199"/>
      <c r="P302" s="129" t="s">
        <v>567</v>
      </c>
      <c r="Q302" s="201">
        <f t="shared" si="150"/>
        <v>31587.877</v>
      </c>
      <c r="S302" s="131">
        <v>0.1</v>
      </c>
      <c r="Z302" s="24">
        <f t="shared" si="151"/>
        <v>27740</v>
      </c>
      <c r="AA302" s="136">
        <f t="shared" si="152"/>
        <v>-5.5281912180463744E-3</v>
      </c>
      <c r="AB302" s="136">
        <f t="shared" si="153"/>
        <v>-9.0378087799661833E-3</v>
      </c>
      <c r="AC302" s="136">
        <f t="shared" si="164"/>
        <v>-9.0378087799661833E-3</v>
      </c>
      <c r="AD302" s="136"/>
      <c r="AE302" s="136">
        <f t="shared" si="154"/>
        <v>8.1681987543233823E-6</v>
      </c>
      <c r="AF302" s="202">
        <f t="shared" si="155"/>
        <v>31587.877</v>
      </c>
      <c r="AG302" s="203"/>
      <c r="AH302" s="24">
        <f t="shared" si="156"/>
        <v>7.9323187740466504E-3</v>
      </c>
      <c r="AI302" s="24">
        <f t="shared" si="157"/>
        <v>0.70982866393055422</v>
      </c>
      <c r="AJ302" s="24">
        <f t="shared" si="158"/>
        <v>0.74887872504672348</v>
      </c>
      <c r="AK302" s="24">
        <f t="shared" si="159"/>
        <v>7.616164207573764E-2</v>
      </c>
      <c r="AL302" s="24">
        <f t="shared" si="160"/>
        <v>2.8849111916799859</v>
      </c>
      <c r="AM302" s="24">
        <f t="shared" si="161"/>
        <v>7.7489313515924447</v>
      </c>
      <c r="AN302" s="136">
        <f t="shared" si="167"/>
        <v>2.7934218540075633</v>
      </c>
      <c r="AO302" s="136">
        <f t="shared" si="167"/>
        <v>2.7933569540620904</v>
      </c>
      <c r="AP302" s="136">
        <f t="shared" si="167"/>
        <v>2.7935870919220158</v>
      </c>
      <c r="AQ302" s="136">
        <f t="shared" si="167"/>
        <v>2.792770926819538</v>
      </c>
      <c r="AR302" s="136">
        <f t="shared" si="167"/>
        <v>2.79566430057274</v>
      </c>
      <c r="AS302" s="136">
        <f t="shared" si="167"/>
        <v>2.7853932187533221</v>
      </c>
      <c r="AT302" s="136">
        <f t="shared" si="167"/>
        <v>2.8216861370801243</v>
      </c>
      <c r="AU302" s="136">
        <f t="shared" si="162"/>
        <v>2.6910498723328136</v>
      </c>
      <c r="AV302" s="136"/>
      <c r="AW302" s="136"/>
      <c r="AX302" s="136"/>
      <c r="AY302" s="136"/>
      <c r="AZ302" s="136"/>
      <c r="BA302" s="136"/>
      <c r="BB302" s="136"/>
      <c r="BC302" s="136"/>
      <c r="BD302" s="136"/>
      <c r="BE302" s="136"/>
      <c r="BF302" s="136"/>
      <c r="BG302" s="136"/>
      <c r="BH302" s="136"/>
      <c r="BI302" s="136"/>
      <c r="BJ302" s="136"/>
      <c r="BK302" s="136"/>
      <c r="BL302" s="136"/>
    </row>
    <row r="303" spans="1:64" ht="12.95" customHeight="1" x14ac:dyDescent="0.2">
      <c r="A303" s="206" t="s">
        <v>522</v>
      </c>
      <c r="B303" s="207"/>
      <c r="C303" s="208">
        <v>46610.394999999997</v>
      </c>
      <c r="D303" s="208"/>
      <c r="E303" s="129">
        <f t="shared" si="148"/>
        <v>27756.867508560288</v>
      </c>
      <c r="F303" s="199">
        <f t="shared" si="149"/>
        <v>27757</v>
      </c>
      <c r="G303" s="130">
        <f t="shared" si="166"/>
        <v>-3.1446300003153738E-2</v>
      </c>
      <c r="I303" s="129">
        <f t="shared" si="168"/>
        <v>-3.1446300003153738E-2</v>
      </c>
      <c r="O303" s="199"/>
      <c r="P303" s="129" t="s">
        <v>567</v>
      </c>
      <c r="Q303" s="201">
        <f t="shared" si="150"/>
        <v>31591.894999999997</v>
      </c>
      <c r="S303" s="131">
        <v>0.1</v>
      </c>
      <c r="Z303" s="24">
        <f t="shared" si="151"/>
        <v>27757</v>
      </c>
      <c r="AA303" s="136">
        <f t="shared" si="152"/>
        <v>-5.5458003709221958E-3</v>
      </c>
      <c r="AB303" s="136">
        <f t="shared" si="153"/>
        <v>-2.5900499632231542E-2</v>
      </c>
      <c r="AC303" s="136">
        <f t="shared" si="164"/>
        <v>-2.5900499632231542E-2</v>
      </c>
      <c r="AD303" s="136"/>
      <c r="AE303" s="136">
        <f t="shared" si="154"/>
        <v>6.708358811992263E-5</v>
      </c>
      <c r="AF303" s="202">
        <f t="shared" si="155"/>
        <v>31591.894999999997</v>
      </c>
      <c r="AG303" s="203"/>
      <c r="AH303" s="24">
        <f t="shared" si="156"/>
        <v>7.922938233170829E-3</v>
      </c>
      <c r="AI303" s="24">
        <f t="shared" si="157"/>
        <v>0.70973331913563464</v>
      </c>
      <c r="AJ303" s="24">
        <f t="shared" si="158"/>
        <v>0.7480465215623362</v>
      </c>
      <c r="AK303" s="24">
        <f t="shared" si="159"/>
        <v>7.5797453651060512E-2</v>
      </c>
      <c r="AL303" s="24">
        <f t="shared" si="160"/>
        <v>2.8861660659861523</v>
      </c>
      <c r="AM303" s="24">
        <f t="shared" si="161"/>
        <v>7.7874209809435575</v>
      </c>
      <c r="AN303" s="136">
        <f t="shared" si="167"/>
        <v>2.7951083937625207</v>
      </c>
      <c r="AO303" s="136">
        <f t="shared" si="167"/>
        <v>2.7950435387744506</v>
      </c>
      <c r="AP303" s="136">
        <f t="shared" si="167"/>
        <v>2.7952733768778519</v>
      </c>
      <c r="AQ303" s="136">
        <f t="shared" si="167"/>
        <v>2.7944587728639196</v>
      </c>
      <c r="AR303" s="136">
        <f t="shared" si="167"/>
        <v>2.7973448566512751</v>
      </c>
      <c r="AS303" s="136">
        <f t="shared" si="167"/>
        <v>2.7871060009669093</v>
      </c>
      <c r="AT303" s="136">
        <f t="shared" si="167"/>
        <v>2.8232641670396785</v>
      </c>
      <c r="AU303" s="136">
        <f t="shared" si="162"/>
        <v>2.6932121623237468</v>
      </c>
      <c r="AV303" s="136"/>
      <c r="AW303" s="136"/>
      <c r="AX303" s="136"/>
      <c r="AY303" s="136"/>
      <c r="AZ303" s="136"/>
      <c r="BA303" s="136"/>
      <c r="BB303" s="136"/>
      <c r="BC303" s="136"/>
      <c r="BD303" s="136"/>
      <c r="BE303" s="136"/>
      <c r="BF303" s="136"/>
      <c r="BG303" s="136"/>
      <c r="BH303" s="136"/>
      <c r="BI303" s="136"/>
      <c r="BJ303" s="136"/>
      <c r="BK303" s="136"/>
      <c r="BL303" s="136"/>
    </row>
    <row r="304" spans="1:64" ht="12.95" customHeight="1" x14ac:dyDescent="0.2">
      <c r="A304" s="206" t="s">
        <v>524</v>
      </c>
      <c r="B304" s="207"/>
      <c r="C304" s="208">
        <v>46821.417000000001</v>
      </c>
      <c r="D304" s="208"/>
      <c r="E304" s="129">
        <f t="shared" si="148"/>
        <v>28645.958072163892</v>
      </c>
      <c r="F304" s="199">
        <f t="shared" si="149"/>
        <v>28646</v>
      </c>
      <c r="G304" s="130">
        <f t="shared" si="166"/>
        <v>-9.9513999957707711E-3</v>
      </c>
      <c r="I304" s="129">
        <f t="shared" si="168"/>
        <v>-9.9513999957707711E-3</v>
      </c>
      <c r="O304" s="199"/>
      <c r="P304" s="129" t="s">
        <v>567</v>
      </c>
      <c r="Q304" s="201">
        <f t="shared" si="150"/>
        <v>31802.917000000001</v>
      </c>
      <c r="S304" s="131">
        <v>0.1</v>
      </c>
      <c r="Z304" s="24">
        <f t="shared" si="151"/>
        <v>28646</v>
      </c>
      <c r="AA304" s="136">
        <f t="shared" si="152"/>
        <v>-6.4859343896017264E-3</v>
      </c>
      <c r="AB304" s="136">
        <f t="shared" si="153"/>
        <v>-3.4654656061690447E-3</v>
      </c>
      <c r="AC304" s="136">
        <f t="shared" si="164"/>
        <v>-3.4654656061690447E-3</v>
      </c>
      <c r="AD304" s="136"/>
      <c r="AE304" s="136">
        <f t="shared" si="154"/>
        <v>1.2009451867540584E-6</v>
      </c>
      <c r="AF304" s="202">
        <f t="shared" si="155"/>
        <v>31802.917000000001</v>
      </c>
      <c r="AG304" s="203"/>
      <c r="AH304" s="24">
        <f t="shared" si="156"/>
        <v>7.4034470104912958E-3</v>
      </c>
      <c r="AI304" s="24">
        <f t="shared" si="157"/>
        <v>0.70541189359569356</v>
      </c>
      <c r="AJ304" s="24">
        <f t="shared" si="158"/>
        <v>0.70322200275606794</v>
      </c>
      <c r="AK304" s="24">
        <f t="shared" si="159"/>
        <v>5.6726074825648079E-2</v>
      </c>
      <c r="AL304" s="24">
        <f t="shared" si="160"/>
        <v>2.9513604486822782</v>
      </c>
      <c r="AM304" s="24">
        <f t="shared" si="161"/>
        <v>10.481742447927479</v>
      </c>
      <c r="AN304" s="136">
        <f t="shared" si="167"/>
        <v>2.8830156690751072</v>
      </c>
      <c r="AO304" s="136">
        <f t="shared" si="167"/>
        <v>2.8829573003966531</v>
      </c>
      <c r="AP304" s="136">
        <f t="shared" si="167"/>
        <v>2.883158551098056</v>
      </c>
      <c r="AQ304" s="136">
        <f t="shared" si="167"/>
        <v>2.8824646089598547</v>
      </c>
      <c r="AR304" s="136">
        <f t="shared" si="167"/>
        <v>2.8848568875575649</v>
      </c>
      <c r="AS304" s="136">
        <f t="shared" si="167"/>
        <v>2.8766033688992749</v>
      </c>
      <c r="AT304" s="136">
        <f t="shared" si="167"/>
        <v>2.9050044952217293</v>
      </c>
      <c r="AU304" s="136">
        <f t="shared" si="162"/>
        <v>2.806287209496666</v>
      </c>
      <c r="AV304" s="136"/>
      <c r="AW304" s="136"/>
      <c r="AX304" s="136"/>
      <c r="AY304" s="136"/>
      <c r="AZ304" s="136"/>
      <c r="BA304" s="136"/>
      <c r="BB304" s="136"/>
      <c r="BC304" s="136"/>
      <c r="BD304" s="136"/>
      <c r="BE304" s="136"/>
      <c r="BF304" s="136"/>
      <c r="BG304" s="136"/>
      <c r="BH304" s="136"/>
      <c r="BI304" s="136"/>
      <c r="BJ304" s="136"/>
      <c r="BK304" s="136"/>
      <c r="BL304" s="136"/>
    </row>
    <row r="305" spans="1:64" ht="12.95" customHeight="1" x14ac:dyDescent="0.2">
      <c r="A305" s="206" t="s">
        <v>577</v>
      </c>
      <c r="B305" s="64"/>
      <c r="C305" s="208">
        <v>46875.648000000001</v>
      </c>
      <c r="D305" s="208"/>
      <c r="E305" s="129">
        <f t="shared" si="148"/>
        <v>28874.44737827788</v>
      </c>
      <c r="F305" s="199">
        <f t="shared" si="149"/>
        <v>28874.5</v>
      </c>
      <c r="G305" s="130">
        <f t="shared" si="166"/>
        <v>-1.2489549997553695E-2</v>
      </c>
      <c r="I305" s="129">
        <f t="shared" si="168"/>
        <v>-1.2489549997553695E-2</v>
      </c>
      <c r="O305" s="199"/>
      <c r="P305" s="129" t="s">
        <v>567</v>
      </c>
      <c r="Q305" s="201">
        <f t="shared" si="150"/>
        <v>31857.148000000001</v>
      </c>
      <c r="S305" s="131">
        <v>0.1</v>
      </c>
      <c r="Z305" s="24">
        <f t="shared" si="151"/>
        <v>28874.5</v>
      </c>
      <c r="AA305" s="136">
        <f t="shared" si="152"/>
        <v>-6.733404344520192E-3</v>
      </c>
      <c r="AB305" s="136">
        <f t="shared" si="153"/>
        <v>-5.756145653033503E-3</v>
      </c>
      <c r="AC305" s="136">
        <f t="shared" si="164"/>
        <v>-5.756145653033503E-3</v>
      </c>
      <c r="AD305" s="136"/>
      <c r="AE305" s="136">
        <f t="shared" si="154"/>
        <v>3.3133212778936495E-6</v>
      </c>
      <c r="AF305" s="202">
        <f t="shared" si="155"/>
        <v>31857.148000000001</v>
      </c>
      <c r="AG305" s="203"/>
      <c r="AH305" s="24">
        <f t="shared" si="156"/>
        <v>7.26103084457283E-3</v>
      </c>
      <c r="AI305" s="24">
        <f t="shared" si="157"/>
        <v>0.70450890737436378</v>
      </c>
      <c r="AJ305" s="24">
        <f t="shared" si="158"/>
        <v>0.69129616511402669</v>
      </c>
      <c r="AK305" s="24">
        <f t="shared" si="159"/>
        <v>5.1817122449125154E-2</v>
      </c>
      <c r="AL305" s="24">
        <f t="shared" si="160"/>
        <v>2.9679983479434169</v>
      </c>
      <c r="AM305" s="24">
        <f t="shared" si="161"/>
        <v>11.492168311937778</v>
      </c>
      <c r="AN305" s="136">
        <f t="shared" si="167"/>
        <v>2.9055299829741621</v>
      </c>
      <c r="AO305" s="136">
        <f t="shared" si="167"/>
        <v>2.9054745888319191</v>
      </c>
      <c r="AP305" s="136">
        <f t="shared" si="167"/>
        <v>2.9056645011771742</v>
      </c>
      <c r="AQ305" s="136">
        <f t="shared" si="167"/>
        <v>2.9050133727469087</v>
      </c>
      <c r="AR305" s="136">
        <f t="shared" si="167"/>
        <v>2.9072453907840456</v>
      </c>
      <c r="AS305" s="136">
        <f t="shared" si="167"/>
        <v>2.8995891781987262</v>
      </c>
      <c r="AT305" s="136">
        <f t="shared" si="167"/>
        <v>2.925794137901371</v>
      </c>
      <c r="AU305" s="136">
        <f t="shared" si="162"/>
        <v>2.8353509308453861</v>
      </c>
      <c r="AV305" s="136"/>
      <c r="AW305" s="136"/>
      <c r="AX305" s="136"/>
      <c r="AY305" s="136"/>
      <c r="AZ305" s="136"/>
      <c r="BA305" s="136"/>
      <c r="BB305" s="136"/>
      <c r="BC305" s="136"/>
      <c r="BD305" s="136"/>
      <c r="BE305" s="136"/>
      <c r="BF305" s="136"/>
      <c r="BG305" s="136"/>
      <c r="BH305" s="136"/>
      <c r="BI305" s="136"/>
      <c r="BJ305" s="136"/>
      <c r="BK305" s="136"/>
      <c r="BL305" s="136"/>
    </row>
    <row r="306" spans="1:64" ht="12.95" customHeight="1" x14ac:dyDescent="0.2">
      <c r="A306" s="206" t="s">
        <v>577</v>
      </c>
      <c r="B306" s="64"/>
      <c r="C306" s="208">
        <v>46875.775000000001</v>
      </c>
      <c r="D306" s="208"/>
      <c r="E306" s="129">
        <f t="shared" si="148"/>
        <v>28874.982462305034</v>
      </c>
      <c r="F306" s="199">
        <f t="shared" si="149"/>
        <v>28875</v>
      </c>
      <c r="G306" s="130">
        <f t="shared" si="166"/>
        <v>-4.1624999939813279E-3</v>
      </c>
      <c r="I306" s="129">
        <f t="shared" si="168"/>
        <v>-4.1624999939813279E-3</v>
      </c>
      <c r="O306" s="199"/>
      <c r="P306" s="129" t="s">
        <v>567</v>
      </c>
      <c r="Q306" s="201">
        <f t="shared" si="150"/>
        <v>31857.275000000001</v>
      </c>
      <c r="S306" s="131">
        <v>0.1</v>
      </c>
      <c r="Z306" s="24">
        <f t="shared" si="151"/>
        <v>28875</v>
      </c>
      <c r="AA306" s="136">
        <f t="shared" si="152"/>
        <v>-6.733948342062512E-3</v>
      </c>
      <c r="AB306" s="136">
        <f t="shared" si="153"/>
        <v>2.5714483480811842E-3</v>
      </c>
      <c r="AC306" s="136">
        <f t="shared" si="164"/>
        <v>2.5714483480811842E-3</v>
      </c>
      <c r="AD306" s="136"/>
      <c r="AE306" s="136">
        <f t="shared" si="154"/>
        <v>6.6123466068494511E-7</v>
      </c>
      <c r="AF306" s="202">
        <f t="shared" si="155"/>
        <v>31857.275000000001</v>
      </c>
      <c r="AG306" s="203"/>
      <c r="AH306" s="24">
        <f t="shared" si="156"/>
        <v>7.2607153500305142E-3</v>
      </c>
      <c r="AI306" s="24">
        <f t="shared" si="157"/>
        <v>0.70450702346406247</v>
      </c>
      <c r="AJ306" s="24">
        <f t="shared" si="158"/>
        <v>0.69126989146736761</v>
      </c>
      <c r="AK306" s="24">
        <f t="shared" si="159"/>
        <v>5.1806378158792597E-2</v>
      </c>
      <c r="AL306" s="24">
        <f t="shared" si="160"/>
        <v>2.9680347086200984</v>
      </c>
      <c r="AM306" s="24">
        <f t="shared" si="161"/>
        <v>11.494588073898584</v>
      </c>
      <c r="AN306" s="136">
        <f t="shared" si="167"/>
        <v>2.9055792171582748</v>
      </c>
      <c r="AO306" s="136">
        <f t="shared" si="167"/>
        <v>2.9055238300936819</v>
      </c>
      <c r="AP306" s="136">
        <f t="shared" si="167"/>
        <v>2.9057137159260944</v>
      </c>
      <c r="AQ306" s="136">
        <f t="shared" si="167"/>
        <v>2.9050626861176854</v>
      </c>
      <c r="AR306" s="136">
        <f t="shared" si="167"/>
        <v>2.9072943397842121</v>
      </c>
      <c r="AS306" s="136">
        <f t="shared" si="167"/>
        <v>2.8996394692687182</v>
      </c>
      <c r="AT306" s="136">
        <f t="shared" si="167"/>
        <v>2.9258395431371684</v>
      </c>
      <c r="AU306" s="136">
        <f t="shared" si="162"/>
        <v>2.8354145276098253</v>
      </c>
      <c r="AV306" s="136"/>
      <c r="AW306" s="136"/>
      <c r="AX306" s="136"/>
      <c r="AY306" s="136"/>
      <c r="AZ306" s="136"/>
      <c r="BA306" s="136"/>
      <c r="BB306" s="136"/>
      <c r="BC306" s="136"/>
      <c r="BD306" s="136"/>
      <c r="BE306" s="136"/>
      <c r="BF306" s="136"/>
      <c r="BG306" s="136"/>
      <c r="BH306" s="136"/>
      <c r="BI306" s="136"/>
      <c r="BJ306" s="136"/>
      <c r="BK306" s="136"/>
      <c r="BL306" s="136"/>
    </row>
    <row r="307" spans="1:64" ht="12.95" customHeight="1" x14ac:dyDescent="0.2">
      <c r="A307" s="206" t="s">
        <v>524</v>
      </c>
      <c r="B307" s="207"/>
      <c r="C307" s="208">
        <v>46892.372000000003</v>
      </c>
      <c r="D307" s="208"/>
      <c r="E307" s="129">
        <f t="shared" si="148"/>
        <v>28944.909939459692</v>
      </c>
      <c r="F307" s="199">
        <f t="shared" si="149"/>
        <v>28945</v>
      </c>
      <c r="G307" s="130">
        <f t="shared" si="166"/>
        <v>-2.1375499993155245E-2</v>
      </c>
      <c r="I307" s="129">
        <f t="shared" si="168"/>
        <v>-2.1375499993155245E-2</v>
      </c>
      <c r="O307" s="199"/>
      <c r="P307" s="129" t="s">
        <v>567</v>
      </c>
      <c r="Q307" s="201">
        <f t="shared" si="150"/>
        <v>31873.872000000003</v>
      </c>
      <c r="S307" s="131">
        <v>0.1</v>
      </c>
      <c r="Z307" s="24">
        <f t="shared" si="151"/>
        <v>28945</v>
      </c>
      <c r="AA307" s="136">
        <f t="shared" si="152"/>
        <v>-6.8102137916962397E-3</v>
      </c>
      <c r="AB307" s="136">
        <f t="shared" si="153"/>
        <v>-1.4565286201459006E-2</v>
      </c>
      <c r="AC307" s="136">
        <f t="shared" si="164"/>
        <v>-1.4565286201459006E-2</v>
      </c>
      <c r="AD307" s="136"/>
      <c r="AE307" s="136">
        <f t="shared" si="154"/>
        <v>2.1214756213041212E-5</v>
      </c>
      <c r="AF307" s="202">
        <f t="shared" si="155"/>
        <v>31873.872000000003</v>
      </c>
      <c r="AG307" s="203"/>
      <c r="AH307" s="24">
        <f t="shared" si="156"/>
        <v>7.2163811003967829E-3</v>
      </c>
      <c r="AI307" s="24">
        <f t="shared" si="157"/>
        <v>0.70424722887532121</v>
      </c>
      <c r="AJ307" s="24">
        <f t="shared" si="158"/>
        <v>0.68758395926387605</v>
      </c>
      <c r="AK307" s="24">
        <f t="shared" si="159"/>
        <v>5.0302071250330739E-2</v>
      </c>
      <c r="AL307" s="24">
        <f t="shared" si="160"/>
        <v>2.9731232988328831</v>
      </c>
      <c r="AM307" s="24">
        <f t="shared" si="161"/>
        <v>11.843503782575594</v>
      </c>
      <c r="AN307" s="136">
        <f t="shared" si="167"/>
        <v>2.912470710301208</v>
      </c>
      <c r="AO307" s="136">
        <f t="shared" si="167"/>
        <v>2.9124163382323074</v>
      </c>
      <c r="AP307" s="136">
        <f t="shared" si="167"/>
        <v>2.9126024403845041</v>
      </c>
      <c r="AQ307" s="136">
        <f t="shared" si="167"/>
        <v>2.9119654252034564</v>
      </c>
      <c r="AR307" s="136">
        <f t="shared" si="167"/>
        <v>2.9141454938750315</v>
      </c>
      <c r="AS307" s="136">
        <f t="shared" si="167"/>
        <v>2.9066799741314999</v>
      </c>
      <c r="AT307" s="136">
        <f t="shared" si="167"/>
        <v>2.9321927000811012</v>
      </c>
      <c r="AU307" s="136">
        <f t="shared" si="162"/>
        <v>2.8443180746313148</v>
      </c>
      <c r="AV307" s="136"/>
      <c r="AW307" s="136"/>
      <c r="AX307" s="136"/>
      <c r="AY307" s="136"/>
      <c r="AZ307" s="136"/>
      <c r="BA307" s="136"/>
      <c r="BB307" s="136"/>
      <c r="BC307" s="136"/>
      <c r="BD307" s="136"/>
      <c r="BE307" s="136"/>
      <c r="BF307" s="136"/>
      <c r="BG307" s="136"/>
      <c r="BH307" s="136"/>
      <c r="BI307" s="136"/>
      <c r="BJ307" s="136"/>
      <c r="BK307" s="136"/>
      <c r="BL307" s="136"/>
    </row>
    <row r="308" spans="1:64" ht="12.95" customHeight="1" x14ac:dyDescent="0.2">
      <c r="A308" s="206" t="s">
        <v>525</v>
      </c>
      <c r="B308" s="207"/>
      <c r="C308" s="208">
        <v>46901.391000000003</v>
      </c>
      <c r="D308" s="208"/>
      <c r="E308" s="129">
        <f t="shared" si="148"/>
        <v>28982.909331907591</v>
      </c>
      <c r="F308" s="199">
        <f t="shared" si="149"/>
        <v>28983</v>
      </c>
      <c r="G308" s="130">
        <f t="shared" si="166"/>
        <v>-2.1519699992495589E-2</v>
      </c>
      <c r="I308" s="129">
        <f t="shared" si="168"/>
        <v>-2.1519699992495589E-2</v>
      </c>
      <c r="O308" s="199"/>
      <c r="P308" s="129" t="s">
        <v>567</v>
      </c>
      <c r="Q308" s="201">
        <f t="shared" si="150"/>
        <v>31882.891000000003</v>
      </c>
      <c r="S308" s="131">
        <v>0.1</v>
      </c>
      <c r="Z308" s="24">
        <f t="shared" si="151"/>
        <v>28983</v>
      </c>
      <c r="AA308" s="136">
        <f t="shared" si="152"/>
        <v>-6.8517025838429968E-3</v>
      </c>
      <c r="AB308" s="136">
        <f t="shared" si="153"/>
        <v>-1.4667997408652593E-2</v>
      </c>
      <c r="AC308" s="136">
        <f t="shared" si="164"/>
        <v>-1.4667997408652593E-2</v>
      </c>
      <c r="AD308" s="136"/>
      <c r="AE308" s="136">
        <f t="shared" si="154"/>
        <v>2.1515014798023917E-5</v>
      </c>
      <c r="AF308" s="202">
        <f t="shared" si="155"/>
        <v>31882.891000000003</v>
      </c>
      <c r="AG308" s="203"/>
      <c r="AH308" s="24">
        <f t="shared" si="156"/>
        <v>7.192177140250027E-3</v>
      </c>
      <c r="AI308" s="24">
        <f t="shared" si="157"/>
        <v>0.70410948129031548</v>
      </c>
      <c r="AJ308" s="24">
        <f t="shared" si="158"/>
        <v>0.68557669755206641</v>
      </c>
      <c r="AK308" s="24">
        <f t="shared" si="159"/>
        <v>4.9485360842514127E-2</v>
      </c>
      <c r="AL308" s="24">
        <f t="shared" si="160"/>
        <v>2.9758841173973591</v>
      </c>
      <c r="AM308" s="24">
        <f t="shared" si="161"/>
        <v>12.041753532041341</v>
      </c>
      <c r="AN308" s="136">
        <f t="shared" si="167"/>
        <v>2.9162107482458444</v>
      </c>
      <c r="AO308" s="136">
        <f t="shared" si="167"/>
        <v>2.9161569471025999</v>
      </c>
      <c r="AP308" s="136">
        <f t="shared" si="167"/>
        <v>2.9163409359703611</v>
      </c>
      <c r="AQ308" s="136">
        <f t="shared" si="167"/>
        <v>2.9157116996671584</v>
      </c>
      <c r="AR308" s="136">
        <f t="shared" si="167"/>
        <v>2.9178632937748756</v>
      </c>
      <c r="AS308" s="136">
        <f t="shared" si="167"/>
        <v>2.910501764055109</v>
      </c>
      <c r="AT308" s="136">
        <f t="shared" si="167"/>
        <v>2.9356386265715595</v>
      </c>
      <c r="AU308" s="136">
        <f t="shared" si="162"/>
        <v>2.8491514287286952</v>
      </c>
      <c r="AV308" s="136"/>
      <c r="AW308" s="136"/>
      <c r="AX308" s="136"/>
      <c r="AY308" s="136"/>
      <c r="AZ308" s="136"/>
      <c r="BA308" s="136"/>
      <c r="BB308" s="136"/>
      <c r="BC308" s="136"/>
      <c r="BD308" s="136"/>
      <c r="BE308" s="136"/>
      <c r="BF308" s="136"/>
      <c r="BG308" s="136"/>
      <c r="BH308" s="136"/>
      <c r="BI308" s="136"/>
      <c r="BJ308" s="136"/>
      <c r="BK308" s="136"/>
      <c r="BL308" s="136"/>
    </row>
    <row r="309" spans="1:64" ht="12.95" customHeight="1" x14ac:dyDescent="0.2">
      <c r="A309" s="206" t="s">
        <v>524</v>
      </c>
      <c r="B309" s="207"/>
      <c r="C309" s="208">
        <v>46903.534</v>
      </c>
      <c r="D309" s="208"/>
      <c r="E309" s="129">
        <f t="shared" si="148"/>
        <v>28991.938348208259</v>
      </c>
      <c r="F309" s="199">
        <f t="shared" si="149"/>
        <v>28992</v>
      </c>
      <c r="G309" s="130">
        <f t="shared" si="166"/>
        <v>-1.4632799997343682E-2</v>
      </c>
      <c r="I309" s="129">
        <f t="shared" si="168"/>
        <v>-1.4632799997343682E-2</v>
      </c>
      <c r="O309" s="199"/>
      <c r="P309" s="129" t="s">
        <v>567</v>
      </c>
      <c r="Q309" s="201">
        <f t="shared" si="150"/>
        <v>31885.034</v>
      </c>
      <c r="S309" s="131">
        <v>0.1</v>
      </c>
      <c r="Z309" s="24">
        <f t="shared" si="151"/>
        <v>28992</v>
      </c>
      <c r="AA309" s="136">
        <f t="shared" si="152"/>
        <v>-6.8615378524234348E-3</v>
      </c>
      <c r="AB309" s="136">
        <f t="shared" si="153"/>
        <v>-7.7712621449202469E-3</v>
      </c>
      <c r="AC309" s="136">
        <f t="shared" si="164"/>
        <v>-7.7712621449202469E-3</v>
      </c>
      <c r="AD309" s="136"/>
      <c r="AE309" s="136">
        <f t="shared" si="154"/>
        <v>6.039251532507044E-6</v>
      </c>
      <c r="AF309" s="202">
        <f t="shared" si="155"/>
        <v>31885.034</v>
      </c>
      <c r="AG309" s="203"/>
      <c r="AH309" s="24">
        <f t="shared" si="156"/>
        <v>7.1864305716695873E-3</v>
      </c>
      <c r="AI309" s="24">
        <f t="shared" si="157"/>
        <v>0.70407719493929966</v>
      </c>
      <c r="AJ309" s="24">
        <f t="shared" si="158"/>
        <v>0.68510064255725778</v>
      </c>
      <c r="AK309" s="24">
        <f t="shared" si="159"/>
        <v>4.9291920686931265E-2</v>
      </c>
      <c r="AL309" s="24">
        <f t="shared" si="160"/>
        <v>2.9765378375517537</v>
      </c>
      <c r="AM309" s="24">
        <f t="shared" si="161"/>
        <v>12.089664934048642</v>
      </c>
      <c r="AN309" s="136">
        <f t="shared" si="167"/>
        <v>2.9170964394713081</v>
      </c>
      <c r="AO309" s="136">
        <f t="shared" si="167"/>
        <v>2.9170427755857311</v>
      </c>
      <c r="AP309" s="136">
        <f t="shared" si="167"/>
        <v>2.917226257884256</v>
      </c>
      <c r="AQ309" s="136">
        <f t="shared" si="167"/>
        <v>2.916598881375255</v>
      </c>
      <c r="AR309" s="136">
        <f t="shared" si="167"/>
        <v>2.9187436835315204</v>
      </c>
      <c r="AS309" s="136">
        <f t="shared" si="167"/>
        <v>2.9114069049499975</v>
      </c>
      <c r="AT309" s="136">
        <f t="shared" si="167"/>
        <v>2.936454469915867</v>
      </c>
      <c r="AU309" s="136">
        <f t="shared" si="162"/>
        <v>2.8502961704886007</v>
      </c>
      <c r="AV309" s="136"/>
      <c r="AW309" s="136"/>
      <c r="AX309" s="136"/>
      <c r="AY309" s="136"/>
      <c r="AZ309" s="136"/>
      <c r="BA309" s="136"/>
      <c r="BB309" s="136"/>
      <c r="BC309" s="136"/>
      <c r="BD309" s="136"/>
      <c r="BE309" s="136"/>
      <c r="BF309" s="136"/>
      <c r="BG309" s="136"/>
      <c r="BH309" s="136"/>
      <c r="BI309" s="136"/>
      <c r="BJ309" s="136"/>
      <c r="BK309" s="136"/>
      <c r="BL309" s="136"/>
    </row>
    <row r="310" spans="1:64" ht="12.95" customHeight="1" x14ac:dyDescent="0.2">
      <c r="A310" s="206" t="s">
        <v>525</v>
      </c>
      <c r="B310" s="207" t="s">
        <v>646</v>
      </c>
      <c r="C310" s="208">
        <v>46904.364999999998</v>
      </c>
      <c r="D310" s="208"/>
      <c r="E310" s="129">
        <f t="shared" si="148"/>
        <v>28995.43956731505</v>
      </c>
      <c r="F310" s="199">
        <f t="shared" si="149"/>
        <v>28995.5</v>
      </c>
      <c r="G310" s="130">
        <f t="shared" si="166"/>
        <v>-1.4343449998705182E-2</v>
      </c>
      <c r="I310" s="129">
        <f t="shared" si="168"/>
        <v>-1.4343449998705182E-2</v>
      </c>
      <c r="O310" s="199"/>
      <c r="P310" s="129" t="s">
        <v>567</v>
      </c>
      <c r="Q310" s="201">
        <f t="shared" si="150"/>
        <v>31885.864999999998</v>
      </c>
      <c r="S310" s="131">
        <v>0.1</v>
      </c>
      <c r="Z310" s="24">
        <f t="shared" si="151"/>
        <v>28995.5</v>
      </c>
      <c r="AA310" s="136">
        <f t="shared" si="152"/>
        <v>-6.8653636052951597E-3</v>
      </c>
      <c r="AB310" s="136">
        <f t="shared" si="153"/>
        <v>-7.4780863934100225E-3</v>
      </c>
      <c r="AC310" s="136">
        <f t="shared" si="164"/>
        <v>-7.4780863934100225E-3</v>
      </c>
      <c r="AD310" s="136"/>
      <c r="AE310" s="136">
        <f t="shared" si="154"/>
        <v>5.5921776107304121E-6</v>
      </c>
      <c r="AF310" s="202">
        <f t="shared" si="155"/>
        <v>31885.864999999998</v>
      </c>
      <c r="AG310" s="203"/>
      <c r="AH310" s="24">
        <f t="shared" si="156"/>
        <v>7.1841943437978674E-3</v>
      </c>
      <c r="AI310" s="24">
        <f t="shared" si="157"/>
        <v>0.7040646740859382</v>
      </c>
      <c r="AJ310" s="24">
        <f t="shared" si="158"/>
        <v>0.68491544279176131</v>
      </c>
      <c r="AK310" s="24">
        <f t="shared" si="159"/>
        <v>4.9216693063816992E-2</v>
      </c>
      <c r="AL310" s="24">
        <f t="shared" si="160"/>
        <v>2.9767920458451678</v>
      </c>
      <c r="AM310" s="24">
        <f t="shared" si="161"/>
        <v>12.108398366817138</v>
      </c>
      <c r="AN310" s="136">
        <f t="shared" si="167"/>
        <v>2.9174408639391869</v>
      </c>
      <c r="AO310" s="136">
        <f t="shared" si="167"/>
        <v>2.9173872536416998</v>
      </c>
      <c r="AP310" s="136">
        <f t="shared" si="167"/>
        <v>2.9175705383174519</v>
      </c>
      <c r="AQ310" s="136">
        <f t="shared" si="167"/>
        <v>2.9169438868556807</v>
      </c>
      <c r="AR310" s="136">
        <f t="shared" si="167"/>
        <v>2.9190860427625487</v>
      </c>
      <c r="AS310" s="136">
        <f t="shared" si="167"/>
        <v>2.9117589021564121</v>
      </c>
      <c r="AT310" s="136">
        <f t="shared" si="167"/>
        <v>2.936771711812582</v>
      </c>
      <c r="AU310" s="136">
        <f t="shared" si="162"/>
        <v>2.8507413478396755</v>
      </c>
      <c r="AV310" s="136"/>
      <c r="AW310" s="136"/>
      <c r="AX310" s="136"/>
      <c r="AY310" s="136"/>
      <c r="AZ310" s="136"/>
      <c r="BA310" s="136"/>
      <c r="BB310" s="136"/>
      <c r="BC310" s="136"/>
      <c r="BD310" s="136"/>
      <c r="BE310" s="136"/>
      <c r="BF310" s="136"/>
      <c r="BG310" s="136"/>
      <c r="BH310" s="136"/>
      <c r="BI310" s="136"/>
      <c r="BJ310" s="136"/>
      <c r="BK310" s="136"/>
      <c r="BL310" s="136"/>
    </row>
    <row r="311" spans="1:64" ht="12.95" customHeight="1" x14ac:dyDescent="0.2">
      <c r="A311" s="206" t="s">
        <v>577</v>
      </c>
      <c r="B311" s="64"/>
      <c r="C311" s="208">
        <v>46915.639000000003</v>
      </c>
      <c r="D311" s="208"/>
      <c r="E311" s="129">
        <f t="shared" si="148"/>
        <v>29042.93986118996</v>
      </c>
      <c r="F311" s="199">
        <f t="shared" si="149"/>
        <v>29043</v>
      </c>
      <c r="G311" s="130">
        <f t="shared" si="166"/>
        <v>-1.4273699991463218E-2</v>
      </c>
      <c r="I311" s="129">
        <f t="shared" si="168"/>
        <v>-1.4273699991463218E-2</v>
      </c>
      <c r="O311" s="199"/>
      <c r="P311" s="129" t="s">
        <v>567</v>
      </c>
      <c r="Q311" s="201">
        <f t="shared" si="150"/>
        <v>31897.139000000003</v>
      </c>
      <c r="S311" s="131">
        <v>0.1</v>
      </c>
      <c r="Z311" s="24">
        <f t="shared" si="151"/>
        <v>29043</v>
      </c>
      <c r="AA311" s="136">
        <f t="shared" si="152"/>
        <v>-6.9173356817364253E-3</v>
      </c>
      <c r="AB311" s="136">
        <f t="shared" si="153"/>
        <v>-7.3563643097267926E-3</v>
      </c>
      <c r="AC311" s="136">
        <f t="shared" si="164"/>
        <v>-7.3563643097267926E-3</v>
      </c>
      <c r="AD311" s="136"/>
      <c r="AE311" s="136">
        <f t="shared" si="154"/>
        <v>5.4116095857422147E-6</v>
      </c>
      <c r="AF311" s="202">
        <f t="shared" si="155"/>
        <v>31897.139000000003</v>
      </c>
      <c r="AG311" s="203"/>
      <c r="AH311" s="24">
        <f t="shared" si="156"/>
        <v>7.1537653223565983E-3</v>
      </c>
      <c r="AI311" s="24">
        <f t="shared" si="157"/>
        <v>0.70389668234792269</v>
      </c>
      <c r="AJ311" s="24">
        <f t="shared" si="158"/>
        <v>0.68239829623970949</v>
      </c>
      <c r="AK311" s="24">
        <f t="shared" si="159"/>
        <v>4.8195697685924195E-2</v>
      </c>
      <c r="AL311" s="24">
        <f t="shared" si="160"/>
        <v>2.9802411259916353</v>
      </c>
      <c r="AM311" s="24">
        <f t="shared" si="161"/>
        <v>12.368392746105487</v>
      </c>
      <c r="AN311" s="136">
        <f t="shared" ref="AN311:AT320" si="169">$AU311+$AB$7*SIN(AO311)</f>
        <v>2.9221145918546094</v>
      </c>
      <c r="AO311" s="136">
        <f t="shared" si="169"/>
        <v>2.9220617204090225</v>
      </c>
      <c r="AP311" s="136">
        <f t="shared" si="169"/>
        <v>2.9222422887038388</v>
      </c>
      <c r="AQ311" s="136">
        <f t="shared" si="169"/>
        <v>2.9216255759231471</v>
      </c>
      <c r="AR311" s="136">
        <f t="shared" si="169"/>
        <v>2.9237315469909615</v>
      </c>
      <c r="AS311" s="136">
        <f t="shared" si="169"/>
        <v>2.9165358963124266</v>
      </c>
      <c r="AT311" s="136">
        <f t="shared" si="169"/>
        <v>2.9410754622276909</v>
      </c>
      <c r="AU311" s="136">
        <f t="shared" si="162"/>
        <v>2.8567830404614005</v>
      </c>
      <c r="AV311" s="136"/>
      <c r="AW311" s="136"/>
      <c r="AX311" s="136"/>
      <c r="AY311" s="136"/>
      <c r="AZ311" s="136"/>
      <c r="BA311" s="136"/>
      <c r="BB311" s="136"/>
      <c r="BC311" s="136"/>
      <c r="BD311" s="136"/>
      <c r="BE311" s="136"/>
      <c r="BF311" s="136"/>
      <c r="BG311" s="136"/>
      <c r="BH311" s="136"/>
      <c r="BI311" s="136"/>
      <c r="BJ311" s="136"/>
      <c r="BK311" s="136"/>
      <c r="BL311" s="136"/>
    </row>
    <row r="312" spans="1:64" ht="12.95" customHeight="1" x14ac:dyDescent="0.2">
      <c r="A312" s="206" t="s">
        <v>524</v>
      </c>
      <c r="B312" s="207"/>
      <c r="C312" s="208">
        <v>46939.373</v>
      </c>
      <c r="D312" s="208"/>
      <c r="E312" s="129">
        <f t="shared" si="148"/>
        <v>29142.937375366513</v>
      </c>
      <c r="F312" s="199">
        <f t="shared" si="149"/>
        <v>29143</v>
      </c>
      <c r="G312" s="130">
        <f t="shared" si="166"/>
        <v>-1.4863699994748458E-2</v>
      </c>
      <c r="I312" s="129">
        <f t="shared" si="168"/>
        <v>-1.4863699994748458E-2</v>
      </c>
      <c r="O312" s="199"/>
      <c r="P312" s="129" t="s">
        <v>567</v>
      </c>
      <c r="Q312" s="201">
        <f t="shared" si="150"/>
        <v>31920.873</v>
      </c>
      <c r="S312" s="131">
        <v>0.1</v>
      </c>
      <c r="Z312" s="24">
        <f t="shared" si="151"/>
        <v>29143</v>
      </c>
      <c r="AA312" s="136">
        <f t="shared" si="152"/>
        <v>-7.0270598352276132E-3</v>
      </c>
      <c r="AB312" s="136">
        <f t="shared" si="153"/>
        <v>-7.8366401595208451E-3</v>
      </c>
      <c r="AC312" s="136">
        <f t="shared" si="164"/>
        <v>-7.8366401595208451E-3</v>
      </c>
      <c r="AD312" s="136"/>
      <c r="AE312" s="136">
        <f t="shared" si="154"/>
        <v>6.1412928989814904E-6</v>
      </c>
      <c r="AF312" s="202">
        <f t="shared" si="155"/>
        <v>31920.873</v>
      </c>
      <c r="AG312" s="203"/>
      <c r="AH312" s="24">
        <f t="shared" si="156"/>
        <v>7.0892179688654133E-3</v>
      </c>
      <c r="AI312" s="24">
        <f t="shared" si="157"/>
        <v>0.70355477553281265</v>
      </c>
      <c r="AJ312" s="24">
        <f t="shared" si="158"/>
        <v>0.67707643645757276</v>
      </c>
      <c r="AK312" s="24">
        <f t="shared" si="159"/>
        <v>4.6045943258868328E-2</v>
      </c>
      <c r="AL312" s="24">
        <f t="shared" si="160"/>
        <v>2.987497054721389</v>
      </c>
      <c r="AM312" s="24">
        <f t="shared" si="161"/>
        <v>12.953263246536133</v>
      </c>
      <c r="AN312" s="136">
        <f t="shared" si="169"/>
        <v>2.9319504234788396</v>
      </c>
      <c r="AO312" s="136">
        <f t="shared" si="169"/>
        <v>2.9318991772601444</v>
      </c>
      <c r="AP312" s="136">
        <f t="shared" si="169"/>
        <v>2.932073820414578</v>
      </c>
      <c r="AQ312" s="136">
        <f t="shared" si="169"/>
        <v>2.9314786233900634</v>
      </c>
      <c r="AR312" s="136">
        <f t="shared" si="169"/>
        <v>2.9335067910688757</v>
      </c>
      <c r="AS312" s="136">
        <f t="shared" si="169"/>
        <v>2.9265920761981268</v>
      </c>
      <c r="AT312" s="136">
        <f t="shared" si="169"/>
        <v>2.9501260087016008</v>
      </c>
      <c r="AU312" s="136">
        <f t="shared" si="162"/>
        <v>2.8695023933492432</v>
      </c>
      <c r="AV312" s="136"/>
      <c r="AW312" s="136"/>
      <c r="AX312" s="136"/>
      <c r="AY312" s="136"/>
      <c r="AZ312" s="136"/>
      <c r="BA312" s="136"/>
      <c r="BB312" s="136"/>
      <c r="BC312" s="136"/>
      <c r="BD312" s="136"/>
      <c r="BE312" s="136"/>
      <c r="BF312" s="136"/>
      <c r="BG312" s="136"/>
      <c r="BH312" s="136"/>
      <c r="BI312" s="136"/>
      <c r="BJ312" s="136"/>
      <c r="BK312" s="136"/>
      <c r="BL312" s="136"/>
    </row>
    <row r="313" spans="1:64" ht="12.95" customHeight="1" x14ac:dyDescent="0.2">
      <c r="A313" s="206" t="s">
        <v>526</v>
      </c>
      <c r="B313" s="207"/>
      <c r="C313" s="208">
        <v>46976.398999999998</v>
      </c>
      <c r="D313" s="208"/>
      <c r="E313" s="129">
        <f t="shared" si="148"/>
        <v>29298.937542211603</v>
      </c>
      <c r="F313" s="199">
        <f t="shared" si="149"/>
        <v>29299</v>
      </c>
      <c r="G313" s="130">
        <f t="shared" si="166"/>
        <v>-1.4824099998804741E-2</v>
      </c>
      <c r="I313" s="129">
        <f t="shared" si="168"/>
        <v>-1.4824099998804741E-2</v>
      </c>
      <c r="O313" s="199"/>
      <c r="P313" s="129" t="s">
        <v>567</v>
      </c>
      <c r="Q313" s="201">
        <f t="shared" si="150"/>
        <v>31957.898999999998</v>
      </c>
      <c r="S313" s="131">
        <v>0.1</v>
      </c>
      <c r="Z313" s="24">
        <f t="shared" si="151"/>
        <v>29299</v>
      </c>
      <c r="AA313" s="136">
        <f t="shared" si="152"/>
        <v>-7.1990551435496247E-3</v>
      </c>
      <c r="AB313" s="136">
        <f t="shared" si="153"/>
        <v>-7.625044855255116E-3</v>
      </c>
      <c r="AC313" s="136">
        <f t="shared" si="164"/>
        <v>-7.625044855255116E-3</v>
      </c>
      <c r="AD313" s="136"/>
      <c r="AE313" s="136">
        <f t="shared" si="154"/>
        <v>5.8141309044652517E-6</v>
      </c>
      <c r="AF313" s="202">
        <f t="shared" si="155"/>
        <v>31957.898999999998</v>
      </c>
      <c r="AG313" s="203"/>
      <c r="AH313" s="24">
        <f t="shared" si="156"/>
        <v>6.9872192365433988E-3</v>
      </c>
      <c r="AI313" s="24">
        <f t="shared" si="157"/>
        <v>0.70305315515954137</v>
      </c>
      <c r="AJ313" s="24">
        <f t="shared" si="158"/>
        <v>0.66871341652048</v>
      </c>
      <c r="AK313" s="24">
        <f t="shared" si="159"/>
        <v>4.2691583939888603E-2</v>
      </c>
      <c r="AL313" s="24">
        <f t="shared" si="160"/>
        <v>2.9988026442764326</v>
      </c>
      <c r="AM313" s="24">
        <f t="shared" si="161"/>
        <v>13.982775754607324</v>
      </c>
      <c r="AN313" s="136">
        <f t="shared" si="169"/>
        <v>2.9472850362802054</v>
      </c>
      <c r="AO313" s="136">
        <f t="shared" si="169"/>
        <v>2.947236509584664</v>
      </c>
      <c r="AP313" s="136">
        <f t="shared" si="169"/>
        <v>2.9474013665018295</v>
      </c>
      <c r="AQ313" s="136">
        <f t="shared" si="169"/>
        <v>2.9468412859021669</v>
      </c>
      <c r="AR313" s="136">
        <f t="shared" si="169"/>
        <v>2.9487438383142779</v>
      </c>
      <c r="AS313" s="136">
        <f t="shared" si="169"/>
        <v>2.9422780859134976</v>
      </c>
      <c r="AT313" s="136">
        <f t="shared" si="169"/>
        <v>2.9642190383376201</v>
      </c>
      <c r="AU313" s="136">
        <f t="shared" si="162"/>
        <v>2.8893445838542773</v>
      </c>
      <c r="AV313" s="136"/>
      <c r="AW313" s="136"/>
      <c r="AX313" s="136"/>
      <c r="AY313" s="136"/>
      <c r="AZ313" s="136"/>
      <c r="BA313" s="136"/>
      <c r="BB313" s="136"/>
      <c r="BC313" s="136"/>
      <c r="BD313" s="136"/>
      <c r="BE313" s="136"/>
      <c r="BF313" s="136"/>
      <c r="BG313" s="136"/>
      <c r="BH313" s="136"/>
      <c r="BI313" s="136"/>
      <c r="BJ313" s="136"/>
      <c r="BK313" s="136"/>
      <c r="BL313" s="136"/>
    </row>
    <row r="314" spans="1:64" ht="12.95" customHeight="1" x14ac:dyDescent="0.2">
      <c r="A314" s="206" t="s">
        <v>577</v>
      </c>
      <c r="B314" s="64"/>
      <c r="C314" s="208">
        <v>47219.803</v>
      </c>
      <c r="D314" s="208"/>
      <c r="E314" s="129">
        <f t="shared" si="148"/>
        <v>30324.46189295877</v>
      </c>
      <c r="F314" s="199">
        <f t="shared" si="149"/>
        <v>30324.5</v>
      </c>
      <c r="G314" s="130">
        <f t="shared" si="166"/>
        <v>-9.0445499954512343E-3</v>
      </c>
      <c r="I314" s="129">
        <f t="shared" si="168"/>
        <v>-9.0445499954512343E-3</v>
      </c>
      <c r="O314" s="199"/>
      <c r="P314" s="129" t="s">
        <v>567</v>
      </c>
      <c r="Q314" s="201">
        <f t="shared" si="150"/>
        <v>32201.303</v>
      </c>
      <c r="S314" s="131">
        <v>0.1</v>
      </c>
      <c r="Z314" s="24">
        <f t="shared" si="151"/>
        <v>30324.5</v>
      </c>
      <c r="AA314" s="136">
        <f t="shared" si="152"/>
        <v>-8.353263553831666E-3</v>
      </c>
      <c r="AB314" s="136">
        <f t="shared" si="153"/>
        <v>-6.9128644161956833E-4</v>
      </c>
      <c r="AC314" s="136">
        <f t="shared" si="164"/>
        <v>-6.9128644161956833E-4</v>
      </c>
      <c r="AD314" s="136"/>
      <c r="AE314" s="136">
        <f t="shared" si="154"/>
        <v>4.7787694436704485E-8</v>
      </c>
      <c r="AF314" s="202">
        <f t="shared" si="155"/>
        <v>32201.303</v>
      </c>
      <c r="AG314" s="203"/>
      <c r="AH314" s="24">
        <f t="shared" si="156"/>
        <v>6.278609035261359E-3</v>
      </c>
      <c r="AI314" s="24">
        <f t="shared" si="157"/>
        <v>0.70070973052530761</v>
      </c>
      <c r="AJ314" s="24">
        <f t="shared" si="158"/>
        <v>0.61192071027941242</v>
      </c>
      <c r="AK314" s="24">
        <f t="shared" si="159"/>
        <v>2.0623641719299542E-2</v>
      </c>
      <c r="AL314" s="24">
        <f t="shared" si="160"/>
        <v>3.0727929178830666</v>
      </c>
      <c r="AM314" s="24">
        <f t="shared" si="161"/>
        <v>29.058411585664683</v>
      </c>
      <c r="AN314" s="136">
        <f t="shared" si="169"/>
        <v>3.0478660908796904</v>
      </c>
      <c r="AO314" s="136">
        <f t="shared" si="169"/>
        <v>3.0478402303150416</v>
      </c>
      <c r="AP314" s="136">
        <f t="shared" si="169"/>
        <v>3.047926812073714</v>
      </c>
      <c r="AQ314" s="136">
        <f t="shared" si="169"/>
        <v>3.0476369316044956</v>
      </c>
      <c r="AR314" s="136">
        <f t="shared" si="169"/>
        <v>3.0486074363055513</v>
      </c>
      <c r="AS314" s="136">
        <f t="shared" si="169"/>
        <v>3.0453578866151654</v>
      </c>
      <c r="AT314" s="136">
        <f t="shared" si="169"/>
        <v>3.0562345751752771</v>
      </c>
      <c r="AU314" s="136">
        <f t="shared" si="162"/>
        <v>3.0197815477191012</v>
      </c>
      <c r="AV314" s="136"/>
      <c r="AW314" s="136"/>
      <c r="AX314" s="136"/>
      <c r="AY314" s="136"/>
      <c r="AZ314" s="136"/>
      <c r="BA314" s="136"/>
      <c r="BB314" s="136"/>
      <c r="BC314" s="136"/>
      <c r="BD314" s="136"/>
      <c r="BE314" s="136"/>
      <c r="BF314" s="136"/>
      <c r="BG314" s="136"/>
      <c r="BH314" s="136"/>
      <c r="BI314" s="136"/>
      <c r="BJ314" s="136"/>
      <c r="BK314" s="136"/>
      <c r="BL314" s="136"/>
    </row>
    <row r="315" spans="1:64" ht="12.95" customHeight="1" x14ac:dyDescent="0.2">
      <c r="A315" s="206" t="s">
        <v>528</v>
      </c>
      <c r="B315" s="207"/>
      <c r="C315" s="208">
        <v>47263.595999999998</v>
      </c>
      <c r="D315" s="208"/>
      <c r="E315" s="129">
        <f t="shared" si="148"/>
        <v>30508.973190604938</v>
      </c>
      <c r="F315" s="199">
        <f t="shared" si="149"/>
        <v>30509</v>
      </c>
      <c r="G315" s="130">
        <f t="shared" si="166"/>
        <v>-6.3631000011810102E-3</v>
      </c>
      <c r="I315" s="129">
        <f t="shared" si="168"/>
        <v>-6.3631000011810102E-3</v>
      </c>
      <c r="O315" s="199"/>
      <c r="P315" s="129" t="s">
        <v>567</v>
      </c>
      <c r="Q315" s="201">
        <f t="shared" si="150"/>
        <v>32245.095999999998</v>
      </c>
      <c r="S315" s="131">
        <v>0.1</v>
      </c>
      <c r="Z315" s="24">
        <f t="shared" si="151"/>
        <v>30509</v>
      </c>
      <c r="AA315" s="136">
        <f t="shared" si="152"/>
        <v>-8.5649696508975325E-3</v>
      </c>
      <c r="AB315" s="136">
        <f t="shared" si="153"/>
        <v>2.2018696497165223E-3</v>
      </c>
      <c r="AC315" s="136">
        <f t="shared" si="164"/>
        <v>2.2018696497165223E-3</v>
      </c>
      <c r="AD315" s="136"/>
      <c r="AE315" s="136">
        <f t="shared" si="154"/>
        <v>4.848229954342761E-7</v>
      </c>
      <c r="AF315" s="202">
        <f t="shared" si="155"/>
        <v>32245.095999999998</v>
      </c>
      <c r="AG315" s="203"/>
      <c r="AH315" s="24">
        <f t="shared" si="156"/>
        <v>6.1443925691954939E-3</v>
      </c>
      <c r="AI315" s="24">
        <f t="shared" si="157"/>
        <v>0.70046245469977575</v>
      </c>
      <c r="AJ315" s="24">
        <f t="shared" si="158"/>
        <v>0.60137360319472144</v>
      </c>
      <c r="AK315" s="24">
        <f t="shared" si="159"/>
        <v>1.6651094724255081E-2</v>
      </c>
      <c r="AL315" s="24">
        <f t="shared" si="160"/>
        <v>3.086060466996901</v>
      </c>
      <c r="AM315" s="24">
        <f t="shared" si="161"/>
        <v>36.005893620129399</v>
      </c>
      <c r="AN315" s="136">
        <f t="shared" si="169"/>
        <v>3.0659317002583339</v>
      </c>
      <c r="AO315" s="136">
        <f t="shared" si="169"/>
        <v>3.0659106044801772</v>
      </c>
      <c r="AP315" s="136">
        <f t="shared" si="169"/>
        <v>3.065981125420318</v>
      </c>
      <c r="AQ315" s="136">
        <f t="shared" si="169"/>
        <v>3.0657453799489862</v>
      </c>
      <c r="AR315" s="136">
        <f t="shared" si="169"/>
        <v>3.066533440432802</v>
      </c>
      <c r="AS315" s="136">
        <f t="shared" si="169"/>
        <v>3.0638988909802602</v>
      </c>
      <c r="AT315" s="136">
        <f t="shared" si="169"/>
        <v>3.0727043899643771</v>
      </c>
      <c r="AU315" s="136">
        <f t="shared" si="162"/>
        <v>3.0432487537971706</v>
      </c>
      <c r="AV315" s="136"/>
      <c r="AW315" s="136"/>
      <c r="AX315" s="136"/>
      <c r="AY315" s="136"/>
      <c r="AZ315" s="136"/>
      <c r="BA315" s="136"/>
      <c r="BB315" s="136"/>
      <c r="BC315" s="136"/>
      <c r="BD315" s="136"/>
      <c r="BE315" s="136"/>
      <c r="BF315" s="136"/>
      <c r="BG315" s="136"/>
      <c r="BH315" s="136"/>
      <c r="BI315" s="136"/>
      <c r="BJ315" s="136"/>
      <c r="BK315" s="136"/>
      <c r="BL315" s="136"/>
    </row>
    <row r="316" spans="1:64" ht="12.95" customHeight="1" x14ac:dyDescent="0.2">
      <c r="A316" s="206" t="s">
        <v>528</v>
      </c>
      <c r="B316" s="207"/>
      <c r="C316" s="208">
        <v>47263.603000000003</v>
      </c>
      <c r="D316" s="208"/>
      <c r="E316" s="129">
        <f t="shared" si="148"/>
        <v>30509.002683425355</v>
      </c>
      <c r="F316" s="199">
        <f t="shared" si="149"/>
        <v>30509</v>
      </c>
      <c r="G316" s="130">
        <f t="shared" si="166"/>
        <v>6.3690000388305634E-4</v>
      </c>
      <c r="I316" s="129">
        <f t="shared" si="168"/>
        <v>6.3690000388305634E-4</v>
      </c>
      <c r="O316" s="199"/>
      <c r="P316" s="129" t="s">
        <v>567</v>
      </c>
      <c r="Q316" s="201">
        <f t="shared" si="150"/>
        <v>32245.103000000003</v>
      </c>
      <c r="S316" s="131">
        <v>0.1</v>
      </c>
      <c r="Z316" s="24">
        <f t="shared" si="151"/>
        <v>30509</v>
      </c>
      <c r="AA316" s="136">
        <f t="shared" si="152"/>
        <v>-8.5649696508975325E-3</v>
      </c>
      <c r="AB316" s="136">
        <f t="shared" si="153"/>
        <v>9.2018696547805888E-3</v>
      </c>
      <c r="AC316" s="136">
        <f t="shared" si="164"/>
        <v>9.2018696547805888E-3</v>
      </c>
      <c r="AD316" s="136"/>
      <c r="AE316" s="136">
        <f t="shared" si="154"/>
        <v>8.4674405143571834E-6</v>
      </c>
      <c r="AF316" s="202">
        <f t="shared" si="155"/>
        <v>32245.103000000003</v>
      </c>
      <c r="AG316" s="203"/>
      <c r="AH316" s="24">
        <f t="shared" si="156"/>
        <v>6.1443925691954939E-3</v>
      </c>
      <c r="AI316" s="24">
        <f t="shared" si="157"/>
        <v>0.70046245469977575</v>
      </c>
      <c r="AJ316" s="24">
        <f t="shared" si="158"/>
        <v>0.60137360319472144</v>
      </c>
      <c r="AK316" s="24">
        <f t="shared" si="159"/>
        <v>1.6651094724255081E-2</v>
      </c>
      <c r="AL316" s="24">
        <f t="shared" si="160"/>
        <v>3.086060466996901</v>
      </c>
      <c r="AM316" s="24">
        <f t="shared" si="161"/>
        <v>36.005893620129399</v>
      </c>
      <c r="AN316" s="136">
        <f t="shared" si="169"/>
        <v>3.0659317002583339</v>
      </c>
      <c r="AO316" s="136">
        <f t="shared" si="169"/>
        <v>3.0659106044801772</v>
      </c>
      <c r="AP316" s="136">
        <f t="shared" si="169"/>
        <v>3.065981125420318</v>
      </c>
      <c r="AQ316" s="136">
        <f t="shared" si="169"/>
        <v>3.0657453799489862</v>
      </c>
      <c r="AR316" s="136">
        <f t="shared" si="169"/>
        <v>3.066533440432802</v>
      </c>
      <c r="AS316" s="136">
        <f t="shared" si="169"/>
        <v>3.0638988909802602</v>
      </c>
      <c r="AT316" s="136">
        <f t="shared" si="169"/>
        <v>3.0727043899643771</v>
      </c>
      <c r="AU316" s="136">
        <f t="shared" si="162"/>
        <v>3.0432487537971706</v>
      </c>
      <c r="AV316" s="136"/>
      <c r="AW316" s="136"/>
      <c r="AX316" s="136"/>
      <c r="AY316" s="136"/>
      <c r="AZ316" s="136"/>
      <c r="BA316" s="136"/>
      <c r="BB316" s="136"/>
      <c r="BC316" s="136"/>
      <c r="BD316" s="136"/>
      <c r="BE316" s="136"/>
      <c r="BF316" s="136"/>
      <c r="BG316" s="136"/>
      <c r="BH316" s="136"/>
      <c r="BI316" s="136"/>
      <c r="BJ316" s="136"/>
      <c r="BK316" s="136"/>
      <c r="BL316" s="136"/>
    </row>
    <row r="317" spans="1:64" ht="12.95" customHeight="1" x14ac:dyDescent="0.2">
      <c r="A317" s="206" t="s">
        <v>530</v>
      </c>
      <c r="B317" s="207" t="s">
        <v>646</v>
      </c>
      <c r="C317" s="208">
        <v>47266.322999999997</v>
      </c>
      <c r="D317" s="208"/>
      <c r="E317" s="129">
        <f t="shared" si="148"/>
        <v>30520.462750778504</v>
      </c>
      <c r="F317" s="199">
        <f t="shared" si="149"/>
        <v>30520.5</v>
      </c>
      <c r="G317" s="130">
        <f t="shared" si="166"/>
        <v>-8.8409500021953136E-3</v>
      </c>
      <c r="I317" s="129">
        <f t="shared" si="168"/>
        <v>-8.8409500021953136E-3</v>
      </c>
      <c r="O317" s="199"/>
      <c r="P317" s="129" t="s">
        <v>567</v>
      </c>
      <c r="Q317" s="201">
        <f t="shared" si="150"/>
        <v>32247.822999999997</v>
      </c>
      <c r="S317" s="131">
        <v>0.1</v>
      </c>
      <c r="Z317" s="24">
        <f t="shared" si="151"/>
        <v>30520.5</v>
      </c>
      <c r="AA317" s="136">
        <f t="shared" si="152"/>
        <v>-8.5782036948813221E-3</v>
      </c>
      <c r="AB317" s="136">
        <f t="shared" si="153"/>
        <v>-2.6274630731399143E-4</v>
      </c>
      <c r="AC317" s="136">
        <f t="shared" si="164"/>
        <v>-2.6274630731399143E-4</v>
      </c>
      <c r="AD317" s="136"/>
      <c r="AE317" s="136">
        <f t="shared" si="154"/>
        <v>6.9035622007138432E-9</v>
      </c>
      <c r="AF317" s="202">
        <f t="shared" si="155"/>
        <v>32247.822999999997</v>
      </c>
      <c r="AG317" s="203"/>
      <c r="AH317" s="24">
        <f t="shared" si="156"/>
        <v>6.1359614542117035E-3</v>
      </c>
      <c r="AI317" s="24">
        <f t="shared" si="157"/>
        <v>0.70044879199149057</v>
      </c>
      <c r="AJ317" s="24">
        <f t="shared" si="158"/>
        <v>0.60071291013059624</v>
      </c>
      <c r="AK317" s="24">
        <f t="shared" si="159"/>
        <v>1.6403468555239904E-2</v>
      </c>
      <c r="AL317" s="24">
        <f t="shared" si="160"/>
        <v>3.0868871430229334</v>
      </c>
      <c r="AM317" s="24">
        <f t="shared" si="161"/>
        <v>36.550270205930971</v>
      </c>
      <c r="AN317" s="136">
        <f t="shared" si="169"/>
        <v>3.0670575370152262</v>
      </c>
      <c r="AO317" s="136">
        <f t="shared" si="169"/>
        <v>3.0670367431183694</v>
      </c>
      <c r="AP317" s="136">
        <f t="shared" si="169"/>
        <v>3.0671062490157328</v>
      </c>
      <c r="AQ317" s="136">
        <f t="shared" si="169"/>
        <v>3.0668739164619927</v>
      </c>
      <c r="AR317" s="136">
        <f t="shared" si="169"/>
        <v>3.0676505026648639</v>
      </c>
      <c r="AS317" s="136">
        <f t="shared" si="169"/>
        <v>3.0650545367451123</v>
      </c>
      <c r="AT317" s="136">
        <f t="shared" si="169"/>
        <v>3.0737303868242614</v>
      </c>
      <c r="AU317" s="136">
        <f t="shared" si="162"/>
        <v>3.0447114793792727</v>
      </c>
      <c r="AV317" s="136"/>
      <c r="AW317" s="136"/>
      <c r="AX317" s="136"/>
      <c r="AY317" s="136"/>
      <c r="AZ317" s="136"/>
      <c r="BA317" s="136"/>
      <c r="BB317" s="136"/>
      <c r="BC317" s="136"/>
      <c r="BD317" s="136"/>
      <c r="BE317" s="136"/>
      <c r="BF317" s="136"/>
      <c r="BG317" s="136"/>
      <c r="BH317" s="136"/>
      <c r="BI317" s="136"/>
      <c r="BJ317" s="136"/>
      <c r="BK317" s="136"/>
      <c r="BL317" s="136"/>
    </row>
    <row r="318" spans="1:64" ht="12.95" customHeight="1" x14ac:dyDescent="0.2">
      <c r="A318" s="206" t="s">
        <v>530</v>
      </c>
      <c r="B318" s="207" t="s">
        <v>646</v>
      </c>
      <c r="C318" s="208">
        <v>47273.436000000002</v>
      </c>
      <c r="D318" s="208"/>
      <c r="E318" s="129">
        <f t="shared" si="148"/>
        <v>30550.43166955909</v>
      </c>
      <c r="F318" s="199">
        <f t="shared" si="149"/>
        <v>30550.5</v>
      </c>
      <c r="G318" s="130">
        <f t="shared" si="166"/>
        <v>-1.6217949996644165E-2</v>
      </c>
      <c r="I318" s="129">
        <f t="shared" si="168"/>
        <v>-1.6217949996644165E-2</v>
      </c>
      <c r="O318" s="199"/>
      <c r="P318" s="129" t="s">
        <v>567</v>
      </c>
      <c r="Q318" s="201">
        <f t="shared" si="150"/>
        <v>32254.936000000002</v>
      </c>
      <c r="S318" s="131">
        <v>0.1</v>
      </c>
      <c r="Z318" s="24">
        <f t="shared" si="151"/>
        <v>30550.5</v>
      </c>
      <c r="AA318" s="136">
        <f t="shared" si="152"/>
        <v>-8.6127481598655027E-3</v>
      </c>
      <c r="AB318" s="136">
        <f t="shared" si="153"/>
        <v>-7.6052018367786627E-3</v>
      </c>
      <c r="AC318" s="136">
        <f t="shared" si="164"/>
        <v>-7.6052018367786627E-3</v>
      </c>
      <c r="AD318" s="136"/>
      <c r="AE318" s="136">
        <f t="shared" si="154"/>
        <v>5.7839094978141544E-6</v>
      </c>
      <c r="AF318" s="202">
        <f t="shared" si="155"/>
        <v>32254.936000000002</v>
      </c>
      <c r="AG318" s="203"/>
      <c r="AH318" s="24">
        <f t="shared" si="156"/>
        <v>6.113931429227522E-3</v>
      </c>
      <c r="AI318" s="24">
        <f t="shared" si="157"/>
        <v>0.7004141161039128</v>
      </c>
      <c r="AJ318" s="24">
        <f t="shared" si="158"/>
        <v>0.59898755185943242</v>
      </c>
      <c r="AK318" s="24">
        <f t="shared" si="159"/>
        <v>1.575747981753994E-2</v>
      </c>
      <c r="AL318" s="24">
        <f t="shared" si="160"/>
        <v>3.0890435392671498</v>
      </c>
      <c r="AM318" s="24">
        <f t="shared" si="161"/>
        <v>38.050874304701836</v>
      </c>
      <c r="AN318" s="136">
        <f t="shared" si="169"/>
        <v>3.0699944000595707</v>
      </c>
      <c r="AO318" s="136">
        <f t="shared" si="169"/>
        <v>3.069974396149227</v>
      </c>
      <c r="AP318" s="136">
        <f t="shared" si="169"/>
        <v>3.0700412470622664</v>
      </c>
      <c r="AQ318" s="136">
        <f t="shared" si="169"/>
        <v>3.0698178372586096</v>
      </c>
      <c r="AR318" s="136">
        <f t="shared" si="169"/>
        <v>3.0705644389666245</v>
      </c>
      <c r="AS318" s="136">
        <f t="shared" si="169"/>
        <v>3.0680692516270995</v>
      </c>
      <c r="AT318" s="136">
        <f t="shared" si="169"/>
        <v>3.0764066104834518</v>
      </c>
      <c r="AU318" s="136">
        <f t="shared" si="162"/>
        <v>3.0485272852456253</v>
      </c>
      <c r="AV318" s="136"/>
      <c r="AW318" s="136"/>
      <c r="AX318" s="136"/>
      <c r="AY318" s="136"/>
      <c r="AZ318" s="136"/>
      <c r="BA318" s="136"/>
      <c r="BB318" s="136"/>
      <c r="BC318" s="136"/>
      <c r="BD318" s="136"/>
      <c r="BE318" s="136"/>
      <c r="BF318" s="136"/>
      <c r="BG318" s="136"/>
      <c r="BH318" s="136"/>
      <c r="BI318" s="136"/>
      <c r="BJ318" s="136"/>
      <c r="BK318" s="136"/>
      <c r="BL318" s="136"/>
    </row>
    <row r="319" spans="1:64" ht="12.95" customHeight="1" x14ac:dyDescent="0.2">
      <c r="A319" s="206" t="s">
        <v>530</v>
      </c>
      <c r="B319" s="207"/>
      <c r="C319" s="208">
        <v>47276.417000000001</v>
      </c>
      <c r="D319" s="208"/>
      <c r="E319" s="129">
        <f t="shared" si="148"/>
        <v>30562.991397786962</v>
      </c>
      <c r="F319" s="199">
        <f t="shared" si="149"/>
        <v>30563</v>
      </c>
      <c r="G319" s="130">
        <f t="shared" si="166"/>
        <v>-2.0416999977896921E-3</v>
      </c>
      <c r="I319" s="129">
        <f t="shared" si="168"/>
        <v>-2.0416999977896921E-3</v>
      </c>
      <c r="O319" s="199"/>
      <c r="P319" s="129" t="s">
        <v>567</v>
      </c>
      <c r="Q319" s="201">
        <f t="shared" si="150"/>
        <v>32257.917000000001</v>
      </c>
      <c r="S319" s="131">
        <v>0.1</v>
      </c>
      <c r="Z319" s="24">
        <f t="shared" si="151"/>
        <v>30563</v>
      </c>
      <c r="AA319" s="136">
        <f t="shared" si="152"/>
        <v>-8.6271505659381211E-3</v>
      </c>
      <c r="AB319" s="136">
        <f t="shared" si="153"/>
        <v>6.585450568148429E-3</v>
      </c>
      <c r="AC319" s="136">
        <f t="shared" si="164"/>
        <v>6.585450568148429E-3</v>
      </c>
      <c r="AD319" s="136"/>
      <c r="AE319" s="136">
        <f t="shared" si="154"/>
        <v>4.3368159185526467E-6</v>
      </c>
      <c r="AF319" s="202">
        <f t="shared" si="155"/>
        <v>32257.917000000001</v>
      </c>
      <c r="AG319" s="203"/>
      <c r="AH319" s="24">
        <f t="shared" si="156"/>
        <v>6.104736998154902E-3</v>
      </c>
      <c r="AI319" s="24">
        <f t="shared" si="157"/>
        <v>0.70040007992968167</v>
      </c>
      <c r="AJ319" s="24">
        <f t="shared" si="158"/>
        <v>0.59826788009525889</v>
      </c>
      <c r="AK319" s="24">
        <f t="shared" si="159"/>
        <v>1.5488314752058094E-2</v>
      </c>
      <c r="AL319" s="24">
        <f t="shared" si="160"/>
        <v>3.0899419752634452</v>
      </c>
      <c r="AM319" s="24">
        <f t="shared" si="161"/>
        <v>38.713051075530394</v>
      </c>
      <c r="AN319" s="136">
        <f t="shared" si="169"/>
        <v>3.0712180503394504</v>
      </c>
      <c r="AO319" s="136">
        <f t="shared" si="169"/>
        <v>3.0711983766203295</v>
      </c>
      <c r="AP319" s="136">
        <f t="shared" si="169"/>
        <v>3.0712641183516474</v>
      </c>
      <c r="AQ319" s="136">
        <f t="shared" si="169"/>
        <v>3.0710444344842185</v>
      </c>
      <c r="AR319" s="136">
        <f t="shared" si="169"/>
        <v>3.071778521151145</v>
      </c>
      <c r="AS319" s="136">
        <f t="shared" si="169"/>
        <v>3.0693253773435147</v>
      </c>
      <c r="AT319" s="136">
        <f t="shared" si="169"/>
        <v>3.0775215829157574</v>
      </c>
      <c r="AU319" s="136">
        <f t="shared" si="162"/>
        <v>3.0501172043566056</v>
      </c>
      <c r="AV319" s="136"/>
      <c r="AW319" s="136"/>
      <c r="AX319" s="136"/>
      <c r="AY319" s="136"/>
      <c r="AZ319" s="136"/>
      <c r="BA319" s="136"/>
      <c r="BB319" s="136"/>
      <c r="BC319" s="136"/>
      <c r="BD319" s="136"/>
      <c r="BE319" s="136"/>
      <c r="BF319" s="136"/>
      <c r="BG319" s="136"/>
      <c r="BH319" s="136"/>
      <c r="BI319" s="136"/>
      <c r="BJ319" s="136"/>
      <c r="BK319" s="136"/>
      <c r="BL319" s="136"/>
    </row>
    <row r="320" spans="1:64" ht="12.95" customHeight="1" x14ac:dyDescent="0.2">
      <c r="A320" s="206" t="s">
        <v>530</v>
      </c>
      <c r="B320" s="207"/>
      <c r="C320" s="208">
        <v>47303.47</v>
      </c>
      <c r="D320" s="208"/>
      <c r="E320" s="129">
        <f t="shared" si="148"/>
        <v>30676.972722090435</v>
      </c>
      <c r="F320" s="199">
        <f t="shared" si="149"/>
        <v>30677</v>
      </c>
      <c r="G320" s="130">
        <f t="shared" si="166"/>
        <v>-6.474299996625632E-3</v>
      </c>
      <c r="I320" s="129">
        <f t="shared" si="168"/>
        <v>-6.474299996625632E-3</v>
      </c>
      <c r="O320" s="199"/>
      <c r="P320" s="129" t="s">
        <v>567</v>
      </c>
      <c r="Q320" s="201">
        <f t="shared" si="150"/>
        <v>32284.97</v>
      </c>
      <c r="S320" s="131">
        <v>0.1</v>
      </c>
      <c r="Z320" s="24">
        <f t="shared" si="151"/>
        <v>30677</v>
      </c>
      <c r="AA320" s="136">
        <f t="shared" si="152"/>
        <v>-8.7587393920012836E-3</v>
      </c>
      <c r="AB320" s="136">
        <f t="shared" si="153"/>
        <v>2.2844393953756516E-3</v>
      </c>
      <c r="AC320" s="136">
        <f t="shared" si="164"/>
        <v>2.2844393953756516E-3</v>
      </c>
      <c r="AD320" s="136"/>
      <c r="AE320" s="136">
        <f t="shared" si="154"/>
        <v>5.2186633511442726E-7</v>
      </c>
      <c r="AF320" s="202">
        <f t="shared" si="155"/>
        <v>32284.97</v>
      </c>
      <c r="AG320" s="203"/>
      <c r="AH320" s="24">
        <f t="shared" si="156"/>
        <v>6.0204718520917412E-3</v>
      </c>
      <c r="AI320" s="24">
        <f t="shared" si="157"/>
        <v>0.70028325181720286</v>
      </c>
      <c r="AJ320" s="24">
        <f t="shared" si="158"/>
        <v>0.59168353063702139</v>
      </c>
      <c r="AK320" s="24">
        <f t="shared" si="159"/>
        <v>1.3033451527885898E-2</v>
      </c>
      <c r="AL320" s="24">
        <f t="shared" si="160"/>
        <v>3.098134136853679</v>
      </c>
      <c r="AM320" s="24">
        <f t="shared" si="161"/>
        <v>46.013655469517644</v>
      </c>
      <c r="AN320" s="136">
        <f t="shared" si="169"/>
        <v>3.0823766650339546</v>
      </c>
      <c r="AO320" s="136">
        <f t="shared" si="169"/>
        <v>3.0823600287326376</v>
      </c>
      <c r="AP320" s="136">
        <f t="shared" si="169"/>
        <v>3.0824155804021816</v>
      </c>
      <c r="AQ320" s="136">
        <f t="shared" si="169"/>
        <v>3.0822300824464923</v>
      </c>
      <c r="AR320" s="136">
        <f t="shared" si="169"/>
        <v>3.0828494886709823</v>
      </c>
      <c r="AS320" s="136">
        <f t="shared" si="169"/>
        <v>3.0807811064798383</v>
      </c>
      <c r="AT320" s="136">
        <f t="shared" si="169"/>
        <v>3.0876870847188869</v>
      </c>
      <c r="AU320" s="136">
        <f t="shared" si="162"/>
        <v>3.0646172666487459</v>
      </c>
      <c r="AV320" s="136"/>
      <c r="AW320" s="136"/>
      <c r="AX320" s="136"/>
      <c r="AY320" s="136"/>
      <c r="AZ320" s="136"/>
      <c r="BA320" s="136"/>
      <c r="BB320" s="136"/>
      <c r="BC320" s="136"/>
      <c r="BD320" s="136"/>
      <c r="BE320" s="136"/>
      <c r="BF320" s="136"/>
      <c r="BG320" s="136"/>
      <c r="BH320" s="136"/>
      <c r="BI320" s="136"/>
      <c r="BJ320" s="136"/>
      <c r="BK320" s="136"/>
      <c r="BL320" s="136"/>
    </row>
    <row r="321" spans="1:64" ht="12.95" customHeight="1" x14ac:dyDescent="0.2">
      <c r="A321" s="206" t="s">
        <v>528</v>
      </c>
      <c r="B321" s="207" t="s">
        <v>646</v>
      </c>
      <c r="C321" s="208">
        <v>47330.398999999998</v>
      </c>
      <c r="D321" s="208"/>
      <c r="E321" s="129">
        <f t="shared" si="148"/>
        <v>30790.431602146909</v>
      </c>
      <c r="F321" s="199">
        <f t="shared" si="149"/>
        <v>30790.5</v>
      </c>
      <c r="G321" s="130">
        <f t="shared" si="166"/>
        <v>-1.6233950002060737E-2</v>
      </c>
      <c r="I321" s="129">
        <f t="shared" si="168"/>
        <v>-1.6233950002060737E-2</v>
      </c>
      <c r="O321" s="199"/>
      <c r="P321" s="129" t="s">
        <v>567</v>
      </c>
      <c r="Q321" s="201">
        <f t="shared" si="150"/>
        <v>32311.898999999998</v>
      </c>
      <c r="S321" s="131">
        <v>0.1</v>
      </c>
      <c r="Z321" s="24">
        <f t="shared" si="151"/>
        <v>30790.5</v>
      </c>
      <c r="AA321" s="136">
        <f t="shared" si="152"/>
        <v>-8.8901729220848789E-3</v>
      </c>
      <c r="AB321" s="136">
        <f t="shared" si="153"/>
        <v>-7.3437770799758585E-3</v>
      </c>
      <c r="AC321" s="136">
        <f t="shared" si="164"/>
        <v>-7.3437770799758585E-3</v>
      </c>
      <c r="AD321" s="136"/>
      <c r="AE321" s="136">
        <f t="shared" si="154"/>
        <v>5.3931061800378751E-6</v>
      </c>
      <c r="AF321" s="202">
        <f t="shared" si="155"/>
        <v>32311.898999999998</v>
      </c>
      <c r="AG321" s="203"/>
      <c r="AH321" s="24">
        <f t="shared" si="156"/>
        <v>5.9358445870081444E-3</v>
      </c>
      <c r="AI321" s="24">
        <f t="shared" si="157"/>
        <v>0.70018694465544407</v>
      </c>
      <c r="AJ321" s="24">
        <f t="shared" si="158"/>
        <v>0.58509063061071864</v>
      </c>
      <c r="AK321" s="24">
        <f t="shared" si="159"/>
        <v>1.0589232501092526E-2</v>
      </c>
      <c r="AL321" s="24">
        <f t="shared" si="160"/>
        <v>3.1062878782380499</v>
      </c>
      <c r="AM321" s="24">
        <f t="shared" si="161"/>
        <v>56.643676043817869</v>
      </c>
      <c r="AN321" s="136">
        <f t="shared" ref="AN321:AT330" si="170">$AU321+$AB$7*SIN(AO321)</f>
        <v>3.0934846372345812</v>
      </c>
      <c r="AO321" s="136">
        <f t="shared" si="170"/>
        <v>3.0934710664561433</v>
      </c>
      <c r="AP321" s="136">
        <f t="shared" si="170"/>
        <v>3.0935163547616109</v>
      </c>
      <c r="AQ321" s="136">
        <f t="shared" si="170"/>
        <v>3.0933652185647267</v>
      </c>
      <c r="AR321" s="136">
        <f t="shared" si="170"/>
        <v>3.0938695862142218</v>
      </c>
      <c r="AS321" s="136">
        <f t="shared" si="170"/>
        <v>3.092186375958768</v>
      </c>
      <c r="AT321" s="136">
        <f t="shared" si="170"/>
        <v>3.0978031811408764</v>
      </c>
      <c r="AU321" s="136">
        <f t="shared" si="162"/>
        <v>3.0790537321764471</v>
      </c>
      <c r="AV321" s="136"/>
      <c r="AW321" s="136"/>
      <c r="AX321" s="136"/>
      <c r="AY321" s="136"/>
      <c r="AZ321" s="136"/>
      <c r="BA321" s="136"/>
      <c r="BB321" s="136"/>
      <c r="BC321" s="136"/>
      <c r="BD321" s="136"/>
      <c r="BE321" s="136"/>
      <c r="BF321" s="136"/>
      <c r="BG321" s="136"/>
      <c r="BH321" s="136"/>
      <c r="BI321" s="136"/>
      <c r="BJ321" s="136"/>
      <c r="BK321" s="136"/>
      <c r="BL321" s="136"/>
    </row>
    <row r="322" spans="1:64" ht="12.95" customHeight="1" x14ac:dyDescent="0.2">
      <c r="A322" s="206" t="s">
        <v>531</v>
      </c>
      <c r="B322" s="207"/>
      <c r="C322" s="208">
        <v>47590.423000000003</v>
      </c>
      <c r="D322" s="208"/>
      <c r="E322" s="129">
        <f t="shared" si="148"/>
        <v>31885.980335030035</v>
      </c>
      <c r="F322" s="199">
        <f t="shared" si="149"/>
        <v>31886</v>
      </c>
      <c r="G322" s="130">
        <f t="shared" si="166"/>
        <v>-4.6673999968334101E-3</v>
      </c>
      <c r="I322" s="129">
        <f t="shared" si="168"/>
        <v>-4.6673999968334101E-3</v>
      </c>
      <c r="O322" s="199"/>
      <c r="P322" s="129" t="s">
        <v>567</v>
      </c>
      <c r="Q322" s="201">
        <f t="shared" si="150"/>
        <v>32571.923000000003</v>
      </c>
      <c r="S322" s="131">
        <v>0.1</v>
      </c>
      <c r="Z322" s="24">
        <f t="shared" si="151"/>
        <v>31886</v>
      </c>
      <c r="AA322" s="136">
        <f t="shared" si="152"/>
        <v>-1.0178742057460728E-2</v>
      </c>
      <c r="AB322" s="136">
        <f t="shared" si="153"/>
        <v>5.5113420606273181E-3</v>
      </c>
      <c r="AC322" s="136">
        <f t="shared" si="164"/>
        <v>5.5113420606273181E-3</v>
      </c>
      <c r="AD322" s="136"/>
      <c r="AE322" s="136">
        <f t="shared" si="154"/>
        <v>3.0374891309239777E-6</v>
      </c>
      <c r="AF322" s="202">
        <f t="shared" si="155"/>
        <v>32571.923000000003</v>
      </c>
      <c r="AG322" s="203"/>
      <c r="AH322" s="24">
        <f t="shared" si="156"/>
        <v>5.0831551826322945E-3</v>
      </c>
      <c r="AI322" s="24">
        <f t="shared" si="157"/>
        <v>0.70028197370311496</v>
      </c>
      <c r="AJ322" s="24">
        <f t="shared" si="158"/>
        <v>0.51955212465843714</v>
      </c>
      <c r="AK322" s="24">
        <f t="shared" si="159"/>
        <v>-1.3004026787873312E-2</v>
      </c>
      <c r="AL322" s="24">
        <f t="shared" si="160"/>
        <v>-3.098232311805289</v>
      </c>
      <c r="AM322" s="24">
        <f t="shared" si="161"/>
        <v>-46.117870724177521</v>
      </c>
      <c r="AN322" s="136">
        <f t="shared" si="170"/>
        <v>3.2006749062320687</v>
      </c>
      <c r="AO322" s="136">
        <f t="shared" si="170"/>
        <v>3.2006915058589573</v>
      </c>
      <c r="AP322" s="136">
        <f t="shared" si="170"/>
        <v>3.200636077090885</v>
      </c>
      <c r="AQ322" s="136">
        <f t="shared" si="170"/>
        <v>3.200821163185914</v>
      </c>
      <c r="AR322" s="136">
        <f t="shared" si="170"/>
        <v>3.2002031370953254</v>
      </c>
      <c r="AS322" s="136">
        <f t="shared" si="170"/>
        <v>3.2022668939512182</v>
      </c>
      <c r="AT322" s="136">
        <f t="shared" si="170"/>
        <v>3.1953764101894775</v>
      </c>
      <c r="AU322" s="136">
        <f t="shared" si="162"/>
        <v>3.218394243062761</v>
      </c>
      <c r="AV322" s="136"/>
      <c r="AW322" s="136"/>
      <c r="AX322" s="136"/>
      <c r="AY322" s="136"/>
      <c r="AZ322" s="136"/>
      <c r="BA322" s="136"/>
      <c r="BB322" s="136"/>
      <c r="BC322" s="136"/>
      <c r="BD322" s="136"/>
      <c r="BE322" s="136"/>
      <c r="BF322" s="136"/>
      <c r="BG322" s="136"/>
      <c r="BH322" s="136"/>
      <c r="BI322" s="136"/>
      <c r="BJ322" s="136"/>
      <c r="BK322" s="136"/>
      <c r="BL322" s="136"/>
    </row>
    <row r="323" spans="1:64" ht="12.95" customHeight="1" x14ac:dyDescent="0.2">
      <c r="A323" s="206" t="s">
        <v>531</v>
      </c>
      <c r="B323" s="207" t="s">
        <v>646</v>
      </c>
      <c r="C323" s="208">
        <v>47612.370999999999</v>
      </c>
      <c r="D323" s="208"/>
      <c r="E323" s="129">
        <f t="shared" si="148"/>
        <v>31978.452966746012</v>
      </c>
      <c r="F323" s="199">
        <f t="shared" si="149"/>
        <v>31978.5</v>
      </c>
      <c r="G323" s="130">
        <f t="shared" si="166"/>
        <v>-1.1163149996718857E-2</v>
      </c>
      <c r="I323" s="129">
        <f t="shared" si="168"/>
        <v>-1.1163149996718857E-2</v>
      </c>
      <c r="O323" s="199"/>
      <c r="P323" s="129" t="s">
        <v>567</v>
      </c>
      <c r="Q323" s="201">
        <f t="shared" si="150"/>
        <v>32593.870999999999</v>
      </c>
      <c r="S323" s="131">
        <v>0.1</v>
      </c>
      <c r="Z323" s="24">
        <f t="shared" si="151"/>
        <v>31978.5</v>
      </c>
      <c r="AA323" s="136">
        <f t="shared" si="152"/>
        <v>-1.0289065451393426E-2</v>
      </c>
      <c r="AB323" s="136">
        <f t="shared" si="153"/>
        <v>-8.7408454532543131E-4</v>
      </c>
      <c r="AC323" s="136">
        <f t="shared" si="164"/>
        <v>-8.7408454532543131E-4</v>
      </c>
      <c r="AD323" s="136"/>
      <c r="AE323" s="136">
        <f t="shared" si="154"/>
        <v>7.6402379237676608E-8</v>
      </c>
      <c r="AF323" s="202">
        <f t="shared" si="155"/>
        <v>32593.870999999999</v>
      </c>
      <c r="AG323" s="203"/>
      <c r="AH323" s="24">
        <f t="shared" si="156"/>
        <v>5.0083171936996032E-3</v>
      </c>
      <c r="AI323" s="24">
        <f t="shared" si="157"/>
        <v>0.70037503060425044</v>
      </c>
      <c r="AJ323" s="24">
        <f t="shared" si="158"/>
        <v>0.51386131267718826</v>
      </c>
      <c r="AK323" s="24">
        <f t="shared" si="159"/>
        <v>-1.4995923265878411E-2</v>
      </c>
      <c r="AL323" s="24">
        <f t="shared" si="160"/>
        <v>-3.0915854029114365</v>
      </c>
      <c r="AM323" s="24">
        <f t="shared" si="161"/>
        <v>-39.985865409176121</v>
      </c>
      <c r="AN323" s="136">
        <f t="shared" si="170"/>
        <v>3.2097288815328766</v>
      </c>
      <c r="AO323" s="136">
        <f t="shared" si="170"/>
        <v>3.2097479497050636</v>
      </c>
      <c r="AP323" s="136">
        <f t="shared" si="170"/>
        <v>3.2096842413593056</v>
      </c>
      <c r="AQ323" s="136">
        <f t="shared" si="170"/>
        <v>3.2098970973136725</v>
      </c>
      <c r="AR323" s="136">
        <f t="shared" si="170"/>
        <v>3.2091859363502406</v>
      </c>
      <c r="AS323" s="136">
        <f t="shared" si="170"/>
        <v>3.2115620918852295</v>
      </c>
      <c r="AT323" s="136">
        <f t="shared" si="170"/>
        <v>3.2036242700637105</v>
      </c>
      <c r="AU323" s="136">
        <f t="shared" si="162"/>
        <v>3.2301596444840155</v>
      </c>
      <c r="AV323" s="136"/>
      <c r="AW323" s="136"/>
      <c r="AX323" s="136"/>
      <c r="AY323" s="136"/>
      <c r="AZ323" s="136"/>
      <c r="BA323" s="136"/>
      <c r="BB323" s="136"/>
      <c r="BC323" s="136"/>
      <c r="BD323" s="136"/>
      <c r="BE323" s="136"/>
      <c r="BF323" s="136"/>
      <c r="BG323" s="136"/>
      <c r="BH323" s="136"/>
      <c r="BI323" s="136"/>
      <c r="BJ323" s="136"/>
      <c r="BK323" s="136"/>
      <c r="BL323" s="136"/>
    </row>
    <row r="324" spans="1:64" ht="12.95" customHeight="1" x14ac:dyDescent="0.2">
      <c r="A324" s="206" t="s">
        <v>531</v>
      </c>
      <c r="B324" s="207"/>
      <c r="C324" s="208">
        <v>47613.438999999998</v>
      </c>
      <c r="D324" s="208"/>
      <c r="E324" s="129">
        <f t="shared" si="148"/>
        <v>31982.952728486151</v>
      </c>
      <c r="F324" s="199">
        <f t="shared" si="149"/>
        <v>31983</v>
      </c>
      <c r="G324" s="130">
        <f t="shared" si="166"/>
        <v>-1.1219699998036958E-2</v>
      </c>
      <c r="I324" s="129">
        <f t="shared" si="168"/>
        <v>-1.1219699998036958E-2</v>
      </c>
      <c r="O324" s="199"/>
      <c r="P324" s="129" t="s">
        <v>567</v>
      </c>
      <c r="Q324" s="201">
        <f t="shared" si="150"/>
        <v>32594.938999999998</v>
      </c>
      <c r="S324" s="131">
        <v>0.1</v>
      </c>
      <c r="Z324" s="24">
        <f t="shared" si="151"/>
        <v>31983</v>
      </c>
      <c r="AA324" s="136">
        <f t="shared" si="152"/>
        <v>-1.0294438082131149E-2</v>
      </c>
      <c r="AB324" s="136">
        <f t="shared" si="153"/>
        <v>-9.2526191590580967E-4</v>
      </c>
      <c r="AC324" s="136">
        <f t="shared" si="164"/>
        <v>-9.2526191590580967E-4</v>
      </c>
      <c r="AD324" s="136"/>
      <c r="AE324" s="136">
        <f t="shared" si="154"/>
        <v>8.5610961302568972E-8</v>
      </c>
      <c r="AF324" s="202">
        <f t="shared" si="155"/>
        <v>32594.938999999998</v>
      </c>
      <c r="AG324" s="203"/>
      <c r="AH324" s="24">
        <f t="shared" si="156"/>
        <v>5.0046656419618762E-3</v>
      </c>
      <c r="AI324" s="24">
        <f t="shared" si="157"/>
        <v>0.70037989609792417</v>
      </c>
      <c r="AJ324" s="24">
        <f t="shared" si="158"/>
        <v>0.51358384142727243</v>
      </c>
      <c r="AK324" s="24">
        <f t="shared" si="159"/>
        <v>-1.5092824046854442E-2</v>
      </c>
      <c r="AL324" s="24">
        <f t="shared" si="160"/>
        <v>-3.0912619933935304</v>
      </c>
      <c r="AM324" s="24">
        <f t="shared" si="161"/>
        <v>-39.728820931099584</v>
      </c>
      <c r="AN324" s="136">
        <f t="shared" si="170"/>
        <v>3.2101693768865069</v>
      </c>
      <c r="AO324" s="136">
        <f t="shared" si="170"/>
        <v>3.2101885643811037</v>
      </c>
      <c r="AP324" s="136">
        <f t="shared" si="170"/>
        <v>3.210124455436643</v>
      </c>
      <c r="AQ324" s="136">
        <f t="shared" si="170"/>
        <v>3.2103386563026683</v>
      </c>
      <c r="AR324" s="136">
        <f t="shared" si="170"/>
        <v>3.2096229804659879</v>
      </c>
      <c r="AS324" s="136">
        <f t="shared" si="170"/>
        <v>3.2120142947409924</v>
      </c>
      <c r="AT324" s="136">
        <f t="shared" si="170"/>
        <v>3.2040256070566944</v>
      </c>
      <c r="AU324" s="136">
        <f t="shared" si="162"/>
        <v>3.230732015363968</v>
      </c>
      <c r="AV324" s="136"/>
      <c r="AW324" s="136"/>
      <c r="AX324" s="136"/>
      <c r="AY324" s="136"/>
      <c r="AZ324" s="136"/>
      <c r="BA324" s="136"/>
      <c r="BB324" s="136"/>
      <c r="BC324" s="136"/>
      <c r="BD324" s="136"/>
      <c r="BE324" s="136"/>
      <c r="BF324" s="136"/>
      <c r="BG324" s="136"/>
      <c r="BH324" s="136"/>
      <c r="BI324" s="136"/>
      <c r="BJ324" s="136"/>
      <c r="BK324" s="136"/>
      <c r="BL324" s="136"/>
    </row>
    <row r="325" spans="1:64" ht="12.95" customHeight="1" x14ac:dyDescent="0.2">
      <c r="A325" s="206" t="s">
        <v>577</v>
      </c>
      <c r="B325" s="64"/>
      <c r="C325" s="208">
        <v>47640.62</v>
      </c>
      <c r="D325" s="208"/>
      <c r="E325" s="129">
        <f t="shared" si="148"/>
        <v>32097.473350076853</v>
      </c>
      <c r="F325" s="199">
        <f t="shared" si="149"/>
        <v>32097.5</v>
      </c>
      <c r="G325" s="130">
        <f t="shared" ref="G325:G356" si="171">C325-(C$7+F325*C$8)</f>
        <v>-6.3252499967347831E-3</v>
      </c>
      <c r="I325" s="129">
        <f t="shared" si="168"/>
        <v>-6.3252499967347831E-3</v>
      </c>
      <c r="O325" s="199"/>
      <c r="P325" s="129" t="s">
        <v>567</v>
      </c>
      <c r="Q325" s="201">
        <f t="shared" si="150"/>
        <v>32622.120000000003</v>
      </c>
      <c r="S325" s="131">
        <v>0.1</v>
      </c>
      <c r="Z325" s="24">
        <f t="shared" si="151"/>
        <v>32097.5</v>
      </c>
      <c r="AA325" s="136">
        <f t="shared" si="152"/>
        <v>-1.0431312069837785E-2</v>
      </c>
      <c r="AB325" s="136">
        <f t="shared" si="153"/>
        <v>4.1060620731030017E-3</v>
      </c>
      <c r="AC325" s="136">
        <f t="shared" si="164"/>
        <v>4.1060620731030017E-3</v>
      </c>
      <c r="AD325" s="136"/>
      <c r="AE325" s="136">
        <f t="shared" si="154"/>
        <v>1.685974574817492E-6</v>
      </c>
      <c r="AF325" s="202">
        <f t="shared" si="155"/>
        <v>32622.120000000003</v>
      </c>
      <c r="AG325" s="203"/>
      <c r="AH325" s="24">
        <f t="shared" si="156"/>
        <v>4.9114200472552376E-3</v>
      </c>
      <c r="AI325" s="24">
        <f t="shared" si="157"/>
        <v>0.70051426577858833</v>
      </c>
      <c r="AJ325" s="24">
        <f t="shared" si="158"/>
        <v>0.5065043661886024</v>
      </c>
      <c r="AK325" s="24">
        <f t="shared" si="159"/>
        <v>-1.7558331294914818E-2</v>
      </c>
      <c r="AL325" s="24">
        <f t="shared" si="160"/>
        <v>-3.083031416514205</v>
      </c>
      <c r="AM325" s="24">
        <f t="shared" si="161"/>
        <v>-34.142523235965619</v>
      </c>
      <c r="AN325" s="136">
        <f t="shared" si="170"/>
        <v>3.2213786304170013</v>
      </c>
      <c r="AO325" s="136">
        <f t="shared" si="170"/>
        <v>3.2214008275856889</v>
      </c>
      <c r="AP325" s="136">
        <f t="shared" si="170"/>
        <v>3.2213266009809804</v>
      </c>
      <c r="AQ325" s="136">
        <f t="shared" si="170"/>
        <v>3.2215748140424494</v>
      </c>
      <c r="AR325" s="136">
        <f t="shared" si="170"/>
        <v>3.2207448111868242</v>
      </c>
      <c r="AS325" s="136">
        <f t="shared" si="170"/>
        <v>3.2235204858667679</v>
      </c>
      <c r="AT325" s="136">
        <f t="shared" si="170"/>
        <v>3.2142405009500354</v>
      </c>
      <c r="AU325" s="136">
        <f t="shared" si="162"/>
        <v>3.2452956744205479</v>
      </c>
      <c r="AV325" s="136"/>
      <c r="AW325" s="136"/>
      <c r="AX325" s="136"/>
      <c r="AY325" s="136"/>
      <c r="AZ325" s="136"/>
      <c r="BA325" s="136"/>
      <c r="BB325" s="136"/>
      <c r="BC325" s="136"/>
      <c r="BD325" s="136"/>
      <c r="BE325" s="136"/>
      <c r="BF325" s="136"/>
      <c r="BG325" s="136"/>
      <c r="BH325" s="136"/>
      <c r="BI325" s="136"/>
      <c r="BJ325" s="136"/>
      <c r="BK325" s="136"/>
      <c r="BL325" s="136"/>
    </row>
    <row r="326" spans="1:64" ht="12.95" customHeight="1" x14ac:dyDescent="0.2">
      <c r="A326" s="206" t="s">
        <v>532</v>
      </c>
      <c r="B326" s="207" t="s">
        <v>646</v>
      </c>
      <c r="C326" s="208">
        <v>47958.430999999997</v>
      </c>
      <c r="D326" s="208"/>
      <c r="E326" s="129">
        <f t="shared" si="148"/>
        <v>33436.493741834172</v>
      </c>
      <c r="F326" s="199">
        <f t="shared" si="149"/>
        <v>33436.5</v>
      </c>
      <c r="G326" s="130">
        <f t="shared" si="171"/>
        <v>-1.4853500033495948E-3</v>
      </c>
      <c r="I326" s="129">
        <f t="shared" si="168"/>
        <v>-1.4853500033495948E-3</v>
      </c>
      <c r="O326" s="199"/>
      <c r="P326" s="129" t="s">
        <v>567</v>
      </c>
      <c r="Q326" s="201">
        <f t="shared" si="150"/>
        <v>32939.930999999997</v>
      </c>
      <c r="S326" s="131">
        <v>0.1</v>
      </c>
      <c r="Z326" s="24">
        <f t="shared" si="151"/>
        <v>33436.5</v>
      </c>
      <c r="AA326" s="136">
        <f t="shared" si="152"/>
        <v>-1.2053559942186884E-2</v>
      </c>
      <c r="AB326" s="136">
        <f t="shared" si="153"/>
        <v>1.0568209938837289E-2</v>
      </c>
      <c r="AC326" s="136">
        <f t="shared" si="164"/>
        <v>1.0568209938837289E-2</v>
      </c>
      <c r="AD326" s="136"/>
      <c r="AE326" s="136">
        <f t="shared" si="154"/>
        <v>1.1168706131133928E-5</v>
      </c>
      <c r="AF326" s="202">
        <f t="shared" si="155"/>
        <v>32939.930999999997</v>
      </c>
      <c r="AG326" s="203"/>
      <c r="AH326" s="24">
        <f t="shared" si="156"/>
        <v>3.7760218629061416E-3</v>
      </c>
      <c r="AI326" s="24">
        <f t="shared" si="157"/>
        <v>0.70360549558631258</v>
      </c>
      <c r="AJ326" s="24">
        <f t="shared" si="158"/>
        <v>0.4209512929207318</v>
      </c>
      <c r="AK326" s="24">
        <f t="shared" si="159"/>
        <v>-4.6371303123425814E-2</v>
      </c>
      <c r="AL326" s="24">
        <f t="shared" si="160"/>
        <v>-2.9863994230477977</v>
      </c>
      <c r="AM326" s="24">
        <f t="shared" si="161"/>
        <v>-12.861284118461635</v>
      </c>
      <c r="AN326" s="136">
        <f t="shared" si="170"/>
        <v>3.3527230921847262</v>
      </c>
      <c r="AO326" s="136">
        <f t="shared" si="170"/>
        <v>3.3527745903694175</v>
      </c>
      <c r="AP326" s="136">
        <f t="shared" si="170"/>
        <v>3.352599032768286</v>
      </c>
      <c r="AQ326" s="136">
        <f t="shared" si="170"/>
        <v>3.3531975367607894</v>
      </c>
      <c r="AR326" s="136">
        <f t="shared" si="170"/>
        <v>3.3511574553232197</v>
      </c>
      <c r="AS326" s="136">
        <f t="shared" si="170"/>
        <v>3.3581150380954932</v>
      </c>
      <c r="AT326" s="136">
        <f t="shared" si="170"/>
        <v>3.3344281195673808</v>
      </c>
      <c r="AU326" s="136">
        <f t="shared" si="162"/>
        <v>3.4156078095887583</v>
      </c>
      <c r="AV326" s="136"/>
      <c r="AW326" s="136"/>
      <c r="AX326" s="136"/>
      <c r="AY326" s="136"/>
      <c r="AZ326" s="136"/>
      <c r="BA326" s="136"/>
      <c r="BB326" s="136"/>
      <c r="BC326" s="136"/>
      <c r="BD326" s="136"/>
      <c r="BE326" s="136"/>
      <c r="BF326" s="136"/>
      <c r="BG326" s="136"/>
      <c r="BH326" s="136"/>
      <c r="BI326" s="136"/>
      <c r="BJ326" s="136"/>
      <c r="BK326" s="136"/>
      <c r="BL326" s="136"/>
    </row>
    <row r="327" spans="1:64" ht="12.95" customHeight="1" x14ac:dyDescent="0.2">
      <c r="A327" s="206" t="s">
        <v>532</v>
      </c>
      <c r="B327" s="207" t="s">
        <v>646</v>
      </c>
      <c r="C327" s="208">
        <v>47969.343000000001</v>
      </c>
      <c r="D327" s="208"/>
      <c r="E327" s="129">
        <f t="shared" si="148"/>
        <v>33482.468835568696</v>
      </c>
      <c r="F327" s="199">
        <f t="shared" si="149"/>
        <v>33482.5</v>
      </c>
      <c r="G327" s="130">
        <f t="shared" si="171"/>
        <v>-7.3967499993159436E-3</v>
      </c>
      <c r="I327" s="129">
        <f t="shared" si="168"/>
        <v>-7.3967499993159436E-3</v>
      </c>
      <c r="O327" s="199"/>
      <c r="P327" s="129" t="s">
        <v>567</v>
      </c>
      <c r="Q327" s="201">
        <f t="shared" si="150"/>
        <v>32950.843000000001</v>
      </c>
      <c r="S327" s="131">
        <v>0.1</v>
      </c>
      <c r="Z327" s="24">
        <f t="shared" si="151"/>
        <v>33482.5</v>
      </c>
      <c r="AA327" s="136">
        <f t="shared" si="152"/>
        <v>-1.2109904656047152E-2</v>
      </c>
      <c r="AB327" s="136">
        <f t="shared" si="153"/>
        <v>4.7131546567312083E-3</v>
      </c>
      <c r="AC327" s="136">
        <f t="shared" si="164"/>
        <v>4.7131546567312083E-3</v>
      </c>
      <c r="AD327" s="136"/>
      <c r="AE327" s="136">
        <f t="shared" si="154"/>
        <v>2.2213826818267073E-6</v>
      </c>
      <c r="AF327" s="202">
        <f t="shared" si="155"/>
        <v>32950.843000000001</v>
      </c>
      <c r="AG327" s="203"/>
      <c r="AH327" s="24">
        <f t="shared" si="156"/>
        <v>3.7356378610458739E-3</v>
      </c>
      <c r="AI327" s="24">
        <f t="shared" si="157"/>
        <v>0.70376190257818161</v>
      </c>
      <c r="AJ327" s="24">
        <f t="shared" si="158"/>
        <v>0.41792171143317908</v>
      </c>
      <c r="AK327" s="24">
        <f t="shared" si="159"/>
        <v>-4.7360211527200519E-2</v>
      </c>
      <c r="AL327" s="24">
        <f t="shared" si="160"/>
        <v>-2.9830620856051575</v>
      </c>
      <c r="AM327" s="24">
        <f t="shared" si="161"/>
        <v>-12.589430625312561</v>
      </c>
      <c r="AN327" s="136">
        <f t="shared" si="170"/>
        <v>3.3572473099212332</v>
      </c>
      <c r="AO327" s="136">
        <f t="shared" si="170"/>
        <v>3.3572995608607386</v>
      </c>
      <c r="AP327" s="136">
        <f t="shared" si="170"/>
        <v>3.3571212624575604</v>
      </c>
      <c r="AQ327" s="136">
        <f t="shared" si="170"/>
        <v>3.3577297073896957</v>
      </c>
      <c r="AR327" s="136">
        <f t="shared" si="170"/>
        <v>3.3556537165739027</v>
      </c>
      <c r="AS327" s="136">
        <f t="shared" si="170"/>
        <v>3.3627408331361739</v>
      </c>
      <c r="AT327" s="136">
        <f t="shared" si="170"/>
        <v>3.338590635703373</v>
      </c>
      <c r="AU327" s="136">
        <f t="shared" si="162"/>
        <v>3.4214587119171656</v>
      </c>
      <c r="AV327" s="136"/>
      <c r="AW327" s="136"/>
      <c r="AX327" s="136"/>
      <c r="AY327" s="136"/>
      <c r="AZ327" s="136"/>
      <c r="BA327" s="136"/>
      <c r="BB327" s="136"/>
      <c r="BC327" s="136"/>
      <c r="BD327" s="136"/>
      <c r="BE327" s="136"/>
      <c r="BF327" s="136"/>
      <c r="BG327" s="136"/>
      <c r="BH327" s="136"/>
      <c r="BI327" s="136"/>
      <c r="BJ327" s="136"/>
      <c r="BK327" s="136"/>
      <c r="BL327" s="136"/>
    </row>
    <row r="328" spans="1:64" ht="12.95" customHeight="1" x14ac:dyDescent="0.2">
      <c r="A328" s="206" t="s">
        <v>533</v>
      </c>
      <c r="B328" s="207" t="s">
        <v>646</v>
      </c>
      <c r="C328" s="208">
        <v>47983.353000000003</v>
      </c>
      <c r="D328" s="208"/>
      <c r="E328" s="129">
        <f t="shared" si="148"/>
        <v>33541.49660895767</v>
      </c>
      <c r="F328" s="199">
        <f t="shared" si="149"/>
        <v>33541.5</v>
      </c>
      <c r="G328" s="130">
        <f t="shared" si="171"/>
        <v>-8.0484999489272013E-4</v>
      </c>
      <c r="I328" s="129">
        <f t="shared" si="168"/>
        <v>-8.0484999489272013E-4</v>
      </c>
      <c r="O328" s="199"/>
      <c r="P328" s="129" t="s">
        <v>567</v>
      </c>
      <c r="Q328" s="201">
        <f t="shared" si="150"/>
        <v>32964.853000000003</v>
      </c>
      <c r="S328" s="131">
        <v>0.1</v>
      </c>
      <c r="Z328" s="24">
        <f t="shared" si="151"/>
        <v>33541.5</v>
      </c>
      <c r="AA328" s="136">
        <f t="shared" si="152"/>
        <v>-1.2182223771411708E-2</v>
      </c>
      <c r="AB328" s="136">
        <f t="shared" si="153"/>
        <v>1.1377373776518988E-2</v>
      </c>
      <c r="AC328" s="136">
        <f t="shared" si="164"/>
        <v>1.1377373776518988E-2</v>
      </c>
      <c r="AD328" s="136"/>
      <c r="AE328" s="136">
        <f t="shared" si="154"/>
        <v>1.2944463405062192E-5</v>
      </c>
      <c r="AF328" s="202">
        <f t="shared" si="155"/>
        <v>32964.853000000003</v>
      </c>
      <c r="AG328" s="203"/>
      <c r="AH328" s="24">
        <f t="shared" si="156"/>
        <v>3.6837157536813193E-3</v>
      </c>
      <c r="AI328" s="24">
        <f t="shared" si="157"/>
        <v>0.70396744842407011</v>
      </c>
      <c r="AJ328" s="24">
        <f t="shared" si="158"/>
        <v>0.41402712727052837</v>
      </c>
      <c r="AK328" s="24">
        <f t="shared" si="159"/>
        <v>-4.8628473217286909E-2</v>
      </c>
      <c r="AL328" s="24">
        <f t="shared" si="160"/>
        <v>-2.9787793822372235</v>
      </c>
      <c r="AM328" s="24">
        <f t="shared" si="161"/>
        <v>-12.25686335889416</v>
      </c>
      <c r="AN328" s="136">
        <f t="shared" si="170"/>
        <v>3.3630516092832554</v>
      </c>
      <c r="AO328" s="136">
        <f t="shared" si="170"/>
        <v>3.3631047965315961</v>
      </c>
      <c r="AP328" s="136">
        <f t="shared" si="170"/>
        <v>3.3629230690633927</v>
      </c>
      <c r="AQ328" s="136">
        <f t="shared" si="170"/>
        <v>3.3635440168984649</v>
      </c>
      <c r="AR328" s="136">
        <f t="shared" si="170"/>
        <v>3.3614226468064441</v>
      </c>
      <c r="AS328" s="136">
        <f t="shared" si="170"/>
        <v>3.3686741875632213</v>
      </c>
      <c r="AT328" s="136">
        <f t="shared" si="170"/>
        <v>3.3439336757240397</v>
      </c>
      <c r="AU328" s="136">
        <f t="shared" si="162"/>
        <v>3.4289631301209926</v>
      </c>
      <c r="AV328" s="136"/>
      <c r="AW328" s="136"/>
      <c r="AX328" s="136"/>
      <c r="AY328" s="136"/>
      <c r="AZ328" s="136"/>
      <c r="BA328" s="136"/>
      <c r="BB328" s="136"/>
      <c r="BC328" s="136"/>
      <c r="BD328" s="136"/>
      <c r="BE328" s="136"/>
      <c r="BF328" s="136"/>
      <c r="BG328" s="136"/>
      <c r="BH328" s="136"/>
      <c r="BI328" s="136"/>
      <c r="BJ328" s="136"/>
      <c r="BK328" s="136"/>
      <c r="BL328" s="136"/>
    </row>
    <row r="329" spans="1:64" ht="12.95" customHeight="1" x14ac:dyDescent="0.2">
      <c r="A329" s="206" t="s">
        <v>577</v>
      </c>
      <c r="B329" s="64"/>
      <c r="C329" s="208">
        <v>47985.599999999999</v>
      </c>
      <c r="D329" s="208"/>
      <c r="E329" s="129">
        <f t="shared" si="148"/>
        <v>33550.963804304185</v>
      </c>
      <c r="F329" s="199">
        <f t="shared" si="149"/>
        <v>33551</v>
      </c>
      <c r="G329" s="130">
        <f t="shared" si="171"/>
        <v>-8.5908999972161837E-3</v>
      </c>
      <c r="I329" s="129">
        <f t="shared" si="168"/>
        <v>-8.5908999972161837E-3</v>
      </c>
      <c r="O329" s="199"/>
      <c r="P329" s="129" t="s">
        <v>567</v>
      </c>
      <c r="Q329" s="201">
        <f t="shared" si="150"/>
        <v>32967.1</v>
      </c>
      <c r="S329" s="131">
        <v>0.1</v>
      </c>
      <c r="Z329" s="24">
        <f t="shared" si="151"/>
        <v>33551</v>
      </c>
      <c r="AA329" s="136">
        <f t="shared" si="152"/>
        <v>-1.2193873646735593E-2</v>
      </c>
      <c r="AB329" s="136">
        <f t="shared" si="153"/>
        <v>3.6029736495194094E-3</v>
      </c>
      <c r="AC329" s="136">
        <f t="shared" si="164"/>
        <v>3.6029736495194094E-3</v>
      </c>
      <c r="AD329" s="136"/>
      <c r="AE329" s="136">
        <f t="shared" si="154"/>
        <v>1.2981419119131214E-6</v>
      </c>
      <c r="AF329" s="202">
        <f t="shared" si="155"/>
        <v>32967.1</v>
      </c>
      <c r="AG329" s="203"/>
      <c r="AH329" s="24">
        <f t="shared" si="156"/>
        <v>3.6753423333574309E-3</v>
      </c>
      <c r="AI329" s="24">
        <f t="shared" si="157"/>
        <v>0.70400106392545359</v>
      </c>
      <c r="AJ329" s="24">
        <f t="shared" si="158"/>
        <v>0.41339910682778153</v>
      </c>
      <c r="AK329" s="24">
        <f t="shared" si="159"/>
        <v>-4.8832671877919821E-2</v>
      </c>
      <c r="AL329" s="24">
        <f t="shared" si="160"/>
        <v>-2.9780895586153555</v>
      </c>
      <c r="AM329" s="24">
        <f t="shared" si="161"/>
        <v>-12.204921687769314</v>
      </c>
      <c r="AN329" s="136">
        <f t="shared" si="170"/>
        <v>3.3639863600256037</v>
      </c>
      <c r="AO329" s="136">
        <f t="shared" si="170"/>
        <v>3.3640396949432798</v>
      </c>
      <c r="AP329" s="136">
        <f t="shared" si="170"/>
        <v>3.3638574244974779</v>
      </c>
      <c r="AQ329" s="136">
        <f t="shared" si="170"/>
        <v>3.3644803592135943</v>
      </c>
      <c r="AR329" s="136">
        <f t="shared" si="170"/>
        <v>3.3623517544962911</v>
      </c>
      <c r="AS329" s="136">
        <f t="shared" si="170"/>
        <v>3.3696295873155773</v>
      </c>
      <c r="AT329" s="136">
        <f t="shared" si="170"/>
        <v>3.3447944401405558</v>
      </c>
      <c r="AU329" s="136">
        <f t="shared" si="162"/>
        <v>3.4301714686453377</v>
      </c>
      <c r="AV329" s="136"/>
      <c r="AW329" s="136"/>
      <c r="AX329" s="136"/>
      <c r="AY329" s="136"/>
      <c r="AZ329" s="136"/>
      <c r="BA329" s="136"/>
      <c r="BB329" s="136"/>
      <c r="BC329" s="136"/>
      <c r="BD329" s="136"/>
      <c r="BE329" s="136"/>
      <c r="BF329" s="136"/>
      <c r="BG329" s="136"/>
      <c r="BH329" s="136"/>
      <c r="BI329" s="136"/>
      <c r="BJ329" s="136"/>
      <c r="BK329" s="136"/>
      <c r="BL329" s="136"/>
    </row>
    <row r="330" spans="1:64" ht="12.95" customHeight="1" x14ac:dyDescent="0.2">
      <c r="A330" s="206" t="s">
        <v>533</v>
      </c>
      <c r="B330" s="207"/>
      <c r="C330" s="208">
        <v>48013.362999999998</v>
      </c>
      <c r="D330" s="208"/>
      <c r="E330" s="129">
        <f t="shared" si="148"/>
        <v>33667.936543247641</v>
      </c>
      <c r="F330" s="199">
        <f t="shared" si="149"/>
        <v>33668</v>
      </c>
      <c r="G330" s="130">
        <f t="shared" si="171"/>
        <v>-1.506119999976363E-2</v>
      </c>
      <c r="I330" s="129">
        <f t="shared" si="168"/>
        <v>-1.506119999976363E-2</v>
      </c>
      <c r="O330" s="199"/>
      <c r="P330" s="129" t="s">
        <v>567</v>
      </c>
      <c r="Q330" s="201">
        <f t="shared" si="150"/>
        <v>32994.862999999998</v>
      </c>
      <c r="S330" s="131">
        <v>0.1</v>
      </c>
      <c r="Z330" s="24">
        <f t="shared" si="151"/>
        <v>33668</v>
      </c>
      <c r="AA330" s="136">
        <f t="shared" si="152"/>
        <v>-1.2337468220958969E-2</v>
      </c>
      <c r="AB330" s="136">
        <f t="shared" si="153"/>
        <v>-2.7237317788046615E-3</v>
      </c>
      <c r="AC330" s="136">
        <f t="shared" si="164"/>
        <v>-2.7237317788046615E-3</v>
      </c>
      <c r="AD330" s="136"/>
      <c r="AE330" s="136">
        <f t="shared" si="154"/>
        <v>7.4187148028704055E-7</v>
      </c>
      <c r="AF330" s="202">
        <f t="shared" si="155"/>
        <v>32994.862999999998</v>
      </c>
      <c r="AG330" s="203"/>
      <c r="AH330" s="24">
        <f t="shared" si="156"/>
        <v>3.5719222831340582E-3</v>
      </c>
      <c r="AI330" s="24">
        <f t="shared" si="157"/>
        <v>0.70442689309857065</v>
      </c>
      <c r="AJ330" s="24">
        <f t="shared" si="158"/>
        <v>0.40564346016113195</v>
      </c>
      <c r="AK330" s="24">
        <f t="shared" si="159"/>
        <v>-5.1347234362098128E-2</v>
      </c>
      <c r="AL330" s="24">
        <f t="shared" si="160"/>
        <v>-2.9695883207024258</v>
      </c>
      <c r="AM330" s="24">
        <f t="shared" si="161"/>
        <v>-11.598932528702081</v>
      </c>
      <c r="AN330" s="136">
        <f t="shared" si="170"/>
        <v>3.3755022985256833</v>
      </c>
      <c r="AO330" s="136">
        <f t="shared" si="170"/>
        <v>3.3755573808518626</v>
      </c>
      <c r="AP330" s="136">
        <f t="shared" si="170"/>
        <v>3.3753686348173364</v>
      </c>
      <c r="AQ330" s="136">
        <f t="shared" si="170"/>
        <v>3.3760154305020968</v>
      </c>
      <c r="AR330" s="136">
        <f t="shared" si="170"/>
        <v>3.3737994019397912</v>
      </c>
      <c r="AS330" s="136">
        <f t="shared" si="170"/>
        <v>3.381396782953169</v>
      </c>
      <c r="AT330" s="136">
        <f t="shared" si="170"/>
        <v>3.3554058118023655</v>
      </c>
      <c r="AU330" s="136">
        <f t="shared" si="162"/>
        <v>3.4450531115241132</v>
      </c>
      <c r="AV330" s="136"/>
      <c r="AW330" s="136"/>
      <c r="AX330" s="136"/>
      <c r="AY330" s="136"/>
      <c r="AZ330" s="136"/>
      <c r="BA330" s="136"/>
      <c r="BB330" s="136"/>
      <c r="BC330" s="136"/>
      <c r="BD330" s="136"/>
      <c r="BE330" s="136"/>
      <c r="BF330" s="136"/>
      <c r="BG330" s="136"/>
      <c r="BH330" s="136"/>
      <c r="BI330" s="136"/>
      <c r="BJ330" s="136"/>
      <c r="BK330" s="136"/>
      <c r="BL330" s="136"/>
    </row>
    <row r="331" spans="1:64" ht="12.95" customHeight="1" x14ac:dyDescent="0.2">
      <c r="A331" s="206" t="s">
        <v>534</v>
      </c>
      <c r="B331" s="207"/>
      <c r="C331" s="208">
        <v>48232.675000000003</v>
      </c>
      <c r="D331" s="208"/>
      <c r="E331" s="129">
        <f t="shared" si="148"/>
        <v>34591.955032718099</v>
      </c>
      <c r="F331" s="199">
        <f t="shared" si="149"/>
        <v>34592</v>
      </c>
      <c r="G331" s="130">
        <f t="shared" si="171"/>
        <v>-1.067279999551829E-2</v>
      </c>
      <c r="I331" s="129">
        <f t="shared" si="168"/>
        <v>-1.067279999551829E-2</v>
      </c>
      <c r="O331" s="199"/>
      <c r="P331" s="129" t="s">
        <v>567</v>
      </c>
      <c r="Q331" s="201">
        <f t="shared" si="150"/>
        <v>33214.175000000003</v>
      </c>
      <c r="S331" s="131">
        <v>0.1</v>
      </c>
      <c r="Z331" s="24">
        <f t="shared" si="151"/>
        <v>34592</v>
      </c>
      <c r="AA331" s="136">
        <f t="shared" si="152"/>
        <v>-1.3478090477539126E-2</v>
      </c>
      <c r="AB331" s="136">
        <f t="shared" si="153"/>
        <v>2.8052904820208367E-3</v>
      </c>
      <c r="AC331" s="136">
        <f t="shared" si="164"/>
        <v>2.8052904820208367E-3</v>
      </c>
      <c r="AD331" s="136"/>
      <c r="AE331" s="136">
        <f t="shared" si="154"/>
        <v>7.8696546885166996E-7</v>
      </c>
      <c r="AF331" s="202">
        <f t="shared" si="155"/>
        <v>33214.175000000003</v>
      </c>
      <c r="AG331" s="203"/>
      <c r="AH331" s="24">
        <f t="shared" si="156"/>
        <v>2.7370331465538991E-3</v>
      </c>
      <c r="AI331" s="24">
        <f t="shared" si="157"/>
        <v>0.70856709125505157</v>
      </c>
      <c r="AJ331" s="24">
        <f t="shared" si="158"/>
        <v>0.34301935063126354</v>
      </c>
      <c r="AK331" s="24">
        <f t="shared" si="159"/>
        <v>-7.1181877612623859E-2</v>
      </c>
      <c r="AL331" s="24">
        <f t="shared" si="160"/>
        <v>-2.9020350102360952</v>
      </c>
      <c r="AM331" s="24">
        <f t="shared" si="161"/>
        <v>-8.3087567872761419</v>
      </c>
      <c r="AN331" s="136">
        <f t="shared" ref="AN331:AT340" si="172">$AU331+$AB$7*SIN(AO331)</f>
        <v>3.4667300371113403</v>
      </c>
      <c r="AO331" s="136">
        <f t="shared" si="172"/>
        <v>3.4667940684542349</v>
      </c>
      <c r="AP331" s="136">
        <f t="shared" si="172"/>
        <v>3.466568833363652</v>
      </c>
      <c r="AQ331" s="136">
        <f t="shared" si="172"/>
        <v>3.4673611906058106</v>
      </c>
      <c r="AR331" s="136">
        <f t="shared" si="172"/>
        <v>3.4645746826051154</v>
      </c>
      <c r="AS331" s="136">
        <f t="shared" si="172"/>
        <v>3.4743857678823855</v>
      </c>
      <c r="AT331" s="136">
        <f t="shared" si="172"/>
        <v>3.439981413995493</v>
      </c>
      <c r="AU331" s="136">
        <f t="shared" si="162"/>
        <v>3.5625799322077776</v>
      </c>
      <c r="AV331" s="136"/>
      <c r="AW331" s="136"/>
      <c r="AX331" s="136"/>
      <c r="AY331" s="136"/>
      <c r="AZ331" s="136"/>
      <c r="BA331" s="136"/>
      <c r="BB331" s="136"/>
      <c r="BC331" s="136"/>
      <c r="BD331" s="136"/>
      <c r="BE331" s="136"/>
      <c r="BF331" s="136"/>
      <c r="BG331" s="136"/>
      <c r="BH331" s="136"/>
      <c r="BI331" s="136"/>
      <c r="BJ331" s="136"/>
      <c r="BK331" s="136"/>
      <c r="BL331" s="136"/>
    </row>
    <row r="332" spans="1:64" ht="12.95" customHeight="1" x14ac:dyDescent="0.2">
      <c r="A332" s="206" t="s">
        <v>577</v>
      </c>
      <c r="B332" s="64"/>
      <c r="C332" s="208">
        <v>48331.775999999998</v>
      </c>
      <c r="D332" s="208"/>
      <c r="E332" s="129">
        <f t="shared" si="148"/>
        <v>35009.493317558889</v>
      </c>
      <c r="F332" s="199">
        <f t="shared" si="149"/>
        <v>35009.5</v>
      </c>
      <c r="G332" s="130">
        <f t="shared" si="171"/>
        <v>-1.58604999887757E-3</v>
      </c>
      <c r="I332" s="129">
        <f t="shared" si="168"/>
        <v>-1.58604999887757E-3</v>
      </c>
      <c r="O332" s="199"/>
      <c r="P332" s="129" t="s">
        <v>567</v>
      </c>
      <c r="Q332" s="201">
        <f t="shared" si="150"/>
        <v>33313.275999999998</v>
      </c>
      <c r="S332" s="131">
        <v>0.1</v>
      </c>
      <c r="Z332" s="24">
        <f t="shared" si="151"/>
        <v>35009.5</v>
      </c>
      <c r="AA332" s="136">
        <f t="shared" si="152"/>
        <v>-1.3996468804300208E-2</v>
      </c>
      <c r="AB332" s="136">
        <f t="shared" si="153"/>
        <v>1.2410418805422638E-2</v>
      </c>
      <c r="AC332" s="136">
        <f t="shared" si="164"/>
        <v>1.2410418805422638E-2</v>
      </c>
      <c r="AD332" s="136"/>
      <c r="AE332" s="136">
        <f t="shared" si="154"/>
        <v>1.5401849492598786E-5</v>
      </c>
      <c r="AF332" s="202">
        <f t="shared" si="155"/>
        <v>33313.275999999998</v>
      </c>
      <c r="AG332" s="203"/>
      <c r="AH332" s="24">
        <f t="shared" si="156"/>
        <v>2.350076304792822E-3</v>
      </c>
      <c r="AI332" s="24">
        <f t="shared" si="157"/>
        <v>0.71089832610219106</v>
      </c>
      <c r="AJ332" s="24">
        <f t="shared" si="158"/>
        <v>0.31391857059096701</v>
      </c>
      <c r="AK332" s="24">
        <f t="shared" si="159"/>
        <v>-8.0126288753972361E-2</v>
      </c>
      <c r="AL332" s="24">
        <f t="shared" si="160"/>
        <v>-2.8712230525581131</v>
      </c>
      <c r="AM332" s="24">
        <f t="shared" si="161"/>
        <v>-7.3521647271926494</v>
      </c>
      <c r="AN332" s="136">
        <f t="shared" si="172"/>
        <v>3.5081452227752385</v>
      </c>
      <c r="AO332" s="136">
        <f t="shared" si="172"/>
        <v>3.5082104253924995</v>
      </c>
      <c r="AP332" s="136">
        <f t="shared" si="172"/>
        <v>3.5079776221233576</v>
      </c>
      <c r="AQ332" s="136">
        <f t="shared" si="172"/>
        <v>3.5088089321910041</v>
      </c>
      <c r="AR332" s="136">
        <f t="shared" si="172"/>
        <v>3.5058416473183756</v>
      </c>
      <c r="AS332" s="136">
        <f t="shared" si="172"/>
        <v>3.5164487379071327</v>
      </c>
      <c r="AT332" s="136">
        <f t="shared" si="172"/>
        <v>3.4787243760601876</v>
      </c>
      <c r="AU332" s="136">
        <f t="shared" si="162"/>
        <v>3.6156832305145197</v>
      </c>
      <c r="AV332" s="136"/>
      <c r="AW332" s="136"/>
      <c r="AX332" s="136"/>
      <c r="AY332" s="136"/>
      <c r="AZ332" s="136"/>
      <c r="BA332" s="136"/>
      <c r="BB332" s="136"/>
      <c r="BC332" s="136"/>
      <c r="BD332" s="136"/>
      <c r="BE332" s="136"/>
      <c r="BF332" s="136"/>
      <c r="BG332" s="136"/>
      <c r="BH332" s="136"/>
      <c r="BI332" s="136"/>
      <c r="BJ332" s="136"/>
      <c r="BK332" s="136"/>
      <c r="BL332" s="136"/>
    </row>
    <row r="333" spans="1:64" ht="12.95" customHeight="1" x14ac:dyDescent="0.2">
      <c r="A333" s="206" t="s">
        <v>577</v>
      </c>
      <c r="B333" s="64"/>
      <c r="C333" s="208">
        <v>48348.612000000001</v>
      </c>
      <c r="D333" s="208"/>
      <c r="E333" s="129">
        <f t="shared" si="148"/>
        <v>35080.427763867017</v>
      </c>
      <c r="F333" s="199">
        <f t="shared" si="149"/>
        <v>35080.5</v>
      </c>
      <c r="G333" s="130">
        <f t="shared" si="171"/>
        <v>-1.7144949997600634E-2</v>
      </c>
      <c r="I333" s="129">
        <f t="shared" si="168"/>
        <v>-1.7144949997600634E-2</v>
      </c>
      <c r="O333" s="199"/>
      <c r="P333" s="129" t="s">
        <v>567</v>
      </c>
      <c r="Q333" s="201">
        <f t="shared" si="150"/>
        <v>33330.112000000001</v>
      </c>
      <c r="S333" s="131">
        <v>0.1</v>
      </c>
      <c r="Z333" s="24">
        <f t="shared" si="151"/>
        <v>35080.5</v>
      </c>
      <c r="AA333" s="136">
        <f t="shared" si="152"/>
        <v>-1.4084758625401886E-2</v>
      </c>
      <c r="AB333" s="136">
        <f t="shared" si="153"/>
        <v>-3.0601913721987478E-3</v>
      </c>
      <c r="AC333" s="136">
        <f t="shared" si="164"/>
        <v>-3.0601913721987478E-3</v>
      </c>
      <c r="AD333" s="136"/>
      <c r="AE333" s="136">
        <f t="shared" si="154"/>
        <v>9.3647712344796552E-7</v>
      </c>
      <c r="AF333" s="202">
        <f t="shared" si="155"/>
        <v>33330.112000000001</v>
      </c>
      <c r="AG333" s="203"/>
      <c r="AH333" s="24">
        <f t="shared" si="156"/>
        <v>2.2837198036911371E-3</v>
      </c>
      <c r="AI333" s="24">
        <f t="shared" si="157"/>
        <v>0.7113238388512575</v>
      </c>
      <c r="AJ333" s="24">
        <f t="shared" si="158"/>
        <v>0.30891954976142261</v>
      </c>
      <c r="AK333" s="24">
        <f t="shared" si="159"/>
        <v>-8.1646028589425462E-2</v>
      </c>
      <c r="AL333" s="24">
        <f t="shared" si="160"/>
        <v>-2.8659624273195794</v>
      </c>
      <c r="AM333" s="24">
        <f t="shared" si="161"/>
        <v>-7.2101015973358216</v>
      </c>
      <c r="AN333" s="136">
        <f t="shared" si="172"/>
        <v>3.5152022376552057</v>
      </c>
      <c r="AO333" s="136">
        <f t="shared" si="172"/>
        <v>3.5152674667314971</v>
      </c>
      <c r="AP333" s="136">
        <f t="shared" si="172"/>
        <v>3.5150339306121836</v>
      </c>
      <c r="AQ333" s="136">
        <f t="shared" si="172"/>
        <v>3.5158701461260025</v>
      </c>
      <c r="AR333" s="136">
        <f t="shared" si="172"/>
        <v>3.5128771986684595</v>
      </c>
      <c r="AS333" s="136">
        <f t="shared" si="172"/>
        <v>3.5236057859029577</v>
      </c>
      <c r="AT333" s="136">
        <f t="shared" si="172"/>
        <v>3.4853503167657722</v>
      </c>
      <c r="AU333" s="136">
        <f t="shared" si="162"/>
        <v>3.6247139710648879</v>
      </c>
      <c r="AV333" s="136"/>
      <c r="AW333" s="136"/>
      <c r="AX333" s="136"/>
      <c r="AY333" s="136"/>
      <c r="AZ333" s="136"/>
      <c r="BA333" s="136"/>
      <c r="BB333" s="136"/>
      <c r="BC333" s="136"/>
      <c r="BD333" s="136"/>
      <c r="BE333" s="136"/>
      <c r="BF333" s="136"/>
      <c r="BG333" s="136"/>
      <c r="BH333" s="136"/>
      <c r="BI333" s="136"/>
      <c r="BJ333" s="136"/>
      <c r="BK333" s="136"/>
      <c r="BL333" s="136"/>
    </row>
    <row r="334" spans="1:64" ht="12.95" customHeight="1" x14ac:dyDescent="0.2">
      <c r="A334" s="206" t="s">
        <v>535</v>
      </c>
      <c r="B334" s="207" t="s">
        <v>646</v>
      </c>
      <c r="C334" s="208">
        <v>48357.404000000002</v>
      </c>
      <c r="D334" s="208"/>
      <c r="E334" s="129">
        <f t="shared" si="148"/>
        <v>35117.470746282139</v>
      </c>
      <c r="F334" s="199">
        <f t="shared" si="149"/>
        <v>35117.5</v>
      </c>
      <c r="G334" s="130">
        <f t="shared" si="171"/>
        <v>-6.9432499949471094E-3</v>
      </c>
      <c r="I334" s="129">
        <f t="shared" ref="I334:I361" si="173">G334</f>
        <v>-6.9432499949471094E-3</v>
      </c>
      <c r="O334" s="199"/>
      <c r="P334" s="129" t="s">
        <v>567</v>
      </c>
      <c r="Q334" s="201">
        <f t="shared" si="150"/>
        <v>33338.904000000002</v>
      </c>
      <c r="S334" s="131">
        <v>0.1</v>
      </c>
      <c r="Z334" s="24">
        <f t="shared" si="151"/>
        <v>35117.5</v>
      </c>
      <c r="AA334" s="136">
        <f t="shared" si="152"/>
        <v>-1.4130782063980834E-2</v>
      </c>
      <c r="AB334" s="136">
        <f t="shared" si="153"/>
        <v>7.1875320690337249E-3</v>
      </c>
      <c r="AC334" s="136">
        <f t="shared" si="164"/>
        <v>7.1875320690337249E-3</v>
      </c>
      <c r="AD334" s="136"/>
      <c r="AE334" s="136">
        <f t="shared" si="154"/>
        <v>5.1660617243388225E-6</v>
      </c>
      <c r="AF334" s="202">
        <f t="shared" si="155"/>
        <v>33338.904000000002</v>
      </c>
      <c r="AG334" s="203"/>
      <c r="AH334" s="24">
        <f t="shared" si="156"/>
        <v>2.2490784531121934E-3</v>
      </c>
      <c r="AI334" s="24">
        <f t="shared" si="157"/>
        <v>0.71154895949542651</v>
      </c>
      <c r="AJ334" s="24">
        <f t="shared" si="158"/>
        <v>0.30630863381840173</v>
      </c>
      <c r="AK334" s="24">
        <f t="shared" si="159"/>
        <v>-8.2437838592656618E-2</v>
      </c>
      <c r="AL334" s="24">
        <f t="shared" si="160"/>
        <v>-2.8632184585579479</v>
      </c>
      <c r="AM334" s="24">
        <f t="shared" si="161"/>
        <v>-7.1381182543157005</v>
      </c>
      <c r="AN334" s="136">
        <f t="shared" si="172"/>
        <v>3.5188815265701856</v>
      </c>
      <c r="AO334" s="136">
        <f t="shared" si="172"/>
        <v>3.5189467500652594</v>
      </c>
      <c r="AP334" s="136">
        <f t="shared" si="172"/>
        <v>3.5187128951091897</v>
      </c>
      <c r="AQ334" s="136">
        <f t="shared" si="172"/>
        <v>3.5195514686437934</v>
      </c>
      <c r="AR334" s="136">
        <f t="shared" si="172"/>
        <v>3.5165457415065249</v>
      </c>
      <c r="AS334" s="136">
        <f t="shared" si="172"/>
        <v>3.5273360020267095</v>
      </c>
      <c r="AT334" s="136">
        <f t="shared" si="172"/>
        <v>3.4888077641746524</v>
      </c>
      <c r="AU334" s="136">
        <f t="shared" si="162"/>
        <v>3.6294201316333896</v>
      </c>
      <c r="AV334" s="136"/>
      <c r="AW334" s="136"/>
      <c r="AX334" s="136"/>
      <c r="AY334" s="136"/>
      <c r="AZ334" s="136"/>
      <c r="BA334" s="136"/>
      <c r="BB334" s="136"/>
      <c r="BC334" s="136"/>
      <c r="BD334" s="136"/>
      <c r="BE334" s="136"/>
      <c r="BF334" s="136"/>
      <c r="BG334" s="136"/>
      <c r="BH334" s="136"/>
      <c r="BI334" s="136"/>
      <c r="BJ334" s="136"/>
      <c r="BK334" s="136"/>
      <c r="BL334" s="136"/>
    </row>
    <row r="335" spans="1:64" ht="12.95" customHeight="1" x14ac:dyDescent="0.2">
      <c r="A335" s="206" t="s">
        <v>577</v>
      </c>
      <c r="B335" s="64"/>
      <c r="C335" s="208">
        <v>48357.637000000002</v>
      </c>
      <c r="D335" s="208"/>
      <c r="E335" s="129">
        <f t="shared" si="148"/>
        <v>35118.452435875261</v>
      </c>
      <c r="F335" s="199">
        <f t="shared" si="149"/>
        <v>35118.5</v>
      </c>
      <c r="G335" s="130">
        <f t="shared" si="171"/>
        <v>-1.1289149995718617E-2</v>
      </c>
      <c r="I335" s="129">
        <f t="shared" si="173"/>
        <v>-1.1289149995718617E-2</v>
      </c>
      <c r="O335" s="199"/>
      <c r="P335" s="129" t="s">
        <v>567</v>
      </c>
      <c r="Q335" s="201">
        <f t="shared" si="150"/>
        <v>33339.137000000002</v>
      </c>
      <c r="S335" s="131">
        <v>0.1</v>
      </c>
      <c r="Z335" s="24">
        <f t="shared" si="151"/>
        <v>35118.5</v>
      </c>
      <c r="AA335" s="136">
        <f t="shared" si="152"/>
        <v>-1.4132026062245263E-2</v>
      </c>
      <c r="AB335" s="136">
        <f t="shared" si="153"/>
        <v>2.8428760665266464E-3</v>
      </c>
      <c r="AC335" s="136">
        <f t="shared" si="164"/>
        <v>2.8428760665266464E-3</v>
      </c>
      <c r="AD335" s="136"/>
      <c r="AE335" s="136">
        <f t="shared" si="154"/>
        <v>8.0819443296300179E-7</v>
      </c>
      <c r="AF335" s="202">
        <f t="shared" si="155"/>
        <v>33339.137000000002</v>
      </c>
      <c r="AG335" s="203"/>
      <c r="AH335" s="24">
        <f t="shared" si="156"/>
        <v>2.2481416228477607E-3</v>
      </c>
      <c r="AI335" s="24">
        <f t="shared" si="157"/>
        <v>0.71155507598108936</v>
      </c>
      <c r="AJ335" s="24">
        <f t="shared" si="158"/>
        <v>0.30623801340921425</v>
      </c>
      <c r="AK335" s="24">
        <f t="shared" si="159"/>
        <v>-8.2459237249230141E-2</v>
      </c>
      <c r="AL335" s="24">
        <f t="shared" si="160"/>
        <v>-2.8631442730621925</v>
      </c>
      <c r="AM335" s="24">
        <f t="shared" si="161"/>
        <v>-7.1361916948171142</v>
      </c>
      <c r="AN335" s="136">
        <f t="shared" si="172"/>
        <v>3.5189809830411494</v>
      </c>
      <c r="AO335" s="136">
        <f t="shared" si="172"/>
        <v>3.5190462062024372</v>
      </c>
      <c r="AP335" s="136">
        <f t="shared" si="172"/>
        <v>3.5188123432267986</v>
      </c>
      <c r="AQ335" s="136">
        <f t="shared" si="172"/>
        <v>3.5196509786065704</v>
      </c>
      <c r="AR335" s="136">
        <f t="shared" si="172"/>
        <v>3.5166449117321417</v>
      </c>
      <c r="AS335" s="136">
        <f t="shared" si="172"/>
        <v>3.5274368234051829</v>
      </c>
      <c r="AT335" s="136">
        <f t="shared" si="172"/>
        <v>3.4889012517970346</v>
      </c>
      <c r="AU335" s="136">
        <f t="shared" si="162"/>
        <v>3.6295473251622679</v>
      </c>
      <c r="AV335" s="136"/>
      <c r="AW335" s="136"/>
      <c r="AX335" s="136"/>
      <c r="AY335" s="136"/>
      <c r="AZ335" s="136"/>
      <c r="BA335" s="136"/>
      <c r="BB335" s="136"/>
      <c r="BC335" s="136"/>
      <c r="BD335" s="136"/>
      <c r="BE335" s="136"/>
      <c r="BF335" s="136"/>
      <c r="BG335" s="136"/>
      <c r="BH335" s="136"/>
      <c r="BI335" s="136"/>
      <c r="BJ335" s="136"/>
      <c r="BK335" s="136"/>
      <c r="BL335" s="136"/>
    </row>
    <row r="336" spans="1:64" ht="12.95" customHeight="1" x14ac:dyDescent="0.2">
      <c r="A336" s="206" t="s">
        <v>538</v>
      </c>
      <c r="B336" s="207" t="s">
        <v>646</v>
      </c>
      <c r="C336" s="208">
        <v>48385.398000000001</v>
      </c>
      <c r="D336" s="208"/>
      <c r="E336" s="129">
        <f t="shared" si="148"/>
        <v>35235.416748298594</v>
      </c>
      <c r="F336" s="199">
        <f t="shared" si="149"/>
        <v>35235.5</v>
      </c>
      <c r="G336" s="130">
        <f t="shared" si="171"/>
        <v>-1.9759449998673517E-2</v>
      </c>
      <c r="I336" s="129">
        <f t="shared" si="173"/>
        <v>-1.9759449998673517E-2</v>
      </c>
      <c r="O336" s="199"/>
      <c r="P336" s="129" t="s">
        <v>567</v>
      </c>
      <c r="Q336" s="201">
        <f t="shared" si="150"/>
        <v>33366.898000000001</v>
      </c>
      <c r="S336" s="131">
        <v>0.1</v>
      </c>
      <c r="Z336" s="24">
        <f t="shared" si="151"/>
        <v>35235.5</v>
      </c>
      <c r="AA336" s="136">
        <f t="shared" si="152"/>
        <v>-1.4277615708876805E-2</v>
      </c>
      <c r="AB336" s="136">
        <f t="shared" si="153"/>
        <v>-5.4818342897967123E-3</v>
      </c>
      <c r="AC336" s="136">
        <f t="shared" si="164"/>
        <v>-5.4818342897967123E-3</v>
      </c>
      <c r="AD336" s="136"/>
      <c r="AE336" s="136">
        <f t="shared" si="154"/>
        <v>3.0050507180791027E-6</v>
      </c>
      <c r="AF336" s="202">
        <f t="shared" si="155"/>
        <v>33366.898000000001</v>
      </c>
      <c r="AG336" s="203"/>
      <c r="AH336" s="24">
        <f t="shared" si="156"/>
        <v>2.1383249602162225E-3</v>
      </c>
      <c r="AI336" s="24">
        <f t="shared" si="157"/>
        <v>0.71228241128274172</v>
      </c>
      <c r="AJ336" s="24">
        <f t="shared" si="158"/>
        <v>0.2979553860510738</v>
      </c>
      <c r="AK336" s="24">
        <f t="shared" si="159"/>
        <v>-8.4962280705773191E-2</v>
      </c>
      <c r="AL336" s="24">
        <f t="shared" si="160"/>
        <v>-2.8544556560330272</v>
      </c>
      <c r="AM336" s="24">
        <f t="shared" si="161"/>
        <v>-6.9173942111151767</v>
      </c>
      <c r="AN336" s="136">
        <f t="shared" si="172"/>
        <v>3.5306233710035584</v>
      </c>
      <c r="AO336" s="136">
        <f t="shared" si="172"/>
        <v>3.530688489338436</v>
      </c>
      <c r="AP336" s="136">
        <f t="shared" si="172"/>
        <v>3.5304539039731604</v>
      </c>
      <c r="AQ336" s="136">
        <f t="shared" si="172"/>
        <v>3.5312990911948914</v>
      </c>
      <c r="AR336" s="136">
        <f t="shared" si="172"/>
        <v>3.528255337205787</v>
      </c>
      <c r="AS336" s="136">
        <f t="shared" si="172"/>
        <v>3.5392346928906817</v>
      </c>
      <c r="AT336" s="136">
        <f t="shared" si="172"/>
        <v>3.4998551559535911</v>
      </c>
      <c r="AU336" s="136">
        <f t="shared" si="162"/>
        <v>3.6444289680410438</v>
      </c>
      <c r="AV336" s="136"/>
      <c r="AW336" s="136"/>
      <c r="AX336" s="136"/>
      <c r="AY336" s="136"/>
      <c r="AZ336" s="136"/>
      <c r="BA336" s="136"/>
      <c r="BB336" s="136"/>
      <c r="BC336" s="136"/>
      <c r="BD336" s="136"/>
      <c r="BE336" s="136"/>
      <c r="BF336" s="136"/>
      <c r="BG336" s="136"/>
      <c r="BH336" s="136"/>
      <c r="BI336" s="136"/>
      <c r="BJ336" s="136"/>
      <c r="BK336" s="136"/>
      <c r="BL336" s="136"/>
    </row>
    <row r="337" spans="1:64" ht="12.95" customHeight="1" x14ac:dyDescent="0.2">
      <c r="A337" s="206" t="s">
        <v>538</v>
      </c>
      <c r="B337" s="207" t="s">
        <v>646</v>
      </c>
      <c r="C337" s="208">
        <v>48390.396999999997</v>
      </c>
      <c r="D337" s="208"/>
      <c r="E337" s="129">
        <f t="shared" si="148"/>
        <v>35256.4788353201</v>
      </c>
      <c r="F337" s="199">
        <f t="shared" si="149"/>
        <v>35256.5</v>
      </c>
      <c r="G337" s="130">
        <f t="shared" si="171"/>
        <v>-5.0233500005560927E-3</v>
      </c>
      <c r="I337" s="129">
        <f t="shared" si="173"/>
        <v>-5.0233500005560927E-3</v>
      </c>
      <c r="O337" s="199"/>
      <c r="P337" s="129" t="s">
        <v>567</v>
      </c>
      <c r="Q337" s="201">
        <f t="shared" si="150"/>
        <v>33371.896999999997</v>
      </c>
      <c r="S337" s="131">
        <v>0.1</v>
      </c>
      <c r="Z337" s="24">
        <f t="shared" si="151"/>
        <v>35256.5</v>
      </c>
      <c r="AA337" s="136">
        <f t="shared" si="152"/>
        <v>-1.4303755532556153E-2</v>
      </c>
      <c r="AB337" s="136">
        <f t="shared" si="153"/>
        <v>9.2804055320000606E-3</v>
      </c>
      <c r="AC337" s="136">
        <f t="shared" si="164"/>
        <v>9.2804055320000606E-3</v>
      </c>
      <c r="AD337" s="136"/>
      <c r="AE337" s="136">
        <f t="shared" si="154"/>
        <v>8.6125926838377344E-6</v>
      </c>
      <c r="AF337" s="202">
        <f t="shared" si="155"/>
        <v>33371.896999999997</v>
      </c>
      <c r="AG337" s="203"/>
      <c r="AH337" s="24">
        <f t="shared" si="156"/>
        <v>2.1185711525368725E-3</v>
      </c>
      <c r="AI337" s="24">
        <f t="shared" si="157"/>
        <v>0.71241542128933766</v>
      </c>
      <c r="AJ337" s="24">
        <f t="shared" si="158"/>
        <v>0.29646455114623854</v>
      </c>
      <c r="AK337" s="24">
        <f t="shared" si="159"/>
        <v>-8.5411416612832552E-2</v>
      </c>
      <c r="AL337" s="24">
        <f t="shared" si="160"/>
        <v>-2.8528942650241245</v>
      </c>
      <c r="AM337" s="24">
        <f t="shared" si="161"/>
        <v>-6.8794618098206515</v>
      </c>
      <c r="AN337" s="136">
        <f t="shared" si="172"/>
        <v>3.5327143017042304</v>
      </c>
      <c r="AO337" s="136">
        <f t="shared" si="172"/>
        <v>3.532779387554335</v>
      </c>
      <c r="AP337" s="136">
        <f t="shared" si="172"/>
        <v>3.5325447175979217</v>
      </c>
      <c r="AQ337" s="136">
        <f t="shared" si="172"/>
        <v>3.53339093741597</v>
      </c>
      <c r="AR337" s="136">
        <f t="shared" si="172"/>
        <v>3.5303408529257698</v>
      </c>
      <c r="AS337" s="136">
        <f t="shared" si="172"/>
        <v>3.5413526401451838</v>
      </c>
      <c r="AT337" s="136">
        <f t="shared" si="172"/>
        <v>3.5018246053094475</v>
      </c>
      <c r="AU337" s="136">
        <f t="shared" si="162"/>
        <v>3.6471000321474905</v>
      </c>
      <c r="AV337" s="136"/>
      <c r="AW337" s="136"/>
      <c r="AX337" s="136"/>
      <c r="AY337" s="136"/>
      <c r="AZ337" s="136"/>
      <c r="BA337" s="136"/>
      <c r="BB337" s="136"/>
      <c r="BC337" s="136"/>
      <c r="BD337" s="136"/>
      <c r="BE337" s="136"/>
      <c r="BF337" s="136"/>
      <c r="BG337" s="136"/>
      <c r="BH337" s="136"/>
      <c r="BI337" s="136"/>
      <c r="BJ337" s="136"/>
      <c r="BK337" s="136"/>
      <c r="BL337" s="136"/>
    </row>
    <row r="338" spans="1:64" ht="12.95" customHeight="1" x14ac:dyDescent="0.2">
      <c r="A338" s="206" t="s">
        <v>577</v>
      </c>
      <c r="B338" s="64"/>
      <c r="C338" s="208">
        <v>48397.625999999997</v>
      </c>
      <c r="D338" s="208"/>
      <c r="E338" s="129">
        <f t="shared" si="148"/>
        <v>35286.936492267188</v>
      </c>
      <c r="F338" s="199">
        <f t="shared" si="149"/>
        <v>35287</v>
      </c>
      <c r="G338" s="130">
        <f t="shared" si="171"/>
        <v>-1.5073299997311551E-2</v>
      </c>
      <c r="I338" s="129">
        <f t="shared" si="173"/>
        <v>-1.5073299997311551E-2</v>
      </c>
      <c r="O338" s="199"/>
      <c r="P338" s="129" t="s">
        <v>567</v>
      </c>
      <c r="Q338" s="201">
        <f t="shared" si="150"/>
        <v>33379.125999999997</v>
      </c>
      <c r="S338" s="131">
        <v>0.1</v>
      </c>
      <c r="Z338" s="24">
        <f t="shared" si="151"/>
        <v>35287</v>
      </c>
      <c r="AA338" s="136">
        <f t="shared" si="152"/>
        <v>-1.4341724752438586E-2</v>
      </c>
      <c r="AB338" s="136">
        <f t="shared" si="153"/>
        <v>-7.3157524487296559E-4</v>
      </c>
      <c r="AC338" s="136">
        <f t="shared" si="164"/>
        <v>-7.3157524487296559E-4</v>
      </c>
      <c r="AD338" s="136"/>
      <c r="AE338" s="136">
        <f t="shared" si="154"/>
        <v>5.3520233891093957E-8</v>
      </c>
      <c r="AF338" s="202">
        <f t="shared" si="155"/>
        <v>33379.125999999997</v>
      </c>
      <c r="AG338" s="203"/>
      <c r="AH338" s="24">
        <f t="shared" si="156"/>
        <v>2.08985801165444E-3</v>
      </c>
      <c r="AI338" s="24">
        <f t="shared" si="157"/>
        <v>0.71260994083066609</v>
      </c>
      <c r="AJ338" s="24">
        <f t="shared" si="158"/>
        <v>0.2942970073399328</v>
      </c>
      <c r="AK338" s="24">
        <f t="shared" si="159"/>
        <v>-8.6063661847766579E-2</v>
      </c>
      <c r="AL338" s="24">
        <f t="shared" si="160"/>
        <v>-2.8506254868478877</v>
      </c>
      <c r="AM338" s="24">
        <f t="shared" si="161"/>
        <v>-6.8250646853527641</v>
      </c>
      <c r="AN338" s="136">
        <f t="shared" si="172"/>
        <v>3.5357518291576815</v>
      </c>
      <c r="AO338" s="136">
        <f t="shared" si="172"/>
        <v>3.5358168605120714</v>
      </c>
      <c r="AP338" s="136">
        <f t="shared" si="172"/>
        <v>3.5355820919482519</v>
      </c>
      <c r="AQ338" s="136">
        <f t="shared" si="172"/>
        <v>3.5364297339492059</v>
      </c>
      <c r="AR338" s="136">
        <f t="shared" si="172"/>
        <v>3.5333706908893201</v>
      </c>
      <c r="AS338" s="136">
        <f t="shared" si="172"/>
        <v>3.5444289194023035</v>
      </c>
      <c r="AT338" s="136">
        <f t="shared" si="172"/>
        <v>3.5046868432441953</v>
      </c>
      <c r="AU338" s="136">
        <f t="shared" si="162"/>
        <v>3.6509794347782827</v>
      </c>
      <c r="AV338" s="136"/>
      <c r="AW338" s="136"/>
      <c r="AX338" s="136"/>
      <c r="AY338" s="136"/>
      <c r="AZ338" s="136"/>
      <c r="BA338" s="136"/>
      <c r="BB338" s="136"/>
      <c r="BC338" s="136"/>
      <c r="BD338" s="136"/>
      <c r="BE338" s="136"/>
      <c r="BF338" s="136"/>
      <c r="BG338" s="136"/>
      <c r="BH338" s="136"/>
      <c r="BI338" s="136"/>
      <c r="BJ338" s="136"/>
      <c r="BK338" s="136"/>
      <c r="BL338" s="136"/>
    </row>
    <row r="339" spans="1:64" ht="12.95" customHeight="1" x14ac:dyDescent="0.2">
      <c r="A339" s="206" t="s">
        <v>577</v>
      </c>
      <c r="B339" s="64"/>
      <c r="C339" s="208">
        <v>48411.633999999998</v>
      </c>
      <c r="D339" s="208"/>
      <c r="E339" s="129">
        <f t="shared" si="148"/>
        <v>35345.955839136048</v>
      </c>
      <c r="F339" s="199">
        <f t="shared" si="149"/>
        <v>35346</v>
      </c>
      <c r="G339" s="130">
        <f t="shared" si="171"/>
        <v>-1.0481400000571739E-2</v>
      </c>
      <c r="I339" s="129">
        <f t="shared" si="173"/>
        <v>-1.0481400000571739E-2</v>
      </c>
      <c r="O339" s="199"/>
      <c r="P339" s="129" t="s">
        <v>567</v>
      </c>
      <c r="Q339" s="201">
        <f t="shared" si="150"/>
        <v>33393.133999999998</v>
      </c>
      <c r="S339" s="131">
        <v>0.1</v>
      </c>
      <c r="Z339" s="24">
        <f t="shared" si="151"/>
        <v>35346</v>
      </c>
      <c r="AA339" s="136">
        <f t="shared" si="152"/>
        <v>-1.4415187018692431E-2</v>
      </c>
      <c r="AB339" s="136">
        <f t="shared" si="153"/>
        <v>3.9337870181206918E-3</v>
      </c>
      <c r="AC339" s="136">
        <f t="shared" si="164"/>
        <v>3.9337870181206918E-3</v>
      </c>
      <c r="AD339" s="136"/>
      <c r="AE339" s="136">
        <f t="shared" si="154"/>
        <v>1.5474680303934886E-6</v>
      </c>
      <c r="AF339" s="202">
        <f t="shared" si="155"/>
        <v>33393.133999999998</v>
      </c>
      <c r="AG339" s="203"/>
      <c r="AH339" s="24">
        <f t="shared" si="156"/>
        <v>2.0342375814005973E-3</v>
      </c>
      <c r="AI339" s="24">
        <f t="shared" si="157"/>
        <v>0.71299073169980887</v>
      </c>
      <c r="AJ339" s="24">
        <f t="shared" si="158"/>
        <v>0.2900963724019921</v>
      </c>
      <c r="AK339" s="24">
        <f t="shared" si="159"/>
        <v>-8.7325139048208156E-2</v>
      </c>
      <c r="AL339" s="24">
        <f t="shared" si="160"/>
        <v>-2.8462331586816765</v>
      </c>
      <c r="AM339" s="24">
        <f t="shared" si="161"/>
        <v>-6.722110891528386</v>
      </c>
      <c r="AN339" s="136">
        <f t="shared" si="172"/>
        <v>3.5416300767172073</v>
      </c>
      <c r="AO339" s="136">
        <f t="shared" si="172"/>
        <v>3.5416949782788993</v>
      </c>
      <c r="AP339" s="136">
        <f t="shared" si="172"/>
        <v>3.5414601000694748</v>
      </c>
      <c r="AQ339" s="136">
        <f t="shared" si="172"/>
        <v>3.5423102329764995</v>
      </c>
      <c r="AR339" s="136">
        <f t="shared" si="172"/>
        <v>3.5392346537369539</v>
      </c>
      <c r="AS339" s="136">
        <f t="shared" si="172"/>
        <v>3.5503804855054324</v>
      </c>
      <c r="AT339" s="136">
        <f t="shared" si="172"/>
        <v>3.5102298936878897</v>
      </c>
      <c r="AU339" s="136">
        <f t="shared" si="162"/>
        <v>3.6584838529821093</v>
      </c>
      <c r="AV339" s="136"/>
      <c r="AW339" s="136"/>
      <c r="AX339" s="136"/>
      <c r="AY339" s="136"/>
      <c r="AZ339" s="136"/>
      <c r="BA339" s="136"/>
      <c r="BB339" s="136"/>
      <c r="BC339" s="136"/>
      <c r="BD339" s="136"/>
      <c r="BE339" s="136"/>
      <c r="BF339" s="136"/>
      <c r="BG339" s="136"/>
      <c r="BH339" s="136"/>
      <c r="BI339" s="136"/>
      <c r="BJ339" s="136"/>
      <c r="BK339" s="136"/>
      <c r="BL339" s="136"/>
    </row>
    <row r="340" spans="1:64" ht="12.95" customHeight="1" x14ac:dyDescent="0.2">
      <c r="A340" s="206" t="s">
        <v>577</v>
      </c>
      <c r="B340" s="64"/>
      <c r="C340" s="208">
        <v>48654.904999999999</v>
      </c>
      <c r="D340" s="208"/>
      <c r="E340" s="129">
        <f t="shared" si="148"/>
        <v>36370.919826295722</v>
      </c>
      <c r="F340" s="199">
        <f t="shared" si="149"/>
        <v>36371</v>
      </c>
      <c r="G340" s="130">
        <f t="shared" si="171"/>
        <v>-1.9028900002012961E-2</v>
      </c>
      <c r="I340" s="129">
        <f t="shared" si="173"/>
        <v>-1.9028900002012961E-2</v>
      </c>
      <c r="O340" s="199"/>
      <c r="P340" s="129" t="s">
        <v>567</v>
      </c>
      <c r="Q340" s="201">
        <f t="shared" si="150"/>
        <v>33636.404999999999</v>
      </c>
      <c r="S340" s="131">
        <v>0.1</v>
      </c>
      <c r="Z340" s="24">
        <f t="shared" si="151"/>
        <v>36371</v>
      </c>
      <c r="AA340" s="136">
        <f t="shared" si="152"/>
        <v>-1.5692928856846391E-2</v>
      </c>
      <c r="AB340" s="136">
        <f t="shared" si="153"/>
        <v>-3.3359711451665698E-3</v>
      </c>
      <c r="AC340" s="136">
        <f t="shared" si="164"/>
        <v>-3.3359711451665698E-3</v>
      </c>
      <c r="AD340" s="136"/>
      <c r="AE340" s="136">
        <f t="shared" si="154"/>
        <v>1.1128703481383956E-6</v>
      </c>
      <c r="AF340" s="202">
        <f t="shared" si="155"/>
        <v>33636.404999999999</v>
      </c>
      <c r="AG340" s="203"/>
      <c r="AH340" s="24">
        <f t="shared" si="156"/>
        <v>1.0531266432466338E-3</v>
      </c>
      <c r="AI340" s="24">
        <f t="shared" si="157"/>
        <v>0.72057280856775341</v>
      </c>
      <c r="AJ340" s="24">
        <f t="shared" si="158"/>
        <v>0.21549319456643284</v>
      </c>
      <c r="AK340" s="24">
        <f t="shared" si="159"/>
        <v>-0.10918078900743748</v>
      </c>
      <c r="AL340" s="24">
        <f t="shared" si="160"/>
        <v>-2.7691024821030585</v>
      </c>
      <c r="AM340" s="24">
        <f t="shared" si="161"/>
        <v>-5.3070434524225272</v>
      </c>
      <c r="AN340" s="136">
        <f t="shared" si="172"/>
        <v>3.6443016157329762</v>
      </c>
      <c r="AO340" s="136">
        <f t="shared" si="172"/>
        <v>3.6443597030653638</v>
      </c>
      <c r="AP340" s="136">
        <f t="shared" si="172"/>
        <v>3.6441387477399259</v>
      </c>
      <c r="AQ340" s="136">
        <f t="shared" si="172"/>
        <v>3.6449793712429135</v>
      </c>
      <c r="AR340" s="136">
        <f t="shared" si="172"/>
        <v>3.6417832904382057</v>
      </c>
      <c r="AS340" s="136">
        <f t="shared" si="172"/>
        <v>3.6539651246511244</v>
      </c>
      <c r="AT340" s="136">
        <f t="shared" si="172"/>
        <v>3.6079552670905417</v>
      </c>
      <c r="AU340" s="136">
        <f t="shared" si="162"/>
        <v>3.7888572200824946</v>
      </c>
      <c r="AV340" s="136"/>
      <c r="AW340" s="136"/>
      <c r="AX340" s="136"/>
      <c r="AY340" s="136"/>
      <c r="AZ340" s="136"/>
      <c r="BA340" s="136"/>
      <c r="BB340" s="136"/>
      <c r="BC340" s="136"/>
      <c r="BD340" s="136"/>
      <c r="BE340" s="136"/>
      <c r="BF340" s="136"/>
      <c r="BG340" s="136"/>
      <c r="BH340" s="136"/>
      <c r="BI340" s="136"/>
      <c r="BJ340" s="136"/>
      <c r="BK340" s="136"/>
      <c r="BL340" s="136"/>
    </row>
    <row r="341" spans="1:64" ht="12.95" customHeight="1" x14ac:dyDescent="0.2">
      <c r="A341" s="206" t="s">
        <v>577</v>
      </c>
      <c r="B341" s="64"/>
      <c r="C341" s="208">
        <v>48709.733999999997</v>
      </c>
      <c r="D341" s="208"/>
      <c r="E341" s="129">
        <f t="shared" ref="E341:E404" si="174">(C341-C$7)/C$8</f>
        <v>36601.928661923375</v>
      </c>
      <c r="F341" s="199">
        <f t="shared" ref="F341:F404" si="175">ROUND(2*E341,0)/2</f>
        <v>36602</v>
      </c>
      <c r="G341" s="130">
        <f t="shared" si="171"/>
        <v>-1.693179999710992E-2</v>
      </c>
      <c r="I341" s="129">
        <f t="shared" si="173"/>
        <v>-1.693179999710992E-2</v>
      </c>
      <c r="O341" s="199"/>
      <c r="P341" s="129" t="s">
        <v>567</v>
      </c>
      <c r="Q341" s="201">
        <f t="shared" ref="Q341:Q404" si="176">+C341-15018.5</f>
        <v>33691.233999999997</v>
      </c>
      <c r="S341" s="131">
        <v>0.1</v>
      </c>
      <c r="Z341" s="24">
        <f t="shared" ref="Z341:Z404" si="177">F341</f>
        <v>36602</v>
      </c>
      <c r="AA341" s="136">
        <f t="shared" ref="AA341:AA404" si="178">AB$3+AB$4*Z341+AB$5*Z341^2+AH341</f>
        <v>-1.5980844464832365E-2</v>
      </c>
      <c r="AB341" s="136">
        <f t="shared" ref="AB341:AB404" si="179">+G341-AA341</f>
        <v>-9.5095553227755522E-4</v>
      </c>
      <c r="AC341" s="136">
        <f t="shared" si="164"/>
        <v>-9.5095553227755522E-4</v>
      </c>
      <c r="AD341" s="136"/>
      <c r="AE341" s="136">
        <f t="shared" ref="AE341:AE404" si="180">+(G341-AA341)^2*S341</f>
        <v>9.043164243692884E-8</v>
      </c>
      <c r="AF341" s="202">
        <f t="shared" ref="AF341:AF404" si="181">+C341-15018.5</f>
        <v>33691.233999999997</v>
      </c>
      <c r="AG341" s="203"/>
      <c r="AH341" s="24">
        <f t="shared" ref="AH341:AH404" si="182">$AB$6*($AB$11/AI341*AJ341+$AB$12)</f>
        <v>8.2857987926066056E-4</v>
      </c>
      <c r="AI341" s="24">
        <f t="shared" ref="AI341:AI404" si="183">1+$AB$7*COS(AL341)</f>
        <v>0.72254009372940775</v>
      </c>
      <c r="AJ341" s="24">
        <f t="shared" ref="AJ341:AJ404" si="184">SIN(AL341+RADIANS($AB$9))</f>
        <v>0.19825251191824397</v>
      </c>
      <c r="AK341" s="24">
        <f t="shared" ref="AK341:AK404" si="185">$AB$7*SIN(AL341)</f>
        <v>-0.11408768738261874</v>
      </c>
      <c r="AL341" s="24">
        <f t="shared" ref="AL341:AL404" si="186">2*ATAN(AM341)</f>
        <v>-2.7514803414125053</v>
      </c>
      <c r="AM341" s="24">
        <f t="shared" ref="AM341:AM404" si="187">SQRT((1+$AB$7)/(1-$AB$7))*TAN(AN341/2)</f>
        <v>-5.0615444972072261</v>
      </c>
      <c r="AN341" s="136">
        <f t="shared" ref="AN341:AT350" si="188">$AU341+$AB$7*SIN(AO341)</f>
        <v>3.6675993481353699</v>
      </c>
      <c r="AO341" s="136">
        <f t="shared" si="188"/>
        <v>3.6676549170577664</v>
      </c>
      <c r="AP341" s="136">
        <f t="shared" si="188"/>
        <v>3.6674407402002496</v>
      </c>
      <c r="AQ341" s="136">
        <f t="shared" si="188"/>
        <v>3.6682663792489096</v>
      </c>
      <c r="AR341" s="136">
        <f t="shared" si="188"/>
        <v>3.6650857619331738</v>
      </c>
      <c r="AS341" s="136">
        <f t="shared" si="188"/>
        <v>3.6773710842882128</v>
      </c>
      <c r="AT341" s="136">
        <f t="shared" si="188"/>
        <v>3.6303844077303178</v>
      </c>
      <c r="AU341" s="136">
        <f t="shared" ref="AU341:AU404" si="189">RADIANS($AB$9)+$AB$18*(F341-AB$15)</f>
        <v>3.8182389252534108</v>
      </c>
      <c r="AV341" s="136"/>
      <c r="AW341" s="136"/>
      <c r="AX341" s="136"/>
      <c r="AY341" s="136"/>
      <c r="AZ341" s="136"/>
      <c r="BA341" s="136"/>
      <c r="BB341" s="136"/>
      <c r="BC341" s="136"/>
      <c r="BD341" s="136"/>
      <c r="BE341" s="136"/>
      <c r="BF341" s="136"/>
      <c r="BG341" s="136"/>
      <c r="BH341" s="136"/>
      <c r="BI341" s="136"/>
      <c r="BJ341" s="136"/>
      <c r="BK341" s="136"/>
      <c r="BL341" s="136"/>
    </row>
    <row r="342" spans="1:64" ht="12.95" customHeight="1" x14ac:dyDescent="0.2">
      <c r="A342" s="206" t="s">
        <v>543</v>
      </c>
      <c r="B342" s="207" t="s">
        <v>646</v>
      </c>
      <c r="C342" s="208">
        <v>48720.319000000003</v>
      </c>
      <c r="D342" s="208"/>
      <c r="E342" s="129">
        <f t="shared" si="174"/>
        <v>36646.526019619494</v>
      </c>
      <c r="F342" s="199">
        <f t="shared" si="175"/>
        <v>36646.5</v>
      </c>
      <c r="G342" s="130">
        <f t="shared" si="171"/>
        <v>6.1756500072078779E-3</v>
      </c>
      <c r="I342" s="129">
        <f t="shared" si="173"/>
        <v>6.1756500072078779E-3</v>
      </c>
      <c r="O342" s="199"/>
      <c r="P342" s="129" t="s">
        <v>567</v>
      </c>
      <c r="Q342" s="201">
        <f t="shared" si="176"/>
        <v>33701.819000000003</v>
      </c>
      <c r="S342" s="131">
        <v>0.1</v>
      </c>
      <c r="Z342" s="24">
        <f t="shared" si="177"/>
        <v>36646.5</v>
      </c>
      <c r="AA342" s="136">
        <f t="shared" si="178"/>
        <v>-1.6036288336186633E-2</v>
      </c>
      <c r="AB342" s="136">
        <f t="shared" si="179"/>
        <v>2.2211938343394511E-2</v>
      </c>
      <c r="AC342" s="136">
        <f t="shared" si="164"/>
        <v>2.2211938343394511E-2</v>
      </c>
      <c r="AD342" s="136"/>
      <c r="AE342" s="136">
        <f t="shared" si="180"/>
        <v>4.9337020497075925E-5</v>
      </c>
      <c r="AF342" s="202">
        <f t="shared" si="181"/>
        <v>33701.819000000003</v>
      </c>
      <c r="AG342" s="203"/>
      <c r="AH342" s="24">
        <f t="shared" si="182"/>
        <v>7.8519630890639097E-4</v>
      </c>
      <c r="AI342" s="24">
        <f t="shared" si="183"/>
        <v>0.7229302755495528</v>
      </c>
      <c r="AJ342" s="24">
        <f t="shared" si="184"/>
        <v>0.19491305496936015</v>
      </c>
      <c r="AK342" s="24">
        <f t="shared" si="185"/>
        <v>-0.11503202942204058</v>
      </c>
      <c r="AL342" s="24">
        <f t="shared" si="186"/>
        <v>-2.7480744237690851</v>
      </c>
      <c r="AM342" s="24">
        <f t="shared" si="187"/>
        <v>-5.0166003968619757</v>
      </c>
      <c r="AN342" s="136">
        <f t="shared" si="188"/>
        <v>3.6720948254688968</v>
      </c>
      <c r="AO342" s="136">
        <f t="shared" si="188"/>
        <v>3.6721498774684549</v>
      </c>
      <c r="AP342" s="136">
        <f t="shared" si="188"/>
        <v>3.6719371356182271</v>
      </c>
      <c r="AQ342" s="136">
        <f t="shared" si="188"/>
        <v>3.672759398023802</v>
      </c>
      <c r="AR342" s="136">
        <f t="shared" si="188"/>
        <v>3.669583485463773</v>
      </c>
      <c r="AS342" s="136">
        <f t="shared" si="188"/>
        <v>3.681883198393201</v>
      </c>
      <c r="AT342" s="136">
        <f t="shared" si="188"/>
        <v>3.634723617967583</v>
      </c>
      <c r="AU342" s="136">
        <f t="shared" si="189"/>
        <v>3.8238990372885002</v>
      </c>
      <c r="AV342" s="136"/>
      <c r="AW342" s="136"/>
      <c r="AX342" s="136"/>
      <c r="AY342" s="136"/>
      <c r="AZ342" s="136"/>
      <c r="BA342" s="136"/>
      <c r="BB342" s="136"/>
      <c r="BC342" s="136"/>
      <c r="BD342" s="136"/>
      <c r="BE342" s="136"/>
      <c r="BF342" s="136"/>
      <c r="BG342" s="136"/>
      <c r="BH342" s="136"/>
      <c r="BI342" s="136"/>
      <c r="BJ342" s="136"/>
      <c r="BK342" s="136"/>
      <c r="BL342" s="136"/>
    </row>
    <row r="343" spans="1:64" ht="12.95" customHeight="1" x14ac:dyDescent="0.2">
      <c r="A343" s="206" t="s">
        <v>543</v>
      </c>
      <c r="B343" s="207" t="s">
        <v>646</v>
      </c>
      <c r="C343" s="208">
        <v>48737.387000000002</v>
      </c>
      <c r="D343" s="208"/>
      <c r="E343" s="129">
        <f t="shared" si="174"/>
        <v>36718.437942260665</v>
      </c>
      <c r="F343" s="199">
        <f t="shared" si="175"/>
        <v>36718.5</v>
      </c>
      <c r="G343" s="130">
        <f t="shared" si="171"/>
        <v>-1.4729149996128399E-2</v>
      </c>
      <c r="I343" s="129">
        <f t="shared" si="173"/>
        <v>-1.4729149996128399E-2</v>
      </c>
      <c r="O343" s="199"/>
      <c r="P343" s="129" t="s">
        <v>567</v>
      </c>
      <c r="Q343" s="201">
        <f t="shared" si="176"/>
        <v>33718.887000000002</v>
      </c>
      <c r="S343" s="131">
        <v>0.1</v>
      </c>
      <c r="Z343" s="24">
        <f t="shared" si="177"/>
        <v>36718.5</v>
      </c>
      <c r="AA343" s="136">
        <f t="shared" si="178"/>
        <v>-1.6125977844864855E-2</v>
      </c>
      <c r="AB343" s="136">
        <f t="shared" si="179"/>
        <v>1.3968278487364559E-3</v>
      </c>
      <c r="AC343" s="136">
        <f t="shared" si="164"/>
        <v>1.3968278487364559E-3</v>
      </c>
      <c r="AD343" s="136"/>
      <c r="AE343" s="136">
        <f t="shared" si="180"/>
        <v>1.9511280390057155E-7</v>
      </c>
      <c r="AF343" s="202">
        <f t="shared" si="181"/>
        <v>33718.887000000002</v>
      </c>
      <c r="AG343" s="203"/>
      <c r="AH343" s="24">
        <f t="shared" si="182"/>
        <v>7.149194402281706E-4</v>
      </c>
      <c r="AI343" s="24">
        <f t="shared" si="183"/>
        <v>0.72356930058941371</v>
      </c>
      <c r="AJ343" s="24">
        <f t="shared" si="184"/>
        <v>0.18949741350348784</v>
      </c>
      <c r="AK343" s="24">
        <f t="shared" si="185"/>
        <v>-0.11655929145020585</v>
      </c>
      <c r="AL343" s="24">
        <f t="shared" si="186"/>
        <v>-2.742555880019717</v>
      </c>
      <c r="AM343" s="24">
        <f t="shared" si="187"/>
        <v>-4.9453860969705499</v>
      </c>
      <c r="AN343" s="136">
        <f t="shared" si="188"/>
        <v>3.67937358414791</v>
      </c>
      <c r="AO343" s="136">
        <f t="shared" si="188"/>
        <v>3.679427779956141</v>
      </c>
      <c r="AP343" s="136">
        <f t="shared" si="188"/>
        <v>3.6792174431865785</v>
      </c>
      <c r="AQ343" s="136">
        <f t="shared" si="188"/>
        <v>3.6800339188272684</v>
      </c>
      <c r="AR343" s="136">
        <f t="shared" si="188"/>
        <v>3.6768667790475522</v>
      </c>
      <c r="AS343" s="136">
        <f t="shared" si="188"/>
        <v>3.6891859863986545</v>
      </c>
      <c r="AT343" s="136">
        <f t="shared" si="188"/>
        <v>3.6417572167789078</v>
      </c>
      <c r="AU343" s="136">
        <f t="shared" si="189"/>
        <v>3.8330569713677471</v>
      </c>
      <c r="AV343" s="136"/>
      <c r="AW343" s="136"/>
      <c r="AX343" s="136"/>
      <c r="AY343" s="136"/>
      <c r="AZ343" s="136"/>
      <c r="BA343" s="136"/>
      <c r="BB343" s="136"/>
      <c r="BC343" s="136"/>
      <c r="BD343" s="136"/>
      <c r="BE343" s="136"/>
      <c r="BF343" s="136"/>
      <c r="BG343" s="136"/>
      <c r="BH343" s="136"/>
      <c r="BI343" s="136"/>
      <c r="BJ343" s="136"/>
      <c r="BK343" s="136"/>
      <c r="BL343" s="136"/>
    </row>
    <row r="344" spans="1:64" ht="12.95" customHeight="1" x14ac:dyDescent="0.2">
      <c r="A344" s="206" t="s">
        <v>543</v>
      </c>
      <c r="B344" s="207" t="s">
        <v>646</v>
      </c>
      <c r="C344" s="208">
        <v>48760.413999999997</v>
      </c>
      <c r="D344" s="208"/>
      <c r="E344" s="129">
        <f t="shared" si="174"/>
        <v>36815.456681577394</v>
      </c>
      <c r="F344" s="199">
        <f t="shared" si="175"/>
        <v>36815.5</v>
      </c>
      <c r="G344" s="130">
        <f t="shared" si="171"/>
        <v>-1.0281449998728931E-2</v>
      </c>
      <c r="I344" s="129">
        <f t="shared" si="173"/>
        <v>-1.0281449998728931E-2</v>
      </c>
      <c r="O344" s="199"/>
      <c r="P344" s="129" t="s">
        <v>567</v>
      </c>
      <c r="Q344" s="201">
        <f t="shared" si="176"/>
        <v>33741.913999999997</v>
      </c>
      <c r="S344" s="131">
        <v>0.1</v>
      </c>
      <c r="Z344" s="24">
        <f t="shared" si="177"/>
        <v>36815.5</v>
      </c>
      <c r="AA344" s="136">
        <f t="shared" si="178"/>
        <v>-1.6246771268326302E-2</v>
      </c>
      <c r="AB344" s="136">
        <f t="shared" si="179"/>
        <v>5.9653212695973713E-3</v>
      </c>
      <c r="AC344" s="136">
        <f t="shared" si="164"/>
        <v>5.9653212695973713E-3</v>
      </c>
      <c r="AD344" s="136"/>
      <c r="AE344" s="136">
        <f t="shared" si="180"/>
        <v>3.5585057849510792E-6</v>
      </c>
      <c r="AF344" s="202">
        <f t="shared" si="181"/>
        <v>33741.913999999997</v>
      </c>
      <c r="AG344" s="203"/>
      <c r="AH344" s="24">
        <f t="shared" si="182"/>
        <v>6.2008244076672573E-4</v>
      </c>
      <c r="AI344" s="24">
        <f t="shared" si="183"/>
        <v>0.72444536361934242</v>
      </c>
      <c r="AJ344" s="24">
        <f t="shared" si="184"/>
        <v>0.18217693310277824</v>
      </c>
      <c r="AK344" s="24">
        <f t="shared" si="185"/>
        <v>-0.11861552330586243</v>
      </c>
      <c r="AL344" s="24">
        <f t="shared" si="186"/>
        <v>-2.7351056011405235</v>
      </c>
      <c r="AM344" s="24">
        <f t="shared" si="187"/>
        <v>-4.8522707681062149</v>
      </c>
      <c r="AN344" s="136">
        <f t="shared" si="188"/>
        <v>3.6891899577786806</v>
      </c>
      <c r="AO344" s="136">
        <f t="shared" si="188"/>
        <v>3.6892429636990238</v>
      </c>
      <c r="AP344" s="136">
        <f t="shared" si="188"/>
        <v>3.6890360235090638</v>
      </c>
      <c r="AQ344" s="136">
        <f t="shared" si="188"/>
        <v>3.689844085976226</v>
      </c>
      <c r="AR344" s="136">
        <f t="shared" si="188"/>
        <v>3.6866910065637053</v>
      </c>
      <c r="AS344" s="136">
        <f t="shared" si="188"/>
        <v>3.6990290835314767</v>
      </c>
      <c r="AT344" s="136">
        <f t="shared" si="188"/>
        <v>3.6512584368410326</v>
      </c>
      <c r="AU344" s="136">
        <f t="shared" si="189"/>
        <v>3.8453947436689542</v>
      </c>
      <c r="AV344" s="136"/>
      <c r="AW344" s="136"/>
      <c r="AX344" s="136"/>
      <c r="AY344" s="136"/>
      <c r="AZ344" s="136"/>
      <c r="BA344" s="136"/>
      <c r="BB344" s="136"/>
      <c r="BC344" s="136"/>
      <c r="BD344" s="136"/>
      <c r="BE344" s="136"/>
      <c r="BF344" s="136"/>
      <c r="BG344" s="136"/>
      <c r="BH344" s="136"/>
      <c r="BI344" s="136"/>
      <c r="BJ344" s="136"/>
      <c r="BK344" s="136"/>
      <c r="BL344" s="136"/>
    </row>
    <row r="345" spans="1:64" ht="12.95" customHeight="1" x14ac:dyDescent="0.2">
      <c r="A345" s="206" t="s">
        <v>577</v>
      </c>
      <c r="B345" s="64"/>
      <c r="C345" s="208">
        <v>48762.663</v>
      </c>
      <c r="D345" s="208"/>
      <c r="E345" s="129">
        <f t="shared" si="174"/>
        <v>36824.93230344406</v>
      </c>
      <c r="F345" s="199">
        <f t="shared" si="175"/>
        <v>36825</v>
      </c>
      <c r="G345" s="130">
        <f t="shared" si="171"/>
        <v>-1.6067499993368983E-2</v>
      </c>
      <c r="I345" s="129">
        <f t="shared" si="173"/>
        <v>-1.6067499993368983E-2</v>
      </c>
      <c r="O345" s="199"/>
      <c r="P345" s="129" t="s">
        <v>567</v>
      </c>
      <c r="Q345" s="201">
        <f t="shared" si="176"/>
        <v>33744.163</v>
      </c>
      <c r="S345" s="131">
        <v>0.1</v>
      </c>
      <c r="Z345" s="24">
        <f t="shared" si="177"/>
        <v>36825</v>
      </c>
      <c r="AA345" s="136">
        <f t="shared" si="178"/>
        <v>-1.6258598971377314E-2</v>
      </c>
      <c r="AB345" s="136">
        <f t="shared" si="179"/>
        <v>1.9109897800833123E-4</v>
      </c>
      <c r="AC345" s="136">
        <f t="shared" si="164"/>
        <v>1.9109897800833123E-4</v>
      </c>
      <c r="AD345" s="136"/>
      <c r="AE345" s="136">
        <f t="shared" si="180"/>
        <v>3.6518819395828664E-9</v>
      </c>
      <c r="AF345" s="202">
        <f t="shared" si="181"/>
        <v>33744.163</v>
      </c>
      <c r="AG345" s="203"/>
      <c r="AH345" s="24">
        <f t="shared" si="182"/>
        <v>6.1078472071570745E-4</v>
      </c>
      <c r="AI345" s="24">
        <f t="shared" si="183"/>
        <v>0.72453210243311483</v>
      </c>
      <c r="AJ345" s="24">
        <f t="shared" si="184"/>
        <v>0.18145847103315652</v>
      </c>
      <c r="AK345" s="24">
        <f t="shared" si="185"/>
        <v>-0.1188168229253755</v>
      </c>
      <c r="AL345" s="24">
        <f t="shared" si="186"/>
        <v>-2.7343749609283496</v>
      </c>
      <c r="AM345" s="24">
        <f t="shared" si="187"/>
        <v>-4.8433200231949947</v>
      </c>
      <c r="AN345" s="136">
        <f t="shared" si="188"/>
        <v>3.6901519966916072</v>
      </c>
      <c r="AO345" s="136">
        <f t="shared" si="188"/>
        <v>3.6902048839502699</v>
      </c>
      <c r="AP345" s="136">
        <f t="shared" si="188"/>
        <v>3.6899982857364959</v>
      </c>
      <c r="AQ345" s="136">
        <f t="shared" si="188"/>
        <v>3.6908054869376103</v>
      </c>
      <c r="AR345" s="136">
        <f t="shared" si="188"/>
        <v>3.6876539214723514</v>
      </c>
      <c r="AS345" s="136">
        <f t="shared" si="188"/>
        <v>3.699993390920624</v>
      </c>
      <c r="AT345" s="136">
        <f t="shared" si="188"/>
        <v>3.6521905505797192</v>
      </c>
      <c r="AU345" s="136">
        <f t="shared" si="189"/>
        <v>3.8466030821932993</v>
      </c>
      <c r="AV345" s="136"/>
      <c r="AW345" s="136"/>
      <c r="AX345" s="136"/>
      <c r="AY345" s="136"/>
      <c r="AZ345" s="136"/>
      <c r="BA345" s="136"/>
      <c r="BB345" s="136"/>
      <c r="BC345" s="136"/>
      <c r="BD345" s="136"/>
      <c r="BE345" s="136"/>
      <c r="BF345" s="136"/>
      <c r="BG345" s="136"/>
      <c r="BH345" s="136"/>
      <c r="BI345" s="136"/>
      <c r="BJ345" s="136"/>
      <c r="BK345" s="136"/>
      <c r="BL345" s="136"/>
    </row>
    <row r="346" spans="1:64" ht="12.95" customHeight="1" x14ac:dyDescent="0.2">
      <c r="A346" s="206" t="s">
        <v>543</v>
      </c>
      <c r="B346" s="207" t="s">
        <v>646</v>
      </c>
      <c r="C346" s="208">
        <v>48788.415999999997</v>
      </c>
      <c r="D346" s="208"/>
      <c r="E346" s="129">
        <f t="shared" si="174"/>
        <v>36933.436389674309</v>
      </c>
      <c r="F346" s="199">
        <f t="shared" si="175"/>
        <v>36933.5</v>
      </c>
      <c r="G346" s="130">
        <f t="shared" si="171"/>
        <v>-1.5097650000825524E-2</v>
      </c>
      <c r="I346" s="129">
        <f t="shared" si="173"/>
        <v>-1.5097650000825524E-2</v>
      </c>
      <c r="O346" s="199"/>
      <c r="P346" s="129" t="s">
        <v>567</v>
      </c>
      <c r="Q346" s="201">
        <f t="shared" si="176"/>
        <v>33769.915999999997</v>
      </c>
      <c r="S346" s="131">
        <v>0.1</v>
      </c>
      <c r="Z346" s="24">
        <f t="shared" si="177"/>
        <v>36933.5</v>
      </c>
      <c r="AA346" s="136">
        <f t="shared" si="178"/>
        <v>-1.6393647785728372E-2</v>
      </c>
      <c r="AB346" s="136">
        <f t="shared" si="179"/>
        <v>1.2959977849028477E-3</v>
      </c>
      <c r="AC346" s="136">
        <f t="shared" ref="AC346:AC409" si="190">+G346-AA346</f>
        <v>1.2959977849028477E-3</v>
      </c>
      <c r="AD346" s="136"/>
      <c r="AE346" s="136">
        <f t="shared" si="180"/>
        <v>1.679610258473088E-7</v>
      </c>
      <c r="AF346" s="202">
        <f t="shared" si="181"/>
        <v>33769.915999999997</v>
      </c>
      <c r="AG346" s="203"/>
      <c r="AH346" s="24">
        <f t="shared" si="182"/>
        <v>5.0447733936465425E-4</v>
      </c>
      <c r="AI346" s="24">
        <f t="shared" si="183"/>
        <v>0.7255346857906656</v>
      </c>
      <c r="AJ346" s="24">
        <f t="shared" si="184"/>
        <v>0.17323377682562169</v>
      </c>
      <c r="AK346" s="24">
        <f t="shared" si="185"/>
        <v>-0.12111478562079589</v>
      </c>
      <c r="AL346" s="24">
        <f t="shared" si="186"/>
        <v>-2.7260177667398997</v>
      </c>
      <c r="AM346" s="24">
        <f t="shared" si="187"/>
        <v>-4.7431476781699917</v>
      </c>
      <c r="AN346" s="136">
        <f t="shared" si="188"/>
        <v>3.7011477302435574</v>
      </c>
      <c r="AO346" s="136">
        <f t="shared" si="188"/>
        <v>3.7011992372022671</v>
      </c>
      <c r="AP346" s="136">
        <f t="shared" si="188"/>
        <v>3.7009966575455318</v>
      </c>
      <c r="AQ346" s="136">
        <f t="shared" si="188"/>
        <v>3.7017935626613254</v>
      </c>
      <c r="AR346" s="136">
        <f t="shared" si="188"/>
        <v>3.6986609973170261</v>
      </c>
      <c r="AS346" s="136">
        <f t="shared" si="188"/>
        <v>3.7110106197872743</v>
      </c>
      <c r="AT346" s="136">
        <f t="shared" si="188"/>
        <v>3.6628565039510113</v>
      </c>
      <c r="AU346" s="136">
        <f t="shared" si="189"/>
        <v>3.8604035800766083</v>
      </c>
      <c r="AV346" s="136"/>
      <c r="AW346" s="136"/>
      <c r="AX346" s="136"/>
      <c r="AY346" s="136"/>
      <c r="AZ346" s="136"/>
      <c r="BA346" s="136"/>
      <c r="BB346" s="136"/>
      <c r="BC346" s="136"/>
      <c r="BD346" s="136"/>
      <c r="BE346" s="136"/>
      <c r="BF346" s="136"/>
      <c r="BG346" s="136"/>
      <c r="BH346" s="136"/>
      <c r="BI346" s="136"/>
      <c r="BJ346" s="136"/>
      <c r="BK346" s="136"/>
      <c r="BL346" s="136"/>
    </row>
    <row r="347" spans="1:64" ht="12.95" customHeight="1" x14ac:dyDescent="0.2">
      <c r="A347" s="206" t="s">
        <v>543</v>
      </c>
      <c r="B347" s="207" t="s">
        <v>646</v>
      </c>
      <c r="C347" s="208">
        <v>48802.421000000002</v>
      </c>
      <c r="D347" s="208"/>
      <c r="E347" s="129">
        <f t="shared" si="174"/>
        <v>36992.443096763018</v>
      </c>
      <c r="F347" s="199">
        <f t="shared" si="175"/>
        <v>36992.5</v>
      </c>
      <c r="G347" s="130">
        <f t="shared" si="171"/>
        <v>-1.3505749993782956E-2</v>
      </c>
      <c r="I347" s="129">
        <f t="shared" si="173"/>
        <v>-1.3505749993782956E-2</v>
      </c>
      <c r="O347" s="199"/>
      <c r="P347" s="129" t="s">
        <v>567</v>
      </c>
      <c r="Q347" s="201">
        <f t="shared" si="176"/>
        <v>33783.921000000002</v>
      </c>
      <c r="S347" s="131">
        <v>0.1</v>
      </c>
      <c r="Z347" s="24">
        <f t="shared" si="177"/>
        <v>36992.5</v>
      </c>
      <c r="AA347" s="136">
        <f t="shared" si="178"/>
        <v>-1.6467054537117231E-2</v>
      </c>
      <c r="AB347" s="136">
        <f t="shared" si="179"/>
        <v>2.9613045433342748E-3</v>
      </c>
      <c r="AC347" s="136">
        <f t="shared" si="190"/>
        <v>2.9613045433342748E-3</v>
      </c>
      <c r="AD347" s="136"/>
      <c r="AE347" s="136">
        <f t="shared" si="180"/>
        <v>8.769324598372218E-7</v>
      </c>
      <c r="AF347" s="202">
        <f t="shared" si="181"/>
        <v>33783.921000000002</v>
      </c>
      <c r="AG347" s="203"/>
      <c r="AH347" s="24">
        <f t="shared" si="182"/>
        <v>4.4658097997579444E-4</v>
      </c>
      <c r="AI347" s="24">
        <f t="shared" si="183"/>
        <v>0.72608911692099798</v>
      </c>
      <c r="AJ347" s="24">
        <f t="shared" si="184"/>
        <v>0.16874660545169629</v>
      </c>
      <c r="AK347" s="24">
        <f t="shared" si="185"/>
        <v>-0.12236350816677835</v>
      </c>
      <c r="AL347" s="24">
        <f t="shared" si="186"/>
        <v>-2.7214635195139034</v>
      </c>
      <c r="AM347" s="24">
        <f t="shared" si="187"/>
        <v>-4.6902127249962158</v>
      </c>
      <c r="AN347" s="136">
        <f t="shared" si="188"/>
        <v>3.7071334105577964</v>
      </c>
      <c r="AO347" s="136">
        <f t="shared" si="188"/>
        <v>3.7071841487728108</v>
      </c>
      <c r="AP347" s="136">
        <f t="shared" si="188"/>
        <v>3.7069838381127465</v>
      </c>
      <c r="AQ347" s="136">
        <f t="shared" si="188"/>
        <v>3.7077747978419007</v>
      </c>
      <c r="AR347" s="136">
        <f t="shared" si="188"/>
        <v>3.7046538682956776</v>
      </c>
      <c r="AS347" s="136">
        <f t="shared" si="188"/>
        <v>3.7170045839046857</v>
      </c>
      <c r="AT347" s="136">
        <f t="shared" si="188"/>
        <v>3.6686721772411275</v>
      </c>
      <c r="AU347" s="136">
        <f t="shared" si="189"/>
        <v>3.867907998280435</v>
      </c>
      <c r="AV347" s="136"/>
      <c r="AW347" s="136"/>
      <c r="AX347" s="136"/>
      <c r="AY347" s="136"/>
      <c r="AZ347" s="136"/>
      <c r="BA347" s="136"/>
      <c r="BB347" s="136"/>
      <c r="BC347" s="136"/>
      <c r="BD347" s="136"/>
      <c r="BE347" s="136"/>
      <c r="BF347" s="136"/>
      <c r="BG347" s="136"/>
      <c r="BH347" s="136"/>
      <c r="BI347" s="136"/>
      <c r="BJ347" s="136"/>
      <c r="BK347" s="136"/>
      <c r="BL347" s="136"/>
    </row>
    <row r="348" spans="1:64" ht="12.95" customHeight="1" x14ac:dyDescent="0.2">
      <c r="A348" s="206" t="s">
        <v>546</v>
      </c>
      <c r="B348" s="207" t="s">
        <v>646</v>
      </c>
      <c r="C348" s="208">
        <v>49060.42</v>
      </c>
      <c r="D348" s="208"/>
      <c r="E348" s="129">
        <f t="shared" si="174"/>
        <v>38079.459978032064</v>
      </c>
      <c r="F348" s="199">
        <f t="shared" si="175"/>
        <v>38079.5</v>
      </c>
      <c r="G348" s="130">
        <f t="shared" si="171"/>
        <v>-9.4990500001586042E-3</v>
      </c>
      <c r="I348" s="129">
        <f t="shared" si="173"/>
        <v>-9.4990500001586042E-3</v>
      </c>
      <c r="O348" s="199"/>
      <c r="P348" s="129" t="s">
        <v>567</v>
      </c>
      <c r="Q348" s="201">
        <f t="shared" si="176"/>
        <v>34041.919999999998</v>
      </c>
      <c r="S348" s="131">
        <v>0.1</v>
      </c>
      <c r="Z348" s="24">
        <f t="shared" si="177"/>
        <v>38079.5</v>
      </c>
      <c r="AA348" s="136">
        <f t="shared" si="178"/>
        <v>-1.7813743728671647E-2</v>
      </c>
      <c r="AB348" s="136">
        <f t="shared" si="179"/>
        <v>8.314693728513043E-3</v>
      </c>
      <c r="AC348" s="136">
        <f t="shared" si="190"/>
        <v>8.314693728513043E-3</v>
      </c>
      <c r="AD348" s="136"/>
      <c r="AE348" s="136">
        <f t="shared" si="180"/>
        <v>6.913413179897413E-6</v>
      </c>
      <c r="AF348" s="202">
        <f t="shared" si="181"/>
        <v>34041.919999999998</v>
      </c>
      <c r="AG348" s="203"/>
      <c r="AH348" s="24">
        <f t="shared" si="182"/>
        <v>-6.2929737957861877E-4</v>
      </c>
      <c r="AI348" s="24">
        <f t="shared" si="183"/>
        <v>0.73750308358598415</v>
      </c>
      <c r="AJ348" s="24">
        <f t="shared" si="184"/>
        <v>8.4205463192473268E-2</v>
      </c>
      <c r="AK348" s="24">
        <f t="shared" si="185"/>
        <v>-0.14524244859245919</v>
      </c>
      <c r="AL348" s="24">
        <f t="shared" si="186"/>
        <v>-2.6362109122869133</v>
      </c>
      <c r="AM348" s="24">
        <f t="shared" si="187"/>
        <v>-3.8728135050404249</v>
      </c>
      <c r="AN348" s="136">
        <f t="shared" si="188"/>
        <v>3.8182921394633569</v>
      </c>
      <c r="AO348" s="136">
        <f t="shared" si="188"/>
        <v>3.818327457287654</v>
      </c>
      <c r="AP348" s="136">
        <f t="shared" si="188"/>
        <v>3.8181764623346743</v>
      </c>
      <c r="AQ348" s="136">
        <f t="shared" si="188"/>
        <v>3.8188221421703581</v>
      </c>
      <c r="AR348" s="136">
        <f t="shared" si="188"/>
        <v>3.8160634461766296</v>
      </c>
      <c r="AS348" s="136">
        <f t="shared" si="188"/>
        <v>3.8278933067260734</v>
      </c>
      <c r="AT348" s="136">
        <f t="shared" si="188"/>
        <v>3.7779215636616845</v>
      </c>
      <c r="AU348" s="136">
        <f t="shared" si="189"/>
        <v>4.0061673641712829</v>
      </c>
      <c r="AV348" s="136"/>
      <c r="AW348" s="136"/>
      <c r="AX348" s="136"/>
      <c r="AY348" s="136"/>
      <c r="AZ348" s="136"/>
      <c r="BA348" s="136"/>
      <c r="BB348" s="136"/>
      <c r="BC348" s="136"/>
      <c r="BD348" s="136"/>
      <c r="BE348" s="136"/>
      <c r="BF348" s="136"/>
      <c r="BG348" s="136"/>
      <c r="BH348" s="136"/>
      <c r="BI348" s="136"/>
      <c r="BJ348" s="136"/>
      <c r="BK348" s="136"/>
      <c r="BL348" s="136"/>
    </row>
    <row r="349" spans="1:64" ht="12.95" customHeight="1" x14ac:dyDescent="0.2">
      <c r="A349" s="206" t="s">
        <v>546</v>
      </c>
      <c r="B349" s="207" t="s">
        <v>646</v>
      </c>
      <c r="C349" s="208">
        <v>49066.358999999997</v>
      </c>
      <c r="D349" s="208"/>
      <c r="E349" s="129">
        <f t="shared" si="174"/>
        <v>38104.482529506509</v>
      </c>
      <c r="F349" s="199">
        <f t="shared" si="175"/>
        <v>38104.5</v>
      </c>
      <c r="G349" s="130">
        <f t="shared" si="171"/>
        <v>-4.1465499962214381E-3</v>
      </c>
      <c r="I349" s="129">
        <f t="shared" si="173"/>
        <v>-4.1465499962214381E-3</v>
      </c>
      <c r="O349" s="199"/>
      <c r="P349" s="129" t="s">
        <v>567</v>
      </c>
      <c r="Q349" s="201">
        <f t="shared" si="176"/>
        <v>34047.858999999997</v>
      </c>
      <c r="S349" s="131">
        <v>0.1</v>
      </c>
      <c r="Z349" s="24">
        <f t="shared" si="177"/>
        <v>38104.5</v>
      </c>
      <c r="AA349" s="136">
        <f t="shared" si="178"/>
        <v>-1.7844546219619881E-2</v>
      </c>
      <c r="AB349" s="136">
        <f t="shared" si="179"/>
        <v>1.3697996223398443E-2</v>
      </c>
      <c r="AC349" s="136">
        <f t="shared" si="190"/>
        <v>1.3697996223398443E-2</v>
      </c>
      <c r="AD349" s="136"/>
      <c r="AE349" s="136">
        <f t="shared" si="180"/>
        <v>1.8763510053623801E-5</v>
      </c>
      <c r="AF349" s="202">
        <f t="shared" si="181"/>
        <v>34047.858999999997</v>
      </c>
      <c r="AG349" s="203"/>
      <c r="AH349" s="24">
        <f t="shared" si="182"/>
        <v>-6.5420507052685003E-4</v>
      </c>
      <c r="AI349" s="24">
        <f t="shared" si="183"/>
        <v>0.73779310493075967</v>
      </c>
      <c r="AJ349" s="24">
        <f t="shared" si="184"/>
        <v>8.2219156721403772E-2</v>
      </c>
      <c r="AK349" s="24">
        <f t="shared" si="185"/>
        <v>-0.14576537372829107</v>
      </c>
      <c r="AL349" s="24">
        <f t="shared" si="186"/>
        <v>-2.6342176926789782</v>
      </c>
      <c r="AM349" s="24">
        <f t="shared" si="187"/>
        <v>-3.8569303579408567</v>
      </c>
      <c r="AN349" s="136">
        <f t="shared" si="188"/>
        <v>3.8208698056760517</v>
      </c>
      <c r="AO349" s="136">
        <f t="shared" si="188"/>
        <v>3.8209047613587908</v>
      </c>
      <c r="AP349" s="136">
        <f t="shared" si="188"/>
        <v>3.8207550041125176</v>
      </c>
      <c r="AQ349" s="136">
        <f t="shared" si="188"/>
        <v>3.8213967220574796</v>
      </c>
      <c r="AR349" s="136">
        <f t="shared" si="188"/>
        <v>3.8186492601859143</v>
      </c>
      <c r="AS349" s="136">
        <f t="shared" si="188"/>
        <v>3.8304555798998563</v>
      </c>
      <c r="AT349" s="136">
        <f t="shared" si="188"/>
        <v>3.7804834769507742</v>
      </c>
      <c r="AU349" s="136">
        <f t="shared" si="189"/>
        <v>4.0093472023932435</v>
      </c>
      <c r="AV349" s="136"/>
      <c r="AW349" s="136"/>
      <c r="AX349" s="136"/>
      <c r="AY349" s="136"/>
      <c r="AZ349" s="136"/>
      <c r="BA349" s="136"/>
      <c r="BB349" s="136"/>
      <c r="BC349" s="136"/>
      <c r="BD349" s="136"/>
      <c r="BE349" s="136"/>
      <c r="BF349" s="136"/>
      <c r="BG349" s="136"/>
      <c r="BH349" s="136"/>
      <c r="BI349" s="136"/>
      <c r="BJ349" s="136"/>
      <c r="BK349" s="136"/>
      <c r="BL349" s="136"/>
    </row>
    <row r="350" spans="1:64" ht="12.95" customHeight="1" x14ac:dyDescent="0.2">
      <c r="A350" s="206" t="s">
        <v>547</v>
      </c>
      <c r="B350" s="207" t="s">
        <v>646</v>
      </c>
      <c r="C350" s="208">
        <v>49090.330999999998</v>
      </c>
      <c r="D350" s="208"/>
      <c r="E350" s="129">
        <f t="shared" si="174"/>
        <v>38205.482799576486</v>
      </c>
      <c r="F350" s="199">
        <f t="shared" si="175"/>
        <v>38205.5</v>
      </c>
      <c r="G350" s="130">
        <f t="shared" si="171"/>
        <v>-4.0824499956215732E-3</v>
      </c>
      <c r="I350" s="129">
        <f t="shared" si="173"/>
        <v>-4.0824499956215732E-3</v>
      </c>
      <c r="O350" s="199"/>
      <c r="P350" s="129" t="s">
        <v>567</v>
      </c>
      <c r="Q350" s="201">
        <f t="shared" si="176"/>
        <v>34071.830999999998</v>
      </c>
      <c r="S350" s="131">
        <v>0.1</v>
      </c>
      <c r="Z350" s="24">
        <f t="shared" si="177"/>
        <v>38205.5</v>
      </c>
      <c r="AA350" s="136">
        <f t="shared" si="178"/>
        <v>-1.7968889854570531E-2</v>
      </c>
      <c r="AB350" s="136">
        <f t="shared" si="179"/>
        <v>1.3886439858948958E-2</v>
      </c>
      <c r="AC350" s="136">
        <f t="shared" si="190"/>
        <v>1.3886439858948958E-2</v>
      </c>
      <c r="AD350" s="136"/>
      <c r="AE350" s="136">
        <f t="shared" si="180"/>
        <v>1.9283321195620636E-5</v>
      </c>
      <c r="AF350" s="202">
        <f t="shared" si="181"/>
        <v>34071.830999999998</v>
      </c>
      <c r="AG350" s="203"/>
      <c r="AH350" s="24">
        <f t="shared" si="182"/>
        <v>-7.5488642547750747E-4</v>
      </c>
      <c r="AI350" s="24">
        <f t="shared" si="183"/>
        <v>0.73897776114545421</v>
      </c>
      <c r="AJ350" s="24">
        <f t="shared" si="184"/>
        <v>7.4175208911391843E-2</v>
      </c>
      <c r="AK350" s="24">
        <f t="shared" si="185"/>
        <v>-0.1478762686280678</v>
      </c>
      <c r="AL350" s="24">
        <f t="shared" si="186"/>
        <v>-2.6261490156475396</v>
      </c>
      <c r="AM350" s="24">
        <f t="shared" si="187"/>
        <v>-3.7938625586070551</v>
      </c>
      <c r="AN350" s="136">
        <f t="shared" si="188"/>
        <v>3.8312939600891918</v>
      </c>
      <c r="AO350" s="136">
        <f t="shared" si="188"/>
        <v>3.8313274583501546</v>
      </c>
      <c r="AP350" s="136">
        <f t="shared" si="188"/>
        <v>3.8311827188330647</v>
      </c>
      <c r="AQ350" s="136">
        <f t="shared" si="188"/>
        <v>3.8318082343824007</v>
      </c>
      <c r="AR350" s="136">
        <f t="shared" si="188"/>
        <v>3.82910727699399</v>
      </c>
      <c r="AS350" s="136">
        <f t="shared" si="188"/>
        <v>3.8408135137241617</v>
      </c>
      <c r="AT350" s="136">
        <f t="shared" si="188"/>
        <v>3.790857230366981</v>
      </c>
      <c r="AU350" s="136">
        <f t="shared" si="189"/>
        <v>4.0221937488099639</v>
      </c>
      <c r="AV350" s="136"/>
      <c r="AW350" s="136"/>
      <c r="AX350" s="136"/>
      <c r="AY350" s="136"/>
      <c r="AZ350" s="136"/>
      <c r="BA350" s="136"/>
      <c r="BB350" s="136"/>
      <c r="BC350" s="136"/>
      <c r="BD350" s="136"/>
      <c r="BE350" s="136"/>
      <c r="BF350" s="136"/>
      <c r="BG350" s="136"/>
      <c r="BH350" s="136"/>
      <c r="BI350" s="136"/>
      <c r="BJ350" s="136"/>
      <c r="BK350" s="136"/>
      <c r="BL350" s="136"/>
    </row>
    <row r="351" spans="1:64" ht="12.95" customHeight="1" x14ac:dyDescent="0.2">
      <c r="A351" s="206" t="s">
        <v>547</v>
      </c>
      <c r="B351" s="207" t="s">
        <v>646</v>
      </c>
      <c r="C351" s="208">
        <v>49107.428</v>
      </c>
      <c r="D351" s="208"/>
      <c r="E351" s="129">
        <f t="shared" si="174"/>
        <v>38277.516906759301</v>
      </c>
      <c r="F351" s="199">
        <f t="shared" si="175"/>
        <v>38277.5</v>
      </c>
      <c r="G351" s="130">
        <f t="shared" si="171"/>
        <v>4.0127500033122487E-3</v>
      </c>
      <c r="I351" s="129">
        <f t="shared" si="173"/>
        <v>4.0127500033122487E-3</v>
      </c>
      <c r="O351" s="199"/>
      <c r="P351" s="129" t="s">
        <v>567</v>
      </c>
      <c r="Q351" s="201">
        <f t="shared" si="176"/>
        <v>34088.928</v>
      </c>
      <c r="S351" s="131">
        <v>0.1</v>
      </c>
      <c r="Z351" s="24">
        <f t="shared" si="177"/>
        <v>38277.5</v>
      </c>
      <c r="AA351" s="136">
        <f t="shared" si="178"/>
        <v>-1.8057431136461993E-2</v>
      </c>
      <c r="AB351" s="136">
        <f t="shared" si="179"/>
        <v>2.2070181139774242E-2</v>
      </c>
      <c r="AC351" s="136">
        <f t="shared" si="190"/>
        <v>2.2070181139774242E-2</v>
      </c>
      <c r="AD351" s="136"/>
      <c r="AE351" s="136">
        <f t="shared" si="180"/>
        <v>4.8709289554244674E-5</v>
      </c>
      <c r="AF351" s="202">
        <f t="shared" si="181"/>
        <v>34088.928</v>
      </c>
      <c r="AG351" s="203"/>
      <c r="AH351" s="24">
        <f t="shared" si="182"/>
        <v>-8.2670901936896673E-4</v>
      </c>
      <c r="AI351" s="24">
        <f t="shared" si="183"/>
        <v>0.73983502719101857</v>
      </c>
      <c r="AJ351" s="24">
        <f t="shared" si="184"/>
        <v>6.8422040796508835E-2</v>
      </c>
      <c r="AK351" s="24">
        <f t="shared" si="185"/>
        <v>-0.14937933901079464</v>
      </c>
      <c r="AL351" s="24">
        <f t="shared" si="186"/>
        <v>-2.6203811603277765</v>
      </c>
      <c r="AM351" s="24">
        <f t="shared" si="187"/>
        <v>-3.7499494677004983</v>
      </c>
      <c r="AN351" s="136">
        <f t="shared" ref="AN351:AT360" si="191">$AU351+$AB$7*SIN(AO351)</f>
        <v>3.838735320257876</v>
      </c>
      <c r="AO351" s="136">
        <f t="shared" si="191"/>
        <v>3.8387677863738467</v>
      </c>
      <c r="AP351" s="136">
        <f t="shared" si="191"/>
        <v>3.8386266362715653</v>
      </c>
      <c r="AQ351" s="136">
        <f t="shared" si="191"/>
        <v>3.8392404237505073</v>
      </c>
      <c r="AR351" s="136">
        <f t="shared" si="191"/>
        <v>3.8365736762446927</v>
      </c>
      <c r="AS351" s="136">
        <f t="shared" si="191"/>
        <v>3.8482037559626141</v>
      </c>
      <c r="AT351" s="136">
        <f t="shared" si="191"/>
        <v>3.7982756663561426</v>
      </c>
      <c r="AU351" s="136">
        <f t="shared" si="189"/>
        <v>4.0313516828892109</v>
      </c>
      <c r="AV351" s="136"/>
      <c r="AW351" s="136"/>
      <c r="AX351" s="136"/>
      <c r="AY351" s="136"/>
      <c r="AZ351" s="136"/>
      <c r="BA351" s="136"/>
      <c r="BB351" s="136"/>
      <c r="BC351" s="136"/>
      <c r="BD351" s="136"/>
      <c r="BE351" s="136"/>
      <c r="BF351" s="136"/>
      <c r="BG351" s="136"/>
      <c r="BH351" s="136"/>
      <c r="BI351" s="136"/>
      <c r="BJ351" s="136"/>
      <c r="BK351" s="136"/>
      <c r="BL351" s="136"/>
    </row>
    <row r="352" spans="1:64" ht="12.95" customHeight="1" x14ac:dyDescent="0.2">
      <c r="A352" s="206" t="s">
        <v>547</v>
      </c>
      <c r="B352" s="207" t="s">
        <v>646</v>
      </c>
      <c r="C352" s="208">
        <v>49116.428</v>
      </c>
      <c r="D352" s="208"/>
      <c r="E352" s="129">
        <f t="shared" si="174"/>
        <v>38315.436247266131</v>
      </c>
      <c r="F352" s="199">
        <f t="shared" si="175"/>
        <v>38315.5</v>
      </c>
      <c r="G352" s="130">
        <f t="shared" si="171"/>
        <v>-1.5131449996260926E-2</v>
      </c>
      <c r="I352" s="129">
        <f t="shared" si="173"/>
        <v>-1.5131449996260926E-2</v>
      </c>
      <c r="O352" s="199"/>
      <c r="P352" s="129" t="s">
        <v>567</v>
      </c>
      <c r="Q352" s="201">
        <f t="shared" si="176"/>
        <v>34097.928</v>
      </c>
      <c r="S352" s="131">
        <v>0.1</v>
      </c>
      <c r="Z352" s="24">
        <f t="shared" si="177"/>
        <v>38315.5</v>
      </c>
      <c r="AA352" s="136">
        <f t="shared" si="178"/>
        <v>-1.810412657395781E-2</v>
      </c>
      <c r="AB352" s="136">
        <f t="shared" si="179"/>
        <v>2.9726765776968839E-3</v>
      </c>
      <c r="AC352" s="136">
        <f t="shared" si="190"/>
        <v>2.9726765776968839E-3</v>
      </c>
      <c r="AD352" s="136"/>
      <c r="AE352" s="136">
        <f t="shared" si="180"/>
        <v>8.8368060355876577E-7</v>
      </c>
      <c r="AF352" s="202">
        <f t="shared" si="181"/>
        <v>34097.928</v>
      </c>
      <c r="AG352" s="203"/>
      <c r="AH352" s="24">
        <f t="shared" si="182"/>
        <v>-8.6463086486478192E-4</v>
      </c>
      <c r="AI352" s="24">
        <f t="shared" si="183"/>
        <v>0.74029177779906363</v>
      </c>
      <c r="AJ352" s="24">
        <f t="shared" si="184"/>
        <v>6.5379312011888166E-2</v>
      </c>
      <c r="AK352" s="24">
        <f t="shared" si="185"/>
        <v>-0.15017203242025151</v>
      </c>
      <c r="AL352" s="24">
        <f t="shared" si="186"/>
        <v>-2.6173315982317136</v>
      </c>
      <c r="AM352" s="24">
        <f t="shared" si="187"/>
        <v>-3.7271135855350956</v>
      </c>
      <c r="AN352" s="136">
        <f t="shared" si="191"/>
        <v>3.8426661965922393</v>
      </c>
      <c r="AO352" s="136">
        <f t="shared" si="191"/>
        <v>3.8426981207025941</v>
      </c>
      <c r="AP352" s="136">
        <f t="shared" si="191"/>
        <v>3.8425588675537288</v>
      </c>
      <c r="AQ352" s="136">
        <f t="shared" si="191"/>
        <v>3.8431664106678531</v>
      </c>
      <c r="AR352" s="136">
        <f t="shared" si="191"/>
        <v>3.8405180601748397</v>
      </c>
      <c r="AS352" s="136">
        <f t="shared" si="191"/>
        <v>3.8521063543081375</v>
      </c>
      <c r="AT352" s="136">
        <f t="shared" si="191"/>
        <v>3.802198823634833</v>
      </c>
      <c r="AU352" s="136">
        <f t="shared" si="189"/>
        <v>4.0361850369865913</v>
      </c>
      <c r="AV352" s="136"/>
      <c r="AW352" s="136"/>
      <c r="AX352" s="136"/>
      <c r="AY352" s="136"/>
      <c r="AZ352" s="136"/>
      <c r="BA352" s="136"/>
      <c r="BB352" s="136"/>
      <c r="BC352" s="136"/>
      <c r="BD352" s="136"/>
      <c r="BE352" s="136"/>
      <c r="BF352" s="136"/>
      <c r="BG352" s="136"/>
      <c r="BH352" s="136"/>
      <c r="BI352" s="136"/>
      <c r="BJ352" s="136"/>
      <c r="BK352" s="136"/>
      <c r="BL352" s="136"/>
    </row>
    <row r="353" spans="1:64" ht="12.95" customHeight="1" x14ac:dyDescent="0.2">
      <c r="A353" s="206" t="s">
        <v>547</v>
      </c>
      <c r="B353" s="207" t="s">
        <v>646</v>
      </c>
      <c r="C353" s="208">
        <v>49163.425000000003</v>
      </c>
      <c r="D353" s="208"/>
      <c r="E353" s="129">
        <f t="shared" si="174"/>
        <v>38513.446830132758</v>
      </c>
      <c r="F353" s="199">
        <f t="shared" si="175"/>
        <v>38513.5</v>
      </c>
      <c r="G353" s="130">
        <f t="shared" si="171"/>
        <v>-1.2619649991393089E-2</v>
      </c>
      <c r="I353" s="129">
        <f t="shared" si="173"/>
        <v>-1.2619649991393089E-2</v>
      </c>
      <c r="O353" s="199"/>
      <c r="P353" s="129" t="s">
        <v>567</v>
      </c>
      <c r="Q353" s="201">
        <f t="shared" si="176"/>
        <v>34144.925000000003</v>
      </c>
      <c r="S353" s="131">
        <v>0.1</v>
      </c>
      <c r="Z353" s="24">
        <f t="shared" si="177"/>
        <v>38513.5</v>
      </c>
      <c r="AA353" s="136">
        <f t="shared" si="178"/>
        <v>-1.8347026582376115E-2</v>
      </c>
      <c r="AB353" s="136">
        <f t="shared" si="179"/>
        <v>5.7273765909830257E-3</v>
      </c>
      <c r="AC353" s="136">
        <f t="shared" si="190"/>
        <v>5.7273765909830257E-3</v>
      </c>
      <c r="AD353" s="136"/>
      <c r="AE353" s="136">
        <f t="shared" si="180"/>
        <v>3.2802842614940351E-6</v>
      </c>
      <c r="AF353" s="202">
        <f t="shared" si="181"/>
        <v>34144.925000000003</v>
      </c>
      <c r="AG353" s="203"/>
      <c r="AH353" s="24">
        <f t="shared" si="182"/>
        <v>-1.0623765772830888E-3</v>
      </c>
      <c r="AI353" s="24">
        <f t="shared" si="183"/>
        <v>0.74272019383057142</v>
      </c>
      <c r="AJ353" s="24">
        <f t="shared" si="184"/>
        <v>4.9454247836035456E-2</v>
      </c>
      <c r="AK353" s="24">
        <f t="shared" si="185"/>
        <v>-0.15429550005564416</v>
      </c>
      <c r="AL353" s="24">
        <f t="shared" si="186"/>
        <v>-2.6013800482019964</v>
      </c>
      <c r="AM353" s="24">
        <f t="shared" si="187"/>
        <v>-3.6117696625530544</v>
      </c>
      <c r="AN353" s="136">
        <f t="shared" si="191"/>
        <v>3.8631878582846144</v>
      </c>
      <c r="AO353" s="136">
        <f t="shared" si="191"/>
        <v>3.8632169958991831</v>
      </c>
      <c r="AP353" s="136">
        <f t="shared" si="191"/>
        <v>3.8630876293101766</v>
      </c>
      <c r="AQ353" s="136">
        <f t="shared" si="191"/>
        <v>3.8636621098548907</v>
      </c>
      <c r="AR353" s="136">
        <f t="shared" si="191"/>
        <v>3.8611132167403008</v>
      </c>
      <c r="AS353" s="136">
        <f t="shared" si="191"/>
        <v>3.8724663857495498</v>
      </c>
      <c r="AT353" s="136">
        <f t="shared" si="191"/>
        <v>3.8227294591517591</v>
      </c>
      <c r="AU353" s="136">
        <f t="shared" si="189"/>
        <v>4.0613693557045192</v>
      </c>
      <c r="AV353" s="136"/>
      <c r="AW353" s="136"/>
      <c r="AX353" s="136"/>
      <c r="AY353" s="136"/>
      <c r="AZ353" s="136"/>
      <c r="BA353" s="136"/>
      <c r="BB353" s="136"/>
      <c r="BC353" s="136"/>
      <c r="BD353" s="136"/>
      <c r="BE353" s="136"/>
      <c r="BF353" s="136"/>
      <c r="BG353" s="136"/>
      <c r="BH353" s="136"/>
      <c r="BI353" s="136"/>
      <c r="BJ353" s="136"/>
      <c r="BK353" s="136"/>
      <c r="BL353" s="136"/>
    </row>
    <row r="354" spans="1:64" ht="12.95" customHeight="1" x14ac:dyDescent="0.2">
      <c r="A354" s="206" t="s">
        <v>550</v>
      </c>
      <c r="B354" s="207" t="s">
        <v>646</v>
      </c>
      <c r="C354" s="208">
        <v>49416.436999999998</v>
      </c>
      <c r="D354" s="208"/>
      <c r="E354" s="129">
        <f t="shared" si="174"/>
        <v>39579.452183500965</v>
      </c>
      <c r="F354" s="199">
        <f t="shared" si="175"/>
        <v>39579.5</v>
      </c>
      <c r="G354" s="130">
        <f t="shared" si="171"/>
        <v>-1.1349050000717398E-2</v>
      </c>
      <c r="I354" s="129">
        <f t="shared" si="173"/>
        <v>-1.1349050000717398E-2</v>
      </c>
      <c r="O354" s="199"/>
      <c r="P354" s="129" t="s">
        <v>567</v>
      </c>
      <c r="Q354" s="201">
        <f t="shared" si="176"/>
        <v>34397.936999999998</v>
      </c>
      <c r="S354" s="131">
        <v>0.1</v>
      </c>
      <c r="Z354" s="24">
        <f t="shared" si="177"/>
        <v>39579.5</v>
      </c>
      <c r="AA354" s="136">
        <f t="shared" si="178"/>
        <v>-1.9640466164968149E-2</v>
      </c>
      <c r="AB354" s="136">
        <f t="shared" si="179"/>
        <v>8.2914161642507513E-3</v>
      </c>
      <c r="AC354" s="136">
        <f t="shared" si="190"/>
        <v>8.2914161642507513E-3</v>
      </c>
      <c r="AD354" s="136"/>
      <c r="AE354" s="136">
        <f t="shared" si="180"/>
        <v>6.8747582008798646E-6</v>
      </c>
      <c r="AF354" s="202">
        <f t="shared" si="181"/>
        <v>34397.936999999998</v>
      </c>
      <c r="AG354" s="203"/>
      <c r="AH354" s="24">
        <f t="shared" si="182"/>
        <v>-2.1288818158751222E-3</v>
      </c>
      <c r="AI354" s="24">
        <f t="shared" si="183"/>
        <v>0.75724276610829211</v>
      </c>
      <c r="AJ354" s="24">
        <f t="shared" si="184"/>
        <v>-3.8326386153819808E-2</v>
      </c>
      <c r="AK354" s="24">
        <f t="shared" si="185"/>
        <v>-0.17626379490197822</v>
      </c>
      <c r="AL354" s="24">
        <f t="shared" si="186"/>
        <v>-2.5135698442099441</v>
      </c>
      <c r="AM354" s="24">
        <f t="shared" si="187"/>
        <v>-3.0792326591716686</v>
      </c>
      <c r="AN354" s="136">
        <f t="shared" si="191"/>
        <v>3.9749055191215223</v>
      </c>
      <c r="AO354" s="136">
        <f t="shared" si="191"/>
        <v>3.9749214381802744</v>
      </c>
      <c r="AP354" s="136">
        <f t="shared" si="191"/>
        <v>3.9748425268286747</v>
      </c>
      <c r="AQ354" s="136">
        <f t="shared" si="191"/>
        <v>3.9752337605144117</v>
      </c>
      <c r="AR354" s="136">
        <f t="shared" si="191"/>
        <v>3.9732957169568794</v>
      </c>
      <c r="AS354" s="136">
        <f t="shared" si="191"/>
        <v>3.9829370805800735</v>
      </c>
      <c r="AT354" s="136">
        <f t="shared" si="191"/>
        <v>3.9359335975510454</v>
      </c>
      <c r="AU354" s="136">
        <f t="shared" si="189"/>
        <v>4.1969576574889196</v>
      </c>
      <c r="AV354" s="136"/>
      <c r="AW354" s="136"/>
      <c r="AX354" s="136"/>
      <c r="AY354" s="136"/>
      <c r="AZ354" s="136"/>
      <c r="BA354" s="136"/>
      <c r="BB354" s="136"/>
      <c r="BC354" s="136"/>
      <c r="BD354" s="136"/>
      <c r="BE354" s="136"/>
      <c r="BF354" s="136"/>
      <c r="BG354" s="136"/>
      <c r="BH354" s="136"/>
      <c r="BI354" s="136"/>
      <c r="BJ354" s="136"/>
      <c r="BK354" s="136"/>
      <c r="BL354" s="136"/>
    </row>
    <row r="355" spans="1:64" ht="12.95" customHeight="1" x14ac:dyDescent="0.2">
      <c r="A355" s="206" t="s">
        <v>550</v>
      </c>
      <c r="B355" s="207" t="s">
        <v>646</v>
      </c>
      <c r="C355" s="208">
        <v>49416.671000000002</v>
      </c>
      <c r="D355" s="208"/>
      <c r="E355" s="129">
        <f t="shared" si="174"/>
        <v>39580.438086354159</v>
      </c>
      <c r="F355" s="199">
        <f t="shared" si="175"/>
        <v>39580.5</v>
      </c>
      <c r="G355" s="130">
        <f t="shared" si="171"/>
        <v>-1.46949499976472E-2</v>
      </c>
      <c r="I355" s="129">
        <f t="shared" si="173"/>
        <v>-1.46949499976472E-2</v>
      </c>
      <c r="O355" s="199"/>
      <c r="P355" s="129" t="s">
        <v>567</v>
      </c>
      <c r="Q355" s="201">
        <f t="shared" si="176"/>
        <v>34398.171000000002</v>
      </c>
      <c r="S355" s="131">
        <v>0.1</v>
      </c>
      <c r="Z355" s="24">
        <f t="shared" si="177"/>
        <v>39580.5</v>
      </c>
      <c r="AA355" s="136">
        <f t="shared" si="178"/>
        <v>-1.9641666183179574E-2</v>
      </c>
      <c r="AB355" s="136">
        <f t="shared" si="179"/>
        <v>4.9467161855323745E-3</v>
      </c>
      <c r="AC355" s="136">
        <f t="shared" si="190"/>
        <v>4.9467161855323745E-3</v>
      </c>
      <c r="AD355" s="136"/>
      <c r="AE355" s="136">
        <f t="shared" si="180"/>
        <v>2.4470001020207965E-6</v>
      </c>
      <c r="AF355" s="202">
        <f t="shared" si="181"/>
        <v>34398.171000000002</v>
      </c>
      <c r="AG355" s="203"/>
      <c r="AH355" s="24">
        <f t="shared" si="182"/>
        <v>-2.1298817540865498E-3</v>
      </c>
      <c r="AI355" s="24">
        <f t="shared" si="183"/>
        <v>0.75725757690740492</v>
      </c>
      <c r="AJ355" s="24">
        <f t="shared" si="184"/>
        <v>-3.8410345750528457E-2</v>
      </c>
      <c r="AK355" s="24">
        <f t="shared" si="185"/>
        <v>-0.17628419109816837</v>
      </c>
      <c r="AL355" s="24">
        <f t="shared" si="186"/>
        <v>-2.51348582274511</v>
      </c>
      <c r="AM355" s="24">
        <f t="shared" si="187"/>
        <v>-3.0787923733351401</v>
      </c>
      <c r="AN355" s="136">
        <f t="shared" si="191"/>
        <v>3.9750113644182279</v>
      </c>
      <c r="AO355" s="136">
        <f t="shared" si="191"/>
        <v>3.9750272729024649</v>
      </c>
      <c r="AP355" s="136">
        <f t="shared" si="191"/>
        <v>3.9749484047794326</v>
      </c>
      <c r="AQ355" s="136">
        <f t="shared" si="191"/>
        <v>3.9753394696967699</v>
      </c>
      <c r="AR355" s="136">
        <f t="shared" si="191"/>
        <v>3.9734020363570379</v>
      </c>
      <c r="AS355" s="136">
        <f t="shared" si="191"/>
        <v>3.9830414895131052</v>
      </c>
      <c r="AT355" s="136">
        <f t="shared" si="191"/>
        <v>3.9360419846958443</v>
      </c>
      <c r="AU355" s="136">
        <f t="shared" si="189"/>
        <v>4.1970848510177978</v>
      </c>
      <c r="AV355" s="136"/>
      <c r="AW355" s="136"/>
      <c r="AX355" s="136"/>
      <c r="AY355" s="136"/>
      <c r="AZ355" s="136"/>
      <c r="BA355" s="136"/>
      <c r="BB355" s="136"/>
      <c r="BC355" s="136"/>
      <c r="BD355" s="136"/>
      <c r="BE355" s="136"/>
      <c r="BF355" s="136"/>
      <c r="BG355" s="136"/>
      <c r="BH355" s="136"/>
      <c r="BI355" s="136"/>
      <c r="BJ355" s="136"/>
      <c r="BK355" s="136"/>
      <c r="BL355" s="136"/>
    </row>
    <row r="356" spans="1:64" ht="12.95" customHeight="1" x14ac:dyDescent="0.2">
      <c r="A356" s="206" t="s">
        <v>550</v>
      </c>
      <c r="B356" s="207" t="s">
        <v>646</v>
      </c>
      <c r="C356" s="208">
        <v>49472.442999999999</v>
      </c>
      <c r="D356" s="208"/>
      <c r="E356" s="129">
        <f t="shared" si="174"/>
        <v>39815.420026214917</v>
      </c>
      <c r="F356" s="199">
        <f t="shared" si="175"/>
        <v>39815.5</v>
      </c>
      <c r="G356" s="130">
        <f t="shared" si="171"/>
        <v>-1.8981449997227173E-2</v>
      </c>
      <c r="I356" s="129">
        <f t="shared" si="173"/>
        <v>-1.8981449997227173E-2</v>
      </c>
      <c r="O356" s="199"/>
      <c r="P356" s="129" t="s">
        <v>567</v>
      </c>
      <c r="Q356" s="201">
        <f t="shared" si="176"/>
        <v>34453.942999999999</v>
      </c>
      <c r="S356" s="131">
        <v>0.1</v>
      </c>
      <c r="Z356" s="24">
        <f t="shared" si="177"/>
        <v>39815.5</v>
      </c>
      <c r="AA356" s="136">
        <f t="shared" si="178"/>
        <v>-1.9922864493084599E-2</v>
      </c>
      <c r="AB356" s="136">
        <f t="shared" si="179"/>
        <v>9.4141449585742609E-4</v>
      </c>
      <c r="AC356" s="136">
        <f t="shared" si="190"/>
        <v>9.4141449585742609E-4</v>
      </c>
      <c r="AD356" s="136"/>
      <c r="AE356" s="136">
        <f t="shared" si="180"/>
        <v>8.8626125301049174E-8</v>
      </c>
      <c r="AF356" s="202">
        <f t="shared" si="181"/>
        <v>34453.942999999999</v>
      </c>
      <c r="AG356" s="203"/>
      <c r="AH356" s="24">
        <f t="shared" si="182"/>
        <v>-2.3647267839915736E-3</v>
      </c>
      <c r="AI356" s="24">
        <f t="shared" si="183"/>
        <v>0.76080213167099786</v>
      </c>
      <c r="AJ356" s="24">
        <f t="shared" si="184"/>
        <v>-5.8224267858117892E-2</v>
      </c>
      <c r="AK356" s="24">
        <f t="shared" si="185"/>
        <v>-0.1810645735279581</v>
      </c>
      <c r="AL356" s="24">
        <f t="shared" si="186"/>
        <v>-2.4936484040942628</v>
      </c>
      <c r="AM356" s="24">
        <f t="shared" si="187"/>
        <v>-2.9779313414158564</v>
      </c>
      <c r="AN356" s="136">
        <f t="shared" si="191"/>
        <v>3.9999430882698066</v>
      </c>
      <c r="AO356" s="136">
        <f t="shared" si="191"/>
        <v>3.9999566208860018</v>
      </c>
      <c r="AP356" s="136">
        <f t="shared" si="191"/>
        <v>3.9998876159234551</v>
      </c>
      <c r="AQ356" s="136">
        <f t="shared" si="191"/>
        <v>4.0002395408401066</v>
      </c>
      <c r="AR356" s="136">
        <f t="shared" si="191"/>
        <v>3.9984462216758381</v>
      </c>
      <c r="AS356" s="136">
        <f t="shared" si="191"/>
        <v>4.0076237901374059</v>
      </c>
      <c r="AT356" s="136">
        <f t="shared" si="191"/>
        <v>3.9616307224136689</v>
      </c>
      <c r="AU356" s="136">
        <f t="shared" si="189"/>
        <v>4.2269753303042279</v>
      </c>
      <c r="AV356" s="136"/>
      <c r="AW356" s="136"/>
      <c r="AX356" s="136"/>
      <c r="AY356" s="136"/>
      <c r="AZ356" s="136"/>
      <c r="BA356" s="136"/>
      <c r="BB356" s="136"/>
      <c r="BC356" s="136"/>
      <c r="BD356" s="136"/>
      <c r="BE356" s="136"/>
      <c r="BF356" s="136"/>
      <c r="BG356" s="136"/>
      <c r="BH356" s="136"/>
      <c r="BI356" s="136"/>
      <c r="BJ356" s="136"/>
      <c r="BK356" s="136"/>
      <c r="BL356" s="136"/>
    </row>
    <row r="357" spans="1:64" ht="12.95" customHeight="1" x14ac:dyDescent="0.2">
      <c r="A357" s="206" t="s">
        <v>550</v>
      </c>
      <c r="B357" s="207" t="s">
        <v>646</v>
      </c>
      <c r="C357" s="208">
        <v>49473.402999999998</v>
      </c>
      <c r="D357" s="208"/>
      <c r="E357" s="129">
        <f t="shared" si="174"/>
        <v>39819.464755868968</v>
      </c>
      <c r="F357" s="199">
        <f t="shared" si="175"/>
        <v>39819.5</v>
      </c>
      <c r="G357" s="130">
        <f t="shared" ref="G357:G361" si="192">C357-(C$7+F357*C$8)</f>
        <v>-8.365049994608853E-3</v>
      </c>
      <c r="I357" s="129">
        <f t="shared" si="173"/>
        <v>-8.365049994608853E-3</v>
      </c>
      <c r="O357" s="199"/>
      <c r="P357" s="129" t="s">
        <v>567</v>
      </c>
      <c r="Q357" s="201">
        <f t="shared" si="176"/>
        <v>34454.902999999998</v>
      </c>
      <c r="S357" s="131">
        <v>0.1</v>
      </c>
      <c r="Z357" s="24">
        <f t="shared" si="177"/>
        <v>39819.5</v>
      </c>
      <c r="AA357" s="136">
        <f t="shared" si="178"/>
        <v>-1.9927636583096889E-2</v>
      </c>
      <c r="AB357" s="136">
        <f t="shared" si="179"/>
        <v>1.1562586588488036E-2</v>
      </c>
      <c r="AC357" s="136">
        <f t="shared" si="190"/>
        <v>1.1562586588488036E-2</v>
      </c>
      <c r="AD357" s="136"/>
      <c r="AE357" s="136">
        <f t="shared" si="180"/>
        <v>1.3369340861628338E-5</v>
      </c>
      <c r="AF357" s="202">
        <f t="shared" si="181"/>
        <v>34454.902999999998</v>
      </c>
      <c r="AG357" s="203"/>
      <c r="AH357" s="24">
        <f t="shared" si="182"/>
        <v>-2.3687213540038656E-3</v>
      </c>
      <c r="AI357" s="24">
        <f t="shared" si="183"/>
        <v>0.76086357571438801</v>
      </c>
      <c r="AJ357" s="24">
        <f t="shared" si="184"/>
        <v>-5.8562961696288093E-2</v>
      </c>
      <c r="AK357" s="24">
        <f t="shared" si="185"/>
        <v>-0.18114571642711227</v>
      </c>
      <c r="AL357" s="24">
        <f t="shared" si="186"/>
        <v>-2.4933091313319764</v>
      </c>
      <c r="AM357" s="24">
        <f t="shared" si="187"/>
        <v>-2.9762582020676405</v>
      </c>
      <c r="AN357" s="136">
        <f t="shared" si="191"/>
        <v>4.0003684715685157</v>
      </c>
      <c r="AO357" s="136">
        <f t="shared" si="191"/>
        <v>4.0003819656494022</v>
      </c>
      <c r="AP357" s="136">
        <f t="shared" si="191"/>
        <v>4.0003131232741262</v>
      </c>
      <c r="AQ357" s="136">
        <f t="shared" si="191"/>
        <v>4.0006643919736948</v>
      </c>
      <c r="AR357" s="136">
        <f t="shared" si="191"/>
        <v>3.9988735342564672</v>
      </c>
      <c r="AS357" s="136">
        <f t="shared" si="191"/>
        <v>4.0080430281008788</v>
      </c>
      <c r="AT357" s="136">
        <f t="shared" si="191"/>
        <v>3.9620683166018629</v>
      </c>
      <c r="AU357" s="136">
        <f t="shared" si="189"/>
        <v>4.2274841044197409</v>
      </c>
      <c r="AV357" s="136"/>
      <c r="AW357" s="136"/>
      <c r="AX357" s="136"/>
      <c r="AY357" s="136"/>
      <c r="AZ357" s="136"/>
      <c r="BA357" s="136"/>
      <c r="BB357" s="136"/>
      <c r="BC357" s="136"/>
      <c r="BD357" s="136"/>
      <c r="BE357" s="136"/>
      <c r="BF357" s="136"/>
      <c r="BG357" s="136"/>
      <c r="BH357" s="136"/>
      <c r="BI357" s="136"/>
      <c r="BJ357" s="136"/>
      <c r="BK357" s="136"/>
      <c r="BL357" s="136"/>
    </row>
    <row r="358" spans="1:64" ht="12.95" customHeight="1" x14ac:dyDescent="0.2">
      <c r="A358" s="206" t="s">
        <v>550</v>
      </c>
      <c r="B358" s="207"/>
      <c r="C358" s="208">
        <v>49484.434000000001</v>
      </c>
      <c r="D358" s="208"/>
      <c r="E358" s="129">
        <f t="shared" si="174"/>
        <v>39865.941227550189</v>
      </c>
      <c r="F358" s="199">
        <f t="shared" si="175"/>
        <v>39866</v>
      </c>
      <c r="G358" s="130">
        <f t="shared" si="192"/>
        <v>-1.3949399995908607E-2</v>
      </c>
      <c r="I358" s="129">
        <f t="shared" si="173"/>
        <v>-1.3949399995908607E-2</v>
      </c>
      <c r="O358" s="199"/>
      <c r="P358" s="129" t="s">
        <v>567</v>
      </c>
      <c r="Q358" s="201">
        <f t="shared" si="176"/>
        <v>34465.934000000001</v>
      </c>
      <c r="S358" s="131">
        <v>0.1</v>
      </c>
      <c r="Z358" s="24">
        <f t="shared" si="177"/>
        <v>39866</v>
      </c>
      <c r="AA358" s="136">
        <f t="shared" si="178"/>
        <v>-1.9983075998279302E-2</v>
      </c>
      <c r="AB358" s="136">
        <f t="shared" si="179"/>
        <v>6.0336760023706956E-3</v>
      </c>
      <c r="AC358" s="136">
        <f t="shared" si="190"/>
        <v>6.0336760023706956E-3</v>
      </c>
      <c r="AD358" s="136"/>
      <c r="AE358" s="136">
        <f t="shared" si="180"/>
        <v>3.6405246101584022E-6</v>
      </c>
      <c r="AF358" s="202">
        <f t="shared" si="181"/>
        <v>34465.934000000001</v>
      </c>
      <c r="AG358" s="203"/>
      <c r="AH358" s="24">
        <f t="shared" si="182"/>
        <v>-2.4151502781862722E-3</v>
      </c>
      <c r="AI358" s="24">
        <f t="shared" si="183"/>
        <v>0.76158061491438356</v>
      </c>
      <c r="AJ358" s="24">
        <f t="shared" si="184"/>
        <v>-6.2503796440796386E-2</v>
      </c>
      <c r="AK358" s="24">
        <f t="shared" si="185"/>
        <v>-0.18208843130577118</v>
      </c>
      <c r="AL358" s="24">
        <f t="shared" si="186"/>
        <v>-2.4893610539109647</v>
      </c>
      <c r="AM358" s="24">
        <f t="shared" si="187"/>
        <v>-2.9569115469037026</v>
      </c>
      <c r="AN358" s="136">
        <f t="shared" si="191"/>
        <v>4.0053160783948778</v>
      </c>
      <c r="AO358" s="136">
        <f t="shared" si="191"/>
        <v>4.0053291292377375</v>
      </c>
      <c r="AP358" s="136">
        <f t="shared" si="191"/>
        <v>4.0052621633810759</v>
      </c>
      <c r="AQ358" s="136">
        <f t="shared" si="191"/>
        <v>4.0056058310097633</v>
      </c>
      <c r="AR358" s="136">
        <f t="shared" si="191"/>
        <v>4.0038435971515307</v>
      </c>
      <c r="AS358" s="136">
        <f t="shared" si="191"/>
        <v>4.0129187308029488</v>
      </c>
      <c r="AT358" s="136">
        <f t="shared" si="191"/>
        <v>3.9671603954441297</v>
      </c>
      <c r="AU358" s="136">
        <f t="shared" si="189"/>
        <v>4.2333986035125877</v>
      </c>
      <c r="AV358" s="136"/>
      <c r="AW358" s="136"/>
      <c r="AX358" s="136"/>
      <c r="AY358" s="136"/>
      <c r="AZ358" s="136"/>
      <c r="BA358" s="136"/>
      <c r="BB358" s="136"/>
      <c r="BC358" s="136"/>
      <c r="BD358" s="136"/>
      <c r="BE358" s="136"/>
      <c r="BF358" s="136"/>
      <c r="BG358" s="136"/>
      <c r="BH358" s="136"/>
      <c r="BI358" s="136"/>
      <c r="BJ358" s="136"/>
      <c r="BK358" s="136"/>
      <c r="BL358" s="136"/>
    </row>
    <row r="359" spans="1:64" ht="12.95" customHeight="1" x14ac:dyDescent="0.2">
      <c r="A359" s="206" t="s">
        <v>551</v>
      </c>
      <c r="B359" s="207" t="s">
        <v>646</v>
      </c>
      <c r="C359" s="208">
        <v>49520.396000000001</v>
      </c>
      <c r="D359" s="208"/>
      <c r="E359" s="129">
        <f t="shared" si="174"/>
        <v>40017.458485695366</v>
      </c>
      <c r="F359" s="199">
        <f t="shared" si="175"/>
        <v>40017.5</v>
      </c>
      <c r="G359" s="130">
        <f t="shared" si="192"/>
        <v>-9.853249997831881E-3</v>
      </c>
      <c r="I359" s="129">
        <f t="shared" si="173"/>
        <v>-9.853249997831881E-3</v>
      </c>
      <c r="O359" s="199"/>
      <c r="P359" s="129" t="s">
        <v>567</v>
      </c>
      <c r="Q359" s="201">
        <f t="shared" si="176"/>
        <v>34501.896000000001</v>
      </c>
      <c r="S359" s="131">
        <v>0.1</v>
      </c>
      <c r="Z359" s="24">
        <f t="shared" si="177"/>
        <v>40017.5</v>
      </c>
      <c r="AA359" s="136">
        <f t="shared" si="178"/>
        <v>-2.0163229630560473E-2</v>
      </c>
      <c r="AB359" s="136">
        <f t="shared" si="179"/>
        <v>1.0309979632728592E-2</v>
      </c>
      <c r="AC359" s="136">
        <f t="shared" si="190"/>
        <v>1.0309979632728592E-2</v>
      </c>
      <c r="AD359" s="136"/>
      <c r="AE359" s="136">
        <f t="shared" si="180"/>
        <v>1.0629568002727841E-5</v>
      </c>
      <c r="AF359" s="202">
        <f t="shared" si="181"/>
        <v>34501.896000000001</v>
      </c>
      <c r="AG359" s="203"/>
      <c r="AH359" s="24">
        <f t="shared" si="182"/>
        <v>-2.5663071134674428E-3</v>
      </c>
      <c r="AI359" s="24">
        <f t="shared" si="183"/>
        <v>0.76395214087663932</v>
      </c>
      <c r="AJ359" s="24">
        <f t="shared" si="184"/>
        <v>-7.5388165238788551E-2</v>
      </c>
      <c r="AK359" s="24">
        <f t="shared" si="185"/>
        <v>-0.18515239183785356</v>
      </c>
      <c r="AL359" s="24">
        <f t="shared" si="186"/>
        <v>-2.4764458612195983</v>
      </c>
      <c r="AM359" s="24">
        <f t="shared" si="187"/>
        <v>-2.8951711279690207</v>
      </c>
      <c r="AN359" s="136">
        <f t="shared" si="191"/>
        <v>4.021468300291704</v>
      </c>
      <c r="AO359" s="136">
        <f t="shared" si="191"/>
        <v>4.0214799678430779</v>
      </c>
      <c r="AP359" s="136">
        <f t="shared" si="191"/>
        <v>4.0214189382069918</v>
      </c>
      <c r="AQ359" s="136">
        <f t="shared" si="191"/>
        <v>4.0217382167002738</v>
      </c>
      <c r="AR359" s="136">
        <f t="shared" si="191"/>
        <v>4.0200692628562376</v>
      </c>
      <c r="AS359" s="136">
        <f t="shared" si="191"/>
        <v>4.028830945807325</v>
      </c>
      <c r="AT359" s="136">
        <f t="shared" si="191"/>
        <v>3.9838154669518144</v>
      </c>
      <c r="AU359" s="136">
        <f t="shared" si="189"/>
        <v>4.2526684231376688</v>
      </c>
      <c r="AV359" s="136"/>
      <c r="AW359" s="136"/>
      <c r="AX359" s="136"/>
      <c r="AY359" s="136"/>
      <c r="AZ359" s="136"/>
      <c r="BA359" s="136"/>
      <c r="BB359" s="136"/>
      <c r="BC359" s="136"/>
      <c r="BD359" s="136"/>
      <c r="BE359" s="136"/>
      <c r="BF359" s="136"/>
      <c r="BG359" s="136"/>
      <c r="BH359" s="136"/>
      <c r="BI359" s="136"/>
      <c r="BJ359" s="136"/>
      <c r="BK359" s="136"/>
      <c r="BL359" s="136"/>
    </row>
    <row r="360" spans="1:64" ht="12.95" customHeight="1" x14ac:dyDescent="0.2">
      <c r="A360" s="206" t="s">
        <v>552</v>
      </c>
      <c r="B360" s="207"/>
      <c r="C360" s="208">
        <v>49776.364999999998</v>
      </c>
      <c r="D360" s="208"/>
      <c r="E360" s="129">
        <f t="shared" si="174"/>
        <v>41095.9224490501</v>
      </c>
      <c r="F360" s="199">
        <f t="shared" si="175"/>
        <v>41096</v>
      </c>
      <c r="G360" s="130">
        <f t="shared" si="192"/>
        <v>-1.8406399998639245E-2</v>
      </c>
      <c r="I360" s="129">
        <f t="shared" si="173"/>
        <v>-1.8406399998639245E-2</v>
      </c>
      <c r="O360" s="199"/>
      <c r="P360" s="129" t="s">
        <v>567</v>
      </c>
      <c r="Q360" s="201">
        <f t="shared" si="176"/>
        <v>34757.864999999998</v>
      </c>
      <c r="S360" s="131">
        <v>0.1</v>
      </c>
      <c r="Z360" s="24">
        <f t="shared" si="177"/>
        <v>41096</v>
      </c>
      <c r="AA360" s="136">
        <f t="shared" si="178"/>
        <v>-2.1421946542216762E-2</v>
      </c>
      <c r="AB360" s="136">
        <f t="shared" si="179"/>
        <v>3.0155465435775172E-3</v>
      </c>
      <c r="AC360" s="136">
        <f t="shared" si="190"/>
        <v>3.0155465435775172E-3</v>
      </c>
      <c r="AD360" s="136"/>
      <c r="AE360" s="136">
        <f t="shared" si="180"/>
        <v>9.0935209564823114E-7</v>
      </c>
      <c r="AF360" s="202">
        <f t="shared" si="181"/>
        <v>34757.864999999998</v>
      </c>
      <c r="AG360" s="203"/>
      <c r="AH360" s="24">
        <f t="shared" si="182"/>
        <v>-3.6345199421237342E-3</v>
      </c>
      <c r="AI360" s="24">
        <f t="shared" si="183"/>
        <v>0.78245979648633324</v>
      </c>
      <c r="AJ360" s="24">
        <f t="shared" si="184"/>
        <v>-0.16906437916649925</v>
      </c>
      <c r="AK360" s="24">
        <f t="shared" si="185"/>
        <v>-0.20658233190481809</v>
      </c>
      <c r="AL360" s="24">
        <f t="shared" si="186"/>
        <v>-2.3820253136927478</v>
      </c>
      <c r="AM360" s="24">
        <f t="shared" si="187"/>
        <v>-2.5052491117784519</v>
      </c>
      <c r="AN360" s="136">
        <f t="shared" si="191"/>
        <v>4.1379901842608406</v>
      </c>
      <c r="AO360" s="136">
        <f t="shared" si="191"/>
        <v>4.1379946497936482</v>
      </c>
      <c r="AP360" s="136">
        <f t="shared" si="191"/>
        <v>4.1379672541179913</v>
      </c>
      <c r="AQ360" s="136">
        <f t="shared" si="191"/>
        <v>4.1381353426003598</v>
      </c>
      <c r="AR360" s="136">
        <f t="shared" si="191"/>
        <v>4.1371047082578398</v>
      </c>
      <c r="AS360" s="136">
        <f t="shared" si="191"/>
        <v>4.1434501074684498</v>
      </c>
      <c r="AT360" s="136">
        <f t="shared" si="191"/>
        <v>4.1053168588537723</v>
      </c>
      <c r="AU360" s="136">
        <f t="shared" si="189"/>
        <v>4.3898466440330495</v>
      </c>
      <c r="AV360" s="136"/>
      <c r="AW360" s="136"/>
      <c r="AX360" s="136"/>
      <c r="AY360" s="136"/>
      <c r="AZ360" s="136"/>
      <c r="BA360" s="136"/>
      <c r="BB360" s="136"/>
      <c r="BC360" s="136"/>
      <c r="BD360" s="136"/>
      <c r="BE360" s="136"/>
      <c r="BF360" s="136"/>
      <c r="BG360" s="136"/>
      <c r="BH360" s="136"/>
      <c r="BI360" s="136"/>
      <c r="BJ360" s="136"/>
      <c r="BK360" s="136"/>
      <c r="BL360" s="136"/>
    </row>
    <row r="361" spans="1:64" ht="12.95" customHeight="1" x14ac:dyDescent="0.2">
      <c r="A361" s="206" t="s">
        <v>552</v>
      </c>
      <c r="B361" s="207" t="s">
        <v>646</v>
      </c>
      <c r="C361" s="208">
        <v>49801.413</v>
      </c>
      <c r="D361" s="208"/>
      <c r="E361" s="129">
        <f t="shared" si="174"/>
        <v>41201.456186940675</v>
      </c>
      <c r="F361" s="199">
        <f t="shared" si="175"/>
        <v>41201.5</v>
      </c>
      <c r="G361" s="130">
        <f t="shared" si="192"/>
        <v>-1.0398849997727666E-2</v>
      </c>
      <c r="I361" s="129">
        <f t="shared" si="173"/>
        <v>-1.0398849997727666E-2</v>
      </c>
      <c r="O361" s="199"/>
      <c r="P361" s="129" t="s">
        <v>567</v>
      </c>
      <c r="Q361" s="201">
        <f t="shared" si="176"/>
        <v>34782.913</v>
      </c>
      <c r="S361" s="131">
        <v>0.1</v>
      </c>
      <c r="Z361" s="24">
        <f t="shared" si="177"/>
        <v>41201.5</v>
      </c>
      <c r="AA361" s="136">
        <f t="shared" si="178"/>
        <v>-2.1542538847061542E-2</v>
      </c>
      <c r="AB361" s="136">
        <f t="shared" si="179"/>
        <v>1.1143688849333876E-2</v>
      </c>
      <c r="AC361" s="136">
        <f t="shared" si="190"/>
        <v>1.1143688849333876E-2</v>
      </c>
      <c r="AD361" s="136"/>
      <c r="AE361" s="136">
        <f t="shared" si="180"/>
        <v>1.2418180117076817E-5</v>
      </c>
      <c r="AF361" s="202">
        <f t="shared" si="181"/>
        <v>34782.913</v>
      </c>
      <c r="AG361" s="203"/>
      <c r="AH361" s="24">
        <f t="shared" si="182"/>
        <v>-3.7379758819685162E-3</v>
      </c>
      <c r="AI361" s="24">
        <f t="shared" si="183"/>
        <v>0.78442960179218491</v>
      </c>
      <c r="AJ361" s="24">
        <f t="shared" si="184"/>
        <v>-0.17840800187178399</v>
      </c>
      <c r="AK361" s="24">
        <f t="shared" si="185"/>
        <v>-0.20863701353432954</v>
      </c>
      <c r="AL361" s="24">
        <f t="shared" si="186"/>
        <v>-2.372537362081427</v>
      </c>
      <c r="AM361" s="24">
        <f t="shared" si="187"/>
        <v>-2.4711358232846932</v>
      </c>
      <c r="AN361" s="136">
        <f t="shared" ref="AN361:AT370" si="193">$AU361+$AB$7*SIN(AO361)</f>
        <v>4.1495429492861371</v>
      </c>
      <c r="AO361" s="136">
        <f t="shared" si="193"/>
        <v>4.1495469427086524</v>
      </c>
      <c r="AP361" s="136">
        <f t="shared" si="193"/>
        <v>4.1495219964093923</v>
      </c>
      <c r="AQ361" s="136">
        <f t="shared" si="193"/>
        <v>4.1496778482913488</v>
      </c>
      <c r="AR361" s="136">
        <f t="shared" si="193"/>
        <v>4.1487047945607811</v>
      </c>
      <c r="AS361" s="136">
        <f t="shared" si="193"/>
        <v>4.154804803393481</v>
      </c>
      <c r="AT361" s="136">
        <f t="shared" si="193"/>
        <v>4.1174853775630611</v>
      </c>
      <c r="AU361" s="136">
        <f t="shared" si="189"/>
        <v>4.4032655613297234</v>
      </c>
      <c r="AV361" s="136"/>
      <c r="AW361" s="136"/>
      <c r="AX361" s="136"/>
      <c r="AY361" s="136"/>
      <c r="AZ361" s="136"/>
      <c r="BA361" s="136"/>
      <c r="BB361" s="136"/>
      <c r="BC361" s="136"/>
      <c r="BD361" s="136"/>
      <c r="BE361" s="136"/>
      <c r="BF361" s="136"/>
      <c r="BG361" s="136"/>
      <c r="BH361" s="136"/>
      <c r="BI361" s="136"/>
      <c r="BJ361" s="136"/>
      <c r="BK361" s="136"/>
      <c r="BL361" s="136"/>
    </row>
    <row r="362" spans="1:64" ht="12.95" customHeight="1" x14ac:dyDescent="0.2">
      <c r="A362" s="206" t="s">
        <v>606</v>
      </c>
      <c r="B362" s="207"/>
      <c r="C362" s="208">
        <v>49801.612000000001</v>
      </c>
      <c r="D362" s="208"/>
      <c r="E362" s="129">
        <f t="shared" si="174"/>
        <v>41202.294625691888</v>
      </c>
      <c r="F362" s="199">
        <f t="shared" si="175"/>
        <v>41202.5</v>
      </c>
      <c r="O362" s="199"/>
      <c r="P362" s="129" t="s">
        <v>567</v>
      </c>
      <c r="Q362" s="201">
        <f t="shared" si="176"/>
        <v>34783.112000000001</v>
      </c>
      <c r="R362" s="129">
        <f>C362-(C$7+F362*C$8)</f>
        <v>-4.8744749998149928E-2</v>
      </c>
      <c r="Z362" s="24">
        <f t="shared" si="177"/>
        <v>41202.5</v>
      </c>
      <c r="AA362" s="136">
        <f t="shared" si="178"/>
        <v>-2.1543679503306642E-2</v>
      </c>
      <c r="AB362" s="136">
        <f t="shared" si="179"/>
        <v>2.1543679503306642E-2</v>
      </c>
      <c r="AC362" s="136">
        <f t="shared" si="190"/>
        <v>2.1543679503306642E-2</v>
      </c>
      <c r="AD362" s="136"/>
      <c r="AE362" s="136">
        <f t="shared" si="180"/>
        <v>0</v>
      </c>
      <c r="AF362" s="202">
        <f t="shared" si="181"/>
        <v>34783.112000000001</v>
      </c>
      <c r="AG362" s="203"/>
      <c r="AH362" s="24">
        <f t="shared" si="182"/>
        <v>-3.7389553862136183E-3</v>
      </c>
      <c r="AI362" s="24">
        <f t="shared" si="183"/>
        <v>0.78444841381966324</v>
      </c>
      <c r="AJ362" s="24">
        <f t="shared" si="184"/>
        <v>-0.17849671673968967</v>
      </c>
      <c r="AK362" s="24">
        <f t="shared" si="185"/>
        <v>-0.20865644896609564</v>
      </c>
      <c r="AL362" s="24">
        <f t="shared" si="186"/>
        <v>-2.3724471999813406</v>
      </c>
      <c r="AM362" s="24">
        <f t="shared" si="187"/>
        <v>-2.4708154899353638</v>
      </c>
      <c r="AN362" s="136">
        <f t="shared" si="193"/>
        <v>4.1496525934533937</v>
      </c>
      <c r="AO362" s="136">
        <f t="shared" si="193"/>
        <v>4.1496565825788778</v>
      </c>
      <c r="AP362" s="136">
        <f t="shared" si="193"/>
        <v>4.1496316587908124</v>
      </c>
      <c r="AQ362" s="136">
        <f t="shared" si="193"/>
        <v>4.1497873970938786</v>
      </c>
      <c r="AR362" s="136">
        <f t="shared" si="193"/>
        <v>4.1488148833369456</v>
      </c>
      <c r="AS362" s="136">
        <f t="shared" si="193"/>
        <v>4.1549125650501724</v>
      </c>
      <c r="AT362" s="136">
        <f t="shared" si="193"/>
        <v>4.117600964817048</v>
      </c>
      <c r="AU362" s="136">
        <f t="shared" si="189"/>
        <v>4.4033927548586025</v>
      </c>
      <c r="AV362" s="136"/>
      <c r="AW362" s="136"/>
      <c r="AX362" s="136"/>
      <c r="AY362" s="136"/>
      <c r="AZ362" s="136"/>
      <c r="BA362" s="136"/>
      <c r="BB362" s="136"/>
      <c r="BC362" s="136"/>
      <c r="BD362" s="136"/>
      <c r="BE362" s="136"/>
      <c r="BF362" s="136"/>
      <c r="BG362" s="136"/>
      <c r="BH362" s="136"/>
      <c r="BI362" s="136"/>
      <c r="BJ362" s="136"/>
      <c r="BK362" s="136"/>
      <c r="BL362" s="136"/>
    </row>
    <row r="363" spans="1:64" ht="12.95" customHeight="1" x14ac:dyDescent="0.2">
      <c r="A363" s="206" t="s">
        <v>553</v>
      </c>
      <c r="B363" s="207"/>
      <c r="C363" s="208">
        <v>49810.31</v>
      </c>
      <c r="D363" s="208"/>
      <c r="E363" s="129">
        <f t="shared" si="174"/>
        <v>41238.941561661697</v>
      </c>
      <c r="F363" s="199">
        <f t="shared" si="175"/>
        <v>41239</v>
      </c>
      <c r="G363" s="130">
        <f>C363-(C$7+F363*C$8)</f>
        <v>-1.3870099995983765E-2</v>
      </c>
      <c r="I363" s="129">
        <f>G363</f>
        <v>-1.3870099995983765E-2</v>
      </c>
      <c r="O363" s="199"/>
      <c r="P363" s="129" t="s">
        <v>567</v>
      </c>
      <c r="Q363" s="201">
        <f t="shared" si="176"/>
        <v>34791.81</v>
      </c>
      <c r="S363" s="131">
        <v>0.1</v>
      </c>
      <c r="Z363" s="24">
        <f t="shared" si="177"/>
        <v>41239</v>
      </c>
      <c r="AA363" s="136">
        <f t="shared" si="178"/>
        <v>-2.1585282246393597E-2</v>
      </c>
      <c r="AB363" s="136">
        <f t="shared" si="179"/>
        <v>7.7151822504098327E-3</v>
      </c>
      <c r="AC363" s="136">
        <f t="shared" si="190"/>
        <v>7.7151822504098327E-3</v>
      </c>
      <c r="AD363" s="136"/>
      <c r="AE363" s="136">
        <f t="shared" si="180"/>
        <v>5.9524037157038928E-6</v>
      </c>
      <c r="AF363" s="202">
        <f t="shared" si="181"/>
        <v>34791.81</v>
      </c>
      <c r="AG363" s="203"/>
      <c r="AH363" s="24">
        <f t="shared" si="182"/>
        <v>-3.7746925063005744E-3</v>
      </c>
      <c r="AI363" s="24">
        <f t="shared" si="183"/>
        <v>0.78513687159941192</v>
      </c>
      <c r="AJ363" s="24">
        <f t="shared" si="184"/>
        <v>-0.18173672635886093</v>
      </c>
      <c r="AK363" s="24">
        <f t="shared" si="185"/>
        <v>-0.2093653172182833</v>
      </c>
      <c r="AL363" s="24">
        <f t="shared" si="186"/>
        <v>-2.3691533181169024</v>
      </c>
      <c r="AM363" s="24">
        <f t="shared" si="187"/>
        <v>-2.4591615041176769</v>
      </c>
      <c r="AN363" s="136">
        <f t="shared" si="193"/>
        <v>4.1536564077667331</v>
      </c>
      <c r="AO363" s="136">
        <f t="shared" si="193"/>
        <v>4.1536602422978426</v>
      </c>
      <c r="AP363" s="136">
        <f t="shared" si="193"/>
        <v>4.1536361311594341</v>
      </c>
      <c r="AQ363" s="136">
        <f t="shared" si="193"/>
        <v>4.1537877549880493</v>
      </c>
      <c r="AR363" s="136">
        <f t="shared" si="193"/>
        <v>4.1528348732496774</v>
      </c>
      <c r="AS363" s="136">
        <f t="shared" si="193"/>
        <v>4.1588476107611818</v>
      </c>
      <c r="AT363" s="136">
        <f t="shared" si="193"/>
        <v>4.1218230653751604</v>
      </c>
      <c r="AU363" s="136">
        <f t="shared" si="189"/>
        <v>4.4080353186626642</v>
      </c>
      <c r="AV363" s="136"/>
      <c r="AW363" s="136"/>
      <c r="AX363" s="136"/>
      <c r="AY363" s="136"/>
      <c r="AZ363" s="136"/>
      <c r="BA363" s="136"/>
      <c r="BB363" s="136"/>
      <c r="BC363" s="136"/>
      <c r="BD363" s="136"/>
      <c r="BE363" s="136"/>
      <c r="BF363" s="136"/>
      <c r="BG363" s="136"/>
      <c r="BH363" s="136"/>
      <c r="BI363" s="136"/>
      <c r="BJ363" s="136"/>
      <c r="BK363" s="136"/>
      <c r="BL363" s="136"/>
    </row>
    <row r="364" spans="1:64" ht="12.95" customHeight="1" x14ac:dyDescent="0.2">
      <c r="A364" s="206" t="s">
        <v>553</v>
      </c>
      <c r="B364" s="207" t="s">
        <v>646</v>
      </c>
      <c r="C364" s="208">
        <v>49840.334000000003</v>
      </c>
      <c r="D364" s="208"/>
      <c r="E364" s="129">
        <f t="shared" si="174"/>
        <v>41365.440481592501</v>
      </c>
      <c r="F364" s="199">
        <f t="shared" si="175"/>
        <v>41365.5</v>
      </c>
      <c r="G364" s="130">
        <f>C364-(C$7+F364*C$8)</f>
        <v>-1.4126449998002499E-2</v>
      </c>
      <c r="I364" s="129">
        <f>G364</f>
        <v>-1.4126449998002499E-2</v>
      </c>
      <c r="O364" s="199"/>
      <c r="P364" s="129" t="s">
        <v>567</v>
      </c>
      <c r="Q364" s="201">
        <f t="shared" si="176"/>
        <v>34821.834000000003</v>
      </c>
      <c r="S364" s="131">
        <v>0.1</v>
      </c>
      <c r="Z364" s="24">
        <f t="shared" si="177"/>
        <v>41365.5</v>
      </c>
      <c r="AA364" s="136">
        <f t="shared" si="178"/>
        <v>-2.172899030338752E-2</v>
      </c>
      <c r="AB364" s="136">
        <f t="shared" si="179"/>
        <v>7.6025403053850207E-3</v>
      </c>
      <c r="AC364" s="136">
        <f t="shared" si="190"/>
        <v>7.6025403053850207E-3</v>
      </c>
      <c r="AD364" s="136"/>
      <c r="AE364" s="136">
        <f t="shared" si="180"/>
        <v>5.7798619095003764E-6</v>
      </c>
      <c r="AF364" s="202">
        <f t="shared" si="181"/>
        <v>34821.834000000003</v>
      </c>
      <c r="AG364" s="203"/>
      <c r="AH364" s="24">
        <f t="shared" si="182"/>
        <v>-3.8983191942944966E-3</v>
      </c>
      <c r="AI364" s="24">
        <f t="shared" si="183"/>
        <v>0.78755043616420428</v>
      </c>
      <c r="AJ364" s="24">
        <f t="shared" si="184"/>
        <v>-0.19299454609087413</v>
      </c>
      <c r="AK364" s="24">
        <f t="shared" si="185"/>
        <v>-0.21181402886961989</v>
      </c>
      <c r="AL364" s="24">
        <f t="shared" si="186"/>
        <v>-2.3576924610334453</v>
      </c>
      <c r="AM364" s="24">
        <f t="shared" si="187"/>
        <v>-2.4193372203463879</v>
      </c>
      <c r="AN364" s="136">
        <f t="shared" si="193"/>
        <v>4.167560000552661</v>
      </c>
      <c r="AO364" s="136">
        <f t="shared" si="193"/>
        <v>4.1675633324427785</v>
      </c>
      <c r="AP364" s="136">
        <f t="shared" si="193"/>
        <v>4.167541903215378</v>
      </c>
      <c r="AQ364" s="136">
        <f t="shared" si="193"/>
        <v>4.1676797396624847</v>
      </c>
      <c r="AR364" s="136">
        <f t="shared" si="193"/>
        <v>4.1667936990560648</v>
      </c>
      <c r="AS364" s="136">
        <f t="shared" si="193"/>
        <v>4.1725121550109998</v>
      </c>
      <c r="AT364" s="136">
        <f t="shared" si="193"/>
        <v>4.1365036194817328</v>
      </c>
      <c r="AU364" s="136">
        <f t="shared" si="189"/>
        <v>4.4241253000657856</v>
      </c>
      <c r="AV364" s="136"/>
      <c r="AW364" s="136"/>
      <c r="AX364" s="136"/>
      <c r="AY364" s="136"/>
      <c r="AZ364" s="136"/>
      <c r="BA364" s="136"/>
      <c r="BB364" s="136"/>
      <c r="BC364" s="136"/>
      <c r="BD364" s="136"/>
      <c r="BE364" s="136"/>
      <c r="BF364" s="136"/>
      <c r="BG364" s="136"/>
      <c r="BH364" s="136"/>
      <c r="BI364" s="136"/>
      <c r="BJ364" s="136"/>
      <c r="BK364" s="136"/>
      <c r="BL364" s="136"/>
    </row>
    <row r="365" spans="1:64" ht="12.95" customHeight="1" x14ac:dyDescent="0.2">
      <c r="A365" s="206" t="s">
        <v>606</v>
      </c>
      <c r="B365" s="207"/>
      <c r="C365" s="208">
        <v>49843.748</v>
      </c>
      <c r="D365" s="208"/>
      <c r="E365" s="129">
        <f t="shared" si="174"/>
        <v>41379.824551424746</v>
      </c>
      <c r="F365" s="199">
        <f t="shared" si="175"/>
        <v>41380</v>
      </c>
      <c r="O365" s="199"/>
      <c r="P365" s="129" t="s">
        <v>567</v>
      </c>
      <c r="Q365" s="201">
        <f t="shared" si="176"/>
        <v>34825.248</v>
      </c>
      <c r="R365" s="129">
        <f>C365-(C$7+F365*C$8)</f>
        <v>-4.164199999650009E-2</v>
      </c>
      <c r="Z365" s="24">
        <f t="shared" si="177"/>
        <v>41380</v>
      </c>
      <c r="AA365" s="136">
        <f t="shared" si="178"/>
        <v>-2.1745414776757503E-2</v>
      </c>
      <c r="AB365" s="136">
        <f t="shared" si="179"/>
        <v>2.1745414776757503E-2</v>
      </c>
      <c r="AC365" s="136">
        <f t="shared" si="190"/>
        <v>2.1745414776757503E-2</v>
      </c>
      <c r="AD365" s="136"/>
      <c r="AE365" s="136">
        <f t="shared" si="180"/>
        <v>0</v>
      </c>
      <c r="AF365" s="202">
        <f t="shared" si="181"/>
        <v>34825.248</v>
      </c>
      <c r="AG365" s="203"/>
      <c r="AH365" s="24">
        <f t="shared" si="182"/>
        <v>-3.9124663846644798E-3</v>
      </c>
      <c r="AI365" s="24">
        <f t="shared" si="183"/>
        <v>0.78782983565437603</v>
      </c>
      <c r="AJ365" s="24">
        <f t="shared" si="184"/>
        <v>-0.19428780368457002</v>
      </c>
      <c r="AK365" s="24">
        <f t="shared" si="185"/>
        <v>-0.21209389751134022</v>
      </c>
      <c r="AL365" s="24">
        <f t="shared" si="186"/>
        <v>-2.3563742528456522</v>
      </c>
      <c r="AM365" s="24">
        <f t="shared" si="187"/>
        <v>-2.4148274436714496</v>
      </c>
      <c r="AN365" s="136">
        <f t="shared" si="193"/>
        <v>4.1691564284764127</v>
      </c>
      <c r="AO365" s="136">
        <f t="shared" si="193"/>
        <v>4.1691597059604284</v>
      </c>
      <c r="AP365" s="136">
        <f t="shared" si="193"/>
        <v>4.1691385709432645</v>
      </c>
      <c r="AQ365" s="136">
        <f t="shared" si="193"/>
        <v>4.1692748741414025</v>
      </c>
      <c r="AR365" s="136">
        <f t="shared" si="193"/>
        <v>4.1683963722995019</v>
      </c>
      <c r="AS365" s="136">
        <f t="shared" si="193"/>
        <v>4.1740811269755937</v>
      </c>
      <c r="AT365" s="136">
        <f t="shared" si="193"/>
        <v>4.1381911206860664</v>
      </c>
      <c r="AU365" s="136">
        <f t="shared" si="189"/>
        <v>4.4259696062345224</v>
      </c>
      <c r="AV365" s="136"/>
      <c r="AW365" s="136"/>
      <c r="AX365" s="136"/>
      <c r="AY365" s="136"/>
      <c r="AZ365" s="136"/>
      <c r="BA365" s="136"/>
      <c r="BB365" s="136"/>
      <c r="BC365" s="136"/>
      <c r="BD365" s="136"/>
      <c r="BE365" s="136"/>
      <c r="BF365" s="136"/>
      <c r="BG365" s="136"/>
      <c r="BH365" s="136"/>
      <c r="BI365" s="136"/>
      <c r="BJ365" s="136"/>
      <c r="BK365" s="136"/>
      <c r="BL365" s="136"/>
    </row>
    <row r="366" spans="1:64" ht="12.95" customHeight="1" x14ac:dyDescent="0.2">
      <c r="A366" s="206" t="s">
        <v>606</v>
      </c>
      <c r="B366" s="207"/>
      <c r="C366" s="208">
        <v>49858.813999999998</v>
      </c>
      <c r="D366" s="208"/>
      <c r="E366" s="129">
        <f t="shared" si="174"/>
        <v>41443.301527433177</v>
      </c>
      <c r="F366" s="199">
        <f t="shared" si="175"/>
        <v>41443.5</v>
      </c>
      <c r="O366" s="199"/>
      <c r="P366" s="129" t="s">
        <v>567</v>
      </c>
      <c r="Q366" s="201">
        <f t="shared" si="176"/>
        <v>34840.313999999998</v>
      </c>
      <c r="R366" s="129">
        <f>C366-(C$7+F366*C$8)</f>
        <v>-4.7106650003115647E-2</v>
      </c>
      <c r="Z366" s="24">
        <f t="shared" si="177"/>
        <v>41443.5</v>
      </c>
      <c r="AA366" s="136">
        <f t="shared" si="178"/>
        <v>-2.1817224364250872E-2</v>
      </c>
      <c r="AB366" s="136">
        <f t="shared" si="179"/>
        <v>2.1817224364250872E-2</v>
      </c>
      <c r="AC366" s="136">
        <f t="shared" si="190"/>
        <v>2.1817224364250872E-2</v>
      </c>
      <c r="AD366" s="136"/>
      <c r="AE366" s="136">
        <f t="shared" si="180"/>
        <v>0</v>
      </c>
      <c r="AF366" s="202">
        <f t="shared" si="181"/>
        <v>34840.313999999998</v>
      </c>
      <c r="AG366" s="203"/>
      <c r="AH366" s="24">
        <f t="shared" si="182"/>
        <v>-3.974362479157844E-3</v>
      </c>
      <c r="AI366" s="24">
        <f t="shared" si="183"/>
        <v>0.78906010749625166</v>
      </c>
      <c r="AJ366" s="24">
        <f t="shared" si="184"/>
        <v>-0.19995820700529235</v>
      </c>
      <c r="AK366" s="24">
        <f t="shared" si="185"/>
        <v>-0.21331751393288614</v>
      </c>
      <c r="AL366" s="24">
        <f t="shared" si="186"/>
        <v>-2.3505903534060191</v>
      </c>
      <c r="AM366" s="24">
        <f t="shared" si="187"/>
        <v>-2.3952083590496938</v>
      </c>
      <c r="AN366" s="136">
        <f t="shared" si="193"/>
        <v>4.176154372350906</v>
      </c>
      <c r="AO366" s="136">
        <f t="shared" si="193"/>
        <v>4.176157419125885</v>
      </c>
      <c r="AP366" s="136">
        <f t="shared" si="193"/>
        <v>4.1761375409809363</v>
      </c>
      <c r="AQ366" s="136">
        <f t="shared" si="193"/>
        <v>4.1762672444090141</v>
      </c>
      <c r="AR366" s="136">
        <f t="shared" si="193"/>
        <v>4.1754214486389545</v>
      </c>
      <c r="AS366" s="136">
        <f t="shared" si="193"/>
        <v>4.1809587429806827</v>
      </c>
      <c r="AT366" s="136">
        <f t="shared" si="193"/>
        <v>4.145592749100607</v>
      </c>
      <c r="AU366" s="136">
        <f t="shared" si="189"/>
        <v>4.434046395318302</v>
      </c>
      <c r="AV366" s="136"/>
      <c r="AW366" s="136"/>
      <c r="AX366" s="136"/>
      <c r="AY366" s="136"/>
      <c r="AZ366" s="136"/>
      <c r="BA366" s="136"/>
      <c r="BB366" s="136"/>
      <c r="BC366" s="136"/>
      <c r="BD366" s="136"/>
      <c r="BE366" s="136"/>
      <c r="BF366" s="136"/>
      <c r="BG366" s="136"/>
      <c r="BH366" s="136"/>
      <c r="BI366" s="136"/>
      <c r="BJ366" s="136"/>
      <c r="BK366" s="136"/>
      <c r="BL366" s="136"/>
    </row>
    <row r="367" spans="1:64" ht="12.95" customHeight="1" x14ac:dyDescent="0.2">
      <c r="A367" s="206" t="s">
        <v>553</v>
      </c>
      <c r="B367" s="207" t="s">
        <v>646</v>
      </c>
      <c r="C367" s="208">
        <v>49895.398999999998</v>
      </c>
      <c r="D367" s="208"/>
      <c r="E367" s="129">
        <f t="shared" si="174"/>
        <v>41597.443646593434</v>
      </c>
      <c r="F367" s="199">
        <f t="shared" si="175"/>
        <v>41597.5</v>
      </c>
      <c r="G367" s="130">
        <f>C367-(C$7+F367*C$8)</f>
        <v>-1.3375249996897765E-2</v>
      </c>
      <c r="I367" s="129">
        <f>G367</f>
        <v>-1.3375249996897765E-2</v>
      </c>
      <c r="O367" s="199"/>
      <c r="P367" s="129" t="s">
        <v>567</v>
      </c>
      <c r="Q367" s="201">
        <f t="shared" si="176"/>
        <v>34876.898999999998</v>
      </c>
      <c r="S367" s="131">
        <v>0.1</v>
      </c>
      <c r="Z367" s="24">
        <f t="shared" si="177"/>
        <v>41597.5</v>
      </c>
      <c r="AA367" s="136">
        <f t="shared" si="178"/>
        <v>-2.1990561244783956E-2</v>
      </c>
      <c r="AB367" s="136">
        <f t="shared" si="179"/>
        <v>8.6153112478861912E-3</v>
      </c>
      <c r="AC367" s="136">
        <f t="shared" si="190"/>
        <v>8.6153112478861912E-3</v>
      </c>
      <c r="AD367" s="136"/>
      <c r="AE367" s="136">
        <f t="shared" si="180"/>
        <v>7.4223587897954332E-6</v>
      </c>
      <c r="AF367" s="202">
        <f t="shared" si="181"/>
        <v>34876.898999999998</v>
      </c>
      <c r="AG367" s="203"/>
      <c r="AH367" s="24">
        <f t="shared" si="182"/>
        <v>-4.1240591276909249E-3</v>
      </c>
      <c r="AI367" s="24">
        <f t="shared" si="183"/>
        <v>0.79208936366174776</v>
      </c>
      <c r="AJ367" s="24">
        <f t="shared" si="184"/>
        <v>-0.21375587387605918</v>
      </c>
      <c r="AK367" s="24">
        <f t="shared" si="185"/>
        <v>-0.21627105053016921</v>
      </c>
      <c r="AL367" s="24">
        <f t="shared" si="186"/>
        <v>-2.3364875294083225</v>
      </c>
      <c r="AM367" s="24">
        <f t="shared" si="187"/>
        <v>-2.3484910952860063</v>
      </c>
      <c r="AN367" s="136">
        <f t="shared" si="193"/>
        <v>4.1931715012639872</v>
      </c>
      <c r="AO367" s="136">
        <f t="shared" si="193"/>
        <v>4.1931740378457389</v>
      </c>
      <c r="AP367" s="136">
        <f t="shared" si="193"/>
        <v>4.1931569980056205</v>
      </c>
      <c r="AQ367" s="136">
        <f t="shared" si="193"/>
        <v>4.1932714752560889</v>
      </c>
      <c r="AR367" s="136">
        <f t="shared" si="193"/>
        <v>4.1925028327492555</v>
      </c>
      <c r="AS367" s="136">
        <f t="shared" si="193"/>
        <v>4.1976837864156344</v>
      </c>
      <c r="AT367" s="136">
        <f t="shared" si="193"/>
        <v>4.1636213936895636</v>
      </c>
      <c r="AU367" s="136">
        <f t="shared" si="189"/>
        <v>4.4536341987655792</v>
      </c>
      <c r="AV367" s="136"/>
      <c r="AW367" s="136"/>
      <c r="AX367" s="136"/>
      <c r="AY367" s="136"/>
      <c r="AZ367" s="136"/>
      <c r="BA367" s="136"/>
      <c r="BB367" s="136"/>
      <c r="BC367" s="136"/>
      <c r="BD367" s="136"/>
      <c r="BE367" s="136"/>
      <c r="BF367" s="136"/>
      <c r="BG367" s="136"/>
      <c r="BH367" s="136"/>
      <c r="BI367" s="136"/>
      <c r="BJ367" s="136"/>
      <c r="BK367" s="136"/>
      <c r="BL367" s="136"/>
    </row>
    <row r="368" spans="1:64" ht="12.95" customHeight="1" x14ac:dyDescent="0.2">
      <c r="A368" s="206" t="s">
        <v>555</v>
      </c>
      <c r="B368" s="207" t="s">
        <v>646</v>
      </c>
      <c r="C368" s="208">
        <v>50100.69</v>
      </c>
      <c r="D368" s="208"/>
      <c r="E368" s="129">
        <f t="shared" si="174"/>
        <v>42462.3880168143</v>
      </c>
      <c r="F368" s="199">
        <f t="shared" si="175"/>
        <v>42462.5</v>
      </c>
      <c r="G368" s="130">
        <f>C368-(C$7+F368*C$8)</f>
        <v>-2.6578749995678663E-2</v>
      </c>
      <c r="I368" s="129">
        <f>G368</f>
        <v>-2.6578749995678663E-2</v>
      </c>
      <c r="O368" s="199"/>
      <c r="P368" s="129" t="s">
        <v>567</v>
      </c>
      <c r="Q368" s="201">
        <f t="shared" si="176"/>
        <v>35082.19</v>
      </c>
      <c r="S368" s="131">
        <v>0.1</v>
      </c>
      <c r="Z368" s="24">
        <f t="shared" si="177"/>
        <v>42462.5</v>
      </c>
      <c r="AA368" s="136">
        <f t="shared" si="178"/>
        <v>-2.2940721003739725E-2</v>
      </c>
      <c r="AB368" s="136">
        <f t="shared" si="179"/>
        <v>-3.6380289919389387E-3</v>
      </c>
      <c r="AC368" s="136">
        <f t="shared" si="190"/>
        <v>-3.6380289919389387E-3</v>
      </c>
      <c r="AD368" s="136"/>
      <c r="AE368" s="136">
        <f t="shared" si="180"/>
        <v>1.3235254946188252E-6</v>
      </c>
      <c r="AF368" s="202">
        <f t="shared" si="181"/>
        <v>35082.19</v>
      </c>
      <c r="AG368" s="203"/>
      <c r="AH368" s="24">
        <f t="shared" si="182"/>
        <v>-4.9520116866467005E-3</v>
      </c>
      <c r="AI368" s="24">
        <f t="shared" si="183"/>
        <v>0.81034634236493797</v>
      </c>
      <c r="AJ368" s="24">
        <f t="shared" si="184"/>
        <v>-0.29241115062759909</v>
      </c>
      <c r="AK368" s="24">
        <f t="shared" si="185"/>
        <v>-0.23244674690268879</v>
      </c>
      <c r="AL368" s="24">
        <f t="shared" si="186"/>
        <v>-2.2551583982287426</v>
      </c>
      <c r="AM368" s="24">
        <f t="shared" si="187"/>
        <v>-2.106519726172162</v>
      </c>
      <c r="AN368" s="136">
        <f t="shared" si="193"/>
        <v>4.2900203463300075</v>
      </c>
      <c r="AO368" s="136">
        <f t="shared" si="193"/>
        <v>4.2900210908775476</v>
      </c>
      <c r="AP368" s="136">
        <f t="shared" si="193"/>
        <v>4.2900150365256451</v>
      </c>
      <c r="AQ368" s="136">
        <f t="shared" si="193"/>
        <v>4.2900642703702951</v>
      </c>
      <c r="AR368" s="136">
        <f t="shared" si="193"/>
        <v>4.2896640581998939</v>
      </c>
      <c r="AS368" s="136">
        <f t="shared" si="193"/>
        <v>4.2929277011297504</v>
      </c>
      <c r="AT368" s="136">
        <f t="shared" si="193"/>
        <v>4.2669686869344554</v>
      </c>
      <c r="AU368" s="136">
        <f t="shared" si="189"/>
        <v>4.5636566012454169</v>
      </c>
      <c r="AV368" s="136"/>
      <c r="AW368" s="136"/>
      <c r="AX368" s="136"/>
      <c r="AY368" s="136"/>
      <c r="AZ368" s="136"/>
      <c r="BA368" s="136"/>
      <c r="BB368" s="136"/>
      <c r="BC368" s="136"/>
      <c r="BD368" s="136"/>
      <c r="BE368" s="136"/>
      <c r="BF368" s="136"/>
      <c r="BG368" s="136"/>
      <c r="BH368" s="136"/>
      <c r="BI368" s="136"/>
      <c r="BJ368" s="136"/>
      <c r="BK368" s="136"/>
      <c r="BL368" s="136"/>
    </row>
    <row r="369" spans="1:64" ht="12.95" customHeight="1" x14ac:dyDescent="0.2">
      <c r="A369" s="206" t="s">
        <v>555</v>
      </c>
      <c r="B369" s="207" t="s">
        <v>646</v>
      </c>
      <c r="C369" s="208">
        <v>50152.444000000003</v>
      </c>
      <c r="D369" s="208"/>
      <c r="E369" s="129">
        <f t="shared" si="174"/>
        <v>42680.441077768803</v>
      </c>
      <c r="F369" s="199">
        <f t="shared" si="175"/>
        <v>42680.5</v>
      </c>
      <c r="G369" s="130">
        <f>C369-(C$7+F369*C$8)</f>
        <v>-1.3984949997393414E-2</v>
      </c>
      <c r="I369" s="129">
        <f>G369</f>
        <v>-1.3984949997393414E-2</v>
      </c>
      <c r="O369" s="199"/>
      <c r="P369" s="129" t="s">
        <v>567</v>
      </c>
      <c r="Q369" s="201">
        <f t="shared" si="176"/>
        <v>35133.944000000003</v>
      </c>
      <c r="S369" s="131">
        <v>0.1</v>
      </c>
      <c r="Z369" s="24">
        <f t="shared" si="177"/>
        <v>42680.5</v>
      </c>
      <c r="AA369" s="136">
        <f t="shared" si="178"/>
        <v>-2.3173263469725376E-2</v>
      </c>
      <c r="AB369" s="136">
        <f t="shared" si="179"/>
        <v>9.1883134723319618E-3</v>
      </c>
      <c r="AC369" s="136">
        <f t="shared" si="190"/>
        <v>9.1883134723319618E-3</v>
      </c>
      <c r="AD369" s="136"/>
      <c r="AE369" s="136">
        <f t="shared" si="180"/>
        <v>8.4425104465837032E-6</v>
      </c>
      <c r="AF369" s="202">
        <f t="shared" si="181"/>
        <v>35133.944000000003</v>
      </c>
      <c r="AG369" s="203"/>
      <c r="AH369" s="24">
        <f t="shared" si="182"/>
        <v>-5.1565882406323475E-3</v>
      </c>
      <c r="AI369" s="24">
        <f t="shared" si="183"/>
        <v>0.81529344907913281</v>
      </c>
      <c r="AJ369" s="24">
        <f t="shared" si="184"/>
        <v>-0.31252486298901189</v>
      </c>
      <c r="AK369" s="24">
        <f t="shared" si="185"/>
        <v>-0.23639689094173189</v>
      </c>
      <c r="AL369" s="24">
        <f t="shared" si="186"/>
        <v>-2.2340557417116336</v>
      </c>
      <c r="AM369" s="24">
        <f t="shared" si="187"/>
        <v>-2.0503930867700784</v>
      </c>
      <c r="AN369" s="136">
        <f t="shared" si="193"/>
        <v>4.3147870696851047</v>
      </c>
      <c r="AO369" s="136">
        <f t="shared" si="193"/>
        <v>4.3147875815988446</v>
      </c>
      <c r="AP369" s="136">
        <f t="shared" si="193"/>
        <v>4.3147831747417298</v>
      </c>
      <c r="AQ369" s="136">
        <f t="shared" si="193"/>
        <v>4.3148211130962411</v>
      </c>
      <c r="AR369" s="136">
        <f t="shared" si="193"/>
        <v>4.3144946163657432</v>
      </c>
      <c r="AS369" s="136">
        <f t="shared" si="193"/>
        <v>4.3173128010433421</v>
      </c>
      <c r="AT369" s="136">
        <f t="shared" si="193"/>
        <v>4.2935784140853244</v>
      </c>
      <c r="AU369" s="136">
        <f t="shared" si="189"/>
        <v>4.5913847905409133</v>
      </c>
      <c r="AV369" s="136"/>
      <c r="AW369" s="136"/>
      <c r="AX369" s="136"/>
      <c r="AY369" s="136"/>
      <c r="AZ369" s="136"/>
      <c r="BA369" s="136"/>
      <c r="BB369" s="136"/>
      <c r="BC369" s="136"/>
      <c r="BD369" s="136"/>
      <c r="BE369" s="136"/>
      <c r="BF369" s="136"/>
      <c r="BG369" s="136"/>
      <c r="BH369" s="136"/>
      <c r="BI369" s="136"/>
      <c r="BJ369" s="136"/>
      <c r="BK369" s="136"/>
      <c r="BL369" s="136"/>
    </row>
    <row r="370" spans="1:64" ht="12.95" customHeight="1" x14ac:dyDescent="0.2">
      <c r="A370" s="206" t="s">
        <v>606</v>
      </c>
      <c r="B370" s="207"/>
      <c r="C370" s="208">
        <v>50152.811000000002</v>
      </c>
      <c r="D370" s="208"/>
      <c r="E370" s="129">
        <f t="shared" si="174"/>
        <v>42681.987344209461</v>
      </c>
      <c r="F370" s="199">
        <f t="shared" si="175"/>
        <v>42682</v>
      </c>
      <c r="O370" s="199"/>
      <c r="P370" s="129" t="s">
        <v>567</v>
      </c>
      <c r="Q370" s="201">
        <f t="shared" si="176"/>
        <v>35134.311000000002</v>
      </c>
      <c r="R370" s="129">
        <f>C370-(C$7+F370*C$8)</f>
        <v>-3.003799996804446E-3</v>
      </c>
      <c r="Z370" s="24">
        <f t="shared" si="177"/>
        <v>42682</v>
      </c>
      <c r="AA370" s="136">
        <f t="shared" si="178"/>
        <v>-2.3174853068729084E-2</v>
      </c>
      <c r="AB370" s="136">
        <f t="shared" si="179"/>
        <v>2.3174853068729084E-2</v>
      </c>
      <c r="AC370" s="136">
        <f t="shared" si="190"/>
        <v>2.3174853068729084E-2</v>
      </c>
      <c r="AD370" s="136"/>
      <c r="AE370" s="136">
        <f t="shared" si="180"/>
        <v>0</v>
      </c>
      <c r="AF370" s="202">
        <f t="shared" si="181"/>
        <v>35134.311000000002</v>
      </c>
      <c r="AG370" s="203"/>
      <c r="AH370" s="24">
        <f t="shared" si="182"/>
        <v>-5.1579893646360583E-3</v>
      </c>
      <c r="AI370" s="24">
        <f t="shared" si="183"/>
        <v>0.81532798789585414</v>
      </c>
      <c r="AJ370" s="24">
        <f t="shared" si="184"/>
        <v>-0.31266363846874884</v>
      </c>
      <c r="AK370" s="24">
        <f t="shared" si="185"/>
        <v>-0.23642387346756297</v>
      </c>
      <c r="AL370" s="24">
        <f t="shared" si="186"/>
        <v>-2.2339096448425457</v>
      </c>
      <c r="AM370" s="24">
        <f t="shared" si="187"/>
        <v>-2.0500129914783844</v>
      </c>
      <c r="AN370" s="136">
        <f t="shared" si="193"/>
        <v>4.3149580076202305</v>
      </c>
      <c r="AO370" s="136">
        <f t="shared" si="193"/>
        <v>4.3149585181585133</v>
      </c>
      <c r="AP370" s="136">
        <f t="shared" si="193"/>
        <v>4.3149541213524456</v>
      </c>
      <c r="AQ370" s="136">
        <f t="shared" si="193"/>
        <v>4.3149919885898189</v>
      </c>
      <c r="AR370" s="136">
        <f t="shared" si="193"/>
        <v>4.3146659711005428</v>
      </c>
      <c r="AS370" s="136">
        <f t="shared" si="193"/>
        <v>4.3174811613857687</v>
      </c>
      <c r="AT370" s="136">
        <f t="shared" si="193"/>
        <v>4.2937623007606556</v>
      </c>
      <c r="AU370" s="136">
        <f t="shared" si="189"/>
        <v>4.5915755808342311</v>
      </c>
      <c r="AV370" s="136"/>
      <c r="AW370" s="136"/>
      <c r="AX370" s="136"/>
      <c r="AY370" s="136"/>
      <c r="AZ370" s="136"/>
      <c r="BA370" s="136"/>
      <c r="BB370" s="136"/>
      <c r="BC370" s="136"/>
      <c r="BD370" s="136"/>
      <c r="BE370" s="136"/>
      <c r="BF370" s="136"/>
      <c r="BG370" s="136"/>
      <c r="BH370" s="136"/>
      <c r="BI370" s="136"/>
      <c r="BJ370" s="136"/>
      <c r="BK370" s="136"/>
      <c r="BL370" s="136"/>
    </row>
    <row r="371" spans="1:64" ht="12.95" customHeight="1" x14ac:dyDescent="0.2">
      <c r="A371" s="206" t="s">
        <v>606</v>
      </c>
      <c r="B371" s="207"/>
      <c r="C371" s="208">
        <v>50183.612000000001</v>
      </c>
      <c r="D371" s="208"/>
      <c r="E371" s="129">
        <f t="shared" si="174"/>
        <v>42811.759967204001</v>
      </c>
      <c r="F371" s="199">
        <f t="shared" si="175"/>
        <v>42812</v>
      </c>
      <c r="O371" s="199"/>
      <c r="P371" s="129" t="s">
        <v>567</v>
      </c>
      <c r="Q371" s="201">
        <f t="shared" si="176"/>
        <v>35165.112000000001</v>
      </c>
      <c r="R371" s="129">
        <f>C371-(C$7+F371*C$8)</f>
        <v>-5.6970799996634014E-2</v>
      </c>
      <c r="Z371" s="24">
        <f t="shared" si="177"/>
        <v>42812</v>
      </c>
      <c r="AA371" s="136">
        <f t="shared" si="178"/>
        <v>-2.3312060820833386E-2</v>
      </c>
      <c r="AB371" s="136">
        <f t="shared" si="179"/>
        <v>2.3312060820833386E-2</v>
      </c>
      <c r="AC371" s="136">
        <f t="shared" si="190"/>
        <v>2.3312060820833386E-2</v>
      </c>
      <c r="AD371" s="136"/>
      <c r="AE371" s="136">
        <f t="shared" si="180"/>
        <v>0</v>
      </c>
      <c r="AF371" s="202">
        <f t="shared" si="181"/>
        <v>35165.112000000001</v>
      </c>
      <c r="AG371" s="203"/>
      <c r="AH371" s="24">
        <f t="shared" si="182"/>
        <v>-5.2790677567403597E-3</v>
      </c>
      <c r="AI371" s="24">
        <f t="shared" si="183"/>
        <v>0.81834755131535197</v>
      </c>
      <c r="AJ371" s="24">
        <f t="shared" si="184"/>
        <v>-0.32470996105512739</v>
      </c>
      <c r="AK371" s="24">
        <f t="shared" si="185"/>
        <v>-0.23875172855263538</v>
      </c>
      <c r="AL371" s="24">
        <f t="shared" si="186"/>
        <v>-2.2212005631344929</v>
      </c>
      <c r="AM371" s="24">
        <f t="shared" si="187"/>
        <v>-2.0173778493857588</v>
      </c>
      <c r="AN371" s="136">
        <f t="shared" ref="AN371:AT380" si="194">$AU371+$AB$7*SIN(AO371)</f>
        <v>4.3298002958995943</v>
      </c>
      <c r="AO371" s="136">
        <f t="shared" si="194"/>
        <v>4.3298006976984214</v>
      </c>
      <c r="AP371" s="136">
        <f t="shared" si="194"/>
        <v>4.3297971101243489</v>
      </c>
      <c r="AQ371" s="136">
        <f t="shared" si="194"/>
        <v>4.3298291439228338</v>
      </c>
      <c r="AR371" s="136">
        <f t="shared" si="194"/>
        <v>4.329543201223756</v>
      </c>
      <c r="AS371" s="136">
        <f t="shared" si="194"/>
        <v>4.3321028372553814</v>
      </c>
      <c r="AT371" s="136">
        <f t="shared" si="194"/>
        <v>4.309740354814326</v>
      </c>
      <c r="AU371" s="136">
        <f t="shared" si="189"/>
        <v>4.608110739588426</v>
      </c>
      <c r="AV371" s="136"/>
      <c r="AW371" s="136"/>
      <c r="AX371" s="136"/>
      <c r="AY371" s="136"/>
      <c r="AZ371" s="136"/>
      <c r="BA371" s="136"/>
      <c r="BB371" s="136"/>
      <c r="BC371" s="136"/>
      <c r="BD371" s="136"/>
      <c r="BE371" s="136"/>
      <c r="BF371" s="136"/>
      <c r="BG371" s="136"/>
      <c r="BH371" s="136"/>
      <c r="BI371" s="136"/>
      <c r="BJ371" s="136"/>
      <c r="BK371" s="136"/>
      <c r="BL371" s="136"/>
    </row>
    <row r="372" spans="1:64" ht="12.95" customHeight="1" x14ac:dyDescent="0.2">
      <c r="A372" s="206" t="s">
        <v>556</v>
      </c>
      <c r="B372" s="207" t="s">
        <v>646</v>
      </c>
      <c r="C372" s="208">
        <v>50190.419000000002</v>
      </c>
      <c r="D372" s="208"/>
      <c r="E372" s="129">
        <f t="shared" si="174"/>
        <v>42840.439628407337</v>
      </c>
      <c r="F372" s="199">
        <f t="shared" si="175"/>
        <v>42840.5</v>
      </c>
      <c r="G372" s="130">
        <f>C372-(C$7+F372*C$8)</f>
        <v>-1.4328949997434393E-2</v>
      </c>
      <c r="I372" s="129">
        <f>G372</f>
        <v>-1.4328949997434393E-2</v>
      </c>
      <c r="O372" s="199"/>
      <c r="P372" s="129" t="s">
        <v>567</v>
      </c>
      <c r="Q372" s="201">
        <f t="shared" si="176"/>
        <v>35171.919000000002</v>
      </c>
      <c r="S372" s="131">
        <v>0.1</v>
      </c>
      <c r="Z372" s="24">
        <f t="shared" si="177"/>
        <v>42840.5</v>
      </c>
      <c r="AA372" s="136">
        <f t="shared" si="178"/>
        <v>-2.3341991926180587E-2</v>
      </c>
      <c r="AB372" s="136">
        <f t="shared" si="179"/>
        <v>9.0130419287461939E-3</v>
      </c>
      <c r="AC372" s="136">
        <f t="shared" si="190"/>
        <v>9.0130419287461939E-3</v>
      </c>
      <c r="AD372" s="136"/>
      <c r="AE372" s="136">
        <f t="shared" si="180"/>
        <v>8.1234924809336921E-6</v>
      </c>
      <c r="AF372" s="202">
        <f t="shared" si="181"/>
        <v>35171.919000000002</v>
      </c>
      <c r="AG372" s="203"/>
      <c r="AH372" s="24">
        <f t="shared" si="182"/>
        <v>-5.3055170170875588E-3</v>
      </c>
      <c r="AI372" s="24">
        <f t="shared" si="183"/>
        <v>0.81901649035766666</v>
      </c>
      <c r="AJ372" s="24">
        <f t="shared" si="184"/>
        <v>-0.32735586896962671</v>
      </c>
      <c r="AK372" s="24">
        <f t="shared" si="185"/>
        <v>-0.23925920930560529</v>
      </c>
      <c r="AL372" s="24">
        <f t="shared" si="186"/>
        <v>-2.2184017208794051</v>
      </c>
      <c r="AM372" s="24">
        <f t="shared" si="187"/>
        <v>-2.0103030142006957</v>
      </c>
      <c r="AN372" s="136">
        <f t="shared" si="194"/>
        <v>4.3330615448488992</v>
      </c>
      <c r="AO372" s="136">
        <f t="shared" si="194"/>
        <v>4.3330619254317781</v>
      </c>
      <c r="AP372" s="136">
        <f t="shared" si="194"/>
        <v>4.3330584995075272</v>
      </c>
      <c r="AQ372" s="136">
        <f t="shared" si="194"/>
        <v>4.3330893399925206</v>
      </c>
      <c r="AR372" s="136">
        <f t="shared" si="194"/>
        <v>4.3328117969937816</v>
      </c>
      <c r="AS372" s="136">
        <f t="shared" si="194"/>
        <v>4.3353164884509985</v>
      </c>
      <c r="AT372" s="136">
        <f t="shared" si="194"/>
        <v>4.3132541333741399</v>
      </c>
      <c r="AU372" s="136">
        <f t="shared" si="189"/>
        <v>4.6117357551614608</v>
      </c>
      <c r="AV372" s="136"/>
      <c r="AW372" s="136"/>
      <c r="AX372" s="136"/>
      <c r="AY372" s="136"/>
      <c r="AZ372" s="136"/>
      <c r="BA372" s="136"/>
      <c r="BB372" s="136"/>
      <c r="BC372" s="136"/>
      <c r="BD372" s="136"/>
      <c r="BE372" s="136"/>
      <c r="BF372" s="136"/>
      <c r="BG372" s="136"/>
      <c r="BH372" s="136"/>
      <c r="BI372" s="136"/>
      <c r="BJ372" s="136"/>
      <c r="BK372" s="136"/>
      <c r="BL372" s="136"/>
    </row>
    <row r="373" spans="1:64" ht="12.95" customHeight="1" x14ac:dyDescent="0.2">
      <c r="A373" s="206" t="s">
        <v>560</v>
      </c>
      <c r="B373" s="207"/>
      <c r="C373" s="208">
        <v>50487.69</v>
      </c>
      <c r="D373" s="208"/>
      <c r="E373" s="129">
        <f t="shared" si="174"/>
        <v>44092.919658607985</v>
      </c>
      <c r="F373" s="199">
        <f t="shared" si="175"/>
        <v>44093</v>
      </c>
      <c r="G373" s="130">
        <f>C373-(C$7+F373*C$8)</f>
        <v>-1.9068699992203619E-2</v>
      </c>
      <c r="I373" s="129">
        <f>G373</f>
        <v>-1.9068699992203619E-2</v>
      </c>
      <c r="O373" s="199"/>
      <c r="P373" s="129" t="s">
        <v>567</v>
      </c>
      <c r="Q373" s="201">
        <f t="shared" si="176"/>
        <v>35469.19</v>
      </c>
      <c r="S373" s="131">
        <v>0.1</v>
      </c>
      <c r="Z373" s="24">
        <f t="shared" si="177"/>
        <v>44093</v>
      </c>
      <c r="AA373" s="136">
        <f t="shared" si="178"/>
        <v>-2.4598703636689159E-2</v>
      </c>
      <c r="AB373" s="136">
        <f t="shared" si="179"/>
        <v>5.5300036444855399E-3</v>
      </c>
      <c r="AC373" s="136">
        <f t="shared" si="190"/>
        <v>5.5300036444855399E-3</v>
      </c>
      <c r="AD373" s="136"/>
      <c r="AE373" s="136">
        <f t="shared" si="180"/>
        <v>3.0580940308023356E-6</v>
      </c>
      <c r="AF373" s="202">
        <f t="shared" si="181"/>
        <v>35469.19</v>
      </c>
      <c r="AG373" s="203"/>
      <c r="AH373" s="24">
        <f t="shared" si="182"/>
        <v>-6.4284642325961316E-3</v>
      </c>
      <c r="AI373" s="24">
        <f t="shared" si="183"/>
        <v>0.85099707545573811</v>
      </c>
      <c r="AJ373" s="24">
        <f t="shared" si="184"/>
        <v>-0.44515202660561354</v>
      </c>
      <c r="AK373" s="24">
        <f t="shared" si="185"/>
        <v>-0.26038073753113339</v>
      </c>
      <c r="AL373" s="24">
        <f t="shared" si="186"/>
        <v>-2.0905615900969035</v>
      </c>
      <c r="AM373" s="24">
        <f t="shared" si="187"/>
        <v>-1.7244091433244946</v>
      </c>
      <c r="AN373" s="136">
        <f t="shared" si="194"/>
        <v>4.4791675687473171</v>
      </c>
      <c r="AO373" s="136">
        <f t="shared" si="194"/>
        <v>4.4791675819733916</v>
      </c>
      <c r="AP373" s="136">
        <f t="shared" si="194"/>
        <v>4.4791673912142516</v>
      </c>
      <c r="AQ373" s="136">
        <f t="shared" si="194"/>
        <v>4.4791701425404051</v>
      </c>
      <c r="AR373" s="136">
        <f t="shared" si="194"/>
        <v>4.4791304631455562</v>
      </c>
      <c r="AS373" s="136">
        <f t="shared" si="194"/>
        <v>4.4797033590178756</v>
      </c>
      <c r="AT373" s="136">
        <f t="shared" si="194"/>
        <v>4.4715615928616232</v>
      </c>
      <c r="AU373" s="136">
        <f t="shared" si="189"/>
        <v>4.771045650081688</v>
      </c>
      <c r="AV373" s="136"/>
      <c r="AW373" s="136"/>
      <c r="AX373" s="136"/>
      <c r="AY373" s="136"/>
      <c r="AZ373" s="136"/>
      <c r="BA373" s="136"/>
      <c r="BB373" s="136"/>
      <c r="BC373" s="136"/>
      <c r="BD373" s="136"/>
      <c r="BE373" s="136"/>
      <c r="BF373" s="136"/>
      <c r="BG373" s="136"/>
      <c r="BH373" s="136"/>
      <c r="BI373" s="136"/>
      <c r="BJ373" s="136"/>
      <c r="BK373" s="136"/>
      <c r="BL373" s="136"/>
    </row>
    <row r="374" spans="1:64" ht="12.95" customHeight="1" x14ac:dyDescent="0.2">
      <c r="A374" s="206" t="s">
        <v>606</v>
      </c>
      <c r="B374" s="207"/>
      <c r="C374" s="208">
        <v>50488.783000000003</v>
      </c>
      <c r="D374" s="208"/>
      <c r="E374" s="129">
        <f t="shared" si="174"/>
        <v>44097.524751849538</v>
      </c>
      <c r="F374" s="199">
        <f t="shared" si="175"/>
        <v>44097.5</v>
      </c>
      <c r="I374" s="130"/>
      <c r="O374" s="199"/>
      <c r="P374" s="129" t="s">
        <v>567</v>
      </c>
      <c r="Q374" s="201">
        <f t="shared" si="176"/>
        <v>35470.283000000003</v>
      </c>
      <c r="R374" s="129">
        <f>C374-(C$7+F374*C$8)</f>
        <v>5.8747500079334714E-3</v>
      </c>
      <c r="Z374" s="24">
        <f t="shared" si="177"/>
        <v>44097.5</v>
      </c>
      <c r="AA374" s="136">
        <f t="shared" si="178"/>
        <v>-2.4602992485189608E-2</v>
      </c>
      <c r="AB374" s="136">
        <f t="shared" si="179"/>
        <v>2.4602992485189608E-2</v>
      </c>
      <c r="AC374" s="136">
        <f t="shared" si="190"/>
        <v>2.4602992485189608E-2</v>
      </c>
      <c r="AD374" s="136"/>
      <c r="AE374" s="136">
        <f t="shared" si="180"/>
        <v>0</v>
      </c>
      <c r="AF374" s="202">
        <f t="shared" si="181"/>
        <v>35470.283000000003</v>
      </c>
      <c r="AG374" s="203"/>
      <c r="AH374" s="24">
        <f t="shared" si="182"/>
        <v>-6.4323403680965809E-3</v>
      </c>
      <c r="AI374" s="24">
        <f t="shared" si="183"/>
        <v>0.85112144190296946</v>
      </c>
      <c r="AJ374" s="24">
        <f t="shared" si="184"/>
        <v>-0.4455796163198415</v>
      </c>
      <c r="AK374" s="24">
        <f t="shared" si="185"/>
        <v>-0.26045186683713578</v>
      </c>
      <c r="AL374" s="24">
        <f t="shared" si="186"/>
        <v>-2.0900840222802013</v>
      </c>
      <c r="AM374" s="24">
        <f t="shared" si="187"/>
        <v>-1.7234607052278132</v>
      </c>
      <c r="AN374" s="136">
        <f t="shared" si="194"/>
        <v>4.479702867152648</v>
      </c>
      <c r="AO374" s="136">
        <f t="shared" si="194"/>
        <v>4.4797028801466263</v>
      </c>
      <c r="AP374" s="136">
        <f t="shared" si="194"/>
        <v>4.4797026923117018</v>
      </c>
      <c r="AQ374" s="136">
        <f t="shared" si="194"/>
        <v>4.4797054075808083</v>
      </c>
      <c r="AR374" s="136">
        <f t="shared" si="194"/>
        <v>4.479666159724788</v>
      </c>
      <c r="AS374" s="136">
        <f t="shared" si="194"/>
        <v>4.4802341013527807</v>
      </c>
      <c r="AT374" s="136">
        <f t="shared" si="194"/>
        <v>4.4721440790340274</v>
      </c>
      <c r="AU374" s="136">
        <f t="shared" si="189"/>
        <v>4.7716180209616406</v>
      </c>
      <c r="AV374" s="136"/>
    </row>
    <row r="375" spans="1:64" ht="12.95" customHeight="1" x14ac:dyDescent="0.2">
      <c r="A375" s="206" t="s">
        <v>561</v>
      </c>
      <c r="B375" s="207" t="s">
        <v>646</v>
      </c>
      <c r="C375" s="208">
        <v>50518.427000000003</v>
      </c>
      <c r="D375" s="208"/>
      <c r="E375" s="129">
        <f t="shared" si="174"/>
        <v>44222.422632958929</v>
      </c>
      <c r="F375" s="199">
        <f t="shared" si="175"/>
        <v>44222.5</v>
      </c>
      <c r="G375" s="130">
        <f>C375-(C$7+F375*C$8)</f>
        <v>-1.8362749993684702E-2</v>
      </c>
      <c r="I375" s="129">
        <f>G375</f>
        <v>-1.8362749993684702E-2</v>
      </c>
      <c r="O375" s="199"/>
      <c r="P375" s="129" t="s">
        <v>567</v>
      </c>
      <c r="Q375" s="201">
        <f t="shared" si="176"/>
        <v>35499.927000000003</v>
      </c>
      <c r="S375" s="131">
        <v>0.1</v>
      </c>
      <c r="Z375" s="24">
        <f t="shared" si="177"/>
        <v>44222.5</v>
      </c>
      <c r="AA375" s="136">
        <f t="shared" si="178"/>
        <v>-2.4721416791405298E-2</v>
      </c>
      <c r="AB375" s="136">
        <f t="shared" si="179"/>
        <v>6.3586667977205968E-3</v>
      </c>
      <c r="AC375" s="136">
        <f t="shared" si="190"/>
        <v>6.3586667977205968E-3</v>
      </c>
      <c r="AD375" s="136"/>
      <c r="AE375" s="136">
        <f t="shared" si="180"/>
        <v>4.0432643444434312E-6</v>
      </c>
      <c r="AF375" s="202">
        <f t="shared" si="181"/>
        <v>35499.927000000003</v>
      </c>
      <c r="AG375" s="203"/>
      <c r="AH375" s="24">
        <f t="shared" si="182"/>
        <v>-6.5394946743122708E-3</v>
      </c>
      <c r="AI375" s="24">
        <f t="shared" si="183"/>
        <v>0.85460427308888176</v>
      </c>
      <c r="AJ375" s="24">
        <f t="shared" si="184"/>
        <v>-0.45746608516824477</v>
      </c>
      <c r="AK375" s="24">
        <f t="shared" si="185"/>
        <v>-0.26241204735298934</v>
      </c>
      <c r="AL375" s="24">
        <f t="shared" si="186"/>
        <v>-2.0767620867558021</v>
      </c>
      <c r="AM375" s="24">
        <f t="shared" si="187"/>
        <v>-1.6973143245667539</v>
      </c>
      <c r="AN375" s="136">
        <f t="shared" si="194"/>
        <v>4.4946036996967544</v>
      </c>
      <c r="AO375" s="136">
        <f t="shared" si="194"/>
        <v>4.4946037074010645</v>
      </c>
      <c r="AP375" s="136">
        <f t="shared" si="194"/>
        <v>4.4946035885447015</v>
      </c>
      <c r="AQ375" s="136">
        <f t="shared" si="194"/>
        <v>4.4946054221793696</v>
      </c>
      <c r="AR375" s="136">
        <f t="shared" si="194"/>
        <v>4.4945771358085329</v>
      </c>
      <c r="AS375" s="136">
        <f t="shared" si="194"/>
        <v>4.4950138955911232</v>
      </c>
      <c r="AT375" s="136">
        <f t="shared" si="194"/>
        <v>4.4883634516061699</v>
      </c>
      <c r="AU375" s="136">
        <f t="shared" si="189"/>
        <v>4.7875172120714433</v>
      </c>
      <c r="AV375" s="136"/>
    </row>
    <row r="376" spans="1:64" ht="12.95" customHeight="1" x14ac:dyDescent="0.2">
      <c r="A376" s="206" t="s">
        <v>606</v>
      </c>
      <c r="B376" s="207"/>
      <c r="C376" s="208">
        <v>50523.824000000001</v>
      </c>
      <c r="D376" s="208"/>
      <c r="E376" s="129">
        <f t="shared" si="174"/>
        <v>44245.161597482846</v>
      </c>
      <c r="F376" s="199">
        <f t="shared" si="175"/>
        <v>44245</v>
      </c>
      <c r="I376" s="130"/>
      <c r="O376" s="199"/>
      <c r="P376" s="129" t="s">
        <v>567</v>
      </c>
      <c r="Q376" s="201">
        <f t="shared" si="176"/>
        <v>35505.324000000001</v>
      </c>
      <c r="R376" s="129">
        <f>C376-(C$7+F376*C$8)</f>
        <v>3.8354500000423286E-2</v>
      </c>
      <c r="Z376" s="24">
        <f t="shared" si="177"/>
        <v>44245</v>
      </c>
      <c r="AA376" s="136">
        <f t="shared" si="178"/>
        <v>-2.4742586036543245E-2</v>
      </c>
      <c r="AB376" s="136">
        <f t="shared" si="179"/>
        <v>2.4742586036543245E-2</v>
      </c>
      <c r="AC376" s="136">
        <f t="shared" si="190"/>
        <v>2.4742586036543245E-2</v>
      </c>
      <c r="AD376" s="136"/>
      <c r="AE376" s="136">
        <f t="shared" si="180"/>
        <v>0</v>
      </c>
      <c r="AF376" s="202">
        <f t="shared" si="181"/>
        <v>35505.324000000001</v>
      </c>
      <c r="AG376" s="203"/>
      <c r="AH376" s="24">
        <f t="shared" si="182"/>
        <v>-6.5586751444502139E-3</v>
      </c>
      <c r="AI376" s="24">
        <f t="shared" si="183"/>
        <v>0.85523699092896366</v>
      </c>
      <c r="AJ376" s="24">
        <f t="shared" si="184"/>
        <v>-0.45960739698747821</v>
      </c>
      <c r="AK376" s="24">
        <f t="shared" si="185"/>
        <v>-0.26276162429985672</v>
      </c>
      <c r="AL376" s="24">
        <f t="shared" si="186"/>
        <v>-2.0743525313340201</v>
      </c>
      <c r="AM376" s="24">
        <f t="shared" si="187"/>
        <v>-1.6926482710560675</v>
      </c>
      <c r="AN376" s="136">
        <f t="shared" si="194"/>
        <v>4.4972923348546932</v>
      </c>
      <c r="AO376" s="136">
        <f t="shared" si="194"/>
        <v>4.4972923418172144</v>
      </c>
      <c r="AP376" s="136">
        <f t="shared" si="194"/>
        <v>4.4972922330831526</v>
      </c>
      <c r="AQ376" s="136">
        <f t="shared" si="194"/>
        <v>4.4972939311949185</v>
      </c>
      <c r="AR376" s="136">
        <f t="shared" si="194"/>
        <v>4.4972674131036099</v>
      </c>
      <c r="AS376" s="136">
        <f t="shared" si="194"/>
        <v>4.4976818935196352</v>
      </c>
      <c r="AT376" s="136">
        <f t="shared" si="194"/>
        <v>4.4912909721411163</v>
      </c>
      <c r="AU376" s="136">
        <f t="shared" si="189"/>
        <v>4.7903790664712087</v>
      </c>
      <c r="AV376" s="136"/>
    </row>
    <row r="377" spans="1:64" ht="12.95" customHeight="1" x14ac:dyDescent="0.2">
      <c r="A377" s="206" t="s">
        <v>562</v>
      </c>
      <c r="B377" s="207"/>
      <c r="C377" s="208">
        <v>50555.332000000002</v>
      </c>
      <c r="D377" s="208"/>
      <c r="E377" s="129">
        <f t="shared" si="174"/>
        <v>44377.912995337203</v>
      </c>
      <c r="F377" s="199">
        <f t="shared" si="175"/>
        <v>44378</v>
      </c>
      <c r="G377" s="130">
        <f>C377-(C$7+F377*C$8)</f>
        <v>-2.0650199992815033E-2</v>
      </c>
      <c r="I377" s="129">
        <f>G377</f>
        <v>-2.0650199992815033E-2</v>
      </c>
      <c r="O377" s="199"/>
      <c r="P377" s="129" t="s">
        <v>567</v>
      </c>
      <c r="Q377" s="201">
        <f t="shared" si="176"/>
        <v>35536.832000000002</v>
      </c>
      <c r="S377" s="131">
        <v>0.1</v>
      </c>
      <c r="Z377" s="24">
        <f t="shared" si="177"/>
        <v>44378</v>
      </c>
      <c r="AA377" s="136">
        <f t="shared" si="178"/>
        <v>-2.4866785616081744E-2</v>
      </c>
      <c r="AB377" s="136">
        <f t="shared" si="179"/>
        <v>4.2165856232667109E-3</v>
      </c>
      <c r="AC377" s="136">
        <f t="shared" si="190"/>
        <v>4.2165856232667109E-3</v>
      </c>
      <c r="AD377" s="136"/>
      <c r="AE377" s="136">
        <f t="shared" si="180"/>
        <v>1.7779594318339519E-6</v>
      </c>
      <c r="AF377" s="202">
        <f t="shared" si="181"/>
        <v>35536.832000000002</v>
      </c>
      <c r="AG377" s="203"/>
      <c r="AH377" s="24">
        <f t="shared" si="182"/>
        <v>-6.671367031988713E-3</v>
      </c>
      <c r="AI377" s="24">
        <f t="shared" si="183"/>
        <v>0.8590135395409475</v>
      </c>
      <c r="AJ377" s="24">
        <f t="shared" si="184"/>
        <v>-0.4722747141316242</v>
      </c>
      <c r="AK377" s="24">
        <f t="shared" si="185"/>
        <v>-0.2648071335278338</v>
      </c>
      <c r="AL377" s="24">
        <f t="shared" si="186"/>
        <v>-2.0600359742935104</v>
      </c>
      <c r="AM377" s="24">
        <f t="shared" si="187"/>
        <v>-1.6653118614446256</v>
      </c>
      <c r="AN377" s="136">
        <f t="shared" si="194"/>
        <v>4.5132260455074018</v>
      </c>
      <c r="AO377" s="136">
        <f t="shared" si="194"/>
        <v>4.5132260491199618</v>
      </c>
      <c r="AP377" s="136">
        <f t="shared" si="194"/>
        <v>4.5132259882560097</v>
      </c>
      <c r="AQ377" s="136">
        <f t="shared" si="194"/>
        <v>4.5132270136866115</v>
      </c>
      <c r="AR377" s="136">
        <f t="shared" si="194"/>
        <v>4.5132097380159211</v>
      </c>
      <c r="AS377" s="136">
        <f t="shared" si="194"/>
        <v>4.5135009829650583</v>
      </c>
      <c r="AT377" s="136">
        <f t="shared" si="194"/>
        <v>4.508645887798977</v>
      </c>
      <c r="AU377" s="136">
        <f t="shared" si="189"/>
        <v>4.8072958058120383</v>
      </c>
      <c r="AV377" s="136"/>
    </row>
    <row r="378" spans="1:64" ht="12.95" customHeight="1" x14ac:dyDescent="0.2">
      <c r="A378" s="206" t="s">
        <v>571</v>
      </c>
      <c r="B378" s="64" t="s">
        <v>644</v>
      </c>
      <c r="C378" s="208">
        <v>50563.402399999999</v>
      </c>
      <c r="D378" s="63">
        <v>2.0000000000000001E-4</v>
      </c>
      <c r="E378" s="129">
        <f t="shared" si="174"/>
        <v>44411.915689295674</v>
      </c>
      <c r="F378" s="199">
        <f t="shared" si="175"/>
        <v>44412</v>
      </c>
      <c r="G378" s="130">
        <f>C378-(C$7+F378*C$8)</f>
        <v>-2.0010799998999573E-2</v>
      </c>
      <c r="J378" s="129">
        <f>G378</f>
        <v>-2.0010799998999573E-2</v>
      </c>
      <c r="O378" s="199"/>
      <c r="P378" s="129" t="s">
        <v>567</v>
      </c>
      <c r="Q378" s="201">
        <f t="shared" si="176"/>
        <v>35544.902399999999</v>
      </c>
      <c r="S378" s="131">
        <v>1</v>
      </c>
      <c r="Z378" s="24">
        <f t="shared" si="177"/>
        <v>44412</v>
      </c>
      <c r="AA378" s="136">
        <f t="shared" si="178"/>
        <v>-2.4898276162644645E-2</v>
      </c>
      <c r="AB378" s="136">
        <f t="shared" si="179"/>
        <v>4.8874761636450714E-3</v>
      </c>
      <c r="AC378" s="136">
        <f t="shared" si="190"/>
        <v>4.8874761636450714E-3</v>
      </c>
      <c r="AD378" s="136"/>
      <c r="AE378" s="136">
        <f t="shared" si="180"/>
        <v>2.3887423250198744E-5</v>
      </c>
      <c r="AF378" s="202">
        <f t="shared" si="181"/>
        <v>35544.902399999999</v>
      </c>
      <c r="AG378" s="203"/>
      <c r="AH378" s="24">
        <f t="shared" si="182"/>
        <v>-6.6999838985516147E-3</v>
      </c>
      <c r="AI378" s="24">
        <f t="shared" si="183"/>
        <v>0.85998904248725161</v>
      </c>
      <c r="AJ378" s="24">
        <f t="shared" si="184"/>
        <v>-0.47551544990692557</v>
      </c>
      <c r="AK378" s="24">
        <f t="shared" si="185"/>
        <v>-0.26532420126396938</v>
      </c>
      <c r="AL378" s="24">
        <f t="shared" si="186"/>
        <v>-2.0563557472204832</v>
      </c>
      <c r="AM378" s="24">
        <f t="shared" si="187"/>
        <v>-1.6583898318230841</v>
      </c>
      <c r="AN378" s="136">
        <f t="shared" si="194"/>
        <v>4.5173106396044238</v>
      </c>
      <c r="AO378" s="136">
        <f t="shared" si="194"/>
        <v>4.5173106426001182</v>
      </c>
      <c r="AP378" s="136">
        <f t="shared" si="194"/>
        <v>4.5173105910861304</v>
      </c>
      <c r="AQ378" s="136">
        <f t="shared" si="194"/>
        <v>4.5173114769230676</v>
      </c>
      <c r="AR378" s="136">
        <f t="shared" si="194"/>
        <v>4.5172962445827594</v>
      </c>
      <c r="AS378" s="136">
        <f t="shared" si="194"/>
        <v>4.5175583348249839</v>
      </c>
      <c r="AT378" s="136">
        <f t="shared" si="194"/>
        <v>4.5130962049535173</v>
      </c>
      <c r="AU378" s="136">
        <f t="shared" si="189"/>
        <v>4.8116203857939048</v>
      </c>
      <c r="AV378" s="136"/>
    </row>
    <row r="379" spans="1:64" ht="12.95" customHeight="1" x14ac:dyDescent="0.2">
      <c r="A379" s="63" t="s">
        <v>571</v>
      </c>
      <c r="B379" s="64" t="s">
        <v>646</v>
      </c>
      <c r="C379" s="63">
        <v>50563.5239</v>
      </c>
      <c r="D379" s="63">
        <v>5.0000000000000001E-4</v>
      </c>
      <c r="E379" s="129">
        <f t="shared" si="174"/>
        <v>44412.427600392519</v>
      </c>
      <c r="F379" s="199">
        <f t="shared" si="175"/>
        <v>44412.5</v>
      </c>
      <c r="G379" s="130">
        <f>C379-(C$7+F379*C$8)</f>
        <v>-1.7183749994728714E-2</v>
      </c>
      <c r="J379" s="129">
        <f>G379</f>
        <v>-1.7183749994728714E-2</v>
      </c>
      <c r="O379" s="199"/>
      <c r="P379" s="129" t="s">
        <v>567</v>
      </c>
      <c r="Q379" s="201">
        <f t="shared" si="176"/>
        <v>35545.0239</v>
      </c>
      <c r="S379" s="131">
        <v>1</v>
      </c>
      <c r="Z379" s="24">
        <f t="shared" si="177"/>
        <v>44412.5</v>
      </c>
      <c r="AA379" s="136">
        <f t="shared" si="178"/>
        <v>-2.4898738461090784E-2</v>
      </c>
      <c r="AB379" s="136">
        <f t="shared" si="179"/>
        <v>7.7149884663620695E-3</v>
      </c>
      <c r="AC379" s="136">
        <f t="shared" si="190"/>
        <v>7.7149884663620695E-3</v>
      </c>
      <c r="AD379" s="136"/>
      <c r="AE379" s="136">
        <f t="shared" si="180"/>
        <v>5.9521047036099755E-5</v>
      </c>
      <c r="AF379" s="202">
        <f t="shared" si="181"/>
        <v>35545.0239</v>
      </c>
      <c r="AG379" s="203"/>
      <c r="AH379" s="24">
        <f t="shared" si="182"/>
        <v>-6.7004041439977582E-3</v>
      </c>
      <c r="AI379" s="24">
        <f t="shared" si="183"/>
        <v>0.86000341885275344</v>
      </c>
      <c r="AJ379" s="24">
        <f t="shared" si="184"/>
        <v>-0.47556311472085261</v>
      </c>
      <c r="AK379" s="24">
        <f t="shared" si="185"/>
        <v>-0.26533178714033184</v>
      </c>
      <c r="AL379" s="24">
        <f t="shared" si="186"/>
        <v>-2.0563015638481574</v>
      </c>
      <c r="AM379" s="24">
        <f t="shared" si="187"/>
        <v>-1.6582882356064483</v>
      </c>
      <c r="AN379" s="136">
        <f t="shared" si="194"/>
        <v>4.5173707417782314</v>
      </c>
      <c r="AO379" s="136">
        <f t="shared" si="194"/>
        <v>4.5173707447654721</v>
      </c>
      <c r="AP379" s="136">
        <f t="shared" si="194"/>
        <v>4.5173706933812205</v>
      </c>
      <c r="AQ379" s="136">
        <f t="shared" si="194"/>
        <v>4.5173715772560508</v>
      </c>
      <c r="AR379" s="136">
        <f t="shared" si="194"/>
        <v>4.5173563740297249</v>
      </c>
      <c r="AS379" s="136">
        <f t="shared" si="194"/>
        <v>4.5176180427308816</v>
      </c>
      <c r="AT379" s="136">
        <f t="shared" si="194"/>
        <v>4.5131616924549975</v>
      </c>
      <c r="AU379" s="136">
        <f t="shared" si="189"/>
        <v>4.8116839825583444</v>
      </c>
      <c r="AV379" s="136"/>
    </row>
    <row r="380" spans="1:64" ht="12.95" customHeight="1" x14ac:dyDescent="0.2">
      <c r="A380" s="206" t="s">
        <v>606</v>
      </c>
      <c r="B380" s="207"/>
      <c r="C380" s="208">
        <v>50572.735000000001</v>
      </c>
      <c r="D380" s="208"/>
      <c r="E380" s="129">
        <f t="shared" si="174"/>
        <v>44451.236360097239</v>
      </c>
      <c r="F380" s="199">
        <f t="shared" si="175"/>
        <v>44451</v>
      </c>
      <c r="I380" s="130"/>
      <c r="O380" s="199"/>
      <c r="P380" s="129" t="s">
        <v>567</v>
      </c>
      <c r="Q380" s="201">
        <f t="shared" si="176"/>
        <v>35554.235000000001</v>
      </c>
      <c r="R380" s="129">
        <f>C380-(C$7+F380*C$8)</f>
        <v>5.6099100002029445E-2</v>
      </c>
      <c r="Z380" s="24">
        <f t="shared" si="177"/>
        <v>44451</v>
      </c>
      <c r="AA380" s="136">
        <f t="shared" si="178"/>
        <v>-2.4934265660200843E-2</v>
      </c>
      <c r="AB380" s="136">
        <f t="shared" si="179"/>
        <v>2.4934265660200843E-2</v>
      </c>
      <c r="AC380" s="136">
        <f t="shared" si="190"/>
        <v>2.4934265660200843E-2</v>
      </c>
      <c r="AD380" s="136"/>
      <c r="AE380" s="136">
        <f t="shared" si="180"/>
        <v>0</v>
      </c>
      <c r="AF380" s="202">
        <f t="shared" si="181"/>
        <v>35554.235000000001</v>
      </c>
      <c r="AG380" s="203"/>
      <c r="AH380" s="24">
        <f t="shared" si="182"/>
        <v>-6.7327112801078125E-3</v>
      </c>
      <c r="AI380" s="24">
        <f t="shared" si="183"/>
        <v>0.86111307957280614</v>
      </c>
      <c r="AJ380" s="24">
        <f t="shared" si="184"/>
        <v>-0.47923388644043075</v>
      </c>
      <c r="AK380" s="24">
        <f t="shared" si="185"/>
        <v>-0.26591431577530822</v>
      </c>
      <c r="AL380" s="24">
        <f t="shared" si="186"/>
        <v>-2.0521239930381823</v>
      </c>
      <c r="AM380" s="24">
        <f t="shared" si="187"/>
        <v>-1.6504824839819592</v>
      </c>
      <c r="AN380" s="136">
        <f t="shared" si="194"/>
        <v>4.5220016311541533</v>
      </c>
      <c r="AO380" s="136">
        <f t="shared" si="194"/>
        <v>4.5220016335405138</v>
      </c>
      <c r="AP380" s="136">
        <f t="shared" si="194"/>
        <v>4.5220015915062426</v>
      </c>
      <c r="AQ380" s="136">
        <f t="shared" si="194"/>
        <v>4.5220023319153748</v>
      </c>
      <c r="AR380" s="136">
        <f t="shared" si="194"/>
        <v>4.5219892904570695</v>
      </c>
      <c r="AS380" s="136">
        <f t="shared" si="194"/>
        <v>4.522219130073255</v>
      </c>
      <c r="AT380" s="136">
        <f t="shared" si="194"/>
        <v>4.5182078552655645</v>
      </c>
      <c r="AU380" s="136">
        <f t="shared" si="189"/>
        <v>4.8165809334201635</v>
      </c>
      <c r="AV380" s="136"/>
    </row>
    <row r="381" spans="1:64" ht="12.95" customHeight="1" x14ac:dyDescent="0.2">
      <c r="A381" s="206" t="s">
        <v>562</v>
      </c>
      <c r="B381" s="207"/>
      <c r="C381" s="208">
        <v>50577.404999999999</v>
      </c>
      <c r="D381" s="208"/>
      <c r="E381" s="129">
        <f t="shared" si="174"/>
        <v>44470.912284560218</v>
      </c>
      <c r="F381" s="199">
        <f t="shared" si="175"/>
        <v>44471</v>
      </c>
      <c r="G381" s="130">
        <f>C381-(C$7+F381*C$8)</f>
        <v>-2.0818899996811524E-2</v>
      </c>
      <c r="I381" s="129">
        <f>G381</f>
        <v>-2.0818899996811524E-2</v>
      </c>
      <c r="O381" s="199"/>
      <c r="P381" s="129" t="s">
        <v>567</v>
      </c>
      <c r="Q381" s="201">
        <f t="shared" si="176"/>
        <v>35558.904999999999</v>
      </c>
      <c r="S381" s="131">
        <v>0.1</v>
      </c>
      <c r="Z381" s="24">
        <f t="shared" si="177"/>
        <v>44471</v>
      </c>
      <c r="AA381" s="136">
        <f t="shared" si="178"/>
        <v>-2.4952666760971839E-2</v>
      </c>
      <c r="AB381" s="136">
        <f t="shared" si="179"/>
        <v>4.1337667641603154E-3</v>
      </c>
      <c r="AC381" s="136">
        <f t="shared" si="190"/>
        <v>4.1337667641603154E-3</v>
      </c>
      <c r="AD381" s="136"/>
      <c r="AE381" s="136">
        <f t="shared" si="180"/>
        <v>1.7088027660476445E-6</v>
      </c>
      <c r="AF381" s="202">
        <f t="shared" si="181"/>
        <v>35558.904999999999</v>
      </c>
      <c r="AG381" s="203"/>
      <c r="AH381" s="24">
        <f t="shared" si="182"/>
        <v>-6.749453660878816E-3</v>
      </c>
      <c r="AI381" s="24">
        <f t="shared" si="183"/>
        <v>0.86169161884850332</v>
      </c>
      <c r="AJ381" s="24">
        <f t="shared" si="184"/>
        <v>-0.48114121923088893</v>
      </c>
      <c r="AK381" s="24">
        <f t="shared" si="185"/>
        <v>-0.26621568643348631</v>
      </c>
      <c r="AL381" s="24">
        <f t="shared" si="186"/>
        <v>-2.0499495655661559</v>
      </c>
      <c r="AM381" s="24">
        <f t="shared" si="187"/>
        <v>-1.6464408503629167</v>
      </c>
      <c r="AN381" s="136">
        <f t="shared" ref="AN381:AT390" si="195">$AU381+$AB$7*SIN(AO381)</f>
        <v>4.5244096485197618</v>
      </c>
      <c r="AO381" s="136">
        <f t="shared" si="195"/>
        <v>4.5244096506307105</v>
      </c>
      <c r="AP381" s="136">
        <f t="shared" si="195"/>
        <v>4.524409612977065</v>
      </c>
      <c r="AQ381" s="136">
        <f t="shared" si="195"/>
        <v>4.5244102846179057</v>
      </c>
      <c r="AR381" s="136">
        <f t="shared" si="195"/>
        <v>4.524398304688523</v>
      </c>
      <c r="AS381" s="136">
        <f t="shared" si="195"/>
        <v>4.524612101811603</v>
      </c>
      <c r="AT381" s="136">
        <f t="shared" si="195"/>
        <v>4.5208320626465897</v>
      </c>
      <c r="AU381" s="136">
        <f t="shared" si="189"/>
        <v>4.8191248039977319</v>
      </c>
      <c r="AV381" s="136"/>
    </row>
    <row r="382" spans="1:64" ht="12.95" customHeight="1" x14ac:dyDescent="0.2">
      <c r="A382" s="206" t="s">
        <v>606</v>
      </c>
      <c r="B382" s="207"/>
      <c r="C382" s="208">
        <v>50578.828999999998</v>
      </c>
      <c r="D382" s="208"/>
      <c r="E382" s="129">
        <f t="shared" si="174"/>
        <v>44476.911966880412</v>
      </c>
      <c r="F382" s="199">
        <f t="shared" si="175"/>
        <v>44477</v>
      </c>
      <c r="G382" s="130">
        <f>C382-(C$7+F382*C$8)</f>
        <v>-2.089430000341963E-2</v>
      </c>
      <c r="I382" s="129">
        <f>G382</f>
        <v>-2.089430000341963E-2</v>
      </c>
      <c r="O382" s="199"/>
      <c r="P382" s="129" t="s">
        <v>567</v>
      </c>
      <c r="Q382" s="201">
        <f t="shared" si="176"/>
        <v>35560.328999999998</v>
      </c>
      <c r="S382" s="131">
        <v>0.1</v>
      </c>
      <c r="Z382" s="24">
        <f t="shared" si="177"/>
        <v>44477</v>
      </c>
      <c r="AA382" s="136">
        <f t="shared" si="178"/>
        <v>-2.4958179781938664E-2</v>
      </c>
      <c r="AB382" s="136">
        <f t="shared" si="179"/>
        <v>4.0638797785190334E-3</v>
      </c>
      <c r="AC382" s="136">
        <f t="shared" si="190"/>
        <v>4.0638797785190334E-3</v>
      </c>
      <c r="AD382" s="136"/>
      <c r="AE382" s="136">
        <f t="shared" si="180"/>
        <v>1.6515118854255909E-6</v>
      </c>
      <c r="AF382" s="202">
        <f t="shared" si="181"/>
        <v>35560.328999999998</v>
      </c>
      <c r="AG382" s="203"/>
      <c r="AH382" s="24">
        <f t="shared" si="182"/>
        <v>-6.7544709378456356E-3</v>
      </c>
      <c r="AI382" s="24">
        <f t="shared" si="183"/>
        <v>0.86186546007753373</v>
      </c>
      <c r="AJ382" s="24">
        <f t="shared" si="184"/>
        <v>-0.48171347540986437</v>
      </c>
      <c r="AK382" s="24">
        <f t="shared" si="185"/>
        <v>-0.266305930989921</v>
      </c>
      <c r="AL382" s="24">
        <f t="shared" si="186"/>
        <v>-2.0492966672906037</v>
      </c>
      <c r="AM382" s="24">
        <f t="shared" si="187"/>
        <v>-1.6452301242177316</v>
      </c>
      <c r="AN382" s="136">
        <f t="shared" si="195"/>
        <v>4.5251323693079071</v>
      </c>
      <c r="AO382" s="136">
        <f t="shared" si="195"/>
        <v>4.5251323713408116</v>
      </c>
      <c r="AP382" s="136">
        <f t="shared" si="195"/>
        <v>4.5251323349409578</v>
      </c>
      <c r="AQ382" s="136">
        <f t="shared" si="195"/>
        <v>4.5251329866938281</v>
      </c>
      <c r="AR382" s="136">
        <f t="shared" si="195"/>
        <v>4.5251213171562936</v>
      </c>
      <c r="AS382" s="136">
        <f t="shared" si="195"/>
        <v>4.5253303673619643</v>
      </c>
      <c r="AT382" s="136">
        <f t="shared" si="195"/>
        <v>4.5216197013000219</v>
      </c>
      <c r="AU382" s="136">
        <f t="shared" si="189"/>
        <v>4.8198879651710023</v>
      </c>
      <c r="AV382" s="136"/>
    </row>
    <row r="383" spans="1:64" ht="12.95" customHeight="1" x14ac:dyDescent="0.2">
      <c r="A383" s="206" t="s">
        <v>562</v>
      </c>
      <c r="B383" s="207"/>
      <c r="C383" s="208">
        <v>50595.438999999998</v>
      </c>
      <c r="D383" s="208"/>
      <c r="E383" s="129">
        <f t="shared" si="174"/>
        <v>44546.894216415792</v>
      </c>
      <c r="F383" s="199">
        <f t="shared" si="175"/>
        <v>44547</v>
      </c>
      <c r="G383" s="130">
        <f>C383-(C$7+F383*C$8)</f>
        <v>-2.510729999630712E-2</v>
      </c>
      <c r="I383" s="129">
        <f>G383</f>
        <v>-2.510729999630712E-2</v>
      </c>
      <c r="O383" s="199"/>
      <c r="P383" s="129" t="s">
        <v>567</v>
      </c>
      <c r="Q383" s="201">
        <f t="shared" si="176"/>
        <v>35576.938999999998</v>
      </c>
      <c r="S383" s="131">
        <v>0.1</v>
      </c>
      <c r="Z383" s="24">
        <f t="shared" si="177"/>
        <v>44547</v>
      </c>
      <c r="AA383" s="136">
        <f t="shared" si="178"/>
        <v>-2.5022247514653082E-2</v>
      </c>
      <c r="AB383" s="136">
        <f t="shared" si="179"/>
        <v>-8.5052481654038226E-5</v>
      </c>
      <c r="AC383" s="136">
        <f t="shared" si="190"/>
        <v>-8.5052481654038226E-5</v>
      </c>
      <c r="AD383" s="136"/>
      <c r="AE383" s="136">
        <f t="shared" si="180"/>
        <v>7.2339246355105092E-10</v>
      </c>
      <c r="AF383" s="202">
        <f t="shared" si="181"/>
        <v>35576.938999999998</v>
      </c>
      <c r="AG383" s="203"/>
      <c r="AH383" s="24">
        <f t="shared" si="182"/>
        <v>-6.8128188305600548E-3</v>
      </c>
      <c r="AI383" s="24">
        <f t="shared" si="183"/>
        <v>0.86390316255571553</v>
      </c>
      <c r="AJ383" s="24">
        <f t="shared" si="184"/>
        <v>-0.48839161018192262</v>
      </c>
      <c r="AK383" s="24">
        <f t="shared" si="185"/>
        <v>-0.26735304531211906</v>
      </c>
      <c r="AL383" s="24">
        <f t="shared" si="186"/>
        <v>-2.0416599829449682</v>
      </c>
      <c r="AM383" s="24">
        <f t="shared" si="187"/>
        <v>-1.6311646532216111</v>
      </c>
      <c r="AN383" s="136">
        <f t="shared" si="195"/>
        <v>4.5335749165671384</v>
      </c>
      <c r="AO383" s="136">
        <f t="shared" si="195"/>
        <v>4.5335749178306539</v>
      </c>
      <c r="AP383" s="136">
        <f t="shared" si="195"/>
        <v>4.5335748941510436</v>
      </c>
      <c r="AQ383" s="136">
        <f t="shared" si="195"/>
        <v>4.5335753379323078</v>
      </c>
      <c r="AR383" s="136">
        <f t="shared" si="195"/>
        <v>4.5335670211771415</v>
      </c>
      <c r="AS383" s="136">
        <f t="shared" si="195"/>
        <v>4.5337229463527313</v>
      </c>
      <c r="AT383" s="136">
        <f t="shared" si="195"/>
        <v>4.5308216507618022</v>
      </c>
      <c r="AU383" s="136">
        <f t="shared" si="189"/>
        <v>4.8287915121924927</v>
      </c>
      <c r="AV383" s="136"/>
    </row>
    <row r="384" spans="1:64" ht="12.95" customHeight="1" x14ac:dyDescent="0.2">
      <c r="A384" s="206" t="s">
        <v>606</v>
      </c>
      <c r="B384" s="207"/>
      <c r="C384" s="208">
        <v>50898.550999999999</v>
      </c>
      <c r="D384" s="208"/>
      <c r="E384" s="129">
        <f t="shared" si="174"/>
        <v>45823.98389860538</v>
      </c>
      <c r="F384" s="199">
        <f t="shared" si="175"/>
        <v>45824</v>
      </c>
      <c r="I384" s="130"/>
      <c r="O384" s="199"/>
      <c r="P384" s="129" t="s">
        <v>567</v>
      </c>
      <c r="Q384" s="201">
        <f t="shared" si="176"/>
        <v>35880.050999999999</v>
      </c>
      <c r="R384" s="129">
        <f>C384-(C$7+F384*C$8)</f>
        <v>-3.8215999957174063E-3</v>
      </c>
      <c r="Z384" s="24">
        <f t="shared" si="177"/>
        <v>45824</v>
      </c>
      <c r="AA384" s="136">
        <f t="shared" si="178"/>
        <v>-2.6102343666882594E-2</v>
      </c>
      <c r="AB384" s="136">
        <f t="shared" si="179"/>
        <v>2.6102343666882594E-2</v>
      </c>
      <c r="AC384" s="136">
        <f t="shared" si="190"/>
        <v>2.6102343666882594E-2</v>
      </c>
      <c r="AD384" s="136"/>
      <c r="AE384" s="136">
        <f t="shared" si="180"/>
        <v>0</v>
      </c>
      <c r="AF384" s="202">
        <f t="shared" si="181"/>
        <v>35880.050999999999</v>
      </c>
      <c r="AG384" s="203"/>
      <c r="AH384" s="24">
        <f t="shared" si="182"/>
        <v>-7.8092101867895712E-3</v>
      </c>
      <c r="AI384" s="24">
        <f t="shared" si="183"/>
        <v>0.9042751360636484</v>
      </c>
      <c r="AJ384" s="24">
        <f t="shared" si="184"/>
        <v>-0.61022745560807323</v>
      </c>
      <c r="AK384" s="24">
        <f t="shared" si="185"/>
        <v>-0.28431804449307641</v>
      </c>
      <c r="AL384" s="24">
        <f t="shared" si="186"/>
        <v>-1.8955579509957123</v>
      </c>
      <c r="AM384" s="24">
        <f t="shared" si="187"/>
        <v>-1.3918387228707467</v>
      </c>
      <c r="AN384" s="136">
        <f t="shared" si="195"/>
        <v>4.6912844562314628</v>
      </c>
      <c r="AO384" s="136">
        <f t="shared" si="195"/>
        <v>4.6912844562313767</v>
      </c>
      <c r="AP384" s="136">
        <f t="shared" si="195"/>
        <v>4.6912844562449338</v>
      </c>
      <c r="AQ384" s="136">
        <f t="shared" si="195"/>
        <v>4.6912844541034682</v>
      </c>
      <c r="AR384" s="136">
        <f t="shared" si="195"/>
        <v>4.6912847923629295</v>
      </c>
      <c r="AS384" s="136">
        <f t="shared" si="195"/>
        <v>4.6912314289440769</v>
      </c>
      <c r="AT384" s="136">
        <f t="shared" si="195"/>
        <v>4.7028041036380479</v>
      </c>
      <c r="AU384" s="136">
        <f t="shared" si="189"/>
        <v>4.99121764857024</v>
      </c>
      <c r="AV384" s="136"/>
    </row>
    <row r="385" spans="1:48" ht="12.95" customHeight="1" x14ac:dyDescent="0.2">
      <c r="A385" s="206" t="s">
        <v>563</v>
      </c>
      <c r="B385" s="207"/>
      <c r="C385" s="208">
        <v>50900.430999999997</v>
      </c>
      <c r="D385" s="208"/>
      <c r="E385" s="129">
        <f t="shared" si="174"/>
        <v>45831.904827511236</v>
      </c>
      <c r="F385" s="199">
        <f t="shared" si="175"/>
        <v>45832</v>
      </c>
      <c r="G385" s="130">
        <f>C385-(C$7+F385*C$8)</f>
        <v>-2.2588799998629838E-2</v>
      </c>
      <c r="I385" s="129">
        <f>G385</f>
        <v>-2.2588799998629838E-2</v>
      </c>
      <c r="O385" s="199"/>
      <c r="P385" s="129" t="s">
        <v>567</v>
      </c>
      <c r="Q385" s="201">
        <f t="shared" si="176"/>
        <v>35881.930999999997</v>
      </c>
      <c r="S385" s="131">
        <v>0.1</v>
      </c>
      <c r="Z385" s="24">
        <f t="shared" si="177"/>
        <v>45832</v>
      </c>
      <c r="AA385" s="136">
        <f t="shared" si="178"/>
        <v>-2.6108532490122197E-2</v>
      </c>
      <c r="AB385" s="136">
        <f t="shared" si="179"/>
        <v>3.5197324914923583E-3</v>
      </c>
      <c r="AC385" s="136">
        <f t="shared" si="190"/>
        <v>3.5197324914923583E-3</v>
      </c>
      <c r="AD385" s="136"/>
      <c r="AE385" s="136">
        <f t="shared" si="180"/>
        <v>1.2388516811667006E-6</v>
      </c>
      <c r="AF385" s="202">
        <f t="shared" si="181"/>
        <v>35881.930999999997</v>
      </c>
      <c r="AG385" s="203"/>
      <c r="AH385" s="24">
        <f t="shared" si="182"/>
        <v>-7.8149979860291704E-3</v>
      </c>
      <c r="AI385" s="24">
        <f t="shared" si="183"/>
        <v>0.9045477822700102</v>
      </c>
      <c r="AJ385" s="24">
        <f t="shared" si="184"/>
        <v>-0.61098675627444587</v>
      </c>
      <c r="AK385" s="24">
        <f t="shared" si="185"/>
        <v>-0.28440969415690914</v>
      </c>
      <c r="AL385" s="24">
        <f t="shared" si="186"/>
        <v>-1.8945991576506847</v>
      </c>
      <c r="AM385" s="24">
        <f t="shared" si="187"/>
        <v>-1.3904315705631973</v>
      </c>
      <c r="AN385" s="136">
        <f t="shared" si="195"/>
        <v>4.6922957554171836</v>
      </c>
      <c r="AO385" s="136">
        <f t="shared" si="195"/>
        <v>4.692295755417117</v>
      </c>
      <c r="AP385" s="136">
        <f t="shared" si="195"/>
        <v>4.692295755428094</v>
      </c>
      <c r="AQ385" s="136">
        <f t="shared" si="195"/>
        <v>4.6922957536069543</v>
      </c>
      <c r="AR385" s="136">
        <f t="shared" si="195"/>
        <v>4.6922960557446283</v>
      </c>
      <c r="AS385" s="136">
        <f t="shared" si="195"/>
        <v>4.6922459913405214</v>
      </c>
      <c r="AT385" s="136">
        <f t="shared" si="195"/>
        <v>4.7039058190287628</v>
      </c>
      <c r="AU385" s="136">
        <f t="shared" si="189"/>
        <v>4.9922351968012677</v>
      </c>
      <c r="AV385" s="136"/>
    </row>
    <row r="386" spans="1:48" ht="12.95" customHeight="1" x14ac:dyDescent="0.2">
      <c r="A386" s="206" t="s">
        <v>563</v>
      </c>
      <c r="B386" s="207"/>
      <c r="C386" s="208">
        <v>50902.341</v>
      </c>
      <c r="D386" s="208"/>
      <c r="E386" s="129">
        <f t="shared" si="174"/>
        <v>45839.952154218816</v>
      </c>
      <c r="F386" s="199">
        <f t="shared" si="175"/>
        <v>45840</v>
      </c>
      <c r="G386" s="130">
        <f>C386-(C$7+F386*C$8)</f>
        <v>-1.1355999995430466E-2</v>
      </c>
      <c r="I386" s="129">
        <f>G386</f>
        <v>-1.1355999995430466E-2</v>
      </c>
      <c r="O386" s="199"/>
      <c r="P386" s="129" t="s">
        <v>567</v>
      </c>
      <c r="Q386" s="201">
        <f t="shared" si="176"/>
        <v>35883.841</v>
      </c>
      <c r="S386" s="131">
        <v>0.1</v>
      </c>
      <c r="Z386" s="24">
        <f t="shared" si="177"/>
        <v>45840</v>
      </c>
      <c r="AA386" s="136">
        <f t="shared" si="178"/>
        <v>-2.6114713526755855E-2</v>
      </c>
      <c r="AB386" s="136">
        <f t="shared" si="179"/>
        <v>1.475871353132539E-2</v>
      </c>
      <c r="AC386" s="136">
        <f t="shared" si="190"/>
        <v>1.475871353132539E-2</v>
      </c>
      <c r="AD386" s="136"/>
      <c r="AE386" s="136">
        <f t="shared" si="180"/>
        <v>2.1781962509972715E-5</v>
      </c>
      <c r="AF386" s="202">
        <f t="shared" si="181"/>
        <v>35883.841</v>
      </c>
      <c r="AG386" s="203"/>
      <c r="AH386" s="24">
        <f t="shared" si="182"/>
        <v>-7.8207795346628278E-3</v>
      </c>
      <c r="AI386" s="24">
        <f t="shared" si="183"/>
        <v>0.90482068078961775</v>
      </c>
      <c r="AJ386" s="24">
        <f t="shared" si="184"/>
        <v>-0.61174595284394351</v>
      </c>
      <c r="AK386" s="24">
        <f t="shared" si="185"/>
        <v>-0.28450113742241551</v>
      </c>
      <c r="AL386" s="24">
        <f t="shared" si="186"/>
        <v>-1.8936397858703344</v>
      </c>
      <c r="AM386" s="24">
        <f t="shared" si="187"/>
        <v>-1.3890254457001918</v>
      </c>
      <c r="AN386" s="136">
        <f t="shared" si="195"/>
        <v>4.693307359612823</v>
      </c>
      <c r="AO386" s="136">
        <f t="shared" si="195"/>
        <v>4.6933073596127723</v>
      </c>
      <c r="AP386" s="136">
        <f t="shared" si="195"/>
        <v>4.693307359621544</v>
      </c>
      <c r="AQ386" s="136">
        <f t="shared" si="195"/>
        <v>4.6933073580892604</v>
      </c>
      <c r="AR386" s="136">
        <f t="shared" si="195"/>
        <v>4.6933076257791422</v>
      </c>
      <c r="AS386" s="136">
        <f t="shared" si="195"/>
        <v>4.6932609171957953</v>
      </c>
      <c r="AT386" s="136">
        <f t="shared" si="195"/>
        <v>4.7050078329569578</v>
      </c>
      <c r="AU386" s="136">
        <f t="shared" si="189"/>
        <v>4.9932527450322954</v>
      </c>
      <c r="AV386" s="136"/>
    </row>
    <row r="387" spans="1:48" ht="12.95" customHeight="1" x14ac:dyDescent="0.2">
      <c r="A387" s="206" t="s">
        <v>606</v>
      </c>
      <c r="B387" s="207"/>
      <c r="C387" s="208">
        <v>50921.732000000004</v>
      </c>
      <c r="D387" s="208"/>
      <c r="E387" s="129">
        <f t="shared" si="174"/>
        <v>45921.651479970824</v>
      </c>
      <c r="F387" s="199">
        <f t="shared" si="175"/>
        <v>45921.5</v>
      </c>
      <c r="I387" s="130"/>
      <c r="O387" s="199"/>
      <c r="P387" s="129" t="s">
        <v>567</v>
      </c>
      <c r="Q387" s="201">
        <f t="shared" si="176"/>
        <v>35903.232000000004</v>
      </c>
      <c r="R387" s="129">
        <f>C387-(C$7+F387*C$8)</f>
        <v>3.5953150007117074E-2</v>
      </c>
      <c r="Z387" s="24">
        <f t="shared" si="177"/>
        <v>45921.5</v>
      </c>
      <c r="AA387" s="136">
        <f t="shared" si="178"/>
        <v>-2.6177236428055518E-2</v>
      </c>
      <c r="AB387" s="136">
        <f t="shared" si="179"/>
        <v>2.6177236428055518E-2</v>
      </c>
      <c r="AC387" s="136">
        <f t="shared" si="190"/>
        <v>2.6177236428055518E-2</v>
      </c>
      <c r="AD387" s="136"/>
      <c r="AE387" s="136">
        <f t="shared" si="180"/>
        <v>0</v>
      </c>
      <c r="AF387" s="202">
        <f t="shared" si="181"/>
        <v>35903.232000000004</v>
      </c>
      <c r="AG387" s="203"/>
      <c r="AH387" s="24">
        <f t="shared" si="182"/>
        <v>-7.8793201829624876E-3</v>
      </c>
      <c r="AI387" s="24">
        <f t="shared" si="183"/>
        <v>0.9076152379865482</v>
      </c>
      <c r="AJ387" s="24">
        <f t="shared" si="184"/>
        <v>-0.61947406630817892</v>
      </c>
      <c r="AK387" s="24">
        <f t="shared" si="185"/>
        <v>-0.28542083972218613</v>
      </c>
      <c r="AL387" s="24">
        <f t="shared" si="186"/>
        <v>-1.8838330582392842</v>
      </c>
      <c r="AM387" s="24">
        <f t="shared" si="187"/>
        <v>-1.3747586279802793</v>
      </c>
      <c r="AN387" s="136">
        <f t="shared" si="195"/>
        <v>4.7036305241456846</v>
      </c>
      <c r="AO387" s="136">
        <f t="shared" si="195"/>
        <v>4.7036305241456837</v>
      </c>
      <c r="AP387" s="136">
        <f t="shared" si="195"/>
        <v>4.7036305241458525</v>
      </c>
      <c r="AQ387" s="136">
        <f t="shared" si="195"/>
        <v>4.7036305240816629</v>
      </c>
      <c r="AR387" s="136">
        <f t="shared" si="195"/>
        <v>4.7036305485117085</v>
      </c>
      <c r="AS387" s="136">
        <f t="shared" si="195"/>
        <v>4.7036212555983719</v>
      </c>
      <c r="AT387" s="136">
        <f t="shared" si="195"/>
        <v>4.7162515919943706</v>
      </c>
      <c r="AU387" s="136">
        <f t="shared" si="189"/>
        <v>5.003619017635887</v>
      </c>
      <c r="AV387" s="136"/>
    </row>
    <row r="388" spans="1:48" ht="12.95" customHeight="1" x14ac:dyDescent="0.2">
      <c r="A388" s="206" t="s">
        <v>606</v>
      </c>
      <c r="B388" s="207"/>
      <c r="C388" s="208">
        <v>50926.642</v>
      </c>
      <c r="D388" s="208"/>
      <c r="E388" s="129">
        <f t="shared" si="174"/>
        <v>45942.338586847312</v>
      </c>
      <c r="F388" s="199">
        <f t="shared" si="175"/>
        <v>45942.5</v>
      </c>
      <c r="I388" s="130"/>
      <c r="O388" s="199"/>
      <c r="P388" s="129" t="s">
        <v>567</v>
      </c>
      <c r="Q388" s="201">
        <f t="shared" si="176"/>
        <v>35908.142</v>
      </c>
      <c r="R388" s="129">
        <f>C388-(C$7+F388*C$8)</f>
        <v>-3.8310749994707294E-2</v>
      </c>
      <c r="Z388" s="24">
        <f t="shared" si="177"/>
        <v>45942.5</v>
      </c>
      <c r="AA388" s="136">
        <f t="shared" si="178"/>
        <v>-2.6193213990301542E-2</v>
      </c>
      <c r="AB388" s="136">
        <f t="shared" si="179"/>
        <v>2.6193213990301542E-2</v>
      </c>
      <c r="AC388" s="136">
        <f t="shared" si="190"/>
        <v>2.6193213990301542E-2</v>
      </c>
      <c r="AD388" s="136"/>
      <c r="AE388" s="136">
        <f t="shared" si="180"/>
        <v>0</v>
      </c>
      <c r="AF388" s="202">
        <f t="shared" si="181"/>
        <v>35908.142</v>
      </c>
      <c r="AG388" s="203"/>
      <c r="AH388" s="24">
        <f t="shared" si="182"/>
        <v>-7.8942974732085103E-3</v>
      </c>
      <c r="AI388" s="24">
        <f t="shared" si="183"/>
        <v>0.90833956662988091</v>
      </c>
      <c r="AJ388" s="24">
        <f t="shared" si="184"/>
        <v>-0.62146343807880466</v>
      </c>
      <c r="AK388" s="24">
        <f t="shared" si="185"/>
        <v>-0.28565427522514336</v>
      </c>
      <c r="AL388" s="24">
        <f t="shared" si="186"/>
        <v>-1.8812963402631142</v>
      </c>
      <c r="AM388" s="24">
        <f t="shared" si="187"/>
        <v>-1.3710994980258049</v>
      </c>
      <c r="AN388" s="136">
        <f t="shared" si="195"/>
        <v>4.7062956510245062</v>
      </c>
      <c r="AO388" s="136">
        <f t="shared" si="195"/>
        <v>4.7062956510245062</v>
      </c>
      <c r="AP388" s="136">
        <f t="shared" si="195"/>
        <v>4.7062956510244982</v>
      </c>
      <c r="AQ388" s="136">
        <f t="shared" si="195"/>
        <v>4.7062956510288325</v>
      </c>
      <c r="AR388" s="136">
        <f t="shared" si="195"/>
        <v>4.7062956486574459</v>
      </c>
      <c r="AS388" s="136">
        <f t="shared" si="195"/>
        <v>4.7062969460613475</v>
      </c>
      <c r="AT388" s="136">
        <f t="shared" si="195"/>
        <v>4.7191537642893442</v>
      </c>
      <c r="AU388" s="136">
        <f t="shared" si="189"/>
        <v>5.0062900817423337</v>
      </c>
      <c r="AV388" s="136"/>
    </row>
    <row r="389" spans="1:48" ht="12.95" customHeight="1" x14ac:dyDescent="0.2">
      <c r="A389" s="206" t="s">
        <v>606</v>
      </c>
      <c r="B389" s="207"/>
      <c r="C389" s="208">
        <v>50963.701999999997</v>
      </c>
      <c r="D389" s="208"/>
      <c r="E389" s="129">
        <f t="shared" si="174"/>
        <v>46098.482004534315</v>
      </c>
      <c r="F389" s="199">
        <f t="shared" si="175"/>
        <v>46098.5</v>
      </c>
      <c r="I389" s="130"/>
      <c r="O389" s="199"/>
      <c r="P389" s="129" t="s">
        <v>567</v>
      </c>
      <c r="Q389" s="201">
        <f t="shared" si="176"/>
        <v>35945.201999999997</v>
      </c>
      <c r="R389" s="129">
        <f>C389-(C$7+F389*C$8)</f>
        <v>-4.2711499991128221E-3</v>
      </c>
      <c r="Z389" s="24">
        <f t="shared" si="177"/>
        <v>46098.5</v>
      </c>
      <c r="AA389" s="136">
        <f t="shared" si="178"/>
        <v>-2.6310175796879602E-2</v>
      </c>
      <c r="AB389" s="136">
        <f t="shared" si="179"/>
        <v>2.6310175796879602E-2</v>
      </c>
      <c r="AC389" s="136">
        <f t="shared" si="190"/>
        <v>2.6310175796879602E-2</v>
      </c>
      <c r="AD389" s="136"/>
      <c r="AE389" s="136">
        <f t="shared" si="180"/>
        <v>0</v>
      </c>
      <c r="AF389" s="202">
        <f t="shared" si="181"/>
        <v>35945.201999999997</v>
      </c>
      <c r="AG389" s="203"/>
      <c r="AH389" s="24">
        <f t="shared" si="182"/>
        <v>-8.0041600317865749E-3</v>
      </c>
      <c r="AI389" s="24">
        <f t="shared" si="183"/>
        <v>0.91377516300058492</v>
      </c>
      <c r="AJ389" s="24">
        <f t="shared" si="184"/>
        <v>-0.63621417119106871</v>
      </c>
      <c r="AK389" s="24">
        <f t="shared" si="185"/>
        <v>-0.28734174337263335</v>
      </c>
      <c r="AL389" s="24">
        <f t="shared" si="186"/>
        <v>-1.8623243643524086</v>
      </c>
      <c r="AM389" s="24">
        <f t="shared" si="187"/>
        <v>-1.3441306246219404</v>
      </c>
      <c r="AN389" s="136">
        <f t="shared" si="195"/>
        <v>4.7261607209233505</v>
      </c>
      <c r="AO389" s="136">
        <f t="shared" si="195"/>
        <v>4.7261607209233771</v>
      </c>
      <c r="AP389" s="136">
        <f t="shared" si="195"/>
        <v>4.7261607209298893</v>
      </c>
      <c r="AQ389" s="136">
        <f t="shared" si="195"/>
        <v>4.7261607225061821</v>
      </c>
      <c r="AR389" s="136">
        <f t="shared" si="195"/>
        <v>4.7261611040412745</v>
      </c>
      <c r="AS389" s="136">
        <f t="shared" si="195"/>
        <v>4.7262531441978872</v>
      </c>
      <c r="AT389" s="136">
        <f t="shared" si="195"/>
        <v>4.7407767791808242</v>
      </c>
      <c r="AU389" s="136">
        <f t="shared" si="189"/>
        <v>5.0261322722473682</v>
      </c>
      <c r="AV389" s="136"/>
    </row>
    <row r="390" spans="1:48" ht="12.95" customHeight="1" x14ac:dyDescent="0.2">
      <c r="A390" s="206" t="s">
        <v>606</v>
      </c>
      <c r="B390" s="207"/>
      <c r="C390" s="208">
        <v>51160.894999999997</v>
      </c>
      <c r="D390" s="208"/>
      <c r="E390" s="129">
        <f t="shared" si="174"/>
        <v>46929.307394819123</v>
      </c>
      <c r="F390" s="199">
        <f t="shared" si="175"/>
        <v>46929.5</v>
      </c>
      <c r="I390" s="130"/>
      <c r="O390" s="199"/>
      <c r="P390" s="129" t="s">
        <v>567</v>
      </c>
      <c r="Q390" s="201">
        <f t="shared" si="176"/>
        <v>36142.394999999997</v>
      </c>
      <c r="R390" s="129">
        <f>C390-(C$7+F390*C$8)</f>
        <v>-4.5714050000242423E-2</v>
      </c>
      <c r="Z390" s="24">
        <f t="shared" si="177"/>
        <v>46929.5</v>
      </c>
      <c r="AA390" s="136">
        <f t="shared" si="178"/>
        <v>-2.6878595996521298E-2</v>
      </c>
      <c r="AB390" s="136">
        <f t="shared" si="179"/>
        <v>2.6878595996521298E-2</v>
      </c>
      <c r="AC390" s="136">
        <f t="shared" si="190"/>
        <v>2.6878595996521298E-2</v>
      </c>
      <c r="AD390" s="136"/>
      <c r="AE390" s="136">
        <f t="shared" si="180"/>
        <v>0</v>
      </c>
      <c r="AF390" s="202">
        <f t="shared" si="181"/>
        <v>36142.394999999997</v>
      </c>
      <c r="AG390" s="203"/>
      <c r="AH390" s="24">
        <f t="shared" si="182"/>
        <v>-8.5446054474282683E-3</v>
      </c>
      <c r="AI390" s="24">
        <f t="shared" si="183"/>
        <v>0.94438269149866005</v>
      </c>
      <c r="AJ390" s="24">
        <f t="shared" si="184"/>
        <v>-0.71361111915237263</v>
      </c>
      <c r="AK390" s="24">
        <f t="shared" si="185"/>
        <v>-0.29479944876995068</v>
      </c>
      <c r="AL390" s="24">
        <f t="shared" si="186"/>
        <v>-1.7572661006615469</v>
      </c>
      <c r="AM390" s="24">
        <f t="shared" si="187"/>
        <v>-1.2063024879630933</v>
      </c>
      <c r="AN390" s="136">
        <f t="shared" si="195"/>
        <v>4.8340474763070951</v>
      </c>
      <c r="AO390" s="136">
        <f t="shared" si="195"/>
        <v>4.8340474779223106</v>
      </c>
      <c r="AP390" s="136">
        <f t="shared" si="195"/>
        <v>4.8340475222871184</v>
      </c>
      <c r="AQ390" s="136">
        <f t="shared" si="195"/>
        <v>4.8340487408401209</v>
      </c>
      <c r="AR390" s="136">
        <f t="shared" si="195"/>
        <v>4.8340822056721375</v>
      </c>
      <c r="AS390" s="136">
        <f t="shared" si="195"/>
        <v>4.8349976902733856</v>
      </c>
      <c r="AT390" s="136">
        <f t="shared" si="195"/>
        <v>4.8578350879976835</v>
      </c>
      <c r="AU390" s="136">
        <f t="shared" si="189"/>
        <v>5.1318300947453386</v>
      </c>
      <c r="AV390" s="136"/>
    </row>
    <row r="391" spans="1:48" ht="12.95" customHeight="1" x14ac:dyDescent="0.2">
      <c r="A391" s="206" t="s">
        <v>606</v>
      </c>
      <c r="B391" s="207"/>
      <c r="C391" s="208">
        <v>51224.868000000002</v>
      </c>
      <c r="D391" s="208"/>
      <c r="E391" s="129">
        <f t="shared" si="174"/>
        <v>47198.842280401746</v>
      </c>
      <c r="F391" s="199">
        <f t="shared" si="175"/>
        <v>47199</v>
      </c>
      <c r="I391" s="130"/>
      <c r="O391" s="199"/>
      <c r="P391" s="129" t="s">
        <v>567</v>
      </c>
      <c r="Q391" s="201">
        <f t="shared" si="176"/>
        <v>36206.368000000002</v>
      </c>
      <c r="R391" s="129">
        <f>C391-(C$7+F391*C$8)</f>
        <v>-3.7434099998790771E-2</v>
      </c>
      <c r="Z391" s="24">
        <f t="shared" si="177"/>
        <v>47199</v>
      </c>
      <c r="AA391" s="136">
        <f t="shared" si="178"/>
        <v>-2.7041644246381863E-2</v>
      </c>
      <c r="AB391" s="136">
        <f t="shared" si="179"/>
        <v>2.7041644246381863E-2</v>
      </c>
      <c r="AC391" s="136">
        <f t="shared" si="190"/>
        <v>2.7041644246381863E-2</v>
      </c>
      <c r="AD391" s="136"/>
      <c r="AE391" s="136">
        <f t="shared" si="180"/>
        <v>0</v>
      </c>
      <c r="AF391" s="202">
        <f t="shared" si="181"/>
        <v>36206.368000000002</v>
      </c>
      <c r="AG391" s="203"/>
      <c r="AH391" s="24">
        <f t="shared" si="182"/>
        <v>-8.7021402662888336E-3</v>
      </c>
      <c r="AI391" s="24">
        <f t="shared" si="183"/>
        <v>0.95491346550125378</v>
      </c>
      <c r="AJ391" s="24">
        <f t="shared" si="184"/>
        <v>-0.73809957066601695</v>
      </c>
      <c r="AK391" s="24">
        <f t="shared" si="185"/>
        <v>-0.2965926573718462</v>
      </c>
      <c r="AL391" s="24">
        <f t="shared" si="186"/>
        <v>-1.7216563552132333</v>
      </c>
      <c r="AM391" s="24">
        <f t="shared" si="187"/>
        <v>-1.1635032962603045</v>
      </c>
      <c r="AN391" s="136">
        <f t="shared" ref="AN391:AT400" si="196">$AU391+$AB$7*SIN(AO391)</f>
        <v>4.8698186965948338</v>
      </c>
      <c r="AO391" s="136">
        <f t="shared" si="196"/>
        <v>4.869818702957212</v>
      </c>
      <c r="AP391" s="136">
        <f t="shared" si="196"/>
        <v>4.869818838228845</v>
      </c>
      <c r="AQ391" s="136">
        <f t="shared" si="196"/>
        <v>4.8698217142353402</v>
      </c>
      <c r="AR391" s="136">
        <f t="shared" si="196"/>
        <v>4.869882848605398</v>
      </c>
      <c r="AS391" s="136">
        <f t="shared" si="196"/>
        <v>4.8711768412204428</v>
      </c>
      <c r="AT391" s="136">
        <f t="shared" si="196"/>
        <v>4.8964618794068793</v>
      </c>
      <c r="AU391" s="136">
        <f t="shared" si="189"/>
        <v>5.1661087507780739</v>
      </c>
      <c r="AV391" s="136"/>
    </row>
    <row r="392" spans="1:48" ht="12.95" customHeight="1" x14ac:dyDescent="0.2">
      <c r="A392" s="206" t="s">
        <v>606</v>
      </c>
      <c r="B392" s="207"/>
      <c r="C392" s="208">
        <v>51256.688999999998</v>
      </c>
      <c r="D392" s="208"/>
      <c r="E392" s="129">
        <f t="shared" si="174"/>
        <v>47332.912428653712</v>
      </c>
      <c r="F392" s="199">
        <f t="shared" si="175"/>
        <v>47333</v>
      </c>
      <c r="G392" s="130">
        <f>C392-(C$7+F392*C$8)</f>
        <v>-2.0784699998330325E-2</v>
      </c>
      <c r="I392" s="130">
        <f>G392</f>
        <v>-2.0784699998330325E-2</v>
      </c>
      <c r="O392" s="199"/>
      <c r="P392" s="129" t="s">
        <v>567</v>
      </c>
      <c r="Q392" s="201">
        <f t="shared" si="176"/>
        <v>36238.188999999998</v>
      </c>
      <c r="S392" s="131">
        <v>0.1</v>
      </c>
      <c r="Z392" s="24">
        <f t="shared" si="177"/>
        <v>47333</v>
      </c>
      <c r="AA392" s="136">
        <f t="shared" si="178"/>
        <v>-2.7118543582428462E-2</v>
      </c>
      <c r="AB392" s="136">
        <f t="shared" si="179"/>
        <v>6.3338435840981366E-3</v>
      </c>
      <c r="AC392" s="136">
        <f t="shared" si="190"/>
        <v>6.3338435840981366E-3</v>
      </c>
      <c r="AD392" s="136"/>
      <c r="AE392" s="136">
        <f t="shared" si="180"/>
        <v>4.0117574547821124E-6</v>
      </c>
      <c r="AF392" s="202">
        <f t="shared" si="181"/>
        <v>36238.188999999998</v>
      </c>
      <c r="AG392" s="203"/>
      <c r="AH392" s="24">
        <f t="shared" si="182"/>
        <v>-8.7769470583354357E-3</v>
      </c>
      <c r="AI392" s="24">
        <f t="shared" si="183"/>
        <v>0.96026022300705849</v>
      </c>
      <c r="AJ392" s="24">
        <f t="shared" si="184"/>
        <v>-0.75012618714753365</v>
      </c>
      <c r="AK392" s="24">
        <f t="shared" si="185"/>
        <v>-0.29735626800952297</v>
      </c>
      <c r="AL392" s="24">
        <f t="shared" si="186"/>
        <v>-1.7036527429289245</v>
      </c>
      <c r="AM392" s="24">
        <f t="shared" si="187"/>
        <v>-1.142534439469294</v>
      </c>
      <c r="AN392" s="136">
        <f t="shared" si="196"/>
        <v>4.8877537975161651</v>
      </c>
      <c r="AO392" s="136">
        <f t="shared" si="196"/>
        <v>4.8877538088281689</v>
      </c>
      <c r="AP392" s="136">
        <f t="shared" si="196"/>
        <v>4.8877540249525548</v>
      </c>
      <c r="AQ392" s="136">
        <f t="shared" si="196"/>
        <v>4.8877581541217907</v>
      </c>
      <c r="AR392" s="136">
        <f t="shared" si="196"/>
        <v>4.8878370255829058</v>
      </c>
      <c r="AS392" s="136">
        <f t="shared" si="196"/>
        <v>4.8893368736516134</v>
      </c>
      <c r="AT392" s="136">
        <f t="shared" si="196"/>
        <v>4.9157860363993811</v>
      </c>
      <c r="AU392" s="136">
        <f t="shared" si="189"/>
        <v>5.1831526836477826</v>
      </c>
      <c r="AV392" s="136"/>
    </row>
    <row r="393" spans="1:48" ht="12.95" customHeight="1" x14ac:dyDescent="0.2">
      <c r="A393" s="206" t="s">
        <v>595</v>
      </c>
      <c r="B393" s="64"/>
      <c r="C393" s="208">
        <v>51258.701500000003</v>
      </c>
      <c r="D393" s="208">
        <v>4.0000000000000002E-4</v>
      </c>
      <c r="E393" s="129">
        <f t="shared" si="174"/>
        <v>47341.391614517066</v>
      </c>
      <c r="F393" s="199">
        <f t="shared" si="175"/>
        <v>47341.5</v>
      </c>
      <c r="G393" s="130">
        <f>C393-(C$7+F393*C$8)</f>
        <v>-2.5724849991092924E-2</v>
      </c>
      <c r="J393" s="129">
        <f>G393</f>
        <v>-2.5724849991092924E-2</v>
      </c>
      <c r="O393" s="199"/>
      <c r="Q393" s="201">
        <f t="shared" si="176"/>
        <v>36240.201500000003</v>
      </c>
      <c r="S393" s="131">
        <v>1</v>
      </c>
      <c r="Z393" s="24">
        <f t="shared" si="177"/>
        <v>47341.5</v>
      </c>
      <c r="AA393" s="136">
        <f t="shared" si="178"/>
        <v>-2.7123325842380981E-2</v>
      </c>
      <c r="AB393" s="136">
        <f t="shared" si="179"/>
        <v>1.3984758512880571E-3</v>
      </c>
      <c r="AC393" s="136">
        <f t="shared" si="190"/>
        <v>1.3984758512880571E-3</v>
      </c>
      <c r="AD393" s="136"/>
      <c r="AE393" s="136">
        <f t="shared" si="180"/>
        <v>1.9557347066358563E-6</v>
      </c>
      <c r="AF393" s="202">
        <f t="shared" si="181"/>
        <v>36240.201500000003</v>
      </c>
      <c r="AG393" s="203"/>
      <c r="AH393" s="24">
        <f t="shared" si="182"/>
        <v>-8.7816111172879571E-3</v>
      </c>
      <c r="AI393" s="24">
        <f t="shared" si="183"/>
        <v>0.96060185974182044</v>
      </c>
      <c r="AJ393" s="24">
        <f t="shared" si="184"/>
        <v>-0.75088540447834973</v>
      </c>
      <c r="AK393" s="24">
        <f t="shared" si="185"/>
        <v>-0.29740172585947916</v>
      </c>
      <c r="AL393" s="24">
        <f t="shared" si="186"/>
        <v>-1.7025039170175142</v>
      </c>
      <c r="AM393" s="24">
        <f t="shared" si="187"/>
        <v>-1.1412110648562392</v>
      </c>
      <c r="AN393" s="136">
        <f t="shared" si="196"/>
        <v>4.888894858187685</v>
      </c>
      <c r="AO393" s="136">
        <f t="shared" si="196"/>
        <v>4.888894869897995</v>
      </c>
      <c r="AP393" s="136">
        <f t="shared" si="196"/>
        <v>4.8888950922008574</v>
      </c>
      <c r="AQ393" s="136">
        <f t="shared" si="196"/>
        <v>4.8888993122381725</v>
      </c>
      <c r="AR393" s="136">
        <f t="shared" si="196"/>
        <v>4.8889794034560046</v>
      </c>
      <c r="AS393" s="136">
        <f t="shared" si="196"/>
        <v>4.8904926812103584</v>
      </c>
      <c r="AT393" s="136">
        <f t="shared" si="196"/>
        <v>4.917014449148045</v>
      </c>
      <c r="AU393" s="136">
        <f t="shared" si="189"/>
        <v>5.184233828643249</v>
      </c>
      <c r="AV393" s="136"/>
    </row>
    <row r="394" spans="1:48" ht="12.95" customHeight="1" x14ac:dyDescent="0.2">
      <c r="A394" s="211" t="s">
        <v>606</v>
      </c>
      <c r="B394" s="212"/>
      <c r="C394" s="213">
        <v>51261.771000000001</v>
      </c>
      <c r="D394" s="213"/>
      <c r="E394" s="129">
        <f t="shared" si="174"/>
        <v>47354.324216259913</v>
      </c>
      <c r="F394" s="199">
        <f t="shared" si="175"/>
        <v>47354.5</v>
      </c>
      <c r="I394" s="130"/>
      <c r="O394" s="199"/>
      <c r="P394" s="129" t="s">
        <v>567</v>
      </c>
      <c r="Q394" s="201">
        <f t="shared" si="176"/>
        <v>36243.271000000001</v>
      </c>
      <c r="R394" s="129">
        <f>C394-(C$7+F394*C$8)</f>
        <v>-4.1721549998328555E-2</v>
      </c>
      <c r="Z394" s="24">
        <f t="shared" si="177"/>
        <v>47354.5</v>
      </c>
      <c r="AA394" s="136">
        <f t="shared" si="178"/>
        <v>-2.7130617609947456E-2</v>
      </c>
      <c r="AB394" s="136">
        <f t="shared" si="179"/>
        <v>2.7130617609947456E-2</v>
      </c>
      <c r="AC394" s="136">
        <f t="shared" si="190"/>
        <v>2.7130617609947456E-2</v>
      </c>
      <c r="AD394" s="136"/>
      <c r="AE394" s="136">
        <f t="shared" si="180"/>
        <v>0</v>
      </c>
      <c r="AF394" s="202">
        <f t="shared" si="181"/>
        <v>36243.271000000001</v>
      </c>
      <c r="AG394" s="203"/>
      <c r="AH394" s="24">
        <f t="shared" si="182"/>
        <v>-8.7887254608544334E-3</v>
      </c>
      <c r="AI394" s="24">
        <f t="shared" si="183"/>
        <v>0.96112493405759514</v>
      </c>
      <c r="AJ394" s="24">
        <f t="shared" si="184"/>
        <v>-0.75204568600169985</v>
      </c>
      <c r="AK394" s="24">
        <f t="shared" si="185"/>
        <v>-0.29747055190047578</v>
      </c>
      <c r="AL394" s="24">
        <f t="shared" si="186"/>
        <v>-1.7007453069745833</v>
      </c>
      <c r="AM394" s="24">
        <f t="shared" si="187"/>
        <v>-1.1391886147297758</v>
      </c>
      <c r="AN394" s="136">
        <f t="shared" si="196"/>
        <v>4.8906407953567044</v>
      </c>
      <c r="AO394" s="136">
        <f t="shared" si="196"/>
        <v>4.8906408076984738</v>
      </c>
      <c r="AP394" s="136">
        <f t="shared" si="196"/>
        <v>4.8906410397178286</v>
      </c>
      <c r="AQ394" s="136">
        <f t="shared" si="196"/>
        <v>4.8906454015148544</v>
      </c>
      <c r="AR394" s="136">
        <f t="shared" si="196"/>
        <v>4.8907273805191345</v>
      </c>
      <c r="AS394" s="136">
        <f t="shared" si="196"/>
        <v>4.8922612813771647</v>
      </c>
      <c r="AT394" s="136">
        <f t="shared" si="196"/>
        <v>4.9188938021558268</v>
      </c>
      <c r="AU394" s="136">
        <f t="shared" si="189"/>
        <v>5.1858873445186688</v>
      </c>
      <c r="AV394" s="136"/>
    </row>
    <row r="395" spans="1:48" ht="12.95" customHeight="1" x14ac:dyDescent="0.2">
      <c r="A395" s="211" t="s">
        <v>595</v>
      </c>
      <c r="B395" s="66"/>
      <c r="C395" s="213">
        <v>51288.728799999997</v>
      </c>
      <c r="D395" s="213">
        <v>2.9999999999999997E-4</v>
      </c>
      <c r="E395" s="129">
        <f t="shared" si="174"/>
        <v>47467.904438206009</v>
      </c>
      <c r="F395" s="199">
        <f t="shared" si="175"/>
        <v>47468</v>
      </c>
      <c r="G395" s="130">
        <f>C395-(C$7+F395*C$8)</f>
        <v>-2.2681200003717095E-2</v>
      </c>
      <c r="J395" s="129">
        <f>G395</f>
        <v>-2.2681200003717095E-2</v>
      </c>
      <c r="O395" s="199"/>
      <c r="Q395" s="201">
        <f t="shared" si="176"/>
        <v>36270.228799999997</v>
      </c>
      <c r="S395" s="131">
        <v>1</v>
      </c>
      <c r="Z395" s="24">
        <f t="shared" si="177"/>
        <v>47468</v>
      </c>
      <c r="AA395" s="136">
        <f t="shared" si="178"/>
        <v>-2.7193127095231272E-2</v>
      </c>
      <c r="AB395" s="136">
        <f t="shared" si="179"/>
        <v>4.5119270915141771E-3</v>
      </c>
      <c r="AC395" s="136">
        <f t="shared" si="190"/>
        <v>4.5119270915141771E-3</v>
      </c>
      <c r="AD395" s="136"/>
      <c r="AE395" s="136">
        <f t="shared" si="180"/>
        <v>2.035748607913958E-5</v>
      </c>
      <c r="AF395" s="202">
        <f t="shared" si="181"/>
        <v>36270.228799999997</v>
      </c>
      <c r="AG395" s="203"/>
      <c r="AH395" s="24">
        <f t="shared" si="182"/>
        <v>-8.8498581911382393E-3</v>
      </c>
      <c r="AI395" s="24">
        <f t="shared" si="183"/>
        <v>0.96572108480228158</v>
      </c>
      <c r="AJ395" s="24">
        <f t="shared" si="184"/>
        <v>-0.7621296093464075</v>
      </c>
      <c r="AK395" s="24">
        <f t="shared" si="185"/>
        <v>-0.29803515895422078</v>
      </c>
      <c r="AL395" s="24">
        <f t="shared" si="186"/>
        <v>-1.6853094869572878</v>
      </c>
      <c r="AM395" s="24">
        <f t="shared" si="187"/>
        <v>-1.1216089952966415</v>
      </c>
      <c r="AN395" s="136">
        <f t="shared" si="196"/>
        <v>4.9059247077232238</v>
      </c>
      <c r="AO395" s="136">
        <f t="shared" si="196"/>
        <v>4.9059247268656172</v>
      </c>
      <c r="AP395" s="136">
        <f t="shared" si="196"/>
        <v>4.9059250586286351</v>
      </c>
      <c r="AQ395" s="136">
        <f t="shared" si="196"/>
        <v>4.9059308084317728</v>
      </c>
      <c r="AR395" s="136">
        <f t="shared" si="196"/>
        <v>4.9060304318061192</v>
      </c>
      <c r="AS395" s="136">
        <f t="shared" si="196"/>
        <v>4.9077485814505586</v>
      </c>
      <c r="AT395" s="136">
        <f t="shared" si="196"/>
        <v>4.9353329403459707</v>
      </c>
      <c r="AU395" s="136">
        <f t="shared" si="189"/>
        <v>5.2003238100463705</v>
      </c>
      <c r="AV395" s="136"/>
    </row>
    <row r="396" spans="1:48" ht="12.95" customHeight="1" x14ac:dyDescent="0.2">
      <c r="A396" s="211" t="s">
        <v>606</v>
      </c>
      <c r="B396" s="212"/>
      <c r="C396" s="213">
        <v>51297.650999999998</v>
      </c>
      <c r="D396" s="213"/>
      <c r="E396" s="129">
        <f t="shared" si="174"/>
        <v>47505.495987080467</v>
      </c>
      <c r="F396" s="199">
        <f t="shared" si="175"/>
        <v>47505.5</v>
      </c>
      <c r="I396" s="130"/>
      <c r="O396" s="199"/>
      <c r="P396" s="129" t="s">
        <v>567</v>
      </c>
      <c r="Q396" s="201">
        <f t="shared" si="176"/>
        <v>36279.150999999998</v>
      </c>
      <c r="R396" s="129">
        <f>C396-(C$7+F396*C$8)</f>
        <v>-9.5244999829446897E-4</v>
      </c>
      <c r="T396" s="129" t="s">
        <v>567</v>
      </c>
      <c r="Z396" s="24">
        <f t="shared" si="177"/>
        <v>47505.5</v>
      </c>
      <c r="AA396" s="136">
        <f t="shared" si="178"/>
        <v>-2.7213320898265843E-2</v>
      </c>
      <c r="AB396" s="136">
        <f t="shared" si="179"/>
        <v>2.7213320898265843E-2</v>
      </c>
      <c r="AC396" s="136">
        <f t="shared" si="190"/>
        <v>2.7213320898265843E-2</v>
      </c>
      <c r="AD396" s="136"/>
      <c r="AE396" s="136">
        <f t="shared" si="180"/>
        <v>0</v>
      </c>
      <c r="AF396" s="202">
        <f t="shared" si="181"/>
        <v>36279.150999999998</v>
      </c>
      <c r="AG396" s="203"/>
      <c r="AH396" s="24">
        <f t="shared" si="182"/>
        <v>-8.8696650691728173E-3</v>
      </c>
      <c r="AI396" s="24">
        <f t="shared" si="183"/>
        <v>0.96725118154529399</v>
      </c>
      <c r="AJ396" s="24">
        <f t="shared" si="184"/>
        <v>-0.76544243359554354</v>
      </c>
      <c r="AK396" s="24">
        <f t="shared" si="185"/>
        <v>-0.29820716773716338</v>
      </c>
      <c r="AL396" s="24">
        <f t="shared" si="186"/>
        <v>-1.680177032196243</v>
      </c>
      <c r="AM396" s="24">
        <f t="shared" si="187"/>
        <v>-1.1158310545640113</v>
      </c>
      <c r="AN396" s="136">
        <f t="shared" si="196"/>
        <v>4.9109905343536413</v>
      </c>
      <c r="AO396" s="136">
        <f t="shared" si="196"/>
        <v>4.9109905563246281</v>
      </c>
      <c r="AP396" s="136">
        <f t="shared" si="196"/>
        <v>4.9109909275211701</v>
      </c>
      <c r="AQ396" s="136">
        <f t="shared" si="196"/>
        <v>4.9109971987279613</v>
      </c>
      <c r="AR396" s="136">
        <f t="shared" si="196"/>
        <v>4.9111031185619138</v>
      </c>
      <c r="AS396" s="136">
        <f t="shared" si="196"/>
        <v>4.9128837480595955</v>
      </c>
      <c r="AT396" s="136">
        <f t="shared" si="196"/>
        <v>4.9407765320391412</v>
      </c>
      <c r="AU396" s="136">
        <f t="shared" si="189"/>
        <v>5.2050935673793113</v>
      </c>
      <c r="AV396" s="136"/>
    </row>
    <row r="397" spans="1:48" ht="12.95" customHeight="1" x14ac:dyDescent="0.2">
      <c r="A397" s="211" t="s">
        <v>606</v>
      </c>
      <c r="B397" s="212"/>
      <c r="C397" s="213">
        <v>51298.669000000002</v>
      </c>
      <c r="D397" s="213"/>
      <c r="E397" s="129">
        <f t="shared" si="174"/>
        <v>47509.785085817806</v>
      </c>
      <c r="F397" s="199">
        <f t="shared" si="175"/>
        <v>47510</v>
      </c>
      <c r="I397" s="130"/>
      <c r="O397" s="199"/>
      <c r="P397" s="129" t="s">
        <v>567</v>
      </c>
      <c r="Q397" s="201">
        <f t="shared" si="176"/>
        <v>36280.169000000002</v>
      </c>
      <c r="R397" s="129">
        <f>C397-(C$7+F397*C$8)</f>
        <v>-5.1008999995246995E-2</v>
      </c>
      <c r="T397" s="129" t="s">
        <v>567</v>
      </c>
      <c r="Z397" s="24">
        <f t="shared" si="177"/>
        <v>47510</v>
      </c>
      <c r="AA397" s="136">
        <f t="shared" si="178"/>
        <v>-2.7215728694481446E-2</v>
      </c>
      <c r="AB397" s="136">
        <f t="shared" si="179"/>
        <v>2.7215728694481446E-2</v>
      </c>
      <c r="AC397" s="136">
        <f t="shared" si="190"/>
        <v>2.7215728694481446E-2</v>
      </c>
      <c r="AD397" s="136"/>
      <c r="AE397" s="136">
        <f t="shared" si="180"/>
        <v>0</v>
      </c>
      <c r="AF397" s="202">
        <f t="shared" si="181"/>
        <v>36280.169000000002</v>
      </c>
      <c r="AG397" s="203"/>
      <c r="AH397" s="24">
        <f t="shared" si="182"/>
        <v>-8.8720287023884223E-3</v>
      </c>
      <c r="AI397" s="24">
        <f t="shared" si="183"/>
        <v>0.96743517796305478</v>
      </c>
      <c r="AJ397" s="24">
        <f t="shared" si="184"/>
        <v>-0.76583932225243401</v>
      </c>
      <c r="AK397" s="24">
        <f t="shared" si="185"/>
        <v>-0.29822731659876844</v>
      </c>
      <c r="AL397" s="24">
        <f t="shared" si="186"/>
        <v>-1.6795600443568199</v>
      </c>
      <c r="AM397" s="24">
        <f t="shared" si="187"/>
        <v>-1.1151386996663823</v>
      </c>
      <c r="AN397" s="136">
        <f t="shared" si="196"/>
        <v>4.9115989729114835</v>
      </c>
      <c r="AO397" s="136">
        <f t="shared" si="196"/>
        <v>4.9115989952438319</v>
      </c>
      <c r="AP397" s="136">
        <f t="shared" si="196"/>
        <v>4.9115993714083732</v>
      </c>
      <c r="AQ397" s="136">
        <f t="shared" si="196"/>
        <v>4.9116057073925878</v>
      </c>
      <c r="AR397" s="136">
        <f t="shared" si="196"/>
        <v>4.9117123986340179</v>
      </c>
      <c r="AS397" s="136">
        <f t="shared" si="196"/>
        <v>4.9135005776947036</v>
      </c>
      <c r="AT397" s="136">
        <f t="shared" si="196"/>
        <v>4.9414301674434471</v>
      </c>
      <c r="AU397" s="136">
        <f t="shared" si="189"/>
        <v>5.2056659382592638</v>
      </c>
    </row>
    <row r="398" spans="1:48" ht="12.95" customHeight="1" x14ac:dyDescent="0.2">
      <c r="A398" s="206" t="s">
        <v>606</v>
      </c>
      <c r="B398" s="207"/>
      <c r="C398" s="208">
        <v>51300.69</v>
      </c>
      <c r="D398" s="208"/>
      <c r="E398" s="129">
        <f t="shared" si="174"/>
        <v>47518.300084391623</v>
      </c>
      <c r="F398" s="129">
        <f t="shared" si="175"/>
        <v>47518.5</v>
      </c>
      <c r="I398" s="130"/>
      <c r="O398" s="199"/>
      <c r="P398" s="129" t="s">
        <v>567</v>
      </c>
      <c r="Q398" s="201">
        <f t="shared" si="176"/>
        <v>36282.19</v>
      </c>
      <c r="R398" s="129">
        <f>C398-(C$7+F398*C$8)</f>
        <v>-4.7449149991734885E-2</v>
      </c>
      <c r="T398" s="129" t="s">
        <v>567</v>
      </c>
      <c r="Z398" s="24">
        <f t="shared" si="177"/>
        <v>47518.5</v>
      </c>
      <c r="AA398" s="136">
        <f t="shared" si="178"/>
        <v>-2.7220267689150722E-2</v>
      </c>
      <c r="AB398" s="136">
        <f t="shared" si="179"/>
        <v>2.7220267689150722E-2</v>
      </c>
      <c r="AC398" s="136">
        <f t="shared" si="190"/>
        <v>2.7220267689150722E-2</v>
      </c>
      <c r="AD398" s="136"/>
      <c r="AE398" s="136">
        <f t="shared" si="180"/>
        <v>0</v>
      </c>
      <c r="AF398" s="202">
        <f t="shared" si="181"/>
        <v>36282.19</v>
      </c>
      <c r="AG398" s="203"/>
      <c r="AH398" s="24">
        <f t="shared" si="182"/>
        <v>-8.8764856040576944E-3</v>
      </c>
      <c r="AI398" s="24">
        <f t="shared" si="183"/>
        <v>0.96778295162089545</v>
      </c>
      <c r="AJ398" s="24">
        <f t="shared" si="184"/>
        <v>-0.76658861670884082</v>
      </c>
      <c r="AK398" s="24">
        <f t="shared" si="185"/>
        <v>-0.29826508644784161</v>
      </c>
      <c r="AL398" s="24">
        <f t="shared" si="186"/>
        <v>-1.678393982168404</v>
      </c>
      <c r="AM398" s="24">
        <f t="shared" si="187"/>
        <v>-1.1138314991392737</v>
      </c>
      <c r="AN398" s="136">
        <f t="shared" si="196"/>
        <v>4.9127485616136655</v>
      </c>
      <c r="AO398" s="136">
        <f t="shared" si="196"/>
        <v>4.9127485846419212</v>
      </c>
      <c r="AP398" s="136">
        <f t="shared" si="196"/>
        <v>4.9127489703323244</v>
      </c>
      <c r="AQ398" s="136">
        <f t="shared" si="196"/>
        <v>4.912755429986924</v>
      </c>
      <c r="AR398" s="136">
        <f t="shared" si="196"/>
        <v>4.9128635876331002</v>
      </c>
      <c r="AS398" s="136">
        <f t="shared" si="196"/>
        <v>4.9146660570650385</v>
      </c>
      <c r="AT398" s="136">
        <f t="shared" si="196"/>
        <v>4.942665048260352</v>
      </c>
      <c r="AU398" s="136">
        <f t="shared" si="189"/>
        <v>5.2067470832547302</v>
      </c>
    </row>
    <row r="399" spans="1:48" ht="12.95" customHeight="1" x14ac:dyDescent="0.2">
      <c r="A399" s="214" t="s">
        <v>592</v>
      </c>
      <c r="B399" s="64"/>
      <c r="C399" s="208">
        <v>51648.7791</v>
      </c>
      <c r="D399" s="208">
        <v>2E-3</v>
      </c>
      <c r="E399" s="129">
        <f t="shared" si="174"/>
        <v>48984.889985460053</v>
      </c>
      <c r="F399" s="129">
        <f t="shared" si="175"/>
        <v>48985</v>
      </c>
      <c r="G399" s="130">
        <f t="shared" ref="G399:G430" si="197">C399-(C$7+F399*C$8)</f>
        <v>-2.6111499995749909E-2</v>
      </c>
      <c r="I399" s="130"/>
      <c r="K399" s="129">
        <f>G399</f>
        <v>-2.6111499995749909E-2</v>
      </c>
      <c r="P399" s="129" t="s">
        <v>567</v>
      </c>
      <c r="Q399" s="201">
        <f t="shared" si="176"/>
        <v>36630.2791</v>
      </c>
      <c r="S399" s="131">
        <v>0.6</v>
      </c>
      <c r="T399" s="129" t="s">
        <v>567</v>
      </c>
      <c r="Z399" s="24">
        <f t="shared" si="177"/>
        <v>48985</v>
      </c>
      <c r="AA399" s="136">
        <f t="shared" si="178"/>
        <v>-2.7810430409977778E-2</v>
      </c>
      <c r="AB399" s="136">
        <f t="shared" si="179"/>
        <v>1.6989304142278686E-3</v>
      </c>
      <c r="AC399" s="136">
        <f t="shared" si="190"/>
        <v>1.6989304142278686E-3</v>
      </c>
      <c r="AD399" s="136"/>
      <c r="AE399" s="136">
        <f t="shared" si="180"/>
        <v>1.7318187314330862E-6</v>
      </c>
      <c r="AF399" s="202">
        <f t="shared" si="181"/>
        <v>36630.2791</v>
      </c>
      <c r="AG399" s="203"/>
      <c r="AH399" s="24">
        <f t="shared" si="182"/>
        <v>-9.4784419178847498E-3</v>
      </c>
      <c r="AI399" s="24">
        <f t="shared" si="183"/>
        <v>1.032044012309759</v>
      </c>
      <c r="AJ399" s="24">
        <f t="shared" si="184"/>
        <v>-0.88575904317013443</v>
      </c>
      <c r="AK399" s="24">
        <f t="shared" si="185"/>
        <v>-0.29828372613183579</v>
      </c>
      <c r="AL399" s="24">
        <f t="shared" si="186"/>
        <v>-1.4637787951626284</v>
      </c>
      <c r="AM399" s="24">
        <f t="shared" si="187"/>
        <v>-0.89832586968492401</v>
      </c>
      <c r="AN399" s="136">
        <f t="shared" si="196"/>
        <v>5.1175668072617713</v>
      </c>
      <c r="AO399" s="136">
        <f t="shared" si="196"/>
        <v>5.1175677252740153</v>
      </c>
      <c r="AP399" s="136">
        <f t="shared" si="196"/>
        <v>5.1175754881983924</v>
      </c>
      <c r="AQ399" s="136">
        <f t="shared" si="196"/>
        <v>5.1176411276702147</v>
      </c>
      <c r="AR399" s="136">
        <f t="shared" si="196"/>
        <v>5.1181957418331612</v>
      </c>
      <c r="AS399" s="136">
        <f t="shared" si="196"/>
        <v>5.1228536427229594</v>
      </c>
      <c r="AT399" s="136">
        <f t="shared" si="196"/>
        <v>5.1601720692842044</v>
      </c>
      <c r="AU399" s="136">
        <f t="shared" si="189"/>
        <v>5.3932763933549399</v>
      </c>
    </row>
    <row r="400" spans="1:48" ht="12.95" customHeight="1" x14ac:dyDescent="0.2">
      <c r="A400" s="319" t="s">
        <v>1449</v>
      </c>
      <c r="B400" s="220" t="str">
        <f>IF(INT(F400)=F400,"I","II")</f>
        <v>I</v>
      </c>
      <c r="C400" s="220">
        <v>51660.410400000001</v>
      </c>
      <c r="D400" s="220" t="s">
        <v>467</v>
      </c>
      <c r="E400" s="129">
        <f t="shared" si="174"/>
        <v>49033.895677153065</v>
      </c>
      <c r="F400" s="129">
        <f t="shared" si="175"/>
        <v>49034</v>
      </c>
      <c r="G400" s="130">
        <f t="shared" si="197"/>
        <v>-2.4760599997534882E-2</v>
      </c>
      <c r="J400" s="130">
        <f>G400</f>
        <v>-2.4760599997534882E-2</v>
      </c>
      <c r="O400" s="199"/>
      <c r="Q400" s="201">
        <f t="shared" si="176"/>
        <v>36641.910400000001</v>
      </c>
      <c r="S400" s="131">
        <v>1</v>
      </c>
      <c r="T400" s="129" t="s">
        <v>567</v>
      </c>
      <c r="Z400" s="24">
        <f t="shared" si="177"/>
        <v>49034</v>
      </c>
      <c r="AA400" s="136">
        <f t="shared" si="178"/>
        <v>-2.7822957867136344E-2</v>
      </c>
      <c r="AB400" s="136">
        <f t="shared" si="179"/>
        <v>3.0623578696014619E-3</v>
      </c>
      <c r="AC400" s="136">
        <f t="shared" si="190"/>
        <v>3.0623578696014619E-3</v>
      </c>
      <c r="AD400" s="136"/>
      <c r="AE400" s="136">
        <f t="shared" si="180"/>
        <v>9.3780357215100046E-6</v>
      </c>
      <c r="AF400" s="202">
        <f t="shared" si="181"/>
        <v>36641.910400000001</v>
      </c>
      <c r="AG400" s="203"/>
      <c r="AH400" s="24">
        <f t="shared" si="182"/>
        <v>-9.4922545470433189E-3</v>
      </c>
      <c r="AI400" s="24">
        <f t="shared" si="183"/>
        <v>1.0343291028727146</v>
      </c>
      <c r="AJ400" s="24">
        <f t="shared" si="184"/>
        <v>-0.88929021673907072</v>
      </c>
      <c r="AK400" s="24">
        <f t="shared" si="185"/>
        <v>-0.29802938226952486</v>
      </c>
      <c r="AL400" s="24">
        <f t="shared" si="186"/>
        <v>-1.4561147698519334</v>
      </c>
      <c r="AM400" s="24">
        <f t="shared" si="187"/>
        <v>-0.89142518467197351</v>
      </c>
      <c r="AN400" s="136">
        <f t="shared" si="196"/>
        <v>5.1246429891589802</v>
      </c>
      <c r="AO400" s="136">
        <f t="shared" si="196"/>
        <v>5.1246439904933014</v>
      </c>
      <c r="AP400" s="136">
        <f t="shared" si="196"/>
        <v>5.1246523207793757</v>
      </c>
      <c r="AQ400" s="136">
        <f t="shared" si="196"/>
        <v>5.1247216158254432</v>
      </c>
      <c r="AR400" s="136">
        <f t="shared" si="196"/>
        <v>5.125297618133354</v>
      </c>
      <c r="AS400" s="136">
        <f t="shared" si="196"/>
        <v>5.1300565536776856</v>
      </c>
      <c r="AT400" s="136">
        <f t="shared" si="196"/>
        <v>5.1675860441460619</v>
      </c>
      <c r="AU400" s="136">
        <f t="shared" si="189"/>
        <v>5.3995088762699828</v>
      </c>
    </row>
    <row r="401" spans="1:47" ht="12.95" customHeight="1" x14ac:dyDescent="0.2">
      <c r="A401" s="319" t="s">
        <v>1455</v>
      </c>
      <c r="B401" s="220" t="str">
        <f>IF(INT(F401)=F401,"I","II")</f>
        <v>I</v>
      </c>
      <c r="C401" s="220">
        <v>51967.535000000003</v>
      </c>
      <c r="D401" s="220" t="s">
        <v>467</v>
      </c>
      <c r="E401" s="129">
        <f t="shared" si="174"/>
        <v>50327.891486644621</v>
      </c>
      <c r="F401" s="129">
        <f t="shared" si="175"/>
        <v>50328</v>
      </c>
      <c r="G401" s="130">
        <f t="shared" si="197"/>
        <v>-2.5755199996638112E-2</v>
      </c>
      <c r="J401" s="130">
        <f>G401</f>
        <v>-2.5755199996638112E-2</v>
      </c>
      <c r="Q401" s="201">
        <f t="shared" si="176"/>
        <v>36949.035000000003</v>
      </c>
      <c r="S401" s="131">
        <v>1</v>
      </c>
      <c r="T401" s="129" t="s">
        <v>567</v>
      </c>
      <c r="Z401" s="24">
        <f t="shared" si="177"/>
        <v>50328</v>
      </c>
      <c r="AA401" s="136">
        <f t="shared" si="178"/>
        <v>-2.795986585952559E-2</v>
      </c>
      <c r="AB401" s="136">
        <f t="shared" si="179"/>
        <v>2.2046658628874782E-3</v>
      </c>
      <c r="AC401" s="136">
        <f t="shared" si="190"/>
        <v>2.2046658628874782E-3</v>
      </c>
      <c r="AD401" s="136"/>
      <c r="AE401" s="136">
        <f t="shared" si="180"/>
        <v>4.8605515669813888E-6</v>
      </c>
      <c r="AF401" s="202">
        <f t="shared" si="181"/>
        <v>36949.035000000003</v>
      </c>
      <c r="AG401" s="203"/>
      <c r="AH401" s="24">
        <f t="shared" si="182"/>
        <v>-9.6839556754325668E-3</v>
      </c>
      <c r="AI401" s="24">
        <f t="shared" si="183"/>
        <v>1.0972003096149909</v>
      </c>
      <c r="AJ401" s="24">
        <f t="shared" si="184"/>
        <v>-0.96645898861713608</v>
      </c>
      <c r="AK401" s="24">
        <f t="shared" si="185"/>
        <v>-0.28381701818381133</v>
      </c>
      <c r="AL401" s="24">
        <f t="shared" si="186"/>
        <v>-1.2408407180696874</v>
      </c>
      <c r="AM401" s="24">
        <f t="shared" si="187"/>
        <v>-0.7145437989686293</v>
      </c>
      <c r="AN401" s="136">
        <f t="shared" ref="AN401:AT410" si="198">$AU401+$AB$7*SIN(AO401)</f>
        <v>5.3173392342840726</v>
      </c>
      <c r="AO401" s="136">
        <f t="shared" si="198"/>
        <v>5.3173453810208882</v>
      </c>
      <c r="AP401" s="136">
        <f t="shared" si="198"/>
        <v>5.317381406420151</v>
      </c>
      <c r="AQ401" s="136">
        <f t="shared" si="198"/>
        <v>5.3175925098988133</v>
      </c>
      <c r="AR401" s="136">
        <f t="shared" si="198"/>
        <v>5.3188282527528212</v>
      </c>
      <c r="AS401" s="136">
        <f t="shared" si="198"/>
        <v>5.3260183095522429</v>
      </c>
      <c r="AT401" s="136">
        <f t="shared" si="198"/>
        <v>5.366487676307095</v>
      </c>
      <c r="AU401" s="136">
        <f t="shared" si="189"/>
        <v>5.5640973026386638</v>
      </c>
    </row>
    <row r="402" spans="1:47" ht="12.95" customHeight="1" x14ac:dyDescent="0.2">
      <c r="A402" s="63" t="s">
        <v>675</v>
      </c>
      <c r="B402" s="64" t="s">
        <v>644</v>
      </c>
      <c r="C402" s="63">
        <v>51968.48214</v>
      </c>
      <c r="D402" s="63">
        <v>1.1000000000000001E-3</v>
      </c>
      <c r="E402" s="129">
        <f t="shared" si="174"/>
        <v>50331.882033774345</v>
      </c>
      <c r="F402" s="129">
        <f t="shared" si="175"/>
        <v>50332</v>
      </c>
      <c r="G402" s="130">
        <f t="shared" si="197"/>
        <v>-2.7998799996566959E-2</v>
      </c>
      <c r="K402" s="129">
        <f t="shared" ref="K402:K409" si="199">G402</f>
        <v>-2.7998799996566959E-2</v>
      </c>
      <c r="M402" s="130"/>
      <c r="O402" s="199">
        <f ca="1">+C$11+C$12*F402</f>
        <v>-3.9422909920590207E-2</v>
      </c>
      <c r="P402" s="129" t="s">
        <v>567</v>
      </c>
      <c r="Q402" s="201">
        <f t="shared" si="176"/>
        <v>36949.98214</v>
      </c>
      <c r="S402" s="131">
        <v>0.8</v>
      </c>
      <c r="T402" s="129" t="s">
        <v>567</v>
      </c>
      <c r="Z402" s="24">
        <f t="shared" si="177"/>
        <v>50332</v>
      </c>
      <c r="AA402" s="136">
        <f t="shared" si="178"/>
        <v>-2.7959672290044105E-2</v>
      </c>
      <c r="AB402" s="136">
        <f t="shared" si="179"/>
        <v>-3.9127706522854022E-5</v>
      </c>
      <c r="AC402" s="136">
        <f t="shared" si="190"/>
        <v>-3.9127706522854022E-5</v>
      </c>
      <c r="AD402" s="136"/>
      <c r="AE402" s="136">
        <f t="shared" si="180"/>
        <v>1.2247819341908747E-9</v>
      </c>
      <c r="AF402" s="202">
        <f t="shared" si="181"/>
        <v>36949.98214</v>
      </c>
      <c r="AG402" s="203"/>
      <c r="AH402" s="24">
        <f t="shared" si="182"/>
        <v>-9.6839937859510804E-3</v>
      </c>
      <c r="AI402" s="24">
        <f t="shared" si="183"/>
        <v>1.0974005744523614</v>
      </c>
      <c r="AJ402" s="24">
        <f t="shared" si="184"/>
        <v>-0.96663998597106193</v>
      </c>
      <c r="AK402" s="24">
        <f t="shared" si="185"/>
        <v>-0.28374835346896732</v>
      </c>
      <c r="AL402" s="24">
        <f t="shared" si="186"/>
        <v>-1.2401350202274244</v>
      </c>
      <c r="AM402" s="24">
        <f t="shared" si="187"/>
        <v>-0.71401092929970544</v>
      </c>
      <c r="AN402" s="136">
        <f t="shared" si="198"/>
        <v>5.3179527333857717</v>
      </c>
      <c r="AO402" s="136">
        <f t="shared" si="198"/>
        <v>5.3179589073439875</v>
      </c>
      <c r="AP402" s="136">
        <f t="shared" si="198"/>
        <v>5.3179950602106763</v>
      </c>
      <c r="AQ402" s="136">
        <f t="shared" si="198"/>
        <v>5.3182067227893102</v>
      </c>
      <c r="AR402" s="136">
        <f t="shared" si="198"/>
        <v>5.3194446391307038</v>
      </c>
      <c r="AS402" s="136">
        <f t="shared" si="198"/>
        <v>5.3266409652254421</v>
      </c>
      <c r="AT402" s="136">
        <f t="shared" si="198"/>
        <v>5.3671113175204033</v>
      </c>
      <c r="AU402" s="136">
        <f t="shared" si="189"/>
        <v>5.5646060767541776</v>
      </c>
    </row>
    <row r="403" spans="1:47" ht="12.95" customHeight="1" x14ac:dyDescent="0.2">
      <c r="A403" s="63" t="s">
        <v>675</v>
      </c>
      <c r="B403" s="64" t="s">
        <v>646</v>
      </c>
      <c r="C403" s="63">
        <v>51968.600769999997</v>
      </c>
      <c r="D403" s="63">
        <v>1.8E-3</v>
      </c>
      <c r="E403" s="129">
        <f t="shared" si="174"/>
        <v>50332.381852814819</v>
      </c>
      <c r="F403" s="129">
        <f t="shared" si="175"/>
        <v>50332.5</v>
      </c>
      <c r="G403" s="130">
        <f t="shared" si="197"/>
        <v>-2.8041749996191356E-2</v>
      </c>
      <c r="K403" s="129">
        <f t="shared" si="199"/>
        <v>-2.8041749996191356E-2</v>
      </c>
      <c r="M403" s="130"/>
      <c r="O403" s="129">
        <f ca="1">+C$11+C$12*F403</f>
        <v>-3.9421949177311913E-2</v>
      </c>
      <c r="P403" s="129" t="s">
        <v>567</v>
      </c>
      <c r="Q403" s="201">
        <f t="shared" si="176"/>
        <v>36950.100769999997</v>
      </c>
      <c r="S403" s="131">
        <v>0.8</v>
      </c>
      <c r="T403" s="129" t="s">
        <v>567</v>
      </c>
      <c r="Z403" s="24">
        <f t="shared" si="177"/>
        <v>50332.5</v>
      </c>
      <c r="AA403" s="136">
        <f t="shared" si="178"/>
        <v>-2.7959647811039039E-2</v>
      </c>
      <c r="AB403" s="136">
        <f t="shared" si="179"/>
        <v>-8.2102185152317653E-5</v>
      </c>
      <c r="AC403" s="136">
        <f t="shared" si="190"/>
        <v>-8.2102185152317653E-5</v>
      </c>
      <c r="AD403" s="136"/>
      <c r="AE403" s="136">
        <f t="shared" si="180"/>
        <v>5.3926150454283593E-9</v>
      </c>
      <c r="AF403" s="202">
        <f t="shared" si="181"/>
        <v>36950.100769999997</v>
      </c>
      <c r="AG403" s="203"/>
      <c r="AH403" s="24">
        <f t="shared" si="182"/>
        <v>-9.6839982939460126E-3</v>
      </c>
      <c r="AI403" s="24">
        <f t="shared" si="183"/>
        <v>1.0974256092884302</v>
      </c>
      <c r="AJ403" s="24">
        <f t="shared" si="184"/>
        <v>-0.96666258143242834</v>
      </c>
      <c r="AK403" s="24">
        <f t="shared" si="185"/>
        <v>-0.28373975867822632</v>
      </c>
      <c r="AL403" s="24">
        <f t="shared" si="186"/>
        <v>-1.2400467898820942</v>
      </c>
      <c r="AM403" s="24">
        <f t="shared" si="187"/>
        <v>-0.7139443257978455</v>
      </c>
      <c r="AN403" s="136">
        <f t="shared" si="198"/>
        <v>5.3180294286482823</v>
      </c>
      <c r="AO403" s="136">
        <f t="shared" si="198"/>
        <v>5.318035606014913</v>
      </c>
      <c r="AP403" s="136">
        <f t="shared" si="198"/>
        <v>5.3180717748332924</v>
      </c>
      <c r="AQ403" s="136">
        <f t="shared" si="198"/>
        <v>5.3182835073398147</v>
      </c>
      <c r="AR403" s="136">
        <f t="shared" si="198"/>
        <v>5.319521695350975</v>
      </c>
      <c r="AS403" s="136">
        <f t="shared" si="198"/>
        <v>5.3267188043498459</v>
      </c>
      <c r="AT403" s="136">
        <f t="shared" si="198"/>
        <v>5.3671892762671742</v>
      </c>
      <c r="AU403" s="136">
        <f t="shared" si="189"/>
        <v>5.5646696735186172</v>
      </c>
    </row>
    <row r="404" spans="1:47" ht="12.95" customHeight="1" x14ac:dyDescent="0.2">
      <c r="A404" s="215" t="s">
        <v>645</v>
      </c>
      <c r="B404" s="89" t="s">
        <v>646</v>
      </c>
      <c r="C404" s="90">
        <v>51985.451200000003</v>
      </c>
      <c r="D404" s="90">
        <v>1.5E-3</v>
      </c>
      <c r="E404" s="129">
        <f t="shared" si="174"/>
        <v>50403.377096465563</v>
      </c>
      <c r="F404" s="129">
        <f t="shared" si="175"/>
        <v>50403.5</v>
      </c>
      <c r="G404" s="130">
        <f t="shared" si="197"/>
        <v>-2.9170649992011022E-2</v>
      </c>
      <c r="K404" s="129">
        <f t="shared" si="199"/>
        <v>-2.9170649992011022E-2</v>
      </c>
      <c r="O404" s="199">
        <f ca="1">+C$11+C$12*F404</f>
        <v>-3.9285523631793606E-2</v>
      </c>
      <c r="P404" s="129" t="s">
        <v>567</v>
      </c>
      <c r="Q404" s="201">
        <f t="shared" si="176"/>
        <v>36966.951200000003</v>
      </c>
      <c r="S404" s="131">
        <v>0.8</v>
      </c>
      <c r="T404" s="129" t="s">
        <v>567</v>
      </c>
      <c r="Z404" s="24">
        <f t="shared" si="177"/>
        <v>50403.5</v>
      </c>
      <c r="AA404" s="136">
        <f t="shared" si="178"/>
        <v>-2.7955531685209041E-2</v>
      </c>
      <c r="AB404" s="136">
        <f t="shared" si="179"/>
        <v>-1.2151183068019808E-3</v>
      </c>
      <c r="AC404" s="136">
        <f t="shared" si="190"/>
        <v>-1.2151183068019808E-3</v>
      </c>
      <c r="AD404" s="136"/>
      <c r="AE404" s="136">
        <f t="shared" si="180"/>
        <v>1.1812099996202502E-6</v>
      </c>
      <c r="AF404" s="202">
        <f t="shared" si="181"/>
        <v>36966.951200000003</v>
      </c>
      <c r="AG404" s="203"/>
      <c r="AH404" s="24">
        <f t="shared" si="182"/>
        <v>-9.6840592401160122E-3</v>
      </c>
      <c r="AI404" s="24">
        <f t="shared" si="183"/>
        <v>1.1009843309119816</v>
      </c>
      <c r="AJ404" s="24">
        <f t="shared" si="184"/>
        <v>-0.96980463962963115</v>
      </c>
      <c r="AK404" s="24">
        <f t="shared" si="185"/>
        <v>-0.28249276966014436</v>
      </c>
      <c r="AL404" s="24">
        <f t="shared" si="186"/>
        <v>-1.2274771313410626</v>
      </c>
      <c r="AM404" s="24">
        <f t="shared" si="187"/>
        <v>-0.70449827557514488</v>
      </c>
      <c r="AN404" s="136">
        <f t="shared" si="198"/>
        <v>5.3289379366899237</v>
      </c>
      <c r="AO404" s="136">
        <f t="shared" si="198"/>
        <v>5.3289446110600469</v>
      </c>
      <c r="AP404" s="136">
        <f t="shared" si="198"/>
        <v>5.3289830859874492</v>
      </c>
      <c r="AQ404" s="136">
        <f t="shared" si="198"/>
        <v>5.3292048370019121</v>
      </c>
      <c r="AR404" s="136">
        <f t="shared" si="198"/>
        <v>5.3304815545856146</v>
      </c>
      <c r="AS404" s="136">
        <f t="shared" si="198"/>
        <v>5.3377880991628377</v>
      </c>
      <c r="AT404" s="136">
        <f t="shared" si="198"/>
        <v>5.378267499928592</v>
      </c>
      <c r="AU404" s="136">
        <f t="shared" si="189"/>
        <v>5.573700414068985</v>
      </c>
    </row>
    <row r="405" spans="1:47" ht="12.95" customHeight="1" x14ac:dyDescent="0.2">
      <c r="A405" s="319" t="s">
        <v>1429</v>
      </c>
      <c r="B405" s="220" t="str">
        <f>IF(INT(F405)=F405,"I","II")</f>
        <v>II</v>
      </c>
      <c r="C405" s="220">
        <v>51986.638099999996</v>
      </c>
      <c r="D405" s="220" t="s">
        <v>466</v>
      </c>
      <c r="E405" s="129">
        <f t="shared" ref="E405:E468" si="200">(C405-C$7)/C$8</f>
        <v>50408.377814826374</v>
      </c>
      <c r="F405" s="129">
        <f t="shared" ref="F405:F468" si="201">ROUND(2*E405,0)/2</f>
        <v>50408.5</v>
      </c>
      <c r="G405" s="130">
        <f t="shared" si="197"/>
        <v>-2.9000149996136315E-2</v>
      </c>
      <c r="K405" s="130">
        <f t="shared" si="199"/>
        <v>-2.9000149996136315E-2</v>
      </c>
      <c r="Q405" s="201">
        <f t="shared" ref="Q405:Q468" si="202">+C405-15018.5</f>
        <v>36968.138099999996</v>
      </c>
      <c r="S405" s="131">
        <v>1</v>
      </c>
      <c r="T405" s="129" t="s">
        <v>567</v>
      </c>
      <c r="Z405" s="24">
        <f t="shared" ref="Z405:Z468" si="203">F405</f>
        <v>50408.5</v>
      </c>
      <c r="AA405" s="136">
        <f t="shared" ref="AA405:AA468" si="204">AB$3+AB$4*Z405+AB$5*Z405^2+AH405</f>
        <v>-2.7955193750526769E-2</v>
      </c>
      <c r="AB405" s="136">
        <f t="shared" ref="AB405:AB468" si="205">+G405-AA405</f>
        <v>-1.0449562456095463E-3</v>
      </c>
      <c r="AC405" s="136">
        <f t="shared" si="190"/>
        <v>-1.0449562456095463E-3</v>
      </c>
      <c r="AD405" s="136"/>
      <c r="AE405" s="136">
        <f t="shared" ref="AE405:AE468" si="206">+(G405-AA405)^2*S405</f>
        <v>1.0919335552383984E-6</v>
      </c>
      <c r="AF405" s="202">
        <f t="shared" ref="AF405:AF468" si="207">+C405-15018.5</f>
        <v>36968.138099999996</v>
      </c>
      <c r="AG405" s="203"/>
      <c r="AH405" s="24">
        <f t="shared" ref="AH405:AH468" si="208">$AB$6*($AB$11/AI405*AJ405+$AB$12)</f>
        <v>-9.6840200254337417E-3</v>
      </c>
      <c r="AI405" s="24">
        <f t="shared" ref="AI405:AI468" si="209">1+$AB$7*COS(AL405)</f>
        <v>1.1012352175983535</v>
      </c>
      <c r="AJ405" s="24">
        <f t="shared" ref="AJ405:AJ468" si="210">SIN(AL405+RADIANS($AB$9))</f>
        <v>-0.97002088819866694</v>
      </c>
      <c r="AK405" s="24">
        <f t="shared" ref="AK405:AK468" si="211">$AB$7*SIN(AL405)</f>
        <v>-0.28240295805429161</v>
      </c>
      <c r="AL405" s="24">
        <f t="shared" ref="AL405:AL468" si="212">2*ATAN(AM405)</f>
        <v>-1.2265888730039314</v>
      </c>
      <c r="AM405" s="24">
        <f t="shared" ref="AM405:AM468" si="213">SQRT((1+$AB$7)/(1-$AB$7))*TAN(AN405/2)</f>
        <v>-0.70383392500950404</v>
      </c>
      <c r="AN405" s="136">
        <f t="shared" si="198"/>
        <v>5.3297074734492336</v>
      </c>
      <c r="AO405" s="136">
        <f t="shared" si="198"/>
        <v>5.3297141837975301</v>
      </c>
      <c r="AP405" s="136">
        <f t="shared" si="198"/>
        <v>5.3297528241745313</v>
      </c>
      <c r="AQ405" s="136">
        <f t="shared" si="198"/>
        <v>5.3299752871762305</v>
      </c>
      <c r="AR405" s="136">
        <f t="shared" si="198"/>
        <v>5.3312547137067385</v>
      </c>
      <c r="AS405" s="136">
        <f t="shared" si="198"/>
        <v>5.338568832961549</v>
      </c>
      <c r="AT405" s="136">
        <f t="shared" si="198"/>
        <v>5.3790482592112072</v>
      </c>
      <c r="AU405" s="136">
        <f t="shared" ref="AU405:AU468" si="214">RADIANS($AB$9)+$AB$18*(F405-AB$15)</f>
        <v>5.5743363817133771</v>
      </c>
    </row>
    <row r="406" spans="1:47" ht="12.95" customHeight="1" x14ac:dyDescent="0.2">
      <c r="A406" s="63" t="s">
        <v>675</v>
      </c>
      <c r="B406" s="64" t="s">
        <v>646</v>
      </c>
      <c r="C406" s="63">
        <v>52001.351629999997</v>
      </c>
      <c r="D406" s="63">
        <v>1.8E-3</v>
      </c>
      <c r="E406" s="129">
        <f t="shared" si="200"/>
        <v>50470.369743062765</v>
      </c>
      <c r="F406" s="129">
        <f t="shared" si="201"/>
        <v>50470.5</v>
      </c>
      <c r="G406" s="130">
        <f t="shared" si="197"/>
        <v>-3.0915949995687697E-2</v>
      </c>
      <c r="K406" s="129">
        <f t="shared" si="199"/>
        <v>-3.0915949995687697E-2</v>
      </c>
      <c r="M406" s="130"/>
      <c r="O406" s="199">
        <f ca="1">+C$11+C$12*F406</f>
        <v>-3.9156784032501682E-2</v>
      </c>
      <c r="P406" s="129" t="s">
        <v>567</v>
      </c>
      <c r="Q406" s="201">
        <f t="shared" si="202"/>
        <v>36982.851629999997</v>
      </c>
      <c r="S406" s="131">
        <v>0.8</v>
      </c>
      <c r="T406" s="129" t="s">
        <v>567</v>
      </c>
      <c r="Z406" s="24">
        <f t="shared" si="203"/>
        <v>50470.5</v>
      </c>
      <c r="AA406" s="136">
        <f t="shared" si="204"/>
        <v>-2.7950474935279523E-2</v>
      </c>
      <c r="AB406" s="136">
        <f t="shared" si="205"/>
        <v>-2.9654750604081737E-3</v>
      </c>
      <c r="AC406" s="136">
        <f t="shared" si="190"/>
        <v>-2.9654750604081737E-3</v>
      </c>
      <c r="AD406" s="136"/>
      <c r="AE406" s="136">
        <f t="shared" si="206"/>
        <v>7.0352338671222897E-6</v>
      </c>
      <c r="AF406" s="202">
        <f t="shared" si="207"/>
        <v>36982.851629999997</v>
      </c>
      <c r="AG406" s="203"/>
      <c r="AH406" s="24">
        <f t="shared" si="208"/>
        <v>-9.6830551861864997E-3</v>
      </c>
      <c r="AI406" s="24">
        <f t="shared" si="209"/>
        <v>1.1043489887747273</v>
      </c>
      <c r="AJ406" s="24">
        <f t="shared" si="210"/>
        <v>-0.97264655742393713</v>
      </c>
      <c r="AK406" s="24">
        <f t="shared" si="211"/>
        <v>-0.28126729020931646</v>
      </c>
      <c r="AL406" s="24">
        <f t="shared" si="212"/>
        <v>-1.2155407841129917</v>
      </c>
      <c r="AM406" s="24">
        <f t="shared" si="213"/>
        <v>-0.69560527667355521</v>
      </c>
      <c r="AN406" s="136">
        <f t="shared" si="198"/>
        <v>5.3392643083891826</v>
      </c>
      <c r="AO406" s="136">
        <f t="shared" si="198"/>
        <v>5.3392714756279904</v>
      </c>
      <c r="AP406" s="136">
        <f t="shared" si="198"/>
        <v>5.3393122004713085</v>
      </c>
      <c r="AQ406" s="136">
        <f t="shared" si="198"/>
        <v>5.339543558949841</v>
      </c>
      <c r="AR406" s="136">
        <f t="shared" si="198"/>
        <v>5.3408565114635804</v>
      </c>
      <c r="AS406" s="136">
        <f t="shared" si="198"/>
        <v>5.3482630731702967</v>
      </c>
      <c r="AT406" s="136">
        <f t="shared" si="198"/>
        <v>5.3887362178836877</v>
      </c>
      <c r="AU406" s="136">
        <f t="shared" si="214"/>
        <v>5.5822223805038389</v>
      </c>
    </row>
    <row r="407" spans="1:47" ht="12.95" customHeight="1" x14ac:dyDescent="0.2">
      <c r="A407" s="63" t="s">
        <v>675</v>
      </c>
      <c r="B407" s="64" t="s">
        <v>644</v>
      </c>
      <c r="C407" s="63">
        <v>52001.473530000003</v>
      </c>
      <c r="D407" s="63">
        <v>1.9E-3</v>
      </c>
      <c r="E407" s="129">
        <f t="shared" si="200"/>
        <v>50470.883339463653</v>
      </c>
      <c r="F407" s="129">
        <f t="shared" si="201"/>
        <v>50471</v>
      </c>
      <c r="G407" s="130">
        <f t="shared" si="197"/>
        <v>-2.768889999424573E-2</v>
      </c>
      <c r="K407" s="129">
        <f t="shared" si="199"/>
        <v>-2.768889999424573E-2</v>
      </c>
      <c r="M407" s="130"/>
      <c r="O407" s="129">
        <f ca="1">+C$11+C$12*F407</f>
        <v>-3.9155823289223374E-2</v>
      </c>
      <c r="P407" s="129" t="s">
        <v>567</v>
      </c>
      <c r="Q407" s="201">
        <f t="shared" si="202"/>
        <v>36982.973530000003</v>
      </c>
      <c r="S407" s="131">
        <v>0.8</v>
      </c>
      <c r="T407" s="129" t="s">
        <v>567</v>
      </c>
      <c r="Z407" s="24">
        <f t="shared" si="203"/>
        <v>50471</v>
      </c>
      <c r="AA407" s="136">
        <f t="shared" si="204"/>
        <v>-2.7950432894112476E-2</v>
      </c>
      <c r="AB407" s="136">
        <f t="shared" si="205"/>
        <v>2.6153289986674544E-4</v>
      </c>
      <c r="AC407" s="136">
        <f t="shared" si="190"/>
        <v>2.6153289986674544E-4</v>
      </c>
      <c r="AD407" s="136"/>
      <c r="AE407" s="136">
        <f t="shared" si="206"/>
        <v>5.4719566170167275E-8</v>
      </c>
      <c r="AF407" s="202">
        <f t="shared" si="207"/>
        <v>36982.973530000003</v>
      </c>
      <c r="AG407" s="203"/>
      <c r="AH407" s="24">
        <f t="shared" si="208"/>
        <v>-9.6830437940194445E-3</v>
      </c>
      <c r="AI407" s="24">
        <f t="shared" si="209"/>
        <v>1.10437411995962</v>
      </c>
      <c r="AJ407" s="24">
        <f t="shared" si="210"/>
        <v>-0.97266730896340492</v>
      </c>
      <c r="AK407" s="24">
        <f t="shared" si="211"/>
        <v>-0.28125796536748049</v>
      </c>
      <c r="AL407" s="24">
        <f t="shared" si="212"/>
        <v>-1.2154514328007553</v>
      </c>
      <c r="AM407" s="24">
        <f t="shared" si="213"/>
        <v>-0.69553898601514463</v>
      </c>
      <c r="AN407" s="136">
        <f t="shared" si="198"/>
        <v>5.3393414893804092</v>
      </c>
      <c r="AO407" s="136">
        <f t="shared" si="198"/>
        <v>5.3393486603849896</v>
      </c>
      <c r="AP407" s="136">
        <f t="shared" si="198"/>
        <v>5.3393894022842305</v>
      </c>
      <c r="AQ407" s="136">
        <f t="shared" si="198"/>
        <v>5.3396208329889543</v>
      </c>
      <c r="AR407" s="136">
        <f t="shared" si="198"/>
        <v>5.3409340553224167</v>
      </c>
      <c r="AS407" s="136">
        <f t="shared" si="198"/>
        <v>5.3483413512262743</v>
      </c>
      <c r="AT407" s="136">
        <f t="shared" si="198"/>
        <v>5.3888143956437835</v>
      </c>
      <c r="AU407" s="136">
        <f t="shared" si="214"/>
        <v>5.5822859772682785</v>
      </c>
    </row>
    <row r="408" spans="1:47" ht="12.95" customHeight="1" x14ac:dyDescent="0.2">
      <c r="A408" s="63" t="s">
        <v>675</v>
      </c>
      <c r="B408" s="64" t="s">
        <v>646</v>
      </c>
      <c r="C408" s="63">
        <v>52001.592499999999</v>
      </c>
      <c r="D408" s="63">
        <v>1.8E-3</v>
      </c>
      <c r="E408" s="129">
        <f t="shared" si="200"/>
        <v>50471.384591012531</v>
      </c>
      <c r="F408" s="129">
        <f t="shared" si="201"/>
        <v>50471.5</v>
      </c>
      <c r="G408" s="130">
        <f t="shared" si="197"/>
        <v>-2.739185000245925E-2</v>
      </c>
      <c r="K408" s="129">
        <f t="shared" si="199"/>
        <v>-2.739185000245925E-2</v>
      </c>
      <c r="M408" s="130"/>
      <c r="O408" s="199">
        <f ca="1">+C$11+C$12*F408</f>
        <v>-3.9154862545945079E-2</v>
      </c>
      <c r="P408" s="129" t="s">
        <v>567</v>
      </c>
      <c r="Q408" s="201">
        <f t="shared" si="202"/>
        <v>36983.092499999999</v>
      </c>
      <c r="S408" s="131">
        <v>0.8</v>
      </c>
      <c r="T408" s="129" t="s">
        <v>567</v>
      </c>
      <c r="Z408" s="24">
        <f t="shared" si="203"/>
        <v>50471.5</v>
      </c>
      <c r="AA408" s="136">
        <f t="shared" si="204"/>
        <v>-2.7950390789003167E-2</v>
      </c>
      <c r="AB408" s="136">
        <f t="shared" si="205"/>
        <v>5.5854078654391653E-4</v>
      </c>
      <c r="AC408" s="136">
        <f t="shared" si="190"/>
        <v>5.5854078654391653E-4</v>
      </c>
      <c r="AD408" s="136"/>
      <c r="AE408" s="136">
        <f t="shared" si="206"/>
        <v>2.4957424818647757E-7</v>
      </c>
      <c r="AF408" s="202">
        <f t="shared" si="207"/>
        <v>36983.092499999999</v>
      </c>
      <c r="AG408" s="203"/>
      <c r="AH408" s="24">
        <f t="shared" si="208"/>
        <v>-9.6830323439101359E-3</v>
      </c>
      <c r="AI408" s="24">
        <f t="shared" si="209"/>
        <v>1.1043992514551186</v>
      </c>
      <c r="AJ408" s="24">
        <f t="shared" si="210"/>
        <v>-0.97268805368149269</v>
      </c>
      <c r="AK408" s="24">
        <f t="shared" si="211"/>
        <v>-0.28124863785556525</v>
      </c>
      <c r="AL408" s="24">
        <f t="shared" si="212"/>
        <v>-1.2153620774213236</v>
      </c>
      <c r="AM408" s="24">
        <f t="shared" si="213"/>
        <v>-0.69547269645917997</v>
      </c>
      <c r="AN408" s="136">
        <f t="shared" si="198"/>
        <v>5.3394186721284438</v>
      </c>
      <c r="AO408" s="136">
        <f t="shared" si="198"/>
        <v>5.3394258469000997</v>
      </c>
      <c r="AP408" s="136">
        <f t="shared" si="198"/>
        <v>5.3394666058591671</v>
      </c>
      <c r="AQ408" s="136">
        <f t="shared" si="198"/>
        <v>5.3396981087976805</v>
      </c>
      <c r="AR408" s="136">
        <f t="shared" si="198"/>
        <v>5.3410116009411119</v>
      </c>
      <c r="AS408" s="136">
        <f t="shared" si="198"/>
        <v>5.3484196308590368</v>
      </c>
      <c r="AT408" s="136">
        <f t="shared" si="198"/>
        <v>5.388892574186384</v>
      </c>
      <c r="AU408" s="136">
        <f t="shared" si="214"/>
        <v>5.582349574032718</v>
      </c>
    </row>
    <row r="409" spans="1:47" ht="12.95" customHeight="1" x14ac:dyDescent="0.2">
      <c r="A409" s="319" t="s">
        <v>1429</v>
      </c>
      <c r="B409" s="220" t="str">
        <f>IF(INT(F409)=F409,"I","II")</f>
        <v>II</v>
      </c>
      <c r="C409" s="220">
        <v>52015.5942</v>
      </c>
      <c r="D409" s="220" t="s">
        <v>466</v>
      </c>
      <c r="E409" s="129">
        <f t="shared" si="200"/>
        <v>50530.377394343035</v>
      </c>
      <c r="F409" s="129">
        <f t="shared" si="201"/>
        <v>50530.5</v>
      </c>
      <c r="G409" s="130">
        <f t="shared" si="197"/>
        <v>-2.9099949999363162E-2</v>
      </c>
      <c r="K409" s="130">
        <f t="shared" si="199"/>
        <v>-2.9099949999363162E-2</v>
      </c>
      <c r="P409" s="129" t="s">
        <v>567</v>
      </c>
      <c r="Q409" s="201">
        <f t="shared" si="202"/>
        <v>36997.0942</v>
      </c>
      <c r="S409" s="131">
        <v>1</v>
      </c>
      <c r="T409" s="129" t="s">
        <v>567</v>
      </c>
      <c r="Z409" s="24">
        <f t="shared" si="203"/>
        <v>50530.5</v>
      </c>
      <c r="AA409" s="136">
        <f t="shared" si="204"/>
        <v>-2.7944972361237309E-2</v>
      </c>
      <c r="AB409" s="136">
        <f t="shared" si="205"/>
        <v>-1.1549776381258522E-3</v>
      </c>
      <c r="AC409" s="136">
        <f t="shared" si="190"/>
        <v>-1.1549776381258522E-3</v>
      </c>
      <c r="AD409" s="136"/>
      <c r="AE409" s="136">
        <f t="shared" si="206"/>
        <v>1.333973344570772E-6</v>
      </c>
      <c r="AF409" s="202">
        <f t="shared" si="207"/>
        <v>36997.0942</v>
      </c>
      <c r="AG409" s="203"/>
      <c r="AH409" s="24">
        <f t="shared" si="208"/>
        <v>-9.6812733321442832E-3</v>
      </c>
      <c r="AI409" s="24">
        <f t="shared" si="209"/>
        <v>1.107366871086279</v>
      </c>
      <c r="AJ409" s="24">
        <f t="shared" si="210"/>
        <v>-0.97508770173893822</v>
      </c>
      <c r="AK409" s="24">
        <f t="shared" si="211"/>
        <v>-0.28012917554789318</v>
      </c>
      <c r="AL409" s="24">
        <f t="shared" si="212"/>
        <v>-1.2047895470602235</v>
      </c>
      <c r="AM409" s="24">
        <f t="shared" si="213"/>
        <v>-0.68765821531069682</v>
      </c>
      <c r="AN409" s="136">
        <f t="shared" si="198"/>
        <v>5.3485385769178038</v>
      </c>
      <c r="AO409" s="136">
        <f t="shared" si="198"/>
        <v>5.3485462053589927</v>
      </c>
      <c r="AP409" s="136">
        <f t="shared" si="198"/>
        <v>5.3485890045938023</v>
      </c>
      <c r="AQ409" s="136">
        <f t="shared" si="198"/>
        <v>5.3488290829764376</v>
      </c>
      <c r="AR409" s="136">
        <f t="shared" si="198"/>
        <v>5.3501743379062363</v>
      </c>
      <c r="AS409" s="136">
        <f t="shared" si="198"/>
        <v>5.3576676817227922</v>
      </c>
      <c r="AT409" s="136">
        <f t="shared" si="198"/>
        <v>5.39812311959317</v>
      </c>
      <c r="AU409" s="136">
        <f t="shared" si="214"/>
        <v>5.5898539922365451</v>
      </c>
    </row>
    <row r="410" spans="1:47" ht="12.95" customHeight="1" x14ac:dyDescent="0.2">
      <c r="A410" s="319" t="s">
        <v>1482</v>
      </c>
      <c r="B410" s="220" t="str">
        <f>IF(INT(F410)=F410,"I","II")</f>
        <v>I</v>
      </c>
      <c r="C410" s="220">
        <v>52039.4476</v>
      </c>
      <c r="D410" s="220" t="s">
        <v>467</v>
      </c>
      <c r="E410" s="129">
        <f t="shared" si="200"/>
        <v>50630.877971770322</v>
      </c>
      <c r="F410" s="129">
        <f t="shared" si="201"/>
        <v>50631</v>
      </c>
      <c r="G410" s="130">
        <f t="shared" si="197"/>
        <v>-2.8962899996258784E-2</v>
      </c>
      <c r="J410" s="130">
        <f>G410</f>
        <v>-2.8962899996258784E-2</v>
      </c>
      <c r="O410" s="199"/>
      <c r="Q410" s="201">
        <f t="shared" si="202"/>
        <v>37020.9476</v>
      </c>
      <c r="S410" s="131">
        <v>1</v>
      </c>
      <c r="T410" s="129" t="s">
        <v>567</v>
      </c>
      <c r="Z410" s="24">
        <f t="shared" si="203"/>
        <v>50631</v>
      </c>
      <c r="AA410" s="136">
        <f t="shared" si="204"/>
        <v>-2.7933674580908386E-2</v>
      </c>
      <c r="AB410" s="136">
        <f t="shared" si="205"/>
        <v>-1.0292254153503981E-3</v>
      </c>
      <c r="AC410" s="136">
        <f t="shared" ref="AC410:AC473" si="215">+G410-AA410</f>
        <v>-1.0292254153503981E-3</v>
      </c>
      <c r="AD410" s="136"/>
      <c r="AE410" s="136">
        <f t="shared" si="206"/>
        <v>1.0593049556031995E-6</v>
      </c>
      <c r="AF410" s="202">
        <f t="shared" si="207"/>
        <v>37020.9476</v>
      </c>
      <c r="AG410" s="203"/>
      <c r="AH410" s="24">
        <f t="shared" si="208"/>
        <v>-9.6764013208153615E-3</v>
      </c>
      <c r="AI410" s="24">
        <f t="shared" si="209"/>
        <v>1.1124305233053804</v>
      </c>
      <c r="AJ410" s="24">
        <f t="shared" si="210"/>
        <v>-0.97895090193794199</v>
      </c>
      <c r="AK410" s="24">
        <f t="shared" si="211"/>
        <v>-0.27813553787547235</v>
      </c>
      <c r="AL410" s="24">
        <f t="shared" si="212"/>
        <v>-1.1866493592958893</v>
      </c>
      <c r="AM410" s="24">
        <f t="shared" si="213"/>
        <v>-0.67438155558028223</v>
      </c>
      <c r="AN410" s="136">
        <f t="shared" si="198"/>
        <v>5.3641297469054265</v>
      </c>
      <c r="AO410" s="136">
        <f t="shared" si="198"/>
        <v>5.3641381900474672</v>
      </c>
      <c r="AP410" s="136">
        <f t="shared" si="198"/>
        <v>5.3641845863085873</v>
      </c>
      <c r="AQ410" s="136">
        <f t="shared" si="198"/>
        <v>5.3644394900080847</v>
      </c>
      <c r="AR410" s="136">
        <f t="shared" si="198"/>
        <v>5.3658384303747564</v>
      </c>
      <c r="AS410" s="136">
        <f t="shared" si="198"/>
        <v>5.3734709886065986</v>
      </c>
      <c r="AT410" s="136">
        <f t="shared" si="198"/>
        <v>5.413871144884828</v>
      </c>
      <c r="AU410" s="136">
        <f t="shared" si="214"/>
        <v>5.6026369418888269</v>
      </c>
    </row>
    <row r="411" spans="1:47" ht="12.95" customHeight="1" x14ac:dyDescent="0.2">
      <c r="A411" s="63" t="s">
        <v>673</v>
      </c>
      <c r="B411" s="64" t="s">
        <v>644</v>
      </c>
      <c r="C411" s="63">
        <v>52311.448199999999</v>
      </c>
      <c r="D411" s="63">
        <v>1E-4</v>
      </c>
      <c r="E411" s="129">
        <f t="shared" si="200"/>
        <v>51776.887235043883</v>
      </c>
      <c r="F411" s="129">
        <f t="shared" si="201"/>
        <v>51777</v>
      </c>
      <c r="G411" s="130">
        <f t="shared" si="197"/>
        <v>-2.6764299997012131E-2</v>
      </c>
      <c r="K411" s="129">
        <f>G411</f>
        <v>-2.6764299997012131E-2</v>
      </c>
      <c r="O411" s="129">
        <f ca="1">+C$11+C$12*F411</f>
        <v>-3.6646361846309095E-2</v>
      </c>
      <c r="P411" s="129" t="s">
        <v>567</v>
      </c>
      <c r="Q411" s="201">
        <f t="shared" si="202"/>
        <v>37292.948199999999</v>
      </c>
      <c r="S411" s="131">
        <v>1</v>
      </c>
      <c r="T411" s="129" t="s">
        <v>567</v>
      </c>
      <c r="Z411" s="24">
        <f t="shared" si="203"/>
        <v>51777</v>
      </c>
      <c r="AA411" s="136">
        <f t="shared" si="204"/>
        <v>-2.7611461369431559E-2</v>
      </c>
      <c r="AB411" s="136">
        <f t="shared" si="205"/>
        <v>8.4716137241942768E-4</v>
      </c>
      <c r="AC411" s="136">
        <f t="shared" si="215"/>
        <v>8.4716137241942768E-4</v>
      </c>
      <c r="AD411" s="136"/>
      <c r="AE411" s="136">
        <f t="shared" si="206"/>
        <v>7.1768239091956829E-7</v>
      </c>
      <c r="AF411" s="202">
        <f t="shared" si="207"/>
        <v>37292.948199999999</v>
      </c>
      <c r="AG411" s="203"/>
      <c r="AH411" s="24">
        <f t="shared" si="208"/>
        <v>-9.4446029253385314E-3</v>
      </c>
      <c r="AI411" s="24">
        <f t="shared" si="209"/>
        <v>1.1701195815276912</v>
      </c>
      <c r="AJ411" s="24">
        <f t="shared" si="210"/>
        <v>-0.9999122007552117</v>
      </c>
      <c r="AK411" s="24">
        <f t="shared" si="211"/>
        <v>-0.24710185750180669</v>
      </c>
      <c r="AL411" s="24">
        <f t="shared" si="212"/>
        <v>-0.9678578378060394</v>
      </c>
      <c r="AM411" s="24">
        <f t="shared" si="213"/>
        <v>-0.52561490142322798</v>
      </c>
      <c r="AN411" s="136">
        <f t="shared" ref="AN411:AT420" si="216">$AU411+$AB$7*SIN(AO411)</f>
        <v>5.5469557882724239</v>
      </c>
      <c r="AO411" s="136">
        <f t="shared" si="216"/>
        <v>5.5469768645257913</v>
      </c>
      <c r="AP411" s="136">
        <f t="shared" si="216"/>
        <v>5.5470716678712835</v>
      </c>
      <c r="AQ411" s="136">
        <f t="shared" si="216"/>
        <v>5.5474980032869405</v>
      </c>
      <c r="AR411" s="136">
        <f t="shared" si="216"/>
        <v>5.5494132260684577</v>
      </c>
      <c r="AS411" s="136">
        <f t="shared" si="216"/>
        <v>5.5579765719912784</v>
      </c>
      <c r="AT411" s="136">
        <f t="shared" si="216"/>
        <v>5.5955040131151073</v>
      </c>
      <c r="AU411" s="136">
        <f t="shared" si="214"/>
        <v>5.748400725983501</v>
      </c>
    </row>
    <row r="412" spans="1:47" ht="12.95" customHeight="1" x14ac:dyDescent="0.2">
      <c r="A412" s="219" t="s">
        <v>1495</v>
      </c>
      <c r="B412" s="220" t="str">
        <f>IF(INT(F412)=F412,"I","II")</f>
        <v>I</v>
      </c>
      <c r="C412" s="220">
        <v>52318.093399999998</v>
      </c>
      <c r="D412" s="220" t="s">
        <v>467</v>
      </c>
      <c r="E412" s="129">
        <f t="shared" si="200"/>
        <v>51804.885190770096</v>
      </c>
      <c r="F412" s="129">
        <f t="shared" si="201"/>
        <v>51805</v>
      </c>
      <c r="G412" s="130">
        <f t="shared" si="197"/>
        <v>-2.7249499995377846E-2</v>
      </c>
      <c r="J412" s="130">
        <f>G412</f>
        <v>-2.7249499995377846E-2</v>
      </c>
      <c r="O412" s="199"/>
      <c r="P412" s="129" t="s">
        <v>567</v>
      </c>
      <c r="Q412" s="201">
        <f t="shared" si="202"/>
        <v>37299.593399999998</v>
      </c>
      <c r="S412" s="131">
        <v>1</v>
      </c>
      <c r="T412" s="129" t="s">
        <v>567</v>
      </c>
      <c r="Z412" s="24">
        <f t="shared" si="203"/>
        <v>51805</v>
      </c>
      <c r="AA412" s="136">
        <f t="shared" si="204"/>
        <v>-2.759894928951161E-2</v>
      </c>
      <c r="AB412" s="136">
        <f t="shared" si="205"/>
        <v>3.4944929413376416E-4</v>
      </c>
      <c r="AC412" s="136">
        <f t="shared" si="215"/>
        <v>3.4944929413376416E-4</v>
      </c>
      <c r="AD412" s="136"/>
      <c r="AE412" s="136">
        <f t="shared" si="206"/>
        <v>1.2211480917058603E-7</v>
      </c>
      <c r="AF412" s="202">
        <f t="shared" si="207"/>
        <v>37299.593399999998</v>
      </c>
      <c r="AG412" s="203"/>
      <c r="AH412" s="24">
        <f t="shared" si="208"/>
        <v>-9.434694397418588E-3</v>
      </c>
      <c r="AI412" s="24">
        <f t="shared" si="209"/>
        <v>1.1715065950112753</v>
      </c>
      <c r="AJ412" s="24">
        <f t="shared" si="210"/>
        <v>-0.99982186309538124</v>
      </c>
      <c r="AK412" s="24">
        <f t="shared" si="211"/>
        <v>-0.24614119498295761</v>
      </c>
      <c r="AL412" s="24">
        <f t="shared" si="212"/>
        <v>-0.96223379578182422</v>
      </c>
      <c r="AM412" s="24">
        <f t="shared" si="213"/>
        <v>-0.52203128776400576</v>
      </c>
      <c r="AN412" s="136">
        <f t="shared" si="216"/>
        <v>5.5515380676946586</v>
      </c>
      <c r="AO412" s="136">
        <f t="shared" si="216"/>
        <v>5.5515595080915654</v>
      </c>
      <c r="AP412" s="136">
        <f t="shared" si="216"/>
        <v>5.5516555515583832</v>
      </c>
      <c r="AQ412" s="136">
        <f t="shared" si="216"/>
        <v>5.5520856821088129</v>
      </c>
      <c r="AR412" s="136">
        <f t="shared" si="216"/>
        <v>5.5540099902212514</v>
      </c>
      <c r="AS412" s="136">
        <f t="shared" si="216"/>
        <v>5.5625788146420341</v>
      </c>
      <c r="AT412" s="136">
        <f t="shared" si="216"/>
        <v>5.5999856500139344</v>
      </c>
      <c r="AU412" s="136">
        <f t="shared" si="214"/>
        <v>5.7519621447920963</v>
      </c>
    </row>
    <row r="413" spans="1:47" ht="12.95" customHeight="1" x14ac:dyDescent="0.2">
      <c r="A413" s="63" t="s">
        <v>673</v>
      </c>
      <c r="B413" s="64" t="s">
        <v>644</v>
      </c>
      <c r="C413" s="63">
        <v>52338.506000000001</v>
      </c>
      <c r="D413" s="63">
        <v>4.0000000000000002E-4</v>
      </c>
      <c r="E413" s="129">
        <f t="shared" si="200"/>
        <v>51890.888782995637</v>
      </c>
      <c r="F413" s="129">
        <f t="shared" si="201"/>
        <v>51891</v>
      </c>
      <c r="G413" s="130">
        <f t="shared" si="197"/>
        <v>-2.6396899993414991E-2</v>
      </c>
      <c r="K413" s="129">
        <f t="shared" ref="K413:K421" si="217">G413</f>
        <v>-2.6396899993414991E-2</v>
      </c>
      <c r="O413" s="129">
        <f ca="1">+C$11+C$12*F413</f>
        <v>-3.6427312378857157E-2</v>
      </c>
      <c r="P413" s="129" t="s">
        <v>567</v>
      </c>
      <c r="Q413" s="201">
        <f t="shared" si="202"/>
        <v>37320.006000000001</v>
      </c>
      <c r="S413" s="131">
        <v>1</v>
      </c>
      <c r="T413" s="129" t="s">
        <v>567</v>
      </c>
      <c r="Z413" s="24">
        <f t="shared" si="203"/>
        <v>51891</v>
      </c>
      <c r="AA413" s="136">
        <f t="shared" si="204"/>
        <v>-2.75590854560325E-2</v>
      </c>
      <c r="AB413" s="136">
        <f t="shared" si="205"/>
        <v>1.1621854626175099E-3</v>
      </c>
      <c r="AC413" s="136">
        <f t="shared" si="215"/>
        <v>1.1621854626175099E-3</v>
      </c>
      <c r="AD413" s="136"/>
      <c r="AE413" s="136">
        <f t="shared" si="206"/>
        <v>1.3506750495194754E-6</v>
      </c>
      <c r="AF413" s="202">
        <f t="shared" si="207"/>
        <v>37320.006000000001</v>
      </c>
      <c r="AG413" s="203"/>
      <c r="AH413" s="24">
        <f t="shared" si="208"/>
        <v>-9.4029448359394651E-3</v>
      </c>
      <c r="AI413" s="24">
        <f t="shared" si="209"/>
        <v>1.1757528504588544</v>
      </c>
      <c r="AJ413" s="24">
        <f t="shared" si="210"/>
        <v>-0.9993436702536459</v>
      </c>
      <c r="AK413" s="24">
        <f t="shared" si="211"/>
        <v>-0.24312740601501004</v>
      </c>
      <c r="AL413" s="24">
        <f t="shared" si="212"/>
        <v>-0.94487666788667368</v>
      </c>
      <c r="AM413" s="24">
        <f t="shared" si="213"/>
        <v>-0.5110372029941983</v>
      </c>
      <c r="AN413" s="136">
        <f t="shared" si="216"/>
        <v>5.5656460959460858</v>
      </c>
      <c r="AO413" s="136">
        <f t="shared" si="216"/>
        <v>5.5656686609143149</v>
      </c>
      <c r="AP413" s="136">
        <f t="shared" si="216"/>
        <v>5.5657684873044788</v>
      </c>
      <c r="AQ413" s="136">
        <f t="shared" si="216"/>
        <v>5.5662100104374588</v>
      </c>
      <c r="AR413" s="136">
        <f t="shared" si="216"/>
        <v>5.5681607941445046</v>
      </c>
      <c r="AS413" s="136">
        <f t="shared" si="216"/>
        <v>5.5767407903286266</v>
      </c>
      <c r="AT413" s="136">
        <f t="shared" si="216"/>
        <v>5.6137626796684144</v>
      </c>
      <c r="AU413" s="136">
        <f t="shared" si="214"/>
        <v>5.7629007882756413</v>
      </c>
    </row>
    <row r="414" spans="1:47" ht="12.95" customHeight="1" x14ac:dyDescent="0.2">
      <c r="A414" s="63" t="s">
        <v>673</v>
      </c>
      <c r="B414" s="64" t="s">
        <v>646</v>
      </c>
      <c r="C414" s="63">
        <v>52338.621200000001</v>
      </c>
      <c r="D414" s="63">
        <v>1E-4</v>
      </c>
      <c r="E414" s="129">
        <f t="shared" si="200"/>
        <v>51891.374150554126</v>
      </c>
      <c r="F414" s="129">
        <f t="shared" si="201"/>
        <v>51891.5</v>
      </c>
      <c r="G414" s="130">
        <f t="shared" si="197"/>
        <v>-2.986984999733977E-2</v>
      </c>
      <c r="K414" s="129">
        <f t="shared" si="217"/>
        <v>-2.986984999733977E-2</v>
      </c>
      <c r="O414" s="199">
        <f ca="1">+C$11+C$12*F414</f>
        <v>-3.6426351635578863E-2</v>
      </c>
      <c r="P414" s="129" t="s">
        <v>567</v>
      </c>
      <c r="Q414" s="201">
        <f t="shared" si="202"/>
        <v>37320.121200000001</v>
      </c>
      <c r="S414" s="131">
        <v>1</v>
      </c>
      <c r="T414" s="129" t="s">
        <v>567</v>
      </c>
      <c r="Z414" s="24">
        <f t="shared" si="203"/>
        <v>51891.5</v>
      </c>
      <c r="AA414" s="136">
        <f t="shared" si="204"/>
        <v>-2.7558847346561534E-2</v>
      </c>
      <c r="AB414" s="136">
        <f t="shared" si="205"/>
        <v>-2.3110026507782364E-3</v>
      </c>
      <c r="AC414" s="136">
        <f t="shared" si="215"/>
        <v>-2.3110026507782364E-3</v>
      </c>
      <c r="AD414" s="136"/>
      <c r="AE414" s="136">
        <f t="shared" si="206"/>
        <v>5.3407332519040349E-6</v>
      </c>
      <c r="AF414" s="202">
        <f t="shared" si="207"/>
        <v>37320.121200000001</v>
      </c>
      <c r="AG414" s="203"/>
      <c r="AH414" s="24">
        <f t="shared" si="208"/>
        <v>-9.4027544214685035E-3</v>
      </c>
      <c r="AI414" s="24">
        <f t="shared" si="209"/>
        <v>1.1757774736733706</v>
      </c>
      <c r="AJ414" s="24">
        <f t="shared" si="210"/>
        <v>-0.99933999626507275</v>
      </c>
      <c r="AK414" s="24">
        <f t="shared" si="211"/>
        <v>-0.24310960439482326</v>
      </c>
      <c r="AL414" s="24">
        <f t="shared" si="212"/>
        <v>-0.94477538717801512</v>
      </c>
      <c r="AM414" s="24">
        <f t="shared" si="213"/>
        <v>-0.51097333910710152</v>
      </c>
      <c r="AN414" s="136">
        <f t="shared" si="216"/>
        <v>5.5657282685103402</v>
      </c>
      <c r="AO414" s="136">
        <f t="shared" si="216"/>
        <v>5.5657508400381071</v>
      </c>
      <c r="AP414" s="136">
        <f t="shared" si="216"/>
        <v>5.5658506882867229</v>
      </c>
      <c r="AQ414" s="136">
        <f t="shared" si="216"/>
        <v>5.5662922764296034</v>
      </c>
      <c r="AR414" s="136">
        <f t="shared" si="216"/>
        <v>5.5682432076183117</v>
      </c>
      <c r="AS414" s="136">
        <f t="shared" si="216"/>
        <v>5.5768232436575049</v>
      </c>
      <c r="AT414" s="136">
        <f t="shared" si="216"/>
        <v>5.6138428311841171</v>
      </c>
      <c r="AU414" s="136">
        <f t="shared" si="214"/>
        <v>5.76296438504008</v>
      </c>
    </row>
    <row r="415" spans="1:47" ht="12.95" customHeight="1" x14ac:dyDescent="0.2">
      <c r="A415" s="63" t="s">
        <v>673</v>
      </c>
      <c r="B415" s="64" t="s">
        <v>644</v>
      </c>
      <c r="C415" s="63">
        <v>52339.452400000002</v>
      </c>
      <c r="D415" s="63">
        <v>1E-4</v>
      </c>
      <c r="E415" s="129">
        <f t="shared" si="200"/>
        <v>51894.876212312935</v>
      </c>
      <c r="F415" s="129">
        <f t="shared" si="201"/>
        <v>51895</v>
      </c>
      <c r="G415" s="130">
        <f t="shared" si="197"/>
        <v>-2.9380499996477738E-2</v>
      </c>
      <c r="K415" s="129">
        <f t="shared" si="217"/>
        <v>-2.9380499996477738E-2</v>
      </c>
      <c r="O415" s="129">
        <f ca="1">+C$11+C$12*F415</f>
        <v>-3.6419626432630775E-2</v>
      </c>
      <c r="P415" s="129" t="s">
        <v>567</v>
      </c>
      <c r="Q415" s="201">
        <f t="shared" si="202"/>
        <v>37320.952400000002</v>
      </c>
      <c r="S415" s="131">
        <v>1</v>
      </c>
      <c r="T415" s="129" t="s">
        <v>567</v>
      </c>
      <c r="Z415" s="24">
        <f t="shared" si="203"/>
        <v>51895</v>
      </c>
      <c r="AA415" s="136">
        <f t="shared" si="204"/>
        <v>-2.7557178522657003E-2</v>
      </c>
      <c r="AB415" s="136">
        <f t="shared" si="205"/>
        <v>-1.8233214738207354E-3</v>
      </c>
      <c r="AC415" s="136">
        <f t="shared" si="215"/>
        <v>-1.8233214738207354E-3</v>
      </c>
      <c r="AD415" s="136"/>
      <c r="AE415" s="136">
        <f t="shared" si="206"/>
        <v>3.3245011968958189E-6</v>
      </c>
      <c r="AF415" s="202">
        <f t="shared" si="207"/>
        <v>37320.952400000002</v>
      </c>
      <c r="AG415" s="203"/>
      <c r="AH415" s="24">
        <f t="shared" si="208"/>
        <v>-9.401419630563972E-3</v>
      </c>
      <c r="AI415" s="24">
        <f t="shared" si="209"/>
        <v>1.1759498145375968</v>
      </c>
      <c r="AJ415" s="24">
        <f t="shared" si="210"/>
        <v>-0.99931398691968198</v>
      </c>
      <c r="AK415" s="24">
        <f t="shared" si="211"/>
        <v>-0.24298490233795442</v>
      </c>
      <c r="AL415" s="24">
        <f t="shared" si="212"/>
        <v>-0.94406630343146736</v>
      </c>
      <c r="AM415" s="24">
        <f t="shared" si="213"/>
        <v>-0.51052630953123357</v>
      </c>
      <c r="AN415" s="136">
        <f t="shared" si="216"/>
        <v>5.5663035246493342</v>
      </c>
      <c r="AO415" s="136">
        <f t="shared" si="216"/>
        <v>5.5663261420992907</v>
      </c>
      <c r="AP415" s="136">
        <f t="shared" si="216"/>
        <v>5.5664261433079956</v>
      </c>
      <c r="AQ415" s="136">
        <f t="shared" si="216"/>
        <v>5.5668681861075617</v>
      </c>
      <c r="AR415" s="136">
        <f t="shared" si="216"/>
        <v>5.5688201475458516</v>
      </c>
      <c r="AS415" s="136">
        <f t="shared" si="216"/>
        <v>5.5774004544098492</v>
      </c>
      <c r="AT415" s="136">
        <f t="shared" si="216"/>
        <v>5.6144039086779127</v>
      </c>
      <c r="AU415" s="136">
        <f t="shared" si="214"/>
        <v>5.7634095623911552</v>
      </c>
    </row>
    <row r="416" spans="1:47" ht="12.95" customHeight="1" x14ac:dyDescent="0.2">
      <c r="A416" s="63" t="s">
        <v>673</v>
      </c>
      <c r="B416" s="64" t="s">
        <v>646</v>
      </c>
      <c r="C416" s="63">
        <v>52339.57</v>
      </c>
      <c r="D416" s="63">
        <v>1E-4</v>
      </c>
      <c r="E416" s="129">
        <f t="shared" si="200"/>
        <v>51895.371691695553</v>
      </c>
      <c r="F416" s="129">
        <f t="shared" si="201"/>
        <v>51895.5</v>
      </c>
      <c r="G416" s="130">
        <f t="shared" si="197"/>
        <v>-3.0453449995547999E-2</v>
      </c>
      <c r="K416" s="129">
        <f t="shared" si="217"/>
        <v>-3.0453449995547999E-2</v>
      </c>
      <c r="O416" s="199">
        <f ca="1">+C$11+C$12*F416</f>
        <v>-3.6418665689352481E-2</v>
      </c>
      <c r="P416" s="129" t="s">
        <v>567</v>
      </c>
      <c r="Q416" s="201">
        <f t="shared" si="202"/>
        <v>37321.07</v>
      </c>
      <c r="S416" s="131">
        <v>1</v>
      </c>
      <c r="T416" s="129" t="s">
        <v>567</v>
      </c>
      <c r="Z416" s="24">
        <f t="shared" si="203"/>
        <v>51895.5</v>
      </c>
      <c r="AA416" s="136">
        <f t="shared" si="204"/>
        <v>-2.755693982526719E-2</v>
      </c>
      <c r="AB416" s="136">
        <f t="shared" si="205"/>
        <v>-2.8965101702808083E-3</v>
      </c>
      <c r="AC416" s="136">
        <f t="shared" si="215"/>
        <v>-2.8965101702808083E-3</v>
      </c>
      <c r="AD416" s="136"/>
      <c r="AE416" s="136">
        <f t="shared" si="206"/>
        <v>8.3897711665401566E-6</v>
      </c>
      <c r="AF416" s="202">
        <f t="shared" si="207"/>
        <v>37321.07</v>
      </c>
      <c r="AG416" s="203"/>
      <c r="AH416" s="24">
        <f t="shared" si="208"/>
        <v>-9.4012286761741646E-3</v>
      </c>
      <c r="AI416" s="24">
        <f t="shared" si="209"/>
        <v>1.1759744315641194</v>
      </c>
      <c r="AJ416" s="24">
        <f t="shared" si="210"/>
        <v>-0.99931022965173222</v>
      </c>
      <c r="AK416" s="24">
        <f t="shared" si="211"/>
        <v>-0.24296707479756402</v>
      </c>
      <c r="AL416" s="24">
        <f t="shared" si="212"/>
        <v>-0.94396498878450796</v>
      </c>
      <c r="AM416" s="24">
        <f t="shared" si="213"/>
        <v>-0.51046245068068019</v>
      </c>
      <c r="AN416" s="136">
        <f t="shared" si="216"/>
        <v>5.5663857109812822</v>
      </c>
      <c r="AO416" s="136">
        <f t="shared" si="216"/>
        <v>5.5664083349923148</v>
      </c>
      <c r="AP416" s="136">
        <f t="shared" si="216"/>
        <v>5.5665083580454136</v>
      </c>
      <c r="AQ416" s="136">
        <f t="shared" si="216"/>
        <v>5.566950465736876</v>
      </c>
      <c r="AR416" s="136">
        <f t="shared" si="216"/>
        <v>5.5689025740502753</v>
      </c>
      <c r="AS416" s="136">
        <f t="shared" si="216"/>
        <v>5.5774829184374628</v>
      </c>
      <c r="AT416" s="136">
        <f t="shared" si="216"/>
        <v>5.6144840650167751</v>
      </c>
      <c r="AU416" s="136">
        <f t="shared" si="214"/>
        <v>5.7634731591555939</v>
      </c>
    </row>
    <row r="417" spans="1:47" ht="12.95" customHeight="1" x14ac:dyDescent="0.2">
      <c r="A417" s="319" t="s">
        <v>1429</v>
      </c>
      <c r="B417" s="220" t="str">
        <f>IF(INT(F417)=F417,"I","II")</f>
        <v>II</v>
      </c>
      <c r="C417" s="220">
        <v>52341.707600000002</v>
      </c>
      <c r="D417" s="220" t="s">
        <v>466</v>
      </c>
      <c r="E417" s="129">
        <f t="shared" si="200"/>
        <v>51904.377956391938</v>
      </c>
      <c r="F417" s="129">
        <f t="shared" si="201"/>
        <v>51904.5</v>
      </c>
      <c r="G417" s="130">
        <f t="shared" si="197"/>
        <v>-2.8966549994947854E-2</v>
      </c>
      <c r="K417" s="130">
        <f t="shared" si="217"/>
        <v>-2.8966549994947854E-2</v>
      </c>
      <c r="Q417" s="201">
        <f t="shared" si="202"/>
        <v>37323.207600000002</v>
      </c>
      <c r="S417" s="131">
        <v>1</v>
      </c>
      <c r="T417" s="129" t="s">
        <v>567</v>
      </c>
      <c r="Z417" s="24">
        <f t="shared" si="203"/>
        <v>51904.5</v>
      </c>
      <c r="AA417" s="136">
        <f t="shared" si="204"/>
        <v>-2.7552630701015726E-2</v>
      </c>
      <c r="AB417" s="136">
        <f t="shared" si="205"/>
        <v>-1.4139192939321282E-3</v>
      </c>
      <c r="AC417" s="136">
        <f t="shared" si="215"/>
        <v>-1.4139192939321282E-3</v>
      </c>
      <c r="AD417" s="136"/>
      <c r="AE417" s="136">
        <f t="shared" si="206"/>
        <v>1.9991677697535278E-6</v>
      </c>
      <c r="AF417" s="202">
        <f t="shared" si="207"/>
        <v>37323.207600000002</v>
      </c>
      <c r="AG417" s="203"/>
      <c r="AH417" s="24">
        <f t="shared" si="208"/>
        <v>-9.3977799519227041E-3</v>
      </c>
      <c r="AI417" s="24">
        <f t="shared" si="209"/>
        <v>1.176417404920143</v>
      </c>
      <c r="AJ417" s="24">
        <f t="shared" si="210"/>
        <v>-0.99924081656215824</v>
      </c>
      <c r="AK417" s="24">
        <f t="shared" si="211"/>
        <v>-0.24264562481372354</v>
      </c>
      <c r="AL417" s="24">
        <f t="shared" si="212"/>
        <v>-0.94214059978680498</v>
      </c>
      <c r="AM417" s="24">
        <f t="shared" si="213"/>
        <v>-0.50931309878234976</v>
      </c>
      <c r="AN417" s="136">
        <f t="shared" si="216"/>
        <v>5.5678653591460225</v>
      </c>
      <c r="AO417" s="136">
        <f t="shared" si="216"/>
        <v>5.5678881012877097</v>
      </c>
      <c r="AP417" s="136">
        <f t="shared" si="216"/>
        <v>5.5679885172338937</v>
      </c>
      <c r="AQ417" s="136">
        <f t="shared" si="216"/>
        <v>5.5684317904408429</v>
      </c>
      <c r="AR417" s="136">
        <f t="shared" si="216"/>
        <v>5.5703865295048294</v>
      </c>
      <c r="AS417" s="136">
        <f t="shared" si="216"/>
        <v>5.5789674994286322</v>
      </c>
      <c r="AT417" s="136">
        <f t="shared" si="216"/>
        <v>5.6159269820949058</v>
      </c>
      <c r="AU417" s="136">
        <f t="shared" si="214"/>
        <v>5.7646179009154999</v>
      </c>
    </row>
    <row r="418" spans="1:47" ht="12.95" customHeight="1" x14ac:dyDescent="0.2">
      <c r="A418" s="63" t="s">
        <v>673</v>
      </c>
      <c r="B418" s="64" t="s">
        <v>646</v>
      </c>
      <c r="C418" s="63">
        <v>52345.505499999999</v>
      </c>
      <c r="D418" s="63">
        <v>1E-4</v>
      </c>
      <c r="E418" s="129">
        <f t="shared" si="200"/>
        <v>51920.379496759801</v>
      </c>
      <c r="F418" s="129">
        <f t="shared" si="201"/>
        <v>51920.5</v>
      </c>
      <c r="G418" s="130">
        <f t="shared" si="197"/>
        <v>-2.8600949997780845E-2</v>
      </c>
      <c r="K418" s="129">
        <f t="shared" si="217"/>
        <v>-2.8600949997780845E-2</v>
      </c>
      <c r="O418" s="199">
        <f ca="1">+C$11+C$12*F418</f>
        <v>-3.6370628525437584E-2</v>
      </c>
      <c r="P418" s="129" t="s">
        <v>567</v>
      </c>
      <c r="Q418" s="201">
        <f t="shared" si="202"/>
        <v>37327.005499999999</v>
      </c>
      <c r="S418" s="131">
        <v>1</v>
      </c>
      <c r="T418" s="129" t="s">
        <v>567</v>
      </c>
      <c r="Z418" s="24">
        <f t="shared" si="203"/>
        <v>51920.5</v>
      </c>
      <c r="AA418" s="136">
        <f t="shared" si="204"/>
        <v>-2.7544911188079911E-2</v>
      </c>
      <c r="AB418" s="136">
        <f t="shared" si="205"/>
        <v>-1.0560388097009335E-3</v>
      </c>
      <c r="AC418" s="136">
        <f t="shared" si="215"/>
        <v>-1.0560388097009335E-3</v>
      </c>
      <c r="AD418" s="136"/>
      <c r="AE418" s="136">
        <f t="shared" si="206"/>
        <v>1.1152179675945644E-6</v>
      </c>
      <c r="AF418" s="202">
        <f t="shared" si="207"/>
        <v>37327.005499999999</v>
      </c>
      <c r="AG418" s="203"/>
      <c r="AH418" s="24">
        <f t="shared" si="208"/>
        <v>-9.3915948389868848E-3</v>
      </c>
      <c r="AI418" s="24">
        <f t="shared" si="209"/>
        <v>1.177204283629955</v>
      </c>
      <c r="AJ418" s="24">
        <f t="shared" si="210"/>
        <v>-0.99910906046891701</v>
      </c>
      <c r="AK418" s="24">
        <f t="shared" si="211"/>
        <v>-0.24207156351623477</v>
      </c>
      <c r="AL418" s="24">
        <f t="shared" si="212"/>
        <v>-0.93889384874300652</v>
      </c>
      <c r="AM418" s="24">
        <f t="shared" si="213"/>
        <v>-0.50727030712060339</v>
      </c>
      <c r="AN418" s="136">
        <f t="shared" si="216"/>
        <v>5.5704972203492096</v>
      </c>
      <c r="AO418" s="136">
        <f t="shared" si="216"/>
        <v>5.5705201726349669</v>
      </c>
      <c r="AP418" s="136">
        <f t="shared" si="216"/>
        <v>5.5706212855829413</v>
      </c>
      <c r="AQ418" s="136">
        <f t="shared" si="216"/>
        <v>5.571066618813119</v>
      </c>
      <c r="AR418" s="136">
        <f t="shared" si="216"/>
        <v>5.5730259736586234</v>
      </c>
      <c r="AS418" s="136">
        <f t="shared" si="216"/>
        <v>5.5816078220018008</v>
      </c>
      <c r="AT418" s="136">
        <f t="shared" si="216"/>
        <v>5.6184926488713449</v>
      </c>
      <c r="AU418" s="136">
        <f t="shared" si="214"/>
        <v>5.7666529973775544</v>
      </c>
    </row>
    <row r="419" spans="1:47" ht="12.95" customHeight="1" x14ac:dyDescent="0.2">
      <c r="A419" s="319" t="s">
        <v>1429</v>
      </c>
      <c r="B419" s="220" t="str">
        <f t="shared" ref="B419:B424" si="218">IF(INT(F419)=F419,"I","II")</f>
        <v>I</v>
      </c>
      <c r="C419" s="220">
        <v>52373.6325</v>
      </c>
      <c r="D419" s="220" t="s">
        <v>466</v>
      </c>
      <c r="E419" s="129">
        <f t="shared" si="200"/>
        <v>52038.885862363757</v>
      </c>
      <c r="F419" s="129">
        <f t="shared" si="201"/>
        <v>52039</v>
      </c>
      <c r="G419" s="130">
        <f t="shared" si="197"/>
        <v>-2.7090099996712524E-2</v>
      </c>
      <c r="K419" s="130">
        <f t="shared" si="217"/>
        <v>-2.7090099996712524E-2</v>
      </c>
      <c r="Q419" s="201">
        <f t="shared" si="202"/>
        <v>37355.1325</v>
      </c>
      <c r="S419" s="131">
        <v>1</v>
      </c>
      <c r="T419" s="129" t="s">
        <v>567</v>
      </c>
      <c r="Z419" s="24">
        <f t="shared" si="203"/>
        <v>52039</v>
      </c>
      <c r="AA419" s="136">
        <f t="shared" si="204"/>
        <v>-2.7485386091385205E-2</v>
      </c>
      <c r="AB419" s="136">
        <f t="shared" si="205"/>
        <v>3.9528609467268105E-4</v>
      </c>
      <c r="AC419" s="136">
        <f t="shared" si="215"/>
        <v>3.9528609467268105E-4</v>
      </c>
      <c r="AD419" s="136"/>
      <c r="AE419" s="136">
        <f t="shared" si="206"/>
        <v>1.5625109664157978E-7</v>
      </c>
      <c r="AF419" s="202">
        <f t="shared" si="207"/>
        <v>37355.1325</v>
      </c>
      <c r="AG419" s="203"/>
      <c r="AH419" s="24">
        <f t="shared" si="208"/>
        <v>-9.3436251512921814E-3</v>
      </c>
      <c r="AI419" s="24">
        <f t="shared" si="209"/>
        <v>1.1830055062546472</v>
      </c>
      <c r="AJ419" s="24">
        <f t="shared" si="210"/>
        <v>-0.99779654747224966</v>
      </c>
      <c r="AK419" s="24">
        <f t="shared" si="211"/>
        <v>-0.2377161851462376</v>
      </c>
      <c r="AL419" s="24">
        <f t="shared" si="212"/>
        <v>-0.91471257293072772</v>
      </c>
      <c r="AM419" s="24">
        <f t="shared" si="213"/>
        <v>-0.49216040411123257</v>
      </c>
      <c r="AN419" s="136">
        <f t="shared" si="216"/>
        <v>5.5900440775270459</v>
      </c>
      <c r="AO419" s="136">
        <f t="shared" si="216"/>
        <v>5.5900685886886619</v>
      </c>
      <c r="AP419" s="136">
        <f t="shared" si="216"/>
        <v>5.5901747952277905</v>
      </c>
      <c r="AQ419" s="136">
        <f t="shared" si="216"/>
        <v>5.5906348785901452</v>
      </c>
      <c r="AR419" s="136">
        <f t="shared" si="216"/>
        <v>5.5926259215698559</v>
      </c>
      <c r="AS419" s="136">
        <f t="shared" si="216"/>
        <v>5.6012049050761643</v>
      </c>
      <c r="AT419" s="136">
        <f t="shared" si="216"/>
        <v>5.6375135736886159</v>
      </c>
      <c r="AU419" s="136">
        <f t="shared" si="214"/>
        <v>5.7817254305496482</v>
      </c>
    </row>
    <row r="420" spans="1:47" ht="12.95" customHeight="1" x14ac:dyDescent="0.2">
      <c r="A420" s="319" t="s">
        <v>1515</v>
      </c>
      <c r="B420" s="220" t="str">
        <f t="shared" si="218"/>
        <v>I</v>
      </c>
      <c r="C420" s="220">
        <v>52597.9257</v>
      </c>
      <c r="D420" s="220" t="s">
        <v>466</v>
      </c>
      <c r="E420" s="129">
        <f t="shared" si="200"/>
        <v>52983.891442826702</v>
      </c>
      <c r="F420" s="129">
        <f t="shared" si="201"/>
        <v>52984</v>
      </c>
      <c r="G420" s="130">
        <f t="shared" si="197"/>
        <v>-2.5765599995793309E-2</v>
      </c>
      <c r="K420" s="130">
        <f t="shared" si="217"/>
        <v>-2.5765599995793309E-2</v>
      </c>
      <c r="O420" s="199"/>
      <c r="P420" s="129" t="s">
        <v>567</v>
      </c>
      <c r="Q420" s="201">
        <f t="shared" si="202"/>
        <v>37579.4257</v>
      </c>
      <c r="S420" s="131">
        <v>1</v>
      </c>
      <c r="T420" s="129" t="s">
        <v>567</v>
      </c>
      <c r="Z420" s="24">
        <f t="shared" si="203"/>
        <v>52984</v>
      </c>
      <c r="AA420" s="136">
        <f t="shared" si="204"/>
        <v>-2.6859424561267949E-2</v>
      </c>
      <c r="AB420" s="136">
        <f t="shared" si="205"/>
        <v>1.0938245654746395E-3</v>
      </c>
      <c r="AC420" s="136">
        <f t="shared" si="215"/>
        <v>1.0938245654746395E-3</v>
      </c>
      <c r="AD420" s="136"/>
      <c r="AE420" s="136">
        <f t="shared" si="206"/>
        <v>1.196452180035784E-6</v>
      </c>
      <c r="AF420" s="202">
        <f t="shared" si="207"/>
        <v>37579.4257</v>
      </c>
      <c r="AG420" s="203"/>
      <c r="AH420" s="24">
        <f t="shared" si="208"/>
        <v>-8.8218744411749182E-3</v>
      </c>
      <c r="AI420" s="24">
        <f t="shared" si="209"/>
        <v>1.2268190648910062</v>
      </c>
      <c r="AJ420" s="24">
        <f t="shared" si="210"/>
        <v>-0.96441077459196323</v>
      </c>
      <c r="AK420" s="24">
        <f t="shared" si="211"/>
        <v>-0.19634946346239276</v>
      </c>
      <c r="AL420" s="24">
        <f t="shared" si="212"/>
        <v>-0.71351874410654148</v>
      </c>
      <c r="AM420" s="24">
        <f t="shared" si="213"/>
        <v>-0.37270758890059452</v>
      </c>
      <c r="AN420" s="136">
        <f t="shared" si="216"/>
        <v>5.7492568000962576</v>
      </c>
      <c r="AO420" s="136">
        <f t="shared" si="216"/>
        <v>5.7492923370501163</v>
      </c>
      <c r="AP420" s="136">
        <f t="shared" si="216"/>
        <v>5.7494299383767453</v>
      </c>
      <c r="AQ420" s="136">
        <f t="shared" si="216"/>
        <v>5.7499626339035013</v>
      </c>
      <c r="AR420" s="136">
        <f t="shared" si="216"/>
        <v>5.7520232801690447</v>
      </c>
      <c r="AS420" s="136">
        <f t="shared" si="216"/>
        <v>5.7599712536709777</v>
      </c>
      <c r="AT420" s="136">
        <f t="shared" si="216"/>
        <v>5.7902956730620598</v>
      </c>
      <c r="AU420" s="136">
        <f t="shared" si="214"/>
        <v>5.9019233153397588</v>
      </c>
    </row>
    <row r="421" spans="1:47" ht="12.95" customHeight="1" x14ac:dyDescent="0.2">
      <c r="A421" s="319" t="s">
        <v>1515</v>
      </c>
      <c r="B421" s="220" t="str">
        <f t="shared" si="218"/>
        <v>I</v>
      </c>
      <c r="C421" s="220">
        <v>52611.928599999999</v>
      </c>
      <c r="D421" s="220" t="s">
        <v>466</v>
      </c>
      <c r="E421" s="129">
        <f t="shared" si="200"/>
        <v>53042.88930206927</v>
      </c>
      <c r="F421" s="129">
        <f t="shared" si="201"/>
        <v>53043</v>
      </c>
      <c r="G421" s="130">
        <f t="shared" si="197"/>
        <v>-2.6273700001183897E-2</v>
      </c>
      <c r="K421" s="130">
        <f t="shared" si="217"/>
        <v>-2.6273700001183897E-2</v>
      </c>
      <c r="Q421" s="201">
        <f t="shared" si="202"/>
        <v>37593.428599999999</v>
      </c>
      <c r="S421" s="131">
        <v>1</v>
      </c>
      <c r="T421" s="129" t="s">
        <v>567</v>
      </c>
      <c r="Z421" s="24">
        <f t="shared" si="203"/>
        <v>53043</v>
      </c>
      <c r="AA421" s="136">
        <f t="shared" si="204"/>
        <v>-2.6811297810898242E-2</v>
      </c>
      <c r="AB421" s="136">
        <f t="shared" si="205"/>
        <v>5.3759780971434495E-4</v>
      </c>
      <c r="AC421" s="136">
        <f t="shared" si="215"/>
        <v>5.3759780971434495E-4</v>
      </c>
      <c r="AD421" s="136"/>
      <c r="AE421" s="136">
        <f t="shared" si="206"/>
        <v>2.8901140500966103E-7</v>
      </c>
      <c r="AF421" s="202">
        <f t="shared" si="207"/>
        <v>37593.428599999999</v>
      </c>
      <c r="AG421" s="203"/>
      <c r="AH421" s="24">
        <f t="shared" si="208"/>
        <v>-8.7809648068052134E-3</v>
      </c>
      <c r="AI421" s="24">
        <f t="shared" si="209"/>
        <v>1.229359814028012</v>
      </c>
      <c r="AJ421" s="24">
        <f t="shared" si="210"/>
        <v>-0.96088140870473016</v>
      </c>
      <c r="AK421" s="24">
        <f t="shared" si="211"/>
        <v>-0.19337547856187912</v>
      </c>
      <c r="AL421" s="24">
        <f t="shared" si="212"/>
        <v>-0.70048025019199256</v>
      </c>
      <c r="AM421" s="24">
        <f t="shared" si="213"/>
        <v>-0.36530063944681362</v>
      </c>
      <c r="AN421" s="136">
        <f t="shared" ref="AN421:AT430" si="219">$AU421+$AB$7*SIN(AO421)</f>
        <v>5.7593846472892514</v>
      </c>
      <c r="AO421" s="136">
        <f t="shared" si="219"/>
        <v>5.7594206845701938</v>
      </c>
      <c r="AP421" s="136">
        <f t="shared" si="219"/>
        <v>5.7595593998575474</v>
      </c>
      <c r="AQ421" s="136">
        <f t="shared" si="219"/>
        <v>5.76009324136297</v>
      </c>
      <c r="AR421" s="136">
        <f t="shared" si="219"/>
        <v>5.762146183821109</v>
      </c>
      <c r="AS421" s="136">
        <f t="shared" si="219"/>
        <v>5.7700186249773386</v>
      </c>
      <c r="AT421" s="136">
        <f t="shared" si="219"/>
        <v>5.7998928856969627</v>
      </c>
      <c r="AU421" s="136">
        <f t="shared" si="214"/>
        <v>5.9094277335435859</v>
      </c>
    </row>
    <row r="422" spans="1:47" ht="12.95" customHeight="1" x14ac:dyDescent="0.2">
      <c r="A422" s="219" t="s">
        <v>1495</v>
      </c>
      <c r="B422" s="220" t="str">
        <f t="shared" si="218"/>
        <v>I</v>
      </c>
      <c r="C422" s="220">
        <v>52618.337800000001</v>
      </c>
      <c r="D422" s="220" t="s">
        <v>467</v>
      </c>
      <c r="E422" s="129">
        <f t="shared" si="200"/>
        <v>53069.892928422203</v>
      </c>
      <c r="F422" s="129">
        <f t="shared" si="201"/>
        <v>53070</v>
      </c>
      <c r="G422" s="130">
        <f t="shared" si="197"/>
        <v>-2.5412999995751306E-2</v>
      </c>
      <c r="J422" s="130">
        <f>G422</f>
        <v>-2.5412999995751306E-2</v>
      </c>
      <c r="O422" s="199"/>
      <c r="Q422" s="201">
        <f t="shared" si="202"/>
        <v>37599.837800000001</v>
      </c>
      <c r="S422" s="131">
        <v>1</v>
      </c>
      <c r="T422" s="129" t="s">
        <v>567</v>
      </c>
      <c r="Z422" s="24">
        <f t="shared" si="203"/>
        <v>53070</v>
      </c>
      <c r="AA422" s="136">
        <f t="shared" si="204"/>
        <v>-2.6788916477896781E-2</v>
      </c>
      <c r="AB422" s="136">
        <f t="shared" si="205"/>
        <v>1.3759164821454742E-3</v>
      </c>
      <c r="AC422" s="136">
        <f t="shared" si="215"/>
        <v>1.3759164821454742E-3</v>
      </c>
      <c r="AD422" s="136"/>
      <c r="AE422" s="136">
        <f t="shared" si="206"/>
        <v>1.8931461658395769E-6</v>
      </c>
      <c r="AF422" s="202">
        <f t="shared" si="207"/>
        <v>37599.837800000001</v>
      </c>
      <c r="AG422" s="203"/>
      <c r="AH422" s="24">
        <f t="shared" si="208"/>
        <v>-8.7619140858037469E-3</v>
      </c>
      <c r="AI422" s="24">
        <f t="shared" si="209"/>
        <v>1.2305129948090952</v>
      </c>
      <c r="AJ422" s="24">
        <f t="shared" si="210"/>
        <v>-0.95920668621621297</v>
      </c>
      <c r="AK422" s="24">
        <f t="shared" si="211"/>
        <v>-0.19199937297851286</v>
      </c>
      <c r="AL422" s="24">
        <f t="shared" si="212"/>
        <v>-0.69449554551006998</v>
      </c>
      <c r="AM422" s="24">
        <f t="shared" si="213"/>
        <v>-0.36191266728085292</v>
      </c>
      <c r="AN422" s="136">
        <f t="shared" si="219"/>
        <v>5.7640263845506956</v>
      </c>
      <c r="AO422" s="136">
        <f t="shared" si="219"/>
        <v>5.7640626394894259</v>
      </c>
      <c r="AP422" s="136">
        <f t="shared" si="219"/>
        <v>5.764201820976715</v>
      </c>
      <c r="AQ422" s="136">
        <f t="shared" si="219"/>
        <v>5.7647360312908891</v>
      </c>
      <c r="AR422" s="136">
        <f t="shared" si="219"/>
        <v>5.7667849437841578</v>
      </c>
      <c r="AS422" s="136">
        <f t="shared" si="219"/>
        <v>5.7746214209850164</v>
      </c>
      <c r="AT422" s="136">
        <f t="shared" si="219"/>
        <v>5.8042868949522353</v>
      </c>
      <c r="AU422" s="136">
        <f t="shared" si="214"/>
        <v>5.9128619588233038</v>
      </c>
    </row>
    <row r="423" spans="1:47" ht="12.95" customHeight="1" x14ac:dyDescent="0.2">
      <c r="A423" s="219" t="s">
        <v>1523</v>
      </c>
      <c r="B423" s="220" t="str">
        <f t="shared" si="218"/>
        <v>II</v>
      </c>
      <c r="C423" s="220">
        <v>52685.147700000001</v>
      </c>
      <c r="D423" s="220" t="s">
        <v>467</v>
      </c>
      <c r="E423" s="129">
        <f t="shared" si="200"/>
        <v>53351.380411458566</v>
      </c>
      <c r="F423" s="129">
        <f t="shared" si="201"/>
        <v>53351.5</v>
      </c>
      <c r="G423" s="130">
        <f t="shared" si="197"/>
        <v>-2.8383849996316712E-2</v>
      </c>
      <c r="J423" s="130">
        <f>G423</f>
        <v>-2.8383849996316712E-2</v>
      </c>
      <c r="P423" s="129" t="s">
        <v>567</v>
      </c>
      <c r="Q423" s="201">
        <f t="shared" si="202"/>
        <v>37666.647700000001</v>
      </c>
      <c r="S423" s="131">
        <v>1</v>
      </c>
      <c r="T423" s="129" t="s">
        <v>567</v>
      </c>
      <c r="Z423" s="24">
        <f t="shared" si="203"/>
        <v>53351.5</v>
      </c>
      <c r="AA423" s="136">
        <f t="shared" si="204"/>
        <v>-2.6542209287464653E-2</v>
      </c>
      <c r="AB423" s="136">
        <f t="shared" si="205"/>
        <v>-1.8416407088520589E-3</v>
      </c>
      <c r="AC423" s="136">
        <f t="shared" si="215"/>
        <v>-1.8416407088520589E-3</v>
      </c>
      <c r="AD423" s="136"/>
      <c r="AE423" s="136">
        <f t="shared" si="206"/>
        <v>3.3916405005011142E-6</v>
      </c>
      <c r="AF423" s="202">
        <f t="shared" si="207"/>
        <v>37666.647700000001</v>
      </c>
      <c r="AG423" s="203"/>
      <c r="AH423" s="24">
        <f t="shared" si="208"/>
        <v>-8.550973722371626E-3</v>
      </c>
      <c r="AI423" s="24">
        <f t="shared" si="209"/>
        <v>1.2421530602614683</v>
      </c>
      <c r="AJ423" s="24">
        <f t="shared" si="210"/>
        <v>-0.93948689297175991</v>
      </c>
      <c r="AK423" s="24">
        <f t="shared" si="211"/>
        <v>-0.17709290049577286</v>
      </c>
      <c r="AL423" s="24">
        <f t="shared" si="212"/>
        <v>-0.63144243068235051</v>
      </c>
      <c r="AM423" s="24">
        <f t="shared" si="213"/>
        <v>-0.32664742390343593</v>
      </c>
      <c r="AN423" s="136">
        <f t="shared" si="219"/>
        <v>5.8126746617054401</v>
      </c>
      <c r="AO423" s="136">
        <f t="shared" si="219"/>
        <v>5.8127127127550029</v>
      </c>
      <c r="AP423" s="136">
        <f t="shared" si="219"/>
        <v>5.8128550043932439</v>
      </c>
      <c r="AQ423" s="136">
        <f t="shared" si="219"/>
        <v>5.8133870118298043</v>
      </c>
      <c r="AR423" s="136">
        <f t="shared" si="219"/>
        <v>5.8153748386040691</v>
      </c>
      <c r="AS423" s="136">
        <f t="shared" si="219"/>
        <v>5.8227847458407815</v>
      </c>
      <c r="AT423" s="136">
        <f t="shared" si="219"/>
        <v>5.8501726545824395</v>
      </c>
      <c r="AU423" s="136">
        <f t="shared" si="214"/>
        <v>5.9486669372025798</v>
      </c>
    </row>
    <row r="424" spans="1:47" ht="12.95" customHeight="1" x14ac:dyDescent="0.2">
      <c r="A424" s="219" t="s">
        <v>1523</v>
      </c>
      <c r="B424" s="220" t="str">
        <f t="shared" si="218"/>
        <v>I</v>
      </c>
      <c r="C424" s="220">
        <v>52685.269200000002</v>
      </c>
      <c r="D424" s="220" t="s">
        <v>467</v>
      </c>
      <c r="E424" s="129">
        <f t="shared" si="200"/>
        <v>53351.892322555417</v>
      </c>
      <c r="F424" s="129">
        <f t="shared" si="201"/>
        <v>53352</v>
      </c>
      <c r="G424" s="130">
        <f t="shared" si="197"/>
        <v>-2.5556799992045853E-2</v>
      </c>
      <c r="J424" s="130">
        <f>G424</f>
        <v>-2.5556799992045853E-2</v>
      </c>
      <c r="O424" s="199"/>
      <c r="Q424" s="201">
        <f t="shared" si="202"/>
        <v>37666.769200000002</v>
      </c>
      <c r="S424" s="131">
        <v>1</v>
      </c>
      <c r="T424" s="129" t="s">
        <v>567</v>
      </c>
      <c r="Z424" s="24">
        <f t="shared" si="203"/>
        <v>53352</v>
      </c>
      <c r="AA424" s="136">
        <f t="shared" si="204"/>
        <v>-2.654174940644341E-2</v>
      </c>
      <c r="AB424" s="136">
        <f t="shared" si="205"/>
        <v>9.8494941439755679E-4</v>
      </c>
      <c r="AC424" s="136">
        <f t="shared" si="215"/>
        <v>9.8494941439755679E-4</v>
      </c>
      <c r="AD424" s="136"/>
      <c r="AE424" s="136">
        <f t="shared" si="206"/>
        <v>9.701253489220901E-7</v>
      </c>
      <c r="AF424" s="202">
        <f t="shared" si="207"/>
        <v>37666.769200000002</v>
      </c>
      <c r="AG424" s="203"/>
      <c r="AH424" s="24">
        <f t="shared" si="208"/>
        <v>-8.5505790623503827E-3</v>
      </c>
      <c r="AI424" s="24">
        <f t="shared" si="209"/>
        <v>1.2421730775436908</v>
      </c>
      <c r="AJ424" s="24">
        <f t="shared" si="210"/>
        <v>-0.93944816069843651</v>
      </c>
      <c r="AK424" s="24">
        <f t="shared" si="211"/>
        <v>-0.17706552604337628</v>
      </c>
      <c r="AL424" s="24">
        <f t="shared" si="212"/>
        <v>-0.63132938928222504</v>
      </c>
      <c r="AM424" s="24">
        <f t="shared" si="213"/>
        <v>-0.32658487368197947</v>
      </c>
      <c r="AN424" s="136">
        <f t="shared" si="219"/>
        <v>5.8127614736753355</v>
      </c>
      <c r="AO424" s="136">
        <f t="shared" si="219"/>
        <v>5.8127995270806441</v>
      </c>
      <c r="AP424" s="136">
        <f t="shared" si="219"/>
        <v>5.8129418212473913</v>
      </c>
      <c r="AQ424" s="136">
        <f t="shared" si="219"/>
        <v>5.8134738146769163</v>
      </c>
      <c r="AR424" s="136">
        <f t="shared" si="219"/>
        <v>5.8154615018086107</v>
      </c>
      <c r="AS424" s="136">
        <f t="shared" si="219"/>
        <v>5.8228705686755005</v>
      </c>
      <c r="AT424" s="136">
        <f t="shared" si="219"/>
        <v>5.850254272997029</v>
      </c>
      <c r="AU424" s="136">
        <f t="shared" si="214"/>
        <v>5.9487305339670193</v>
      </c>
    </row>
    <row r="425" spans="1:47" ht="12.95" customHeight="1" x14ac:dyDescent="0.2">
      <c r="A425" s="52" t="s">
        <v>650</v>
      </c>
      <c r="B425" s="89"/>
      <c r="C425" s="63">
        <v>52694.525600000001</v>
      </c>
      <c r="D425" s="63">
        <v>1E-4</v>
      </c>
      <c r="E425" s="129">
        <f t="shared" si="200"/>
        <v>53390.891942940674</v>
      </c>
      <c r="F425" s="129">
        <f t="shared" si="201"/>
        <v>53391</v>
      </c>
      <c r="G425" s="130">
        <f t="shared" si="197"/>
        <v>-2.564689999417169E-2</v>
      </c>
      <c r="K425" s="129">
        <f t="shared" ref="K425:K432" si="220">G425</f>
        <v>-2.564689999417169E-2</v>
      </c>
      <c r="O425" s="129">
        <f ca="1">+C$11+C$12*F425</f>
        <v>-3.3545082543963267E-2</v>
      </c>
      <c r="P425" s="129" t="s">
        <v>567</v>
      </c>
      <c r="Q425" s="201">
        <f t="shared" si="202"/>
        <v>37676.025600000001</v>
      </c>
      <c r="S425" s="131">
        <v>1</v>
      </c>
      <c r="T425" s="129" t="s">
        <v>567</v>
      </c>
      <c r="Z425" s="24">
        <f t="shared" si="203"/>
        <v>53391</v>
      </c>
      <c r="AA425" s="136">
        <f t="shared" si="204"/>
        <v>-2.6505642132616618E-2</v>
      </c>
      <c r="AB425" s="136">
        <f t="shared" si="205"/>
        <v>8.5874213844492828E-4</v>
      </c>
      <c r="AC425" s="136">
        <f t="shared" si="215"/>
        <v>8.5874213844492828E-4</v>
      </c>
      <c r="AD425" s="136"/>
      <c r="AE425" s="136">
        <f t="shared" si="206"/>
        <v>7.3743806034096837E-7</v>
      </c>
      <c r="AF425" s="202">
        <f t="shared" si="207"/>
        <v>37676.025600000001</v>
      </c>
      <c r="AG425" s="203"/>
      <c r="AH425" s="24">
        <f t="shared" si="208"/>
        <v>-8.5195775125235899E-3</v>
      </c>
      <c r="AI425" s="24">
        <f t="shared" si="209"/>
        <v>1.2437268281729086</v>
      </c>
      <c r="AJ425" s="24">
        <f t="shared" si="210"/>
        <v>-0.93638616968852917</v>
      </c>
      <c r="AK425" s="24">
        <f t="shared" si="211"/>
        <v>-0.17492064837740998</v>
      </c>
      <c r="AL425" s="24">
        <f t="shared" si="212"/>
        <v>-0.62250097129094273</v>
      </c>
      <c r="AM425" s="24">
        <f t="shared" si="213"/>
        <v>-0.32170685593204557</v>
      </c>
      <c r="AN425" s="136">
        <f t="shared" si="219"/>
        <v>5.8195370999938438</v>
      </c>
      <c r="AO425" s="136">
        <f t="shared" si="219"/>
        <v>5.8195753273104822</v>
      </c>
      <c r="AP425" s="136">
        <f t="shared" si="219"/>
        <v>5.8197177843553467</v>
      </c>
      <c r="AQ425" s="136">
        <f t="shared" si="219"/>
        <v>5.8202485722468396</v>
      </c>
      <c r="AR425" s="136">
        <f t="shared" si="219"/>
        <v>5.8222250260037036</v>
      </c>
      <c r="AS425" s="136">
        <f t="shared" si="219"/>
        <v>5.8295676548300666</v>
      </c>
      <c r="AT425" s="136">
        <f t="shared" si="219"/>
        <v>5.8566217307060926</v>
      </c>
      <c r="AU425" s="136">
        <f t="shared" si="214"/>
        <v>5.953691081593278</v>
      </c>
    </row>
    <row r="426" spans="1:47" ht="12.95" customHeight="1" x14ac:dyDescent="0.2">
      <c r="A426" s="214" t="s">
        <v>643</v>
      </c>
      <c r="B426" s="207"/>
      <c r="C426" s="208">
        <v>52724.785400000001</v>
      </c>
      <c r="D426" s="208">
        <v>2.0000000000000001E-4</v>
      </c>
      <c r="E426" s="129">
        <f t="shared" si="200"/>
        <v>53518.384349592743</v>
      </c>
      <c r="F426" s="129">
        <f t="shared" si="201"/>
        <v>53518.5</v>
      </c>
      <c r="G426" s="130">
        <f t="shared" si="197"/>
        <v>-2.7449149994936306E-2</v>
      </c>
      <c r="I426" s="130"/>
      <c r="K426" s="129">
        <f t="shared" si="220"/>
        <v>-2.7449149994936306E-2</v>
      </c>
      <c r="O426" s="199">
        <f ca="1">+C$11+C$12*F426</f>
        <v>-3.3300093007997286E-2</v>
      </c>
      <c r="P426" s="129" t="s">
        <v>567</v>
      </c>
      <c r="Q426" s="201">
        <f t="shared" si="202"/>
        <v>37706.285400000001</v>
      </c>
      <c r="S426" s="131">
        <v>1</v>
      </c>
      <c r="T426" s="129" t="s">
        <v>567</v>
      </c>
      <c r="Z426" s="24">
        <f t="shared" si="203"/>
        <v>53518.5</v>
      </c>
      <c r="AA426" s="136">
        <f t="shared" si="204"/>
        <v>-2.6384343044307604E-2</v>
      </c>
      <c r="AB426" s="136">
        <f t="shared" si="205"/>
        <v>-1.0648069506287022E-3</v>
      </c>
      <c r="AC426" s="136">
        <f t="shared" si="215"/>
        <v>-1.0648069506287022E-3</v>
      </c>
      <c r="AD426" s="136"/>
      <c r="AE426" s="136">
        <f t="shared" si="206"/>
        <v>1.1338138421071955E-6</v>
      </c>
      <c r="AF426" s="202">
        <f t="shared" si="207"/>
        <v>37706.285400000001</v>
      </c>
      <c r="AG426" s="203"/>
      <c r="AH426" s="24">
        <f t="shared" si="208"/>
        <v>-8.41522495921458E-3</v>
      </c>
      <c r="AI426" s="24">
        <f t="shared" si="209"/>
        <v>1.2486987557681695</v>
      </c>
      <c r="AJ426" s="24">
        <f t="shared" si="210"/>
        <v>-0.92581025081334689</v>
      </c>
      <c r="AK426" s="24">
        <f t="shared" si="211"/>
        <v>-0.16777642527889416</v>
      </c>
      <c r="AL426" s="24">
        <f t="shared" si="212"/>
        <v>-0.59348654907018095</v>
      </c>
      <c r="AM426" s="24">
        <f t="shared" si="213"/>
        <v>-0.30577147025604218</v>
      </c>
      <c r="AN426" s="136">
        <f t="shared" si="219"/>
        <v>5.8417465075763753</v>
      </c>
      <c r="AO426" s="136">
        <f t="shared" si="219"/>
        <v>5.841785163100722</v>
      </c>
      <c r="AP426" s="136">
        <f t="shared" si="219"/>
        <v>5.8419276690824713</v>
      </c>
      <c r="AQ426" s="136">
        <f t="shared" si="219"/>
        <v>5.8424529433823169</v>
      </c>
      <c r="AR426" s="136">
        <f t="shared" si="219"/>
        <v>5.8443879725323562</v>
      </c>
      <c r="AS426" s="136">
        <f t="shared" si="219"/>
        <v>5.8515012656634768</v>
      </c>
      <c r="AT426" s="136">
        <f t="shared" si="219"/>
        <v>5.877454905069551</v>
      </c>
      <c r="AU426" s="136">
        <f t="shared" si="214"/>
        <v>5.9699082565252768</v>
      </c>
    </row>
    <row r="427" spans="1:47" ht="12.95" customHeight="1" x14ac:dyDescent="0.2">
      <c r="A427" s="319" t="s">
        <v>1515</v>
      </c>
      <c r="B427" s="220" t="str">
        <f>IF(INT(F427)=F427,"I","II")</f>
        <v>II</v>
      </c>
      <c r="C427" s="220">
        <v>52735.703999999998</v>
      </c>
      <c r="D427" s="220" t="s">
        <v>466</v>
      </c>
      <c r="E427" s="129">
        <f t="shared" si="200"/>
        <v>53564.387250843603</v>
      </c>
      <c r="F427" s="129">
        <f t="shared" si="201"/>
        <v>53564.5</v>
      </c>
      <c r="G427" s="130">
        <f t="shared" si="197"/>
        <v>-2.6760549997561611E-2</v>
      </c>
      <c r="K427" s="130">
        <f t="shared" si="220"/>
        <v>-2.6760549997561611E-2</v>
      </c>
      <c r="P427" s="129" t="s">
        <v>567</v>
      </c>
      <c r="Q427" s="201">
        <f t="shared" si="202"/>
        <v>37717.203999999998</v>
      </c>
      <c r="S427" s="131">
        <v>1</v>
      </c>
      <c r="T427" s="129" t="s">
        <v>567</v>
      </c>
      <c r="Z427" s="24">
        <f t="shared" si="203"/>
        <v>53564.5</v>
      </c>
      <c r="AA427" s="136">
        <f t="shared" si="204"/>
        <v>-2.6339358246824804E-2</v>
      </c>
      <c r="AB427" s="136">
        <f t="shared" si="205"/>
        <v>-4.2119175073680737E-4</v>
      </c>
      <c r="AC427" s="136">
        <f t="shared" si="215"/>
        <v>-4.2119175073680737E-4</v>
      </c>
      <c r="AD427" s="136"/>
      <c r="AE427" s="136">
        <f t="shared" si="206"/>
        <v>1.7740249088873687E-7</v>
      </c>
      <c r="AF427" s="202">
        <f t="shared" si="207"/>
        <v>37717.203999999998</v>
      </c>
      <c r="AG427" s="203"/>
      <c r="AH427" s="24">
        <f t="shared" si="208"/>
        <v>-8.3764499777317786E-3</v>
      </c>
      <c r="AI427" s="24">
        <f t="shared" si="209"/>
        <v>1.2504506729859319</v>
      </c>
      <c r="AJ427" s="24">
        <f t="shared" si="210"/>
        <v>-0.92178100327214607</v>
      </c>
      <c r="AK427" s="24">
        <f t="shared" si="211"/>
        <v>-0.16514981199169967</v>
      </c>
      <c r="AL427" s="24">
        <f t="shared" si="212"/>
        <v>-0.58296228963125041</v>
      </c>
      <c r="AM427" s="24">
        <f t="shared" si="213"/>
        <v>-0.30002654206205404</v>
      </c>
      <c r="AN427" s="136">
        <f t="shared" si="219"/>
        <v>5.8497808305070533</v>
      </c>
      <c r="AO427" s="136">
        <f t="shared" si="219"/>
        <v>5.8498195855619644</v>
      </c>
      <c r="AP427" s="136">
        <f t="shared" si="219"/>
        <v>5.8499619228334687</v>
      </c>
      <c r="AQ427" s="136">
        <f t="shared" si="219"/>
        <v>5.8504846103703079</v>
      </c>
      <c r="AR427" s="136">
        <f t="shared" si="219"/>
        <v>5.8524029306075889</v>
      </c>
      <c r="AS427" s="136">
        <f t="shared" si="219"/>
        <v>5.8594289817170919</v>
      </c>
      <c r="AT427" s="136">
        <f t="shared" si="219"/>
        <v>5.8849772198533774</v>
      </c>
      <c r="AU427" s="136">
        <f t="shared" si="214"/>
        <v>5.975759158853684</v>
      </c>
    </row>
    <row r="428" spans="1:47" ht="12.95" customHeight="1" x14ac:dyDescent="0.2">
      <c r="A428" s="319" t="s">
        <v>1515</v>
      </c>
      <c r="B428" s="220" t="str">
        <f>IF(INT(F428)=F428,"I","II")</f>
        <v>I</v>
      </c>
      <c r="C428" s="220">
        <v>52739.621200000001</v>
      </c>
      <c r="D428" s="220" t="s">
        <v>466</v>
      </c>
      <c r="E428" s="129">
        <f t="shared" si="200"/>
        <v>53580.89143313621</v>
      </c>
      <c r="F428" s="129">
        <f t="shared" si="201"/>
        <v>53581</v>
      </c>
      <c r="G428" s="130">
        <f t="shared" si="197"/>
        <v>-2.5767899998754729E-2</v>
      </c>
      <c r="K428" s="130">
        <f t="shared" si="220"/>
        <v>-2.5767899998754729E-2</v>
      </c>
      <c r="O428" s="199"/>
      <c r="Q428" s="201">
        <f t="shared" si="202"/>
        <v>37721.121200000001</v>
      </c>
      <c r="S428" s="131">
        <v>1</v>
      </c>
      <c r="T428" s="129" t="s">
        <v>567</v>
      </c>
      <c r="Z428" s="24">
        <f t="shared" si="203"/>
        <v>53581</v>
      </c>
      <c r="AA428" s="136">
        <f t="shared" si="204"/>
        <v>-2.6323064790082167E-2</v>
      </c>
      <c r="AB428" s="136">
        <f t="shared" si="205"/>
        <v>5.5516479132743796E-4</v>
      </c>
      <c r="AC428" s="136">
        <f t="shared" si="215"/>
        <v>5.5516479132743796E-4</v>
      </c>
      <c r="AD428" s="136"/>
      <c r="AE428" s="136">
        <f t="shared" si="206"/>
        <v>3.0820794552963773E-7</v>
      </c>
      <c r="AF428" s="202">
        <f t="shared" si="207"/>
        <v>37721.121200000001</v>
      </c>
      <c r="AG428" s="203"/>
      <c r="AH428" s="24">
        <f t="shared" si="208"/>
        <v>-8.3623963299891343E-3</v>
      </c>
      <c r="AI428" s="24">
        <f t="shared" si="209"/>
        <v>1.25107350474009</v>
      </c>
      <c r="AJ428" s="24">
        <f t="shared" si="210"/>
        <v>-0.92030802533001166</v>
      </c>
      <c r="AK428" s="24">
        <f t="shared" si="211"/>
        <v>-0.16420138616201727</v>
      </c>
      <c r="AL428" s="24">
        <f t="shared" si="212"/>
        <v>-0.57918012023158083</v>
      </c>
      <c r="AM428" s="24">
        <f t="shared" si="213"/>
        <v>-0.29796639604268699</v>
      </c>
      <c r="AN428" s="136">
        <f t="shared" si="219"/>
        <v>5.8526654389398969</v>
      </c>
      <c r="AO428" s="136">
        <f t="shared" si="219"/>
        <v>5.8527042223536903</v>
      </c>
      <c r="AP428" s="136">
        <f t="shared" si="219"/>
        <v>5.8528464745429227</v>
      </c>
      <c r="AQ428" s="136">
        <f t="shared" si="219"/>
        <v>5.8533681563909576</v>
      </c>
      <c r="AR428" s="136">
        <f t="shared" si="219"/>
        <v>5.8552802560180952</v>
      </c>
      <c r="AS428" s="136">
        <f t="shared" si="219"/>
        <v>5.8622744396314213</v>
      </c>
      <c r="AT428" s="136">
        <f t="shared" si="219"/>
        <v>5.8876762017343953</v>
      </c>
      <c r="AU428" s="136">
        <f t="shared" si="214"/>
        <v>5.9778578520801782</v>
      </c>
    </row>
    <row r="429" spans="1:47" ht="12.95" customHeight="1" x14ac:dyDescent="0.2">
      <c r="A429" s="63" t="s">
        <v>684</v>
      </c>
      <c r="B429" s="64" t="s">
        <v>644</v>
      </c>
      <c r="C429" s="63">
        <v>52753.388299999999</v>
      </c>
      <c r="D429" s="63">
        <v>1.1000000000000001E-3</v>
      </c>
      <c r="E429" s="129">
        <f t="shared" si="200"/>
        <v>53638.895805657485</v>
      </c>
      <c r="F429" s="129">
        <f t="shared" si="201"/>
        <v>53639</v>
      </c>
      <c r="G429" s="130">
        <f t="shared" si="197"/>
        <v>-2.4730099998123478E-2</v>
      </c>
      <c r="K429" s="129">
        <f t="shared" si="220"/>
        <v>-2.4730099998123478E-2</v>
      </c>
      <c r="N429" s="130"/>
      <c r="O429" s="129">
        <f ca="1">+C$11+C$12*F429</f>
        <v>-3.3068553877927481E-2</v>
      </c>
      <c r="P429" s="129" t="s">
        <v>567</v>
      </c>
      <c r="Q429" s="201">
        <f t="shared" si="202"/>
        <v>37734.888299999999</v>
      </c>
      <c r="S429" s="131">
        <v>0.8</v>
      </c>
      <c r="T429" s="129" t="s">
        <v>567</v>
      </c>
      <c r="Z429" s="24">
        <f t="shared" si="203"/>
        <v>53639</v>
      </c>
      <c r="AA429" s="136">
        <f t="shared" si="204"/>
        <v>-2.6265131348150301E-2</v>
      </c>
      <c r="AB429" s="136">
        <f t="shared" si="205"/>
        <v>1.5350313500268227E-3</v>
      </c>
      <c r="AC429" s="136">
        <f t="shared" si="215"/>
        <v>1.5350313500268227E-3</v>
      </c>
      <c r="AD429" s="136"/>
      <c r="AE429" s="136">
        <f t="shared" si="206"/>
        <v>1.8850569964521358E-6</v>
      </c>
      <c r="AF429" s="202">
        <f t="shared" si="207"/>
        <v>37734.888299999999</v>
      </c>
      <c r="AG429" s="203"/>
      <c r="AH429" s="24">
        <f t="shared" si="208"/>
        <v>-8.3123880080572705E-3</v>
      </c>
      <c r="AI429" s="24">
        <f t="shared" si="209"/>
        <v>1.2532390699594678</v>
      </c>
      <c r="AJ429" s="24">
        <f t="shared" si="210"/>
        <v>-0.91501397183722755</v>
      </c>
      <c r="AK429" s="24">
        <f t="shared" si="211"/>
        <v>-0.16084145437686079</v>
      </c>
      <c r="AL429" s="24">
        <f t="shared" si="212"/>
        <v>-0.56585551861752037</v>
      </c>
      <c r="AM429" s="24">
        <f t="shared" si="213"/>
        <v>-0.29072685410422044</v>
      </c>
      <c r="AN429" s="136">
        <f t="shared" si="219"/>
        <v>5.8628165879996947</v>
      </c>
      <c r="AO429" s="136">
        <f t="shared" si="219"/>
        <v>5.8628554397350356</v>
      </c>
      <c r="AP429" s="136">
        <f t="shared" si="219"/>
        <v>5.8629972887494848</v>
      </c>
      <c r="AQ429" s="136">
        <f t="shared" si="219"/>
        <v>5.8635151080607741</v>
      </c>
      <c r="AR429" s="136">
        <f t="shared" si="219"/>
        <v>5.8654043919558037</v>
      </c>
      <c r="AS429" s="136">
        <f t="shared" si="219"/>
        <v>5.8722841718559371</v>
      </c>
      <c r="AT429" s="136">
        <f t="shared" si="219"/>
        <v>5.8971666664928994</v>
      </c>
      <c r="AU429" s="136">
        <f t="shared" si="214"/>
        <v>5.985235076755127</v>
      </c>
    </row>
    <row r="430" spans="1:47" ht="12.95" customHeight="1" x14ac:dyDescent="0.2">
      <c r="A430" s="52" t="s">
        <v>654</v>
      </c>
      <c r="B430" s="89" t="s">
        <v>646</v>
      </c>
      <c r="C430" s="90">
        <v>52801.448199999999</v>
      </c>
      <c r="D430" s="90">
        <v>2.0000000000000001E-4</v>
      </c>
      <c r="E430" s="129">
        <f t="shared" si="200"/>
        <v>53841.384662637953</v>
      </c>
      <c r="F430" s="129">
        <f t="shared" si="201"/>
        <v>53841.5</v>
      </c>
      <c r="G430" s="130">
        <f t="shared" si="197"/>
        <v>-2.7374849996704143E-2</v>
      </c>
      <c r="K430" s="129">
        <f t="shared" si="220"/>
        <v>-2.7374849996704143E-2</v>
      </c>
      <c r="O430" s="199">
        <f ca="1">+C$11+C$12*F430</f>
        <v>-3.2679452850216797E-2</v>
      </c>
      <c r="P430" s="129" t="s">
        <v>567</v>
      </c>
      <c r="Q430" s="201">
        <f t="shared" si="202"/>
        <v>37782.948199999999</v>
      </c>
      <c r="S430" s="131">
        <v>1</v>
      </c>
      <c r="T430" s="129" t="s">
        <v>567</v>
      </c>
      <c r="Z430" s="24">
        <f t="shared" si="203"/>
        <v>53841.5</v>
      </c>
      <c r="AA430" s="136">
        <f t="shared" si="204"/>
        <v>-2.6054842971526222E-2</v>
      </c>
      <c r="AB430" s="136">
        <f t="shared" si="205"/>
        <v>-1.3200070251779203E-3</v>
      </c>
      <c r="AC430" s="136">
        <f t="shared" si="215"/>
        <v>-1.3200070251779203E-3</v>
      </c>
      <c r="AD430" s="136"/>
      <c r="AE430" s="136">
        <f t="shared" si="206"/>
        <v>1.7424185465190626E-6</v>
      </c>
      <c r="AF430" s="202">
        <f t="shared" si="207"/>
        <v>37782.948199999999</v>
      </c>
      <c r="AG430" s="203"/>
      <c r="AH430" s="24">
        <f t="shared" si="208"/>
        <v>-8.1304022464331934E-3</v>
      </c>
      <c r="AI430" s="24">
        <f t="shared" si="209"/>
        <v>1.2604975400785976</v>
      </c>
      <c r="AJ430" s="24">
        <f t="shared" si="210"/>
        <v>-0.8951055420527253</v>
      </c>
      <c r="AK430" s="24">
        <f t="shared" si="211"/>
        <v>-0.14879862772552505</v>
      </c>
      <c r="AL430" s="24">
        <f t="shared" si="212"/>
        <v>-0.51898083124928818</v>
      </c>
      <c r="AM430" s="24">
        <f t="shared" si="213"/>
        <v>-0.26547596926948025</v>
      </c>
      <c r="AN430" s="136">
        <f t="shared" si="219"/>
        <v>5.8983923538419569</v>
      </c>
      <c r="AO430" s="136">
        <f t="shared" si="219"/>
        <v>5.8984310460213596</v>
      </c>
      <c r="AP430" s="136">
        <f t="shared" si="219"/>
        <v>5.8985701889636939</v>
      </c>
      <c r="AQ430" s="136">
        <f t="shared" si="219"/>
        <v>5.8990705033443138</v>
      </c>
      <c r="AR430" s="136">
        <f t="shared" si="219"/>
        <v>5.9008686425007797</v>
      </c>
      <c r="AS430" s="136">
        <f t="shared" si="219"/>
        <v>5.9073205238492692</v>
      </c>
      <c r="AT430" s="136">
        <f t="shared" si="219"/>
        <v>5.9303383071238951</v>
      </c>
      <c r="AU430" s="136">
        <f t="shared" si="214"/>
        <v>6.0109917663530084</v>
      </c>
    </row>
    <row r="431" spans="1:47" ht="12.95" customHeight="1" x14ac:dyDescent="0.2">
      <c r="A431" s="319" t="s">
        <v>1515</v>
      </c>
      <c r="B431" s="220" t="str">
        <f>IF(INT(F431)=F431,"I","II")</f>
        <v>II</v>
      </c>
      <c r="C431" s="220">
        <v>52993.937899999997</v>
      </c>
      <c r="D431" s="220" t="s">
        <v>466</v>
      </c>
      <c r="E431" s="129">
        <f t="shared" si="200"/>
        <v>54652.393826899897</v>
      </c>
      <c r="F431" s="129">
        <f t="shared" si="201"/>
        <v>54652.5</v>
      </c>
      <c r="G431" s="130">
        <f t="shared" ref="G431:G447" si="221">C431-(C$7+F431*C$8)</f>
        <v>-2.5199750001775101E-2</v>
      </c>
      <c r="K431" s="130">
        <f t="shared" si="220"/>
        <v>-2.5199750001775101E-2</v>
      </c>
      <c r="P431" s="129" t="s">
        <v>567</v>
      </c>
      <c r="Q431" s="201">
        <f t="shared" si="202"/>
        <v>37975.437899999997</v>
      </c>
      <c r="S431" s="131">
        <v>1</v>
      </c>
      <c r="T431" s="129" t="s">
        <v>567</v>
      </c>
      <c r="Z431" s="24">
        <f t="shared" si="203"/>
        <v>54652.5</v>
      </c>
      <c r="AA431" s="136">
        <f t="shared" si="204"/>
        <v>-2.5090502650133184E-2</v>
      </c>
      <c r="AB431" s="136">
        <f t="shared" si="205"/>
        <v>-1.0924735164191679E-4</v>
      </c>
      <c r="AC431" s="136">
        <f t="shared" si="215"/>
        <v>-1.0924735164191679E-4</v>
      </c>
      <c r="AD431" s="136"/>
      <c r="AE431" s="136">
        <f t="shared" si="206"/>
        <v>1.193498384077262E-8</v>
      </c>
      <c r="AF431" s="202">
        <f t="shared" si="207"/>
        <v>37975.437899999997</v>
      </c>
      <c r="AG431" s="203"/>
      <c r="AH431" s="24">
        <f t="shared" si="208"/>
        <v>-7.2892755330401602E-3</v>
      </c>
      <c r="AI431" s="24">
        <f t="shared" si="209"/>
        <v>1.2841626381000233</v>
      </c>
      <c r="AJ431" s="24">
        <f t="shared" si="210"/>
        <v>-0.79321353294718022</v>
      </c>
      <c r="AK431" s="24">
        <f t="shared" si="211"/>
        <v>-9.6185212522690605E-2</v>
      </c>
      <c r="AL431" s="24">
        <f t="shared" si="212"/>
        <v>-0.32638119897198919</v>
      </c>
      <c r="AM431" s="24">
        <f t="shared" si="213"/>
        <v>-0.16465485166174096</v>
      </c>
      <c r="AN431" s="136">
        <f t="shared" ref="AN431:AT440" si="222">$AU431+$AB$7*SIN(AO431)</f>
        <v>6.0427037394854244</v>
      </c>
      <c r="AO431" s="136">
        <f t="shared" si="222"/>
        <v>6.0427350756593432</v>
      </c>
      <c r="AP431" s="136">
        <f t="shared" si="222"/>
        <v>6.0428426222179308</v>
      </c>
      <c r="AQ431" s="136">
        <f t="shared" si="222"/>
        <v>6.0432117032367723</v>
      </c>
      <c r="AR431" s="136">
        <f t="shared" si="222"/>
        <v>6.0444780717903983</v>
      </c>
      <c r="AS431" s="136">
        <f t="shared" si="222"/>
        <v>6.0488202082000964</v>
      </c>
      <c r="AT431" s="136">
        <f t="shared" si="222"/>
        <v>6.0636750068806702</v>
      </c>
      <c r="AU431" s="136">
        <f t="shared" si="214"/>
        <v>6.1141457182734102</v>
      </c>
    </row>
    <row r="432" spans="1:47" ht="12.95" customHeight="1" x14ac:dyDescent="0.2">
      <c r="A432" s="214" t="s">
        <v>648</v>
      </c>
      <c r="B432" s="207"/>
      <c r="C432" s="208">
        <v>53007.941047481589</v>
      </c>
      <c r="D432" s="208">
        <v>5.0000000000000002E-5</v>
      </c>
      <c r="E432" s="129">
        <f t="shared" si="200"/>
        <v>54711.392728846768</v>
      </c>
      <c r="F432" s="129">
        <f t="shared" si="201"/>
        <v>54711.5</v>
      </c>
      <c r="G432" s="130">
        <f t="shared" si="221"/>
        <v>-2.5460368407948408E-2</v>
      </c>
      <c r="I432" s="130"/>
      <c r="K432" s="129">
        <f t="shared" si="220"/>
        <v>-2.5460368407948408E-2</v>
      </c>
      <c r="O432" s="199">
        <f ca="1">+C$11+C$12*F432</f>
        <v>-3.1007759545978342E-2</v>
      </c>
      <c r="P432" s="129" t="s">
        <v>567</v>
      </c>
      <c r="Q432" s="201">
        <f t="shared" si="202"/>
        <v>37989.441047481589</v>
      </c>
      <c r="S432" s="131">
        <v>1</v>
      </c>
      <c r="T432" s="129" t="s">
        <v>567</v>
      </c>
      <c r="Z432" s="24">
        <f t="shared" si="203"/>
        <v>54711.5</v>
      </c>
      <c r="AA432" s="136">
        <f t="shared" si="204"/>
        <v>-2.5012963069188456E-2</v>
      </c>
      <c r="AB432" s="136">
        <f t="shared" si="205"/>
        <v>-4.4740533875995206E-4</v>
      </c>
      <c r="AC432" s="136">
        <f t="shared" si="215"/>
        <v>-4.4740533875995206E-4</v>
      </c>
      <c r="AD432" s="136"/>
      <c r="AE432" s="136">
        <f t="shared" si="206"/>
        <v>2.0017153715090746E-7</v>
      </c>
      <c r="AF432" s="202">
        <f t="shared" si="207"/>
        <v>37989.441047481589</v>
      </c>
      <c r="AG432" s="203"/>
      <c r="AH432" s="24">
        <f t="shared" si="208"/>
        <v>-7.2213156640954339E-3</v>
      </c>
      <c r="AI432" s="24">
        <f t="shared" si="209"/>
        <v>1.2855062638034542</v>
      </c>
      <c r="AJ432" s="24">
        <f t="shared" si="210"/>
        <v>-0.78444316439793416</v>
      </c>
      <c r="AK432" s="24">
        <f t="shared" si="211"/>
        <v>-9.2120428402132568E-2</v>
      </c>
      <c r="AL432" s="24">
        <f t="shared" si="212"/>
        <v>-0.31211075125952897</v>
      </c>
      <c r="AM432" s="24">
        <f t="shared" si="213"/>
        <v>-0.15733465907557914</v>
      </c>
      <c r="AN432" s="136">
        <f t="shared" si="222"/>
        <v>6.0532989484708031</v>
      </c>
      <c r="AO432" s="136">
        <f t="shared" si="222"/>
        <v>6.0533293275722713</v>
      </c>
      <c r="AP432" s="136">
        <f t="shared" si="222"/>
        <v>6.0534333252316603</v>
      </c>
      <c r="AQ432" s="136">
        <f t="shared" si="222"/>
        <v>6.0537893242927332</v>
      </c>
      <c r="AR432" s="136">
        <f t="shared" si="222"/>
        <v>6.0550077369766138</v>
      </c>
      <c r="AS432" s="136">
        <f t="shared" si="222"/>
        <v>6.0591751791008539</v>
      </c>
      <c r="AT432" s="136">
        <f t="shared" si="222"/>
        <v>6.0734000622718991</v>
      </c>
      <c r="AU432" s="136">
        <f t="shared" si="214"/>
        <v>6.1216501364772373</v>
      </c>
    </row>
    <row r="433" spans="1:47" ht="12.95" customHeight="1" x14ac:dyDescent="0.2">
      <c r="A433" s="214" t="s">
        <v>648</v>
      </c>
      <c r="B433" s="220" t="str">
        <f>IF(INT(F433)=F433,"I","II")</f>
        <v>I</v>
      </c>
      <c r="C433" s="220">
        <v>53008.060400000002</v>
      </c>
      <c r="D433" s="220">
        <v>1E-4</v>
      </c>
      <c r="E433" s="129">
        <f t="shared" si="200"/>
        <v>54711.895592045221</v>
      </c>
      <c r="F433" s="129">
        <f t="shared" si="201"/>
        <v>54712</v>
      </c>
      <c r="G433" s="130">
        <f t="shared" si="221"/>
        <v>-2.4780799998552538E-2</v>
      </c>
      <c r="J433" s="130">
        <f>G433</f>
        <v>-2.4780799998552538E-2</v>
      </c>
      <c r="Q433" s="201">
        <f t="shared" si="202"/>
        <v>37989.560400000002</v>
      </c>
      <c r="S433" s="131">
        <v>1</v>
      </c>
      <c r="T433" s="129" t="s">
        <v>567</v>
      </c>
      <c r="Z433" s="24">
        <f t="shared" si="203"/>
        <v>54712</v>
      </c>
      <c r="AA433" s="136">
        <f t="shared" si="204"/>
        <v>-2.5012301819501245E-2</v>
      </c>
      <c r="AB433" s="136">
        <f t="shared" si="205"/>
        <v>2.3150182094870686E-4</v>
      </c>
      <c r="AC433" s="136">
        <f t="shared" si="215"/>
        <v>2.3150182094870686E-4</v>
      </c>
      <c r="AD433" s="136"/>
      <c r="AE433" s="136">
        <f t="shared" si="206"/>
        <v>5.3593093102567129E-8</v>
      </c>
      <c r="AF433" s="202">
        <f t="shared" si="207"/>
        <v>37989.560400000002</v>
      </c>
      <c r="AG433" s="203"/>
      <c r="AH433" s="24">
        <f t="shared" si="208"/>
        <v>-7.220735955408215E-3</v>
      </c>
      <c r="AI433" s="24">
        <f t="shared" si="209"/>
        <v>1.2855174140428454</v>
      </c>
      <c r="AJ433" s="24">
        <f t="shared" si="210"/>
        <v>-0.78436807558585497</v>
      </c>
      <c r="AK433" s="24">
        <f t="shared" si="211"/>
        <v>-9.2085863618073069E-2</v>
      </c>
      <c r="AL433" s="24">
        <f t="shared" si="212"/>
        <v>-0.31198968873494981</v>
      </c>
      <c r="AM433" s="24">
        <f t="shared" si="213"/>
        <v>-0.15727263000129088</v>
      </c>
      <c r="AN433" s="136">
        <f t="shared" si="222"/>
        <v>6.0533887852848185</v>
      </c>
      <c r="AO433" s="136">
        <f t="shared" si="222"/>
        <v>6.0534191560441064</v>
      </c>
      <c r="AP433" s="136">
        <f t="shared" si="222"/>
        <v>6.0535231229614839</v>
      </c>
      <c r="AQ433" s="136">
        <f t="shared" si="222"/>
        <v>6.0538790093259687</v>
      </c>
      <c r="AR433" s="136">
        <f t="shared" si="222"/>
        <v>6.0550970109297824</v>
      </c>
      <c r="AS433" s="136">
        <f t="shared" si="222"/>
        <v>6.0592629621803873</v>
      </c>
      <c r="AT433" s="136">
        <f t="shared" si="222"/>
        <v>6.0734824897836424</v>
      </c>
      <c r="AU433" s="136">
        <f t="shared" si="214"/>
        <v>6.1217137332416769</v>
      </c>
    </row>
    <row r="434" spans="1:47" ht="12.95" customHeight="1" x14ac:dyDescent="0.2">
      <c r="A434" s="319" t="s">
        <v>1515</v>
      </c>
      <c r="B434" s="220" t="str">
        <f>IF(INT(F434)=F434,"I","II")</f>
        <v>I</v>
      </c>
      <c r="C434" s="220">
        <v>53050.784099999997</v>
      </c>
      <c r="D434" s="220" t="s">
        <v>466</v>
      </c>
      <c r="E434" s="129">
        <f t="shared" si="200"/>
        <v>54891.90165071316</v>
      </c>
      <c r="F434" s="129">
        <f t="shared" si="201"/>
        <v>54892</v>
      </c>
      <c r="G434" s="130">
        <f t="shared" si="221"/>
        <v>-2.3342799999227282E-2</v>
      </c>
      <c r="K434" s="130">
        <f t="shared" ref="K434:K447" si="223">G434</f>
        <v>-2.3342799999227282E-2</v>
      </c>
      <c r="O434" s="199"/>
      <c r="Q434" s="201">
        <f t="shared" si="202"/>
        <v>38032.284099999997</v>
      </c>
      <c r="S434" s="131">
        <v>1</v>
      </c>
      <c r="T434" s="129" t="s">
        <v>567</v>
      </c>
      <c r="Z434" s="24">
        <f t="shared" si="203"/>
        <v>54892</v>
      </c>
      <c r="AA434" s="136">
        <f t="shared" si="204"/>
        <v>-2.47697890539215E-2</v>
      </c>
      <c r="AB434" s="136">
        <f t="shared" si="205"/>
        <v>1.4269890546942179E-3</v>
      </c>
      <c r="AC434" s="136">
        <f t="shared" si="215"/>
        <v>1.4269890546942179E-3</v>
      </c>
      <c r="AD434" s="136"/>
      <c r="AE434" s="136">
        <f t="shared" si="206"/>
        <v>2.0362977622170975E-6</v>
      </c>
      <c r="AF434" s="202">
        <f t="shared" si="207"/>
        <v>38032.284099999997</v>
      </c>
      <c r="AG434" s="203"/>
      <c r="AH434" s="24">
        <f t="shared" si="208"/>
        <v>-7.0079678298284745E-3</v>
      </c>
      <c r="AI434" s="24">
        <f t="shared" si="209"/>
        <v>1.2892687393504059</v>
      </c>
      <c r="AJ434" s="24">
        <f t="shared" si="210"/>
        <v>-0.7565124371138725</v>
      </c>
      <c r="AK434" s="24">
        <f t="shared" si="211"/>
        <v>-7.9521043973447558E-2</v>
      </c>
      <c r="AL434" s="24">
        <f t="shared" si="212"/>
        <v>-0.26827667046079151</v>
      </c>
      <c r="AM434" s="24">
        <f t="shared" si="213"/>
        <v>-0.13494868921964104</v>
      </c>
      <c r="AN434" s="136">
        <f t="shared" si="222"/>
        <v>6.0857783557127911</v>
      </c>
      <c r="AO434" s="136">
        <f t="shared" si="222"/>
        <v>6.0858054788490934</v>
      </c>
      <c r="AP434" s="136">
        <f t="shared" si="222"/>
        <v>6.0858976786433185</v>
      </c>
      <c r="AQ434" s="136">
        <f t="shared" si="222"/>
        <v>6.0862110811015464</v>
      </c>
      <c r="AR434" s="136">
        <f t="shared" si="222"/>
        <v>6.0872762419222353</v>
      </c>
      <c r="AS434" s="136">
        <f t="shared" si="222"/>
        <v>6.0908947289764601</v>
      </c>
      <c r="AT434" s="136">
        <f t="shared" si="222"/>
        <v>6.1031684771240657</v>
      </c>
      <c r="AU434" s="136">
        <f t="shared" si="214"/>
        <v>6.1446085684397929</v>
      </c>
    </row>
    <row r="435" spans="1:47" ht="12.95" customHeight="1" x14ac:dyDescent="0.2">
      <c r="A435" s="52" t="s">
        <v>650</v>
      </c>
      <c r="B435" s="89"/>
      <c r="C435" s="63">
        <v>53095.406300000002</v>
      </c>
      <c r="D435" s="63">
        <v>5.8999999999999999E-3</v>
      </c>
      <c r="E435" s="129">
        <f t="shared" si="200"/>
        <v>55079.906583598051</v>
      </c>
      <c r="F435" s="129">
        <f t="shared" si="201"/>
        <v>55080</v>
      </c>
      <c r="G435" s="130">
        <f t="shared" si="221"/>
        <v>-2.2171999997226521E-2</v>
      </c>
      <c r="K435" s="129">
        <f t="shared" si="223"/>
        <v>-2.2171999997226521E-2</v>
      </c>
      <c r="O435" s="129">
        <f ca="1">+C$11+C$12*F435</f>
        <v>-3.0299691749872737E-2</v>
      </c>
      <c r="P435" s="129" t="s">
        <v>567</v>
      </c>
      <c r="Q435" s="201">
        <f t="shared" si="202"/>
        <v>38076.906300000002</v>
      </c>
      <c r="S435" s="131">
        <v>0.1</v>
      </c>
      <c r="T435" s="129" t="s">
        <v>567</v>
      </c>
      <c r="Z435" s="24">
        <f t="shared" si="203"/>
        <v>55080</v>
      </c>
      <c r="AA435" s="136">
        <f t="shared" si="204"/>
        <v>-2.4507178427349199E-2</v>
      </c>
      <c r="AB435" s="136">
        <f t="shared" si="205"/>
        <v>2.3351784301226773E-3</v>
      </c>
      <c r="AC435" s="136">
        <f t="shared" si="215"/>
        <v>2.3351784301226773E-3</v>
      </c>
      <c r="AD435" s="136"/>
      <c r="AE435" s="136">
        <f t="shared" si="206"/>
        <v>5.4530583005102121E-7</v>
      </c>
      <c r="AF435" s="202">
        <f t="shared" si="207"/>
        <v>38076.906300000002</v>
      </c>
      <c r="AG435" s="203"/>
      <c r="AH435" s="24">
        <f t="shared" si="208"/>
        <v>-6.7772540352561738E-3</v>
      </c>
      <c r="AI435" s="24">
        <f t="shared" si="209"/>
        <v>1.2926133318351547</v>
      </c>
      <c r="AJ435" s="24">
        <f t="shared" si="210"/>
        <v>-0.72570312686833438</v>
      </c>
      <c r="AK435" s="24">
        <f t="shared" si="211"/>
        <v>-6.6162210001855001E-2</v>
      </c>
      <c r="AL435" s="24">
        <f t="shared" si="212"/>
        <v>-0.22236878510880798</v>
      </c>
      <c r="AM435" s="24">
        <f t="shared" si="213"/>
        <v>-0.11164482209161489</v>
      </c>
      <c r="AN435" s="136">
        <f t="shared" si="222"/>
        <v>6.1197006039742545</v>
      </c>
      <c r="AO435" s="136">
        <f t="shared" si="222"/>
        <v>6.1197238472903264</v>
      </c>
      <c r="AP435" s="136">
        <f t="shared" si="222"/>
        <v>6.1198023712413248</v>
      </c>
      <c r="AQ435" s="136">
        <f t="shared" si="222"/>
        <v>6.1200676447590547</v>
      </c>
      <c r="AR435" s="136">
        <f t="shared" si="222"/>
        <v>6.1209637194257773</v>
      </c>
      <c r="AS435" s="136">
        <f t="shared" si="222"/>
        <v>6.1239896275578882</v>
      </c>
      <c r="AT435" s="136">
        <f t="shared" si="222"/>
        <v>6.1341969755931531</v>
      </c>
      <c r="AU435" s="136">
        <f t="shared" si="214"/>
        <v>6.1685209518689366</v>
      </c>
    </row>
    <row r="436" spans="1:47" ht="12.95" customHeight="1" x14ac:dyDescent="0.2">
      <c r="A436" s="52" t="s">
        <v>650</v>
      </c>
      <c r="B436" s="64" t="s">
        <v>646</v>
      </c>
      <c r="C436" s="63">
        <v>53095.520199999999</v>
      </c>
      <c r="D436" s="63">
        <v>6.1999999999999998E-3</v>
      </c>
      <c r="E436" s="129">
        <f t="shared" si="200"/>
        <v>55080.386473918457</v>
      </c>
      <c r="F436" s="129">
        <f t="shared" si="201"/>
        <v>55080.5</v>
      </c>
      <c r="G436" s="130">
        <f t="shared" si="221"/>
        <v>-2.6944949997414369E-2</v>
      </c>
      <c r="K436" s="129">
        <f t="shared" si="223"/>
        <v>-2.6944949997414369E-2</v>
      </c>
      <c r="O436" s="199">
        <f ca="1">+C$11+C$12*F436</f>
        <v>-3.0298731006594443E-2</v>
      </c>
      <c r="P436" s="129" t="s">
        <v>567</v>
      </c>
      <c r="Q436" s="201">
        <f t="shared" si="202"/>
        <v>38077.020199999999</v>
      </c>
      <c r="S436" s="131">
        <v>0.1</v>
      </c>
      <c r="T436" s="129" t="s">
        <v>567</v>
      </c>
      <c r="Z436" s="24">
        <f t="shared" si="203"/>
        <v>55080.5</v>
      </c>
      <c r="AA436" s="136">
        <f t="shared" si="204"/>
        <v>-2.4506467562563892E-2</v>
      </c>
      <c r="AB436" s="136">
        <f t="shared" si="205"/>
        <v>-2.4384824348504773E-3</v>
      </c>
      <c r="AC436" s="136">
        <f t="shared" si="215"/>
        <v>-2.4384824348504773E-3</v>
      </c>
      <c r="AD436" s="136"/>
      <c r="AE436" s="136">
        <f t="shared" si="206"/>
        <v>5.9461965850743133E-7</v>
      </c>
      <c r="AF436" s="202">
        <f t="shared" si="207"/>
        <v>38077.020199999999</v>
      </c>
      <c r="AG436" s="203"/>
      <c r="AH436" s="24">
        <f t="shared" si="208"/>
        <v>-6.776629133470863E-3</v>
      </c>
      <c r="AI436" s="24">
        <f t="shared" si="209"/>
        <v>1.2926214280858925</v>
      </c>
      <c r="AJ436" s="24">
        <f t="shared" si="210"/>
        <v>-0.72561890729821532</v>
      </c>
      <c r="AK436" s="24">
        <f t="shared" si="211"/>
        <v>-6.6126392801760997E-2</v>
      </c>
      <c r="AL436" s="24">
        <f t="shared" si="212"/>
        <v>-0.22224638226296842</v>
      </c>
      <c r="AM436" s="24">
        <f t="shared" si="213"/>
        <v>-0.11158285824281207</v>
      </c>
      <c r="AN436" s="136">
        <f t="shared" si="222"/>
        <v>6.119790936097889</v>
      </c>
      <c r="AO436" s="136">
        <f t="shared" si="222"/>
        <v>6.1198141684814633</v>
      </c>
      <c r="AP436" s="136">
        <f t="shared" si="222"/>
        <v>6.1198926543303607</v>
      </c>
      <c r="AQ436" s="136">
        <f t="shared" si="222"/>
        <v>6.1201577951907202</v>
      </c>
      <c r="AR436" s="136">
        <f t="shared" si="222"/>
        <v>6.1210534085369588</v>
      </c>
      <c r="AS436" s="136">
        <f t="shared" si="222"/>
        <v>6.1240777152920929</v>
      </c>
      <c r="AT436" s="136">
        <f t="shared" si="222"/>
        <v>6.1342795261689647</v>
      </c>
      <c r="AU436" s="136">
        <f t="shared" si="214"/>
        <v>6.1685845486333761</v>
      </c>
    </row>
    <row r="437" spans="1:47" ht="12.95" customHeight="1" x14ac:dyDescent="0.2">
      <c r="A437" s="52" t="s">
        <v>652</v>
      </c>
      <c r="B437" s="64" t="s">
        <v>646</v>
      </c>
      <c r="C437" s="63">
        <v>53106.440900000001</v>
      </c>
      <c r="D437" s="63">
        <v>1.6999999999999999E-3</v>
      </c>
      <c r="E437" s="129">
        <f t="shared" si="200"/>
        <v>55126.398223015458</v>
      </c>
      <c r="F437" s="129">
        <f t="shared" si="201"/>
        <v>55126.5</v>
      </c>
      <c r="G437" s="130">
        <f t="shared" si="221"/>
        <v>-2.4156349994882476E-2</v>
      </c>
      <c r="K437" s="129">
        <f t="shared" si="223"/>
        <v>-2.4156349994882476E-2</v>
      </c>
      <c r="O437" s="129">
        <f ca="1">+C$11+C$12*F437</f>
        <v>-3.0210342624991032E-2</v>
      </c>
      <c r="P437" s="129" t="s">
        <v>567</v>
      </c>
      <c r="Q437" s="201">
        <f t="shared" si="202"/>
        <v>38087.940900000001</v>
      </c>
      <c r="S437" s="131">
        <v>0.8</v>
      </c>
      <c r="T437" s="129" t="s">
        <v>567</v>
      </c>
      <c r="Z437" s="24">
        <f t="shared" si="203"/>
        <v>55126.5</v>
      </c>
      <c r="AA437" s="136">
        <f t="shared" si="204"/>
        <v>-2.4440789878551153E-2</v>
      </c>
      <c r="AB437" s="136">
        <f t="shared" si="205"/>
        <v>2.8443988366867734E-4</v>
      </c>
      <c r="AC437" s="136">
        <f t="shared" si="215"/>
        <v>2.8443988366867734E-4</v>
      </c>
      <c r="AD437" s="136"/>
      <c r="AE437" s="136">
        <f t="shared" si="206"/>
        <v>6.4724837937160558E-8</v>
      </c>
      <c r="AF437" s="202">
        <f t="shared" si="207"/>
        <v>38087.940900000001</v>
      </c>
      <c r="AG437" s="203"/>
      <c r="AH437" s="24">
        <f t="shared" si="208"/>
        <v>-6.7188857134581207E-3</v>
      </c>
      <c r="AI437" s="24">
        <f t="shared" si="209"/>
        <v>1.2933479169661144</v>
      </c>
      <c r="AJ437" s="24">
        <f t="shared" si="210"/>
        <v>-0.71781987546001835</v>
      </c>
      <c r="AK437" s="24">
        <f t="shared" si="211"/>
        <v>-6.2825151107193403E-2</v>
      </c>
      <c r="AL437" s="24">
        <f t="shared" si="212"/>
        <v>-0.21097887553710287</v>
      </c>
      <c r="AM437" s="24">
        <f t="shared" si="213"/>
        <v>-0.10588248363359688</v>
      </c>
      <c r="AN437" s="136">
        <f t="shared" si="222"/>
        <v>6.1281038659502789</v>
      </c>
      <c r="AO437" s="136">
        <f t="shared" si="222"/>
        <v>6.1281260794450301</v>
      </c>
      <c r="AP437" s="136">
        <f t="shared" si="222"/>
        <v>6.1282010231394555</v>
      </c>
      <c r="AQ437" s="136">
        <f t="shared" si="222"/>
        <v>6.1284538610489188</v>
      </c>
      <c r="AR437" s="136">
        <f t="shared" si="222"/>
        <v>6.1293067880826602</v>
      </c>
      <c r="AS437" s="136">
        <f t="shared" si="222"/>
        <v>6.1321832360157273</v>
      </c>
      <c r="AT437" s="136">
        <f t="shared" si="222"/>
        <v>6.1418747627594277</v>
      </c>
      <c r="AU437" s="136">
        <f t="shared" si="214"/>
        <v>6.1744354509617834</v>
      </c>
    </row>
    <row r="438" spans="1:47" ht="12.95" customHeight="1" x14ac:dyDescent="0.2">
      <c r="A438" s="52" t="s">
        <v>650</v>
      </c>
      <c r="B438" s="89"/>
      <c r="C438" s="63">
        <v>53110.356599999999</v>
      </c>
      <c r="D438" s="63">
        <v>2.0000000000000001E-4</v>
      </c>
      <c r="E438" s="129">
        <f t="shared" si="200"/>
        <v>55142.89608541796</v>
      </c>
      <c r="F438" s="129">
        <f t="shared" si="201"/>
        <v>55143</v>
      </c>
      <c r="G438" s="130">
        <f t="shared" si="221"/>
        <v>-2.4663699994562194E-2</v>
      </c>
      <c r="K438" s="129">
        <f t="shared" si="223"/>
        <v>-2.4663699994562194E-2</v>
      </c>
      <c r="O438" s="199">
        <f ca="1">+C$11+C$12*F438</f>
        <v>-3.0178638096807195E-2</v>
      </c>
      <c r="P438" s="129" t="s">
        <v>567</v>
      </c>
      <c r="Q438" s="201">
        <f t="shared" si="202"/>
        <v>38091.856599999999</v>
      </c>
      <c r="S438" s="131">
        <v>1</v>
      </c>
      <c r="T438" s="129" t="s">
        <v>567</v>
      </c>
      <c r="Z438" s="24">
        <f t="shared" si="203"/>
        <v>55143</v>
      </c>
      <c r="AA438" s="136">
        <f t="shared" si="204"/>
        <v>-2.4417098028573066E-2</v>
      </c>
      <c r="AB438" s="136">
        <f t="shared" si="205"/>
        <v>-2.4660196598912804E-4</v>
      </c>
      <c r="AC438" s="136">
        <f t="shared" si="215"/>
        <v>-2.4660196598912804E-4</v>
      </c>
      <c r="AD438" s="136"/>
      <c r="AE438" s="136">
        <f t="shared" si="206"/>
        <v>6.0812529629703062E-8</v>
      </c>
      <c r="AF438" s="202">
        <f t="shared" si="207"/>
        <v>38091.856599999999</v>
      </c>
      <c r="AG438" s="203"/>
      <c r="AH438" s="24">
        <f t="shared" si="208"/>
        <v>-6.6980522244800425E-3</v>
      </c>
      <c r="AI438" s="24">
        <f t="shared" si="209"/>
        <v>1.2935996221338606</v>
      </c>
      <c r="AJ438" s="24">
        <f t="shared" si="210"/>
        <v>-0.71499801439903199</v>
      </c>
      <c r="AK438" s="24">
        <f t="shared" si="211"/>
        <v>-6.1638152818317221E-2</v>
      </c>
      <c r="AL438" s="24">
        <f t="shared" si="212"/>
        <v>-0.20693423239060707</v>
      </c>
      <c r="AM438" s="24">
        <f t="shared" si="213"/>
        <v>-0.10383792462121449</v>
      </c>
      <c r="AN438" s="136">
        <f t="shared" si="222"/>
        <v>6.1310867965382609</v>
      </c>
      <c r="AO438" s="136">
        <f t="shared" si="222"/>
        <v>6.1311086383617814</v>
      </c>
      <c r="AP438" s="136">
        <f t="shared" si="222"/>
        <v>6.1311822941189442</v>
      </c>
      <c r="AQ438" s="136">
        <f t="shared" si="222"/>
        <v>6.1314306725017262</v>
      </c>
      <c r="AR438" s="136">
        <f t="shared" si="222"/>
        <v>6.1322681726228847</v>
      </c>
      <c r="AS438" s="136">
        <f t="shared" si="222"/>
        <v>6.1350913334135253</v>
      </c>
      <c r="AT438" s="136">
        <f t="shared" si="222"/>
        <v>6.1445994158300064</v>
      </c>
      <c r="AU438" s="136">
        <f t="shared" si="214"/>
        <v>6.1765341441882775</v>
      </c>
    </row>
    <row r="439" spans="1:47" ht="12.95" customHeight="1" x14ac:dyDescent="0.2">
      <c r="A439" s="52" t="s">
        <v>650</v>
      </c>
      <c r="B439" s="64" t="s">
        <v>646</v>
      </c>
      <c r="C439" s="63">
        <v>53110.4758</v>
      </c>
      <c r="D439" s="63">
        <v>2.5999999999999999E-3</v>
      </c>
      <c r="E439" s="129">
        <f t="shared" si="200"/>
        <v>55143.398306016672</v>
      </c>
      <c r="F439" s="129">
        <f t="shared" si="201"/>
        <v>55143.5</v>
      </c>
      <c r="G439" s="130">
        <f t="shared" si="221"/>
        <v>-2.4136649997672066E-2</v>
      </c>
      <c r="K439" s="129">
        <f t="shared" si="223"/>
        <v>-2.4136649997672066E-2</v>
      </c>
      <c r="O439" s="129">
        <f ca="1">+C$11+C$12*F439</f>
        <v>-3.0177677353528901E-2</v>
      </c>
      <c r="P439" s="129" t="s">
        <v>567</v>
      </c>
      <c r="Q439" s="201">
        <f t="shared" si="202"/>
        <v>38091.9758</v>
      </c>
      <c r="S439" s="131">
        <v>0.5</v>
      </c>
      <c r="T439" s="129" t="s">
        <v>567</v>
      </c>
      <c r="Z439" s="24">
        <f t="shared" si="203"/>
        <v>55143.5</v>
      </c>
      <c r="AA439" s="136">
        <f t="shared" si="204"/>
        <v>-2.4416378997417176E-2</v>
      </c>
      <c r="AB439" s="136">
        <f t="shared" si="205"/>
        <v>2.7972899974510954E-4</v>
      </c>
      <c r="AC439" s="136">
        <f t="shared" si="215"/>
        <v>2.7972899974510954E-4</v>
      </c>
      <c r="AD439" s="136"/>
      <c r="AE439" s="136">
        <f t="shared" si="206"/>
        <v>3.9124156649199744E-8</v>
      </c>
      <c r="AF439" s="202">
        <f t="shared" si="207"/>
        <v>38091.9758</v>
      </c>
      <c r="AG439" s="203"/>
      <c r="AH439" s="24">
        <f t="shared" si="208"/>
        <v>-6.6974199123241455E-3</v>
      </c>
      <c r="AI439" s="24">
        <f t="shared" si="209"/>
        <v>1.2936071761120962</v>
      </c>
      <c r="AJ439" s="24">
        <f t="shared" si="210"/>
        <v>-0.71491230352816737</v>
      </c>
      <c r="AK439" s="24">
        <f t="shared" si="211"/>
        <v>-6.1602160152712547E-2</v>
      </c>
      <c r="AL439" s="24">
        <f t="shared" si="212"/>
        <v>-0.20681164298712224</v>
      </c>
      <c r="AM439" s="24">
        <f t="shared" si="213"/>
        <v>-0.10377596941496482</v>
      </c>
      <c r="AN439" s="136">
        <f t="shared" si="222"/>
        <v>6.1311771973811382</v>
      </c>
      <c r="AO439" s="136">
        <f t="shared" si="222"/>
        <v>6.1311990278917516</v>
      </c>
      <c r="AP439" s="136">
        <f t="shared" si="222"/>
        <v>6.1312726444800916</v>
      </c>
      <c r="AQ439" s="136">
        <f t="shared" si="222"/>
        <v>6.1315208873503471</v>
      </c>
      <c r="AR439" s="136">
        <f t="shared" si="222"/>
        <v>6.1323579190580366</v>
      </c>
      <c r="AS439" s="136">
        <f t="shared" si="222"/>
        <v>6.1351794630667458</v>
      </c>
      <c r="AT439" s="136">
        <f t="shared" si="222"/>
        <v>6.1446819832842277</v>
      </c>
      <c r="AU439" s="136">
        <f t="shared" si="214"/>
        <v>6.1765977409527162</v>
      </c>
    </row>
    <row r="440" spans="1:47" ht="12.95" customHeight="1" x14ac:dyDescent="0.2">
      <c r="A440" s="319" t="s">
        <v>1583</v>
      </c>
      <c r="B440" s="220" t="str">
        <f>IF(INT(F440)=F440,"I","II")</f>
        <v>I</v>
      </c>
      <c r="C440" s="220">
        <v>53110.595000000001</v>
      </c>
      <c r="D440" s="220" t="s">
        <v>466</v>
      </c>
      <c r="E440" s="129">
        <f t="shared" si="200"/>
        <v>55143.900526615391</v>
      </c>
      <c r="F440" s="129">
        <f t="shared" si="201"/>
        <v>55144</v>
      </c>
      <c r="G440" s="130">
        <f t="shared" si="221"/>
        <v>-2.3609599993505981E-2</v>
      </c>
      <c r="K440" s="130">
        <f t="shared" si="223"/>
        <v>-2.3609599993505981E-2</v>
      </c>
      <c r="O440" s="199"/>
      <c r="P440" s="129" t="s">
        <v>567</v>
      </c>
      <c r="Q440" s="201">
        <f t="shared" si="202"/>
        <v>38092.095000000001</v>
      </c>
      <c r="S440" s="131">
        <v>1</v>
      </c>
      <c r="T440" s="129" t="s">
        <v>567</v>
      </c>
      <c r="Z440" s="24">
        <f t="shared" si="203"/>
        <v>55144</v>
      </c>
      <c r="AA440" s="136">
        <f t="shared" si="204"/>
        <v>-2.4415659901846163E-2</v>
      </c>
      <c r="AB440" s="136">
        <f t="shared" si="205"/>
        <v>8.0605990834018218E-4</v>
      </c>
      <c r="AC440" s="136">
        <f t="shared" si="215"/>
        <v>8.0605990834018218E-4</v>
      </c>
      <c r="AD440" s="136"/>
      <c r="AE440" s="136">
        <f t="shared" si="206"/>
        <v>6.4973257583338291E-7</v>
      </c>
      <c r="AF440" s="202">
        <f t="shared" si="207"/>
        <v>38092.095000000001</v>
      </c>
      <c r="AG440" s="203"/>
      <c r="AH440" s="24">
        <f t="shared" si="208"/>
        <v>-6.6967875417531355E-3</v>
      </c>
      <c r="AI440" s="24">
        <f t="shared" si="209"/>
        <v>1.2936147257659558</v>
      </c>
      <c r="AJ440" s="24">
        <f t="shared" si="210"/>
        <v>-0.71482658091393425</v>
      </c>
      <c r="AK440" s="24">
        <f t="shared" si="211"/>
        <v>-6.1566166141660932E-2</v>
      </c>
      <c r="AL440" s="24">
        <f t="shared" si="212"/>
        <v>-0.20668905215428232</v>
      </c>
      <c r="AM440" s="24">
        <f t="shared" si="213"/>
        <v>-0.10371401427452898</v>
      </c>
      <c r="AN440" s="136">
        <f t="shared" si="222"/>
        <v>6.1312675987503154</v>
      </c>
      <c r="AO440" s="136">
        <f t="shared" si="222"/>
        <v>6.131289417945089</v>
      </c>
      <c r="AP440" s="136">
        <f t="shared" si="222"/>
        <v>6.1313629953563931</v>
      </c>
      <c r="AQ440" s="136">
        <f t="shared" si="222"/>
        <v>6.1316111026921742</v>
      </c>
      <c r="AR440" s="136">
        <f t="shared" si="222"/>
        <v>6.1324476659319576</v>
      </c>
      <c r="AS440" s="136">
        <f t="shared" si="222"/>
        <v>6.1352675930406875</v>
      </c>
      <c r="AT440" s="136">
        <f t="shared" si="222"/>
        <v>6.144764550867535</v>
      </c>
      <c r="AU440" s="136">
        <f t="shared" si="214"/>
        <v>6.1766613377171558</v>
      </c>
    </row>
    <row r="441" spans="1:47" ht="12.95" customHeight="1" x14ac:dyDescent="0.2">
      <c r="A441" s="319" t="s">
        <v>1515</v>
      </c>
      <c r="B441" s="220" t="str">
        <f>IF(INT(F441)=F441,"I","II")</f>
        <v>I</v>
      </c>
      <c r="C441" s="220">
        <v>53179.663999999997</v>
      </c>
      <c r="D441" s="220" t="s">
        <v>466</v>
      </c>
      <c r="E441" s="129">
        <f t="shared" si="200"/>
        <v>55434.906185444954</v>
      </c>
      <c r="F441" s="129">
        <f t="shared" si="201"/>
        <v>55435</v>
      </c>
      <c r="G441" s="130">
        <f t="shared" si="221"/>
        <v>-2.2266499996476341E-2</v>
      </c>
      <c r="K441" s="130">
        <f t="shared" si="223"/>
        <v>-2.2266499996476341E-2</v>
      </c>
      <c r="Q441" s="201">
        <f t="shared" si="202"/>
        <v>38161.163999999997</v>
      </c>
      <c r="S441" s="131">
        <v>1</v>
      </c>
      <c r="T441" s="129" t="s">
        <v>567</v>
      </c>
      <c r="Z441" s="24">
        <f t="shared" si="203"/>
        <v>55435</v>
      </c>
      <c r="AA441" s="136">
        <f t="shared" si="204"/>
        <v>-2.3986433958081813E-2</v>
      </c>
      <c r="AB441" s="136">
        <f t="shared" si="205"/>
        <v>1.7199339616054722E-3</v>
      </c>
      <c r="AC441" s="136">
        <f t="shared" si="215"/>
        <v>1.7199339616054722E-3</v>
      </c>
      <c r="AD441" s="136"/>
      <c r="AE441" s="136">
        <f t="shared" si="206"/>
        <v>2.9581728322838941E-6</v>
      </c>
      <c r="AF441" s="202">
        <f t="shared" si="207"/>
        <v>38161.163999999997</v>
      </c>
      <c r="AG441" s="203"/>
      <c r="AH441" s="24">
        <f t="shared" si="208"/>
        <v>-6.3190534659887899E-3</v>
      </c>
      <c r="AI441" s="24">
        <f t="shared" si="209"/>
        <v>1.2972653178868225</v>
      </c>
      <c r="AJ441" s="24">
        <f t="shared" si="210"/>
        <v>-0.662995331555425</v>
      </c>
      <c r="AK441" s="24">
        <f t="shared" si="211"/>
        <v>-4.0414487274321328E-2</v>
      </c>
      <c r="AL441" s="24">
        <f t="shared" si="212"/>
        <v>-0.13512579218029358</v>
      </c>
      <c r="AM441" s="24">
        <f t="shared" si="213"/>
        <v>-6.7665886606828859E-2</v>
      </c>
      <c r="AN441" s="136">
        <f t="shared" ref="AN441:AT450" si="224">$AU441+$AB$7*SIN(AO441)</f>
        <v>6.1839604258802758</v>
      </c>
      <c r="AO441" s="136">
        <f t="shared" si="224"/>
        <v>6.1839752098509946</v>
      </c>
      <c r="AP441" s="136">
        <f t="shared" si="224"/>
        <v>6.1840247331522091</v>
      </c>
      <c r="AQ441" s="136">
        <f t="shared" si="224"/>
        <v>6.184190624382655</v>
      </c>
      <c r="AR441" s="136">
        <f t="shared" si="224"/>
        <v>6.1847463004960366</v>
      </c>
      <c r="AS441" s="136">
        <f t="shared" si="224"/>
        <v>6.1866073950166935</v>
      </c>
      <c r="AT441" s="136">
        <f t="shared" si="224"/>
        <v>6.1928382476347892</v>
      </c>
      <c r="AU441" s="136">
        <f t="shared" si="214"/>
        <v>6.2136746546207773</v>
      </c>
    </row>
    <row r="442" spans="1:47" ht="12.95" customHeight="1" x14ac:dyDescent="0.2">
      <c r="A442" s="52" t="s">
        <v>653</v>
      </c>
      <c r="B442" s="89" t="s">
        <v>644</v>
      </c>
      <c r="C442" s="90">
        <v>53406.449099999998</v>
      </c>
      <c r="D442" s="90">
        <v>1E-4</v>
      </c>
      <c r="E442" s="129">
        <f t="shared" si="200"/>
        <v>56390.410788642235</v>
      </c>
      <c r="F442" s="129">
        <f t="shared" si="201"/>
        <v>56390.5</v>
      </c>
      <c r="G442" s="130">
        <f t="shared" si="221"/>
        <v>-2.117395000095712E-2</v>
      </c>
      <c r="K442" s="129">
        <f t="shared" si="223"/>
        <v>-2.117395000095712E-2</v>
      </c>
      <c r="O442" s="199">
        <f t="shared" ref="O442:O449" ca="1" si="225">+C$11+C$12*F442</f>
        <v>-2.7781583617453781E-2</v>
      </c>
      <c r="P442" s="129" t="s">
        <v>567</v>
      </c>
      <c r="Q442" s="201">
        <f t="shared" si="202"/>
        <v>38387.949099999998</v>
      </c>
      <c r="S442" s="131">
        <v>1</v>
      </c>
      <c r="T442" s="129" t="s">
        <v>567</v>
      </c>
      <c r="Z442" s="24">
        <f t="shared" si="203"/>
        <v>56390.5</v>
      </c>
      <c r="AA442" s="136">
        <f t="shared" si="204"/>
        <v>-2.2441279622279979E-2</v>
      </c>
      <c r="AB442" s="136">
        <f t="shared" si="205"/>
        <v>1.2673296213228588E-3</v>
      </c>
      <c r="AC442" s="136">
        <f t="shared" si="215"/>
        <v>1.2673296213228588E-3</v>
      </c>
      <c r="AD442" s="136"/>
      <c r="AE442" s="136">
        <f t="shared" si="206"/>
        <v>1.6061243690823407E-6</v>
      </c>
      <c r="AF442" s="202">
        <f t="shared" si="207"/>
        <v>38387.949099999998</v>
      </c>
      <c r="AG442" s="203"/>
      <c r="AH442" s="24">
        <f t="shared" si="208"/>
        <v>-4.9572653131869432E-3</v>
      </c>
      <c r="AI442" s="24">
        <f t="shared" si="209"/>
        <v>1.2984653247782025</v>
      </c>
      <c r="AJ442" s="24">
        <f t="shared" si="210"/>
        <v>-0.46929711581038569</v>
      </c>
      <c r="AK442" s="24">
        <f t="shared" si="211"/>
        <v>3.0305938445164105E-2</v>
      </c>
      <c r="AL442" s="24">
        <f t="shared" si="212"/>
        <v>0.10119240649051572</v>
      </c>
      <c r="AM442" s="24">
        <f t="shared" si="213"/>
        <v>5.0639422520253448E-2</v>
      </c>
      <c r="AN442" s="136">
        <f t="shared" si="224"/>
        <v>6.3574694833953984</v>
      </c>
      <c r="AO442" s="136">
        <f t="shared" si="224"/>
        <v>6.3574582822839982</v>
      </c>
      <c r="AP442" s="136">
        <f t="shared" si="224"/>
        <v>6.3574208420764817</v>
      </c>
      <c r="AQ442" s="136">
        <f t="shared" si="224"/>
        <v>6.3572956972924306</v>
      </c>
      <c r="AR442" s="136">
        <f t="shared" si="224"/>
        <v>6.3568774063030276</v>
      </c>
      <c r="AS442" s="136">
        <f t="shared" si="224"/>
        <v>6.3554793802098279</v>
      </c>
      <c r="AT442" s="136">
        <f t="shared" si="224"/>
        <v>6.3508078620647641</v>
      </c>
      <c r="AU442" s="136">
        <f t="shared" si="214"/>
        <v>6.3352080714641117</v>
      </c>
    </row>
    <row r="443" spans="1:47" ht="12.95" customHeight="1" x14ac:dyDescent="0.2">
      <c r="A443" s="52" t="s">
        <v>653</v>
      </c>
      <c r="B443" s="89" t="s">
        <v>646</v>
      </c>
      <c r="C443" s="90">
        <v>53406.568500000001</v>
      </c>
      <c r="D443" s="90">
        <v>1E-4</v>
      </c>
      <c r="E443" s="129">
        <f t="shared" si="200"/>
        <v>56390.913851892969</v>
      </c>
      <c r="F443" s="129">
        <f t="shared" si="201"/>
        <v>56391</v>
      </c>
      <c r="G443" s="130">
        <f t="shared" si="221"/>
        <v>-2.0446899994567502E-2</v>
      </c>
      <c r="K443" s="129">
        <f t="shared" si="223"/>
        <v>-2.0446899994567502E-2</v>
      </c>
      <c r="O443" s="129">
        <f t="shared" ca="1" si="225"/>
        <v>-2.7780622874175487E-2</v>
      </c>
      <c r="P443" s="129" t="s">
        <v>567</v>
      </c>
      <c r="Q443" s="201">
        <f t="shared" si="202"/>
        <v>38388.068500000001</v>
      </c>
      <c r="S443" s="131">
        <v>1</v>
      </c>
      <c r="T443" s="129" t="s">
        <v>567</v>
      </c>
      <c r="Z443" s="24">
        <f t="shared" si="203"/>
        <v>56391</v>
      </c>
      <c r="AA443" s="136">
        <f t="shared" si="204"/>
        <v>-2.2440423034590401E-2</v>
      </c>
      <c r="AB443" s="136">
        <f t="shared" si="205"/>
        <v>1.9935230400228987E-3</v>
      </c>
      <c r="AC443" s="136">
        <f t="shared" si="215"/>
        <v>1.9935230400228987E-3</v>
      </c>
      <c r="AD443" s="136"/>
      <c r="AE443" s="136">
        <f t="shared" si="206"/>
        <v>3.9741341111021398E-6</v>
      </c>
      <c r="AF443" s="202">
        <f t="shared" si="207"/>
        <v>38388.068500000001</v>
      </c>
      <c r="AG443" s="203"/>
      <c r="AH443" s="24">
        <f t="shared" si="208"/>
        <v>-4.9565104144973773E-3</v>
      </c>
      <c r="AI443" s="24">
        <f t="shared" si="209"/>
        <v>1.2984615793865579</v>
      </c>
      <c r="AJ443" s="24">
        <f t="shared" si="210"/>
        <v>-0.4691880470853993</v>
      </c>
      <c r="AK443" s="24">
        <f t="shared" si="211"/>
        <v>3.0342801948425528E-2</v>
      </c>
      <c r="AL443" s="24">
        <f t="shared" si="212"/>
        <v>0.10131591743618551</v>
      </c>
      <c r="AM443" s="24">
        <f t="shared" si="213"/>
        <v>5.0701336549503921E-2</v>
      </c>
      <c r="AN443" s="136">
        <f t="shared" si="224"/>
        <v>6.3575602229018937</v>
      </c>
      <c r="AO443" s="136">
        <f t="shared" si="224"/>
        <v>6.3575490085258695</v>
      </c>
      <c r="AP443" s="136">
        <f t="shared" si="224"/>
        <v>6.3575115237276787</v>
      </c>
      <c r="AQ443" s="136">
        <f t="shared" si="224"/>
        <v>6.357386229054125</v>
      </c>
      <c r="AR443" s="136">
        <f t="shared" si="224"/>
        <v>6.356967434264666</v>
      </c>
      <c r="AS443" s="136">
        <f t="shared" si="224"/>
        <v>6.3555677152204044</v>
      </c>
      <c r="AT443" s="136">
        <f t="shared" si="224"/>
        <v>6.3508905120153605</v>
      </c>
      <c r="AU443" s="136">
        <f t="shared" si="214"/>
        <v>6.3352716682285513</v>
      </c>
    </row>
    <row r="444" spans="1:47" ht="12.95" customHeight="1" x14ac:dyDescent="0.2">
      <c r="A444" s="52" t="s">
        <v>653</v>
      </c>
      <c r="B444" s="89" t="s">
        <v>646</v>
      </c>
      <c r="C444" s="90">
        <v>53407.635900000001</v>
      </c>
      <c r="D444" s="90">
        <v>1E-4</v>
      </c>
      <c r="E444" s="129">
        <f t="shared" si="200"/>
        <v>56395.411085677079</v>
      </c>
      <c r="F444" s="129">
        <f t="shared" si="201"/>
        <v>56395.5</v>
      </c>
      <c r="G444" s="130">
        <f t="shared" si="221"/>
        <v>-2.1103449995280243E-2</v>
      </c>
      <c r="K444" s="129">
        <f t="shared" si="223"/>
        <v>-2.1103449995280243E-2</v>
      </c>
      <c r="O444" s="199">
        <f t="shared" ca="1" si="225"/>
        <v>-2.7771976184670796E-2</v>
      </c>
      <c r="P444" s="129" t="s">
        <v>567</v>
      </c>
      <c r="Q444" s="201">
        <f t="shared" si="202"/>
        <v>38389.135900000001</v>
      </c>
      <c r="S444" s="131">
        <v>1</v>
      </c>
      <c r="T444" s="129" t="s">
        <v>567</v>
      </c>
      <c r="Z444" s="24">
        <f t="shared" si="203"/>
        <v>56395.5</v>
      </c>
      <c r="AA444" s="136">
        <f t="shared" si="204"/>
        <v>-2.2432711737790864E-2</v>
      </c>
      <c r="AB444" s="136">
        <f t="shared" si="205"/>
        <v>1.3292617425106207E-3</v>
      </c>
      <c r="AC444" s="136">
        <f t="shared" si="215"/>
        <v>1.3292617425106207E-3</v>
      </c>
      <c r="AD444" s="136"/>
      <c r="AE444" s="136">
        <f t="shared" si="206"/>
        <v>1.7669367801023715E-6</v>
      </c>
      <c r="AF444" s="202">
        <f t="shared" si="207"/>
        <v>38389.135900000001</v>
      </c>
      <c r="AG444" s="203"/>
      <c r="AH444" s="24">
        <f t="shared" si="208"/>
        <v>-4.9497145886978327E-3</v>
      </c>
      <c r="AI444" s="24">
        <f t="shared" si="209"/>
        <v>1.2984276669686787</v>
      </c>
      <c r="AJ444" s="24">
        <f t="shared" si="210"/>
        <v>-0.46820613507352038</v>
      </c>
      <c r="AK444" s="24">
        <f t="shared" si="211"/>
        <v>3.0674542989770959E-2</v>
      </c>
      <c r="AL444" s="24">
        <f t="shared" si="212"/>
        <v>0.10242748380871916</v>
      </c>
      <c r="AM444" s="24">
        <f t="shared" si="213"/>
        <v>5.1258564205682755E-2</v>
      </c>
      <c r="AN444" s="136">
        <f t="shared" si="224"/>
        <v>6.3583768666722742</v>
      </c>
      <c r="AO444" s="136">
        <f t="shared" si="224"/>
        <v>6.3583655329848128</v>
      </c>
      <c r="AP444" s="136">
        <f t="shared" si="224"/>
        <v>6.3583276470640548</v>
      </c>
      <c r="AQ444" s="136">
        <f t="shared" si="224"/>
        <v>6.3582010038942336</v>
      </c>
      <c r="AR444" s="136">
        <f t="shared" si="224"/>
        <v>6.3577776761483218</v>
      </c>
      <c r="AS444" s="136">
        <f t="shared" si="224"/>
        <v>6.3563627232028095</v>
      </c>
      <c r="AT444" s="136">
        <f t="shared" si="224"/>
        <v>6.3516343587187727</v>
      </c>
      <c r="AU444" s="136">
        <f t="shared" si="214"/>
        <v>6.3358440391085038</v>
      </c>
    </row>
    <row r="445" spans="1:47" ht="12.95" customHeight="1" x14ac:dyDescent="0.2">
      <c r="A445" s="88" t="s">
        <v>653</v>
      </c>
      <c r="B445" s="289" t="s">
        <v>644</v>
      </c>
      <c r="C445" s="290">
        <v>53409.532399999996</v>
      </c>
      <c r="D445" s="290">
        <v>1E-4</v>
      </c>
      <c r="E445" s="129">
        <f t="shared" si="200"/>
        <v>56403.401533373864</v>
      </c>
      <c r="F445" s="129">
        <f t="shared" si="201"/>
        <v>56403.5</v>
      </c>
      <c r="G445" s="130">
        <f t="shared" si="221"/>
        <v>-2.3370650000288151E-2</v>
      </c>
      <c r="K445" s="129">
        <f t="shared" si="223"/>
        <v>-2.3370650000288151E-2</v>
      </c>
      <c r="O445" s="129">
        <f t="shared" ca="1" si="225"/>
        <v>-2.7756604292218032E-2</v>
      </c>
      <c r="P445" s="129" t="s">
        <v>567</v>
      </c>
      <c r="Q445" s="201">
        <f t="shared" si="202"/>
        <v>38391.032399999996</v>
      </c>
      <c r="S445" s="131">
        <v>1</v>
      </c>
      <c r="T445" s="129" t="s">
        <v>567</v>
      </c>
      <c r="Z445" s="24">
        <f t="shared" si="203"/>
        <v>56403.5</v>
      </c>
      <c r="AA445" s="136">
        <f t="shared" si="204"/>
        <v>-2.2418993859013216E-2</v>
      </c>
      <c r="AB445" s="136">
        <f t="shared" si="205"/>
        <v>-9.5165614127493484E-4</v>
      </c>
      <c r="AC445" s="136">
        <f t="shared" si="215"/>
        <v>-9.5165614127493484E-4</v>
      </c>
      <c r="AD445" s="136"/>
      <c r="AE445" s="136">
        <f t="shared" si="206"/>
        <v>9.0564941122629877E-7</v>
      </c>
      <c r="AF445" s="202">
        <f t="shared" si="207"/>
        <v>38391.032399999996</v>
      </c>
      <c r="AG445" s="203"/>
      <c r="AH445" s="24">
        <f t="shared" si="208"/>
        <v>-4.9376254139201804E-3</v>
      </c>
      <c r="AI445" s="24">
        <f t="shared" si="209"/>
        <v>1.298366472317801</v>
      </c>
      <c r="AJ445" s="24">
        <f t="shared" si="210"/>
        <v>-0.46645921374857985</v>
      </c>
      <c r="AK445" s="24">
        <f t="shared" si="211"/>
        <v>3.1264167934407269E-2</v>
      </c>
      <c r="AL445" s="24">
        <f t="shared" si="212"/>
        <v>0.10440345747861279</v>
      </c>
      <c r="AM445" s="24">
        <f t="shared" si="213"/>
        <v>5.2249197407909606E-2</v>
      </c>
      <c r="AN445" s="136">
        <f t="shared" si="224"/>
        <v>6.3598286248810281</v>
      </c>
      <c r="AO445" s="136">
        <f t="shared" si="224"/>
        <v>6.3598170793993694</v>
      </c>
      <c r="AP445" s="136">
        <f t="shared" si="224"/>
        <v>6.3597784812405118</v>
      </c>
      <c r="AQ445" s="136">
        <f t="shared" si="224"/>
        <v>6.3596494430304285</v>
      </c>
      <c r="AR445" s="136">
        <f t="shared" si="224"/>
        <v>6.3592180622813848</v>
      </c>
      <c r="AS445" s="136">
        <f t="shared" si="224"/>
        <v>6.3577760387824434</v>
      </c>
      <c r="AT445" s="136">
        <f t="shared" si="224"/>
        <v>6.3529567400492724</v>
      </c>
      <c r="AU445" s="136">
        <f t="shared" si="214"/>
        <v>6.3368615873395315</v>
      </c>
    </row>
    <row r="446" spans="1:47" ht="12.95" customHeight="1" x14ac:dyDescent="0.2">
      <c r="A446" s="88" t="s">
        <v>653</v>
      </c>
      <c r="B446" s="289" t="s">
        <v>646</v>
      </c>
      <c r="C446" s="290">
        <v>53409.653400000003</v>
      </c>
      <c r="D446" s="290">
        <v>1E-4</v>
      </c>
      <c r="E446" s="129">
        <f t="shared" si="200"/>
        <v>56403.911337840706</v>
      </c>
      <c r="F446" s="129">
        <f t="shared" si="201"/>
        <v>56404</v>
      </c>
      <c r="G446" s="130">
        <f t="shared" si="221"/>
        <v>-2.1043599997938145E-2</v>
      </c>
      <c r="K446" s="129">
        <f t="shared" si="223"/>
        <v>-2.1043599997938145E-2</v>
      </c>
      <c r="O446" s="199">
        <f t="shared" ca="1" si="225"/>
        <v>-2.7755643548939737E-2</v>
      </c>
      <c r="P446" s="129" t="s">
        <v>567</v>
      </c>
      <c r="Q446" s="201">
        <f t="shared" si="202"/>
        <v>38391.153400000003</v>
      </c>
      <c r="S446" s="131">
        <v>1</v>
      </c>
      <c r="T446" s="129" t="s">
        <v>567</v>
      </c>
      <c r="Z446" s="24">
        <f t="shared" si="203"/>
        <v>56404</v>
      </c>
      <c r="AA446" s="136">
        <f t="shared" si="204"/>
        <v>-2.2418136113733451E-2</v>
      </c>
      <c r="AB446" s="136">
        <f t="shared" si="205"/>
        <v>1.3745361157953065E-3</v>
      </c>
      <c r="AC446" s="136">
        <f t="shared" si="215"/>
        <v>1.3745361157953065E-3</v>
      </c>
      <c r="AD446" s="136"/>
      <c r="AE446" s="136">
        <f t="shared" si="206"/>
        <v>1.8893495336256482E-6</v>
      </c>
      <c r="AF446" s="202">
        <f t="shared" si="207"/>
        <v>38391.153400000003</v>
      </c>
      <c r="AG446" s="203"/>
      <c r="AH446" s="24">
        <f t="shared" si="208"/>
        <v>-4.9368695136404262E-3</v>
      </c>
      <c r="AI446" s="24">
        <f t="shared" si="209"/>
        <v>1.2983626091631755</v>
      </c>
      <c r="AJ446" s="24">
        <f t="shared" si="210"/>
        <v>-0.46634997610482204</v>
      </c>
      <c r="AK446" s="24">
        <f t="shared" si="211"/>
        <v>3.1301013615252518E-2</v>
      </c>
      <c r="AL446" s="24">
        <f t="shared" si="212"/>
        <v>0.10452694963591466</v>
      </c>
      <c r="AM446" s="24">
        <f t="shared" si="213"/>
        <v>5.2311112251863037E-2</v>
      </c>
      <c r="AN446" s="136">
        <f t="shared" si="224"/>
        <v>6.3599193574959347</v>
      </c>
      <c r="AO446" s="136">
        <f t="shared" si="224"/>
        <v>6.3599077987906592</v>
      </c>
      <c r="AP446" s="136">
        <f t="shared" si="224"/>
        <v>6.3598691561542084</v>
      </c>
      <c r="AQ446" s="136">
        <f t="shared" si="224"/>
        <v>6.3597399683522644</v>
      </c>
      <c r="AR446" s="136">
        <f t="shared" si="224"/>
        <v>6.3593080845303556</v>
      </c>
      <c r="AS446" s="136">
        <f t="shared" si="224"/>
        <v>6.3578643696343997</v>
      </c>
      <c r="AT446" s="136">
        <f t="shared" si="224"/>
        <v>6.3530393883323724</v>
      </c>
      <c r="AU446" s="136">
        <f t="shared" si="214"/>
        <v>6.3369251841039702</v>
      </c>
    </row>
    <row r="447" spans="1:47" ht="12.95" customHeight="1" x14ac:dyDescent="0.2">
      <c r="A447" s="88" t="s">
        <v>652</v>
      </c>
      <c r="B447" s="289"/>
      <c r="C447" s="320">
        <v>53409.654300000002</v>
      </c>
      <c r="D447" s="320">
        <v>2.2000000000000001E-3</v>
      </c>
      <c r="E447" s="129">
        <f t="shared" si="200"/>
        <v>56403.915129774752</v>
      </c>
      <c r="F447" s="129">
        <f t="shared" si="201"/>
        <v>56404</v>
      </c>
      <c r="G447" s="130">
        <f t="shared" si="221"/>
        <v>-2.0143599998846184E-2</v>
      </c>
      <c r="K447" s="129">
        <f t="shared" si="223"/>
        <v>-2.0143599998846184E-2</v>
      </c>
      <c r="O447" s="129">
        <f t="shared" ca="1" si="225"/>
        <v>-2.7755643548939737E-2</v>
      </c>
      <c r="P447" s="129" t="s">
        <v>567</v>
      </c>
      <c r="Q447" s="201">
        <f t="shared" si="202"/>
        <v>38391.154300000002</v>
      </c>
      <c r="S447" s="131">
        <v>0.6</v>
      </c>
      <c r="T447" s="129" t="s">
        <v>567</v>
      </c>
      <c r="Z447" s="24">
        <f t="shared" si="203"/>
        <v>56404</v>
      </c>
      <c r="AA447" s="136">
        <f t="shared" si="204"/>
        <v>-2.2418136113733451E-2</v>
      </c>
      <c r="AB447" s="136">
        <f t="shared" si="205"/>
        <v>2.274536114887267E-3</v>
      </c>
      <c r="AC447" s="136">
        <f t="shared" si="215"/>
        <v>2.274536114887267E-3</v>
      </c>
      <c r="AD447" s="136"/>
      <c r="AE447" s="136">
        <f t="shared" si="206"/>
        <v>3.1041087227558775E-6</v>
      </c>
      <c r="AF447" s="202">
        <f t="shared" si="207"/>
        <v>38391.154300000002</v>
      </c>
      <c r="AG447" s="203"/>
      <c r="AH447" s="24">
        <f t="shared" si="208"/>
        <v>-4.9368695136404262E-3</v>
      </c>
      <c r="AI447" s="24">
        <f t="shared" si="209"/>
        <v>1.2983626091631755</v>
      </c>
      <c r="AJ447" s="24">
        <f t="shared" si="210"/>
        <v>-0.46634997610482204</v>
      </c>
      <c r="AK447" s="24">
        <f t="shared" si="211"/>
        <v>3.1301013615252518E-2</v>
      </c>
      <c r="AL447" s="24">
        <f t="shared" si="212"/>
        <v>0.10452694963591466</v>
      </c>
      <c r="AM447" s="24">
        <f t="shared" si="213"/>
        <v>5.2311112251863037E-2</v>
      </c>
      <c r="AN447" s="136">
        <f t="shared" si="224"/>
        <v>6.3599193574959347</v>
      </c>
      <c r="AO447" s="136">
        <f t="shared" si="224"/>
        <v>6.3599077987906592</v>
      </c>
      <c r="AP447" s="136">
        <f t="shared" si="224"/>
        <v>6.3598691561542084</v>
      </c>
      <c r="AQ447" s="136">
        <f t="shared" si="224"/>
        <v>6.3597399683522644</v>
      </c>
      <c r="AR447" s="136">
        <f t="shared" si="224"/>
        <v>6.3593080845303556</v>
      </c>
      <c r="AS447" s="136">
        <f t="shared" si="224"/>
        <v>6.3578643696343997</v>
      </c>
      <c r="AT447" s="136">
        <f t="shared" si="224"/>
        <v>6.3530393883323724</v>
      </c>
      <c r="AU447" s="136">
        <f t="shared" si="214"/>
        <v>6.3369251841039702</v>
      </c>
    </row>
    <row r="448" spans="1:47" ht="12.95" customHeight="1" x14ac:dyDescent="0.2">
      <c r="A448" s="88" t="s">
        <v>653</v>
      </c>
      <c r="B448" s="289" t="s">
        <v>644</v>
      </c>
      <c r="C448" s="290">
        <v>53410.256500000003</v>
      </c>
      <c r="D448" s="290">
        <v>1E-4</v>
      </c>
      <c r="E448" s="129">
        <f t="shared" si="200"/>
        <v>56406.452354980669</v>
      </c>
      <c r="F448" s="129">
        <f t="shared" si="201"/>
        <v>56406.5</v>
      </c>
      <c r="O448" s="199">
        <f t="shared" ca="1" si="225"/>
        <v>-2.7750839832548238E-2</v>
      </c>
      <c r="P448" s="129" t="s">
        <v>567</v>
      </c>
      <c r="Q448" s="201">
        <f t="shared" si="202"/>
        <v>38391.756500000003</v>
      </c>
      <c r="R448" s="130">
        <f>C448-(C$7+F448*C$8)</f>
        <v>-1.1308349996397737E-2</v>
      </c>
      <c r="T448" s="129" t="s">
        <v>567</v>
      </c>
      <c r="Z448" s="24">
        <f t="shared" si="203"/>
        <v>56406.5</v>
      </c>
      <c r="AA448" s="136">
        <f t="shared" si="204"/>
        <v>-2.2413846721542889E-2</v>
      </c>
      <c r="AB448" s="136">
        <f t="shared" si="205"/>
        <v>2.2413846721542889E-2</v>
      </c>
      <c r="AC448" s="136">
        <f t="shared" si="215"/>
        <v>2.2413846721542889E-2</v>
      </c>
      <c r="AD448" s="136"/>
      <c r="AE448" s="136">
        <f t="shared" si="206"/>
        <v>0</v>
      </c>
      <c r="AF448" s="202">
        <f t="shared" si="207"/>
        <v>38391.756500000003</v>
      </c>
      <c r="AG448" s="203"/>
      <c r="AH448" s="24">
        <f t="shared" si="208"/>
        <v>-4.9330894364498622E-3</v>
      </c>
      <c r="AI448" s="24">
        <f t="shared" si="209"/>
        <v>1.2983432254866742</v>
      </c>
      <c r="AJ448" s="24">
        <f t="shared" si="210"/>
        <v>-0.46580369100024777</v>
      </c>
      <c r="AK448" s="24">
        <f t="shared" si="211"/>
        <v>3.1485231557152396E-2</v>
      </c>
      <c r="AL448" s="24">
        <f t="shared" si="212"/>
        <v>0.10514439939205893</v>
      </c>
      <c r="AM448" s="24">
        <f t="shared" si="213"/>
        <v>5.2620686950275511E-2</v>
      </c>
      <c r="AN448" s="136">
        <f t="shared" si="224"/>
        <v>6.3603730165243411</v>
      </c>
      <c r="AO448" s="136">
        <f t="shared" si="224"/>
        <v>6.3603613917250419</v>
      </c>
      <c r="AP448" s="136">
        <f t="shared" si="224"/>
        <v>6.3603225267669776</v>
      </c>
      <c r="AQ448" s="136">
        <f t="shared" si="224"/>
        <v>6.3601925911804003</v>
      </c>
      <c r="AR448" s="136">
        <f t="shared" si="224"/>
        <v>6.3597581924210118</v>
      </c>
      <c r="AS448" s="136">
        <f t="shared" si="224"/>
        <v>6.3583060214523357</v>
      </c>
      <c r="AT448" s="136">
        <f t="shared" si="224"/>
        <v>6.3534526287687179</v>
      </c>
      <c r="AU448" s="136">
        <f t="shared" si="214"/>
        <v>6.3372431679261663</v>
      </c>
    </row>
    <row r="449" spans="1:47" ht="12.95" customHeight="1" x14ac:dyDescent="0.2">
      <c r="A449" s="52" t="s">
        <v>653</v>
      </c>
      <c r="B449" s="89" t="s">
        <v>644</v>
      </c>
      <c r="C449" s="90">
        <v>53410.373500000002</v>
      </c>
      <c r="D449" s="90">
        <v>1E-4</v>
      </c>
      <c r="E449" s="129">
        <f t="shared" si="200"/>
        <v>56406.945306407251</v>
      </c>
      <c r="F449" s="129">
        <f t="shared" si="201"/>
        <v>56407</v>
      </c>
      <c r="O449" s="129">
        <f t="shared" ca="1" si="225"/>
        <v>-2.7749879089269944E-2</v>
      </c>
      <c r="P449" s="129" t="s">
        <v>567</v>
      </c>
      <c r="Q449" s="201">
        <f t="shared" si="202"/>
        <v>38391.873500000002</v>
      </c>
      <c r="R449" s="130">
        <f>C449-(C$7+F449*C$8)</f>
        <v>-1.2981299994862638E-2</v>
      </c>
      <c r="T449" s="129" t="s">
        <v>567</v>
      </c>
      <c r="Z449" s="24">
        <f t="shared" si="203"/>
        <v>56407</v>
      </c>
      <c r="AA449" s="136">
        <f t="shared" si="204"/>
        <v>-2.2412988710010927E-2</v>
      </c>
      <c r="AB449" s="136">
        <f t="shared" si="205"/>
        <v>2.2412988710010927E-2</v>
      </c>
      <c r="AC449" s="136">
        <f t="shared" si="215"/>
        <v>2.2412988710010927E-2</v>
      </c>
      <c r="AD449" s="136"/>
      <c r="AE449" s="136">
        <f t="shared" si="206"/>
        <v>0</v>
      </c>
      <c r="AF449" s="202">
        <f t="shared" si="207"/>
        <v>38391.873500000002</v>
      </c>
      <c r="AG449" s="203"/>
      <c r="AH449" s="24">
        <f t="shared" si="208"/>
        <v>-4.9323333059179001E-3</v>
      </c>
      <c r="AI449" s="24">
        <f t="shared" si="209"/>
        <v>1.2983393351718713</v>
      </c>
      <c r="AJ449" s="24">
        <f t="shared" si="210"/>
        <v>-0.46569441462004113</v>
      </c>
      <c r="AK449" s="24">
        <f t="shared" si="211"/>
        <v>3.1522073047402691E-2</v>
      </c>
      <c r="AL449" s="24">
        <f t="shared" si="212"/>
        <v>0.10526788713121062</v>
      </c>
      <c r="AM449" s="24">
        <f t="shared" si="213"/>
        <v>5.2682601985958456E-2</v>
      </c>
      <c r="AN449" s="136">
        <f t="shared" si="224"/>
        <v>6.3604637475185886</v>
      </c>
      <c r="AO449" s="136">
        <f t="shared" si="224"/>
        <v>6.3604521095053084</v>
      </c>
      <c r="AP449" s="136">
        <f t="shared" si="224"/>
        <v>6.360413200096227</v>
      </c>
      <c r="AQ449" s="136">
        <f t="shared" si="224"/>
        <v>6.3602831149877526</v>
      </c>
      <c r="AR449" s="136">
        <f t="shared" si="224"/>
        <v>6.3598482133264662</v>
      </c>
      <c r="AS449" s="136">
        <f t="shared" si="224"/>
        <v>6.3583943513262104</v>
      </c>
      <c r="AT449" s="136">
        <f t="shared" si="224"/>
        <v>6.3535352766596151</v>
      </c>
      <c r="AU449" s="136">
        <f t="shared" si="214"/>
        <v>6.3373067646906058</v>
      </c>
    </row>
    <row r="450" spans="1:47" ht="12.95" customHeight="1" x14ac:dyDescent="0.2">
      <c r="A450" s="319" t="s">
        <v>1515</v>
      </c>
      <c r="B450" s="220" t="str">
        <f>IF(INT(F450)=F450,"I","II")</f>
        <v>I</v>
      </c>
      <c r="C450" s="220">
        <v>53413.6895</v>
      </c>
      <c r="D450" s="220" t="s">
        <v>466</v>
      </c>
      <c r="E450" s="129">
        <f t="shared" si="200"/>
        <v>56420.916476753984</v>
      </c>
      <c r="F450" s="129">
        <f t="shared" si="201"/>
        <v>56421</v>
      </c>
      <c r="G450" s="130">
        <f>C450-(C$7+F450*C$8)</f>
        <v>-1.9823899994662497E-2</v>
      </c>
      <c r="K450" s="130">
        <f>G450</f>
        <v>-1.9823899994662497E-2</v>
      </c>
      <c r="O450" s="199"/>
      <c r="P450" s="129" t="s">
        <v>567</v>
      </c>
      <c r="Q450" s="201">
        <f t="shared" si="202"/>
        <v>38395.1895</v>
      </c>
      <c r="S450" s="131">
        <v>1</v>
      </c>
      <c r="T450" s="129" t="s">
        <v>567</v>
      </c>
      <c r="Z450" s="24">
        <f t="shared" si="203"/>
        <v>56421</v>
      </c>
      <c r="AA450" s="136">
        <f t="shared" si="204"/>
        <v>-2.2388946417511005E-2</v>
      </c>
      <c r="AB450" s="136">
        <f t="shared" si="205"/>
        <v>2.5650464228485076E-3</v>
      </c>
      <c r="AC450" s="136">
        <f t="shared" si="215"/>
        <v>2.5650464228485076E-3</v>
      </c>
      <c r="AD450" s="136"/>
      <c r="AE450" s="136">
        <f t="shared" si="206"/>
        <v>6.579463151367925E-6</v>
      </c>
      <c r="AF450" s="202">
        <f t="shared" si="207"/>
        <v>38395.1895</v>
      </c>
      <c r="AG450" s="203"/>
      <c r="AH450" s="24">
        <f t="shared" si="208"/>
        <v>-4.9111461174179772E-3</v>
      </c>
      <c r="AI450" s="24">
        <f t="shared" si="209"/>
        <v>1.2982285693762048</v>
      </c>
      <c r="AJ450" s="24">
        <f t="shared" si="210"/>
        <v>-0.46263206776846105</v>
      </c>
      <c r="AK450" s="24">
        <f t="shared" si="211"/>
        <v>3.2553347106283159E-2</v>
      </c>
      <c r="AL450" s="24">
        <f t="shared" si="212"/>
        <v>0.10872524051464971</v>
      </c>
      <c r="AM450" s="24">
        <f t="shared" si="213"/>
        <v>5.4416236155735161E-2</v>
      </c>
      <c r="AN450" s="136">
        <f t="shared" si="224"/>
        <v>6.3630041040923864</v>
      </c>
      <c r="AO450" s="136">
        <f t="shared" si="224"/>
        <v>6.3629920967487381</v>
      </c>
      <c r="AP450" s="136">
        <f t="shared" si="224"/>
        <v>6.3629519445348093</v>
      </c>
      <c r="AQ450" s="136">
        <f t="shared" si="224"/>
        <v>6.3628176776148191</v>
      </c>
      <c r="AR450" s="136">
        <f t="shared" si="224"/>
        <v>6.3623687064356789</v>
      </c>
      <c r="AS450" s="136">
        <f t="shared" si="224"/>
        <v>6.3608675206384486</v>
      </c>
      <c r="AT450" s="136">
        <f t="shared" si="224"/>
        <v>6.3558493906745728</v>
      </c>
      <c r="AU450" s="136">
        <f t="shared" si="214"/>
        <v>6.3390874740949039</v>
      </c>
    </row>
    <row r="451" spans="1:47" ht="12.95" customHeight="1" x14ac:dyDescent="0.2">
      <c r="A451" s="52" t="s">
        <v>657</v>
      </c>
      <c r="B451" s="215"/>
      <c r="C451" s="63">
        <v>53446.487800000003</v>
      </c>
      <c r="D451" s="63">
        <v>4.0000000000000002E-4</v>
      </c>
      <c r="E451" s="129">
        <f t="shared" si="200"/>
        <v>56559.10424405901</v>
      </c>
      <c r="F451" s="129">
        <f t="shared" si="201"/>
        <v>56559</v>
      </c>
      <c r="O451" s="129">
        <f ca="1">+C$11+C$12*F451</f>
        <v>-2.7457813132667361E-2</v>
      </c>
      <c r="P451" s="129" t="s">
        <v>567</v>
      </c>
      <c r="Q451" s="201">
        <f t="shared" si="202"/>
        <v>38427.987800000003</v>
      </c>
      <c r="R451" s="130">
        <f>C451-(C$7+F451*C$8)</f>
        <v>2.4741900007938966E-2</v>
      </c>
      <c r="T451" s="129" t="s">
        <v>567</v>
      </c>
      <c r="Z451" s="24">
        <f t="shared" si="203"/>
        <v>56559</v>
      </c>
      <c r="AA451" s="136">
        <f t="shared" si="204"/>
        <v>-2.2150140853591634E-2</v>
      </c>
      <c r="AB451" s="136">
        <f t="shared" si="205"/>
        <v>2.2150140853591634E-2</v>
      </c>
      <c r="AC451" s="136">
        <f t="shared" si="215"/>
        <v>2.2150140853591634E-2</v>
      </c>
      <c r="AD451" s="136"/>
      <c r="AE451" s="136">
        <f t="shared" si="206"/>
        <v>0</v>
      </c>
      <c r="AF451" s="202">
        <f t="shared" si="207"/>
        <v>38427.987800000003</v>
      </c>
      <c r="AG451" s="203"/>
      <c r="AH451" s="24">
        <f t="shared" si="208"/>
        <v>-4.7007354334986018E-3</v>
      </c>
      <c r="AI451" s="24">
        <f t="shared" si="209"/>
        <v>1.2969477040183948</v>
      </c>
      <c r="AJ451" s="24">
        <f t="shared" si="210"/>
        <v>-0.43218752941103333</v>
      </c>
      <c r="AK451" s="24">
        <f t="shared" si="211"/>
        <v>4.2685607389421433E-2</v>
      </c>
      <c r="AL451" s="24">
        <f t="shared" si="212"/>
        <v>0.14276988267479004</v>
      </c>
      <c r="AM451" s="24">
        <f t="shared" si="213"/>
        <v>7.1506443700311312E-2</v>
      </c>
      <c r="AN451" s="136">
        <f t="shared" ref="AN451:AT460" si="226">$AU451+$AB$7*SIN(AO451)</f>
        <v>6.3880319237979739</v>
      </c>
      <c r="AO451" s="136">
        <f t="shared" si="226"/>
        <v>6.3880163517270869</v>
      </c>
      <c r="AP451" s="136">
        <f t="shared" si="226"/>
        <v>6.3879641584388578</v>
      </c>
      <c r="AQ451" s="136">
        <f t="shared" si="226"/>
        <v>6.3877892230153757</v>
      </c>
      <c r="AR451" s="136">
        <f t="shared" si="226"/>
        <v>6.3872029181056229</v>
      </c>
      <c r="AS451" s="136">
        <f t="shared" si="226"/>
        <v>6.3852381480628448</v>
      </c>
      <c r="AT451" s="136">
        <f t="shared" si="226"/>
        <v>6.3786568318719503</v>
      </c>
      <c r="AU451" s="136">
        <f t="shared" si="214"/>
        <v>6.3566401810801265</v>
      </c>
    </row>
    <row r="452" spans="1:47" ht="12.95" customHeight="1" x14ac:dyDescent="0.2">
      <c r="A452" s="219" t="s">
        <v>1616</v>
      </c>
      <c r="B452" s="220" t="str">
        <f>IF(INT(F452)=F452,"I","II")</f>
        <v>I</v>
      </c>
      <c r="C452" s="220">
        <v>53459.023399999998</v>
      </c>
      <c r="D452" s="220" t="s">
        <v>467</v>
      </c>
      <c r="E452" s="129">
        <f t="shared" si="200"/>
        <v>56611.919986820925</v>
      </c>
      <c r="F452" s="129">
        <f t="shared" si="201"/>
        <v>56612</v>
      </c>
      <c r="G452" s="130">
        <f t="shared" ref="G452:G484" si="227">C452-(C$7+F452*C$8)</f>
        <v>-1.899079999566311E-2</v>
      </c>
      <c r="J452" s="130">
        <f>G452</f>
        <v>-1.899079999566311E-2</v>
      </c>
      <c r="O452" s="199"/>
      <c r="Q452" s="201">
        <f t="shared" si="202"/>
        <v>38440.523399999998</v>
      </c>
      <c r="S452" s="131">
        <v>1</v>
      </c>
      <c r="T452" s="129" t="s">
        <v>567</v>
      </c>
      <c r="Z452" s="24">
        <f t="shared" si="203"/>
        <v>56612</v>
      </c>
      <c r="AA452" s="136">
        <f t="shared" si="204"/>
        <v>-2.2057574503807104E-2</v>
      </c>
      <c r="AB452" s="136">
        <f t="shared" si="205"/>
        <v>3.0667745081439934E-3</v>
      </c>
      <c r="AC452" s="136">
        <f t="shared" si="215"/>
        <v>3.0667745081439934E-3</v>
      </c>
      <c r="AD452" s="136"/>
      <c r="AE452" s="136">
        <f t="shared" si="206"/>
        <v>9.4051058838018321E-6</v>
      </c>
      <c r="AF452" s="202">
        <f t="shared" si="207"/>
        <v>38440.523399999998</v>
      </c>
      <c r="AG452" s="203"/>
      <c r="AH452" s="24">
        <f t="shared" si="208"/>
        <v>-4.6191958397140669E-3</v>
      </c>
      <c r="AI452" s="24">
        <f t="shared" si="209"/>
        <v>1.2963651136525964</v>
      </c>
      <c r="AJ452" s="24">
        <f t="shared" si="210"/>
        <v>-0.42037744690662465</v>
      </c>
      <c r="AK452" s="24">
        <f t="shared" si="211"/>
        <v>4.6558773713270954E-2</v>
      </c>
      <c r="AL452" s="24">
        <f t="shared" si="212"/>
        <v>0.15582576547818477</v>
      </c>
      <c r="AM452" s="24">
        <f t="shared" si="213"/>
        <v>7.807092106395927E-2</v>
      </c>
      <c r="AN452" s="136">
        <f t="shared" si="226"/>
        <v>6.3976369957849482</v>
      </c>
      <c r="AO452" s="136">
        <f t="shared" si="226"/>
        <v>6.3976200959904679</v>
      </c>
      <c r="AP452" s="136">
        <f t="shared" si="226"/>
        <v>6.3975633926565472</v>
      </c>
      <c r="AQ452" s="136">
        <f t="shared" si="226"/>
        <v>6.3973731404915952</v>
      </c>
      <c r="AR452" s="136">
        <f t="shared" si="226"/>
        <v>6.396734832894583</v>
      </c>
      <c r="AS452" s="136">
        <f t="shared" si="226"/>
        <v>6.3945936099245024</v>
      </c>
      <c r="AT452" s="136">
        <f t="shared" si="226"/>
        <v>6.3874144969339746</v>
      </c>
      <c r="AU452" s="136">
        <f t="shared" si="214"/>
        <v>6.3633814381106824</v>
      </c>
    </row>
    <row r="453" spans="1:47" ht="12.95" customHeight="1" x14ac:dyDescent="0.2">
      <c r="A453" s="219" t="s">
        <v>1616</v>
      </c>
      <c r="B453" s="220" t="str">
        <f>IF(INT(F453)=F453,"I","II")</f>
        <v>II</v>
      </c>
      <c r="C453" s="220">
        <v>53459.140500000001</v>
      </c>
      <c r="D453" s="220" t="s">
        <v>467</v>
      </c>
      <c r="E453" s="129">
        <f t="shared" si="200"/>
        <v>56612.413359573533</v>
      </c>
      <c r="F453" s="129">
        <f t="shared" si="201"/>
        <v>56612.5</v>
      </c>
      <c r="G453" s="130">
        <f t="shared" si="227"/>
        <v>-2.0563749996654224E-2</v>
      </c>
      <c r="J453" s="130">
        <f>G453</f>
        <v>-2.0563749996654224E-2</v>
      </c>
      <c r="P453" s="129" t="s">
        <v>567</v>
      </c>
      <c r="Q453" s="201">
        <f t="shared" si="202"/>
        <v>38440.640500000001</v>
      </c>
      <c r="S453" s="131">
        <v>1</v>
      </c>
      <c r="T453" s="129" t="s">
        <v>567</v>
      </c>
      <c r="Z453" s="24">
        <f t="shared" si="203"/>
        <v>56612.5</v>
      </c>
      <c r="AA453" s="136">
        <f t="shared" si="204"/>
        <v>-2.2056699051332583E-2</v>
      </c>
      <c r="AB453" s="136">
        <f t="shared" si="205"/>
        <v>1.4929490546783594E-3</v>
      </c>
      <c r="AC453" s="136">
        <f t="shared" si="215"/>
        <v>1.4929490546783594E-3</v>
      </c>
      <c r="AD453" s="136"/>
      <c r="AE453" s="136">
        <f t="shared" si="206"/>
        <v>2.2288968798650072E-6</v>
      </c>
      <c r="AF453" s="202">
        <f t="shared" si="207"/>
        <v>38440.640500000001</v>
      </c>
      <c r="AG453" s="203"/>
      <c r="AH453" s="24">
        <f t="shared" si="208"/>
        <v>-4.6184247342395462E-3</v>
      </c>
      <c r="AI453" s="24">
        <f t="shared" si="209"/>
        <v>1.2963593794575612</v>
      </c>
      <c r="AJ453" s="24">
        <f t="shared" si="210"/>
        <v>-0.42026573802634365</v>
      </c>
      <c r="AK453" s="24">
        <f t="shared" si="211"/>
        <v>4.6595259496317737E-2</v>
      </c>
      <c r="AL453" s="24">
        <f t="shared" si="212"/>
        <v>0.15594887759325615</v>
      </c>
      <c r="AM453" s="24">
        <f t="shared" si="213"/>
        <v>7.8132852607600514E-2</v>
      </c>
      <c r="AN453" s="136">
        <f t="shared" si="226"/>
        <v>6.3977275888834546</v>
      </c>
      <c r="AO453" s="136">
        <f t="shared" si="226"/>
        <v>6.3977106766839293</v>
      </c>
      <c r="AP453" s="136">
        <f t="shared" si="226"/>
        <v>6.3976539311370324</v>
      </c>
      <c r="AQ453" s="136">
        <f t="shared" si="226"/>
        <v>6.3974635353603979</v>
      </c>
      <c r="AR453" s="136">
        <f t="shared" si="226"/>
        <v>6.3968247393488902</v>
      </c>
      <c r="AS453" s="136">
        <f t="shared" si="226"/>
        <v>6.3946818564068098</v>
      </c>
      <c r="AT453" s="136">
        <f t="shared" si="226"/>
        <v>6.3874971113593872</v>
      </c>
      <c r="AU453" s="136">
        <f t="shared" si="214"/>
        <v>6.3634450348751219</v>
      </c>
    </row>
    <row r="454" spans="1:47" ht="12.95" customHeight="1" x14ac:dyDescent="0.2">
      <c r="A454" s="63" t="s">
        <v>675</v>
      </c>
      <c r="B454" s="64" t="s">
        <v>644</v>
      </c>
      <c r="C454" s="63">
        <v>53461.395909999999</v>
      </c>
      <c r="D454" s="63">
        <v>1E-4</v>
      </c>
      <c r="E454" s="129">
        <f t="shared" si="200"/>
        <v>56621.91598843714</v>
      </c>
      <c r="F454" s="129">
        <f t="shared" si="201"/>
        <v>56622</v>
      </c>
      <c r="G454" s="130">
        <f t="shared" si="227"/>
        <v>-1.9939799996791407E-2</v>
      </c>
      <c r="K454" s="129">
        <f t="shared" ref="K454:K465" si="228">G454</f>
        <v>-1.9939799996791407E-2</v>
      </c>
      <c r="M454" s="130"/>
      <c r="O454" s="199">
        <f t="shared" ref="O454:O459" ca="1" si="229">+C$11+C$12*F454</f>
        <v>-2.7336759479601819E-2</v>
      </c>
      <c r="P454" s="129" t="s">
        <v>567</v>
      </c>
      <c r="Q454" s="201">
        <f t="shared" si="202"/>
        <v>38442.895909999999</v>
      </c>
      <c r="S454" s="131">
        <v>1</v>
      </c>
      <c r="T454" s="129" t="s">
        <v>567</v>
      </c>
      <c r="Z454" s="24">
        <f t="shared" si="203"/>
        <v>56622</v>
      </c>
      <c r="AA454" s="136">
        <f t="shared" si="204"/>
        <v>-2.2040057769861149E-2</v>
      </c>
      <c r="AB454" s="136">
        <f t="shared" si="205"/>
        <v>2.1002577730697414E-3</v>
      </c>
      <c r="AC454" s="136">
        <f t="shared" si="215"/>
        <v>2.1002577730697414E-3</v>
      </c>
      <c r="AD454" s="136"/>
      <c r="AE454" s="136">
        <f t="shared" si="206"/>
        <v>4.4110827133398689E-6</v>
      </c>
      <c r="AF454" s="202">
        <f t="shared" si="207"/>
        <v>38442.895909999999</v>
      </c>
      <c r="AG454" s="203"/>
      <c r="AH454" s="24">
        <f t="shared" si="208"/>
        <v>-4.6037671857681161E-3</v>
      </c>
      <c r="AI454" s="24">
        <f t="shared" si="209"/>
        <v>1.2962495862300649</v>
      </c>
      <c r="AJ454" s="24">
        <f t="shared" si="210"/>
        <v>-0.41814224961448904</v>
      </c>
      <c r="AK454" s="24">
        <f t="shared" si="211"/>
        <v>4.7288293038713493E-2</v>
      </c>
      <c r="AL454" s="24">
        <f t="shared" si="212"/>
        <v>0.15828780010905549</v>
      </c>
      <c r="AM454" s="24">
        <f t="shared" si="213"/>
        <v>7.9309561181761773E-2</v>
      </c>
      <c r="AN454" s="136">
        <f t="shared" si="226"/>
        <v>6.3994487814545389</v>
      </c>
      <c r="AO454" s="136">
        <f t="shared" si="226"/>
        <v>6.3994316340005826</v>
      </c>
      <c r="AP454" s="136">
        <f t="shared" si="226"/>
        <v>6.3993740876323573</v>
      </c>
      <c r="AQ454" s="136">
        <f t="shared" si="226"/>
        <v>6.3991809664797445</v>
      </c>
      <c r="AR454" s="136">
        <f t="shared" si="226"/>
        <v>6.398532898575108</v>
      </c>
      <c r="AS454" s="136">
        <f t="shared" si="226"/>
        <v>6.3963584933316069</v>
      </c>
      <c r="AT454" s="136">
        <f t="shared" si="226"/>
        <v>6.3890667668713679</v>
      </c>
      <c r="AU454" s="136">
        <f t="shared" si="214"/>
        <v>6.3646533733994666</v>
      </c>
    </row>
    <row r="455" spans="1:47" ht="12.95" customHeight="1" x14ac:dyDescent="0.2">
      <c r="A455" s="52" t="s">
        <v>652</v>
      </c>
      <c r="B455" s="89"/>
      <c r="C455" s="63">
        <v>53462.3459</v>
      </c>
      <c r="D455" s="63">
        <v>4.0000000000000002E-4</v>
      </c>
      <c r="E455" s="129">
        <f t="shared" si="200"/>
        <v>56625.918543358042</v>
      </c>
      <c r="F455" s="129">
        <f t="shared" si="201"/>
        <v>56626</v>
      </c>
      <c r="G455" s="130">
        <f t="shared" si="227"/>
        <v>-1.9333399992319755E-2</v>
      </c>
      <c r="K455" s="129">
        <f t="shared" si="228"/>
        <v>-1.9333399992319755E-2</v>
      </c>
      <c r="O455" s="129">
        <f t="shared" ca="1" si="229"/>
        <v>-2.7329073533375436E-2</v>
      </c>
      <c r="P455" s="129" t="s">
        <v>567</v>
      </c>
      <c r="Q455" s="201">
        <f t="shared" si="202"/>
        <v>38443.8459</v>
      </c>
      <c r="S455" s="131">
        <v>1</v>
      </c>
      <c r="T455" s="129" t="s">
        <v>567</v>
      </c>
      <c r="Z455" s="24">
        <f t="shared" si="203"/>
        <v>56626</v>
      </c>
      <c r="AA455" s="136">
        <f t="shared" si="204"/>
        <v>-2.2033046556045446E-2</v>
      </c>
      <c r="AB455" s="136">
        <f t="shared" si="205"/>
        <v>2.6996465637256911E-3</v>
      </c>
      <c r="AC455" s="136">
        <f t="shared" si="215"/>
        <v>2.6996465637256911E-3</v>
      </c>
      <c r="AD455" s="136"/>
      <c r="AE455" s="136">
        <f t="shared" si="206"/>
        <v>7.2880915690359319E-6</v>
      </c>
      <c r="AF455" s="202">
        <f t="shared" si="207"/>
        <v>38443.8459</v>
      </c>
      <c r="AG455" s="203"/>
      <c r="AH455" s="24">
        <f t="shared" si="208"/>
        <v>-4.597591875952425E-3</v>
      </c>
      <c r="AI455" s="24">
        <f t="shared" si="209"/>
        <v>1.2962028782762145</v>
      </c>
      <c r="AJ455" s="24">
        <f t="shared" si="210"/>
        <v>-0.41724757226376996</v>
      </c>
      <c r="AK455" s="24">
        <f t="shared" si="211"/>
        <v>4.757998424638283E-2</v>
      </c>
      <c r="AL455" s="24">
        <f t="shared" si="212"/>
        <v>0.15927249070138305</v>
      </c>
      <c r="AM455" s="24">
        <f t="shared" si="213"/>
        <v>7.9805022719698304E-2</v>
      </c>
      <c r="AN455" s="136">
        <f t="shared" si="226"/>
        <v>6.4001734504333569</v>
      </c>
      <c r="AO455" s="136">
        <f t="shared" si="226"/>
        <v>6.4001562041774385</v>
      </c>
      <c r="AP455" s="136">
        <f t="shared" si="226"/>
        <v>6.4000983213223348</v>
      </c>
      <c r="AQ455" s="136">
        <f t="shared" si="226"/>
        <v>6.3999040545006185</v>
      </c>
      <c r="AR455" s="136">
        <f t="shared" si="226"/>
        <v>6.3992520872098897</v>
      </c>
      <c r="AS455" s="136">
        <f t="shared" si="226"/>
        <v>6.3970644192458384</v>
      </c>
      <c r="AT455" s="136">
        <f t="shared" si="226"/>
        <v>6.3897276638217733</v>
      </c>
      <c r="AU455" s="136">
        <f t="shared" si="214"/>
        <v>6.3651621475149804</v>
      </c>
    </row>
    <row r="456" spans="1:47" ht="12.95" customHeight="1" x14ac:dyDescent="0.2">
      <c r="A456" s="52" t="s">
        <v>652</v>
      </c>
      <c r="B456" s="64" t="s">
        <v>646</v>
      </c>
      <c r="C456" s="63">
        <v>53462.462200000002</v>
      </c>
      <c r="D456" s="63">
        <v>2.9999999999999997E-4</v>
      </c>
      <c r="E456" s="129">
        <f t="shared" si="200"/>
        <v>56626.4085455026</v>
      </c>
      <c r="F456" s="129">
        <f t="shared" si="201"/>
        <v>56626.5</v>
      </c>
      <c r="G456" s="130">
        <f t="shared" si="227"/>
        <v>-2.1706349994929042E-2</v>
      </c>
      <c r="K456" s="129">
        <f t="shared" si="228"/>
        <v>-2.1706349994929042E-2</v>
      </c>
      <c r="O456" s="199">
        <f t="shared" ca="1" si="229"/>
        <v>-2.7328112790097142E-2</v>
      </c>
      <c r="P456" s="129" t="s">
        <v>567</v>
      </c>
      <c r="Q456" s="201">
        <f t="shared" si="202"/>
        <v>38443.962200000002</v>
      </c>
      <c r="S456" s="131">
        <v>1</v>
      </c>
      <c r="T456" s="129" t="s">
        <v>567</v>
      </c>
      <c r="Z456" s="24">
        <f t="shared" si="203"/>
        <v>56626.5</v>
      </c>
      <c r="AA456" s="136">
        <f t="shared" si="204"/>
        <v>-2.2032169973113962E-2</v>
      </c>
      <c r="AB456" s="136">
        <f t="shared" si="205"/>
        <v>3.2581997818491998E-4</v>
      </c>
      <c r="AC456" s="136">
        <f t="shared" si="215"/>
        <v>3.2581997818491998E-4</v>
      </c>
      <c r="AD456" s="136"/>
      <c r="AE456" s="136">
        <f t="shared" si="206"/>
        <v>1.0615865818442173E-7</v>
      </c>
      <c r="AF456" s="202">
        <f t="shared" si="207"/>
        <v>38443.962200000002</v>
      </c>
      <c r="AG456" s="203"/>
      <c r="AH456" s="24">
        <f t="shared" si="208"/>
        <v>-4.5968198080209369E-3</v>
      </c>
      <c r="AI456" s="24">
        <f t="shared" si="209"/>
        <v>1.2961970198246466</v>
      </c>
      <c r="AJ456" s="24">
        <f t="shared" si="210"/>
        <v>-0.41713571366487223</v>
      </c>
      <c r="AK456" s="24">
        <f t="shared" si="211"/>
        <v>4.7616440931655471E-2</v>
      </c>
      <c r="AL456" s="24">
        <f t="shared" si="212"/>
        <v>0.15939557203662127</v>
      </c>
      <c r="AM456" s="24">
        <f t="shared" si="213"/>
        <v>7.9866955634331077E-2</v>
      </c>
      <c r="AN456" s="136">
        <f t="shared" si="226"/>
        <v>6.4002640322226085</v>
      </c>
      <c r="AO456" s="136">
        <f t="shared" si="226"/>
        <v>6.4002467736270336</v>
      </c>
      <c r="AP456" s="136">
        <f t="shared" si="226"/>
        <v>6.4001888487404734</v>
      </c>
      <c r="AQ456" s="136">
        <f t="shared" si="226"/>
        <v>6.399994438788041</v>
      </c>
      <c r="AR456" s="136">
        <f t="shared" si="226"/>
        <v>6.399341984265738</v>
      </c>
      <c r="AS456" s="136">
        <f t="shared" si="226"/>
        <v>6.3971526588739902</v>
      </c>
      <c r="AT456" s="136">
        <f t="shared" si="226"/>
        <v>6.3898102754942787</v>
      </c>
      <c r="AU456" s="136">
        <f t="shared" si="214"/>
        <v>6.36522574427942</v>
      </c>
    </row>
    <row r="457" spans="1:47" ht="12.95" customHeight="1" x14ac:dyDescent="0.2">
      <c r="A457" s="52" t="s">
        <v>652</v>
      </c>
      <c r="B457" s="89"/>
      <c r="C457" s="63">
        <v>53462.583500000001</v>
      </c>
      <c r="D457" s="63">
        <v>2.0000000000000001E-4</v>
      </c>
      <c r="E457" s="129">
        <f t="shared" si="200"/>
        <v>56626.919613947422</v>
      </c>
      <c r="F457" s="129">
        <f t="shared" si="201"/>
        <v>56627</v>
      </c>
      <c r="G457" s="130">
        <f t="shared" si="227"/>
        <v>-1.9079300000157673E-2</v>
      </c>
      <c r="K457" s="129">
        <f t="shared" si="228"/>
        <v>-1.9079300000157673E-2</v>
      </c>
      <c r="O457" s="129">
        <f t="shared" ca="1" si="229"/>
        <v>-2.7327152046818848E-2</v>
      </c>
      <c r="P457" s="129" t="s">
        <v>567</v>
      </c>
      <c r="Q457" s="201">
        <f t="shared" si="202"/>
        <v>38444.083500000001</v>
      </c>
      <c r="S457" s="131">
        <v>1</v>
      </c>
      <c r="T457" s="129" t="s">
        <v>567</v>
      </c>
      <c r="Z457" s="24">
        <f t="shared" si="203"/>
        <v>56627</v>
      </c>
      <c r="AA457" s="136">
        <f t="shared" si="204"/>
        <v>-2.2031293349946419E-2</v>
      </c>
      <c r="AB457" s="136">
        <f t="shared" si="205"/>
        <v>2.9519933497887466E-3</v>
      </c>
      <c r="AC457" s="136">
        <f t="shared" si="215"/>
        <v>2.9519933497887466E-3</v>
      </c>
      <c r="AD457" s="136"/>
      <c r="AE457" s="136">
        <f t="shared" si="206"/>
        <v>8.7142647371969843E-6</v>
      </c>
      <c r="AF457" s="202">
        <f t="shared" si="207"/>
        <v>38444.083500000001</v>
      </c>
      <c r="AG457" s="203"/>
      <c r="AH457" s="24">
        <f t="shared" si="208"/>
        <v>-4.5960477058533903E-3</v>
      </c>
      <c r="AI457" s="24">
        <f t="shared" si="209"/>
        <v>1.2961911569389479</v>
      </c>
      <c r="AJ457" s="24">
        <f t="shared" si="210"/>
        <v>-0.41702384975693779</v>
      </c>
      <c r="AK457" s="24">
        <f t="shared" si="211"/>
        <v>4.7652896566395368E-2</v>
      </c>
      <c r="AL457" s="24">
        <f t="shared" si="212"/>
        <v>0.15951865226044698</v>
      </c>
      <c r="AM457" s="24">
        <f t="shared" si="213"/>
        <v>7.9928888598519085E-2</v>
      </c>
      <c r="AN457" s="136">
        <f t="shared" si="226"/>
        <v>6.4003546136034721</v>
      </c>
      <c r="AO457" s="136">
        <f t="shared" si="226"/>
        <v>6.4003373426706007</v>
      </c>
      <c r="AP457" s="136">
        <f t="shared" si="226"/>
        <v>6.4002793757591308</v>
      </c>
      <c r="AQ457" s="136">
        <f t="shared" si="226"/>
        <v>6.4000848226933407</v>
      </c>
      <c r="AR457" s="136">
        <f t="shared" si="226"/>
        <v>6.3994318809821644</v>
      </c>
      <c r="AS457" s="136">
        <f t="shared" si="226"/>
        <v>6.3972408982545899</v>
      </c>
      <c r="AT457" s="136">
        <f t="shared" si="226"/>
        <v>6.3898928870673481</v>
      </c>
      <c r="AU457" s="136">
        <f t="shared" si="214"/>
        <v>6.3652893410438587</v>
      </c>
    </row>
    <row r="458" spans="1:47" ht="12.95" customHeight="1" x14ac:dyDescent="0.2">
      <c r="A458" s="52" t="s">
        <v>652</v>
      </c>
      <c r="B458" s="89"/>
      <c r="C458" s="63">
        <v>53463.532500000001</v>
      </c>
      <c r="D458" s="63">
        <v>3.3999999999999998E-3</v>
      </c>
      <c r="E458" s="129">
        <f t="shared" si="200"/>
        <v>56630.917997740864</v>
      </c>
      <c r="F458" s="129">
        <f t="shared" si="201"/>
        <v>56631</v>
      </c>
      <c r="G458" s="130">
        <f t="shared" si="227"/>
        <v>-1.9462899996142369E-2</v>
      </c>
      <c r="K458" s="129">
        <f t="shared" si="228"/>
        <v>-1.9462899996142369E-2</v>
      </c>
      <c r="O458" s="199">
        <f t="shared" ca="1" si="229"/>
        <v>-2.7319466100592452E-2</v>
      </c>
      <c r="P458" s="129" t="s">
        <v>567</v>
      </c>
      <c r="Q458" s="201">
        <f t="shared" si="202"/>
        <v>38445.032500000001</v>
      </c>
      <c r="S458" s="131">
        <v>0.5</v>
      </c>
      <c r="T458" s="129" t="s">
        <v>567</v>
      </c>
      <c r="Z458" s="24">
        <f t="shared" si="203"/>
        <v>56631</v>
      </c>
      <c r="AA458" s="136">
        <f t="shared" si="204"/>
        <v>-2.2024278917244958E-2</v>
      </c>
      <c r="AB458" s="136">
        <f t="shared" si="205"/>
        <v>2.5613789211025896E-3</v>
      </c>
      <c r="AC458" s="136">
        <f t="shared" si="215"/>
        <v>2.5613789211025896E-3</v>
      </c>
      <c r="AD458" s="136"/>
      <c r="AE458" s="136">
        <f t="shared" si="206"/>
        <v>3.280330988734333E-6</v>
      </c>
      <c r="AF458" s="202">
        <f t="shared" si="207"/>
        <v>38445.032500000001</v>
      </c>
      <c r="AG458" s="203"/>
      <c r="AH458" s="24">
        <f t="shared" si="208"/>
        <v>-4.5898696571519361E-3</v>
      </c>
      <c r="AI458" s="24">
        <f t="shared" si="209"/>
        <v>1.2961440942546993</v>
      </c>
      <c r="AJ458" s="24">
        <f t="shared" si="210"/>
        <v>-0.41612874768313529</v>
      </c>
      <c r="AK458" s="24">
        <f t="shared" si="211"/>
        <v>4.7944503731540564E-2</v>
      </c>
      <c r="AL458" s="24">
        <f t="shared" si="212"/>
        <v>0.1605032539399843</v>
      </c>
      <c r="AM458" s="24">
        <f t="shared" si="213"/>
        <v>8.0424354100967627E-2</v>
      </c>
      <c r="AN458" s="136">
        <f t="shared" si="226"/>
        <v>6.4010792499113913</v>
      </c>
      <c r="AO458" s="136">
        <f t="shared" si="226"/>
        <v>6.4010618803652424</v>
      </c>
      <c r="AP458" s="136">
        <f t="shared" si="226"/>
        <v>6.4010035774908163</v>
      </c>
      <c r="AQ458" s="136">
        <f t="shared" si="226"/>
        <v>6.4008078801445194</v>
      </c>
      <c r="AR458" s="136">
        <f t="shared" si="226"/>
        <v>6.4001510424633583</v>
      </c>
      <c r="AS458" s="136">
        <f t="shared" si="226"/>
        <v>6.3979468043646976</v>
      </c>
      <c r="AT458" s="136">
        <f t="shared" si="226"/>
        <v>6.3905537760630882</v>
      </c>
      <c r="AU458" s="136">
        <f t="shared" si="214"/>
        <v>6.3657981151593725</v>
      </c>
    </row>
    <row r="459" spans="1:47" ht="12.95" customHeight="1" x14ac:dyDescent="0.2">
      <c r="A459" s="63" t="s">
        <v>657</v>
      </c>
      <c r="B459" s="64" t="s">
        <v>646</v>
      </c>
      <c r="C459" s="63">
        <v>53464.361299999997</v>
      </c>
      <c r="D459" s="63">
        <v>1E-4</v>
      </c>
      <c r="E459" s="129">
        <f t="shared" si="200"/>
        <v>56634.409947675522</v>
      </c>
      <c r="F459" s="129">
        <f t="shared" si="201"/>
        <v>56634.5</v>
      </c>
      <c r="G459" s="130">
        <f t="shared" si="227"/>
        <v>-2.1373550000134856E-2</v>
      </c>
      <c r="K459" s="129">
        <f t="shared" si="228"/>
        <v>-2.1373550000134856E-2</v>
      </c>
      <c r="O459" s="129">
        <f t="shared" ca="1" si="229"/>
        <v>-2.7312740897644378E-2</v>
      </c>
      <c r="P459" s="129" t="s">
        <v>567</v>
      </c>
      <c r="Q459" s="201">
        <f t="shared" si="202"/>
        <v>38445.861299999997</v>
      </c>
      <c r="S459" s="131">
        <v>1</v>
      </c>
      <c r="T459" s="129" t="s">
        <v>567</v>
      </c>
      <c r="Z459" s="24">
        <f t="shared" si="203"/>
        <v>56634.5</v>
      </c>
      <c r="AA459" s="136">
        <f t="shared" si="204"/>
        <v>-2.2018139180551666E-2</v>
      </c>
      <c r="AB459" s="136">
        <f t="shared" si="205"/>
        <v>6.4458918041681093E-4</v>
      </c>
      <c r="AC459" s="136">
        <f t="shared" si="215"/>
        <v>6.4458918041681093E-4</v>
      </c>
      <c r="AD459" s="136"/>
      <c r="AE459" s="136">
        <f t="shared" si="206"/>
        <v>4.1549521151041605E-7</v>
      </c>
      <c r="AF459" s="202">
        <f t="shared" si="207"/>
        <v>38445.861299999997</v>
      </c>
      <c r="AG459" s="203"/>
      <c r="AH459" s="24">
        <f t="shared" si="208"/>
        <v>-4.5844620714586394E-3</v>
      </c>
      <c r="AI459" s="24">
        <f t="shared" si="209"/>
        <v>1.296102681728311</v>
      </c>
      <c r="AJ459" s="24">
        <f t="shared" si="210"/>
        <v>-0.41534525583889809</v>
      </c>
      <c r="AK459" s="24">
        <f t="shared" si="211"/>
        <v>4.8199604493216704E-2</v>
      </c>
      <c r="AL459" s="24">
        <f t="shared" si="212"/>
        <v>0.16136472168027313</v>
      </c>
      <c r="AM459" s="24">
        <f t="shared" si="213"/>
        <v>8.0857889035944486E-2</v>
      </c>
      <c r="AN459" s="136">
        <f t="shared" si="226"/>
        <v>6.4017132850999312</v>
      </c>
      <c r="AO459" s="136">
        <f t="shared" si="226"/>
        <v>6.4016958293917154</v>
      </c>
      <c r="AP459" s="136">
        <f t="shared" si="226"/>
        <v>6.4016372328955962</v>
      </c>
      <c r="AQ459" s="136">
        <f t="shared" si="226"/>
        <v>6.4014405352207593</v>
      </c>
      <c r="AR459" s="136">
        <f t="shared" si="226"/>
        <v>6.4007802908219089</v>
      </c>
      <c r="AS459" s="136">
        <f t="shared" si="226"/>
        <v>6.3985644591279902</v>
      </c>
      <c r="AT459" s="136">
        <f t="shared" si="226"/>
        <v>6.3911320486791183</v>
      </c>
      <c r="AU459" s="136">
        <f t="shared" si="214"/>
        <v>6.3662432925104468</v>
      </c>
    </row>
    <row r="460" spans="1:47" ht="12.95" customHeight="1" x14ac:dyDescent="0.2">
      <c r="A460" s="319" t="s">
        <v>1515</v>
      </c>
      <c r="B460" s="220" t="str">
        <f>IF(INT(F460)=F460,"I","II")</f>
        <v>I</v>
      </c>
      <c r="C460" s="220">
        <v>53466.62</v>
      </c>
      <c r="D460" s="220" t="s">
        <v>466</v>
      </c>
      <c r="E460" s="129">
        <f t="shared" si="200"/>
        <v>56643.926438164744</v>
      </c>
      <c r="F460" s="129">
        <f t="shared" si="201"/>
        <v>56644</v>
      </c>
      <c r="G460" s="130">
        <f t="shared" si="227"/>
        <v>-1.745959999243496E-2</v>
      </c>
      <c r="K460" s="130">
        <f t="shared" si="228"/>
        <v>-1.745959999243496E-2</v>
      </c>
      <c r="O460" s="199"/>
      <c r="P460" s="129" t="s">
        <v>567</v>
      </c>
      <c r="Q460" s="201">
        <f t="shared" si="202"/>
        <v>38448.120000000003</v>
      </c>
      <c r="S460" s="131">
        <v>1</v>
      </c>
      <c r="T460" s="129" t="s">
        <v>567</v>
      </c>
      <c r="Z460" s="24">
        <f t="shared" si="203"/>
        <v>56644</v>
      </c>
      <c r="AA460" s="136">
        <f t="shared" si="204"/>
        <v>-2.2001464289501921E-2</v>
      </c>
      <c r="AB460" s="136">
        <f t="shared" si="205"/>
        <v>4.5418642970669609E-3</v>
      </c>
      <c r="AC460" s="136">
        <f t="shared" si="215"/>
        <v>4.5418642970669609E-3</v>
      </c>
      <c r="AD460" s="136"/>
      <c r="AE460" s="136">
        <f t="shared" si="206"/>
        <v>2.0628531292971558E-5</v>
      </c>
      <c r="AF460" s="202">
        <f t="shared" si="207"/>
        <v>38448.120000000003</v>
      </c>
      <c r="AG460" s="203"/>
      <c r="AH460" s="24">
        <f t="shared" si="208"/>
        <v>-4.56977592940889E-3</v>
      </c>
      <c r="AI460" s="24">
        <f t="shared" si="209"/>
        <v>1.2959891823144636</v>
      </c>
      <c r="AJ460" s="24">
        <f t="shared" si="210"/>
        <v>-0.41321733676282041</v>
      </c>
      <c r="AK460" s="24">
        <f t="shared" si="211"/>
        <v>4.8891757514076865E-2</v>
      </c>
      <c r="AL460" s="24">
        <f t="shared" si="212"/>
        <v>0.16370271261582431</v>
      </c>
      <c r="AM460" s="24">
        <f t="shared" si="213"/>
        <v>8.2034639159406703E-2</v>
      </c>
      <c r="AN460" s="136">
        <f t="shared" si="226"/>
        <v>6.4034341353570383</v>
      </c>
      <c r="AO460" s="136">
        <f t="shared" si="226"/>
        <v>6.4034164463707866</v>
      </c>
      <c r="AP460" s="136">
        <f t="shared" si="226"/>
        <v>6.4033570545415577</v>
      </c>
      <c r="AQ460" s="136">
        <f t="shared" si="226"/>
        <v>6.4031576460376671</v>
      </c>
      <c r="AR460" s="136">
        <f t="shared" si="226"/>
        <v>6.4024881655352139</v>
      </c>
      <c r="AS460" s="136">
        <f t="shared" si="226"/>
        <v>6.4002408885430677</v>
      </c>
      <c r="AT460" s="136">
        <f t="shared" si="226"/>
        <v>6.3927016208398442</v>
      </c>
      <c r="AU460" s="136">
        <f t="shared" si="214"/>
        <v>6.3674516310347924</v>
      </c>
    </row>
    <row r="461" spans="1:47" ht="12.95" customHeight="1" x14ac:dyDescent="0.2">
      <c r="A461" s="52" t="s">
        <v>652</v>
      </c>
      <c r="B461" s="64" t="s">
        <v>646</v>
      </c>
      <c r="C461" s="63">
        <v>53476.466200000003</v>
      </c>
      <c r="D461" s="63">
        <v>1E-3</v>
      </c>
      <c r="E461" s="129">
        <f t="shared" si="200"/>
        <v>56685.411039331229</v>
      </c>
      <c r="F461" s="129">
        <f t="shared" si="201"/>
        <v>56685.5</v>
      </c>
      <c r="G461" s="130">
        <f t="shared" si="227"/>
        <v>-2.1114449999004137E-2</v>
      </c>
      <c r="K461" s="129">
        <f t="shared" si="228"/>
        <v>-2.1114449999004137E-2</v>
      </c>
      <c r="O461" s="129">
        <f ca="1">+C$11+C$12*F461</f>
        <v>-2.7214745083257982E-2</v>
      </c>
      <c r="P461" s="129" t="s">
        <v>567</v>
      </c>
      <c r="Q461" s="201">
        <f t="shared" si="202"/>
        <v>38457.966200000003</v>
      </c>
      <c r="S461" s="131">
        <v>0.9</v>
      </c>
      <c r="T461" s="129" t="s">
        <v>567</v>
      </c>
      <c r="Z461" s="24">
        <f t="shared" si="203"/>
        <v>56685.5</v>
      </c>
      <c r="AA461" s="136">
        <f t="shared" si="204"/>
        <v>-2.1928453289464363E-2</v>
      </c>
      <c r="AB461" s="136">
        <f t="shared" si="205"/>
        <v>8.1400329046022596E-4</v>
      </c>
      <c r="AC461" s="136">
        <f t="shared" si="215"/>
        <v>8.1400329046022596E-4</v>
      </c>
      <c r="AD461" s="136"/>
      <c r="AE461" s="136">
        <f t="shared" si="206"/>
        <v>5.9634122119206751E-7</v>
      </c>
      <c r="AF461" s="202">
        <f t="shared" si="207"/>
        <v>38457.966200000003</v>
      </c>
      <c r="AG461" s="203"/>
      <c r="AH461" s="24">
        <f t="shared" si="208"/>
        <v>-4.5054780203713299E-3</v>
      </c>
      <c r="AI461" s="24">
        <f t="shared" si="209"/>
        <v>1.2954746604570193</v>
      </c>
      <c r="AJ461" s="24">
        <f t="shared" si="210"/>
        <v>-0.40389984410206309</v>
      </c>
      <c r="AK461" s="24">
        <f t="shared" si="211"/>
        <v>5.1910740967637758E-2</v>
      </c>
      <c r="AL461" s="24">
        <f t="shared" si="212"/>
        <v>0.17391113794077284</v>
      </c>
      <c r="AM461" s="24">
        <f t="shared" si="213"/>
        <v>8.7175398744586241E-2</v>
      </c>
      <c r="AN461" s="136">
        <f t="shared" ref="AN461:AT470" si="230">$AU461+$AB$7*SIN(AO461)</f>
        <v>6.4109497315752391</v>
      </c>
      <c r="AO461" s="136">
        <f t="shared" si="230"/>
        <v>6.4109310338929992</v>
      </c>
      <c r="AP461" s="136">
        <f t="shared" si="230"/>
        <v>6.410868196513209</v>
      </c>
      <c r="AQ461" s="136">
        <f t="shared" si="230"/>
        <v>6.4106570223780786</v>
      </c>
      <c r="AR461" s="136">
        <f t="shared" si="230"/>
        <v>6.4099473828679931</v>
      </c>
      <c r="AS461" s="136">
        <f t="shared" si="230"/>
        <v>6.4075631448494006</v>
      </c>
      <c r="AT461" s="136">
        <f t="shared" si="230"/>
        <v>6.3995577336732339</v>
      </c>
      <c r="AU461" s="136">
        <f t="shared" si="214"/>
        <v>6.3727301624832471</v>
      </c>
    </row>
    <row r="462" spans="1:47" ht="12.95" customHeight="1" x14ac:dyDescent="0.2">
      <c r="A462" s="52" t="s">
        <v>652</v>
      </c>
      <c r="B462" s="89"/>
      <c r="C462" s="63">
        <v>53476.586300000003</v>
      </c>
      <c r="D462" s="63">
        <v>6.8999999999999999E-3</v>
      </c>
      <c r="E462" s="129">
        <f t="shared" si="200"/>
        <v>56685.917051863988</v>
      </c>
      <c r="F462" s="129">
        <f t="shared" si="201"/>
        <v>56686</v>
      </c>
      <c r="G462" s="130">
        <f t="shared" si="227"/>
        <v>-1.9687399995746091E-2</v>
      </c>
      <c r="K462" s="129">
        <f t="shared" si="228"/>
        <v>-1.9687399995746091E-2</v>
      </c>
      <c r="O462" s="199">
        <f ca="1">+C$11+C$12*F462</f>
        <v>-2.7213784339979688E-2</v>
      </c>
      <c r="P462" s="129" t="s">
        <v>567</v>
      </c>
      <c r="Q462" s="201">
        <f t="shared" si="202"/>
        <v>38458.086300000003</v>
      </c>
      <c r="S462" s="131">
        <v>0.1</v>
      </c>
      <c r="T462" s="129" t="s">
        <v>567</v>
      </c>
      <c r="Z462" s="24">
        <f t="shared" si="203"/>
        <v>56686</v>
      </c>
      <c r="AA462" s="136">
        <f t="shared" si="204"/>
        <v>-2.1927571985134151E-2</v>
      </c>
      <c r="AB462" s="136">
        <f t="shared" si="205"/>
        <v>2.2401719893880602E-3</v>
      </c>
      <c r="AC462" s="136">
        <f t="shared" si="215"/>
        <v>2.2401719893880602E-3</v>
      </c>
      <c r="AD462" s="136"/>
      <c r="AE462" s="136">
        <f t="shared" si="206"/>
        <v>5.0183705420388597E-7</v>
      </c>
      <c r="AF462" s="202">
        <f t="shared" si="207"/>
        <v>38458.086300000003</v>
      </c>
      <c r="AG462" s="203"/>
      <c r="AH462" s="24">
        <f t="shared" si="208"/>
        <v>-4.504701945041132E-3</v>
      </c>
      <c r="AI462" s="24">
        <f t="shared" si="209"/>
        <v>1.2954682761501168</v>
      </c>
      <c r="AJ462" s="24">
        <f t="shared" si="210"/>
        <v>-0.40378737219355776</v>
      </c>
      <c r="AK462" s="24">
        <f t="shared" si="211"/>
        <v>5.1947067182645142E-2</v>
      </c>
      <c r="AL462" s="24">
        <f t="shared" si="212"/>
        <v>0.17403408116493657</v>
      </c>
      <c r="AM462" s="24">
        <f t="shared" si="213"/>
        <v>8.7237337845264731E-2</v>
      </c>
      <c r="AN462" s="136">
        <f t="shared" si="230"/>
        <v>6.4110402626011354</v>
      </c>
      <c r="AO462" s="136">
        <f t="shared" si="230"/>
        <v>6.4110215528709791</v>
      </c>
      <c r="AP462" s="136">
        <f t="shared" si="230"/>
        <v>6.4109586742707254</v>
      </c>
      <c r="AQ462" s="136">
        <f t="shared" si="230"/>
        <v>6.4107473591567796</v>
      </c>
      <c r="AR462" s="136">
        <f t="shared" si="230"/>
        <v>6.4100372377150414</v>
      </c>
      <c r="AS462" s="136">
        <f t="shared" si="230"/>
        <v>6.4076513536836179</v>
      </c>
      <c r="AT462" s="136">
        <f t="shared" si="230"/>
        <v>6.399640332973326</v>
      </c>
      <c r="AU462" s="136">
        <f t="shared" si="214"/>
        <v>6.3727937592476867</v>
      </c>
    </row>
    <row r="463" spans="1:47" ht="12.95" customHeight="1" x14ac:dyDescent="0.2">
      <c r="A463" s="52" t="s">
        <v>649</v>
      </c>
      <c r="B463" s="89" t="s">
        <v>646</v>
      </c>
      <c r="C463" s="90">
        <v>53486.673799999997</v>
      </c>
      <c r="D463" s="90">
        <v>2.9999999999999997E-4</v>
      </c>
      <c r="E463" s="129">
        <f t="shared" si="200"/>
        <v>56728.418312682035</v>
      </c>
      <c r="F463" s="129">
        <f t="shared" si="201"/>
        <v>56728.5</v>
      </c>
      <c r="G463" s="130">
        <f t="shared" si="227"/>
        <v>-1.9388150001759641E-2</v>
      </c>
      <c r="K463" s="129">
        <f t="shared" si="228"/>
        <v>-1.9388150001759641E-2</v>
      </c>
      <c r="O463" s="129">
        <f ca="1">+C$11+C$12*F463</f>
        <v>-2.7132121161324352E-2</v>
      </c>
      <c r="P463" s="129" t="s">
        <v>567</v>
      </c>
      <c r="Q463" s="201">
        <f t="shared" si="202"/>
        <v>38468.173799999997</v>
      </c>
      <c r="S463" s="131">
        <v>1</v>
      </c>
      <c r="T463" s="129" t="s">
        <v>567</v>
      </c>
      <c r="Z463" s="24">
        <f t="shared" si="203"/>
        <v>56728.5</v>
      </c>
      <c r="AA463" s="136">
        <f t="shared" si="204"/>
        <v>-2.185251916700038E-2</v>
      </c>
      <c r="AB463" s="136">
        <f t="shared" si="205"/>
        <v>2.4643691652407387E-3</v>
      </c>
      <c r="AC463" s="136">
        <f t="shared" si="215"/>
        <v>2.4643691652407387E-3</v>
      </c>
      <c r="AD463" s="136"/>
      <c r="AE463" s="136">
        <f t="shared" si="206"/>
        <v>6.0731153825893355E-6</v>
      </c>
      <c r="AF463" s="202">
        <f t="shared" si="207"/>
        <v>38468.173799999997</v>
      </c>
      <c r="AG463" s="203"/>
      <c r="AH463" s="24">
        <f t="shared" si="208"/>
        <v>-4.4386155219073497E-3</v>
      </c>
      <c r="AI463" s="24">
        <f t="shared" si="209"/>
        <v>1.2949095449424732</v>
      </c>
      <c r="AJ463" s="24">
        <f t="shared" si="210"/>
        <v>-0.39420927056538363</v>
      </c>
      <c r="AK463" s="24">
        <f t="shared" si="211"/>
        <v>5.5030539719535254E-2</v>
      </c>
      <c r="AL463" s="24">
        <f t="shared" si="212"/>
        <v>0.18447974626179095</v>
      </c>
      <c r="AM463" s="24">
        <f t="shared" si="213"/>
        <v>9.2502364750016941E-2</v>
      </c>
      <c r="AN463" s="136">
        <f t="shared" si="230"/>
        <v>6.4187337417872508</v>
      </c>
      <c r="AO463" s="136">
        <f t="shared" si="230"/>
        <v>6.4187140174416335</v>
      </c>
      <c r="AP463" s="136">
        <f t="shared" si="230"/>
        <v>6.4186476614379888</v>
      </c>
      <c r="AQ463" s="136">
        <f t="shared" si="230"/>
        <v>6.4184244331268738</v>
      </c>
      <c r="AR463" s="136">
        <f t="shared" si="230"/>
        <v>6.4176735202024267</v>
      </c>
      <c r="AS463" s="136">
        <f t="shared" si="230"/>
        <v>6.415148097679797</v>
      </c>
      <c r="AT463" s="136">
        <f t="shared" si="230"/>
        <v>6.4066608687484115</v>
      </c>
      <c r="AU463" s="136">
        <f t="shared" si="214"/>
        <v>6.3781994842250196</v>
      </c>
    </row>
    <row r="464" spans="1:47" ht="12.95" customHeight="1" x14ac:dyDescent="0.2">
      <c r="A464" s="319" t="s">
        <v>1515</v>
      </c>
      <c r="B464" s="220" t="str">
        <f>IF(INT(F464)=F464,"I","II")</f>
        <v>I</v>
      </c>
      <c r="C464" s="220">
        <v>53489.4035</v>
      </c>
      <c r="D464" s="220" t="s">
        <v>466</v>
      </c>
      <c r="E464" s="129">
        <f t="shared" si="200"/>
        <v>56739.919248657774</v>
      </c>
      <c r="F464" s="129">
        <f t="shared" si="201"/>
        <v>56740</v>
      </c>
      <c r="G464" s="130">
        <f t="shared" si="227"/>
        <v>-1.9165999998222105E-2</v>
      </c>
      <c r="K464" s="130">
        <f t="shared" si="228"/>
        <v>-1.9165999998222105E-2</v>
      </c>
      <c r="O464" s="199"/>
      <c r="P464" s="129" t="s">
        <v>567</v>
      </c>
      <c r="Q464" s="201">
        <f t="shared" si="202"/>
        <v>38470.9035</v>
      </c>
      <c r="S464" s="131">
        <v>1</v>
      </c>
      <c r="T464" s="129" t="s">
        <v>567</v>
      </c>
      <c r="Z464" s="24">
        <f t="shared" si="203"/>
        <v>56740</v>
      </c>
      <c r="AA464" s="136">
        <f t="shared" si="204"/>
        <v>-2.183216295286456E-2</v>
      </c>
      <c r="AB464" s="136">
        <f t="shared" si="205"/>
        <v>2.6661629546424551E-3</v>
      </c>
      <c r="AC464" s="136">
        <f t="shared" si="215"/>
        <v>2.6661629546424551E-3</v>
      </c>
      <c r="AD464" s="136"/>
      <c r="AE464" s="136">
        <f t="shared" si="206"/>
        <v>7.1084249007077855E-6</v>
      </c>
      <c r="AF464" s="202">
        <f t="shared" si="207"/>
        <v>38470.9035</v>
      </c>
      <c r="AG464" s="203"/>
      <c r="AH464" s="24">
        <f t="shared" si="208"/>
        <v>-4.4206929607715278E-3</v>
      </c>
      <c r="AI464" s="24">
        <f t="shared" si="209"/>
        <v>1.2947529124210349</v>
      </c>
      <c r="AJ464" s="24">
        <f t="shared" si="210"/>
        <v>-0.39161155525850883</v>
      </c>
      <c r="AK464" s="24">
        <f t="shared" si="211"/>
        <v>5.5863410380299329E-2</v>
      </c>
      <c r="AL464" s="24">
        <f t="shared" si="212"/>
        <v>0.18730465090511161</v>
      </c>
      <c r="AM464" s="24">
        <f t="shared" si="213"/>
        <v>9.3927090079977182E-2</v>
      </c>
      <c r="AN464" s="136">
        <f t="shared" si="230"/>
        <v>6.4208149295243659</v>
      </c>
      <c r="AO464" s="136">
        <f t="shared" si="230"/>
        <v>6.4207949339174233</v>
      </c>
      <c r="AP464" s="136">
        <f t="shared" si="230"/>
        <v>6.4207276461148073</v>
      </c>
      <c r="AQ464" s="136">
        <f t="shared" si="230"/>
        <v>6.4205012185602532</v>
      </c>
      <c r="AR464" s="136">
        <f t="shared" si="230"/>
        <v>6.4197393280064183</v>
      </c>
      <c r="AS464" s="136">
        <f t="shared" si="230"/>
        <v>6.4171762776910288</v>
      </c>
      <c r="AT464" s="136">
        <f t="shared" si="230"/>
        <v>6.4085604021357474</v>
      </c>
      <c r="AU464" s="136">
        <f t="shared" si="214"/>
        <v>6.3796622098071207</v>
      </c>
    </row>
    <row r="465" spans="1:47" ht="12.95" customHeight="1" x14ac:dyDescent="0.2">
      <c r="A465" s="52" t="s">
        <v>649</v>
      </c>
      <c r="B465" s="89" t="s">
        <v>646</v>
      </c>
      <c r="C465" s="90">
        <v>53494.740299999998</v>
      </c>
      <c r="D465" s="90">
        <v>6.9999999999999999E-4</v>
      </c>
      <c r="E465" s="129">
        <f t="shared" si="200"/>
        <v>56762.404574926302</v>
      </c>
      <c r="F465" s="129">
        <f t="shared" si="201"/>
        <v>56762.5</v>
      </c>
      <c r="G465" s="130">
        <f t="shared" si="227"/>
        <v>-2.2648749996733386E-2</v>
      </c>
      <c r="K465" s="129">
        <f t="shared" si="228"/>
        <v>-2.2648749996733386E-2</v>
      </c>
      <c r="O465" s="129">
        <f ca="1">+C$11+C$12*F465</f>
        <v>-2.7066790618400088E-2</v>
      </c>
      <c r="P465" s="129" t="s">
        <v>567</v>
      </c>
      <c r="Q465" s="201">
        <f t="shared" si="202"/>
        <v>38476.240299999998</v>
      </c>
      <c r="S465" s="131">
        <v>1</v>
      </c>
      <c r="T465" s="129" t="s">
        <v>567</v>
      </c>
      <c r="Z465" s="24">
        <f t="shared" si="203"/>
        <v>56762.5</v>
      </c>
      <c r="AA465" s="136">
        <f t="shared" si="204"/>
        <v>-2.1792277434834216E-2</v>
      </c>
      <c r="AB465" s="136">
        <f t="shared" si="205"/>
        <v>-8.5647256189917004E-4</v>
      </c>
      <c r="AC465" s="136">
        <f t="shared" si="215"/>
        <v>-8.5647256189917004E-4</v>
      </c>
      <c r="AD465" s="136"/>
      <c r="AE465" s="136">
        <f t="shared" si="206"/>
        <v>7.335452492861277E-7</v>
      </c>
      <c r="AF465" s="202">
        <f t="shared" si="207"/>
        <v>38476.240299999998</v>
      </c>
      <c r="AG465" s="203"/>
      <c r="AH465" s="24">
        <f t="shared" si="208"/>
        <v>-4.3855781177411938E-3</v>
      </c>
      <c r="AI465" s="24">
        <f t="shared" si="209"/>
        <v>1.2944397704914672</v>
      </c>
      <c r="AJ465" s="24">
        <f t="shared" si="210"/>
        <v>-0.38652189172959556</v>
      </c>
      <c r="AK465" s="24">
        <f t="shared" si="211"/>
        <v>5.7491056286453443E-2</v>
      </c>
      <c r="AL465" s="24">
        <f t="shared" si="212"/>
        <v>0.19282964065112326</v>
      </c>
      <c r="AM465" s="24">
        <f t="shared" si="213"/>
        <v>9.6714686904143976E-2</v>
      </c>
      <c r="AN465" s="136">
        <f t="shared" si="230"/>
        <v>6.4248860836842923</v>
      </c>
      <c r="AO465" s="136">
        <f t="shared" si="230"/>
        <v>6.424865561507132</v>
      </c>
      <c r="AP465" s="136">
        <f t="shared" si="230"/>
        <v>6.4247964622211651</v>
      </c>
      <c r="AQ465" s="136">
        <f t="shared" si="230"/>
        <v>6.4245638061719994</v>
      </c>
      <c r="AR465" s="136">
        <f t="shared" si="230"/>
        <v>6.4237805140111419</v>
      </c>
      <c r="AS465" s="136">
        <f t="shared" si="230"/>
        <v>6.4211440091422052</v>
      </c>
      <c r="AT465" s="136">
        <f t="shared" si="230"/>
        <v>6.4122767008139796</v>
      </c>
      <c r="AU465" s="136">
        <f t="shared" si="214"/>
        <v>6.3825240642068852</v>
      </c>
    </row>
    <row r="466" spans="1:47" ht="12.95" customHeight="1" x14ac:dyDescent="0.2">
      <c r="A466" s="219" t="s">
        <v>1616</v>
      </c>
      <c r="B466" s="220" t="str">
        <f>IF(INT(F466)=F466,"I","II")</f>
        <v>I</v>
      </c>
      <c r="C466" s="220">
        <v>53495.099499999997</v>
      </c>
      <c r="D466" s="220" t="s">
        <v>467</v>
      </c>
      <c r="E466" s="129">
        <f t="shared" si="200"/>
        <v>56763.917977938523</v>
      </c>
      <c r="F466" s="129">
        <f t="shared" si="201"/>
        <v>56764</v>
      </c>
      <c r="G466" s="130">
        <f t="shared" si="227"/>
        <v>-1.9467600002826657E-2</v>
      </c>
      <c r="J466" s="130">
        <f>G466</f>
        <v>-1.9467600002826657E-2</v>
      </c>
      <c r="O466" s="199"/>
      <c r="Q466" s="201">
        <f t="shared" si="202"/>
        <v>38476.599499999997</v>
      </c>
      <c r="S466" s="131">
        <v>1</v>
      </c>
      <c r="T466" s="129" t="s">
        <v>567</v>
      </c>
      <c r="Z466" s="24">
        <f t="shared" si="203"/>
        <v>56764</v>
      </c>
      <c r="AA466" s="136">
        <f t="shared" si="204"/>
        <v>-2.1789615680520867E-2</v>
      </c>
      <c r="AB466" s="136">
        <f t="shared" si="205"/>
        <v>2.32201567769421E-3</v>
      </c>
      <c r="AC466" s="136">
        <f t="shared" si="215"/>
        <v>2.32201567769421E-3</v>
      </c>
      <c r="AD466" s="136"/>
      <c r="AE466" s="136">
        <f t="shared" si="206"/>
        <v>5.3917568074577014E-6</v>
      </c>
      <c r="AF466" s="202">
        <f t="shared" si="207"/>
        <v>38476.599499999997</v>
      </c>
      <c r="AG466" s="203"/>
      <c r="AH466" s="24">
        <f t="shared" si="208"/>
        <v>-4.383234840427833E-3</v>
      </c>
      <c r="AI466" s="24">
        <f t="shared" si="209"/>
        <v>1.2944185801808366</v>
      </c>
      <c r="AJ466" s="24">
        <f t="shared" si="210"/>
        <v>-0.38618224759766273</v>
      </c>
      <c r="AK466" s="24">
        <f t="shared" si="211"/>
        <v>5.7599476076612664E-2</v>
      </c>
      <c r="AL466" s="24">
        <f t="shared" si="212"/>
        <v>0.19319787789802756</v>
      </c>
      <c r="AM466" s="24">
        <f t="shared" si="213"/>
        <v>9.6900531035031739E-2</v>
      </c>
      <c r="AN466" s="136">
        <f t="shared" si="230"/>
        <v>6.4251574588595757</v>
      </c>
      <c r="AO466" s="136">
        <f t="shared" si="230"/>
        <v>6.4251369017759163</v>
      </c>
      <c r="AP466" s="136">
        <f t="shared" si="230"/>
        <v>6.425067682277585</v>
      </c>
      <c r="AQ466" s="136">
        <f t="shared" si="230"/>
        <v>6.4248346124693532</v>
      </c>
      <c r="AR466" s="136">
        <f t="shared" si="230"/>
        <v>6.4240498971796907</v>
      </c>
      <c r="AS466" s="136">
        <f t="shared" si="230"/>
        <v>6.4214085032222386</v>
      </c>
      <c r="AT466" s="136">
        <f t="shared" si="230"/>
        <v>6.4125244454724104</v>
      </c>
      <c r="AU466" s="136">
        <f t="shared" si="214"/>
        <v>6.382714854500203</v>
      </c>
    </row>
    <row r="467" spans="1:47" ht="12.95" customHeight="1" x14ac:dyDescent="0.2">
      <c r="A467" s="52" t="s">
        <v>649</v>
      </c>
      <c r="B467" s="89" t="s">
        <v>644</v>
      </c>
      <c r="C467" s="90">
        <v>53525.716800000002</v>
      </c>
      <c r="D467" s="90">
        <v>8.9999999999999998E-4</v>
      </c>
      <c r="E467" s="129">
        <f t="shared" si="200"/>
        <v>56892.916625060745</v>
      </c>
      <c r="F467" s="129">
        <f t="shared" si="201"/>
        <v>56893</v>
      </c>
      <c r="G467" s="130">
        <f t="shared" si="227"/>
        <v>-1.9788699995842762E-2</v>
      </c>
      <c r="K467" s="129">
        <f t="shared" ref="K467:K477" si="231">G467</f>
        <v>-1.9788699995842762E-2</v>
      </c>
      <c r="O467" s="129">
        <f t="shared" ref="O467:O476" ca="1" si="232">+C$11+C$12*F467</f>
        <v>-2.6816036622764328E-2</v>
      </c>
      <c r="P467" s="129" t="s">
        <v>567</v>
      </c>
      <c r="Q467" s="201">
        <f t="shared" si="202"/>
        <v>38507.216800000002</v>
      </c>
      <c r="S467" s="131">
        <v>1</v>
      </c>
      <c r="T467" s="129" t="s">
        <v>567</v>
      </c>
      <c r="Z467" s="24">
        <f t="shared" si="203"/>
        <v>56893</v>
      </c>
      <c r="AA467" s="136">
        <f t="shared" si="204"/>
        <v>-2.1559466014590273E-2</v>
      </c>
      <c r="AB467" s="136">
        <f t="shared" si="205"/>
        <v>1.7707660187475105E-3</v>
      </c>
      <c r="AC467" s="136">
        <f t="shared" si="215"/>
        <v>1.7707660187475105E-3</v>
      </c>
      <c r="AD467" s="136"/>
      <c r="AE467" s="136">
        <f t="shared" si="206"/>
        <v>3.1356122931509088E-6</v>
      </c>
      <c r="AF467" s="202">
        <f t="shared" si="207"/>
        <v>38507.216800000002</v>
      </c>
      <c r="AG467" s="203"/>
      <c r="AH467" s="24">
        <f t="shared" si="208"/>
        <v>-4.1806762104972476E-3</v>
      </c>
      <c r="AI467" s="24">
        <f t="shared" si="209"/>
        <v>1.2924503506633616</v>
      </c>
      <c r="AJ467" s="24">
        <f t="shared" si="210"/>
        <v>-0.35682613972654031</v>
      </c>
      <c r="AK467" s="24">
        <f t="shared" si="211"/>
        <v>6.6878938365353829E-2</v>
      </c>
      <c r="AL467" s="24">
        <f t="shared" si="212"/>
        <v>0.2248188705487365</v>
      </c>
      <c r="AM467" s="24">
        <f t="shared" si="213"/>
        <v>0.11288530471873305</v>
      </c>
      <c r="AN467" s="136">
        <f t="shared" si="230"/>
        <v>6.4484782693475688</v>
      </c>
      <c r="AO467" s="136">
        <f t="shared" si="230"/>
        <v>6.4484548078260406</v>
      </c>
      <c r="AP467" s="136">
        <f t="shared" si="230"/>
        <v>6.4483755229396609</v>
      </c>
      <c r="AQ467" s="136">
        <f t="shared" si="230"/>
        <v>6.4481075986558727</v>
      </c>
      <c r="AR467" s="136">
        <f t="shared" si="230"/>
        <v>6.4472023009852331</v>
      </c>
      <c r="AS467" s="136">
        <f t="shared" si="230"/>
        <v>6.4441443612377931</v>
      </c>
      <c r="AT467" s="136">
        <f t="shared" si="230"/>
        <v>6.4338262070965575</v>
      </c>
      <c r="AU467" s="136">
        <f t="shared" si="214"/>
        <v>6.3991228197255197</v>
      </c>
    </row>
    <row r="468" spans="1:47" ht="12.95" customHeight="1" x14ac:dyDescent="0.2">
      <c r="A468" s="52" t="s">
        <v>649</v>
      </c>
      <c r="B468" s="89" t="s">
        <v>644</v>
      </c>
      <c r="C468" s="90">
        <v>53529.751799999998</v>
      </c>
      <c r="D468" s="90">
        <v>4.0000000000000002E-4</v>
      </c>
      <c r="E468" s="129">
        <f t="shared" si="200"/>
        <v>56909.917129387955</v>
      </c>
      <c r="F468" s="129">
        <f t="shared" si="201"/>
        <v>56910</v>
      </c>
      <c r="G468" s="130">
        <f t="shared" si="227"/>
        <v>-1.9669000001158565E-2</v>
      </c>
      <c r="K468" s="129">
        <f t="shared" si="231"/>
        <v>-1.9669000001158565E-2</v>
      </c>
      <c r="O468" s="199">
        <f t="shared" ca="1" si="232"/>
        <v>-2.6783371351302196E-2</v>
      </c>
      <c r="P468" s="129" t="s">
        <v>567</v>
      </c>
      <c r="Q468" s="201">
        <f t="shared" si="202"/>
        <v>38511.251799999998</v>
      </c>
      <c r="S468" s="131">
        <v>1</v>
      </c>
      <c r="T468" s="129" t="s">
        <v>567</v>
      </c>
      <c r="Z468" s="24">
        <f t="shared" si="203"/>
        <v>56910</v>
      </c>
      <c r="AA468" s="136">
        <f t="shared" si="204"/>
        <v>-2.1528958282082948E-2</v>
      </c>
      <c r="AB468" s="136">
        <f t="shared" si="205"/>
        <v>1.8599582809243828E-3</v>
      </c>
      <c r="AC468" s="136">
        <f t="shared" si="215"/>
        <v>1.8599582809243828E-3</v>
      </c>
      <c r="AD468" s="136"/>
      <c r="AE468" s="136">
        <f t="shared" si="206"/>
        <v>3.4594448067791852E-6</v>
      </c>
      <c r="AF468" s="202">
        <f t="shared" si="207"/>
        <v>38511.251799999998</v>
      </c>
      <c r="AG468" s="203"/>
      <c r="AH468" s="24">
        <f t="shared" si="208"/>
        <v>-4.153834289989917E-3</v>
      </c>
      <c r="AI468" s="24">
        <f t="shared" si="209"/>
        <v>1.2921696234375057</v>
      </c>
      <c r="AJ468" s="24">
        <f t="shared" si="210"/>
        <v>-0.35293717204225983</v>
      </c>
      <c r="AK468" s="24">
        <f t="shared" si="211"/>
        <v>6.8094868678822543E-2</v>
      </c>
      <c r="AL468" s="24">
        <f t="shared" si="212"/>
        <v>0.22897859349367419</v>
      </c>
      <c r="AM468" s="24">
        <f t="shared" si="213"/>
        <v>0.11499216775682668</v>
      </c>
      <c r="AN468" s="136">
        <f t="shared" si="230"/>
        <v>6.4515488341078431</v>
      </c>
      <c r="AO468" s="136">
        <f t="shared" si="230"/>
        <v>6.4515250048716126</v>
      </c>
      <c r="AP468" s="136">
        <f t="shared" si="230"/>
        <v>6.4514444357268106</v>
      </c>
      <c r="AQ468" s="136">
        <f t="shared" si="230"/>
        <v>6.4511720311686425</v>
      </c>
      <c r="AR468" s="136">
        <f t="shared" si="230"/>
        <v>6.4502511234765736</v>
      </c>
      <c r="AS468" s="136">
        <f t="shared" si="230"/>
        <v>6.4471388998609758</v>
      </c>
      <c r="AT468" s="136">
        <f t="shared" si="230"/>
        <v>6.4366327476707355</v>
      </c>
      <c r="AU468" s="136">
        <f t="shared" si="214"/>
        <v>6.4012851097164534</v>
      </c>
    </row>
    <row r="469" spans="1:47" ht="12.95" customHeight="1" x14ac:dyDescent="0.2">
      <c r="A469" s="52" t="s">
        <v>649</v>
      </c>
      <c r="B469" s="89" t="s">
        <v>646</v>
      </c>
      <c r="C469" s="90">
        <v>53531.768799999998</v>
      </c>
      <c r="D469" s="90">
        <v>6.9999999999999999E-4</v>
      </c>
      <c r="E469" s="129">
        <f t="shared" ref="E469:E532" si="233">(C469-C$7)/C$8</f>
        <v>56918.415274921543</v>
      </c>
      <c r="F469" s="129">
        <f t="shared" ref="F469:F532" si="234">ROUND(2*E469,0)/2</f>
        <v>56918.5</v>
      </c>
      <c r="G469" s="130">
        <f t="shared" si="227"/>
        <v>-2.0109149998461362E-2</v>
      </c>
      <c r="K469" s="129">
        <f t="shared" si="231"/>
        <v>-2.0109149998461362E-2</v>
      </c>
      <c r="O469" s="129">
        <f t="shared" ca="1" si="232"/>
        <v>-2.6767038715571123E-2</v>
      </c>
      <c r="P469" s="129" t="s">
        <v>567</v>
      </c>
      <c r="Q469" s="201">
        <f t="shared" ref="Q469:Q532" si="235">+C469-15018.5</f>
        <v>38513.268799999998</v>
      </c>
      <c r="S469" s="131">
        <v>1</v>
      </c>
      <c r="T469" s="129" t="s">
        <v>567</v>
      </c>
      <c r="Z469" s="24">
        <f t="shared" ref="Z469:Z532" si="236">F469</f>
        <v>56918.5</v>
      </c>
      <c r="AA469" s="136">
        <f t="shared" ref="AA469:AA532" si="237">AB$3+AB$4*Z469+AB$5*Z469^2+AH469</f>
        <v>-2.1513689309264707E-2</v>
      </c>
      <c r="AB469" s="136">
        <f t="shared" ref="AB469:AB532" si="238">+G469-AA469</f>
        <v>1.4045393108033447E-3</v>
      </c>
      <c r="AC469" s="136">
        <f t="shared" si="215"/>
        <v>1.4045393108033447E-3</v>
      </c>
      <c r="AD469" s="136"/>
      <c r="AE469" s="136">
        <f t="shared" ref="AE469:AE532" si="239">+(G469-AA469)^2*S469</f>
        <v>1.9727306755919343E-6</v>
      </c>
      <c r="AF469" s="202">
        <f t="shared" ref="AF469:AF532" si="240">+C469-15018.5</f>
        <v>38513.268799999998</v>
      </c>
      <c r="AG469" s="203"/>
      <c r="AH469" s="24">
        <f t="shared" ref="AH469:AH532" si="241">$AB$6*($AB$11/AI469*AJ469+$AB$12)</f>
        <v>-4.1404008241716864E-3</v>
      </c>
      <c r="AI469" s="24">
        <f t="shared" ref="AI469:AI532" si="242">1+$AB$7*COS(AL469)</f>
        <v>1.2920274104759186</v>
      </c>
      <c r="AJ469" s="24">
        <f t="shared" ref="AJ469:AJ532" si="243">SIN(AL469+RADIANS($AB$9))</f>
        <v>-0.35099103128989417</v>
      </c>
      <c r="AK469" s="24">
        <f t="shared" ref="AK469:AK532" si="244">$AB$7*SIN(AL469)</f>
        <v>6.8702194511742448E-2</v>
      </c>
      <c r="AL469" s="24">
        <f t="shared" ref="AL469:AL532" si="245">2*ATAN(AM469)</f>
        <v>0.23105777424562965</v>
      </c>
      <c r="AM469" s="24">
        <f t="shared" ref="AM469:AM532" si="246">SQRT((1+$AB$7)/(1-$AB$7))*TAN(AN469/2)</f>
        <v>0.11604563115838532</v>
      </c>
      <c r="AN469" s="136">
        <f t="shared" si="230"/>
        <v>6.4530838655629266</v>
      </c>
      <c r="AO469" s="136">
        <f t="shared" si="230"/>
        <v>6.4530598538411814</v>
      </c>
      <c r="AP469" s="136">
        <f t="shared" si="230"/>
        <v>6.4529786464251755</v>
      </c>
      <c r="AQ469" s="136">
        <f t="shared" si="230"/>
        <v>6.4527040120859542</v>
      </c>
      <c r="AR469" s="136">
        <f t="shared" si="230"/>
        <v>6.4517753251845349</v>
      </c>
      <c r="AS469" s="136">
        <f t="shared" si="230"/>
        <v>6.4486360158272049</v>
      </c>
      <c r="AT469" s="136">
        <f t="shared" si="230"/>
        <v>6.4380359561706513</v>
      </c>
      <c r="AU469" s="136">
        <f t="shared" ref="AU469:AU532" si="247">RADIANS($AB$9)+$AB$18*(F469-AB$15)</f>
        <v>6.4023662547119198</v>
      </c>
    </row>
    <row r="470" spans="1:47" ht="12.95" customHeight="1" x14ac:dyDescent="0.2">
      <c r="A470" s="52" t="s">
        <v>649</v>
      </c>
      <c r="B470" s="89" t="s">
        <v>644</v>
      </c>
      <c r="C470" s="90">
        <v>53538.771000000001</v>
      </c>
      <c r="D470" s="90">
        <v>1E-3</v>
      </c>
      <c r="E470" s="129">
        <f t="shared" si="233"/>
        <v>56947.917364487876</v>
      </c>
      <c r="F470" s="129">
        <f t="shared" si="234"/>
        <v>56948</v>
      </c>
      <c r="G470" s="130">
        <f t="shared" si="227"/>
        <v>-1.9613199998275377E-2</v>
      </c>
      <c r="K470" s="129">
        <f t="shared" si="231"/>
        <v>-1.9613199998275377E-2</v>
      </c>
      <c r="O470" s="199">
        <f t="shared" ca="1" si="232"/>
        <v>-2.671035486215155E-2</v>
      </c>
      <c r="P470" s="129" t="s">
        <v>567</v>
      </c>
      <c r="Q470" s="201">
        <f t="shared" si="235"/>
        <v>38520.271000000001</v>
      </c>
      <c r="S470" s="131">
        <v>0.9</v>
      </c>
      <c r="T470" s="129" t="s">
        <v>567</v>
      </c>
      <c r="Z470" s="24">
        <f t="shared" si="236"/>
        <v>56948</v>
      </c>
      <c r="AA470" s="136">
        <f t="shared" si="237"/>
        <v>-2.1460619660294288E-2</v>
      </c>
      <c r="AB470" s="136">
        <f t="shared" si="238"/>
        <v>1.8474196620189114E-3</v>
      </c>
      <c r="AC470" s="136">
        <f t="shared" si="215"/>
        <v>1.8474196620189114E-3</v>
      </c>
      <c r="AD470" s="136"/>
      <c r="AE470" s="136">
        <f t="shared" si="239"/>
        <v>3.0716634668526619E-6</v>
      </c>
      <c r="AF470" s="202">
        <f t="shared" si="240"/>
        <v>38520.271000000001</v>
      </c>
      <c r="AG470" s="203"/>
      <c r="AH470" s="24">
        <f t="shared" si="241"/>
        <v>-4.0937149162012625E-3</v>
      </c>
      <c r="AI470" s="24">
        <f t="shared" si="242"/>
        <v>1.2915243120558</v>
      </c>
      <c r="AJ470" s="24">
        <f t="shared" si="243"/>
        <v>-0.34422842757832889</v>
      </c>
      <c r="AK470" s="24">
        <f t="shared" si="244"/>
        <v>7.0806606191742658E-2</v>
      </c>
      <c r="AL470" s="24">
        <f t="shared" si="245"/>
        <v>0.23827016854198366</v>
      </c>
      <c r="AM470" s="24">
        <f t="shared" si="246"/>
        <v>0.11970193743290011</v>
      </c>
      <c r="AN470" s="136">
        <f t="shared" si="230"/>
        <v>6.4584100055009932</v>
      </c>
      <c r="AO470" s="136">
        <f t="shared" si="230"/>
        <v>6.4583853676444978</v>
      </c>
      <c r="AP470" s="136">
        <f t="shared" si="230"/>
        <v>6.4583019653133285</v>
      </c>
      <c r="AQ470" s="136">
        <f t="shared" si="230"/>
        <v>6.4580196467647157</v>
      </c>
      <c r="AR470" s="136">
        <f t="shared" si="230"/>
        <v>6.4570640972040145</v>
      </c>
      <c r="AS470" s="136">
        <f t="shared" si="230"/>
        <v>6.4538310803716481</v>
      </c>
      <c r="AT470" s="136">
        <f t="shared" si="230"/>
        <v>6.4429055892290341</v>
      </c>
      <c r="AU470" s="136">
        <f t="shared" si="247"/>
        <v>6.4061184638138338</v>
      </c>
    </row>
    <row r="471" spans="1:47" ht="12.95" customHeight="1" x14ac:dyDescent="0.2">
      <c r="A471" s="52" t="s">
        <v>649</v>
      </c>
      <c r="B471" s="89" t="s">
        <v>644</v>
      </c>
      <c r="C471" s="90">
        <v>53540.6702</v>
      </c>
      <c r="D471" s="90">
        <v>5.0000000000000001E-4</v>
      </c>
      <c r="E471" s="129">
        <f t="shared" si="233"/>
        <v>56955.91918798683</v>
      </c>
      <c r="F471" s="129">
        <f t="shared" si="234"/>
        <v>56956</v>
      </c>
      <c r="G471" s="130">
        <f t="shared" si="227"/>
        <v>-1.9180399998731446E-2</v>
      </c>
      <c r="K471" s="129">
        <f t="shared" si="231"/>
        <v>-1.9180399998731446E-2</v>
      </c>
      <c r="O471" s="129">
        <f t="shared" ca="1" si="232"/>
        <v>-2.6694982969698786E-2</v>
      </c>
      <c r="P471" s="129" t="s">
        <v>567</v>
      </c>
      <c r="Q471" s="201">
        <f t="shared" si="235"/>
        <v>38522.1702</v>
      </c>
      <c r="S471" s="131">
        <v>1</v>
      </c>
      <c r="T471" s="129" t="s">
        <v>567</v>
      </c>
      <c r="Z471" s="24">
        <f t="shared" si="236"/>
        <v>56956</v>
      </c>
      <c r="AA471" s="136">
        <f t="shared" si="237"/>
        <v>-2.1446207374387578E-2</v>
      </c>
      <c r="AB471" s="136">
        <f t="shared" si="238"/>
        <v>2.2658073756561328E-3</v>
      </c>
      <c r="AC471" s="136">
        <f t="shared" si="215"/>
        <v>2.2658073756561328E-3</v>
      </c>
      <c r="AD471" s="136"/>
      <c r="AE471" s="136">
        <f t="shared" si="239"/>
        <v>5.1338830635777317E-6</v>
      </c>
      <c r="AF471" s="202">
        <f t="shared" si="240"/>
        <v>38522.1702</v>
      </c>
      <c r="AG471" s="203"/>
      <c r="AH471" s="24">
        <f t="shared" si="241"/>
        <v>-4.081037414294551E-3</v>
      </c>
      <c r="AI471" s="24">
        <f t="shared" si="242"/>
        <v>1.2913853331697986</v>
      </c>
      <c r="AJ471" s="24">
        <f t="shared" si="243"/>
        <v>-0.34239231537008757</v>
      </c>
      <c r="AK471" s="24">
        <f t="shared" si="244"/>
        <v>7.1376379941304441E-2</v>
      </c>
      <c r="AL471" s="24">
        <f t="shared" si="245"/>
        <v>0.2402250978273972</v>
      </c>
      <c r="AM471" s="24">
        <f t="shared" si="246"/>
        <v>0.1206935240661622</v>
      </c>
      <c r="AN471" s="136">
        <f t="shared" ref="AN471:AT480" si="248">$AU471+$AB$7*SIN(AO471)</f>
        <v>6.4598540231440911</v>
      </c>
      <c r="AO471" s="136">
        <f t="shared" si="248"/>
        <v>6.4598292174369991</v>
      </c>
      <c r="AP471" s="136">
        <f t="shared" si="248"/>
        <v>6.4597452253649932</v>
      </c>
      <c r="AQ471" s="136">
        <f t="shared" si="248"/>
        <v>6.4594608377282903</v>
      </c>
      <c r="AR471" s="136">
        <f t="shared" si="248"/>
        <v>6.4584980402326204</v>
      </c>
      <c r="AS471" s="136">
        <f t="shared" si="248"/>
        <v>6.4552396916096662</v>
      </c>
      <c r="AT471" s="136">
        <f t="shared" si="248"/>
        <v>6.4442260790718606</v>
      </c>
      <c r="AU471" s="136">
        <f t="shared" si="247"/>
        <v>6.4071360120448606</v>
      </c>
    </row>
    <row r="472" spans="1:47" ht="12.95" customHeight="1" x14ac:dyDescent="0.2">
      <c r="A472" s="52" t="s">
        <v>649</v>
      </c>
      <c r="B472" s="89" t="s">
        <v>644</v>
      </c>
      <c r="C472" s="90">
        <v>53548.739800000003</v>
      </c>
      <c r="D472" s="90">
        <v>1E-3</v>
      </c>
      <c r="E472" s="129">
        <f t="shared" si="233"/>
        <v>56989.918511337273</v>
      </c>
      <c r="F472" s="129">
        <f t="shared" si="234"/>
        <v>56990</v>
      </c>
      <c r="G472" s="130">
        <f t="shared" si="227"/>
        <v>-1.9340999991982244E-2</v>
      </c>
      <c r="K472" s="129">
        <f t="shared" si="231"/>
        <v>-1.9340999991982244E-2</v>
      </c>
      <c r="O472" s="199">
        <f t="shared" ca="1" si="232"/>
        <v>-2.6629652426774522E-2</v>
      </c>
      <c r="P472" s="129" t="s">
        <v>567</v>
      </c>
      <c r="Q472" s="201">
        <f t="shared" si="235"/>
        <v>38530.239800000003</v>
      </c>
      <c r="S472" s="131">
        <v>0.9</v>
      </c>
      <c r="T472" s="129" t="s">
        <v>567</v>
      </c>
      <c r="Z472" s="24">
        <f t="shared" si="236"/>
        <v>56990</v>
      </c>
      <c r="AA472" s="136">
        <f t="shared" si="237"/>
        <v>-2.1384858822734294E-2</v>
      </c>
      <c r="AB472" s="136">
        <f t="shared" si="238"/>
        <v>2.0438588307520496E-3</v>
      </c>
      <c r="AC472" s="136">
        <f t="shared" si="215"/>
        <v>2.0438588307520496E-3</v>
      </c>
      <c r="AD472" s="136"/>
      <c r="AE472" s="136">
        <f t="shared" si="239"/>
        <v>3.7596230280388217E-6</v>
      </c>
      <c r="AF472" s="202">
        <f t="shared" si="240"/>
        <v>38530.239800000003</v>
      </c>
      <c r="AG472" s="203"/>
      <c r="AH472" s="24">
        <f t="shared" si="241"/>
        <v>-4.0270788306412631E-3</v>
      </c>
      <c r="AI472" s="24">
        <f t="shared" si="242"/>
        <v>1.2907826059370366</v>
      </c>
      <c r="AJ472" s="24">
        <f t="shared" si="243"/>
        <v>-0.33457879646162747</v>
      </c>
      <c r="AK472" s="24">
        <f t="shared" si="244"/>
        <v>7.3793469117978835E-2</v>
      </c>
      <c r="AL472" s="24">
        <f t="shared" si="245"/>
        <v>0.24852880239715106</v>
      </c>
      <c r="AM472" s="24">
        <f t="shared" si="246"/>
        <v>0.12490799217240912</v>
      </c>
      <c r="AN472" s="136">
        <f t="shared" si="248"/>
        <v>6.4659893477046841</v>
      </c>
      <c r="AO472" s="136">
        <f t="shared" si="248"/>
        <v>6.4659638380710005</v>
      </c>
      <c r="AP472" s="136">
        <f t="shared" si="248"/>
        <v>6.4658773662297095</v>
      </c>
      <c r="AQ472" s="136">
        <f t="shared" si="248"/>
        <v>6.4655842566795974</v>
      </c>
      <c r="AR472" s="136">
        <f t="shared" si="248"/>
        <v>6.4645908346899876</v>
      </c>
      <c r="AS472" s="136">
        <f t="shared" si="248"/>
        <v>6.4612252174967653</v>
      </c>
      <c r="AT472" s="136">
        <f t="shared" si="248"/>
        <v>6.4498377286777977</v>
      </c>
      <c r="AU472" s="136">
        <f t="shared" si="247"/>
        <v>6.4114605920267271</v>
      </c>
    </row>
    <row r="473" spans="1:47" ht="12.95" customHeight="1" x14ac:dyDescent="0.2">
      <c r="A473" s="52" t="s">
        <v>649</v>
      </c>
      <c r="B473" s="89" t="s">
        <v>644</v>
      </c>
      <c r="C473" s="90">
        <v>53553.723899999997</v>
      </c>
      <c r="D473" s="90">
        <v>5.0000000000000001E-4</v>
      </c>
      <c r="E473" s="129">
        <f t="shared" si="233"/>
        <v>57010.917820783929</v>
      </c>
      <c r="F473" s="129">
        <f t="shared" si="234"/>
        <v>57011</v>
      </c>
      <c r="G473" s="130">
        <f t="shared" si="227"/>
        <v>-1.9504900003084913E-2</v>
      </c>
      <c r="K473" s="129">
        <f t="shared" si="231"/>
        <v>-1.9504900003084913E-2</v>
      </c>
      <c r="O473" s="129">
        <f t="shared" ca="1" si="232"/>
        <v>-2.6589301209086008E-2</v>
      </c>
      <c r="P473" s="129" t="s">
        <v>567</v>
      </c>
      <c r="Q473" s="201">
        <f t="shared" si="235"/>
        <v>38535.223899999997</v>
      </c>
      <c r="S473" s="131">
        <v>1</v>
      </c>
      <c r="T473" s="129" t="s">
        <v>567</v>
      </c>
      <c r="Z473" s="24">
        <f t="shared" si="236"/>
        <v>57011</v>
      </c>
      <c r="AA473" s="136">
        <f t="shared" si="237"/>
        <v>-2.1346890094737059E-2</v>
      </c>
      <c r="AB473" s="136">
        <f t="shared" si="238"/>
        <v>1.8419900916521459E-3</v>
      </c>
      <c r="AC473" s="136">
        <f t="shared" si="215"/>
        <v>1.8419900916521459E-3</v>
      </c>
      <c r="AD473" s="136"/>
      <c r="AE473" s="136">
        <f t="shared" si="239"/>
        <v>3.3929274977446807E-6</v>
      </c>
      <c r="AF473" s="202">
        <f t="shared" si="240"/>
        <v>38535.223899999997</v>
      </c>
      <c r="AG473" s="203"/>
      <c r="AH473" s="24">
        <f t="shared" si="241"/>
        <v>-3.9936883546440307E-3</v>
      </c>
      <c r="AI473" s="24">
        <f t="shared" si="242"/>
        <v>1.2904006089676718</v>
      </c>
      <c r="AJ473" s="24">
        <f t="shared" si="243"/>
        <v>-0.32974493537936317</v>
      </c>
      <c r="AK473" s="24">
        <f t="shared" si="244"/>
        <v>7.5282709244589685E-2</v>
      </c>
      <c r="AL473" s="24">
        <f t="shared" si="245"/>
        <v>0.25365364712412491</v>
      </c>
      <c r="AM473" s="24">
        <f t="shared" si="246"/>
        <v>0.1275112323752903</v>
      </c>
      <c r="AN473" s="136">
        <f t="shared" si="248"/>
        <v>6.4697773685506865</v>
      </c>
      <c r="AO473" s="136">
        <f t="shared" si="248"/>
        <v>6.4697514318857534</v>
      </c>
      <c r="AP473" s="136">
        <f t="shared" si="248"/>
        <v>6.4696634503060757</v>
      </c>
      <c r="AQ473" s="136">
        <f t="shared" si="248"/>
        <v>6.4693650126957589</v>
      </c>
      <c r="AR473" s="136">
        <f t="shared" si="248"/>
        <v>6.4683528232270353</v>
      </c>
      <c r="AS473" s="136">
        <f t="shared" si="248"/>
        <v>6.4649212748449436</v>
      </c>
      <c r="AT473" s="136">
        <f t="shared" si="248"/>
        <v>6.4533033905306345</v>
      </c>
      <c r="AU473" s="136">
        <f t="shared" si="247"/>
        <v>6.4141316561331738</v>
      </c>
    </row>
    <row r="474" spans="1:47" ht="12.95" customHeight="1" x14ac:dyDescent="0.2">
      <c r="A474" s="63" t="s">
        <v>665</v>
      </c>
      <c r="B474" s="89" t="s">
        <v>646</v>
      </c>
      <c r="C474" s="90">
        <v>53760.571000000004</v>
      </c>
      <c r="D474" s="90">
        <v>1E-4</v>
      </c>
      <c r="E474" s="129">
        <f t="shared" si="233"/>
        <v>57882.41844497843</v>
      </c>
      <c r="F474" s="129">
        <f t="shared" si="234"/>
        <v>57882.5</v>
      </c>
      <c r="G474" s="130">
        <f t="shared" si="227"/>
        <v>-1.9356749995495193E-2</v>
      </c>
      <c r="K474" s="129">
        <f t="shared" si="231"/>
        <v>-1.9356749995495193E-2</v>
      </c>
      <c r="O474" s="199">
        <f t="shared" ca="1" si="232"/>
        <v>-2.4914725675012656E-2</v>
      </c>
      <c r="P474" s="129" t="s">
        <v>567</v>
      </c>
      <c r="Q474" s="201">
        <f t="shared" si="235"/>
        <v>38742.071000000004</v>
      </c>
      <c r="S474" s="131">
        <v>1</v>
      </c>
      <c r="T474" s="129" t="s">
        <v>567</v>
      </c>
      <c r="Z474" s="24">
        <f t="shared" si="236"/>
        <v>57882.5</v>
      </c>
      <c r="AA474" s="136">
        <f t="shared" si="237"/>
        <v>-1.9728720749203302E-2</v>
      </c>
      <c r="AB474" s="136">
        <f t="shared" si="238"/>
        <v>3.7197075370810906E-4</v>
      </c>
      <c r="AC474" s="136">
        <f t="shared" ref="AC474:AC537" si="249">+G474-AA474</f>
        <v>3.7197075370810906E-4</v>
      </c>
      <c r="AD474" s="136"/>
      <c r="AE474" s="136">
        <f t="shared" si="239"/>
        <v>1.3836224161417873E-7</v>
      </c>
      <c r="AF474" s="202">
        <f t="shared" si="240"/>
        <v>38742.071000000004</v>
      </c>
      <c r="AG474" s="203"/>
      <c r="AH474" s="24">
        <f t="shared" si="241"/>
        <v>-2.5748502321102772E-3</v>
      </c>
      <c r="AI474" s="24">
        <f t="shared" si="242"/>
        <v>1.268416606468509</v>
      </c>
      <c r="AJ474" s="24">
        <f t="shared" si="243"/>
        <v>-0.12636041692321076</v>
      </c>
      <c r="AK474" s="24">
        <f t="shared" si="244"/>
        <v>0.1339870343426168</v>
      </c>
      <c r="AL474" s="24">
        <f t="shared" si="245"/>
        <v>0.46298791257561234</v>
      </c>
      <c r="AM474" s="24">
        <f t="shared" si="246"/>
        <v>0.23571977457706431</v>
      </c>
      <c r="AN474" s="136">
        <f t="shared" si="248"/>
        <v>6.6257379216269756</v>
      </c>
      <c r="AO474" s="136">
        <f t="shared" si="248"/>
        <v>6.6257002583275879</v>
      </c>
      <c r="AP474" s="136">
        <f t="shared" si="248"/>
        <v>6.6255669749447206</v>
      </c>
      <c r="AQ474" s="136">
        <f t="shared" si="248"/>
        <v>6.6250953607679675</v>
      </c>
      <c r="AR474" s="136">
        <f t="shared" si="248"/>
        <v>6.6234272206049516</v>
      </c>
      <c r="AS474" s="136">
        <f t="shared" si="248"/>
        <v>6.617534721144648</v>
      </c>
      <c r="AT474" s="136">
        <f t="shared" si="248"/>
        <v>6.5968147031808986</v>
      </c>
      <c r="AU474" s="136">
        <f t="shared" si="247"/>
        <v>6.5249808165507206</v>
      </c>
    </row>
    <row r="475" spans="1:47" ht="12.95" customHeight="1" x14ac:dyDescent="0.2">
      <c r="A475" s="63" t="s">
        <v>665</v>
      </c>
      <c r="B475" s="89" t="s">
        <v>644</v>
      </c>
      <c r="C475" s="90">
        <v>53760.689200000001</v>
      </c>
      <c r="D475" s="90">
        <v>1E-4</v>
      </c>
      <c r="E475" s="129">
        <f t="shared" si="233"/>
        <v>57882.916452317077</v>
      </c>
      <c r="F475" s="129">
        <f t="shared" si="234"/>
        <v>57883</v>
      </c>
      <c r="G475" s="130">
        <f t="shared" si="227"/>
        <v>-1.9829699995170813E-2</v>
      </c>
      <c r="K475" s="129">
        <f t="shared" si="231"/>
        <v>-1.9829699995170813E-2</v>
      </c>
      <c r="O475" s="129">
        <f t="shared" ca="1" si="232"/>
        <v>-2.4913764931734361E-2</v>
      </c>
      <c r="P475" s="129" t="s">
        <v>567</v>
      </c>
      <c r="Q475" s="201">
        <f t="shared" si="235"/>
        <v>38742.189200000001</v>
      </c>
      <c r="S475" s="131">
        <v>1</v>
      </c>
      <c r="T475" s="129" t="s">
        <v>567</v>
      </c>
      <c r="Z475" s="24">
        <f t="shared" si="236"/>
        <v>57883</v>
      </c>
      <c r="AA475" s="136">
        <f t="shared" si="237"/>
        <v>-1.9727773601868094E-2</v>
      </c>
      <c r="AB475" s="136">
        <f t="shared" si="238"/>
        <v>-1.0192639330271897E-4</v>
      </c>
      <c r="AC475" s="136">
        <f t="shared" si="249"/>
        <v>-1.0192639330271897E-4</v>
      </c>
      <c r="AD475" s="136"/>
      <c r="AE475" s="136">
        <f t="shared" si="239"/>
        <v>1.0388989651700553E-8</v>
      </c>
      <c r="AF475" s="202">
        <f t="shared" si="240"/>
        <v>38742.189200000001</v>
      </c>
      <c r="AG475" s="203"/>
      <c r="AH475" s="24">
        <f t="shared" si="241"/>
        <v>-2.5740226777750692E-3</v>
      </c>
      <c r="AI475" s="24">
        <f t="shared" si="242"/>
        <v>1.2684008121222876</v>
      </c>
      <c r="AJ475" s="24">
        <f t="shared" si="243"/>
        <v>-0.12624349506446675</v>
      </c>
      <c r="AK475" s="24">
        <f t="shared" si="244"/>
        <v>0.13401867053547603</v>
      </c>
      <c r="AL475" s="24">
        <f t="shared" si="245"/>
        <v>0.46310577832186794</v>
      </c>
      <c r="AM475" s="24">
        <f t="shared" si="246"/>
        <v>0.23578198284952984</v>
      </c>
      <c r="AN475" s="136">
        <f t="shared" si="248"/>
        <v>6.6258265655751032</v>
      </c>
      <c r="AO475" s="136">
        <f t="shared" si="248"/>
        <v>6.6257888991399714</v>
      </c>
      <c r="AP475" s="136">
        <f t="shared" si="248"/>
        <v>6.6256556004479039</v>
      </c>
      <c r="AQ475" s="136">
        <f t="shared" si="248"/>
        <v>6.6251839172162112</v>
      </c>
      <c r="AR475" s="136">
        <f t="shared" si="248"/>
        <v>6.6235154804372796</v>
      </c>
      <c r="AS475" s="136">
        <f t="shared" si="248"/>
        <v>6.6176217520362774</v>
      </c>
      <c r="AT475" s="136">
        <f t="shared" si="248"/>
        <v>6.596896823813025</v>
      </c>
      <c r="AU475" s="136">
        <f t="shared" si="247"/>
        <v>6.5250444133151602</v>
      </c>
    </row>
    <row r="476" spans="1:47" ht="12.95" customHeight="1" x14ac:dyDescent="0.2">
      <c r="A476" s="63" t="s">
        <v>667</v>
      </c>
      <c r="B476" s="64" t="s">
        <v>646</v>
      </c>
      <c r="C476" s="63">
        <v>53764.6054</v>
      </c>
      <c r="D476" s="63">
        <v>2.9999999999999997E-4</v>
      </c>
      <c r="E476" s="129">
        <f t="shared" si="233"/>
        <v>57899.416421349611</v>
      </c>
      <c r="F476" s="129">
        <f t="shared" si="234"/>
        <v>57899.5</v>
      </c>
      <c r="G476" s="130">
        <f t="shared" si="227"/>
        <v>-1.9837050000205636E-2</v>
      </c>
      <c r="K476" s="129">
        <f t="shared" si="231"/>
        <v>-1.9837050000205636E-2</v>
      </c>
      <c r="O476" s="199">
        <f t="shared" ca="1" si="232"/>
        <v>-2.4882060403550524E-2</v>
      </c>
      <c r="P476" s="129" t="s">
        <v>567</v>
      </c>
      <c r="Q476" s="201">
        <f t="shared" si="235"/>
        <v>38746.1054</v>
      </c>
      <c r="S476" s="131">
        <v>1</v>
      </c>
      <c r="T476" s="129" t="s">
        <v>567</v>
      </c>
      <c r="Z476" s="24">
        <f t="shared" si="236"/>
        <v>57899.5</v>
      </c>
      <c r="AA476" s="136">
        <f t="shared" si="237"/>
        <v>-1.969650885565382E-2</v>
      </c>
      <c r="AB476" s="136">
        <f t="shared" si="238"/>
        <v>-1.4054114455181593E-4</v>
      </c>
      <c r="AC476" s="136">
        <f t="shared" si="249"/>
        <v>-1.4054114455181593E-4</v>
      </c>
      <c r="AD476" s="136"/>
      <c r="AE476" s="136">
        <f t="shared" si="239"/>
        <v>1.9751813311934422E-8</v>
      </c>
      <c r="AF476" s="202">
        <f t="shared" si="240"/>
        <v>38746.1054</v>
      </c>
      <c r="AG476" s="203"/>
      <c r="AH476" s="24">
        <f t="shared" si="241"/>
        <v>-2.5467078665607906E-3</v>
      </c>
      <c r="AI476" s="24">
        <f t="shared" si="242"/>
        <v>1.2678777309225984</v>
      </c>
      <c r="AJ476" s="24">
        <f t="shared" si="243"/>
        <v>-0.12238573617506876</v>
      </c>
      <c r="AK476" s="24">
        <f t="shared" si="244"/>
        <v>0.13506117604907802</v>
      </c>
      <c r="AL476" s="24">
        <f t="shared" si="245"/>
        <v>0.46699369893297216</v>
      </c>
      <c r="AM476" s="24">
        <f t="shared" si="246"/>
        <v>0.23783495758788059</v>
      </c>
      <c r="AN476" s="136">
        <f t="shared" si="248"/>
        <v>6.6287511961980661</v>
      </c>
      <c r="AO476" s="136">
        <f t="shared" si="248"/>
        <v>6.628713428623592</v>
      </c>
      <c r="AP476" s="136">
        <f t="shared" si="248"/>
        <v>6.6285796319145076</v>
      </c>
      <c r="AQ476" s="136">
        <f t="shared" si="248"/>
        <v>6.6281056908927658</v>
      </c>
      <c r="AR476" s="136">
        <f t="shared" si="248"/>
        <v>6.6264275227457352</v>
      </c>
      <c r="AS476" s="136">
        <f t="shared" si="248"/>
        <v>6.6204933736599907</v>
      </c>
      <c r="AT476" s="136">
        <f t="shared" si="248"/>
        <v>6.5996066411923966</v>
      </c>
      <c r="AU476" s="136">
        <f t="shared" si="247"/>
        <v>6.5271431065416543</v>
      </c>
    </row>
    <row r="477" spans="1:47" ht="12.95" customHeight="1" x14ac:dyDescent="0.2">
      <c r="A477" s="319" t="s">
        <v>1694</v>
      </c>
      <c r="B477" s="220" t="str">
        <f>IF(INT(F477)=F477,"I","II")</f>
        <v>I</v>
      </c>
      <c r="C477" s="220">
        <v>53798.902199999997</v>
      </c>
      <c r="D477" s="220" t="s">
        <v>466</v>
      </c>
      <c r="E477" s="129">
        <f t="shared" si="233"/>
        <v>58043.917758849006</v>
      </c>
      <c r="F477" s="129">
        <f t="shared" si="234"/>
        <v>58044</v>
      </c>
      <c r="G477" s="130">
        <f t="shared" si="227"/>
        <v>-1.9519599998602644E-2</v>
      </c>
      <c r="K477" s="130">
        <f t="shared" si="231"/>
        <v>-1.9519599998602644E-2</v>
      </c>
      <c r="P477" s="129" t="s">
        <v>567</v>
      </c>
      <c r="Q477" s="201">
        <f t="shared" si="235"/>
        <v>38780.402199999997</v>
      </c>
      <c r="S477" s="131">
        <v>1</v>
      </c>
      <c r="T477" s="129" t="s">
        <v>567</v>
      </c>
      <c r="Z477" s="24">
        <f t="shared" si="236"/>
        <v>58044</v>
      </c>
      <c r="AA477" s="136">
        <f t="shared" si="237"/>
        <v>-1.9422015667458832E-2</v>
      </c>
      <c r="AB477" s="136">
        <f t="shared" si="238"/>
        <v>-9.7584331143811542E-5</v>
      </c>
      <c r="AC477" s="136">
        <f t="shared" si="249"/>
        <v>-9.7584331143811542E-5</v>
      </c>
      <c r="AD477" s="136"/>
      <c r="AE477" s="136">
        <f t="shared" si="239"/>
        <v>9.5227016847850676E-9</v>
      </c>
      <c r="AF477" s="202">
        <f t="shared" si="240"/>
        <v>38780.402199999997</v>
      </c>
      <c r="AG477" s="203"/>
      <c r="AH477" s="24">
        <f t="shared" si="241"/>
        <v>-2.3070857073658134E-3</v>
      </c>
      <c r="AI477" s="24">
        <f t="shared" si="242"/>
        <v>1.2631448103244107</v>
      </c>
      <c r="AJ477" s="24">
        <f t="shared" si="243"/>
        <v>-8.8667614397982542E-2</v>
      </c>
      <c r="AK477" s="24">
        <f t="shared" si="244"/>
        <v>0.14406529352807304</v>
      </c>
      <c r="AL477" s="24">
        <f t="shared" si="245"/>
        <v>0.50090282329989155</v>
      </c>
      <c r="AM477" s="24">
        <f t="shared" si="246"/>
        <v>0.25582282014652918</v>
      </c>
      <c r="AN477" s="136">
        <f t="shared" si="248"/>
        <v>6.654311324445251</v>
      </c>
      <c r="AO477" s="136">
        <f t="shared" si="248"/>
        <v>6.6542728637094868</v>
      </c>
      <c r="AP477" s="136">
        <f t="shared" si="248"/>
        <v>6.6541353012981039</v>
      </c>
      <c r="AQ477" s="136">
        <f t="shared" si="248"/>
        <v>6.6536433423998949</v>
      </c>
      <c r="AR477" s="136">
        <f t="shared" si="248"/>
        <v>6.6518847374866716</v>
      </c>
      <c r="AS477" s="136">
        <f t="shared" si="248"/>
        <v>6.6456079632747072</v>
      </c>
      <c r="AT477" s="136">
        <f t="shared" si="248"/>
        <v>6.6233241383926549</v>
      </c>
      <c r="AU477" s="136">
        <f t="shared" si="247"/>
        <v>6.5455225714645868</v>
      </c>
    </row>
    <row r="478" spans="1:47" ht="12.95" customHeight="1" x14ac:dyDescent="0.2">
      <c r="A478" s="219" t="s">
        <v>1698</v>
      </c>
      <c r="B478" s="220" t="str">
        <f>IF(INT(F478)=F478,"I","II")</f>
        <v>II</v>
      </c>
      <c r="C478" s="220">
        <v>53808.040099999998</v>
      </c>
      <c r="D478" s="220" t="s">
        <v>467</v>
      </c>
      <c r="E478" s="129">
        <f t="shared" si="233"/>
        <v>58082.418107917605</v>
      </c>
      <c r="F478" s="129">
        <f t="shared" si="234"/>
        <v>58082.5</v>
      </c>
      <c r="G478" s="130">
        <f t="shared" si="227"/>
        <v>-1.943675000075018E-2</v>
      </c>
      <c r="J478" s="130">
        <f>G478</f>
        <v>-1.943675000075018E-2</v>
      </c>
      <c r="O478" s="199"/>
      <c r="Q478" s="201">
        <f t="shared" si="235"/>
        <v>38789.540099999998</v>
      </c>
      <c r="S478" s="131">
        <v>1</v>
      </c>
      <c r="T478" s="129" t="s">
        <v>567</v>
      </c>
      <c r="Z478" s="24">
        <f t="shared" si="236"/>
        <v>58082.5</v>
      </c>
      <c r="AA478" s="136">
        <f t="shared" si="237"/>
        <v>-1.9348689397922548E-2</v>
      </c>
      <c r="AB478" s="136">
        <f t="shared" si="238"/>
        <v>-8.8060602827632478E-5</v>
      </c>
      <c r="AC478" s="136">
        <f t="shared" si="249"/>
        <v>-8.8060602827632478E-5</v>
      </c>
      <c r="AD478" s="136"/>
      <c r="AE478" s="136">
        <f t="shared" si="239"/>
        <v>7.7546697703660325E-9</v>
      </c>
      <c r="AF478" s="202">
        <f t="shared" si="240"/>
        <v>38789.540099999998</v>
      </c>
      <c r="AG478" s="203"/>
      <c r="AH478" s="24">
        <f t="shared" si="241"/>
        <v>-2.2431348808295186E-3</v>
      </c>
      <c r="AI478" s="24">
        <f t="shared" si="242"/>
        <v>1.2618388603607726</v>
      </c>
      <c r="AJ478" s="24">
        <f t="shared" si="243"/>
        <v>-7.9708289500597662E-2</v>
      </c>
      <c r="AK478" s="24">
        <f t="shared" si="244"/>
        <v>0.14642544589302706</v>
      </c>
      <c r="AL478" s="24">
        <f t="shared" si="245"/>
        <v>0.50989409901593352</v>
      </c>
      <c r="AM478" s="24">
        <f t="shared" si="246"/>
        <v>0.26061822387828981</v>
      </c>
      <c r="AN478" s="136">
        <f t="shared" si="248"/>
        <v>6.6611051261054488</v>
      </c>
      <c r="AO478" s="136">
        <f t="shared" si="248"/>
        <v>6.6610665383058549</v>
      </c>
      <c r="AP478" s="136">
        <f t="shared" si="248"/>
        <v>6.6609281525063189</v>
      </c>
      <c r="AQ478" s="136">
        <f t="shared" si="248"/>
        <v>6.6604319278058455</v>
      </c>
      <c r="AR478" s="136">
        <f t="shared" si="248"/>
        <v>6.6586533627926388</v>
      </c>
      <c r="AS478" s="136">
        <f t="shared" si="248"/>
        <v>6.6522888210395985</v>
      </c>
      <c r="AT478" s="136">
        <f t="shared" si="248"/>
        <v>6.6296389734116925</v>
      </c>
      <c r="AU478" s="136">
        <f t="shared" si="247"/>
        <v>6.5504195223264059</v>
      </c>
    </row>
    <row r="479" spans="1:47" ht="12.95" customHeight="1" x14ac:dyDescent="0.2">
      <c r="A479" s="219" t="s">
        <v>1698</v>
      </c>
      <c r="B479" s="220" t="str">
        <f>IF(INT(F479)=F479,"I","II")</f>
        <v>I</v>
      </c>
      <c r="C479" s="220">
        <v>53808.158300000003</v>
      </c>
      <c r="D479" s="220" t="s">
        <v>467</v>
      </c>
      <c r="E479" s="129">
        <f t="shared" si="233"/>
        <v>58082.916115256281</v>
      </c>
      <c r="F479" s="129">
        <f t="shared" si="234"/>
        <v>58083</v>
      </c>
      <c r="G479" s="130">
        <f t="shared" si="227"/>
        <v>-1.9909699993149843E-2</v>
      </c>
      <c r="J479" s="130">
        <f>G479</f>
        <v>-1.9909699993149843E-2</v>
      </c>
      <c r="P479" s="129" t="s">
        <v>567</v>
      </c>
      <c r="Q479" s="201">
        <f t="shared" si="235"/>
        <v>38789.658300000003</v>
      </c>
      <c r="S479" s="131">
        <v>1</v>
      </c>
      <c r="T479" s="129" t="s">
        <v>567</v>
      </c>
      <c r="Z479" s="24">
        <f t="shared" si="236"/>
        <v>58083</v>
      </c>
      <c r="AA479" s="136">
        <f t="shared" si="237"/>
        <v>-1.9347736623219172E-2</v>
      </c>
      <c r="AB479" s="136">
        <f t="shared" si="238"/>
        <v>-5.6196336993067156E-4</v>
      </c>
      <c r="AC479" s="136">
        <f t="shared" si="249"/>
        <v>-5.6196336993067156E-4</v>
      </c>
      <c r="AD479" s="136"/>
      <c r="AE479" s="136">
        <f t="shared" si="239"/>
        <v>3.1580282914383684E-7</v>
      </c>
      <c r="AF479" s="202">
        <f t="shared" si="240"/>
        <v>38789.658300000003</v>
      </c>
      <c r="AG479" s="203"/>
      <c r="AH479" s="24">
        <f t="shared" si="241"/>
        <v>-2.2423040991261345E-3</v>
      </c>
      <c r="AI479" s="24">
        <f t="shared" si="242"/>
        <v>1.2618217784508983</v>
      </c>
      <c r="AJ479" s="24">
        <f t="shared" si="243"/>
        <v>-7.9592012832910827E-2</v>
      </c>
      <c r="AK479" s="24">
        <f t="shared" si="244"/>
        <v>0.14645598768506768</v>
      </c>
      <c r="AL479" s="24">
        <f t="shared" si="245"/>
        <v>0.51001074628610177</v>
      </c>
      <c r="AM479" s="24">
        <f t="shared" si="246"/>
        <v>0.2606805099099011</v>
      </c>
      <c r="AN479" s="136">
        <f t="shared" si="248"/>
        <v>6.6611933110238297</v>
      </c>
      <c r="AO479" s="136">
        <f t="shared" si="248"/>
        <v>6.6611547217314211</v>
      </c>
      <c r="AP479" s="136">
        <f t="shared" si="248"/>
        <v>6.6610163257344173</v>
      </c>
      <c r="AQ479" s="136">
        <f t="shared" si="248"/>
        <v>6.660520047120464</v>
      </c>
      <c r="AR479" s="136">
        <f t="shared" si="248"/>
        <v>6.6587412270074626</v>
      </c>
      <c r="AS479" s="136">
        <f t="shared" si="248"/>
        <v>6.6523755553539958</v>
      </c>
      <c r="AT479" s="136">
        <f t="shared" si="248"/>
        <v>6.6297209718337848</v>
      </c>
      <c r="AU479" s="136">
        <f t="shared" si="247"/>
        <v>6.5504831190908455</v>
      </c>
    </row>
    <row r="480" spans="1:47" ht="12.95" customHeight="1" x14ac:dyDescent="0.2">
      <c r="A480" s="63" t="s">
        <v>667</v>
      </c>
      <c r="B480" s="89"/>
      <c r="C480" s="63">
        <v>53817.415399999998</v>
      </c>
      <c r="D480" s="63">
        <v>1E-4</v>
      </c>
      <c r="E480" s="129">
        <f t="shared" si="233"/>
        <v>58121.91868492357</v>
      </c>
      <c r="F480" s="129">
        <f t="shared" si="234"/>
        <v>58122</v>
      </c>
      <c r="G480" s="130">
        <f t="shared" si="227"/>
        <v>-1.9299799998407252E-2</v>
      </c>
      <c r="K480" s="129">
        <f>G480</f>
        <v>-1.9299799998407252E-2</v>
      </c>
      <c r="O480" s="199">
        <f t="shared" ref="O480:O485" ca="1" si="250">+C$11+C$12*F480</f>
        <v>-2.4454529644707929E-2</v>
      </c>
      <c r="P480" s="129" t="s">
        <v>567</v>
      </c>
      <c r="Q480" s="201">
        <f t="shared" si="235"/>
        <v>38798.915399999998</v>
      </c>
      <c r="S480" s="131">
        <v>1</v>
      </c>
      <c r="T480" s="129" t="s">
        <v>567</v>
      </c>
      <c r="Z480" s="24">
        <f t="shared" si="236"/>
        <v>58122</v>
      </c>
      <c r="AA480" s="136">
        <f t="shared" si="237"/>
        <v>-1.927338331876096E-2</v>
      </c>
      <c r="AB480" s="136">
        <f t="shared" si="238"/>
        <v>-2.6416679646291963E-5</v>
      </c>
      <c r="AC480" s="136">
        <f t="shared" si="249"/>
        <v>-2.6416679646291963E-5</v>
      </c>
      <c r="AD480" s="136"/>
      <c r="AE480" s="136">
        <f t="shared" si="239"/>
        <v>6.9784096353481601E-10</v>
      </c>
      <c r="AF480" s="202">
        <f t="shared" si="240"/>
        <v>38798.915399999998</v>
      </c>
      <c r="AG480" s="203"/>
      <c r="AH480" s="24">
        <f t="shared" si="241"/>
        <v>-2.1774847346679249E-3</v>
      </c>
      <c r="AI480" s="24">
        <f t="shared" si="242"/>
        <v>1.2604798853670796</v>
      </c>
      <c r="AJ480" s="24">
        <f t="shared" si="243"/>
        <v>-7.0528963005388343E-2</v>
      </c>
      <c r="AK480" s="24">
        <f t="shared" si="244"/>
        <v>0.14882953107213995</v>
      </c>
      <c r="AL480" s="24">
        <f t="shared" si="245"/>
        <v>0.51909946727867928</v>
      </c>
      <c r="AM480" s="24">
        <f t="shared" si="246"/>
        <v>0.26553946886901358</v>
      </c>
      <c r="AN480" s="136">
        <f t="shared" si="248"/>
        <v>6.6680680443906999</v>
      </c>
      <c r="AO480" s="136">
        <f t="shared" si="248"/>
        <v>6.6680293510078519</v>
      </c>
      <c r="AP480" s="136">
        <f t="shared" si="248"/>
        <v>6.6678901986794052</v>
      </c>
      <c r="AQ480" s="136">
        <f t="shared" si="248"/>
        <v>6.6673898323833285</v>
      </c>
      <c r="AR480" s="136">
        <f t="shared" si="248"/>
        <v>6.665591441676356</v>
      </c>
      <c r="AS480" s="136">
        <f t="shared" si="248"/>
        <v>6.6591384291746145</v>
      </c>
      <c r="AT480" s="136">
        <f t="shared" si="248"/>
        <v>6.6361158554704751</v>
      </c>
      <c r="AU480" s="136">
        <f t="shared" si="247"/>
        <v>6.5554436667171032</v>
      </c>
    </row>
    <row r="481" spans="1:47" ht="12.95" customHeight="1" x14ac:dyDescent="0.2">
      <c r="A481" s="63" t="s">
        <v>665</v>
      </c>
      <c r="B481" s="89" t="s">
        <v>644</v>
      </c>
      <c r="C481" s="90">
        <v>53818.482100000001</v>
      </c>
      <c r="D481" s="90">
        <v>2.0000000000000001E-4</v>
      </c>
      <c r="E481" s="129">
        <f t="shared" si="233"/>
        <v>58126.412969425655</v>
      </c>
      <c r="F481" s="129">
        <f t="shared" si="234"/>
        <v>58126.5</v>
      </c>
      <c r="G481" s="130">
        <f t="shared" si="227"/>
        <v>-2.0656349995988421E-2</v>
      </c>
      <c r="K481" s="129">
        <f>G481</f>
        <v>-2.0656349995988421E-2</v>
      </c>
      <c r="O481" s="129">
        <f t="shared" ca="1" si="250"/>
        <v>-2.4445882955203252E-2</v>
      </c>
      <c r="P481" s="129" t="s">
        <v>567</v>
      </c>
      <c r="Q481" s="201">
        <f t="shared" si="235"/>
        <v>38799.982100000001</v>
      </c>
      <c r="S481" s="131">
        <v>1</v>
      </c>
      <c r="T481" s="129" t="s">
        <v>567</v>
      </c>
      <c r="Z481" s="24">
        <f t="shared" si="236"/>
        <v>58126.5</v>
      </c>
      <c r="AA481" s="136">
        <f t="shared" si="237"/>
        <v>-1.9264799510824639E-2</v>
      </c>
      <c r="AB481" s="136">
        <f t="shared" si="238"/>
        <v>-1.3915504851637825E-3</v>
      </c>
      <c r="AC481" s="136">
        <f t="shared" si="249"/>
        <v>-1.3915504851637825E-3</v>
      </c>
      <c r="AD481" s="136"/>
      <c r="AE481" s="136">
        <f t="shared" si="239"/>
        <v>1.9364127527595585E-6</v>
      </c>
      <c r="AF481" s="202">
        <f t="shared" si="240"/>
        <v>38799.982100000001</v>
      </c>
      <c r="AG481" s="203"/>
      <c r="AH481" s="24">
        <f t="shared" si="241"/>
        <v>-2.1700033457316067E-3</v>
      </c>
      <c r="AI481" s="24">
        <f t="shared" si="242"/>
        <v>1.2603238507756993</v>
      </c>
      <c r="AJ481" s="24">
        <f t="shared" si="243"/>
        <v>-6.9484081367410078E-2</v>
      </c>
      <c r="AK481" s="24">
        <f t="shared" si="244"/>
        <v>0.14910228944356077</v>
      </c>
      <c r="AL481" s="24">
        <f t="shared" si="245"/>
        <v>0.52014691885229036</v>
      </c>
      <c r="AM481" s="24">
        <f t="shared" si="246"/>
        <v>0.26610020122674949</v>
      </c>
      <c r="AN481" s="136">
        <f t="shared" ref="AN481:AT490" si="251">$AU481+$AB$7*SIN(AO481)</f>
        <v>6.6688608114639383</v>
      </c>
      <c r="AO481" s="136">
        <f t="shared" si="251"/>
        <v>6.6688221076336172</v>
      </c>
      <c r="AP481" s="136">
        <f t="shared" si="251"/>
        <v>6.6686828729925889</v>
      </c>
      <c r="AQ481" s="136">
        <f t="shared" si="251"/>
        <v>6.6681820499876272</v>
      </c>
      <c r="AR481" s="136">
        <f t="shared" si="251"/>
        <v>6.6663814428161148</v>
      </c>
      <c r="AS481" s="136">
        <f t="shared" si="251"/>
        <v>6.6599184535297793</v>
      </c>
      <c r="AT481" s="136">
        <f t="shared" si="251"/>
        <v>6.6368535995891786</v>
      </c>
      <c r="AU481" s="136">
        <f t="shared" si="247"/>
        <v>6.5560160375970566</v>
      </c>
    </row>
    <row r="482" spans="1:47" ht="12.95" customHeight="1" x14ac:dyDescent="0.2">
      <c r="A482" s="63" t="s">
        <v>665</v>
      </c>
      <c r="B482" s="89" t="s">
        <v>646</v>
      </c>
      <c r="C482" s="90">
        <v>53818.599600000001</v>
      </c>
      <c r="D482" s="90">
        <v>2.9999999999999997E-4</v>
      </c>
      <c r="E482" s="129">
        <f t="shared" si="233"/>
        <v>58126.90802748227</v>
      </c>
      <c r="F482" s="129">
        <f t="shared" si="234"/>
        <v>58127</v>
      </c>
      <c r="G482" s="130">
        <f t="shared" si="227"/>
        <v>-2.1829299992532469E-2</v>
      </c>
      <c r="K482" s="129">
        <f>G482</f>
        <v>-2.1829299992532469E-2</v>
      </c>
      <c r="O482" s="199">
        <f t="shared" ca="1" si="250"/>
        <v>-2.4444922211924944E-2</v>
      </c>
      <c r="P482" s="129" t="s">
        <v>567</v>
      </c>
      <c r="Q482" s="201">
        <f t="shared" si="235"/>
        <v>38800.099600000001</v>
      </c>
      <c r="S482" s="131">
        <v>1</v>
      </c>
      <c r="T482" s="129" t="s">
        <v>567</v>
      </c>
      <c r="Z482" s="24">
        <f t="shared" si="236"/>
        <v>58127</v>
      </c>
      <c r="AA482" s="136">
        <f t="shared" si="237"/>
        <v>-1.9263845697233318E-2</v>
      </c>
      <c r="AB482" s="136">
        <f t="shared" si="238"/>
        <v>-2.5654542952991514E-3</v>
      </c>
      <c r="AC482" s="136">
        <f t="shared" si="249"/>
        <v>-2.5654542952991514E-3</v>
      </c>
      <c r="AD482" s="136"/>
      <c r="AE482" s="136">
        <f t="shared" si="239"/>
        <v>6.5815557412688661E-6</v>
      </c>
      <c r="AF482" s="202">
        <f t="shared" si="240"/>
        <v>38800.099600000001</v>
      </c>
      <c r="AG482" s="203"/>
      <c r="AH482" s="24">
        <f t="shared" si="241"/>
        <v>-2.1691720531402839E-3</v>
      </c>
      <c r="AI482" s="24">
        <f t="shared" si="242"/>
        <v>1.2603064983516652</v>
      </c>
      <c r="AJ482" s="24">
        <f t="shared" si="243"/>
        <v>-6.9367994644864678E-2</v>
      </c>
      <c r="AK482" s="24">
        <f t="shared" si="244"/>
        <v>0.14913258167112414</v>
      </c>
      <c r="AL482" s="24">
        <f t="shared" si="245"/>
        <v>0.52026328635787267</v>
      </c>
      <c r="AM482" s="24">
        <f t="shared" si="246"/>
        <v>0.266162505896057</v>
      </c>
      <c r="AN482" s="136">
        <f t="shared" si="251"/>
        <v>6.6689488906425138</v>
      </c>
      <c r="AO482" s="136">
        <f t="shared" si="251"/>
        <v>6.6689101856712423</v>
      </c>
      <c r="AP482" s="136">
        <f t="shared" si="251"/>
        <v>6.6687709419475594</v>
      </c>
      <c r="AQ482" s="136">
        <f t="shared" si="251"/>
        <v>6.6682700683881357</v>
      </c>
      <c r="AR482" s="136">
        <f t="shared" si="251"/>
        <v>6.6664692154764218</v>
      </c>
      <c r="AS482" s="136">
        <f t="shared" si="251"/>
        <v>6.660005118954083</v>
      </c>
      <c r="AT482" s="136">
        <f t="shared" si="251"/>
        <v>6.6369355695241561</v>
      </c>
      <c r="AU482" s="136">
        <f t="shared" si="247"/>
        <v>6.5560796343614953</v>
      </c>
    </row>
    <row r="483" spans="1:47" ht="12.95" customHeight="1" x14ac:dyDescent="0.2">
      <c r="A483" s="217" t="s">
        <v>664</v>
      </c>
      <c r="B483" s="207"/>
      <c r="C483" s="208">
        <v>53826.790500000003</v>
      </c>
      <c r="D483" s="90">
        <v>5.0000000000000001E-4</v>
      </c>
      <c r="E483" s="129">
        <f t="shared" si="233"/>
        <v>58161.418419277543</v>
      </c>
      <c r="F483" s="129">
        <f t="shared" si="234"/>
        <v>58161.5</v>
      </c>
      <c r="G483" s="130">
        <f t="shared" si="227"/>
        <v>-1.9362849998287857E-2</v>
      </c>
      <c r="I483" s="130"/>
      <c r="K483" s="129">
        <f>G483</f>
        <v>-1.9362849998287857E-2</v>
      </c>
      <c r="O483" s="129">
        <f t="shared" ca="1" si="250"/>
        <v>-2.4378630925722386E-2</v>
      </c>
      <c r="P483" s="129" t="s">
        <v>567</v>
      </c>
      <c r="Q483" s="201">
        <f t="shared" si="235"/>
        <v>38808.290500000003</v>
      </c>
      <c r="S483" s="131">
        <v>1</v>
      </c>
      <c r="T483" s="129" t="s">
        <v>567</v>
      </c>
      <c r="Z483" s="24">
        <f t="shared" si="236"/>
        <v>58161.5</v>
      </c>
      <c r="AA483" s="136">
        <f t="shared" si="237"/>
        <v>-1.9198005535825322E-2</v>
      </c>
      <c r="AB483" s="136">
        <f t="shared" si="238"/>
        <v>-1.6484446246253434E-4</v>
      </c>
      <c r="AC483" s="136">
        <f t="shared" si="249"/>
        <v>-1.6484446246253434E-4</v>
      </c>
      <c r="AD483" s="136"/>
      <c r="AE483" s="136">
        <f t="shared" si="239"/>
        <v>2.7173696804561893E-8</v>
      </c>
      <c r="AF483" s="202">
        <f t="shared" si="240"/>
        <v>38808.290500000003</v>
      </c>
      <c r="AG483" s="203"/>
      <c r="AH483" s="24">
        <f t="shared" si="241"/>
        <v>-2.1118003307322888E-3</v>
      </c>
      <c r="AI483" s="24">
        <f t="shared" si="242"/>
        <v>1.2591018551038928</v>
      </c>
      <c r="AJ483" s="24">
        <f t="shared" si="243"/>
        <v>-6.1363575869484051E-2</v>
      </c>
      <c r="AK483" s="24">
        <f t="shared" si="244"/>
        <v>0.15121583475853759</v>
      </c>
      <c r="AL483" s="24">
        <f t="shared" si="245"/>
        <v>0.52828488209383639</v>
      </c>
      <c r="AM483" s="24">
        <f t="shared" si="246"/>
        <v>0.2704620515530905</v>
      </c>
      <c r="AN483" s="136">
        <f t="shared" si="251"/>
        <v>6.6750234174208432</v>
      </c>
      <c r="AO483" s="136">
        <f t="shared" si="251"/>
        <v>6.6749846432888127</v>
      </c>
      <c r="AP483" s="136">
        <f t="shared" si="251"/>
        <v>6.6748448033292007</v>
      </c>
      <c r="AQ483" s="136">
        <f t="shared" si="251"/>
        <v>6.6743405337729627</v>
      </c>
      <c r="AR483" s="136">
        <f t="shared" si="251"/>
        <v>6.6725229830786574</v>
      </c>
      <c r="AS483" s="136">
        <f t="shared" si="251"/>
        <v>6.6659831154646811</v>
      </c>
      <c r="AT483" s="136">
        <f t="shared" si="251"/>
        <v>6.6425907012039866</v>
      </c>
      <c r="AU483" s="136">
        <f t="shared" si="247"/>
        <v>6.5604678111078014</v>
      </c>
    </row>
    <row r="484" spans="1:47" ht="12.95" customHeight="1" x14ac:dyDescent="0.2">
      <c r="A484" s="52" t="s">
        <v>655</v>
      </c>
      <c r="B484" s="89" t="s">
        <v>644</v>
      </c>
      <c r="C484" s="90">
        <v>53827.384019999998</v>
      </c>
      <c r="D484" s="90">
        <v>6.9999999999999994E-5</v>
      </c>
      <c r="E484" s="129">
        <f t="shared" si="233"/>
        <v>58163.919073386147</v>
      </c>
      <c r="F484" s="129">
        <f t="shared" si="234"/>
        <v>58164</v>
      </c>
      <c r="G484" s="130">
        <f t="shared" si="227"/>
        <v>-1.9207599994842894E-2</v>
      </c>
      <c r="K484" s="129">
        <f>G484</f>
        <v>-1.9207599994842894E-2</v>
      </c>
      <c r="O484" s="199">
        <f t="shared" ca="1" si="250"/>
        <v>-2.4373827209330901E-2</v>
      </c>
      <c r="P484" s="129" t="s">
        <v>567</v>
      </c>
      <c r="Q484" s="201">
        <f t="shared" si="235"/>
        <v>38808.884019999998</v>
      </c>
      <c r="S484" s="131">
        <v>1</v>
      </c>
      <c r="T484" s="129" t="s">
        <v>567</v>
      </c>
      <c r="Z484" s="24">
        <f t="shared" si="236"/>
        <v>58164</v>
      </c>
      <c r="AA484" s="136">
        <f t="shared" si="237"/>
        <v>-1.919323248175072E-2</v>
      </c>
      <c r="AB484" s="136">
        <f t="shared" si="238"/>
        <v>-1.4367513092174156E-5</v>
      </c>
      <c r="AC484" s="136">
        <f t="shared" si="249"/>
        <v>-1.4367513092174156E-5</v>
      </c>
      <c r="AD484" s="136"/>
      <c r="AE484" s="136">
        <f t="shared" si="239"/>
        <v>2.0642543245379576E-10</v>
      </c>
      <c r="AF484" s="202">
        <f t="shared" si="240"/>
        <v>38808.884019999998</v>
      </c>
      <c r="AG484" s="203"/>
      <c r="AH484" s="24">
        <f t="shared" si="241"/>
        <v>-2.1076420416576845E-3</v>
      </c>
      <c r="AI484" s="24">
        <f t="shared" si="242"/>
        <v>1.259014003708665</v>
      </c>
      <c r="AJ484" s="24">
        <f t="shared" si="243"/>
        <v>-6.0783981797876696E-2</v>
      </c>
      <c r="AK484" s="24">
        <f t="shared" si="244"/>
        <v>0.15136626401813494</v>
      </c>
      <c r="AL484" s="24">
        <f t="shared" si="245"/>
        <v>0.52886556015188779</v>
      </c>
      <c r="AM484" s="24">
        <f t="shared" si="246"/>
        <v>0.27077365327867675</v>
      </c>
      <c r="AN484" s="136">
        <f t="shared" si="251"/>
        <v>6.6754633745880732</v>
      </c>
      <c r="AO484" s="136">
        <f t="shared" si="251"/>
        <v>6.6754245961743548</v>
      </c>
      <c r="AP484" s="136">
        <f t="shared" si="251"/>
        <v>6.675284715339143</v>
      </c>
      <c r="AQ484" s="136">
        <f t="shared" si="251"/>
        <v>6.6747802067650239</v>
      </c>
      <c r="AR484" s="136">
        <f t="shared" si="251"/>
        <v>6.6729614659115084</v>
      </c>
      <c r="AS484" s="136">
        <f t="shared" si="251"/>
        <v>6.6664161559349111</v>
      </c>
      <c r="AT484" s="136">
        <f t="shared" si="251"/>
        <v>6.6430004321999547</v>
      </c>
      <c r="AU484" s="136">
        <f t="shared" si="247"/>
        <v>6.5607857949299975</v>
      </c>
    </row>
    <row r="485" spans="1:47" ht="12.95" customHeight="1" x14ac:dyDescent="0.2">
      <c r="A485" s="63" t="s">
        <v>665</v>
      </c>
      <c r="B485" s="89" t="s">
        <v>644</v>
      </c>
      <c r="C485" s="90">
        <v>53830.305899999999</v>
      </c>
      <c r="D485" s="90">
        <v>4.0000000000000002E-4</v>
      </c>
      <c r="E485" s="129">
        <f t="shared" si="233"/>
        <v>58176.229713679495</v>
      </c>
      <c r="F485" s="129">
        <f t="shared" si="234"/>
        <v>58176</v>
      </c>
      <c r="O485" s="129">
        <f t="shared" ca="1" si="250"/>
        <v>-2.4350769370651754E-2</v>
      </c>
      <c r="P485" s="129" t="s">
        <v>567</v>
      </c>
      <c r="Q485" s="201">
        <f t="shared" si="235"/>
        <v>38811.805899999999</v>
      </c>
      <c r="R485" s="129">
        <f>C485-(C$7+F485*C$8)</f>
        <v>5.4521600002772175E-2</v>
      </c>
      <c r="T485" s="129" t="s">
        <v>567</v>
      </c>
      <c r="Z485" s="24">
        <f t="shared" si="236"/>
        <v>58176</v>
      </c>
      <c r="AA485" s="136">
        <f t="shared" si="237"/>
        <v>-1.9170318111228216E-2</v>
      </c>
      <c r="AB485" s="136">
        <f t="shared" si="238"/>
        <v>1.9170318111228216E-2</v>
      </c>
      <c r="AC485" s="136">
        <f t="shared" si="249"/>
        <v>1.9170318111228216E-2</v>
      </c>
      <c r="AD485" s="136"/>
      <c r="AE485" s="136">
        <f t="shared" si="239"/>
        <v>0</v>
      </c>
      <c r="AF485" s="202">
        <f t="shared" si="240"/>
        <v>38811.805899999999</v>
      </c>
      <c r="AG485" s="203"/>
      <c r="AH485" s="24">
        <f t="shared" si="241"/>
        <v>-2.0876806311351847E-3</v>
      </c>
      <c r="AI485" s="24">
        <f t="shared" si="242"/>
        <v>1.2585912734928579</v>
      </c>
      <c r="AJ485" s="24">
        <f t="shared" si="243"/>
        <v>-5.8002775308332276E-2</v>
      </c>
      <c r="AK485" s="24">
        <f t="shared" si="244"/>
        <v>0.15208732121167085</v>
      </c>
      <c r="AL485" s="24">
        <f t="shared" si="245"/>
        <v>0.5316516860237126</v>
      </c>
      <c r="AM485" s="24">
        <f t="shared" si="246"/>
        <v>0.27226941849748643</v>
      </c>
      <c r="AN485" s="136">
        <f t="shared" si="251"/>
        <v>6.6775747415960716</v>
      </c>
      <c r="AO485" s="136">
        <f t="shared" si="251"/>
        <v>6.677535943996439</v>
      </c>
      <c r="AP485" s="136">
        <f t="shared" si="251"/>
        <v>6.6773958713306971</v>
      </c>
      <c r="AQ485" s="136">
        <f t="shared" si="251"/>
        <v>6.6768902287695742</v>
      </c>
      <c r="AR485" s="136">
        <f t="shared" si="251"/>
        <v>6.6750658125369062</v>
      </c>
      <c r="AS485" s="136">
        <f t="shared" si="251"/>
        <v>6.6684944704919031</v>
      </c>
      <c r="AT485" s="136">
        <f t="shared" si="251"/>
        <v>6.6449670250997217</v>
      </c>
      <c r="AU485" s="136">
        <f t="shared" si="247"/>
        <v>6.5623121172765382</v>
      </c>
    </row>
    <row r="486" spans="1:47" ht="12.95" customHeight="1" x14ac:dyDescent="0.2">
      <c r="A486" s="319" t="s">
        <v>1583</v>
      </c>
      <c r="B486" s="220" t="str">
        <f>IF(INT(F486)=F486,"I","II")</f>
        <v>II</v>
      </c>
      <c r="C486" s="220">
        <v>53830.588100000001</v>
      </c>
      <c r="D486" s="220" t="s">
        <v>466</v>
      </c>
      <c r="E486" s="129">
        <f t="shared" si="233"/>
        <v>58177.418695667395</v>
      </c>
      <c r="F486" s="129">
        <f t="shared" si="234"/>
        <v>58177.5</v>
      </c>
      <c r="G486" s="130">
        <f>C486-(C$7+F486*C$8)</f>
        <v>-1.9297249993542209E-2</v>
      </c>
      <c r="K486" s="130">
        <f>G486</f>
        <v>-1.9297249993542209E-2</v>
      </c>
      <c r="O486" s="199"/>
      <c r="P486" s="129" t="s">
        <v>567</v>
      </c>
      <c r="Q486" s="201">
        <f t="shared" si="235"/>
        <v>38812.088100000001</v>
      </c>
      <c r="S486" s="131">
        <v>1</v>
      </c>
      <c r="T486" s="129" t="s">
        <v>567</v>
      </c>
      <c r="Z486" s="24">
        <f t="shared" si="236"/>
        <v>58177.5</v>
      </c>
      <c r="AA486" s="136">
        <f t="shared" si="237"/>
        <v>-1.9167453386965135E-2</v>
      </c>
      <c r="AB486" s="136">
        <f t="shared" si="238"/>
        <v>-1.2979660657707476E-4</v>
      </c>
      <c r="AC486" s="136">
        <f t="shared" si="249"/>
        <v>-1.2979660657707476E-4</v>
      </c>
      <c r="AD486" s="136"/>
      <c r="AE486" s="136">
        <f t="shared" si="239"/>
        <v>1.6847159078923926E-8</v>
      </c>
      <c r="AF486" s="202">
        <f t="shared" si="240"/>
        <v>38812.088100000001</v>
      </c>
      <c r="AG486" s="203"/>
      <c r="AH486" s="24">
        <f t="shared" si="241"/>
        <v>-2.0851852698721136E-3</v>
      </c>
      <c r="AI486" s="24">
        <f t="shared" si="242"/>
        <v>1.2585383110341164</v>
      </c>
      <c r="AJ486" s="24">
        <f t="shared" si="243"/>
        <v>-5.7655223766624047E-2</v>
      </c>
      <c r="AK486" s="24">
        <f t="shared" si="244"/>
        <v>0.15217733644543308</v>
      </c>
      <c r="AL486" s="24">
        <f t="shared" si="245"/>
        <v>0.53199982016860192</v>
      </c>
      <c r="AM486" s="24">
        <f t="shared" si="246"/>
        <v>0.27245639813620215</v>
      </c>
      <c r="AN486" s="136">
        <f t="shared" si="251"/>
        <v>6.6778386126415379</v>
      </c>
      <c r="AO486" s="136">
        <f t="shared" si="251"/>
        <v>6.6777998128023919</v>
      </c>
      <c r="AP486" s="136">
        <f t="shared" si="251"/>
        <v>6.6776597166662714</v>
      </c>
      <c r="AQ486" s="136">
        <f t="shared" si="251"/>
        <v>6.6771539339044992</v>
      </c>
      <c r="AR486" s="136">
        <f t="shared" si="251"/>
        <v>6.6753288126036976</v>
      </c>
      <c r="AS486" s="136">
        <f t="shared" si="251"/>
        <v>6.6687542271882583</v>
      </c>
      <c r="AT486" s="136">
        <f t="shared" si="251"/>
        <v>6.6452128356940028</v>
      </c>
      <c r="AU486" s="136">
        <f t="shared" si="247"/>
        <v>6.562502907569856</v>
      </c>
    </row>
    <row r="487" spans="1:47" ht="12.95" customHeight="1" x14ac:dyDescent="0.2">
      <c r="A487" s="63" t="s">
        <v>675</v>
      </c>
      <c r="B487" s="64" t="s">
        <v>646</v>
      </c>
      <c r="C487" s="63">
        <v>53832.487330000004</v>
      </c>
      <c r="D487" s="63">
        <v>2.0000000000000001E-4</v>
      </c>
      <c r="E487" s="129">
        <f t="shared" si="233"/>
        <v>58185.420645564162</v>
      </c>
      <c r="F487" s="129">
        <f t="shared" si="234"/>
        <v>58185.5</v>
      </c>
      <c r="G487" s="130">
        <f>C487-(C$7+F487*C$8)</f>
        <v>-1.8834449991118163E-2</v>
      </c>
      <c r="K487" s="129">
        <f>G487</f>
        <v>-1.8834449991118163E-2</v>
      </c>
      <c r="M487" s="130"/>
      <c r="O487" s="129">
        <f t="shared" ref="O487:O496" ca="1" si="252">+C$11+C$12*F487</f>
        <v>-2.4332515248364092E-2</v>
      </c>
      <c r="P487" s="129" t="s">
        <v>567</v>
      </c>
      <c r="Q487" s="201">
        <f t="shared" si="235"/>
        <v>38813.987330000004</v>
      </c>
      <c r="S487" s="131">
        <v>1</v>
      </c>
      <c r="T487" s="129" t="s">
        <v>567</v>
      </c>
      <c r="Z487" s="24">
        <f t="shared" si="236"/>
        <v>58185.5</v>
      </c>
      <c r="AA487" s="136">
        <f t="shared" si="237"/>
        <v>-1.9152173271248237E-2</v>
      </c>
      <c r="AB487" s="136">
        <f t="shared" si="238"/>
        <v>3.1772328013007431E-4</v>
      </c>
      <c r="AC487" s="136">
        <f t="shared" si="249"/>
        <v>3.1772328013007431E-4</v>
      </c>
      <c r="AD487" s="136"/>
      <c r="AE487" s="136">
        <f t="shared" si="239"/>
        <v>1.0094808273661367E-7</v>
      </c>
      <c r="AF487" s="202">
        <f t="shared" si="240"/>
        <v>38813.987330000004</v>
      </c>
      <c r="AG487" s="203"/>
      <c r="AH487" s="24">
        <f t="shared" si="241"/>
        <v>-2.0718760021552112E-3</v>
      </c>
      <c r="AI487" s="24">
        <f t="shared" si="242"/>
        <v>1.2582553911053234</v>
      </c>
      <c r="AJ487" s="24">
        <f t="shared" si="243"/>
        <v>-5.5801992754544921E-2</v>
      </c>
      <c r="AK487" s="24">
        <f t="shared" si="244"/>
        <v>0.15265697810790174</v>
      </c>
      <c r="AL487" s="24">
        <f t="shared" si="245"/>
        <v>0.53385604064018943</v>
      </c>
      <c r="AM487" s="24">
        <f t="shared" si="246"/>
        <v>0.27345365676746447</v>
      </c>
      <c r="AN487" s="136">
        <f t="shared" si="251"/>
        <v>6.6792457374097491</v>
      </c>
      <c r="AO487" s="136">
        <f t="shared" si="251"/>
        <v>6.6792069262208642</v>
      </c>
      <c r="AP487" s="136">
        <f t="shared" si="251"/>
        <v>6.6790667068154672</v>
      </c>
      <c r="AQ487" s="136">
        <f t="shared" si="251"/>
        <v>6.6785601821256178</v>
      </c>
      <c r="AR487" s="136">
        <f t="shared" si="251"/>
        <v>6.6767313168203222</v>
      </c>
      <c r="AS487" s="136">
        <f t="shared" si="251"/>
        <v>6.6701394734349169</v>
      </c>
      <c r="AT487" s="136">
        <f t="shared" si="251"/>
        <v>6.6465237746336205</v>
      </c>
      <c r="AU487" s="136">
        <f t="shared" si="247"/>
        <v>6.5635204558008837</v>
      </c>
    </row>
    <row r="488" spans="1:47" ht="12.95" customHeight="1" x14ac:dyDescent="0.2">
      <c r="A488" s="63" t="s">
        <v>675</v>
      </c>
      <c r="B488" s="64" t="s">
        <v>646</v>
      </c>
      <c r="C488" s="63">
        <v>53833.436459999997</v>
      </c>
      <c r="D488" s="63">
        <v>2.9999999999999997E-4</v>
      </c>
      <c r="E488" s="129">
        <f t="shared" si="233"/>
        <v>58189.419577081382</v>
      </c>
      <c r="F488" s="129">
        <f t="shared" si="234"/>
        <v>58189.5</v>
      </c>
      <c r="G488" s="130">
        <f>C488-(C$7+F488*C$8)</f>
        <v>-1.9088050001300871E-2</v>
      </c>
      <c r="K488" s="129">
        <f>G488</f>
        <v>-1.9088050001300871E-2</v>
      </c>
      <c r="M488" s="130"/>
      <c r="O488" s="199">
        <f t="shared" ca="1" si="252"/>
        <v>-2.4324829302137696E-2</v>
      </c>
      <c r="P488" s="129" t="s">
        <v>567</v>
      </c>
      <c r="Q488" s="201">
        <f t="shared" si="235"/>
        <v>38814.936459999997</v>
      </c>
      <c r="S488" s="131">
        <v>1</v>
      </c>
      <c r="T488" s="129" t="s">
        <v>567</v>
      </c>
      <c r="Z488" s="24">
        <f t="shared" si="236"/>
        <v>58189.5</v>
      </c>
      <c r="AA488" s="136">
        <f t="shared" si="237"/>
        <v>-1.9144532219356459E-2</v>
      </c>
      <c r="AB488" s="136">
        <f t="shared" si="238"/>
        <v>5.6482218055587535E-5</v>
      </c>
      <c r="AC488" s="136">
        <f t="shared" si="249"/>
        <v>5.6482218055587535E-5</v>
      </c>
      <c r="AD488" s="136"/>
      <c r="AE488" s="136">
        <f t="shared" si="239"/>
        <v>3.1902409564789387E-9</v>
      </c>
      <c r="AF488" s="202">
        <f t="shared" si="240"/>
        <v>38814.936459999997</v>
      </c>
      <c r="AG488" s="203"/>
      <c r="AH488" s="24">
        <f t="shared" si="241"/>
        <v>-2.0652209502634265E-3</v>
      </c>
      <c r="AI488" s="24">
        <f t="shared" si="242"/>
        <v>1.2581136452564134</v>
      </c>
      <c r="AJ488" s="24">
        <f t="shared" si="243"/>
        <v>-5.4875617323944803E-2</v>
      </c>
      <c r="AK488" s="24">
        <f t="shared" si="244"/>
        <v>0.15289652099523501</v>
      </c>
      <c r="AL488" s="24">
        <f t="shared" si="245"/>
        <v>0.53478383782895067</v>
      </c>
      <c r="AM488" s="24">
        <f t="shared" si="246"/>
        <v>0.27395230755375982</v>
      </c>
      <c r="AN488" s="136">
        <f t="shared" si="251"/>
        <v>6.6799491812086851</v>
      </c>
      <c r="AO488" s="136">
        <f t="shared" si="251"/>
        <v>6.6799103647197464</v>
      </c>
      <c r="AP488" s="136">
        <f t="shared" si="251"/>
        <v>6.6797700848826844</v>
      </c>
      <c r="AQ488" s="136">
        <f t="shared" si="251"/>
        <v>6.6792631928974036</v>
      </c>
      <c r="AR488" s="136">
        <f t="shared" si="251"/>
        <v>6.6774324659284128</v>
      </c>
      <c r="AS488" s="136">
        <f t="shared" si="251"/>
        <v>6.6708320188563128</v>
      </c>
      <c r="AT488" s="136">
        <f t="shared" si="251"/>
        <v>6.6471792118941639</v>
      </c>
      <c r="AU488" s="136">
        <f t="shared" si="247"/>
        <v>6.5640292299163976</v>
      </c>
    </row>
    <row r="489" spans="1:47" ht="12.95" customHeight="1" x14ac:dyDescent="0.2">
      <c r="A489" s="218" t="s">
        <v>657</v>
      </c>
      <c r="B489" s="89"/>
      <c r="C489" s="218">
        <v>53840.437700000002</v>
      </c>
      <c r="D489" s="218">
        <v>5.9999999999999995E-4</v>
      </c>
      <c r="E489" s="129">
        <f t="shared" si="233"/>
        <v>58218.917621918074</v>
      </c>
      <c r="F489" s="129">
        <f t="shared" si="234"/>
        <v>58219</v>
      </c>
      <c r="G489" s="130">
        <f>C489-(C$7+F489*C$8)</f>
        <v>-1.9552099991415162E-2</v>
      </c>
      <c r="K489" s="129">
        <f>G489</f>
        <v>-1.9552099991415162E-2</v>
      </c>
      <c r="L489" s="130"/>
      <c r="O489" s="129">
        <f t="shared" ca="1" si="252"/>
        <v>-2.4268145448718123E-2</v>
      </c>
      <c r="P489" s="129" t="s">
        <v>567</v>
      </c>
      <c r="Q489" s="201">
        <f t="shared" si="235"/>
        <v>38821.937700000002</v>
      </c>
      <c r="S489" s="131">
        <v>1</v>
      </c>
      <c r="T489" s="129" t="s">
        <v>567</v>
      </c>
      <c r="Z489" s="24">
        <f t="shared" si="236"/>
        <v>58219</v>
      </c>
      <c r="AA489" s="136">
        <f t="shared" si="237"/>
        <v>-1.9088159491936939E-2</v>
      </c>
      <c r="AB489" s="136">
        <f t="shared" si="238"/>
        <v>-4.6394049947822216E-4</v>
      </c>
      <c r="AC489" s="136">
        <f t="shared" si="249"/>
        <v>-4.6394049947822216E-4</v>
      </c>
      <c r="AD489" s="136"/>
      <c r="AE489" s="136">
        <f t="shared" si="239"/>
        <v>2.1524078705610226E-7</v>
      </c>
      <c r="AF489" s="202">
        <f t="shared" si="240"/>
        <v>38821.937700000002</v>
      </c>
      <c r="AG489" s="203"/>
      <c r="AH489" s="24">
        <f t="shared" si="241"/>
        <v>-2.0161318318439201E-3</v>
      </c>
      <c r="AI489" s="24">
        <f t="shared" si="242"/>
        <v>1.2570624169649389</v>
      </c>
      <c r="AJ489" s="24">
        <f t="shared" si="243"/>
        <v>-4.8048657168270732E-2</v>
      </c>
      <c r="AK489" s="24">
        <f t="shared" si="244"/>
        <v>0.15465740778942316</v>
      </c>
      <c r="AL489" s="24">
        <f t="shared" si="245"/>
        <v>0.54161986949241159</v>
      </c>
      <c r="AM489" s="24">
        <f t="shared" si="246"/>
        <v>0.27763030331869831</v>
      </c>
      <c r="AN489" s="136">
        <f t="shared" si="251"/>
        <v>6.685134626364535</v>
      </c>
      <c r="AO489" s="136">
        <f t="shared" si="251"/>
        <v>6.6850957784689085</v>
      </c>
      <c r="AP489" s="136">
        <f t="shared" si="251"/>
        <v>6.6849550776590156</v>
      </c>
      <c r="AQ489" s="136">
        <f t="shared" si="251"/>
        <v>6.6844455523921731</v>
      </c>
      <c r="AR489" s="136">
        <f t="shared" si="251"/>
        <v>6.6826013089172358</v>
      </c>
      <c r="AS489" s="136">
        <f t="shared" si="251"/>
        <v>6.6759379324896138</v>
      </c>
      <c r="AT489" s="136">
        <f t="shared" si="251"/>
        <v>6.6520123944950109</v>
      </c>
      <c r="AU489" s="136">
        <f t="shared" si="247"/>
        <v>6.5677814390183107</v>
      </c>
    </row>
    <row r="490" spans="1:47" ht="12.95" customHeight="1" x14ac:dyDescent="0.2">
      <c r="A490" s="52" t="s">
        <v>655</v>
      </c>
      <c r="B490" s="89" t="s">
        <v>646</v>
      </c>
      <c r="C490" s="90">
        <v>53845.303399999997</v>
      </c>
      <c r="D490" s="90">
        <v>1E-4</v>
      </c>
      <c r="E490" s="129">
        <f t="shared" si="233"/>
        <v>58239.41808137406</v>
      </c>
      <c r="F490" s="129">
        <f t="shared" si="234"/>
        <v>58239.5</v>
      </c>
      <c r="G490" s="130">
        <f>C490-(C$7+F490*C$8)</f>
        <v>-1.9443049997789785E-2</v>
      </c>
      <c r="K490" s="129">
        <f>G490</f>
        <v>-1.9443049997789785E-2</v>
      </c>
      <c r="O490" s="199">
        <f t="shared" ca="1" si="252"/>
        <v>-2.4228754974307903E-2</v>
      </c>
      <c r="P490" s="129" t="s">
        <v>567</v>
      </c>
      <c r="Q490" s="201">
        <f t="shared" si="235"/>
        <v>38826.803399999997</v>
      </c>
      <c r="S490" s="131">
        <v>1</v>
      </c>
      <c r="T490" s="129" t="s">
        <v>567</v>
      </c>
      <c r="Z490" s="24">
        <f t="shared" si="236"/>
        <v>58239.5</v>
      </c>
      <c r="AA490" s="136">
        <f t="shared" si="237"/>
        <v>-1.9048965179202612E-2</v>
      </c>
      <c r="AB490" s="136">
        <f t="shared" si="238"/>
        <v>-3.9408481858717315E-4</v>
      </c>
      <c r="AC490" s="136">
        <f t="shared" si="249"/>
        <v>-3.9408481858717315E-4</v>
      </c>
      <c r="AD490" s="136"/>
      <c r="AE490" s="136">
        <f t="shared" si="239"/>
        <v>1.5530284424088517E-7</v>
      </c>
      <c r="AF490" s="202">
        <f t="shared" si="240"/>
        <v>38826.803399999997</v>
      </c>
      <c r="AG490" s="203"/>
      <c r="AH490" s="24">
        <f t="shared" si="241"/>
        <v>-1.9820113101095757E-3</v>
      </c>
      <c r="AI490" s="24">
        <f t="shared" si="242"/>
        <v>1.2563258771017896</v>
      </c>
      <c r="AJ490" s="24">
        <f t="shared" si="243"/>
        <v>-4.3309900648603239E-2</v>
      </c>
      <c r="AK490" s="24">
        <f t="shared" si="244"/>
        <v>0.15587509335361521</v>
      </c>
      <c r="AL490" s="24">
        <f t="shared" si="245"/>
        <v>0.54636358217467762</v>
      </c>
      <c r="AM490" s="24">
        <f t="shared" si="246"/>
        <v>0.28018666714849777</v>
      </c>
      <c r="AN490" s="136">
        <f t="shared" si="251"/>
        <v>6.6887355119855583</v>
      </c>
      <c r="AO490" s="136">
        <f t="shared" si="251"/>
        <v>6.6886966501822638</v>
      </c>
      <c r="AP490" s="136">
        <f t="shared" si="251"/>
        <v>6.6885556823809935</v>
      </c>
      <c r="AQ490" s="136">
        <f t="shared" si="251"/>
        <v>6.6880444055150106</v>
      </c>
      <c r="AR490" s="136">
        <f t="shared" si="251"/>
        <v>6.6861909909373844</v>
      </c>
      <c r="AS490" s="136">
        <f t="shared" si="251"/>
        <v>6.6794844288547868</v>
      </c>
      <c r="AT490" s="136">
        <f t="shared" si="251"/>
        <v>6.6553703493362928</v>
      </c>
      <c r="AU490" s="136">
        <f t="shared" si="247"/>
        <v>6.5703889063603187</v>
      </c>
    </row>
    <row r="491" spans="1:47" ht="12.95" customHeight="1" x14ac:dyDescent="0.2">
      <c r="A491" s="63" t="s">
        <v>665</v>
      </c>
      <c r="B491" s="89" t="s">
        <v>644</v>
      </c>
      <c r="C491" s="90">
        <v>53847.4787</v>
      </c>
      <c r="D491" s="90">
        <v>5.0000000000000001E-4</v>
      </c>
      <c r="E491" s="129">
        <f t="shared" si="233"/>
        <v>58248.583185974574</v>
      </c>
      <c r="F491" s="129">
        <f t="shared" si="234"/>
        <v>58248.5</v>
      </c>
      <c r="O491" s="129">
        <f t="shared" ca="1" si="252"/>
        <v>-2.4211461595298536E-2</v>
      </c>
      <c r="P491" s="129" t="s">
        <v>567</v>
      </c>
      <c r="Q491" s="201">
        <f t="shared" si="235"/>
        <v>38828.9787</v>
      </c>
      <c r="R491" s="130">
        <f>C491-(C$7+F491*C$8)</f>
        <v>1.97438500035787E-2</v>
      </c>
      <c r="T491" s="129" t="s">
        <v>567</v>
      </c>
      <c r="Z491" s="24">
        <f t="shared" si="236"/>
        <v>58248.5</v>
      </c>
      <c r="AA491" s="136">
        <f t="shared" si="237"/>
        <v>-1.9031752916470003E-2</v>
      </c>
      <c r="AB491" s="136">
        <f t="shared" si="238"/>
        <v>1.9031752916470003E-2</v>
      </c>
      <c r="AC491" s="136">
        <f t="shared" si="249"/>
        <v>1.9031752916470003E-2</v>
      </c>
      <c r="AD491" s="136"/>
      <c r="AE491" s="136">
        <f t="shared" si="239"/>
        <v>0</v>
      </c>
      <c r="AF491" s="202">
        <f t="shared" si="240"/>
        <v>38828.9787</v>
      </c>
      <c r="AG491" s="203"/>
      <c r="AH491" s="24">
        <f t="shared" si="241"/>
        <v>-1.9670297513769757E-3</v>
      </c>
      <c r="AI491" s="24">
        <f t="shared" si="242"/>
        <v>1.2560009702023494</v>
      </c>
      <c r="AJ491" s="24">
        <f t="shared" si="243"/>
        <v>-4.1230914016006183E-2</v>
      </c>
      <c r="AK491" s="24">
        <f t="shared" si="244"/>
        <v>0.15640813040074283</v>
      </c>
      <c r="AL491" s="24">
        <f t="shared" si="245"/>
        <v>0.54844442903093094</v>
      </c>
      <c r="AM491" s="24">
        <f t="shared" si="246"/>
        <v>0.28130909617625327</v>
      </c>
      <c r="AN491" s="136">
        <f t="shared" ref="AN491:AT500" si="253">$AU491+$AB$7*SIN(AO491)</f>
        <v>6.6903157213882176</v>
      </c>
      <c r="AO491" s="136">
        <f t="shared" si="253"/>
        <v>6.6902768555154966</v>
      </c>
      <c r="AP491" s="136">
        <f t="shared" si="253"/>
        <v>6.6901357770924115</v>
      </c>
      <c r="AQ491" s="136">
        <f t="shared" si="253"/>
        <v>6.689623751506244</v>
      </c>
      <c r="AR491" s="136">
        <f t="shared" si="253"/>
        <v>6.6877663681661126</v>
      </c>
      <c r="AS491" s="136">
        <f t="shared" si="253"/>
        <v>6.6810409884106328</v>
      </c>
      <c r="AT491" s="136">
        <f t="shared" si="253"/>
        <v>6.6568443912034674</v>
      </c>
      <c r="AU491" s="136">
        <f t="shared" si="247"/>
        <v>6.5715336481202247</v>
      </c>
    </row>
    <row r="492" spans="1:47" ht="12.95" customHeight="1" x14ac:dyDescent="0.2">
      <c r="A492" s="52" t="s">
        <v>657</v>
      </c>
      <c r="B492" s="64" t="s">
        <v>646</v>
      </c>
      <c r="C492" s="63">
        <v>53859.458299999998</v>
      </c>
      <c r="D492" s="63">
        <v>4.3E-3</v>
      </c>
      <c r="E492" s="129">
        <f t="shared" si="233"/>
        <v>58299.056356145193</v>
      </c>
      <c r="F492" s="129">
        <f t="shared" si="234"/>
        <v>58299</v>
      </c>
      <c r="O492" s="199">
        <f t="shared" ca="1" si="252"/>
        <v>-2.4114426524190449E-2</v>
      </c>
      <c r="P492" s="129" t="s">
        <v>567</v>
      </c>
      <c r="Q492" s="201">
        <f t="shared" si="235"/>
        <v>38840.958299999998</v>
      </c>
      <c r="R492" s="130">
        <f>C492-(C$7+F492*C$8)</f>
        <v>1.3375900001847185E-2</v>
      </c>
      <c r="T492" s="129" t="s">
        <v>567</v>
      </c>
      <c r="Z492" s="24">
        <f t="shared" si="236"/>
        <v>58299</v>
      </c>
      <c r="AA492" s="136">
        <f t="shared" si="237"/>
        <v>-1.8935119252610107E-2</v>
      </c>
      <c r="AB492" s="136">
        <f t="shared" si="238"/>
        <v>1.8935119252610107E-2</v>
      </c>
      <c r="AC492" s="136">
        <f t="shared" si="249"/>
        <v>1.8935119252610107E-2</v>
      </c>
      <c r="AD492" s="136"/>
      <c r="AE492" s="136">
        <f t="shared" si="239"/>
        <v>0</v>
      </c>
      <c r="AF492" s="202">
        <f t="shared" si="240"/>
        <v>38840.958299999998</v>
      </c>
      <c r="AG492" s="203"/>
      <c r="AH492" s="24">
        <f t="shared" si="241"/>
        <v>-1.8829488725170763E-3</v>
      </c>
      <c r="AI492" s="24">
        <f t="shared" si="242"/>
        <v>1.2541605594076968</v>
      </c>
      <c r="AJ492" s="24">
        <f t="shared" si="243"/>
        <v>-2.9582485187612657E-2</v>
      </c>
      <c r="AK492" s="24">
        <f t="shared" si="244"/>
        <v>0.15938133529860596</v>
      </c>
      <c r="AL492" s="24">
        <f t="shared" si="245"/>
        <v>0.56010023239572659</v>
      </c>
      <c r="AM492" s="24">
        <f t="shared" si="246"/>
        <v>0.28760858670446965</v>
      </c>
      <c r="AN492" s="136">
        <f t="shared" si="253"/>
        <v>6.6991748358558683</v>
      </c>
      <c r="AO492" s="136">
        <f t="shared" si="253"/>
        <v>6.6991359699644972</v>
      </c>
      <c r="AP492" s="136">
        <f t="shared" si="253"/>
        <v>6.6989943450589138</v>
      </c>
      <c r="AQ492" s="136">
        <f t="shared" si="253"/>
        <v>6.698478347555767</v>
      </c>
      <c r="AR492" s="136">
        <f t="shared" si="253"/>
        <v>6.6965993486811186</v>
      </c>
      <c r="AS492" s="136">
        <f t="shared" si="253"/>
        <v>6.6897699976597726</v>
      </c>
      <c r="AT492" s="136">
        <f t="shared" si="253"/>
        <v>6.6651133180700404</v>
      </c>
      <c r="AU492" s="136">
        <f t="shared" si="247"/>
        <v>6.5779569213285844</v>
      </c>
    </row>
    <row r="493" spans="1:47" ht="12.95" customHeight="1" x14ac:dyDescent="0.2">
      <c r="A493" s="52" t="s">
        <v>655</v>
      </c>
      <c r="B493" s="89" t="s">
        <v>646</v>
      </c>
      <c r="C493" s="90">
        <v>53863.337899999999</v>
      </c>
      <c r="D493" s="90">
        <v>2.0000000000000001E-4</v>
      </c>
      <c r="E493" s="129">
        <f t="shared" si="233"/>
        <v>58315.402119859675</v>
      </c>
      <c r="F493" s="129">
        <f t="shared" si="234"/>
        <v>58315.5</v>
      </c>
      <c r="G493" s="130">
        <f t="shared" ref="G493:G524" si="254">C493-(C$7+F493*C$8)</f>
        <v>-2.3231450002640486E-2</v>
      </c>
      <c r="K493" s="129">
        <f>G493</f>
        <v>-2.3231450002640486E-2</v>
      </c>
      <c r="O493" s="129">
        <f t="shared" ca="1" si="252"/>
        <v>-2.4082721996006612E-2</v>
      </c>
      <c r="P493" s="129" t="s">
        <v>567</v>
      </c>
      <c r="Q493" s="201">
        <f t="shared" si="235"/>
        <v>38844.837899999999</v>
      </c>
      <c r="S493" s="131">
        <v>1</v>
      </c>
      <c r="T493" s="129" t="s">
        <v>567</v>
      </c>
      <c r="Z493" s="24">
        <f t="shared" si="236"/>
        <v>58315.5</v>
      </c>
      <c r="AA493" s="136">
        <f t="shared" si="237"/>
        <v>-1.890352710653885E-2</v>
      </c>
      <c r="AB493" s="136">
        <f t="shared" si="238"/>
        <v>-4.3279228961016353E-3</v>
      </c>
      <c r="AC493" s="136">
        <f t="shared" si="249"/>
        <v>-4.3279228961016353E-3</v>
      </c>
      <c r="AD493" s="136"/>
      <c r="AE493" s="136">
        <f t="shared" si="239"/>
        <v>1.8730916594600765E-5</v>
      </c>
      <c r="AF493" s="202">
        <f t="shared" si="240"/>
        <v>38844.837899999999</v>
      </c>
      <c r="AG493" s="203"/>
      <c r="AH493" s="24">
        <f t="shared" si="241"/>
        <v>-1.8554713974458154E-3</v>
      </c>
      <c r="AI493" s="24">
        <f t="shared" si="242"/>
        <v>1.2535529327846391</v>
      </c>
      <c r="AJ493" s="24">
        <f t="shared" si="243"/>
        <v>-2.5783046273539677E-2</v>
      </c>
      <c r="AK493" s="24">
        <f t="shared" si="244"/>
        <v>0.16034622002500803</v>
      </c>
      <c r="AL493" s="24">
        <f t="shared" si="245"/>
        <v>0.56390113026278421</v>
      </c>
      <c r="AM493" s="24">
        <f t="shared" si="246"/>
        <v>0.28966736607895643</v>
      </c>
      <c r="AN493" s="136">
        <f t="shared" si="253"/>
        <v>6.7020665734283185</v>
      </c>
      <c r="AO493" s="136">
        <f t="shared" si="253"/>
        <v>6.7020277158412709</v>
      </c>
      <c r="AP493" s="136">
        <f t="shared" si="253"/>
        <v>6.7018859395444474</v>
      </c>
      <c r="AQ493" s="136">
        <f t="shared" si="253"/>
        <v>6.7013687285258392</v>
      </c>
      <c r="AR493" s="136">
        <f t="shared" si="253"/>
        <v>6.6994829082926346</v>
      </c>
      <c r="AS493" s="136">
        <f t="shared" si="253"/>
        <v>6.6926201850894529</v>
      </c>
      <c r="AT493" s="136">
        <f t="shared" si="253"/>
        <v>6.6678142709569608</v>
      </c>
      <c r="AU493" s="136">
        <f t="shared" si="247"/>
        <v>6.5800556145550786</v>
      </c>
    </row>
    <row r="494" spans="1:47" ht="12.95" customHeight="1" x14ac:dyDescent="0.2">
      <c r="A494" s="63" t="s">
        <v>657</v>
      </c>
      <c r="B494" s="64" t="s">
        <v>646</v>
      </c>
      <c r="C494" s="63">
        <v>53863.342299999997</v>
      </c>
      <c r="D494" s="63">
        <v>1.1000000000000001E-3</v>
      </c>
      <c r="E494" s="129">
        <f t="shared" si="233"/>
        <v>58315.420658203911</v>
      </c>
      <c r="F494" s="129">
        <f t="shared" si="234"/>
        <v>58315.5</v>
      </c>
      <c r="G494" s="130">
        <f t="shared" si="254"/>
        <v>-1.8831450004654471E-2</v>
      </c>
      <c r="K494" s="129">
        <f>G494</f>
        <v>-1.8831450004654471E-2</v>
      </c>
      <c r="O494" s="199">
        <f t="shared" ca="1" si="252"/>
        <v>-2.4082721996006612E-2</v>
      </c>
      <c r="P494" s="129" t="s">
        <v>567</v>
      </c>
      <c r="Q494" s="201">
        <f t="shared" si="235"/>
        <v>38844.842299999997</v>
      </c>
      <c r="S494" s="131">
        <v>0.8</v>
      </c>
      <c r="T494" s="129" t="s">
        <v>567</v>
      </c>
      <c r="Z494" s="24">
        <f t="shared" si="236"/>
        <v>58315.5</v>
      </c>
      <c r="AA494" s="136">
        <f t="shared" si="237"/>
        <v>-1.890352710653885E-2</v>
      </c>
      <c r="AB494" s="136">
        <f t="shared" si="238"/>
        <v>7.2077101884379657E-5</v>
      </c>
      <c r="AC494" s="136">
        <f t="shared" si="249"/>
        <v>7.2077101884379657E-5</v>
      </c>
      <c r="AD494" s="136"/>
      <c r="AE494" s="136">
        <f t="shared" si="239"/>
        <v>4.1560868928409963E-9</v>
      </c>
      <c r="AF494" s="202">
        <f t="shared" si="240"/>
        <v>38844.842299999997</v>
      </c>
      <c r="AG494" s="203"/>
      <c r="AH494" s="24">
        <f t="shared" si="241"/>
        <v>-1.8554713974458154E-3</v>
      </c>
      <c r="AI494" s="24">
        <f t="shared" si="242"/>
        <v>1.2535529327846391</v>
      </c>
      <c r="AJ494" s="24">
        <f t="shared" si="243"/>
        <v>-2.5783046273539677E-2</v>
      </c>
      <c r="AK494" s="24">
        <f t="shared" si="244"/>
        <v>0.16034622002500803</v>
      </c>
      <c r="AL494" s="24">
        <f t="shared" si="245"/>
        <v>0.56390113026278421</v>
      </c>
      <c r="AM494" s="24">
        <f t="shared" si="246"/>
        <v>0.28966736607895643</v>
      </c>
      <c r="AN494" s="136">
        <f t="shared" si="253"/>
        <v>6.7020665734283185</v>
      </c>
      <c r="AO494" s="136">
        <f t="shared" si="253"/>
        <v>6.7020277158412709</v>
      </c>
      <c r="AP494" s="136">
        <f t="shared" si="253"/>
        <v>6.7018859395444474</v>
      </c>
      <c r="AQ494" s="136">
        <f t="shared" si="253"/>
        <v>6.7013687285258392</v>
      </c>
      <c r="AR494" s="136">
        <f t="shared" si="253"/>
        <v>6.6994829082926346</v>
      </c>
      <c r="AS494" s="136">
        <f t="shared" si="253"/>
        <v>6.6926201850894529</v>
      </c>
      <c r="AT494" s="136">
        <f t="shared" si="253"/>
        <v>6.6678142709569608</v>
      </c>
      <c r="AU494" s="136">
        <f t="shared" si="247"/>
        <v>6.5800556145550786</v>
      </c>
    </row>
    <row r="495" spans="1:47" ht="12.95" customHeight="1" x14ac:dyDescent="0.2">
      <c r="A495" s="63" t="s">
        <v>657</v>
      </c>
      <c r="B495" s="64" t="s">
        <v>644</v>
      </c>
      <c r="C495" s="63">
        <v>53863.46</v>
      </c>
      <c r="D495" s="63">
        <v>5.0000000000000001E-4</v>
      </c>
      <c r="E495" s="129">
        <f t="shared" si="233"/>
        <v>58315.916558912548</v>
      </c>
      <c r="F495" s="129">
        <f t="shared" si="234"/>
        <v>58316</v>
      </c>
      <c r="G495" s="130">
        <f t="shared" si="254"/>
        <v>-1.9804399998974986E-2</v>
      </c>
      <c r="K495" s="129">
        <f>G495</f>
        <v>-1.9804399998974986E-2</v>
      </c>
      <c r="O495" s="129">
        <f t="shared" ca="1" si="252"/>
        <v>-2.4081761252728318E-2</v>
      </c>
      <c r="P495" s="129" t="s">
        <v>567</v>
      </c>
      <c r="Q495" s="201">
        <f t="shared" si="235"/>
        <v>38844.959999999999</v>
      </c>
      <c r="S495" s="131">
        <v>1</v>
      </c>
      <c r="T495" s="129" t="s">
        <v>567</v>
      </c>
      <c r="Z495" s="24">
        <f t="shared" si="236"/>
        <v>58316</v>
      </c>
      <c r="AA495" s="136">
        <f t="shared" si="237"/>
        <v>-1.890256963128243E-2</v>
      </c>
      <c r="AB495" s="136">
        <f t="shared" si="238"/>
        <v>-9.0183036769255626E-4</v>
      </c>
      <c r="AC495" s="136">
        <f t="shared" si="249"/>
        <v>-9.0183036769255626E-4</v>
      </c>
      <c r="AD495" s="136"/>
      <c r="AE495" s="136">
        <f t="shared" si="239"/>
        <v>8.1329801209249123E-7</v>
      </c>
      <c r="AF495" s="202">
        <f t="shared" si="240"/>
        <v>38844.959999999999</v>
      </c>
      <c r="AG495" s="203"/>
      <c r="AH495" s="24">
        <f t="shared" si="241"/>
        <v>-1.854638711189403E-3</v>
      </c>
      <c r="AI495" s="24">
        <f t="shared" si="242"/>
        <v>1.2535344718548507</v>
      </c>
      <c r="AJ495" s="24">
        <f t="shared" si="243"/>
        <v>-2.5667963171050939E-2</v>
      </c>
      <c r="AK495" s="24">
        <f t="shared" si="244"/>
        <v>0.16037540828095156</v>
      </c>
      <c r="AL495" s="24">
        <f t="shared" si="245"/>
        <v>0.56401625146533918</v>
      </c>
      <c r="AM495" s="24">
        <f t="shared" si="246"/>
        <v>0.28972975746848451</v>
      </c>
      <c r="AN495" s="136">
        <f t="shared" si="253"/>
        <v>6.702154179969523</v>
      </c>
      <c r="AO495" s="136">
        <f t="shared" si="253"/>
        <v>6.7021153226974315</v>
      </c>
      <c r="AP495" s="136">
        <f t="shared" si="253"/>
        <v>6.7019735420207862</v>
      </c>
      <c r="AQ495" s="136">
        <f t="shared" si="253"/>
        <v>6.7014562948758751</v>
      </c>
      <c r="AR495" s="136">
        <f t="shared" si="253"/>
        <v>6.6995702697931696</v>
      </c>
      <c r="AS495" s="136">
        <f t="shared" si="253"/>
        <v>6.6927065399399028</v>
      </c>
      <c r="AT495" s="136">
        <f t="shared" si="253"/>
        <v>6.667896111993473</v>
      </c>
      <c r="AU495" s="136">
        <f t="shared" si="247"/>
        <v>6.5801192113195182</v>
      </c>
    </row>
    <row r="496" spans="1:47" ht="12.95" customHeight="1" x14ac:dyDescent="0.2">
      <c r="A496" s="63" t="s">
        <v>657</v>
      </c>
      <c r="B496" s="64" t="s">
        <v>646</v>
      </c>
      <c r="C496" s="63">
        <v>53863.58</v>
      </c>
      <c r="D496" s="63">
        <v>1E-3</v>
      </c>
      <c r="E496" s="129">
        <f t="shared" si="233"/>
        <v>58316.422150119317</v>
      </c>
      <c r="F496" s="129">
        <f t="shared" si="234"/>
        <v>58316.5</v>
      </c>
      <c r="G496" s="130">
        <f t="shared" si="254"/>
        <v>-1.8477349993190728E-2</v>
      </c>
      <c r="K496" s="129">
        <f>G496</f>
        <v>-1.8477349993190728E-2</v>
      </c>
      <c r="O496" s="199">
        <f t="shared" ca="1" si="252"/>
        <v>-2.4080800509450023E-2</v>
      </c>
      <c r="P496" s="129" t="s">
        <v>567</v>
      </c>
      <c r="Q496" s="201">
        <f t="shared" si="235"/>
        <v>38845.08</v>
      </c>
      <c r="S496" s="131">
        <v>0.9</v>
      </c>
      <c r="T496" s="129" t="s">
        <v>567</v>
      </c>
      <c r="Z496" s="24">
        <f t="shared" si="236"/>
        <v>58316.5</v>
      </c>
      <c r="AA496" s="136">
        <f t="shared" si="237"/>
        <v>-1.890161214804182E-2</v>
      </c>
      <c r="AB496" s="136">
        <f t="shared" si="238"/>
        <v>4.2426215485109192E-4</v>
      </c>
      <c r="AC496" s="136">
        <f t="shared" si="249"/>
        <v>4.2426215485109192E-4</v>
      </c>
      <c r="AD496" s="136"/>
      <c r="AE496" s="136">
        <f t="shared" si="239"/>
        <v>1.619985384350027E-7</v>
      </c>
      <c r="AF496" s="202">
        <f t="shared" si="240"/>
        <v>38845.08</v>
      </c>
      <c r="AG496" s="203"/>
      <c r="AH496" s="24">
        <f t="shared" si="241"/>
        <v>-1.8538060229487962E-3</v>
      </c>
      <c r="AI496" s="24">
        <f t="shared" si="242"/>
        <v>1.2535160081086159</v>
      </c>
      <c r="AJ496" s="24">
        <f t="shared" si="243"/>
        <v>-2.5552883116325462E-2</v>
      </c>
      <c r="AK496" s="24">
        <f t="shared" si="244"/>
        <v>0.16040459355228009</v>
      </c>
      <c r="AL496" s="24">
        <f t="shared" si="245"/>
        <v>0.56413136927884922</v>
      </c>
      <c r="AM496" s="24">
        <f t="shared" si="246"/>
        <v>0.28979214910222445</v>
      </c>
      <c r="AN496" s="136">
        <f t="shared" si="253"/>
        <v>6.7022417852219451</v>
      </c>
      <c r="AO496" s="136">
        <f t="shared" si="253"/>
        <v>6.7022029282685232</v>
      </c>
      <c r="AP496" s="136">
        <f t="shared" si="253"/>
        <v>6.7020611432242623</v>
      </c>
      <c r="AQ496" s="136">
        <f t="shared" si="253"/>
        <v>6.7015438599910873</v>
      </c>
      <c r="AR496" s="136">
        <f t="shared" si="253"/>
        <v>6.6996576301682556</v>
      </c>
      <c r="AS496" s="136">
        <f t="shared" si="253"/>
        <v>6.6927928939375283</v>
      </c>
      <c r="AT496" s="136">
        <f t="shared" si="253"/>
        <v>6.6679779526749661</v>
      </c>
      <c r="AU496" s="136">
        <f t="shared" si="247"/>
        <v>6.5801828080839568</v>
      </c>
    </row>
    <row r="497" spans="1:47" ht="12.95" customHeight="1" x14ac:dyDescent="0.2">
      <c r="A497" s="219" t="s">
        <v>1698</v>
      </c>
      <c r="B497" s="220" t="str">
        <f>IF(INT(F497)=F497,"I","II")</f>
        <v>I</v>
      </c>
      <c r="C497" s="220">
        <v>53895.977400000003</v>
      </c>
      <c r="D497" s="220" t="s">
        <v>467</v>
      </c>
      <c r="E497" s="129">
        <f t="shared" si="233"/>
        <v>58452.920821467764</v>
      </c>
      <c r="F497" s="129">
        <f t="shared" si="234"/>
        <v>58453</v>
      </c>
      <c r="G497" s="130">
        <f t="shared" si="254"/>
        <v>-1.87926999933552E-2</v>
      </c>
      <c r="J497" s="130">
        <f>G497</f>
        <v>-1.87926999933552E-2</v>
      </c>
      <c r="Q497" s="201">
        <f t="shared" si="235"/>
        <v>38877.477400000003</v>
      </c>
      <c r="S497" s="131">
        <v>1</v>
      </c>
      <c r="T497" s="129" t="s">
        <v>567</v>
      </c>
      <c r="Z497" s="24">
        <f t="shared" si="236"/>
        <v>58453</v>
      </c>
      <c r="AA497" s="136">
        <f t="shared" si="237"/>
        <v>-1.8639950923684749E-2</v>
      </c>
      <c r="AB497" s="136">
        <f t="shared" si="238"/>
        <v>-1.527490696704506E-4</v>
      </c>
      <c r="AC497" s="136">
        <f t="shared" si="249"/>
        <v>-1.527490696704506E-4</v>
      </c>
      <c r="AD497" s="136"/>
      <c r="AE497" s="136">
        <f t="shared" si="239"/>
        <v>2.3332278285188171E-8</v>
      </c>
      <c r="AF497" s="202">
        <f t="shared" si="240"/>
        <v>38877.477400000003</v>
      </c>
      <c r="AG497" s="203"/>
      <c r="AH497" s="24">
        <f t="shared" si="241"/>
        <v>-1.6264382395917213E-3</v>
      </c>
      <c r="AI497" s="24">
        <f t="shared" si="242"/>
        <v>1.248372186431141</v>
      </c>
      <c r="AJ497" s="24">
        <f t="shared" si="243"/>
        <v>5.7431402065170846E-3</v>
      </c>
      <c r="AK497" s="24">
        <f t="shared" si="244"/>
        <v>0.16825949306774504</v>
      </c>
      <c r="AL497" s="24">
        <f t="shared" si="245"/>
        <v>0.595430205782986</v>
      </c>
      <c r="AM497" s="24">
        <f t="shared" si="246"/>
        <v>0.30683447707804812</v>
      </c>
      <c r="AN497" s="136">
        <f t="shared" si="253"/>
        <v>6.7261091508762467</v>
      </c>
      <c r="AO497" s="136">
        <f t="shared" si="253"/>
        <v>6.7260705170274733</v>
      </c>
      <c r="AP497" s="136">
        <f t="shared" si="253"/>
        <v>6.7259279908080032</v>
      </c>
      <c r="AQ497" s="136">
        <f t="shared" si="253"/>
        <v>6.7254022728930858</v>
      </c>
      <c r="AR497" s="136">
        <f t="shared" si="253"/>
        <v>6.7234642550683077</v>
      </c>
      <c r="AS497" s="136">
        <f t="shared" si="253"/>
        <v>6.7163350824608363</v>
      </c>
      <c r="AT497" s="136">
        <f t="shared" si="253"/>
        <v>6.6903069280578986</v>
      </c>
      <c r="AU497" s="136">
        <f t="shared" si="247"/>
        <v>6.5975447247758616</v>
      </c>
    </row>
    <row r="498" spans="1:47" ht="12.95" customHeight="1" x14ac:dyDescent="0.2">
      <c r="A498" s="63" t="s">
        <v>673</v>
      </c>
      <c r="B498" s="64" t="s">
        <v>646</v>
      </c>
      <c r="C498" s="63">
        <v>54149.580800000003</v>
      </c>
      <c r="D498" s="63">
        <v>2.0000000000000001E-4</v>
      </c>
      <c r="E498" s="129">
        <f t="shared" si="233"/>
        <v>59521.4178968333</v>
      </c>
      <c r="F498" s="129">
        <f t="shared" si="234"/>
        <v>59521.5</v>
      </c>
      <c r="G498" s="130">
        <f t="shared" si="254"/>
        <v>-1.9486849989334587E-2</v>
      </c>
      <c r="K498" s="129">
        <f t="shared" ref="K498:K529" si="255">G498</f>
        <v>-1.9486849989334587E-2</v>
      </c>
      <c r="O498" s="199">
        <f t="shared" ref="O498:O504" ca="1" si="256">+C$11+C$12*F498</f>
        <v>-2.1765409208751932E-2</v>
      </c>
      <c r="P498" s="129" t="s">
        <v>567</v>
      </c>
      <c r="Q498" s="201">
        <f t="shared" si="235"/>
        <v>39131.080800000003</v>
      </c>
      <c r="S498" s="131">
        <v>1</v>
      </c>
      <c r="T498" s="129" t="s">
        <v>567</v>
      </c>
      <c r="Z498" s="24">
        <f t="shared" si="236"/>
        <v>59521.5</v>
      </c>
      <c r="AA498" s="136">
        <f t="shared" si="237"/>
        <v>-1.6590470027062793E-2</v>
      </c>
      <c r="AB498" s="136">
        <f t="shared" si="238"/>
        <v>-2.8963799622717945E-3</v>
      </c>
      <c r="AC498" s="136">
        <f t="shared" si="249"/>
        <v>-2.8963799622717945E-3</v>
      </c>
      <c r="AD498" s="136"/>
      <c r="AE498" s="136">
        <f t="shared" si="239"/>
        <v>8.3890168858495611E-6</v>
      </c>
      <c r="AF498" s="202">
        <f t="shared" si="240"/>
        <v>39131.080800000003</v>
      </c>
      <c r="AG498" s="203"/>
      <c r="AH498" s="24">
        <f t="shared" si="241"/>
        <v>1.3914861803023676E-4</v>
      </c>
      <c r="AI498" s="24">
        <f t="shared" si="242"/>
        <v>1.2022821419922201</v>
      </c>
      <c r="AJ498" s="24">
        <f t="shared" si="243"/>
        <v>0.23879852578384866</v>
      </c>
      <c r="AK498" s="24">
        <f t="shared" si="244"/>
        <v>0.22154443127968568</v>
      </c>
      <c r="AL498" s="24">
        <f t="shared" si="245"/>
        <v>0.83081542695055055</v>
      </c>
      <c r="AM498" s="24">
        <f t="shared" si="246"/>
        <v>0.44107566795221093</v>
      </c>
      <c r="AN498" s="136">
        <f t="shared" si="253"/>
        <v>6.9092260914905719</v>
      </c>
      <c r="AO498" s="136">
        <f t="shared" si="253"/>
        <v>6.9091964053229047</v>
      </c>
      <c r="AP498" s="136">
        <f t="shared" si="253"/>
        <v>6.9090743013598033</v>
      </c>
      <c r="AQ498" s="136">
        <f t="shared" si="253"/>
        <v>6.9085721814659209</v>
      </c>
      <c r="AR498" s="136">
        <f t="shared" si="253"/>
        <v>6.9065092570754274</v>
      </c>
      <c r="AS498" s="136">
        <f t="shared" si="253"/>
        <v>6.8980656952494668</v>
      </c>
      <c r="AT498" s="136">
        <f t="shared" si="253"/>
        <v>6.864012441512549</v>
      </c>
      <c r="AU498" s="136">
        <f t="shared" si="247"/>
        <v>6.7334510103824581</v>
      </c>
    </row>
    <row r="499" spans="1:47" ht="12.95" customHeight="1" x14ac:dyDescent="0.2">
      <c r="A499" s="63" t="s">
        <v>667</v>
      </c>
      <c r="B499" s="64" t="s">
        <v>646</v>
      </c>
      <c r="C499" s="63">
        <v>54154.564700000003</v>
      </c>
      <c r="D499" s="63">
        <v>1.1000000000000001E-3</v>
      </c>
      <c r="E499" s="129">
        <f t="shared" si="233"/>
        <v>59542.416363627963</v>
      </c>
      <c r="F499" s="129">
        <f t="shared" si="234"/>
        <v>59542.5</v>
      </c>
      <c r="G499" s="130">
        <f t="shared" si="254"/>
        <v>-1.9850749995384831E-2</v>
      </c>
      <c r="K499" s="129">
        <f t="shared" si="255"/>
        <v>-1.9850749995384831E-2</v>
      </c>
      <c r="O499" s="129">
        <f t="shared" ca="1" si="256"/>
        <v>-2.1725057991063404E-2</v>
      </c>
      <c r="P499" s="129" t="s">
        <v>567</v>
      </c>
      <c r="Q499" s="201">
        <f t="shared" si="235"/>
        <v>39136.064700000003</v>
      </c>
      <c r="S499" s="131">
        <v>0.8</v>
      </c>
      <c r="T499" s="129" t="s">
        <v>567</v>
      </c>
      <c r="Z499" s="24">
        <f t="shared" si="236"/>
        <v>59542.5</v>
      </c>
      <c r="AA499" s="136">
        <f t="shared" si="237"/>
        <v>-1.6550458070413158E-2</v>
      </c>
      <c r="AB499" s="136">
        <f t="shared" si="238"/>
        <v>-3.3002919249716725E-3</v>
      </c>
      <c r="AC499" s="136">
        <f t="shared" si="249"/>
        <v>-3.3002919249716725E-3</v>
      </c>
      <c r="AD499" s="136"/>
      <c r="AE499" s="136">
        <f t="shared" si="239"/>
        <v>8.7135414320265825E-6</v>
      </c>
      <c r="AF499" s="202">
        <f t="shared" si="240"/>
        <v>39136.064700000003</v>
      </c>
      <c r="AG499" s="203"/>
      <c r="AH499" s="24">
        <f t="shared" si="241"/>
        <v>1.7330644667987118E-4</v>
      </c>
      <c r="AI499" s="24">
        <f t="shared" si="242"/>
        <v>1.2012955635488305</v>
      </c>
      <c r="AJ499" s="24">
        <f t="shared" si="243"/>
        <v>0.24311176264017104</v>
      </c>
      <c r="AK499" s="24">
        <f t="shared" si="244"/>
        <v>0.22244121941663322</v>
      </c>
      <c r="AL499" s="24">
        <f t="shared" si="245"/>
        <v>0.83525961030663443</v>
      </c>
      <c r="AM499" s="24">
        <f t="shared" si="246"/>
        <v>0.44373267108510039</v>
      </c>
      <c r="AN499" s="136">
        <f t="shared" si="253"/>
        <v>6.9127537326218347</v>
      </c>
      <c r="AO499" s="136">
        <f t="shared" si="253"/>
        <v>6.9127243060724641</v>
      </c>
      <c r="AP499" s="136">
        <f t="shared" si="253"/>
        <v>6.9126029596882201</v>
      </c>
      <c r="AQ499" s="136">
        <f t="shared" si="253"/>
        <v>6.9121026763187192</v>
      </c>
      <c r="AR499" s="136">
        <f t="shared" si="253"/>
        <v>6.9100420409043819</v>
      </c>
      <c r="AS499" s="136">
        <f t="shared" si="253"/>
        <v>6.90158654618204</v>
      </c>
      <c r="AT499" s="136">
        <f t="shared" si="253"/>
        <v>6.8674044919558144</v>
      </c>
      <c r="AU499" s="136">
        <f t="shared" si="247"/>
        <v>6.7361220744889057</v>
      </c>
    </row>
    <row r="500" spans="1:47" ht="12.95" customHeight="1" x14ac:dyDescent="0.2">
      <c r="A500" s="63" t="s">
        <v>665</v>
      </c>
      <c r="B500" s="89" t="s">
        <v>644</v>
      </c>
      <c r="C500" s="90">
        <v>54167.383000000002</v>
      </c>
      <c r="D500" s="90">
        <v>2.9999999999999997E-4</v>
      </c>
      <c r="E500" s="129">
        <f t="shared" si="233"/>
        <v>59596.42319500781</v>
      </c>
      <c r="F500" s="129">
        <f t="shared" si="234"/>
        <v>59596.5</v>
      </c>
      <c r="G500" s="130">
        <f t="shared" si="254"/>
        <v>-1.8229349996545352E-2</v>
      </c>
      <c r="K500" s="129">
        <f t="shared" si="255"/>
        <v>-1.8229349996545352E-2</v>
      </c>
      <c r="O500" s="199">
        <f t="shared" ca="1" si="256"/>
        <v>-2.1621297717007229E-2</v>
      </c>
      <c r="P500" s="129" t="s">
        <v>567</v>
      </c>
      <c r="Q500" s="201">
        <f t="shared" si="235"/>
        <v>39148.883000000002</v>
      </c>
      <c r="S500" s="131">
        <v>1</v>
      </c>
      <c r="T500" s="129" t="s">
        <v>567</v>
      </c>
      <c r="Z500" s="24">
        <f t="shared" si="236"/>
        <v>59596.5</v>
      </c>
      <c r="AA500" s="136">
        <f t="shared" si="237"/>
        <v>-1.644766154125487E-2</v>
      </c>
      <c r="AB500" s="136">
        <f t="shared" si="238"/>
        <v>-1.7816884552904824E-3</v>
      </c>
      <c r="AC500" s="136">
        <f t="shared" si="249"/>
        <v>-1.7816884552904824E-3</v>
      </c>
      <c r="AD500" s="136"/>
      <c r="AE500" s="136">
        <f t="shared" si="239"/>
        <v>3.1744137517153855E-6</v>
      </c>
      <c r="AF500" s="202">
        <f t="shared" si="240"/>
        <v>39148.883000000002</v>
      </c>
      <c r="AG500" s="203"/>
      <c r="AH500" s="24">
        <f t="shared" si="241"/>
        <v>2.6100090383816084E-4</v>
      </c>
      <c r="AI500" s="24">
        <f t="shared" si="242"/>
        <v>1.1987479797691498</v>
      </c>
      <c r="AJ500" s="24">
        <f t="shared" si="243"/>
        <v>0.25414823510863521</v>
      </c>
      <c r="AK500" s="24">
        <f t="shared" si="244"/>
        <v>0.22472036075460902</v>
      </c>
      <c r="AL500" s="24">
        <f t="shared" si="245"/>
        <v>0.8466539533344426</v>
      </c>
      <c r="AM500" s="24">
        <f t="shared" si="246"/>
        <v>0.45056896442692951</v>
      </c>
      <c r="AN500" s="136">
        <f t="shared" si="253"/>
        <v>6.9218114807607973</v>
      </c>
      <c r="AO500" s="136">
        <f t="shared" si="253"/>
        <v>6.9217827290753808</v>
      </c>
      <c r="AP500" s="136">
        <f t="shared" si="253"/>
        <v>6.9216633732190793</v>
      </c>
      <c r="AQ500" s="136">
        <f t="shared" si="253"/>
        <v>6.9211680084549068</v>
      </c>
      <c r="AR500" s="136">
        <f t="shared" si="253"/>
        <v>6.9191140272644063</v>
      </c>
      <c r="AS500" s="136">
        <f t="shared" si="253"/>
        <v>6.9106303242145293</v>
      </c>
      <c r="AT500" s="136">
        <f t="shared" si="253"/>
        <v>6.8761225941072608</v>
      </c>
      <c r="AU500" s="136">
        <f t="shared" si="247"/>
        <v>6.7429905250483406</v>
      </c>
    </row>
    <row r="501" spans="1:47" ht="12.95" customHeight="1" x14ac:dyDescent="0.2">
      <c r="A501" s="63" t="s">
        <v>675</v>
      </c>
      <c r="B501" s="64" t="s">
        <v>644</v>
      </c>
      <c r="C501" s="63">
        <v>54170.586739999999</v>
      </c>
      <c r="D501" s="63">
        <v>2.0000000000000001E-4</v>
      </c>
      <c r="E501" s="129">
        <f t="shared" si="233"/>
        <v>59609.921384780617</v>
      </c>
      <c r="F501" s="129">
        <f t="shared" si="234"/>
        <v>59610</v>
      </c>
      <c r="G501" s="130">
        <f t="shared" si="254"/>
        <v>-1.8658999993931502E-2</v>
      </c>
      <c r="K501" s="129">
        <f t="shared" si="255"/>
        <v>-1.8658999993931502E-2</v>
      </c>
      <c r="M501" s="130"/>
      <c r="O501" s="129">
        <f t="shared" ca="1" si="256"/>
        <v>-2.1595357648493185E-2</v>
      </c>
      <c r="P501" s="129" t="s">
        <v>567</v>
      </c>
      <c r="Q501" s="201">
        <f t="shared" si="235"/>
        <v>39152.086739999999</v>
      </c>
      <c r="S501" s="131">
        <v>1</v>
      </c>
      <c r="T501" s="129" t="s">
        <v>567</v>
      </c>
      <c r="Z501" s="24">
        <f t="shared" si="236"/>
        <v>59610</v>
      </c>
      <c r="AA501" s="136">
        <f t="shared" si="237"/>
        <v>-1.642198366471137E-2</v>
      </c>
      <c r="AB501" s="136">
        <f t="shared" si="238"/>
        <v>-2.2370163292201317E-3</v>
      </c>
      <c r="AC501" s="136">
        <f t="shared" si="249"/>
        <v>-2.2370163292201317E-3</v>
      </c>
      <c r="AD501" s="136"/>
      <c r="AE501" s="136">
        <f t="shared" si="239"/>
        <v>5.0042420571975127E-6</v>
      </c>
      <c r="AF501" s="202">
        <f t="shared" si="240"/>
        <v>39152.086739999999</v>
      </c>
      <c r="AG501" s="203"/>
      <c r="AH501" s="24">
        <f t="shared" si="241"/>
        <v>2.8289232738165469E-4</v>
      </c>
      <c r="AI501" s="24">
        <f t="shared" si="242"/>
        <v>1.1981087436107565</v>
      </c>
      <c r="AJ501" s="24">
        <f t="shared" si="243"/>
        <v>0.256894941180912</v>
      </c>
      <c r="AK501" s="24">
        <f t="shared" si="244"/>
        <v>0.2252840999825943</v>
      </c>
      <c r="AL501" s="24">
        <f t="shared" si="245"/>
        <v>0.84949497285405173</v>
      </c>
      <c r="AM501" s="24">
        <f t="shared" si="246"/>
        <v>0.45227895087631897</v>
      </c>
      <c r="AN501" s="136">
        <f t="shared" ref="AN501:AT510" si="257">$AU501+$AB$7*SIN(AO501)</f>
        <v>6.9240729089285651</v>
      </c>
      <c r="AO501" s="136">
        <f t="shared" si="257"/>
        <v>6.9240443274691739</v>
      </c>
      <c r="AP501" s="136">
        <f t="shared" si="257"/>
        <v>6.9239254784251703</v>
      </c>
      <c r="AQ501" s="136">
        <f t="shared" si="257"/>
        <v>6.9234313864984509</v>
      </c>
      <c r="AR501" s="136">
        <f t="shared" si="257"/>
        <v>6.9213792400373935</v>
      </c>
      <c r="AS501" s="136">
        <f t="shared" si="257"/>
        <v>6.9128890413672224</v>
      </c>
      <c r="AT501" s="136">
        <f t="shared" si="257"/>
        <v>6.8783011417093061</v>
      </c>
      <c r="AU501" s="136">
        <f t="shared" si="247"/>
        <v>6.7447076376881991</v>
      </c>
    </row>
    <row r="502" spans="1:47" ht="12.95" customHeight="1" x14ac:dyDescent="0.2">
      <c r="A502" s="63" t="s">
        <v>665</v>
      </c>
      <c r="B502" s="89" t="s">
        <v>644</v>
      </c>
      <c r="C502" s="90">
        <v>54174.383600000001</v>
      </c>
      <c r="D502" s="90">
        <v>5.0000000000000001E-4</v>
      </c>
      <c r="E502" s="129">
        <f t="shared" si="233"/>
        <v>59625.918543358042</v>
      </c>
      <c r="F502" s="129">
        <f t="shared" si="234"/>
        <v>59626</v>
      </c>
      <c r="G502" s="130">
        <f t="shared" si="254"/>
        <v>-1.9333399992319755E-2</v>
      </c>
      <c r="K502" s="129">
        <f t="shared" si="255"/>
        <v>-1.9333399992319755E-2</v>
      </c>
      <c r="O502" s="199">
        <f t="shared" ca="1" si="256"/>
        <v>-2.1564613863587656E-2</v>
      </c>
      <c r="P502" s="129" t="s">
        <v>567</v>
      </c>
      <c r="Q502" s="201">
        <f t="shared" si="235"/>
        <v>39155.883600000001</v>
      </c>
      <c r="S502" s="131">
        <v>1</v>
      </c>
      <c r="T502" s="129" t="s">
        <v>567</v>
      </c>
      <c r="Z502" s="24">
        <f t="shared" si="236"/>
        <v>59626</v>
      </c>
      <c r="AA502" s="136">
        <f t="shared" si="237"/>
        <v>-1.6391561974784318E-2</v>
      </c>
      <c r="AB502" s="136">
        <f t="shared" si="238"/>
        <v>-2.9418380175354371E-3</v>
      </c>
      <c r="AC502" s="136">
        <f t="shared" si="249"/>
        <v>-2.9418380175354371E-3</v>
      </c>
      <c r="AD502" s="136"/>
      <c r="AE502" s="136">
        <f t="shared" si="239"/>
        <v>8.6544109214168298E-6</v>
      </c>
      <c r="AF502" s="202">
        <f t="shared" si="240"/>
        <v>39155.883600000001</v>
      </c>
      <c r="AG502" s="203"/>
      <c r="AH502" s="24">
        <f t="shared" si="241"/>
        <v>3.0882070530871054E-4</v>
      </c>
      <c r="AI502" s="24">
        <f t="shared" si="242"/>
        <v>1.1973499474008931</v>
      </c>
      <c r="AJ502" s="24">
        <f t="shared" si="243"/>
        <v>0.26014381837495243</v>
      </c>
      <c r="AK502" s="24">
        <f t="shared" si="244"/>
        <v>0.22594910546595387</v>
      </c>
      <c r="AL502" s="24">
        <f t="shared" si="245"/>
        <v>0.85285818055003637</v>
      </c>
      <c r="AM502" s="24">
        <f t="shared" si="246"/>
        <v>0.45430608095314784</v>
      </c>
      <c r="AN502" s="136">
        <f t="shared" si="257"/>
        <v>6.9267515568917357</v>
      </c>
      <c r="AO502" s="136">
        <f t="shared" si="257"/>
        <v>6.9267231779025114</v>
      </c>
      <c r="AP502" s="136">
        <f t="shared" si="257"/>
        <v>6.9266049340969253</v>
      </c>
      <c r="AQ502" s="136">
        <f t="shared" si="257"/>
        <v>6.9261123726246332</v>
      </c>
      <c r="AR502" s="136">
        <f t="shared" si="257"/>
        <v>6.9240624884769959</v>
      </c>
      <c r="AS502" s="136">
        <f t="shared" si="257"/>
        <v>6.9155648791411686</v>
      </c>
      <c r="AT502" s="136">
        <f t="shared" si="257"/>
        <v>6.8808826138767403</v>
      </c>
      <c r="AU502" s="136">
        <f t="shared" si="247"/>
        <v>6.7467427341502537</v>
      </c>
    </row>
    <row r="503" spans="1:47" ht="12.95" customHeight="1" x14ac:dyDescent="0.2">
      <c r="A503" s="63" t="s">
        <v>667</v>
      </c>
      <c r="B503" s="64" t="s">
        <v>646</v>
      </c>
      <c r="C503" s="63">
        <v>54174.5026</v>
      </c>
      <c r="D503" s="63">
        <v>6.9999999999999999E-4</v>
      </c>
      <c r="E503" s="129">
        <f t="shared" si="233"/>
        <v>59626.41992130474</v>
      </c>
      <c r="F503" s="129">
        <f t="shared" si="234"/>
        <v>59626.5</v>
      </c>
      <c r="G503" s="130">
        <f t="shared" si="254"/>
        <v>-1.900634999765316E-2</v>
      </c>
      <c r="K503" s="129">
        <f t="shared" si="255"/>
        <v>-1.900634999765316E-2</v>
      </c>
      <c r="O503" s="129">
        <f t="shared" ca="1" si="256"/>
        <v>-2.1563653120309348E-2</v>
      </c>
      <c r="P503" s="129" t="s">
        <v>567</v>
      </c>
      <c r="Q503" s="201">
        <f t="shared" si="235"/>
        <v>39156.0026</v>
      </c>
      <c r="S503" s="131">
        <v>1</v>
      </c>
      <c r="T503" s="129" t="s">
        <v>567</v>
      </c>
      <c r="Z503" s="24">
        <f t="shared" si="236"/>
        <v>59626.5</v>
      </c>
      <c r="AA503" s="136">
        <f t="shared" si="237"/>
        <v>-1.6390611497454771E-2</v>
      </c>
      <c r="AB503" s="136">
        <f t="shared" si="238"/>
        <v>-2.615738500198389E-3</v>
      </c>
      <c r="AC503" s="136">
        <f t="shared" si="249"/>
        <v>-2.615738500198389E-3</v>
      </c>
      <c r="AD503" s="136"/>
      <c r="AE503" s="136">
        <f t="shared" si="239"/>
        <v>6.8420879014201175E-6</v>
      </c>
      <c r="AF503" s="202">
        <f t="shared" si="240"/>
        <v>39156.0026</v>
      </c>
      <c r="AG503" s="203"/>
      <c r="AH503" s="24">
        <f t="shared" si="241"/>
        <v>3.0963066763826127E-4</v>
      </c>
      <c r="AI503" s="24">
        <f t="shared" si="242"/>
        <v>1.1973262145245229</v>
      </c>
      <c r="AJ503" s="24">
        <f t="shared" si="243"/>
        <v>0.26024523225426999</v>
      </c>
      <c r="AK503" s="24">
        <f t="shared" si="244"/>
        <v>0.22596983219319783</v>
      </c>
      <c r="AL503" s="24">
        <f t="shared" si="245"/>
        <v>0.8529632121137557</v>
      </c>
      <c r="AM503" s="24">
        <f t="shared" si="246"/>
        <v>0.4543694371897129</v>
      </c>
      <c r="AN503" s="136">
        <f t="shared" si="257"/>
        <v>6.9268352372887758</v>
      </c>
      <c r="AO503" s="136">
        <f t="shared" si="257"/>
        <v>6.9268068646389604</v>
      </c>
      <c r="AP503" s="136">
        <f t="shared" si="257"/>
        <v>6.926688639825838</v>
      </c>
      <c r="AQ503" s="136">
        <f t="shared" si="257"/>
        <v>6.9261961265602201</v>
      </c>
      <c r="AR503" s="136">
        <f t="shared" si="257"/>
        <v>6.9241463146394713</v>
      </c>
      <c r="AS503" s="136">
        <f t="shared" si="257"/>
        <v>6.9156484787489552</v>
      </c>
      <c r="AT503" s="136">
        <f t="shared" si="257"/>
        <v>6.8809632759419133</v>
      </c>
      <c r="AU503" s="136">
        <f t="shared" si="247"/>
        <v>6.7468063309146933</v>
      </c>
    </row>
    <row r="504" spans="1:47" ht="12.95" customHeight="1" x14ac:dyDescent="0.2">
      <c r="A504" s="63" t="s">
        <v>667</v>
      </c>
      <c r="B504" s="89"/>
      <c r="C504" s="63">
        <v>54174.622600000002</v>
      </c>
      <c r="D504" s="63">
        <v>2.5999999999999999E-3</v>
      </c>
      <c r="E504" s="129">
        <f t="shared" si="233"/>
        <v>59626.925512511509</v>
      </c>
      <c r="F504" s="129">
        <f t="shared" si="234"/>
        <v>59627</v>
      </c>
      <c r="G504" s="130">
        <f t="shared" si="254"/>
        <v>-1.767929999914486E-2</v>
      </c>
      <c r="K504" s="129">
        <f t="shared" si="255"/>
        <v>-1.767929999914486E-2</v>
      </c>
      <c r="O504" s="199">
        <f t="shared" ca="1" si="256"/>
        <v>-2.1562692377031054E-2</v>
      </c>
      <c r="P504" s="129" t="s">
        <v>567</v>
      </c>
      <c r="Q504" s="201">
        <f t="shared" si="235"/>
        <v>39156.122600000002</v>
      </c>
      <c r="S504" s="131">
        <v>0.5</v>
      </c>
      <c r="T504" s="129" t="s">
        <v>567</v>
      </c>
      <c r="Z504" s="24">
        <f t="shared" si="236"/>
        <v>59627</v>
      </c>
      <c r="AA504" s="136">
        <f t="shared" si="237"/>
        <v>-1.6389661032348013E-2</v>
      </c>
      <c r="AB504" s="136">
        <f t="shared" si="238"/>
        <v>-1.2896389667968466E-3</v>
      </c>
      <c r="AC504" s="136">
        <f t="shared" si="249"/>
        <v>-1.2896389667968466E-3</v>
      </c>
      <c r="AD504" s="136"/>
      <c r="AE504" s="136">
        <f t="shared" si="239"/>
        <v>8.3158433234041908E-7</v>
      </c>
      <c r="AF504" s="202">
        <f t="shared" si="240"/>
        <v>39156.122600000002</v>
      </c>
      <c r="AG504" s="203"/>
      <c r="AH504" s="24">
        <f t="shared" si="241"/>
        <v>3.1044061174501206E-4</v>
      </c>
      <c r="AI504" s="24">
        <f t="shared" si="242"/>
        <v>1.1973024804122956</v>
      </c>
      <c r="AJ504" s="24">
        <f t="shared" si="243"/>
        <v>0.26034663924247553</v>
      </c>
      <c r="AK504" s="24">
        <f t="shared" si="244"/>
        <v>0.2259905556061042</v>
      </c>
      <c r="AL504" s="24">
        <f t="shared" si="245"/>
        <v>0.85306823951370503</v>
      </c>
      <c r="AM504" s="24">
        <f t="shared" si="246"/>
        <v>0.45443279393809483</v>
      </c>
      <c r="AN504" s="136">
        <f t="shared" si="257"/>
        <v>6.9269189160271409</v>
      </c>
      <c r="AO504" s="136">
        <f t="shared" si="257"/>
        <v>6.926890549717462</v>
      </c>
      <c r="AP504" s="136">
        <f t="shared" si="257"/>
        <v>6.9267723439015381</v>
      </c>
      <c r="AQ504" s="136">
        <f t="shared" si="257"/>
        <v>6.9262798788655227</v>
      </c>
      <c r="AR504" s="136">
        <f t="shared" si="257"/>
        <v>6.9242301392641794</v>
      </c>
      <c r="AS504" s="136">
        <f t="shared" si="257"/>
        <v>6.9157320771236446</v>
      </c>
      <c r="AT504" s="136">
        <f t="shared" si="257"/>
        <v>6.8810439374644803</v>
      </c>
      <c r="AU504" s="136">
        <f t="shared" si="247"/>
        <v>6.746869927679132</v>
      </c>
    </row>
    <row r="505" spans="1:47" ht="12.95" customHeight="1" x14ac:dyDescent="0.2">
      <c r="A505" s="319" t="s">
        <v>1694</v>
      </c>
      <c r="B505" s="220" t="str">
        <f>IF(INT(F505)=F505,"I","II")</f>
        <v>II</v>
      </c>
      <c r="C505" s="220">
        <v>54176.875399999997</v>
      </c>
      <c r="D505" s="220" t="s">
        <v>466</v>
      </c>
      <c r="E505" s="129">
        <f t="shared" si="233"/>
        <v>59636.417144766354</v>
      </c>
      <c r="F505" s="129">
        <f t="shared" si="234"/>
        <v>59636.5</v>
      </c>
      <c r="G505" s="130">
        <f t="shared" si="254"/>
        <v>-1.9665350002469495E-2</v>
      </c>
      <c r="K505" s="130">
        <f t="shared" si="255"/>
        <v>-1.9665350002469495E-2</v>
      </c>
      <c r="P505" s="129" t="s">
        <v>567</v>
      </c>
      <c r="Q505" s="201">
        <f t="shared" si="235"/>
        <v>39158.375399999997</v>
      </c>
      <c r="S505" s="131">
        <v>1</v>
      </c>
      <c r="T505" s="129" t="s">
        <v>567</v>
      </c>
      <c r="Z505" s="24">
        <f t="shared" si="236"/>
        <v>59636.5</v>
      </c>
      <c r="AA505" s="136">
        <f t="shared" si="237"/>
        <v>-1.6371604526130921E-2</v>
      </c>
      <c r="AB505" s="136">
        <f t="shared" si="238"/>
        <v>-3.2937454763385735E-3</v>
      </c>
      <c r="AC505" s="136">
        <f t="shared" si="249"/>
        <v>-3.2937454763385735E-3</v>
      </c>
      <c r="AD505" s="136"/>
      <c r="AE505" s="136">
        <f t="shared" si="239"/>
        <v>1.0848759262900815E-5</v>
      </c>
      <c r="AF505" s="202">
        <f t="shared" si="240"/>
        <v>39158.375399999997</v>
      </c>
      <c r="AG505" s="203"/>
      <c r="AH505" s="24">
        <f t="shared" si="241"/>
        <v>3.2582607896210951E-4</v>
      </c>
      <c r="AI505" s="24">
        <f t="shared" si="242"/>
        <v>1.196851298199691</v>
      </c>
      <c r="AJ505" s="24">
        <f t="shared" si="243"/>
        <v>0.2622720615032631</v>
      </c>
      <c r="AK505" s="24">
        <f t="shared" si="244"/>
        <v>0.22638367078280255</v>
      </c>
      <c r="AL505" s="24">
        <f t="shared" si="245"/>
        <v>0.8550629688182626</v>
      </c>
      <c r="AM505" s="24">
        <f t="shared" si="246"/>
        <v>0.45563666956912335</v>
      </c>
      <c r="AN505" s="136">
        <f t="shared" si="257"/>
        <v>6.9285084967929915</v>
      </c>
      <c r="AO505" s="136">
        <f t="shared" si="257"/>
        <v>6.9284802510825534</v>
      </c>
      <c r="AP505" s="136">
        <f t="shared" si="257"/>
        <v>6.9283624071082608</v>
      </c>
      <c r="AQ505" s="136">
        <f t="shared" si="257"/>
        <v>6.9278708627791898</v>
      </c>
      <c r="AR505" s="136">
        <f t="shared" si="257"/>
        <v>6.9258225148028236</v>
      </c>
      <c r="AS505" s="136">
        <f t="shared" si="257"/>
        <v>6.917320211788466</v>
      </c>
      <c r="AT505" s="136">
        <f t="shared" si="257"/>
        <v>6.882576403206679</v>
      </c>
      <c r="AU505" s="136">
        <f t="shared" si="247"/>
        <v>6.7480782662034775</v>
      </c>
    </row>
    <row r="506" spans="1:47" ht="12.95" customHeight="1" x14ac:dyDescent="0.2">
      <c r="A506" s="63" t="s">
        <v>665</v>
      </c>
      <c r="B506" s="89" t="s">
        <v>644</v>
      </c>
      <c r="C506" s="90">
        <v>54182.3341</v>
      </c>
      <c r="D506" s="90">
        <v>2.0000000000000001E-4</v>
      </c>
      <c r="E506" s="129">
        <f t="shared" si="233"/>
        <v>59659.41606743577</v>
      </c>
      <c r="F506" s="129">
        <f t="shared" si="234"/>
        <v>59659.5</v>
      </c>
      <c r="G506" s="130">
        <f t="shared" si="254"/>
        <v>-1.9921049999538809E-2</v>
      </c>
      <c r="K506" s="129">
        <f t="shared" si="255"/>
        <v>-1.9921049999538809E-2</v>
      </c>
      <c r="O506" s="199">
        <f t="shared" ref="O506:O523" ca="1" si="258">+C$11+C$12*F506</f>
        <v>-2.1500244063941687E-2</v>
      </c>
      <c r="P506" s="129" t="s">
        <v>567</v>
      </c>
      <c r="Q506" s="201">
        <f t="shared" si="235"/>
        <v>39163.8341</v>
      </c>
      <c r="S506" s="131">
        <v>1</v>
      </c>
      <c r="T506" s="129" t="s">
        <v>567</v>
      </c>
      <c r="Z506" s="24">
        <f t="shared" si="236"/>
        <v>59659.5</v>
      </c>
      <c r="AA506" s="136">
        <f t="shared" si="237"/>
        <v>-1.6327907323211523E-2</v>
      </c>
      <c r="AB506" s="136">
        <f t="shared" si="238"/>
        <v>-3.5931426763272864E-3</v>
      </c>
      <c r="AC506" s="136">
        <f t="shared" si="249"/>
        <v>-3.5931426763272864E-3</v>
      </c>
      <c r="AD506" s="136"/>
      <c r="AE506" s="136">
        <f t="shared" si="239"/>
        <v>1.2910674292444414E-5</v>
      </c>
      <c r="AF506" s="202">
        <f t="shared" si="240"/>
        <v>39163.8341</v>
      </c>
      <c r="AG506" s="203"/>
      <c r="AH506" s="24">
        <f t="shared" si="241"/>
        <v>3.630475858815094E-4</v>
      </c>
      <c r="AI506" s="24">
        <f t="shared" si="242"/>
        <v>1.1957571385574466</v>
      </c>
      <c r="AJ506" s="24">
        <f t="shared" si="243"/>
        <v>0.26692326889290313</v>
      </c>
      <c r="AK506" s="24">
        <f t="shared" si="244"/>
        <v>0.227330470249372</v>
      </c>
      <c r="AL506" s="24">
        <f t="shared" si="245"/>
        <v>0.85988608285516144</v>
      </c>
      <c r="AM506" s="24">
        <f t="shared" si="246"/>
        <v>0.45855208643259854</v>
      </c>
      <c r="AN506" s="136">
        <f t="shared" si="257"/>
        <v>6.9323544720384112</v>
      </c>
      <c r="AO506" s="136">
        <f t="shared" si="257"/>
        <v>6.9323265193425039</v>
      </c>
      <c r="AP506" s="136">
        <f t="shared" si="257"/>
        <v>6.9322095583325876</v>
      </c>
      <c r="AQ506" s="136">
        <f t="shared" si="257"/>
        <v>6.9317202769747457</v>
      </c>
      <c r="AR506" s="136">
        <f t="shared" si="257"/>
        <v>6.9296754357903838</v>
      </c>
      <c r="AS506" s="136">
        <f t="shared" si="257"/>
        <v>6.9211633205106171</v>
      </c>
      <c r="AT506" s="136">
        <f t="shared" si="257"/>
        <v>6.8862857692405681</v>
      </c>
      <c r="AU506" s="136">
        <f t="shared" si="247"/>
        <v>6.7510037173676807</v>
      </c>
    </row>
    <row r="507" spans="1:47" ht="12.95" customHeight="1" x14ac:dyDescent="0.2">
      <c r="A507" s="63" t="s">
        <v>667</v>
      </c>
      <c r="B507" s="64" t="s">
        <v>646</v>
      </c>
      <c r="C507" s="63">
        <v>54186.37</v>
      </c>
      <c r="D507" s="63">
        <v>4.0000000000000002E-4</v>
      </c>
      <c r="E507" s="129">
        <f t="shared" si="233"/>
        <v>59676.420363697056</v>
      </c>
      <c r="F507" s="129">
        <f t="shared" si="234"/>
        <v>59676.5</v>
      </c>
      <c r="G507" s="130">
        <f t="shared" si="254"/>
        <v>-1.8901349998486694E-2</v>
      </c>
      <c r="K507" s="129">
        <f t="shared" si="255"/>
        <v>-1.8901349998486694E-2</v>
      </c>
      <c r="O507" s="129">
        <f t="shared" ca="1" si="258"/>
        <v>-2.1467578792479555E-2</v>
      </c>
      <c r="P507" s="129" t="s">
        <v>567</v>
      </c>
      <c r="Q507" s="201">
        <f t="shared" si="235"/>
        <v>39167.870000000003</v>
      </c>
      <c r="S507" s="131">
        <v>1</v>
      </c>
      <c r="T507" s="129" t="s">
        <v>567</v>
      </c>
      <c r="Z507" s="24">
        <f t="shared" si="236"/>
        <v>59676.5</v>
      </c>
      <c r="AA507" s="136">
        <f t="shared" si="237"/>
        <v>-1.629562654882296E-2</v>
      </c>
      <c r="AB507" s="136">
        <f t="shared" si="238"/>
        <v>-2.6057234496637341E-3</v>
      </c>
      <c r="AC507" s="136">
        <f t="shared" si="249"/>
        <v>-2.6057234496637341E-3</v>
      </c>
      <c r="AD507" s="136"/>
      <c r="AE507" s="136">
        <f t="shared" si="239"/>
        <v>6.7897946961274708E-6</v>
      </c>
      <c r="AF507" s="202">
        <f t="shared" si="240"/>
        <v>39167.870000000003</v>
      </c>
      <c r="AG507" s="203"/>
      <c r="AH507" s="24">
        <f t="shared" si="241"/>
        <v>3.9053381627006308E-4</v>
      </c>
      <c r="AI507" s="24">
        <f t="shared" si="242"/>
        <v>1.1949467773983515</v>
      </c>
      <c r="AJ507" s="24">
        <f t="shared" si="243"/>
        <v>0.27035167053657622</v>
      </c>
      <c r="AK507" s="24">
        <f t="shared" si="244"/>
        <v>0.22802577481942155</v>
      </c>
      <c r="AL507" s="24">
        <f t="shared" si="245"/>
        <v>0.86344531944140868</v>
      </c>
      <c r="AM507" s="24">
        <f t="shared" si="246"/>
        <v>0.46070766642429906</v>
      </c>
      <c r="AN507" s="136">
        <f t="shared" si="257"/>
        <v>6.935194886385279</v>
      </c>
      <c r="AO507" s="136">
        <f t="shared" si="257"/>
        <v>6.9351671511577333</v>
      </c>
      <c r="AP507" s="136">
        <f t="shared" si="257"/>
        <v>6.9350508489190021</v>
      </c>
      <c r="AQ507" s="136">
        <f t="shared" si="257"/>
        <v>6.9345632706216493</v>
      </c>
      <c r="AR507" s="136">
        <f t="shared" si="257"/>
        <v>6.932521145832772</v>
      </c>
      <c r="AS507" s="136">
        <f t="shared" si="257"/>
        <v>6.924002191621212</v>
      </c>
      <c r="AT507" s="136">
        <f t="shared" si="257"/>
        <v>6.8890267308145274</v>
      </c>
      <c r="AU507" s="136">
        <f t="shared" si="247"/>
        <v>6.7531660073586144</v>
      </c>
    </row>
    <row r="508" spans="1:47" ht="12.95" customHeight="1" x14ac:dyDescent="0.2">
      <c r="A508" s="63" t="s">
        <v>673</v>
      </c>
      <c r="B508" s="64" t="s">
        <v>644</v>
      </c>
      <c r="C508" s="63">
        <v>54187.437299999998</v>
      </c>
      <c r="D508" s="63">
        <v>4.0000000000000002E-4</v>
      </c>
      <c r="E508" s="129">
        <f t="shared" si="233"/>
        <v>59680.917176155141</v>
      </c>
      <c r="F508" s="129">
        <f t="shared" si="234"/>
        <v>59681</v>
      </c>
      <c r="G508" s="130">
        <f t="shared" si="254"/>
        <v>-1.9657899996673223E-2</v>
      </c>
      <c r="K508" s="129">
        <f t="shared" si="255"/>
        <v>-1.9657899996673223E-2</v>
      </c>
      <c r="O508" s="199">
        <f t="shared" ca="1" si="258"/>
        <v>-2.1458932102974879E-2</v>
      </c>
      <c r="P508" s="129" t="s">
        <v>567</v>
      </c>
      <c r="Q508" s="201">
        <f t="shared" si="235"/>
        <v>39168.937299999998</v>
      </c>
      <c r="S508" s="131">
        <v>1</v>
      </c>
      <c r="T508" s="129" t="s">
        <v>567</v>
      </c>
      <c r="Z508" s="24">
        <f t="shared" si="236"/>
        <v>59681</v>
      </c>
      <c r="AA508" s="136">
        <f t="shared" si="237"/>
        <v>-1.6287084115402521E-2</v>
      </c>
      <c r="AB508" s="136">
        <f t="shared" si="238"/>
        <v>-3.3708158812707015E-3</v>
      </c>
      <c r="AC508" s="136">
        <f t="shared" si="249"/>
        <v>-3.3708158812707015E-3</v>
      </c>
      <c r="AD508" s="136"/>
      <c r="AE508" s="136">
        <f t="shared" si="239"/>
        <v>1.1362399705426776E-5</v>
      </c>
      <c r="AF508" s="202">
        <f t="shared" si="240"/>
        <v>39168.937299999998</v>
      </c>
      <c r="AG508" s="203"/>
      <c r="AH508" s="24">
        <f t="shared" si="241"/>
        <v>3.9780594469051526E-4</v>
      </c>
      <c r="AI508" s="24">
        <f t="shared" si="242"/>
        <v>1.1947320406190542</v>
      </c>
      <c r="AJ508" s="24">
        <f t="shared" si="243"/>
        <v>0.27125783942441861</v>
      </c>
      <c r="AK508" s="24">
        <f t="shared" si="244"/>
        <v>0.2282091855213961</v>
      </c>
      <c r="AL508" s="24">
        <f t="shared" si="245"/>
        <v>0.86438666231123129</v>
      </c>
      <c r="AM508" s="24">
        <f t="shared" si="246"/>
        <v>0.46127836239561071</v>
      </c>
      <c r="AN508" s="136">
        <f t="shared" si="257"/>
        <v>6.9359464383096059</v>
      </c>
      <c r="AO508" s="136">
        <f t="shared" si="257"/>
        <v>6.9359187607676551</v>
      </c>
      <c r="AP508" s="136">
        <f t="shared" si="257"/>
        <v>6.9358026337639664</v>
      </c>
      <c r="AQ508" s="136">
        <f t="shared" si="257"/>
        <v>6.9353155105547515</v>
      </c>
      <c r="AR508" s="136">
        <f t="shared" si="257"/>
        <v>6.9332741224169965</v>
      </c>
      <c r="AS508" s="136">
        <f t="shared" si="257"/>
        <v>6.9247534166944469</v>
      </c>
      <c r="AT508" s="136">
        <f t="shared" si="257"/>
        <v>6.8897521732500948</v>
      </c>
      <c r="AU508" s="136">
        <f t="shared" si="247"/>
        <v>6.7537383782385678</v>
      </c>
    </row>
    <row r="509" spans="1:47" ht="12.95" customHeight="1" x14ac:dyDescent="0.2">
      <c r="A509" s="63" t="s">
        <v>673</v>
      </c>
      <c r="B509" s="64" t="s">
        <v>646</v>
      </c>
      <c r="C509" s="63">
        <v>54187.5576</v>
      </c>
      <c r="D509" s="63">
        <v>6.9999999999999999E-4</v>
      </c>
      <c r="E509" s="129">
        <f t="shared" si="233"/>
        <v>59681.424031339928</v>
      </c>
      <c r="F509" s="129">
        <f t="shared" si="234"/>
        <v>59681.5</v>
      </c>
      <c r="G509" s="130">
        <f t="shared" si="254"/>
        <v>-1.8030849998467602E-2</v>
      </c>
      <c r="K509" s="129">
        <f t="shared" si="255"/>
        <v>-1.8030849998467602E-2</v>
      </c>
      <c r="O509" s="129">
        <f t="shared" ca="1" si="258"/>
        <v>-2.145797135969657E-2</v>
      </c>
      <c r="P509" s="129" t="s">
        <v>567</v>
      </c>
      <c r="Q509" s="201">
        <f t="shared" si="235"/>
        <v>39169.0576</v>
      </c>
      <c r="S509" s="131">
        <v>1</v>
      </c>
      <c r="T509" s="129" t="s">
        <v>567</v>
      </c>
      <c r="Z509" s="24">
        <f t="shared" si="236"/>
        <v>59681.5</v>
      </c>
      <c r="AA509" s="136">
        <f t="shared" si="237"/>
        <v>-1.6286135020610822E-2</v>
      </c>
      <c r="AB509" s="136">
        <f t="shared" si="238"/>
        <v>-1.7447149778567796E-3</v>
      </c>
      <c r="AC509" s="136">
        <f t="shared" si="249"/>
        <v>-1.7447149778567796E-3</v>
      </c>
      <c r="AD509" s="136"/>
      <c r="AE509" s="136">
        <f t="shared" si="239"/>
        <v>3.0440303539577828E-6</v>
      </c>
      <c r="AF509" s="202">
        <f t="shared" si="240"/>
        <v>39169.0576</v>
      </c>
      <c r="AG509" s="203"/>
      <c r="AH509" s="24">
        <f t="shared" si="241"/>
        <v>3.98613864482211E-4</v>
      </c>
      <c r="AI509" s="24">
        <f t="shared" si="242"/>
        <v>1.1947081750888826</v>
      </c>
      <c r="AJ509" s="24">
        <f t="shared" si="243"/>
        <v>0.2713584899297955</v>
      </c>
      <c r="AK509" s="24">
        <f t="shared" si="244"/>
        <v>0.22822954794144654</v>
      </c>
      <c r="AL509" s="24">
        <f t="shared" si="245"/>
        <v>0.86449123507598724</v>
      </c>
      <c r="AM509" s="24">
        <f t="shared" si="246"/>
        <v>0.46134177568511231</v>
      </c>
      <c r="AN509" s="136">
        <f t="shared" si="257"/>
        <v>6.9360299357405388</v>
      </c>
      <c r="AO509" s="136">
        <f t="shared" si="257"/>
        <v>6.936002264611127</v>
      </c>
      <c r="AP509" s="136">
        <f t="shared" si="257"/>
        <v>6.9358861570998229</v>
      </c>
      <c r="AQ509" s="136">
        <f t="shared" si="257"/>
        <v>6.93539908456584</v>
      </c>
      <c r="AR509" s="136">
        <f t="shared" si="257"/>
        <v>6.9333577787318772</v>
      </c>
      <c r="AS509" s="136">
        <f t="shared" si="257"/>
        <v>6.9248368799155182</v>
      </c>
      <c r="AT509" s="136">
        <f t="shared" si="257"/>
        <v>6.8898327752155017</v>
      </c>
      <c r="AU509" s="136">
        <f t="shared" si="247"/>
        <v>6.7538019750030065</v>
      </c>
    </row>
    <row r="510" spans="1:47" ht="12.95" customHeight="1" x14ac:dyDescent="0.2">
      <c r="A510" s="63" t="s">
        <v>673</v>
      </c>
      <c r="B510" s="64" t="s">
        <v>644</v>
      </c>
      <c r="C510" s="63">
        <v>54189.3367</v>
      </c>
      <c r="D510" s="63">
        <v>5.0000000000000001E-4</v>
      </c>
      <c r="E510" s="129">
        <f t="shared" si="233"/>
        <v>59688.919842306117</v>
      </c>
      <c r="F510" s="129">
        <f t="shared" si="234"/>
        <v>59689</v>
      </c>
      <c r="G510" s="130">
        <f t="shared" si="254"/>
        <v>-1.9025099994905759E-2</v>
      </c>
      <c r="K510" s="129">
        <f t="shared" si="255"/>
        <v>-1.9025099994905759E-2</v>
      </c>
      <c r="O510" s="199">
        <f t="shared" ca="1" si="258"/>
        <v>-2.14435602105221E-2</v>
      </c>
      <c r="P510" s="129" t="s">
        <v>567</v>
      </c>
      <c r="Q510" s="201">
        <f t="shared" si="235"/>
        <v>39170.8367</v>
      </c>
      <c r="S510" s="131">
        <v>1</v>
      </c>
      <c r="T510" s="129" t="s">
        <v>567</v>
      </c>
      <c r="Z510" s="24">
        <f t="shared" si="236"/>
        <v>59689</v>
      </c>
      <c r="AA510" s="136">
        <f t="shared" si="237"/>
        <v>-1.6271900152453275E-2</v>
      </c>
      <c r="AB510" s="136">
        <f t="shared" si="238"/>
        <v>-2.7531998424524841E-3</v>
      </c>
      <c r="AC510" s="136">
        <f t="shared" si="249"/>
        <v>-2.7531998424524841E-3</v>
      </c>
      <c r="AD510" s="136"/>
      <c r="AE510" s="136">
        <f t="shared" si="239"/>
        <v>7.5801093724803831E-6</v>
      </c>
      <c r="AF510" s="202">
        <f t="shared" si="240"/>
        <v>39170.8367</v>
      </c>
      <c r="AG510" s="203"/>
      <c r="AH510" s="24">
        <f t="shared" si="241"/>
        <v>4.1073038763976165E-4</v>
      </c>
      <c r="AI510" s="24">
        <f t="shared" si="242"/>
        <v>1.1943500513678005</v>
      </c>
      <c r="AJ510" s="24">
        <f t="shared" si="243"/>
        <v>0.27286740840913076</v>
      </c>
      <c r="AK510" s="24">
        <f t="shared" si="244"/>
        <v>0.22853458717081171</v>
      </c>
      <c r="AL510" s="24">
        <f t="shared" si="245"/>
        <v>0.86605932512583939</v>
      </c>
      <c r="AM510" s="24">
        <f t="shared" si="246"/>
        <v>0.46229303817909412</v>
      </c>
      <c r="AN510" s="136">
        <f t="shared" si="257"/>
        <v>6.9372821969994973</v>
      </c>
      <c r="AO510" s="136">
        <f t="shared" si="257"/>
        <v>6.9372546221297471</v>
      </c>
      <c r="AP510" s="136">
        <f t="shared" si="257"/>
        <v>6.9371388075245264</v>
      </c>
      <c r="AQ510" s="136">
        <f t="shared" si="257"/>
        <v>6.9366524977472128</v>
      </c>
      <c r="AR510" s="136">
        <f t="shared" si="257"/>
        <v>6.9346124373410527</v>
      </c>
      <c r="AS510" s="136">
        <f t="shared" si="257"/>
        <v>6.9260886785521079</v>
      </c>
      <c r="AT510" s="136">
        <f t="shared" si="257"/>
        <v>6.891041738636134</v>
      </c>
      <c r="AU510" s="136">
        <f t="shared" si="247"/>
        <v>6.7547559264695947</v>
      </c>
    </row>
    <row r="511" spans="1:47" ht="12.95" customHeight="1" x14ac:dyDescent="0.2">
      <c r="A511" s="63" t="s">
        <v>673</v>
      </c>
      <c r="B511" s="64" t="s">
        <v>646</v>
      </c>
      <c r="C511" s="63">
        <v>54189.455600000001</v>
      </c>
      <c r="D511" s="63">
        <v>5.9999999999999995E-4</v>
      </c>
      <c r="E511" s="129">
        <f t="shared" si="233"/>
        <v>59689.420798926818</v>
      </c>
      <c r="F511" s="129">
        <f t="shared" si="234"/>
        <v>59689.5</v>
      </c>
      <c r="G511" s="130">
        <f t="shared" si="254"/>
        <v>-1.8798049997712951E-2</v>
      </c>
      <c r="K511" s="129">
        <f t="shared" si="255"/>
        <v>-1.8798049997712951E-2</v>
      </c>
      <c r="O511" s="129">
        <f t="shared" ca="1" si="258"/>
        <v>-2.1442599467243806E-2</v>
      </c>
      <c r="P511" s="129" t="s">
        <v>567</v>
      </c>
      <c r="Q511" s="201">
        <f t="shared" si="235"/>
        <v>39170.955600000001</v>
      </c>
      <c r="S511" s="131">
        <v>1</v>
      </c>
      <c r="T511" s="129" t="s">
        <v>567</v>
      </c>
      <c r="Z511" s="24">
        <f t="shared" si="236"/>
        <v>59689.5</v>
      </c>
      <c r="AA511" s="136">
        <f t="shared" si="237"/>
        <v>-1.6270951265107601E-2</v>
      </c>
      <c r="AB511" s="136">
        <f t="shared" si="238"/>
        <v>-2.5270987326053498E-3</v>
      </c>
      <c r="AC511" s="136">
        <f t="shared" si="249"/>
        <v>-2.5270987326053498E-3</v>
      </c>
      <c r="AD511" s="136"/>
      <c r="AE511" s="136">
        <f t="shared" si="239"/>
        <v>6.3862280043355651E-6</v>
      </c>
      <c r="AF511" s="202">
        <f t="shared" si="240"/>
        <v>39170.955600000001</v>
      </c>
      <c r="AG511" s="203"/>
      <c r="AH511" s="24">
        <f t="shared" si="241"/>
        <v>4.1153800398541804E-4</v>
      </c>
      <c r="AI511" s="24">
        <f t="shared" si="242"/>
        <v>1.194326167093144</v>
      </c>
      <c r="AJ511" s="24">
        <f t="shared" si="243"/>
        <v>0.27296794699533677</v>
      </c>
      <c r="AK511" s="24">
        <f t="shared" si="244"/>
        <v>0.22855489665042714</v>
      </c>
      <c r="AL511" s="24">
        <f t="shared" si="245"/>
        <v>0.86616383102886263</v>
      </c>
      <c r="AM511" s="24">
        <f t="shared" si="246"/>
        <v>0.46235645989454849</v>
      </c>
      <c r="AN511" s="136">
        <f t="shared" ref="AN511:AT520" si="259">$AU511+$AB$7*SIN(AO511)</f>
        <v>6.9373656677326938</v>
      </c>
      <c r="AO511" s="136">
        <f t="shared" si="259"/>
        <v>6.9373380992849736</v>
      </c>
      <c r="AP511" s="136">
        <f t="shared" si="259"/>
        <v>6.9372223042413568</v>
      </c>
      <c r="AQ511" s="136">
        <f t="shared" si="259"/>
        <v>6.9367360454892912</v>
      </c>
      <c r="AR511" s="136">
        <f t="shared" si="259"/>
        <v>6.9346960688356019</v>
      </c>
      <c r="AS511" s="136">
        <f t="shared" si="259"/>
        <v>6.9261721218103318</v>
      </c>
      <c r="AT511" s="136">
        <f t="shared" si="259"/>
        <v>6.8911223317903589</v>
      </c>
      <c r="AU511" s="136">
        <f t="shared" si="247"/>
        <v>6.7548195232340333</v>
      </c>
    </row>
    <row r="512" spans="1:47" ht="12.95" customHeight="1" x14ac:dyDescent="0.2">
      <c r="A512" s="215" t="s">
        <v>666</v>
      </c>
      <c r="B512" s="89" t="s">
        <v>644</v>
      </c>
      <c r="C512" s="90">
        <v>54201.441899999998</v>
      </c>
      <c r="D512" s="90">
        <v>2.0000000000000001E-4</v>
      </c>
      <c r="E512" s="129">
        <f t="shared" si="233"/>
        <v>59739.922197939806</v>
      </c>
      <c r="F512" s="129">
        <f t="shared" si="234"/>
        <v>59740</v>
      </c>
      <c r="G512" s="130">
        <f t="shared" si="254"/>
        <v>-1.8466000001353677E-2</v>
      </c>
      <c r="K512" s="129">
        <f t="shared" si="255"/>
        <v>-1.8466000001353677E-2</v>
      </c>
      <c r="O512" s="199">
        <f t="shared" ca="1" si="258"/>
        <v>-2.1345564396135719E-2</v>
      </c>
      <c r="P512" s="129" t="s">
        <v>567</v>
      </c>
      <c r="Q512" s="201">
        <f t="shared" si="235"/>
        <v>39182.941899999998</v>
      </c>
      <c r="S512" s="131">
        <v>1</v>
      </c>
      <c r="T512" s="129" t="s">
        <v>567</v>
      </c>
      <c r="Z512" s="24">
        <f t="shared" si="236"/>
        <v>59740</v>
      </c>
      <c r="AA512" s="136">
        <f t="shared" si="237"/>
        <v>-1.6175181769796709E-2</v>
      </c>
      <c r="AB512" s="136">
        <f t="shared" si="238"/>
        <v>-2.2908182315569681E-3</v>
      </c>
      <c r="AC512" s="136">
        <f t="shared" si="249"/>
        <v>-2.2908182315569681E-3</v>
      </c>
      <c r="AD512" s="136"/>
      <c r="AE512" s="136">
        <f t="shared" si="239"/>
        <v>5.2478481700337949E-6</v>
      </c>
      <c r="AF512" s="202">
        <f t="shared" si="240"/>
        <v>39182.941899999998</v>
      </c>
      <c r="AG512" s="203"/>
      <c r="AH512" s="24">
        <f t="shared" si="241"/>
        <v>4.9300822229631619E-4</v>
      </c>
      <c r="AI512" s="24">
        <f t="shared" si="242"/>
        <v>1.1919079375840795</v>
      </c>
      <c r="AJ512" s="24">
        <f t="shared" si="243"/>
        <v>0.28308613022944967</v>
      </c>
      <c r="AK512" s="24">
        <f t="shared" si="244"/>
        <v>0.23058912266675763</v>
      </c>
      <c r="AL512" s="24">
        <f t="shared" si="245"/>
        <v>0.87669737626788735</v>
      </c>
      <c r="AM512" s="24">
        <f t="shared" si="246"/>
        <v>0.46876479326447962</v>
      </c>
      <c r="AN512" s="136">
        <f t="shared" si="259"/>
        <v>6.9457875992733449</v>
      </c>
      <c r="AO512" s="136">
        <f t="shared" si="259"/>
        <v>6.9457606822647611</v>
      </c>
      <c r="AP512" s="136">
        <f t="shared" si="259"/>
        <v>6.9456468844819668</v>
      </c>
      <c r="AQ512" s="136">
        <f t="shared" si="259"/>
        <v>6.9451658900148026</v>
      </c>
      <c r="AR512" s="136">
        <f t="shared" si="259"/>
        <v>6.9431348350151429</v>
      </c>
      <c r="AS512" s="136">
        <f t="shared" si="259"/>
        <v>6.934593437668088</v>
      </c>
      <c r="AT512" s="136">
        <f t="shared" si="259"/>
        <v>6.8992593889135678</v>
      </c>
      <c r="AU512" s="136">
        <f t="shared" si="247"/>
        <v>6.761242796442394</v>
      </c>
    </row>
    <row r="513" spans="1:47" ht="12.95" customHeight="1" x14ac:dyDescent="0.2">
      <c r="A513" s="63" t="s">
        <v>673</v>
      </c>
      <c r="B513" s="64" t="s">
        <v>644</v>
      </c>
      <c r="C513" s="63">
        <v>54203.3413</v>
      </c>
      <c r="D513" s="63">
        <v>2.0000000000000001E-4</v>
      </c>
      <c r="E513" s="129">
        <f t="shared" si="233"/>
        <v>59747.924864090775</v>
      </c>
      <c r="F513" s="129">
        <f t="shared" si="234"/>
        <v>59748</v>
      </c>
      <c r="G513" s="130">
        <f t="shared" si="254"/>
        <v>-1.7833199999586213E-2</v>
      </c>
      <c r="K513" s="129">
        <f t="shared" si="255"/>
        <v>-1.7833199999586213E-2</v>
      </c>
      <c r="O513" s="129">
        <f t="shared" ca="1" si="258"/>
        <v>-2.133019250368294E-2</v>
      </c>
      <c r="P513" s="129" t="s">
        <v>567</v>
      </c>
      <c r="Q513" s="201">
        <f t="shared" si="235"/>
        <v>39184.8413</v>
      </c>
      <c r="S513" s="131">
        <v>1</v>
      </c>
      <c r="T513" s="129" t="s">
        <v>567</v>
      </c>
      <c r="Z513" s="24">
        <f t="shared" si="236"/>
        <v>59748</v>
      </c>
      <c r="AA513" s="136">
        <f t="shared" si="237"/>
        <v>-1.6160022971922657E-2</v>
      </c>
      <c r="AB513" s="136">
        <f t="shared" si="238"/>
        <v>-1.6731770276635569E-3</v>
      </c>
      <c r="AC513" s="136">
        <f t="shared" si="249"/>
        <v>-1.6731770276635569E-3</v>
      </c>
      <c r="AD513" s="136"/>
      <c r="AE513" s="136">
        <f t="shared" si="239"/>
        <v>2.799521365901055E-6</v>
      </c>
      <c r="AF513" s="202">
        <f t="shared" si="240"/>
        <v>39184.8413</v>
      </c>
      <c r="AG513" s="203"/>
      <c r="AH513" s="24">
        <f t="shared" si="241"/>
        <v>5.0589617217037554E-4</v>
      </c>
      <c r="AI513" s="24">
        <f t="shared" si="242"/>
        <v>1.1915237962584821</v>
      </c>
      <c r="AJ513" s="24">
        <f t="shared" si="243"/>
        <v>0.28468239946809765</v>
      </c>
      <c r="AK513" s="24">
        <f t="shared" si="244"/>
        <v>0.23090828366851504</v>
      </c>
      <c r="AL513" s="24">
        <f t="shared" si="245"/>
        <v>0.87836213637967053</v>
      </c>
      <c r="AM513" s="24">
        <f t="shared" si="246"/>
        <v>0.46978047741779155</v>
      </c>
      <c r="AN513" s="136">
        <f t="shared" si="259"/>
        <v>6.9471201987044786</v>
      </c>
      <c r="AO513" s="136">
        <f t="shared" si="259"/>
        <v>6.947093385364556</v>
      </c>
      <c r="AP513" s="136">
        <f t="shared" si="259"/>
        <v>6.9469799077663579</v>
      </c>
      <c r="AQ513" s="136">
        <f t="shared" si="259"/>
        <v>6.9464997670330373</v>
      </c>
      <c r="AR513" s="136">
        <f t="shared" si="259"/>
        <v>6.9444702087901868</v>
      </c>
      <c r="AS513" s="136">
        <f t="shared" si="259"/>
        <v>6.9359263303824266</v>
      </c>
      <c r="AT513" s="136">
        <f t="shared" si="259"/>
        <v>6.900547906995282</v>
      </c>
      <c r="AU513" s="136">
        <f t="shared" si="247"/>
        <v>6.7622603446734217</v>
      </c>
    </row>
    <row r="514" spans="1:47" ht="12.95" customHeight="1" x14ac:dyDescent="0.2">
      <c r="A514" s="63" t="s">
        <v>673</v>
      </c>
      <c r="B514" s="64" t="s">
        <v>646</v>
      </c>
      <c r="C514" s="63">
        <v>54203.459300000002</v>
      </c>
      <c r="D514" s="63">
        <v>6.9999999999999999E-4</v>
      </c>
      <c r="E514" s="129">
        <f t="shared" si="233"/>
        <v>59748.42202877743</v>
      </c>
      <c r="F514" s="129">
        <f t="shared" si="234"/>
        <v>59748.5</v>
      </c>
      <c r="G514" s="130">
        <f t="shared" si="254"/>
        <v>-1.8506149994209409E-2</v>
      </c>
      <c r="K514" s="129">
        <f t="shared" si="255"/>
        <v>-1.8506149994209409E-2</v>
      </c>
      <c r="O514" s="199">
        <f t="shared" ca="1" si="258"/>
        <v>-2.1329231760404646E-2</v>
      </c>
      <c r="P514" s="129" t="s">
        <v>567</v>
      </c>
      <c r="Q514" s="201">
        <f t="shared" si="235"/>
        <v>39184.959300000002</v>
      </c>
      <c r="S514" s="131">
        <v>1</v>
      </c>
      <c r="T514" s="129" t="s">
        <v>567</v>
      </c>
      <c r="Z514" s="24">
        <f t="shared" si="236"/>
        <v>59748.5</v>
      </c>
      <c r="AA514" s="136">
        <f t="shared" si="237"/>
        <v>-1.6159075663603889E-2</v>
      </c>
      <c r="AB514" s="136">
        <f t="shared" si="238"/>
        <v>-2.3470743306055197E-3</v>
      </c>
      <c r="AC514" s="136">
        <f t="shared" si="249"/>
        <v>-2.3470743306055197E-3</v>
      </c>
      <c r="AD514" s="136"/>
      <c r="AE514" s="136">
        <f t="shared" si="239"/>
        <v>5.5087579133873488E-6</v>
      </c>
      <c r="AF514" s="202">
        <f t="shared" si="240"/>
        <v>39184.959300000002</v>
      </c>
      <c r="AG514" s="203"/>
      <c r="AH514" s="24">
        <f t="shared" si="241"/>
        <v>5.0670150148913855E-4</v>
      </c>
      <c r="AI514" s="24">
        <f t="shared" si="242"/>
        <v>1.1914997780205463</v>
      </c>
      <c r="AJ514" s="24">
        <f t="shared" si="243"/>
        <v>0.28478210598192866</v>
      </c>
      <c r="AK514" s="24">
        <f t="shared" si="244"/>
        <v>0.23092820316730794</v>
      </c>
      <c r="AL514" s="24">
        <f t="shared" si="245"/>
        <v>0.87846614824793445</v>
      </c>
      <c r="AM514" s="24">
        <f t="shared" si="246"/>
        <v>0.4698439622848708</v>
      </c>
      <c r="AN514" s="136">
        <f t="shared" si="259"/>
        <v>6.9472034719037952</v>
      </c>
      <c r="AO514" s="136">
        <f t="shared" si="259"/>
        <v>6.9471766650470661</v>
      </c>
      <c r="AP514" s="136">
        <f t="shared" si="259"/>
        <v>6.9470632074936436</v>
      </c>
      <c r="AQ514" s="136">
        <f t="shared" si="259"/>
        <v>6.9465831202953403</v>
      </c>
      <c r="AR514" s="136">
        <f t="shared" si="259"/>
        <v>6.9445536563514842</v>
      </c>
      <c r="AS514" s="136">
        <f t="shared" si="259"/>
        <v>6.9360096254467249</v>
      </c>
      <c r="AT514" s="136">
        <f t="shared" si="259"/>
        <v>6.9006284346241591</v>
      </c>
      <c r="AU514" s="136">
        <f t="shared" si="247"/>
        <v>6.7623239414378613</v>
      </c>
    </row>
    <row r="515" spans="1:47" ht="12.95" customHeight="1" x14ac:dyDescent="0.2">
      <c r="A515" s="63" t="s">
        <v>673</v>
      </c>
      <c r="B515" s="64" t="s">
        <v>644</v>
      </c>
      <c r="C515" s="63">
        <v>54203.576200000003</v>
      </c>
      <c r="D515" s="63">
        <v>4.0000000000000002E-4</v>
      </c>
      <c r="E515" s="129">
        <f t="shared" si="233"/>
        <v>59748.914558878016</v>
      </c>
      <c r="F515" s="129">
        <f t="shared" si="234"/>
        <v>59749</v>
      </c>
      <c r="G515" s="130">
        <f t="shared" si="254"/>
        <v>-2.0279099997424055E-2</v>
      </c>
      <c r="K515" s="129">
        <f t="shared" si="255"/>
        <v>-2.0279099997424055E-2</v>
      </c>
      <c r="O515" s="129">
        <f t="shared" ca="1" si="258"/>
        <v>-2.1328271017126352E-2</v>
      </c>
      <c r="P515" s="129" t="s">
        <v>567</v>
      </c>
      <c r="Q515" s="201">
        <f t="shared" si="235"/>
        <v>39185.076200000003</v>
      </c>
      <c r="S515" s="131">
        <v>1</v>
      </c>
      <c r="T515" s="129" t="s">
        <v>567</v>
      </c>
      <c r="Z515" s="24">
        <f t="shared" si="236"/>
        <v>59749</v>
      </c>
      <c r="AA515" s="136">
        <f t="shared" si="237"/>
        <v>-1.6158128369033482E-2</v>
      </c>
      <c r="AB515" s="136">
        <f t="shared" si="238"/>
        <v>-4.1209716283905733E-3</v>
      </c>
      <c r="AC515" s="136">
        <f t="shared" si="249"/>
        <v>-4.1209716283905733E-3</v>
      </c>
      <c r="AD515" s="136"/>
      <c r="AE515" s="136">
        <f t="shared" si="239"/>
        <v>1.6982407162000053E-5</v>
      </c>
      <c r="AF515" s="202">
        <f t="shared" si="240"/>
        <v>39185.076200000003</v>
      </c>
      <c r="AG515" s="203"/>
      <c r="AH515" s="24">
        <f t="shared" si="241"/>
        <v>5.0750681105955547E-4</v>
      </c>
      <c r="AI515" s="24">
        <f t="shared" si="242"/>
        <v>1.1914757586793452</v>
      </c>
      <c r="AJ515" s="24">
        <f t="shared" si="243"/>
        <v>0.28488180539517138</v>
      </c>
      <c r="AK515" s="24">
        <f t="shared" si="244"/>
        <v>0.23094811936486775</v>
      </c>
      <c r="AL515" s="24">
        <f t="shared" si="245"/>
        <v>0.87857015592275078</v>
      </c>
      <c r="AM515" s="24">
        <f t="shared" si="246"/>
        <v>0.46990744769478221</v>
      </c>
      <c r="AN515" s="136">
        <f t="shared" si="259"/>
        <v>6.9472867434243932</v>
      </c>
      <c r="AO515" s="136">
        <f t="shared" si="259"/>
        <v>6.9472599430513107</v>
      </c>
      <c r="AP515" s="136">
        <f t="shared" si="259"/>
        <v>6.9471465055465522</v>
      </c>
      <c r="AQ515" s="136">
        <f t="shared" si="259"/>
        <v>6.9466664719039954</v>
      </c>
      <c r="AR515" s="136">
        <f t="shared" si="259"/>
        <v>6.9446371023474622</v>
      </c>
      <c r="AS515" s="136">
        <f t="shared" si="259"/>
        <v>6.9360929192479013</v>
      </c>
      <c r="AT515" s="136">
        <f t="shared" si="259"/>
        <v>6.9007089616936552</v>
      </c>
      <c r="AU515" s="136">
        <f t="shared" si="247"/>
        <v>6.7623875382023</v>
      </c>
    </row>
    <row r="516" spans="1:47" ht="12.95" customHeight="1" x14ac:dyDescent="0.2">
      <c r="A516" s="63" t="s">
        <v>675</v>
      </c>
      <c r="B516" s="64" t="s">
        <v>646</v>
      </c>
      <c r="C516" s="63">
        <v>54204.406309999998</v>
      </c>
      <c r="D516" s="63">
        <v>5.0000000000000001E-4</v>
      </c>
      <c r="E516" s="129">
        <f t="shared" si="233"/>
        <v>59752.412028183346</v>
      </c>
      <c r="F516" s="129">
        <f t="shared" si="234"/>
        <v>59752.5</v>
      </c>
      <c r="G516" s="130">
        <f t="shared" si="254"/>
        <v>-2.0879750001768116E-2</v>
      </c>
      <c r="K516" s="129">
        <f t="shared" si="255"/>
        <v>-2.0879750001768116E-2</v>
      </c>
      <c r="M516" s="130"/>
      <c r="O516" s="199">
        <f t="shared" ca="1" si="258"/>
        <v>-2.1321545814178264E-2</v>
      </c>
      <c r="P516" s="129" t="s">
        <v>567</v>
      </c>
      <c r="Q516" s="201">
        <f t="shared" si="235"/>
        <v>39185.906309999998</v>
      </c>
      <c r="S516" s="131">
        <v>1</v>
      </c>
      <c r="T516" s="129" t="s">
        <v>567</v>
      </c>
      <c r="Z516" s="24">
        <f t="shared" si="236"/>
        <v>59752.5</v>
      </c>
      <c r="AA516" s="136">
        <f t="shared" si="237"/>
        <v>-1.6151497692507694E-2</v>
      </c>
      <c r="AB516" s="136">
        <f t="shared" si="238"/>
        <v>-4.7282523092604216E-3</v>
      </c>
      <c r="AC516" s="136">
        <f t="shared" si="249"/>
        <v>-4.7282523092604216E-3</v>
      </c>
      <c r="AD516" s="136"/>
      <c r="AE516" s="136">
        <f t="shared" si="239"/>
        <v>2.235636990002651E-5</v>
      </c>
      <c r="AF516" s="202">
        <f t="shared" si="240"/>
        <v>39185.906309999998</v>
      </c>
      <c r="AG516" s="203"/>
      <c r="AH516" s="24">
        <f t="shared" si="241"/>
        <v>5.1314342458532868E-4</v>
      </c>
      <c r="AI516" s="24">
        <f t="shared" si="242"/>
        <v>1.1913075924444521</v>
      </c>
      <c r="AJ516" s="24">
        <f t="shared" si="243"/>
        <v>0.28557950240348845</v>
      </c>
      <c r="AK516" s="24">
        <f t="shared" si="244"/>
        <v>0.23108744031882689</v>
      </c>
      <c r="AL516" s="24">
        <f t="shared" si="245"/>
        <v>0.87929809222091038</v>
      </c>
      <c r="AM516" s="24">
        <f t="shared" si="246"/>
        <v>0.47035186077437624</v>
      </c>
      <c r="AN516" s="136">
        <f t="shared" si="259"/>
        <v>6.9478695970580215</v>
      </c>
      <c r="AO516" s="136">
        <f t="shared" si="259"/>
        <v>6.9478428420830385</v>
      </c>
      <c r="AP516" s="136">
        <f t="shared" si="259"/>
        <v>6.9477295450275545</v>
      </c>
      <c r="AQ516" s="136">
        <f t="shared" si="259"/>
        <v>6.9472498868548316</v>
      </c>
      <c r="AR516" s="136">
        <f t="shared" si="259"/>
        <v>6.9452211804812238</v>
      </c>
      <c r="AS516" s="136">
        <f t="shared" si="259"/>
        <v>6.936675940478608</v>
      </c>
      <c r="AT516" s="136">
        <f t="shared" si="259"/>
        <v>6.9012726355117664</v>
      </c>
      <c r="AU516" s="136">
        <f t="shared" si="247"/>
        <v>6.7628327155533743</v>
      </c>
    </row>
    <row r="517" spans="1:47" ht="12.95" customHeight="1" x14ac:dyDescent="0.2">
      <c r="A517" s="63" t="s">
        <v>670</v>
      </c>
      <c r="B517" s="64" t="s">
        <v>644</v>
      </c>
      <c r="C517" s="63">
        <v>54207.375399999997</v>
      </c>
      <c r="D517" s="63">
        <v>1E-4</v>
      </c>
      <c r="E517" s="129">
        <f t="shared" si="233"/>
        <v>59764.921576483939</v>
      </c>
      <c r="F517" s="129">
        <f t="shared" si="234"/>
        <v>59765</v>
      </c>
      <c r="G517" s="130">
        <f t="shared" si="254"/>
        <v>-1.8613500003993977E-2</v>
      </c>
      <c r="K517" s="129">
        <f t="shared" si="255"/>
        <v>-1.8613500003993977E-2</v>
      </c>
      <c r="O517" s="129">
        <f t="shared" ca="1" si="258"/>
        <v>-2.1297527232220823E-2</v>
      </c>
      <c r="P517" s="129" t="s">
        <v>567</v>
      </c>
      <c r="Q517" s="201">
        <f t="shared" si="235"/>
        <v>39188.875399999997</v>
      </c>
      <c r="S517" s="131">
        <v>1</v>
      </c>
      <c r="T517" s="129" t="s">
        <v>567</v>
      </c>
      <c r="Z517" s="24">
        <f t="shared" si="236"/>
        <v>59765</v>
      </c>
      <c r="AA517" s="136">
        <f t="shared" si="237"/>
        <v>-1.6127822238475056E-2</v>
      </c>
      <c r="AB517" s="136">
        <f t="shared" si="238"/>
        <v>-2.4856777655189212E-3</v>
      </c>
      <c r="AC517" s="136">
        <f t="shared" si="249"/>
        <v>-2.4856777655189212E-3</v>
      </c>
      <c r="AD517" s="136"/>
      <c r="AE517" s="136">
        <f t="shared" si="239"/>
        <v>6.1785939539951367E-6</v>
      </c>
      <c r="AF517" s="202">
        <f t="shared" si="240"/>
        <v>39188.875399999997</v>
      </c>
      <c r="AG517" s="203"/>
      <c r="AH517" s="24">
        <f t="shared" si="241"/>
        <v>5.3326625361798058E-4</v>
      </c>
      <c r="AI517" s="24">
        <f t="shared" si="242"/>
        <v>1.1907065604374625</v>
      </c>
      <c r="AJ517" s="24">
        <f t="shared" si="243"/>
        <v>0.28806843268152488</v>
      </c>
      <c r="AK517" s="24">
        <f t="shared" si="244"/>
        <v>0.23158369503510498</v>
      </c>
      <c r="AL517" s="24">
        <f t="shared" si="245"/>
        <v>0.88189618673331038</v>
      </c>
      <c r="AM517" s="24">
        <f t="shared" si="246"/>
        <v>0.47193926820266946</v>
      </c>
      <c r="AN517" s="136">
        <f t="shared" si="259"/>
        <v>6.9499505452592567</v>
      </c>
      <c r="AO517" s="136">
        <f t="shared" si="259"/>
        <v>6.9499239525952143</v>
      </c>
      <c r="AP517" s="136">
        <f t="shared" si="259"/>
        <v>6.9498111586809204</v>
      </c>
      <c r="AQ517" s="136">
        <f t="shared" si="259"/>
        <v>6.9493328497118645</v>
      </c>
      <c r="AR517" s="136">
        <f t="shared" si="259"/>
        <v>6.9473065470794335</v>
      </c>
      <c r="AS517" s="136">
        <f t="shared" si="259"/>
        <v>6.9387576532346866</v>
      </c>
      <c r="AT517" s="136">
        <f t="shared" si="259"/>
        <v>6.9032855321556879</v>
      </c>
      <c r="AU517" s="136">
        <f t="shared" si="247"/>
        <v>6.7644226346643546</v>
      </c>
    </row>
    <row r="518" spans="1:47" ht="12.95" customHeight="1" x14ac:dyDescent="0.2">
      <c r="A518" s="63" t="s">
        <v>673</v>
      </c>
      <c r="B518" s="64" t="s">
        <v>646</v>
      </c>
      <c r="C518" s="63">
        <v>54209.63</v>
      </c>
      <c r="D518" s="63">
        <v>2.0000000000000001E-4</v>
      </c>
      <c r="E518" s="129">
        <f t="shared" si="233"/>
        <v>59774.420792606907</v>
      </c>
      <c r="F518" s="129">
        <f t="shared" si="234"/>
        <v>59774.5</v>
      </c>
      <c r="G518" s="130">
        <f t="shared" si="254"/>
        <v>-1.8799550001858734E-2</v>
      </c>
      <c r="K518" s="129">
        <f t="shared" si="255"/>
        <v>-1.8799550001858734E-2</v>
      </c>
      <c r="O518" s="199">
        <f t="shared" ca="1" si="258"/>
        <v>-2.1279273109933161E-2</v>
      </c>
      <c r="P518" s="129" t="s">
        <v>567</v>
      </c>
      <c r="Q518" s="201">
        <f t="shared" si="235"/>
        <v>39191.129999999997</v>
      </c>
      <c r="S518" s="131">
        <v>1</v>
      </c>
      <c r="T518" s="129" t="s">
        <v>567</v>
      </c>
      <c r="Z518" s="24">
        <f t="shared" si="236"/>
        <v>59774.5</v>
      </c>
      <c r="AA518" s="136">
        <f t="shared" si="237"/>
        <v>-1.6109834719299495E-2</v>
      </c>
      <c r="AB518" s="136">
        <f t="shared" si="238"/>
        <v>-2.6897152825592387E-3</v>
      </c>
      <c r="AC518" s="136">
        <f t="shared" si="249"/>
        <v>-2.6897152825592387E-3</v>
      </c>
      <c r="AD518" s="136"/>
      <c r="AE518" s="136">
        <f t="shared" si="239"/>
        <v>7.2345683012327251E-6</v>
      </c>
      <c r="AF518" s="202">
        <f t="shared" si="240"/>
        <v>39191.129999999997</v>
      </c>
      <c r="AG518" s="203"/>
      <c r="AH518" s="24">
        <f t="shared" si="241"/>
        <v>5.4855126979353266E-4</v>
      </c>
      <c r="AI518" s="24">
        <f t="shared" si="242"/>
        <v>1.1902493218712726</v>
      </c>
      <c r="AJ518" s="24">
        <f t="shared" si="243"/>
        <v>0.2899570412366731</v>
      </c>
      <c r="AK518" s="24">
        <f t="shared" si="244"/>
        <v>0.23195946957932304</v>
      </c>
      <c r="AL518" s="24">
        <f t="shared" si="245"/>
        <v>0.88386898431851468</v>
      </c>
      <c r="AM518" s="24">
        <f t="shared" si="246"/>
        <v>0.47314592643175518</v>
      </c>
      <c r="AN518" s="136">
        <f t="shared" si="259"/>
        <v>6.9515313631924629</v>
      </c>
      <c r="AO518" s="136">
        <f t="shared" si="259"/>
        <v>6.9515048940597248</v>
      </c>
      <c r="AP518" s="136">
        <f t="shared" si="259"/>
        <v>6.951392484114149</v>
      </c>
      <c r="AQ518" s="136">
        <f t="shared" si="259"/>
        <v>6.9509152090856201</v>
      </c>
      <c r="AR518" s="136">
        <f t="shared" si="259"/>
        <v>6.9488907699847431</v>
      </c>
      <c r="AS518" s="136">
        <f t="shared" si="259"/>
        <v>6.9403392253805745</v>
      </c>
      <c r="AT518" s="136">
        <f t="shared" si="259"/>
        <v>6.9048150988977266</v>
      </c>
      <c r="AU518" s="136">
        <f t="shared" si="247"/>
        <v>6.7656309731887001</v>
      </c>
    </row>
    <row r="519" spans="1:47" ht="12.95" customHeight="1" x14ac:dyDescent="0.2">
      <c r="A519" s="63" t="s">
        <v>673</v>
      </c>
      <c r="B519" s="64" t="s">
        <v>644</v>
      </c>
      <c r="C519" s="63">
        <v>54209.748800000001</v>
      </c>
      <c r="D519" s="63">
        <v>2.0000000000000001E-4</v>
      </c>
      <c r="E519" s="129">
        <f t="shared" si="233"/>
        <v>59774.921327901618</v>
      </c>
      <c r="F519" s="129">
        <f t="shared" si="234"/>
        <v>59775</v>
      </c>
      <c r="G519" s="130">
        <f t="shared" si="254"/>
        <v>-1.8672499994863756E-2</v>
      </c>
      <c r="K519" s="129">
        <f t="shared" si="255"/>
        <v>-1.8672499994863756E-2</v>
      </c>
      <c r="O519" s="129">
        <f t="shared" ca="1" si="258"/>
        <v>-2.1278312366654853E-2</v>
      </c>
      <c r="P519" s="129" t="s">
        <v>567</v>
      </c>
      <c r="Q519" s="201">
        <f t="shared" si="235"/>
        <v>39191.248800000001</v>
      </c>
      <c r="S519" s="131">
        <v>1</v>
      </c>
      <c r="T519" s="129" t="s">
        <v>567</v>
      </c>
      <c r="Z519" s="24">
        <f t="shared" si="236"/>
        <v>59775</v>
      </c>
      <c r="AA519" s="136">
        <f t="shared" si="237"/>
        <v>-1.6108888148051632E-2</v>
      </c>
      <c r="AB519" s="136">
        <f t="shared" si="238"/>
        <v>-2.5636118468121243E-3</v>
      </c>
      <c r="AC519" s="136">
        <f t="shared" si="249"/>
        <v>-2.5636118468121243E-3</v>
      </c>
      <c r="AD519" s="136"/>
      <c r="AE519" s="136">
        <f t="shared" si="239"/>
        <v>6.5721057011154705E-6</v>
      </c>
      <c r="AF519" s="202">
        <f t="shared" si="240"/>
        <v>39191.248800000001</v>
      </c>
      <c r="AG519" s="203"/>
      <c r="AH519" s="24">
        <f t="shared" si="241"/>
        <v>5.4935554404139859E-4</v>
      </c>
      <c r="AI519" s="24">
        <f t="shared" si="242"/>
        <v>1.1902252458965306</v>
      </c>
      <c r="AJ519" s="24">
        <f t="shared" si="243"/>
        <v>0.29005637031265091</v>
      </c>
      <c r="AK519" s="24">
        <f t="shared" si="244"/>
        <v>0.23197921420593809</v>
      </c>
      <c r="AL519" s="24">
        <f t="shared" si="245"/>
        <v>0.88397277378708905</v>
      </c>
      <c r="AM519" s="24">
        <f t="shared" si="246"/>
        <v>0.47320944024759765</v>
      </c>
      <c r="AN519" s="136">
        <f t="shared" si="259"/>
        <v>6.9516145473138957</v>
      </c>
      <c r="AO519" s="136">
        <f t="shared" si="259"/>
        <v>6.9515880846868283</v>
      </c>
      <c r="AP519" s="136">
        <f t="shared" si="259"/>
        <v>6.9514756949874519</v>
      </c>
      <c r="AQ519" s="136">
        <f t="shared" si="259"/>
        <v>6.9509984745799143</v>
      </c>
      <c r="AR519" s="136">
        <f t="shared" si="259"/>
        <v>6.9489741344346454</v>
      </c>
      <c r="AS519" s="136">
        <f t="shared" si="259"/>
        <v>6.9404224533331416</v>
      </c>
      <c r="AT519" s="136">
        <f t="shared" si="259"/>
        <v>6.9048955967851979</v>
      </c>
      <c r="AU519" s="136">
        <f t="shared" si="247"/>
        <v>6.7656945699531388</v>
      </c>
    </row>
    <row r="520" spans="1:47" ht="12.95" customHeight="1" x14ac:dyDescent="0.2">
      <c r="A520" s="63" t="s">
        <v>673</v>
      </c>
      <c r="B520" s="64" t="s">
        <v>646</v>
      </c>
      <c r="C520" s="63">
        <v>54211.528899999998</v>
      </c>
      <c r="D520" s="63">
        <v>8.0000000000000004E-4</v>
      </c>
      <c r="E520" s="129">
        <f t="shared" si="233"/>
        <v>59782.421352127843</v>
      </c>
      <c r="F520" s="129">
        <f t="shared" si="234"/>
        <v>59782.5</v>
      </c>
      <c r="G520" s="130">
        <f t="shared" si="254"/>
        <v>-1.8666750002012122E-2</v>
      </c>
      <c r="K520" s="129">
        <f t="shared" si="255"/>
        <v>-1.8666750002012122E-2</v>
      </c>
      <c r="O520" s="199">
        <f t="shared" ca="1" si="258"/>
        <v>-2.1263901217480383E-2</v>
      </c>
      <c r="P520" s="129" t="s">
        <v>567</v>
      </c>
      <c r="Q520" s="201">
        <f t="shared" si="235"/>
        <v>39193.028899999998</v>
      </c>
      <c r="S520" s="131">
        <v>1</v>
      </c>
      <c r="T520" s="129" t="s">
        <v>567</v>
      </c>
      <c r="Z520" s="24">
        <f t="shared" si="236"/>
        <v>59782.5</v>
      </c>
      <c r="AA520" s="136">
        <f t="shared" si="237"/>
        <v>-1.6094691271278432E-2</v>
      </c>
      <c r="AB520" s="136">
        <f t="shared" si="238"/>
        <v>-2.5720587307336909E-3</v>
      </c>
      <c r="AC520" s="136">
        <f t="shared" si="249"/>
        <v>-2.5720587307336909E-3</v>
      </c>
      <c r="AD520" s="136"/>
      <c r="AE520" s="136">
        <f t="shared" si="239"/>
        <v>6.6154861143434048E-6</v>
      </c>
      <c r="AF520" s="202">
        <f t="shared" si="240"/>
        <v>39193.028899999998</v>
      </c>
      <c r="AG520" s="203"/>
      <c r="AH520" s="24">
        <f t="shared" si="241"/>
        <v>5.6141724581459853E-4</v>
      </c>
      <c r="AI520" s="24">
        <f t="shared" si="242"/>
        <v>1.1898639775756923</v>
      </c>
      <c r="AJ520" s="24">
        <f t="shared" si="243"/>
        <v>0.29154544885499939</v>
      </c>
      <c r="AK520" s="24">
        <f t="shared" si="244"/>
        <v>0.23227498793270235</v>
      </c>
      <c r="AL520" s="24">
        <f t="shared" si="245"/>
        <v>0.88552911187192418</v>
      </c>
      <c r="AM520" s="24">
        <f t="shared" si="246"/>
        <v>0.47416221352347132</v>
      </c>
      <c r="AN520" s="136">
        <f t="shared" si="259"/>
        <v>6.9528621071605485</v>
      </c>
      <c r="AO520" s="136">
        <f t="shared" si="259"/>
        <v>6.9528357421653082</v>
      </c>
      <c r="AP520" s="136">
        <f t="shared" si="259"/>
        <v>6.9527236566019486</v>
      </c>
      <c r="AQ520" s="136">
        <f t="shared" si="259"/>
        <v>6.9522472579332755</v>
      </c>
      <c r="AR520" s="136">
        <f t="shared" si="259"/>
        <v>6.9502244125967332</v>
      </c>
      <c r="AS520" s="136">
        <f t="shared" si="259"/>
        <v>6.9416707202131898</v>
      </c>
      <c r="AT520" s="136">
        <f t="shared" si="259"/>
        <v>6.9061029974983619</v>
      </c>
      <c r="AU520" s="136">
        <f t="shared" si="247"/>
        <v>6.7666485214197269</v>
      </c>
    </row>
    <row r="521" spans="1:47" ht="12.95" customHeight="1" x14ac:dyDescent="0.2">
      <c r="A521" s="63" t="s">
        <v>667</v>
      </c>
      <c r="B521" s="89"/>
      <c r="C521" s="63">
        <v>54216.393199999999</v>
      </c>
      <c r="D521" s="63">
        <v>1.4E-3</v>
      </c>
      <c r="E521" s="129">
        <f t="shared" si="233"/>
        <v>59802.91591301978</v>
      </c>
      <c r="F521" s="129">
        <f t="shared" si="234"/>
        <v>59803</v>
      </c>
      <c r="G521" s="130">
        <f t="shared" si="254"/>
        <v>-1.9957699994847644E-2</v>
      </c>
      <c r="K521" s="129">
        <f t="shared" si="255"/>
        <v>-1.9957699994847644E-2</v>
      </c>
      <c r="O521" s="129">
        <f t="shared" ca="1" si="258"/>
        <v>-2.1224510743070177E-2</v>
      </c>
      <c r="P521" s="129" t="s">
        <v>567</v>
      </c>
      <c r="Q521" s="201">
        <f t="shared" si="235"/>
        <v>39197.893199999999</v>
      </c>
      <c r="S521" s="131">
        <v>0.8</v>
      </c>
      <c r="T521" s="129" t="s">
        <v>567</v>
      </c>
      <c r="Z521" s="24">
        <f t="shared" si="236"/>
        <v>59803</v>
      </c>
      <c r="AA521" s="136">
        <f t="shared" si="237"/>
        <v>-1.6055902792909003E-2</v>
      </c>
      <c r="AB521" s="136">
        <f t="shared" si="238"/>
        <v>-3.9017972019386414E-3</v>
      </c>
      <c r="AC521" s="136">
        <f t="shared" si="249"/>
        <v>-3.9017972019386414E-3</v>
      </c>
      <c r="AD521" s="136"/>
      <c r="AE521" s="136">
        <f t="shared" si="239"/>
        <v>1.217921712404497E-5</v>
      </c>
      <c r="AF521" s="202">
        <f t="shared" si="240"/>
        <v>39197.893199999999</v>
      </c>
      <c r="AG521" s="203"/>
      <c r="AH521" s="24">
        <f t="shared" si="241"/>
        <v>5.9436269118402416E-4</v>
      </c>
      <c r="AI521" s="24">
        <f t="shared" si="242"/>
        <v>1.1888752911822076</v>
      </c>
      <c r="AJ521" s="24">
        <f t="shared" si="243"/>
        <v>0.29560737545586274</v>
      </c>
      <c r="AK521" s="24">
        <f t="shared" si="244"/>
        <v>0.23307965243846637</v>
      </c>
      <c r="AL521" s="24">
        <f t="shared" si="245"/>
        <v>0.88977827936749088</v>
      </c>
      <c r="AM521" s="24">
        <f t="shared" si="246"/>
        <v>0.47676709509050597</v>
      </c>
      <c r="AN521" s="136">
        <f t="shared" ref="AN521:AT530" si="260">$AU521+$AB$7*SIN(AO521)</f>
        <v>6.9562701702156309</v>
      </c>
      <c r="AO521" s="136">
        <f t="shared" si="260"/>
        <v>6.9562440725045755</v>
      </c>
      <c r="AP521" s="136">
        <f t="shared" si="260"/>
        <v>6.956132822410158</v>
      </c>
      <c r="AQ521" s="136">
        <f t="shared" si="260"/>
        <v>6.9556586928167983</v>
      </c>
      <c r="AR521" s="136">
        <f t="shared" si="260"/>
        <v>6.9536400330998349</v>
      </c>
      <c r="AS521" s="136">
        <f t="shared" si="260"/>
        <v>6.9450811890307609</v>
      </c>
      <c r="AT521" s="136">
        <f t="shared" si="260"/>
        <v>6.9094025779279864</v>
      </c>
      <c r="AU521" s="136">
        <f t="shared" si="247"/>
        <v>6.769255988761735</v>
      </c>
    </row>
    <row r="522" spans="1:47" ht="12.95" customHeight="1" x14ac:dyDescent="0.2">
      <c r="A522" s="63" t="s">
        <v>667</v>
      </c>
      <c r="B522" s="89"/>
      <c r="C522" s="63">
        <v>54216.394099999998</v>
      </c>
      <c r="D522" s="63">
        <v>2.9999999999999997E-4</v>
      </c>
      <c r="E522" s="129">
        <f t="shared" si="233"/>
        <v>59802.919704953827</v>
      </c>
      <c r="F522" s="129">
        <f t="shared" si="234"/>
        <v>59803</v>
      </c>
      <c r="G522" s="130">
        <f t="shared" si="254"/>
        <v>-1.9057699995755684E-2</v>
      </c>
      <c r="K522" s="129">
        <f t="shared" si="255"/>
        <v>-1.9057699995755684E-2</v>
      </c>
      <c r="O522" s="199">
        <f t="shared" ca="1" si="258"/>
        <v>-2.1224510743070177E-2</v>
      </c>
      <c r="P522" s="129" t="s">
        <v>567</v>
      </c>
      <c r="Q522" s="201">
        <f t="shared" si="235"/>
        <v>39197.894099999998</v>
      </c>
      <c r="S522" s="131">
        <v>1</v>
      </c>
      <c r="T522" s="129" t="s">
        <v>567</v>
      </c>
      <c r="Z522" s="24">
        <f t="shared" si="236"/>
        <v>59803</v>
      </c>
      <c r="AA522" s="136">
        <f t="shared" si="237"/>
        <v>-1.6055902792909003E-2</v>
      </c>
      <c r="AB522" s="136">
        <f t="shared" si="238"/>
        <v>-3.0017972028466809E-3</v>
      </c>
      <c r="AC522" s="136">
        <f t="shared" si="249"/>
        <v>-3.0017972028466809E-3</v>
      </c>
      <c r="AD522" s="136"/>
      <c r="AE522" s="136">
        <f t="shared" si="239"/>
        <v>9.0107864470181568E-6</v>
      </c>
      <c r="AF522" s="202">
        <f t="shared" si="240"/>
        <v>39197.894099999998</v>
      </c>
      <c r="AG522" s="203"/>
      <c r="AH522" s="24">
        <f t="shared" si="241"/>
        <v>5.9436269118402416E-4</v>
      </c>
      <c r="AI522" s="24">
        <f t="shared" si="242"/>
        <v>1.1888752911822076</v>
      </c>
      <c r="AJ522" s="24">
        <f t="shared" si="243"/>
        <v>0.29560737545586274</v>
      </c>
      <c r="AK522" s="24">
        <f t="shared" si="244"/>
        <v>0.23307965243846637</v>
      </c>
      <c r="AL522" s="24">
        <f t="shared" si="245"/>
        <v>0.88977827936749088</v>
      </c>
      <c r="AM522" s="24">
        <f t="shared" si="246"/>
        <v>0.47676709509050597</v>
      </c>
      <c r="AN522" s="136">
        <f t="shared" si="260"/>
        <v>6.9562701702156309</v>
      </c>
      <c r="AO522" s="136">
        <f t="shared" si="260"/>
        <v>6.9562440725045755</v>
      </c>
      <c r="AP522" s="136">
        <f t="shared" si="260"/>
        <v>6.956132822410158</v>
      </c>
      <c r="AQ522" s="136">
        <f t="shared" si="260"/>
        <v>6.9556586928167983</v>
      </c>
      <c r="AR522" s="136">
        <f t="shared" si="260"/>
        <v>6.9536400330998349</v>
      </c>
      <c r="AS522" s="136">
        <f t="shared" si="260"/>
        <v>6.9450811890307609</v>
      </c>
      <c r="AT522" s="136">
        <f t="shared" si="260"/>
        <v>6.9094025779279864</v>
      </c>
      <c r="AU522" s="136">
        <f t="shared" si="247"/>
        <v>6.769255988761735</v>
      </c>
    </row>
    <row r="523" spans="1:47" ht="12.95" customHeight="1" x14ac:dyDescent="0.2">
      <c r="A523" s="63" t="s">
        <v>667</v>
      </c>
      <c r="B523" s="64" t="s">
        <v>646</v>
      </c>
      <c r="C523" s="63">
        <v>54216.511700000003</v>
      </c>
      <c r="D523" s="63">
        <v>1.2999999999999999E-3</v>
      </c>
      <c r="E523" s="129">
        <f t="shared" si="233"/>
        <v>59803.415184336474</v>
      </c>
      <c r="F523" s="129">
        <f t="shared" si="234"/>
        <v>59803.5</v>
      </c>
      <c r="G523" s="130">
        <f t="shared" si="254"/>
        <v>-2.0130649994825944E-2</v>
      </c>
      <c r="K523" s="129">
        <f t="shared" si="255"/>
        <v>-2.0130649994825944E-2</v>
      </c>
      <c r="O523" s="129">
        <f t="shared" ca="1" si="258"/>
        <v>-2.1223549999791869E-2</v>
      </c>
      <c r="P523" s="129" t="s">
        <v>567</v>
      </c>
      <c r="Q523" s="201">
        <f t="shared" si="235"/>
        <v>39198.011700000003</v>
      </c>
      <c r="S523" s="131">
        <v>0.8</v>
      </c>
      <c r="T523" s="129" t="s">
        <v>567</v>
      </c>
      <c r="Z523" s="24">
        <f t="shared" si="236"/>
        <v>59803.5</v>
      </c>
      <c r="AA523" s="136">
        <f t="shared" si="237"/>
        <v>-1.6054957033369684E-2</v>
      </c>
      <c r="AB523" s="136">
        <f t="shared" si="238"/>
        <v>-4.0756929614562606E-3</v>
      </c>
      <c r="AC523" s="136">
        <f t="shared" si="249"/>
        <v>-4.0756929614562606E-3</v>
      </c>
      <c r="AD523" s="136"/>
      <c r="AE523" s="136">
        <f t="shared" si="239"/>
        <v>1.3289018492851284E-5</v>
      </c>
      <c r="AF523" s="202">
        <f t="shared" si="240"/>
        <v>39198.011700000003</v>
      </c>
      <c r="AG523" s="203"/>
      <c r="AH523" s="24">
        <f t="shared" si="241"/>
        <v>5.9516581172334992E-4</v>
      </c>
      <c r="AI523" s="24">
        <f t="shared" si="242"/>
        <v>1.1888511547806493</v>
      </c>
      <c r="AJ523" s="24">
        <f t="shared" si="243"/>
        <v>0.29570629613468385</v>
      </c>
      <c r="AK523" s="24">
        <f t="shared" si="244"/>
        <v>0.23309920921791055</v>
      </c>
      <c r="AL523" s="24">
        <f t="shared" si="245"/>
        <v>0.88988182932876969</v>
      </c>
      <c r="AM523" s="24">
        <f t="shared" si="246"/>
        <v>0.47683064044822338</v>
      </c>
      <c r="AN523" s="136">
        <f t="shared" si="260"/>
        <v>6.9563532582996501</v>
      </c>
      <c r="AO523" s="136">
        <f t="shared" si="260"/>
        <v>6.9563271671150462</v>
      </c>
      <c r="AP523" s="136">
        <f t="shared" si="260"/>
        <v>6.9562159374727264</v>
      </c>
      <c r="AQ523" s="136">
        <f t="shared" si="260"/>
        <v>6.9557418636395294</v>
      </c>
      <c r="AR523" s="136">
        <f t="shared" si="260"/>
        <v>6.9537233078293132</v>
      </c>
      <c r="AS523" s="136">
        <f t="shared" si="260"/>
        <v>6.9451643444300428</v>
      </c>
      <c r="AT523" s="136">
        <f t="shared" si="260"/>
        <v>6.9094830436151282</v>
      </c>
      <c r="AU523" s="136">
        <f t="shared" si="247"/>
        <v>6.7693195855261745</v>
      </c>
    </row>
    <row r="524" spans="1:47" ht="12.95" customHeight="1" x14ac:dyDescent="0.2">
      <c r="A524" s="319" t="s">
        <v>1694</v>
      </c>
      <c r="B524" s="220" t="str">
        <f>IF(INT(F524)=F524,"I","II")</f>
        <v>II</v>
      </c>
      <c r="C524" s="220">
        <v>54217.700100000002</v>
      </c>
      <c r="D524" s="220" t="s">
        <v>466</v>
      </c>
      <c r="E524" s="129">
        <f t="shared" si="233"/>
        <v>59808.422222587389</v>
      </c>
      <c r="F524" s="129">
        <f t="shared" si="234"/>
        <v>59808.5</v>
      </c>
      <c r="G524" s="130">
        <f t="shared" si="254"/>
        <v>-1.8460149993188679E-2</v>
      </c>
      <c r="K524" s="130">
        <f t="shared" si="255"/>
        <v>-1.8460149993188679E-2</v>
      </c>
      <c r="O524" s="199"/>
      <c r="P524" s="129" t="s">
        <v>567</v>
      </c>
      <c r="Q524" s="201">
        <f t="shared" si="235"/>
        <v>39199.200100000002</v>
      </c>
      <c r="S524" s="131">
        <v>1</v>
      </c>
      <c r="T524" s="129" t="s">
        <v>567</v>
      </c>
      <c r="Z524" s="24">
        <f t="shared" si="236"/>
        <v>59808.5</v>
      </c>
      <c r="AA524" s="136">
        <f t="shared" si="237"/>
        <v>-1.6045500231802456E-2</v>
      </c>
      <c r="AB524" s="136">
        <f t="shared" si="238"/>
        <v>-2.4146497613862228E-3</v>
      </c>
      <c r="AC524" s="136">
        <f t="shared" si="249"/>
        <v>-2.4146497613862228E-3</v>
      </c>
      <c r="AD524" s="136"/>
      <c r="AE524" s="136">
        <f t="shared" si="239"/>
        <v>5.8305334701625422E-6</v>
      </c>
      <c r="AF524" s="202">
        <f t="shared" si="240"/>
        <v>39199.200100000002</v>
      </c>
      <c r="AG524" s="203"/>
      <c r="AH524" s="24">
        <f t="shared" si="241"/>
        <v>6.0319589329057319E-4</v>
      </c>
      <c r="AI524" s="24">
        <f t="shared" si="242"/>
        <v>1.1886097333900001</v>
      </c>
      <c r="AJ524" s="24">
        <f t="shared" si="243"/>
        <v>0.29669510749362044</v>
      </c>
      <c r="AK524" s="24">
        <f t="shared" si="244"/>
        <v>0.2332945958880169</v>
      </c>
      <c r="AL524" s="24">
        <f t="shared" si="245"/>
        <v>0.89091709766399929</v>
      </c>
      <c r="AM524" s="24">
        <f t="shared" si="246"/>
        <v>0.47746612469098132</v>
      </c>
      <c r="AN524" s="136">
        <f t="shared" si="260"/>
        <v>6.9571840463418555</v>
      </c>
      <c r="AO524" s="136">
        <f t="shared" si="260"/>
        <v>6.9571580204399304</v>
      </c>
      <c r="AP524" s="136">
        <f t="shared" si="260"/>
        <v>6.9570469955112531</v>
      </c>
      <c r="AQ524" s="136">
        <f t="shared" si="260"/>
        <v>6.95657348036268</v>
      </c>
      <c r="AR524" s="136">
        <f t="shared" si="260"/>
        <v>6.9545559683650309</v>
      </c>
      <c r="AS524" s="136">
        <f t="shared" si="260"/>
        <v>6.9459958282050787</v>
      </c>
      <c r="AT524" s="136">
        <f t="shared" si="260"/>
        <v>6.9102876692959043</v>
      </c>
      <c r="AU524" s="136">
        <f t="shared" si="247"/>
        <v>6.7699555531705666</v>
      </c>
    </row>
    <row r="525" spans="1:47" ht="12.95" customHeight="1" x14ac:dyDescent="0.2">
      <c r="A525" s="63" t="s">
        <v>675</v>
      </c>
      <c r="B525" s="64" t="s">
        <v>646</v>
      </c>
      <c r="C525" s="63">
        <v>54219.360099999998</v>
      </c>
      <c r="D525" s="63">
        <v>5.0000000000000001E-4</v>
      </c>
      <c r="E525" s="129">
        <f t="shared" si="233"/>
        <v>59815.416234280856</v>
      </c>
      <c r="F525" s="129">
        <f t="shared" si="234"/>
        <v>59815.5</v>
      </c>
      <c r="G525" s="130">
        <f t="shared" ref="G525:G556" si="261">C525-(C$7+F525*C$8)</f>
        <v>-1.9881449996319134E-2</v>
      </c>
      <c r="K525" s="129">
        <f t="shared" si="255"/>
        <v>-1.9881449996319134E-2</v>
      </c>
      <c r="M525" s="130"/>
      <c r="O525" s="129">
        <f ca="1">+C$11+C$12*F525</f>
        <v>-2.1200492161112722E-2</v>
      </c>
      <c r="P525" s="129" t="s">
        <v>567</v>
      </c>
      <c r="Q525" s="201">
        <f t="shared" si="235"/>
        <v>39200.860099999998</v>
      </c>
      <c r="S525" s="131">
        <v>1</v>
      </c>
      <c r="T525" s="129" t="s">
        <v>567</v>
      </c>
      <c r="Z525" s="24">
        <f t="shared" si="236"/>
        <v>59815.5</v>
      </c>
      <c r="AA525" s="136">
        <f t="shared" si="237"/>
        <v>-1.6032263142778419E-2</v>
      </c>
      <c r="AB525" s="136">
        <f t="shared" si="238"/>
        <v>-3.8491868535407148E-3</v>
      </c>
      <c r="AC525" s="136">
        <f t="shared" si="249"/>
        <v>-3.8491868535407148E-3</v>
      </c>
      <c r="AD525" s="136"/>
      <c r="AE525" s="136">
        <f t="shared" si="239"/>
        <v>1.4816239433470668E-5</v>
      </c>
      <c r="AF525" s="202">
        <f t="shared" si="240"/>
        <v>39200.860099999998</v>
      </c>
      <c r="AG525" s="203"/>
      <c r="AH525" s="24">
        <f t="shared" si="241"/>
        <v>6.1443456631460423E-4</v>
      </c>
      <c r="AI525" s="24">
        <f t="shared" si="242"/>
        <v>1.1882715689269117</v>
      </c>
      <c r="AJ525" s="24">
        <f t="shared" si="243"/>
        <v>0.29807823446995568</v>
      </c>
      <c r="AK525" s="24">
        <f t="shared" si="244"/>
        <v>0.23356758408177952</v>
      </c>
      <c r="AL525" s="24">
        <f t="shared" si="245"/>
        <v>0.89236576675075097</v>
      </c>
      <c r="AM525" s="24">
        <f t="shared" si="246"/>
        <v>0.47835589648419979</v>
      </c>
      <c r="AN525" s="136">
        <f t="shared" si="260"/>
        <v>6.9583468660429393</v>
      </c>
      <c r="AO525" s="136">
        <f t="shared" si="260"/>
        <v>6.9583209315907606</v>
      </c>
      <c r="AP525" s="136">
        <f t="shared" si="260"/>
        <v>6.9582101938449421</v>
      </c>
      <c r="AQ525" s="136">
        <f t="shared" si="260"/>
        <v>6.9577374641500107</v>
      </c>
      <c r="AR525" s="136">
        <f t="shared" si="260"/>
        <v>6.9557214279581654</v>
      </c>
      <c r="AS525" s="136">
        <f t="shared" si="260"/>
        <v>6.9471596908401274</v>
      </c>
      <c r="AT525" s="136">
        <f t="shared" si="260"/>
        <v>6.9114140498802712</v>
      </c>
      <c r="AU525" s="136">
        <f t="shared" si="247"/>
        <v>6.7708459078727152</v>
      </c>
    </row>
    <row r="526" spans="1:47" ht="12.95" customHeight="1" x14ac:dyDescent="0.2">
      <c r="A526" s="63" t="s">
        <v>673</v>
      </c>
      <c r="B526" s="64" t="s">
        <v>644</v>
      </c>
      <c r="C526" s="63">
        <v>54235.379699999998</v>
      </c>
      <c r="D526" s="63">
        <v>1E-4</v>
      </c>
      <c r="E526" s="129">
        <f t="shared" si="233"/>
        <v>59882.910975078994</v>
      </c>
      <c r="F526" s="129">
        <f t="shared" si="234"/>
        <v>59883</v>
      </c>
      <c r="G526" s="130">
        <f t="shared" si="261"/>
        <v>-2.1129699998709839E-2</v>
      </c>
      <c r="K526" s="129">
        <f t="shared" si="255"/>
        <v>-2.1129699998709839E-2</v>
      </c>
      <c r="O526" s="199">
        <f ca="1">+C$11+C$12*F526</f>
        <v>-2.1070791818542503E-2</v>
      </c>
      <c r="P526" s="129" t="s">
        <v>567</v>
      </c>
      <c r="Q526" s="201">
        <f t="shared" si="235"/>
        <v>39216.879699999998</v>
      </c>
      <c r="S526" s="131">
        <v>1</v>
      </c>
      <c r="T526" s="129" t="s">
        <v>567</v>
      </c>
      <c r="Z526" s="24">
        <f t="shared" si="236"/>
        <v>59883</v>
      </c>
      <c r="AA526" s="136">
        <f t="shared" si="237"/>
        <v>-1.5904768621240521E-2</v>
      </c>
      <c r="AB526" s="136">
        <f t="shared" si="238"/>
        <v>-5.2249313774693183E-3</v>
      </c>
      <c r="AC526" s="136">
        <f t="shared" si="249"/>
        <v>-5.2249313774693183E-3</v>
      </c>
      <c r="AD526" s="136"/>
      <c r="AE526" s="136">
        <f t="shared" si="239"/>
        <v>2.7299907899263426E-5</v>
      </c>
      <c r="AF526" s="202">
        <f t="shared" si="240"/>
        <v>39216.879699999998</v>
      </c>
      <c r="AG526" s="203"/>
      <c r="AH526" s="24">
        <f t="shared" si="241"/>
        <v>7.2259830285250097E-4</v>
      </c>
      <c r="AI526" s="24">
        <f t="shared" si="242"/>
        <v>1.1850005294703723</v>
      </c>
      <c r="AJ526" s="24">
        <f t="shared" si="243"/>
        <v>0.31134275765812319</v>
      </c>
      <c r="AK526" s="24">
        <f t="shared" si="244"/>
        <v>0.23616689881455011</v>
      </c>
      <c r="AL526" s="24">
        <f t="shared" si="245"/>
        <v>0.90629272636096869</v>
      </c>
      <c r="AM526" s="24">
        <f t="shared" si="246"/>
        <v>0.48694152782152195</v>
      </c>
      <c r="AN526" s="136">
        <f t="shared" si="260"/>
        <v>6.9695427566241488</v>
      </c>
      <c r="AO526" s="136">
        <f t="shared" si="260"/>
        <v>6.969517706679631</v>
      </c>
      <c r="AP526" s="136">
        <f t="shared" si="260"/>
        <v>6.9694097713376912</v>
      </c>
      <c r="AQ526" s="136">
        <f t="shared" si="260"/>
        <v>6.9689448080002254</v>
      </c>
      <c r="AR526" s="136">
        <f t="shared" si="260"/>
        <v>6.9669438589776824</v>
      </c>
      <c r="AS526" s="136">
        <f t="shared" si="260"/>
        <v>6.95836973863591</v>
      </c>
      <c r="AT526" s="136">
        <f t="shared" si="260"/>
        <v>6.9222698312847211</v>
      </c>
      <c r="AU526" s="136">
        <f t="shared" si="247"/>
        <v>6.7794314710720087</v>
      </c>
    </row>
    <row r="527" spans="1:47" ht="12.95" customHeight="1" x14ac:dyDescent="0.2">
      <c r="A527" s="63" t="s">
        <v>673</v>
      </c>
      <c r="B527" s="64" t="s">
        <v>646</v>
      </c>
      <c r="C527" s="63">
        <v>54235.499499999998</v>
      </c>
      <c r="D527" s="63">
        <v>2.0000000000000001E-4</v>
      </c>
      <c r="E527" s="129">
        <f t="shared" si="233"/>
        <v>59883.415723633741</v>
      </c>
      <c r="F527" s="129">
        <f t="shared" si="234"/>
        <v>59883.5</v>
      </c>
      <c r="G527" s="130">
        <f t="shared" si="261"/>
        <v>-2.0002650002425071E-2</v>
      </c>
      <c r="K527" s="129">
        <f t="shared" si="255"/>
        <v>-2.0002650002425071E-2</v>
      </c>
      <c r="O527" s="129">
        <f ca="1">+C$11+C$12*F527</f>
        <v>-2.1069831075264195E-2</v>
      </c>
      <c r="P527" s="129" t="s">
        <v>567</v>
      </c>
      <c r="Q527" s="201">
        <f t="shared" si="235"/>
        <v>39216.999499999998</v>
      </c>
      <c r="S527" s="131">
        <v>1</v>
      </c>
      <c r="T527" s="129" t="s">
        <v>567</v>
      </c>
      <c r="Z527" s="24">
        <f t="shared" si="236"/>
        <v>59883.5</v>
      </c>
      <c r="AA527" s="136">
        <f t="shared" si="237"/>
        <v>-1.5903825243772336E-2</v>
      </c>
      <c r="AB527" s="136">
        <f t="shared" si="238"/>
        <v>-4.0988247586527353E-3</v>
      </c>
      <c r="AC527" s="136">
        <f t="shared" si="249"/>
        <v>-4.0988247586527353E-3</v>
      </c>
      <c r="AD527" s="136"/>
      <c r="AE527" s="136">
        <f t="shared" si="239"/>
        <v>1.6800364402144654E-5</v>
      </c>
      <c r="AF527" s="202">
        <f t="shared" si="240"/>
        <v>39216.999499999998</v>
      </c>
      <c r="AG527" s="203"/>
      <c r="AH527" s="24">
        <f t="shared" si="241"/>
        <v>7.2339808132068867E-4</v>
      </c>
      <c r="AI527" s="24">
        <f t="shared" si="242"/>
        <v>1.1849762325773963</v>
      </c>
      <c r="AJ527" s="24">
        <f t="shared" si="243"/>
        <v>0.31144051886773511</v>
      </c>
      <c r="AK527" s="24">
        <f t="shared" si="244"/>
        <v>0.23618592968564617</v>
      </c>
      <c r="AL527" s="24">
        <f t="shared" si="245"/>
        <v>0.90639560239552786</v>
      </c>
      <c r="AM527" s="24">
        <f t="shared" si="246"/>
        <v>0.48700516400657584</v>
      </c>
      <c r="AN527" s="136">
        <f t="shared" si="260"/>
        <v>6.9696255738768862</v>
      </c>
      <c r="AO527" s="136">
        <f t="shared" si="260"/>
        <v>6.9696005304987914</v>
      </c>
      <c r="AP527" s="136">
        <f t="shared" si="260"/>
        <v>6.9694926161279902</v>
      </c>
      <c r="AQ527" s="136">
        <f t="shared" si="260"/>
        <v>6.9690277115880193</v>
      </c>
      <c r="AR527" s="136">
        <f t="shared" si="260"/>
        <v>6.967026880046773</v>
      </c>
      <c r="AS527" s="136">
        <f t="shared" si="260"/>
        <v>6.9584526883183813</v>
      </c>
      <c r="AT527" s="136">
        <f t="shared" si="260"/>
        <v>6.9223502054019228</v>
      </c>
      <c r="AU527" s="136">
        <f t="shared" si="247"/>
        <v>6.7794950678364483</v>
      </c>
    </row>
    <row r="528" spans="1:47" ht="12.95" customHeight="1" x14ac:dyDescent="0.2">
      <c r="A528" s="63" t="s">
        <v>674</v>
      </c>
      <c r="B528" s="64" t="s">
        <v>644</v>
      </c>
      <c r="C528" s="63">
        <v>54260.30299999984</v>
      </c>
      <c r="D528" s="63">
        <v>1E-3</v>
      </c>
      <c r="E528" s="129">
        <f t="shared" si="233"/>
        <v>59987.919319439869</v>
      </c>
      <c r="F528" s="129">
        <f t="shared" si="234"/>
        <v>59988</v>
      </c>
      <c r="G528" s="130">
        <f t="shared" si="261"/>
        <v>-1.9149200161336921E-2</v>
      </c>
      <c r="K528" s="129">
        <f t="shared" si="255"/>
        <v>-1.9149200161336921E-2</v>
      </c>
      <c r="M528" s="130"/>
      <c r="O528" s="199">
        <f ca="1">+C$11+C$12*F528</f>
        <v>-2.0869035730099919E-2</v>
      </c>
      <c r="P528" s="129" t="s">
        <v>567</v>
      </c>
      <c r="Q528" s="201">
        <f t="shared" si="235"/>
        <v>39241.80299999984</v>
      </c>
      <c r="S528" s="131">
        <v>0.9</v>
      </c>
      <c r="T528" s="129" t="s">
        <v>567</v>
      </c>
      <c r="Z528" s="24">
        <f t="shared" si="236"/>
        <v>59988</v>
      </c>
      <c r="AA528" s="136">
        <f t="shared" si="237"/>
        <v>-1.5707005261590114E-2</v>
      </c>
      <c r="AB528" s="136">
        <f t="shared" si="238"/>
        <v>-3.4421948997468074E-3</v>
      </c>
      <c r="AC528" s="136">
        <f t="shared" si="249"/>
        <v>-3.4421948997468074E-3</v>
      </c>
      <c r="AD528" s="136"/>
      <c r="AE528" s="136">
        <f t="shared" si="239"/>
        <v>1.0663835155058641E-5</v>
      </c>
      <c r="AF528" s="202">
        <f t="shared" si="240"/>
        <v>39241.80299999984</v>
      </c>
      <c r="AG528" s="203"/>
      <c r="AH528" s="24">
        <f t="shared" si="241"/>
        <v>8.9007420250291432E-4</v>
      </c>
      <c r="AI528" s="24">
        <f t="shared" si="242"/>
        <v>1.1798778707063819</v>
      </c>
      <c r="AJ528" s="24">
        <f t="shared" si="243"/>
        <v>0.33171125626154552</v>
      </c>
      <c r="AK528" s="24">
        <f t="shared" si="244"/>
        <v>0.24009154843546265</v>
      </c>
      <c r="AL528" s="24">
        <f t="shared" si="245"/>
        <v>0.92780399301080174</v>
      </c>
      <c r="AM528" s="24">
        <f t="shared" si="246"/>
        <v>0.50031802483837606</v>
      </c>
      <c r="AN528" s="136">
        <f t="shared" si="260"/>
        <v>6.9868970108888711</v>
      </c>
      <c r="AO528" s="136">
        <f t="shared" si="260"/>
        <v>6.9868733420144373</v>
      </c>
      <c r="AP528" s="136">
        <f t="shared" si="260"/>
        <v>6.9867698707878798</v>
      </c>
      <c r="AQ528" s="136">
        <f t="shared" si="260"/>
        <v>6.98631764093198</v>
      </c>
      <c r="AR528" s="136">
        <f t="shared" si="260"/>
        <v>6.9843431615645182</v>
      </c>
      <c r="AS528" s="136">
        <f t="shared" si="260"/>
        <v>6.9757605735548323</v>
      </c>
      <c r="AT528" s="136">
        <f t="shared" si="260"/>
        <v>6.9391356133585438</v>
      </c>
      <c r="AU528" s="136">
        <f t="shared" si="247"/>
        <v>6.792786791604243</v>
      </c>
    </row>
    <row r="529" spans="1:47" ht="12.95" customHeight="1" x14ac:dyDescent="0.2">
      <c r="A529" s="219" t="s">
        <v>160</v>
      </c>
      <c r="B529" s="220" t="str">
        <f>IF(INT(F529)=F529,"I","II")</f>
        <v>II</v>
      </c>
      <c r="C529" s="220">
        <v>54260.421000000002</v>
      </c>
      <c r="D529" s="220" t="s">
        <v>466</v>
      </c>
      <c r="E529" s="129">
        <f t="shared" si="233"/>
        <v>59988.4164841272</v>
      </c>
      <c r="F529" s="129">
        <f t="shared" si="234"/>
        <v>59988.5</v>
      </c>
      <c r="G529" s="130">
        <f t="shared" si="261"/>
        <v>-1.9822149995889049E-2</v>
      </c>
      <c r="K529" s="130">
        <f t="shared" si="255"/>
        <v>-1.9822149995889049E-2</v>
      </c>
      <c r="P529" s="129" t="s">
        <v>567</v>
      </c>
      <c r="Q529" s="201">
        <f t="shared" si="235"/>
        <v>39241.921000000002</v>
      </c>
      <c r="S529" s="131">
        <v>1</v>
      </c>
      <c r="T529" s="129" t="s">
        <v>567</v>
      </c>
      <c r="Z529" s="24">
        <f t="shared" si="236"/>
        <v>59988.5</v>
      </c>
      <c r="AA529" s="136">
        <f t="shared" si="237"/>
        <v>-1.5706065236498291E-2</v>
      </c>
      <c r="AB529" s="136">
        <f t="shared" si="238"/>
        <v>-4.1160847593907576E-3</v>
      </c>
      <c r="AC529" s="136">
        <f t="shared" si="249"/>
        <v>-4.1160847593907576E-3</v>
      </c>
      <c r="AD529" s="136"/>
      <c r="AE529" s="136">
        <f t="shared" si="239"/>
        <v>1.6942153746488873E-5</v>
      </c>
      <c r="AF529" s="202">
        <f t="shared" si="240"/>
        <v>39241.921000000002</v>
      </c>
      <c r="AG529" s="203"/>
      <c r="AH529" s="24">
        <f t="shared" si="241"/>
        <v>8.9086936859474031E-4</v>
      </c>
      <c r="AI529" s="24">
        <f t="shared" si="242"/>
        <v>1.1798533832115188</v>
      </c>
      <c r="AJ529" s="24">
        <f t="shared" si="243"/>
        <v>0.33180746847687481</v>
      </c>
      <c r="AK529" s="24">
        <f t="shared" si="244"/>
        <v>0.24010989264786775</v>
      </c>
      <c r="AL529" s="24">
        <f t="shared" si="245"/>
        <v>0.92790598143793668</v>
      </c>
      <c r="AM529" s="24">
        <f t="shared" si="246"/>
        <v>0.50038178545472001</v>
      </c>
      <c r="AN529" s="136">
        <f t="shared" si="260"/>
        <v>6.9869794700744787</v>
      </c>
      <c r="AO529" s="136">
        <f t="shared" si="260"/>
        <v>6.9869558077794629</v>
      </c>
      <c r="AP529" s="136">
        <f t="shared" si="260"/>
        <v>6.9868523580754935</v>
      </c>
      <c r="AQ529" s="136">
        <f t="shared" si="260"/>
        <v>6.9864001906419357</v>
      </c>
      <c r="AR529" s="136">
        <f t="shared" si="260"/>
        <v>6.9844258458211845</v>
      </c>
      <c r="AS529" s="136">
        <f t="shared" si="260"/>
        <v>6.975843248721918</v>
      </c>
      <c r="AT529" s="136">
        <f t="shared" si="260"/>
        <v>6.9392158646555062</v>
      </c>
      <c r="AU529" s="136">
        <f t="shared" si="247"/>
        <v>6.7928503883686826</v>
      </c>
    </row>
    <row r="530" spans="1:47" ht="12.95" customHeight="1" x14ac:dyDescent="0.2">
      <c r="A530" s="319" t="s">
        <v>1694</v>
      </c>
      <c r="B530" s="220" t="str">
        <f>IF(INT(F530)=F530,"I","II")</f>
        <v>I</v>
      </c>
      <c r="C530" s="220">
        <v>54267.661399999997</v>
      </c>
      <c r="D530" s="220" t="s">
        <v>466</v>
      </c>
      <c r="E530" s="129">
        <f t="shared" si="233"/>
        <v>60018.922172238912</v>
      </c>
      <c r="F530" s="129">
        <f t="shared" si="234"/>
        <v>60019</v>
      </c>
      <c r="G530" s="130">
        <f t="shared" si="261"/>
        <v>-1.8472099996870384E-2</v>
      </c>
      <c r="K530" s="130">
        <f t="shared" ref="K530:K560" si="262">G530</f>
        <v>-1.8472099996870384E-2</v>
      </c>
      <c r="O530" s="199"/>
      <c r="Q530" s="201">
        <f t="shared" si="235"/>
        <v>39249.161399999997</v>
      </c>
      <c r="S530" s="131">
        <v>1</v>
      </c>
      <c r="T530" s="129" t="s">
        <v>567</v>
      </c>
      <c r="Z530" s="24">
        <f t="shared" si="236"/>
        <v>60019</v>
      </c>
      <c r="AA530" s="136">
        <f t="shared" si="237"/>
        <v>-1.5648755238439883E-2</v>
      </c>
      <c r="AB530" s="136">
        <f t="shared" si="238"/>
        <v>-2.8233447584305009E-3</v>
      </c>
      <c r="AC530" s="136">
        <f t="shared" si="249"/>
        <v>-2.8233447584305009E-3</v>
      </c>
      <c r="AD530" s="136"/>
      <c r="AE530" s="136">
        <f t="shared" si="239"/>
        <v>7.9712756249569828E-6</v>
      </c>
      <c r="AF530" s="202">
        <f t="shared" si="240"/>
        <v>39249.161399999997</v>
      </c>
      <c r="AG530" s="203"/>
      <c r="AH530" s="24">
        <f t="shared" si="241"/>
        <v>9.3933162165314471E-4</v>
      </c>
      <c r="AI530" s="24">
        <f t="shared" si="242"/>
        <v>1.1783580498279325</v>
      </c>
      <c r="AJ530" s="24">
        <f t="shared" si="243"/>
        <v>0.33766231137780811</v>
      </c>
      <c r="AK530" s="24">
        <f t="shared" si="244"/>
        <v>0.2412227312289966</v>
      </c>
      <c r="AL530" s="24">
        <f t="shared" si="245"/>
        <v>0.93411926721498195</v>
      </c>
      <c r="AM530" s="24">
        <f t="shared" si="246"/>
        <v>0.50427233599552779</v>
      </c>
      <c r="AN530" s="136">
        <f t="shared" si="260"/>
        <v>6.9920062413700927</v>
      </c>
      <c r="AO530" s="136">
        <f t="shared" si="260"/>
        <v>6.9919829803055888</v>
      </c>
      <c r="AP530" s="136">
        <f t="shared" si="260"/>
        <v>6.9918808476664722</v>
      </c>
      <c r="AQ530" s="136">
        <f t="shared" si="260"/>
        <v>6.9914325184160413</v>
      </c>
      <c r="AR530" s="136">
        <f t="shared" si="260"/>
        <v>6.9894665298732086</v>
      </c>
      <c r="AS530" s="136">
        <f t="shared" si="260"/>
        <v>6.980883934967018</v>
      </c>
      <c r="AT530" s="136">
        <f t="shared" si="260"/>
        <v>6.9441100717856106</v>
      </c>
      <c r="AU530" s="136">
        <f t="shared" si="247"/>
        <v>6.7967297909994748</v>
      </c>
    </row>
    <row r="531" spans="1:47" ht="12.95" customHeight="1" x14ac:dyDescent="0.2">
      <c r="A531" s="63" t="s">
        <v>673</v>
      </c>
      <c r="B531" s="64" t="s">
        <v>644</v>
      </c>
      <c r="C531" s="63">
        <v>54513.551299999999</v>
      </c>
      <c r="D531" s="63">
        <v>1E-4</v>
      </c>
      <c r="E531" s="129">
        <f t="shared" si="233"/>
        <v>61054.920266160072</v>
      </c>
      <c r="F531" s="129">
        <f t="shared" si="234"/>
        <v>61055</v>
      </c>
      <c r="G531" s="130">
        <f t="shared" si="261"/>
        <v>-1.8924500000139233E-2</v>
      </c>
      <c r="K531" s="129">
        <f t="shared" si="262"/>
        <v>-1.8924500000139233E-2</v>
      </c>
      <c r="O531" s="129">
        <f t="shared" ref="O531:O567" ca="1" si="263">+C$11+C$12*F531</f>
        <v>-1.8818809574212073E-2</v>
      </c>
      <c r="P531" s="129" t="s">
        <v>567</v>
      </c>
      <c r="Q531" s="201">
        <f t="shared" si="235"/>
        <v>39495.051299999999</v>
      </c>
      <c r="S531" s="131">
        <v>1</v>
      </c>
      <c r="T531" s="129" t="s">
        <v>567</v>
      </c>
      <c r="Z531" s="24">
        <f t="shared" si="236"/>
        <v>61055</v>
      </c>
      <c r="AA531" s="136">
        <f t="shared" si="237"/>
        <v>-1.3746857628982218E-2</v>
      </c>
      <c r="AB531" s="136">
        <f t="shared" si="238"/>
        <v>-5.1776423711570145E-3</v>
      </c>
      <c r="AC531" s="136">
        <f t="shared" si="249"/>
        <v>-5.1776423711570145E-3</v>
      </c>
      <c r="AD531" s="136"/>
      <c r="AE531" s="136">
        <f t="shared" si="239"/>
        <v>2.680798052360043E-5</v>
      </c>
      <c r="AF531" s="202">
        <f t="shared" si="240"/>
        <v>39495.051299999999</v>
      </c>
      <c r="AG531" s="203"/>
      <c r="AH531" s="24">
        <f t="shared" si="241"/>
        <v>2.5274372631108157E-3</v>
      </c>
      <c r="AI531" s="24">
        <f t="shared" si="242"/>
        <v>1.1264248050638026</v>
      </c>
      <c r="AJ531" s="24">
        <f t="shared" si="243"/>
        <v>0.51936106631900958</v>
      </c>
      <c r="AK531" s="24">
        <f t="shared" si="244"/>
        <v>0.27206022984732536</v>
      </c>
      <c r="AL531" s="24">
        <f t="shared" si="245"/>
        <v>1.1357901345947896</v>
      </c>
      <c r="AM531" s="24">
        <f t="shared" si="246"/>
        <v>0.63800282398351371</v>
      </c>
      <c r="AN531" s="136">
        <f t="shared" ref="AN531:AT540" si="264">$AU531+$AB$7*SIN(AO531)</f>
        <v>7.1589007520859766</v>
      </c>
      <c r="AO531" s="136">
        <f t="shared" si="264"/>
        <v>7.158889791383471</v>
      </c>
      <c r="AP531" s="136">
        <f t="shared" si="264"/>
        <v>7.1588327469857171</v>
      </c>
      <c r="AQ531" s="136">
        <f t="shared" si="264"/>
        <v>7.1585359253944718</v>
      </c>
      <c r="AR531" s="136">
        <f t="shared" si="264"/>
        <v>7.1569931608175255</v>
      </c>
      <c r="AS531" s="136">
        <f t="shared" si="264"/>
        <v>7.1490197417447412</v>
      </c>
      <c r="AT531" s="136">
        <f t="shared" si="264"/>
        <v>7.1089377989399596</v>
      </c>
      <c r="AU531" s="136">
        <f t="shared" si="247"/>
        <v>6.9285022869175226</v>
      </c>
    </row>
    <row r="532" spans="1:47" ht="12.95" customHeight="1" x14ac:dyDescent="0.2">
      <c r="A532" s="52" t="s">
        <v>689</v>
      </c>
      <c r="B532" s="64" t="s">
        <v>646</v>
      </c>
      <c r="C532" s="63">
        <v>54520.789299999997</v>
      </c>
      <c r="D532" s="63">
        <v>2.0000000000000001E-4</v>
      </c>
      <c r="E532" s="129">
        <f t="shared" si="233"/>
        <v>61085.41584244767</v>
      </c>
      <c r="F532" s="129">
        <f t="shared" si="234"/>
        <v>61085.5</v>
      </c>
      <c r="G532" s="130">
        <f t="shared" si="261"/>
        <v>-1.9974449998699129E-2</v>
      </c>
      <c r="J532" s="130"/>
      <c r="K532" s="129">
        <f t="shared" si="262"/>
        <v>-1.9974449998699129E-2</v>
      </c>
      <c r="O532" s="199">
        <f t="shared" ca="1" si="263"/>
        <v>-1.8760204234235897E-2</v>
      </c>
      <c r="P532" s="129" t="s">
        <v>567</v>
      </c>
      <c r="Q532" s="201">
        <f t="shared" si="235"/>
        <v>39502.289299999997</v>
      </c>
      <c r="S532" s="131">
        <v>1</v>
      </c>
      <c r="T532" s="129" t="s">
        <v>567</v>
      </c>
      <c r="Z532" s="24">
        <f t="shared" si="236"/>
        <v>61085.5</v>
      </c>
      <c r="AA532" s="136">
        <f t="shared" si="237"/>
        <v>-1.3692396347748038E-2</v>
      </c>
      <c r="AB532" s="136">
        <f t="shared" si="238"/>
        <v>-6.2820536509510909E-3</v>
      </c>
      <c r="AC532" s="136">
        <f t="shared" si="249"/>
        <v>-6.2820536509510909E-3</v>
      </c>
      <c r="AD532" s="136"/>
      <c r="AE532" s="136">
        <f t="shared" si="239"/>
        <v>3.9464198073427933E-5</v>
      </c>
      <c r="AF532" s="202">
        <f t="shared" si="240"/>
        <v>39502.289299999997</v>
      </c>
      <c r="AG532" s="203"/>
      <c r="AH532" s="24">
        <f t="shared" si="241"/>
        <v>2.5722701213449941E-3</v>
      </c>
      <c r="AI532" s="24">
        <f t="shared" si="242"/>
        <v>1.1248822035769273</v>
      </c>
      <c r="AJ532" s="24">
        <f t="shared" si="243"/>
        <v>0.52419176186568128</v>
      </c>
      <c r="AK532" s="24">
        <f t="shared" si="244"/>
        <v>0.27277176398918362</v>
      </c>
      <c r="AL532" s="24">
        <f t="shared" si="245"/>
        <v>1.1414527879715426</v>
      </c>
      <c r="AM532" s="24">
        <f t="shared" si="246"/>
        <v>0.6419938554564496</v>
      </c>
      <c r="AN532" s="136">
        <f t="shared" si="264"/>
        <v>7.163699587832058</v>
      </c>
      <c r="AO532" s="136">
        <f t="shared" si="264"/>
        <v>7.1636889236360553</v>
      </c>
      <c r="AP532" s="136">
        <f t="shared" si="264"/>
        <v>7.1636331004744651</v>
      </c>
      <c r="AQ532" s="136">
        <f t="shared" si="264"/>
        <v>7.1633409482045991</v>
      </c>
      <c r="AR532" s="136">
        <f t="shared" si="264"/>
        <v>7.1618136411314657</v>
      </c>
      <c r="AS532" s="136">
        <f t="shared" si="264"/>
        <v>7.1538745103209624</v>
      </c>
      <c r="AT532" s="136">
        <f t="shared" si="264"/>
        <v>7.1137456285723175</v>
      </c>
      <c r="AU532" s="136">
        <f t="shared" si="247"/>
        <v>6.9323816895483148</v>
      </c>
    </row>
    <row r="533" spans="1:47" ht="12.95" customHeight="1" x14ac:dyDescent="0.2">
      <c r="A533" s="63" t="s">
        <v>673</v>
      </c>
      <c r="B533" s="64" t="s">
        <v>644</v>
      </c>
      <c r="C533" s="63">
        <v>54523.520499999999</v>
      </c>
      <c r="D533" s="63">
        <v>6.9999999999999999E-4</v>
      </c>
      <c r="E533" s="129">
        <f t="shared" ref="E533:E596" si="265">(C533-C$7)/C$8</f>
        <v>61096.923098313484</v>
      </c>
      <c r="F533" s="129">
        <f t="shared" ref="F533:F596" si="266">ROUND(2*E533,0)/2</f>
        <v>61097</v>
      </c>
      <c r="G533" s="130">
        <f t="shared" si="261"/>
        <v>-1.8252299996674992E-2</v>
      </c>
      <c r="K533" s="129">
        <f t="shared" si="262"/>
        <v>-1.8252299996674992E-2</v>
      </c>
      <c r="O533" s="129">
        <f t="shared" ca="1" si="263"/>
        <v>-1.8738107138835045E-2</v>
      </c>
      <c r="P533" s="129" t="s">
        <v>567</v>
      </c>
      <c r="Q533" s="201">
        <f t="shared" ref="Q533:Q596" si="267">+C533-15018.5</f>
        <v>39505.020499999999</v>
      </c>
      <c r="S533" s="131">
        <v>1</v>
      </c>
      <c r="T533" s="129" t="s">
        <v>567</v>
      </c>
      <c r="Z533" s="24">
        <f t="shared" ref="Z533:Z596" si="268">F533</f>
        <v>61097</v>
      </c>
      <c r="AA533" s="136">
        <f t="shared" ref="AA533:AA596" si="269">AB$3+AB$4*Z533+AB$5*Z533^2+AH533</f>
        <v>-1.3671887228426122E-2</v>
      </c>
      <c r="AB533" s="136">
        <f t="shared" ref="AB533:AB596" si="270">+G533-AA533</f>
        <v>-4.5804127682488698E-3</v>
      </c>
      <c r="AC533" s="136">
        <f t="shared" si="249"/>
        <v>-4.5804127682488698E-3</v>
      </c>
      <c r="AD533" s="136"/>
      <c r="AE533" s="136">
        <f t="shared" ref="AE533:AE596" si="271">+(G533-AA533)^2*S533</f>
        <v>2.0980181127537274E-5</v>
      </c>
      <c r="AF533" s="202">
        <f t="shared" ref="AF533:AF596" si="272">+C533-15018.5</f>
        <v>39505.020499999999</v>
      </c>
      <c r="AG533" s="203"/>
      <c r="AH533" s="24">
        <f t="shared" ref="AH533:AH596" si="273">$AB$6*($AB$11/AI533*AJ533+$AB$12)</f>
        <v>2.5891430556669137E-3</v>
      </c>
      <c r="AI533" s="24">
        <f t="shared" ref="AI533:AI596" si="274">1+$AB$7*COS(AL533)</f>
        <v>1.1243006244920031</v>
      </c>
      <c r="AJ533" s="24">
        <f t="shared" ref="AJ533:AJ596" si="275">SIN(AL533+RADIANS($AB$9))</f>
        <v>0.52600539066406038</v>
      </c>
      <c r="AK533" s="24">
        <f t="shared" ref="AK533:AK596" si="276">$AB$7*SIN(AL533)</f>
        <v>0.27303727721851101</v>
      </c>
      <c r="AL533" s="24">
        <f t="shared" ref="AL533:AL596" si="277">2*ATAN(AM533)</f>
        <v>1.1435838588073632</v>
      </c>
      <c r="AM533" s="24">
        <f t="shared" ref="AM533:AM596" si="278">SQRT((1+$AB$7)/(1-$AB$7))*TAN(AN533/2)</f>
        <v>0.64349958840010391</v>
      </c>
      <c r="AN533" s="136">
        <f t="shared" si="264"/>
        <v>7.1655072772257222</v>
      </c>
      <c r="AO533" s="136">
        <f t="shared" si="264"/>
        <v>7.165496723607288</v>
      </c>
      <c r="AP533" s="136">
        <f t="shared" si="264"/>
        <v>7.1654413579804128</v>
      </c>
      <c r="AQ533" s="136">
        <f t="shared" si="264"/>
        <v>7.1651509638550523</v>
      </c>
      <c r="AR533" s="136">
        <f t="shared" si="264"/>
        <v>7.1636295129785852</v>
      </c>
      <c r="AS533" s="136">
        <f t="shared" si="264"/>
        <v>7.1557035259541779</v>
      </c>
      <c r="AT533" s="136">
        <f t="shared" si="264"/>
        <v>7.1155577089521165</v>
      </c>
      <c r="AU533" s="136">
        <f t="shared" ref="AU533:AU596" si="279">RADIANS($AB$9)+$AB$18*(F533-AB$15)</f>
        <v>6.9338444151304159</v>
      </c>
    </row>
    <row r="534" spans="1:47" ht="12.95" customHeight="1" x14ac:dyDescent="0.2">
      <c r="A534" s="214" t="s">
        <v>669</v>
      </c>
      <c r="B534" s="207"/>
      <c r="C534" s="222">
        <v>54556.748</v>
      </c>
      <c r="D534" s="208">
        <v>1E-4</v>
      </c>
      <c r="E534" s="129">
        <f t="shared" si="265"/>
        <v>61236.919196834671</v>
      </c>
      <c r="F534" s="129">
        <f t="shared" si="266"/>
        <v>61237</v>
      </c>
      <c r="G534" s="130">
        <f t="shared" si="261"/>
        <v>-1.9178299997292925E-2</v>
      </c>
      <c r="I534" s="130"/>
      <c r="K534" s="129">
        <f t="shared" si="262"/>
        <v>-1.9178299997292925E-2</v>
      </c>
      <c r="O534" s="199">
        <f t="shared" ca="1" si="263"/>
        <v>-1.8469099020911608E-2</v>
      </c>
      <c r="P534" s="129" t="s">
        <v>567</v>
      </c>
      <c r="Q534" s="201">
        <f t="shared" si="267"/>
        <v>39538.248</v>
      </c>
      <c r="S534" s="131">
        <v>1</v>
      </c>
      <c r="T534" s="129" t="s">
        <v>567</v>
      </c>
      <c r="Z534" s="24">
        <f t="shared" si="268"/>
        <v>61237</v>
      </c>
      <c r="AA534" s="136">
        <f t="shared" si="269"/>
        <v>-1.3423346419180535E-2</v>
      </c>
      <c r="AB534" s="136">
        <f t="shared" si="270"/>
        <v>-5.7549535781123897E-3</v>
      </c>
      <c r="AC534" s="136">
        <f t="shared" si="249"/>
        <v>-5.7549535781123897E-3</v>
      </c>
      <c r="AD534" s="136"/>
      <c r="AE534" s="136">
        <f t="shared" si="271"/>
        <v>3.31194906862286E-5</v>
      </c>
      <c r="AF534" s="202">
        <f t="shared" si="272"/>
        <v>39538.248</v>
      </c>
      <c r="AG534" s="203"/>
      <c r="AH534" s="24">
        <f t="shared" si="273"/>
        <v>2.7931627449124929E-3</v>
      </c>
      <c r="AI534" s="24">
        <f t="shared" si="274"/>
        <v>1.1172247496513337</v>
      </c>
      <c r="AJ534" s="24">
        <f t="shared" si="275"/>
        <v>0.54774282935581375</v>
      </c>
      <c r="AK534" s="24">
        <f t="shared" si="276"/>
        <v>0.27614915909555499</v>
      </c>
      <c r="AL534" s="24">
        <f t="shared" si="277"/>
        <v>1.1693510040561008</v>
      </c>
      <c r="AM534" s="24">
        <f t="shared" si="278"/>
        <v>0.66187147173394534</v>
      </c>
      <c r="AN534" s="136">
        <f t="shared" si="264"/>
        <v>7.187438971904653</v>
      </c>
      <c r="AO534" s="136">
        <f t="shared" si="264"/>
        <v>7.1874297101372848</v>
      </c>
      <c r="AP534" s="136">
        <f t="shared" si="264"/>
        <v>7.1873797787196061</v>
      </c>
      <c r="AQ534" s="136">
        <f t="shared" si="264"/>
        <v>7.1871106463891676</v>
      </c>
      <c r="AR534" s="136">
        <f t="shared" si="264"/>
        <v>7.1856615936299804</v>
      </c>
      <c r="AS534" s="136">
        <f t="shared" si="264"/>
        <v>7.1779048429839722</v>
      </c>
      <c r="AT534" s="136">
        <f t="shared" si="264"/>
        <v>7.137586419059506</v>
      </c>
      <c r="AU534" s="136">
        <f t="shared" si="279"/>
        <v>6.9516515091733959</v>
      </c>
    </row>
    <row r="535" spans="1:47" ht="12.95" customHeight="1" x14ac:dyDescent="0.2">
      <c r="A535" s="52" t="s">
        <v>690</v>
      </c>
      <c r="B535" s="64" t="s">
        <v>644</v>
      </c>
      <c r="C535" s="63">
        <v>54570.751400000001</v>
      </c>
      <c r="D535" s="63">
        <v>1E-4</v>
      </c>
      <c r="E535" s="129">
        <f t="shared" si="265"/>
        <v>61295.919162707272</v>
      </c>
      <c r="F535" s="129">
        <f t="shared" si="266"/>
        <v>61296</v>
      </c>
      <c r="G535" s="130">
        <f t="shared" si="261"/>
        <v>-1.9186399993486702E-2</v>
      </c>
      <c r="J535" s="130"/>
      <c r="K535" s="129">
        <f t="shared" si="262"/>
        <v>-1.9186399993486702E-2</v>
      </c>
      <c r="O535" s="129">
        <f t="shared" ca="1" si="263"/>
        <v>-1.8355731314072449E-2</v>
      </c>
      <c r="P535" s="129" t="s">
        <v>567</v>
      </c>
      <c r="Q535" s="201">
        <f t="shared" si="267"/>
        <v>39552.251400000001</v>
      </c>
      <c r="S535" s="131">
        <v>1</v>
      </c>
      <c r="T535" s="129" t="s">
        <v>567</v>
      </c>
      <c r="Z535" s="24">
        <f t="shared" si="268"/>
        <v>61296</v>
      </c>
      <c r="AA535" s="136">
        <f t="shared" si="269"/>
        <v>-1.3319243475296807E-2</v>
      </c>
      <c r="AB535" s="136">
        <f t="shared" si="270"/>
        <v>-5.8671565181898956E-3</v>
      </c>
      <c r="AC535" s="136">
        <f t="shared" si="249"/>
        <v>-5.8671565181898956E-3</v>
      </c>
      <c r="AD535" s="136"/>
      <c r="AE535" s="136">
        <f t="shared" si="271"/>
        <v>3.4423525608938181E-5</v>
      </c>
      <c r="AF535" s="202">
        <f t="shared" si="272"/>
        <v>39552.251400000001</v>
      </c>
      <c r="AG535" s="203"/>
      <c r="AH535" s="24">
        <f t="shared" si="273"/>
        <v>2.8783623247962166E-3</v>
      </c>
      <c r="AI535" s="24">
        <f t="shared" si="274"/>
        <v>1.1142461622395785</v>
      </c>
      <c r="AJ535" s="24">
        <f t="shared" si="275"/>
        <v>0.55671474581128255</v>
      </c>
      <c r="AK535" s="24">
        <f t="shared" si="276"/>
        <v>0.27739469067292527</v>
      </c>
      <c r="AL535" s="24">
        <f t="shared" si="277"/>
        <v>1.1801127844123498</v>
      </c>
      <c r="AM535" s="24">
        <f t="shared" si="278"/>
        <v>0.66963732186007474</v>
      </c>
      <c r="AN535" s="136">
        <f t="shared" si="264"/>
        <v>7.1966401494090739</v>
      </c>
      <c r="AO535" s="136">
        <f t="shared" si="264"/>
        <v>7.1966314016497792</v>
      </c>
      <c r="AP535" s="136">
        <f t="shared" si="264"/>
        <v>7.1965836810690993</v>
      </c>
      <c r="AQ535" s="136">
        <f t="shared" si="264"/>
        <v>7.1963234087465855</v>
      </c>
      <c r="AR535" s="136">
        <f t="shared" si="264"/>
        <v>7.1949054005948545</v>
      </c>
      <c r="AS535" s="136">
        <f t="shared" si="264"/>
        <v>7.1872249237793024</v>
      </c>
      <c r="AT535" s="136">
        <f t="shared" si="264"/>
        <v>7.1468523650327072</v>
      </c>
      <c r="AU535" s="136">
        <f t="shared" si="279"/>
        <v>6.959155927377223</v>
      </c>
    </row>
    <row r="536" spans="1:47" ht="12.95" customHeight="1" x14ac:dyDescent="0.2">
      <c r="A536" s="52" t="s">
        <v>690</v>
      </c>
      <c r="B536" s="64" t="s">
        <v>644</v>
      </c>
      <c r="C536" s="63">
        <v>54573.599499999997</v>
      </c>
      <c r="D536" s="63">
        <v>1E-4</v>
      </c>
      <c r="E536" s="129">
        <f t="shared" si="265"/>
        <v>61307.918948673643</v>
      </c>
      <c r="F536" s="129">
        <f t="shared" si="266"/>
        <v>61308</v>
      </c>
      <c r="G536" s="130">
        <f t="shared" si="261"/>
        <v>-1.923720000195317E-2</v>
      </c>
      <c r="J536" s="130"/>
      <c r="K536" s="129">
        <f t="shared" si="262"/>
        <v>-1.923720000195317E-2</v>
      </c>
      <c r="O536" s="199">
        <f t="shared" ca="1" si="263"/>
        <v>-1.8332673475393302E-2</v>
      </c>
      <c r="P536" s="129" t="s">
        <v>567</v>
      </c>
      <c r="Q536" s="201">
        <f t="shared" si="267"/>
        <v>39555.099499999997</v>
      </c>
      <c r="S536" s="131">
        <v>1</v>
      </c>
      <c r="T536" s="129" t="s">
        <v>567</v>
      </c>
      <c r="Z536" s="24">
        <f t="shared" si="268"/>
        <v>61308</v>
      </c>
      <c r="AA536" s="136">
        <f t="shared" si="269"/>
        <v>-1.3298117140461228E-2</v>
      </c>
      <c r="AB536" s="136">
        <f t="shared" si="270"/>
        <v>-5.9390828614919421E-3</v>
      </c>
      <c r="AC536" s="136">
        <f t="shared" si="249"/>
        <v>-5.9390828614919421E-3</v>
      </c>
      <c r="AD536" s="136"/>
      <c r="AE536" s="136">
        <f t="shared" si="271"/>
        <v>3.5272705235667313E-5</v>
      </c>
      <c r="AF536" s="202">
        <f t="shared" si="272"/>
        <v>39555.099499999997</v>
      </c>
      <c r="AG536" s="203"/>
      <c r="AH536" s="24">
        <f t="shared" si="273"/>
        <v>2.895633683631803E-3</v>
      </c>
      <c r="AI536" s="24">
        <f t="shared" si="274"/>
        <v>1.1136406683712019</v>
      </c>
      <c r="AJ536" s="24">
        <f t="shared" si="275"/>
        <v>0.55852585677079114</v>
      </c>
      <c r="AK536" s="24">
        <f t="shared" si="276"/>
        <v>0.27764329361997292</v>
      </c>
      <c r="AL536" s="24">
        <f t="shared" si="277"/>
        <v>1.1822945941094061</v>
      </c>
      <c r="AM536" s="24">
        <f t="shared" si="278"/>
        <v>0.67121855960936438</v>
      </c>
      <c r="AN536" s="136">
        <f t="shared" si="264"/>
        <v>7.1985085690597028</v>
      </c>
      <c r="AO536" s="136">
        <f t="shared" si="264"/>
        <v>7.1984999236197451</v>
      </c>
      <c r="AP536" s="136">
        <f t="shared" si="264"/>
        <v>7.1984526466717158</v>
      </c>
      <c r="AQ536" s="136">
        <f t="shared" si="264"/>
        <v>7.1981941675703212</v>
      </c>
      <c r="AR536" s="136">
        <f t="shared" si="264"/>
        <v>7.1967825066996838</v>
      </c>
      <c r="AS536" s="136">
        <f t="shared" si="264"/>
        <v>7.1891178911964149</v>
      </c>
      <c r="AT536" s="136">
        <f t="shared" si="264"/>
        <v>7.148735673845767</v>
      </c>
      <c r="AU536" s="136">
        <f t="shared" si="279"/>
        <v>6.9606822497237637</v>
      </c>
    </row>
    <row r="537" spans="1:47" ht="12.95" customHeight="1" x14ac:dyDescent="0.2">
      <c r="A537" s="63" t="s">
        <v>670</v>
      </c>
      <c r="B537" s="64" t="s">
        <v>646</v>
      </c>
      <c r="C537" s="63">
        <v>54593.417300000001</v>
      </c>
      <c r="D537" s="63">
        <v>2.0000000000000001E-4</v>
      </c>
      <c r="E537" s="129">
        <f t="shared" si="265"/>
        <v>61391.416493817691</v>
      </c>
      <c r="F537" s="129">
        <f t="shared" si="266"/>
        <v>61391.5</v>
      </c>
      <c r="G537" s="130">
        <f t="shared" si="261"/>
        <v>-1.9819850000203587E-2</v>
      </c>
      <c r="K537" s="129">
        <f t="shared" si="262"/>
        <v>-1.9819850000203587E-2</v>
      </c>
      <c r="O537" s="129">
        <f t="shared" ca="1" si="263"/>
        <v>-1.817222934791754E-2</v>
      </c>
      <c r="P537" s="129" t="s">
        <v>567</v>
      </c>
      <c r="Q537" s="201">
        <f t="shared" si="267"/>
        <v>39574.917300000001</v>
      </c>
      <c r="S537" s="131">
        <v>1</v>
      </c>
      <c r="T537" s="129" t="s">
        <v>567</v>
      </c>
      <c r="Z537" s="24">
        <f t="shared" si="268"/>
        <v>61391.5</v>
      </c>
      <c r="AA537" s="136">
        <f t="shared" si="269"/>
        <v>-1.3151559293673436E-2</v>
      </c>
      <c r="AB537" s="136">
        <f t="shared" si="270"/>
        <v>-6.6682907065301507E-3</v>
      </c>
      <c r="AC537" s="136">
        <f t="shared" si="249"/>
        <v>-6.6682907065301507E-3</v>
      </c>
      <c r="AD537" s="136"/>
      <c r="AE537" s="136">
        <f t="shared" si="271"/>
        <v>4.4466100946796377E-5</v>
      </c>
      <c r="AF537" s="202">
        <f t="shared" si="272"/>
        <v>39574.917300000001</v>
      </c>
      <c r="AG537" s="203"/>
      <c r="AH537" s="24">
        <f t="shared" si="273"/>
        <v>3.0152716314195936E-3</v>
      </c>
      <c r="AI537" s="24">
        <f t="shared" si="274"/>
        <v>1.1094309338317592</v>
      </c>
      <c r="AJ537" s="24">
        <f t="shared" si="275"/>
        <v>0.57100026105729274</v>
      </c>
      <c r="AK537" s="24">
        <f t="shared" si="276"/>
        <v>0.27932932305919683</v>
      </c>
      <c r="AL537" s="24">
        <f t="shared" si="277"/>
        <v>1.1974107928340867</v>
      </c>
      <c r="AM537" s="24">
        <f t="shared" si="278"/>
        <v>0.68223795511742458</v>
      </c>
      <c r="AN537" s="136">
        <f t="shared" si="264"/>
        <v>7.2114815423180918</v>
      </c>
      <c r="AO537" s="136">
        <f t="shared" si="264"/>
        <v>7.2114735879767258</v>
      </c>
      <c r="AP537" s="136">
        <f t="shared" si="264"/>
        <v>7.2114293398875979</v>
      </c>
      <c r="AQ537" s="136">
        <f t="shared" si="264"/>
        <v>7.211183246130652</v>
      </c>
      <c r="AR537" s="136">
        <f t="shared" si="264"/>
        <v>7.2098160236490294</v>
      </c>
      <c r="AS537" s="136">
        <f t="shared" si="264"/>
        <v>7.2022649532787781</v>
      </c>
      <c r="AT537" s="136">
        <f t="shared" si="264"/>
        <v>7.1618281884418042</v>
      </c>
      <c r="AU537" s="136">
        <f t="shared" si="279"/>
        <v>6.9713029093851127</v>
      </c>
    </row>
    <row r="538" spans="1:47" ht="12.95" customHeight="1" x14ac:dyDescent="0.2">
      <c r="A538" s="52" t="s">
        <v>690</v>
      </c>
      <c r="B538" s="64" t="s">
        <v>646</v>
      </c>
      <c r="C538" s="63">
        <v>54597.689200000001</v>
      </c>
      <c r="D538" s="63">
        <v>1E-4</v>
      </c>
      <c r="E538" s="129">
        <f t="shared" si="265"/>
        <v>61409.415119452256</v>
      </c>
      <c r="F538" s="129">
        <f t="shared" si="266"/>
        <v>61409.5</v>
      </c>
      <c r="G538" s="130">
        <f t="shared" si="261"/>
        <v>-2.014604999567382E-2</v>
      </c>
      <c r="J538" s="130"/>
      <c r="K538" s="129">
        <f t="shared" si="262"/>
        <v>-2.014604999567382E-2</v>
      </c>
      <c r="O538" s="199">
        <f t="shared" ca="1" si="263"/>
        <v>-1.8137642589898806E-2</v>
      </c>
      <c r="P538" s="129" t="s">
        <v>567</v>
      </c>
      <c r="Q538" s="201">
        <f t="shared" si="267"/>
        <v>39579.189200000001</v>
      </c>
      <c r="S538" s="131">
        <v>1</v>
      </c>
      <c r="T538" s="129" t="s">
        <v>567</v>
      </c>
      <c r="Z538" s="24">
        <f t="shared" si="268"/>
        <v>61409.5</v>
      </c>
      <c r="AA538" s="136">
        <f t="shared" si="269"/>
        <v>-1.3120069040789105E-2</v>
      </c>
      <c r="AB538" s="136">
        <f t="shared" si="270"/>
        <v>-7.0259809548847158E-3</v>
      </c>
      <c r="AC538" s="136">
        <f t="shared" ref="AC538:AC601" si="280">+G538-AA538</f>
        <v>-7.0259809548847158E-3</v>
      </c>
      <c r="AD538" s="136"/>
      <c r="AE538" s="136">
        <f t="shared" si="271"/>
        <v>4.936440837840274E-5</v>
      </c>
      <c r="AF538" s="202">
        <f t="shared" si="272"/>
        <v>39579.189200000001</v>
      </c>
      <c r="AG538" s="203"/>
      <c r="AH538" s="24">
        <f t="shared" si="273"/>
        <v>3.0409368683039241E-3</v>
      </c>
      <c r="AI538" s="24">
        <f t="shared" si="274"/>
        <v>1.1085243279502233</v>
      </c>
      <c r="AJ538" s="24">
        <f t="shared" si="275"/>
        <v>0.57366008340080887</v>
      </c>
      <c r="AK538" s="24">
        <f t="shared" si="276"/>
        <v>0.27968280290885311</v>
      </c>
      <c r="AL538" s="24">
        <f t="shared" si="277"/>
        <v>1.2006543900462392</v>
      </c>
      <c r="AM538" s="24">
        <f t="shared" si="278"/>
        <v>0.68461725232415305</v>
      </c>
      <c r="AN538" s="136">
        <f t="shared" si="264"/>
        <v>7.2142716747372075</v>
      </c>
      <c r="AO538" s="136">
        <f t="shared" si="264"/>
        <v>7.2142638645905715</v>
      </c>
      <c r="AP538" s="136">
        <f t="shared" si="264"/>
        <v>7.2142202558647028</v>
      </c>
      <c r="AQ538" s="136">
        <f t="shared" si="264"/>
        <v>7.2139768091848762</v>
      </c>
      <c r="AR538" s="136">
        <f t="shared" si="264"/>
        <v>7.2126192221600256</v>
      </c>
      <c r="AS538" s="136">
        <f t="shared" si="264"/>
        <v>7.2050933427615087</v>
      </c>
      <c r="AT538" s="136">
        <f t="shared" si="264"/>
        <v>7.1646477207190156</v>
      </c>
      <c r="AU538" s="136">
        <f t="shared" si="279"/>
        <v>6.9735923929049237</v>
      </c>
    </row>
    <row r="539" spans="1:47" ht="12.95" customHeight="1" x14ac:dyDescent="0.2">
      <c r="A539" s="52" t="s">
        <v>690</v>
      </c>
      <c r="B539" s="64" t="s">
        <v>646</v>
      </c>
      <c r="C539" s="63">
        <v>54620.711499999998</v>
      </c>
      <c r="D539" s="63">
        <v>2.0000000000000001E-4</v>
      </c>
      <c r="E539" s="129">
        <f t="shared" si="265"/>
        <v>61506.414056446731</v>
      </c>
      <c r="F539" s="129">
        <f t="shared" si="266"/>
        <v>61506.5</v>
      </c>
      <c r="G539" s="130">
        <f t="shared" si="261"/>
        <v>-2.0398350003233645E-2</v>
      </c>
      <c r="J539" s="130"/>
      <c r="K539" s="129">
        <f t="shared" si="262"/>
        <v>-2.0398350003233645E-2</v>
      </c>
      <c r="O539" s="129">
        <f t="shared" ca="1" si="263"/>
        <v>-1.7951258393909E-2</v>
      </c>
      <c r="P539" s="129" t="s">
        <v>567</v>
      </c>
      <c r="Q539" s="201">
        <f t="shared" si="267"/>
        <v>39602.211499999998</v>
      </c>
      <c r="S539" s="131">
        <v>1</v>
      </c>
      <c r="T539" s="129" t="s">
        <v>567</v>
      </c>
      <c r="Z539" s="24">
        <f t="shared" si="268"/>
        <v>61506.5</v>
      </c>
      <c r="AA539" s="136">
        <f t="shared" si="269"/>
        <v>-1.2951009258863732E-2</v>
      </c>
      <c r="AB539" s="136">
        <f t="shared" si="270"/>
        <v>-7.4473407443699131E-3</v>
      </c>
      <c r="AC539" s="136">
        <f t="shared" si="280"/>
        <v>-7.4473407443699131E-3</v>
      </c>
      <c r="AD539" s="136"/>
      <c r="AE539" s="136">
        <f t="shared" si="271"/>
        <v>5.5462884162752214E-5</v>
      </c>
      <c r="AF539" s="202">
        <f t="shared" si="272"/>
        <v>39602.211499999998</v>
      </c>
      <c r="AG539" s="203"/>
      <c r="AH539" s="24">
        <f t="shared" si="273"/>
        <v>3.1784724262292996E-3</v>
      </c>
      <c r="AI539" s="24">
        <f t="shared" si="274"/>
        <v>1.1036449601176697</v>
      </c>
      <c r="AJ539" s="24">
        <f t="shared" si="275"/>
        <v>0.58781528259837368</v>
      </c>
      <c r="AK539" s="24">
        <f t="shared" si="276"/>
        <v>0.28152748043877823</v>
      </c>
      <c r="AL539" s="24">
        <f t="shared" si="277"/>
        <v>1.2180426847223649</v>
      </c>
      <c r="AM539" s="24">
        <f t="shared" si="278"/>
        <v>0.69746313779492752</v>
      </c>
      <c r="AN539" s="136">
        <f t="shared" si="264"/>
        <v>7.2292681425403629</v>
      </c>
      <c r="AO539" s="136">
        <f t="shared" si="264"/>
        <v>7.2292610802866291</v>
      </c>
      <c r="AP539" s="136">
        <f t="shared" si="264"/>
        <v>7.229220831746848</v>
      </c>
      <c r="AQ539" s="136">
        <f t="shared" si="264"/>
        <v>7.2289914938790245</v>
      </c>
      <c r="AR539" s="136">
        <f t="shared" si="264"/>
        <v>7.2276861053764092</v>
      </c>
      <c r="AS539" s="136">
        <f t="shared" si="264"/>
        <v>7.2203001895153678</v>
      </c>
      <c r="AT539" s="136">
        <f t="shared" si="264"/>
        <v>7.1798245574979349</v>
      </c>
      <c r="AU539" s="136">
        <f t="shared" si="279"/>
        <v>6.9859301652061312</v>
      </c>
    </row>
    <row r="540" spans="1:47" ht="12.95" customHeight="1" x14ac:dyDescent="0.2">
      <c r="A540" s="214" t="s">
        <v>669</v>
      </c>
      <c r="B540" s="223" t="s">
        <v>646</v>
      </c>
      <c r="C540" s="208">
        <v>54802.9951</v>
      </c>
      <c r="D540" s="208">
        <v>2.0000000000000001E-4</v>
      </c>
      <c r="E540" s="129">
        <f t="shared" si="265"/>
        <v>62274.422267247937</v>
      </c>
      <c r="F540" s="129">
        <f t="shared" si="266"/>
        <v>62274.5</v>
      </c>
      <c r="G540" s="130">
        <f t="shared" si="261"/>
        <v>-1.8449549999786541E-2</v>
      </c>
      <c r="I540" s="130"/>
      <c r="K540" s="129">
        <f t="shared" si="262"/>
        <v>-1.8449549999786541E-2</v>
      </c>
      <c r="O540" s="199">
        <f t="shared" ca="1" si="263"/>
        <v>-1.6475556718443335E-2</v>
      </c>
      <c r="P540" s="129" t="s">
        <v>567</v>
      </c>
      <c r="Q540" s="201">
        <f t="shared" si="267"/>
        <v>39784.4951</v>
      </c>
      <c r="S540" s="131">
        <v>1</v>
      </c>
      <c r="T540" s="129" t="s">
        <v>567</v>
      </c>
      <c r="Z540" s="24">
        <f t="shared" si="268"/>
        <v>62274.5</v>
      </c>
      <c r="AA540" s="136">
        <f t="shared" si="269"/>
        <v>-1.165239591713518E-2</v>
      </c>
      <c r="AB540" s="136">
        <f t="shared" si="270"/>
        <v>-6.7971540826513611E-3</v>
      </c>
      <c r="AC540" s="136">
        <f t="shared" si="280"/>
        <v>-6.7971540826513611E-3</v>
      </c>
      <c r="AD540" s="136"/>
      <c r="AE540" s="136">
        <f t="shared" si="271"/>
        <v>4.6201303623304064E-5</v>
      </c>
      <c r="AF540" s="202">
        <f t="shared" si="272"/>
        <v>39784.4951</v>
      </c>
      <c r="AG540" s="203"/>
      <c r="AH540" s="24">
        <f t="shared" si="273"/>
        <v>4.2195200719578512E-3</v>
      </c>
      <c r="AI540" s="24">
        <f t="shared" si="274"/>
        <v>1.0655817820317308</v>
      </c>
      <c r="AJ540" s="24">
        <f t="shared" si="275"/>
        <v>0.68944580306359593</v>
      </c>
      <c r="AK540" s="24">
        <f t="shared" si="276"/>
        <v>0.29274396640331046</v>
      </c>
      <c r="AL540" s="24">
        <f t="shared" si="277"/>
        <v>1.35041069891891</v>
      </c>
      <c r="AM540" s="24">
        <f t="shared" si="278"/>
        <v>0.80076191099123661</v>
      </c>
      <c r="AN540" s="136">
        <f t="shared" si="264"/>
        <v>7.3456871369816206</v>
      </c>
      <c r="AO540" s="136">
        <f t="shared" si="264"/>
        <v>7.345684355490703</v>
      </c>
      <c r="AP540" s="136">
        <f t="shared" si="264"/>
        <v>7.345665305441651</v>
      </c>
      <c r="AQ540" s="136">
        <f t="shared" si="264"/>
        <v>7.3455348517762946</v>
      </c>
      <c r="AR540" s="136">
        <f t="shared" si="264"/>
        <v>7.3446423315058862</v>
      </c>
      <c r="AS540" s="136">
        <f t="shared" si="264"/>
        <v>7.338573819454858</v>
      </c>
      <c r="AT540" s="136">
        <f t="shared" si="264"/>
        <v>7.2989113709975593</v>
      </c>
      <c r="AU540" s="136">
        <f t="shared" si="279"/>
        <v>7.0836147953847615</v>
      </c>
    </row>
    <row r="541" spans="1:47" ht="12.95" customHeight="1" x14ac:dyDescent="0.2">
      <c r="A541" s="214" t="s">
        <v>669</v>
      </c>
      <c r="B541" s="223" t="s">
        <v>644</v>
      </c>
      <c r="C541" s="208">
        <v>54803.113899999997</v>
      </c>
      <c r="D541" s="208">
        <v>2.0000000000000001E-4</v>
      </c>
      <c r="E541" s="129">
        <f t="shared" si="265"/>
        <v>62274.92280254262</v>
      </c>
      <c r="F541" s="129">
        <f t="shared" si="266"/>
        <v>62275</v>
      </c>
      <c r="G541" s="130">
        <f t="shared" si="261"/>
        <v>-1.8322500000067521E-2</v>
      </c>
      <c r="I541" s="130"/>
      <c r="K541" s="129">
        <f t="shared" si="262"/>
        <v>-1.8322500000067521E-2</v>
      </c>
      <c r="O541" s="129">
        <f t="shared" ca="1" si="263"/>
        <v>-1.6474595975165041E-2</v>
      </c>
      <c r="P541" s="129" t="s">
        <v>567</v>
      </c>
      <c r="Q541" s="201">
        <f t="shared" si="267"/>
        <v>39784.613899999997</v>
      </c>
      <c r="S541" s="131">
        <v>1</v>
      </c>
      <c r="T541" s="129" t="s">
        <v>567</v>
      </c>
      <c r="Z541" s="24">
        <f t="shared" si="268"/>
        <v>62275</v>
      </c>
      <c r="AA541" s="136">
        <f t="shared" si="269"/>
        <v>-1.1651574513017409E-2</v>
      </c>
      <c r="AB541" s="136">
        <f t="shared" si="270"/>
        <v>-6.6709254870501115E-3</v>
      </c>
      <c r="AC541" s="136">
        <f t="shared" si="280"/>
        <v>-6.6709254870501115E-3</v>
      </c>
      <c r="AD541" s="136"/>
      <c r="AE541" s="136">
        <f t="shared" si="271"/>
        <v>4.4501246853774766E-5</v>
      </c>
      <c r="AF541" s="202">
        <f t="shared" si="272"/>
        <v>39784.613899999997</v>
      </c>
      <c r="AG541" s="203"/>
      <c r="AH541" s="24">
        <f t="shared" si="273"/>
        <v>4.2201691790756269E-3</v>
      </c>
      <c r="AI541" s="24">
        <f t="shared" si="274"/>
        <v>1.0655574302428519</v>
      </c>
      <c r="AJ541" s="24">
        <f t="shared" si="275"/>
        <v>0.68950605382100094</v>
      </c>
      <c r="AK541" s="24">
        <f t="shared" si="276"/>
        <v>0.2927494207337627</v>
      </c>
      <c r="AL541" s="24">
        <f t="shared" si="277"/>
        <v>1.3504938827409647</v>
      </c>
      <c r="AM541" s="24">
        <f t="shared" si="278"/>
        <v>0.80083017472597851</v>
      </c>
      <c r="AN541" s="136">
        <f t="shared" ref="AN541:AT550" si="281">$AU541+$AB$7*SIN(AO541)</f>
        <v>7.3457616063624336</v>
      </c>
      <c r="AO541" s="136">
        <f t="shared" si="281"/>
        <v>7.3457588267965841</v>
      </c>
      <c r="AP541" s="136">
        <f t="shared" si="281"/>
        <v>7.3457397873868757</v>
      </c>
      <c r="AQ541" s="136">
        <f t="shared" si="281"/>
        <v>7.3456093891428411</v>
      </c>
      <c r="AR541" s="136">
        <f t="shared" si="281"/>
        <v>7.3447171286286306</v>
      </c>
      <c r="AS541" s="136">
        <f t="shared" si="281"/>
        <v>7.3386495707277071</v>
      </c>
      <c r="AT541" s="136">
        <f t="shared" si="281"/>
        <v>7.2989882539349455</v>
      </c>
      <c r="AU541" s="136">
        <f t="shared" si="279"/>
        <v>7.0836783921492001</v>
      </c>
    </row>
    <row r="542" spans="1:47" ht="12.95" customHeight="1" x14ac:dyDescent="0.2">
      <c r="A542" s="63" t="s">
        <v>671</v>
      </c>
      <c r="B542" s="64" t="s">
        <v>646</v>
      </c>
      <c r="C542" s="63">
        <v>54854.499600000003</v>
      </c>
      <c r="D542" s="63">
        <v>1E-4</v>
      </c>
      <c r="E542" s="129">
        <f t="shared" si="265"/>
        <v>62491.424119818403</v>
      </c>
      <c r="F542" s="129">
        <f t="shared" si="266"/>
        <v>62491.5</v>
      </c>
      <c r="G542" s="130">
        <f t="shared" si="261"/>
        <v>-1.8009849991358351E-2</v>
      </c>
      <c r="K542" s="129">
        <f t="shared" si="262"/>
        <v>-1.8009849991358351E-2</v>
      </c>
      <c r="O542" s="199">
        <f t="shared" ca="1" si="263"/>
        <v>-1.6058594135662019E-2</v>
      </c>
      <c r="P542" s="129" t="s">
        <v>567</v>
      </c>
      <c r="Q542" s="201">
        <f t="shared" si="267"/>
        <v>39835.999600000003</v>
      </c>
      <c r="S542" s="131">
        <v>1</v>
      </c>
      <c r="T542" s="129" t="s">
        <v>567</v>
      </c>
      <c r="Z542" s="24">
        <f t="shared" si="268"/>
        <v>62491.5</v>
      </c>
      <c r="AA542" s="136">
        <f t="shared" si="269"/>
        <v>-1.1298956383080429E-2</v>
      </c>
      <c r="AB542" s="136">
        <f t="shared" si="270"/>
        <v>-6.7108936082779218E-3</v>
      </c>
      <c r="AC542" s="136">
        <f t="shared" si="280"/>
        <v>-6.7108936082779218E-3</v>
      </c>
      <c r="AD542" s="136"/>
      <c r="AE542" s="136">
        <f t="shared" si="271"/>
        <v>4.5036093021625464E-5</v>
      </c>
      <c r="AF542" s="202">
        <f t="shared" si="272"/>
        <v>39835.999600000003</v>
      </c>
      <c r="AG542" s="203"/>
      <c r="AH542" s="24">
        <f t="shared" si="273"/>
        <v>4.4976189420126138E-3</v>
      </c>
      <c r="AI542" s="24">
        <f t="shared" si="274"/>
        <v>1.0550773606947075</v>
      </c>
      <c r="AJ542" s="24">
        <f t="shared" si="275"/>
        <v>0.71489279750652368</v>
      </c>
      <c r="AK542" s="24">
        <f t="shared" si="276"/>
        <v>0.29490080423577197</v>
      </c>
      <c r="AL542" s="24">
        <f t="shared" si="277"/>
        <v>1.3861578143292266</v>
      </c>
      <c r="AM542" s="24">
        <f t="shared" si="278"/>
        <v>0.83052550480492404</v>
      </c>
      <c r="AN542" s="136">
        <f t="shared" si="281"/>
        <v>7.3778475594792088</v>
      </c>
      <c r="AO542" s="136">
        <f t="shared" si="281"/>
        <v>7.377845524119496</v>
      </c>
      <c r="AP542" s="136">
        <f t="shared" si="281"/>
        <v>7.3778307222051929</v>
      </c>
      <c r="AQ542" s="136">
        <f t="shared" si="281"/>
        <v>7.3777230897990025</v>
      </c>
      <c r="AR542" s="136">
        <f t="shared" si="281"/>
        <v>7.3769411129276579</v>
      </c>
      <c r="AS542" s="136">
        <f t="shared" si="281"/>
        <v>7.3712949592840022</v>
      </c>
      <c r="AT542" s="136">
        <f t="shared" si="281"/>
        <v>7.3321960197897109</v>
      </c>
      <c r="AU542" s="136">
        <f t="shared" si="279"/>
        <v>7.1112157911513787</v>
      </c>
    </row>
    <row r="543" spans="1:47" ht="12.95" customHeight="1" x14ac:dyDescent="0.2">
      <c r="A543" s="63" t="s">
        <v>671</v>
      </c>
      <c r="B543" s="64" t="s">
        <v>644</v>
      </c>
      <c r="C543" s="63">
        <v>54854.618799999997</v>
      </c>
      <c r="D543" s="63">
        <v>1E-4</v>
      </c>
      <c r="E543" s="129">
        <f t="shared" si="265"/>
        <v>62491.926340417085</v>
      </c>
      <c r="F543" s="129">
        <f t="shared" si="266"/>
        <v>62492</v>
      </c>
      <c r="G543" s="130">
        <f t="shared" si="261"/>
        <v>-1.7482800001744181E-2</v>
      </c>
      <c r="K543" s="129">
        <f t="shared" si="262"/>
        <v>-1.7482800001744181E-2</v>
      </c>
      <c r="O543" s="129">
        <f t="shared" ca="1" si="263"/>
        <v>-1.6057633392383724E-2</v>
      </c>
      <c r="P543" s="129" t="s">
        <v>567</v>
      </c>
      <c r="Q543" s="201">
        <f t="shared" si="267"/>
        <v>39836.118799999997</v>
      </c>
      <c r="S543" s="131">
        <v>1</v>
      </c>
      <c r="T543" s="129" t="s">
        <v>567</v>
      </c>
      <c r="Z543" s="24">
        <f t="shared" si="268"/>
        <v>62492</v>
      </c>
      <c r="AA543" s="136">
        <f t="shared" si="269"/>
        <v>-1.129814911190569E-2</v>
      </c>
      <c r="AB543" s="136">
        <f t="shared" si="270"/>
        <v>-6.184650889838491E-3</v>
      </c>
      <c r="AC543" s="136">
        <f t="shared" si="280"/>
        <v>-6.184650889838491E-3</v>
      </c>
      <c r="AD543" s="136"/>
      <c r="AE543" s="136">
        <f t="shared" si="271"/>
        <v>3.8249906629180035E-5</v>
      </c>
      <c r="AF543" s="202">
        <f t="shared" si="272"/>
        <v>39836.118799999997</v>
      </c>
      <c r="AG543" s="203"/>
      <c r="AH543" s="24">
        <f t="shared" si="273"/>
        <v>4.4982513121873237E-3</v>
      </c>
      <c r="AI543" s="24">
        <f t="shared" si="274"/>
        <v>1.055053310831686</v>
      </c>
      <c r="AJ543" s="24">
        <f t="shared" si="275"/>
        <v>0.71494981889913445</v>
      </c>
      <c r="AK543" s="24">
        <f t="shared" si="276"/>
        <v>0.29490529491087436</v>
      </c>
      <c r="AL543" s="24">
        <f t="shared" si="277"/>
        <v>1.3862393660901968</v>
      </c>
      <c r="AM543" s="24">
        <f t="shared" si="278"/>
        <v>0.83059440910459537</v>
      </c>
      <c r="AN543" s="136">
        <f t="shared" si="281"/>
        <v>7.3779212946490587</v>
      </c>
      <c r="AO543" s="136">
        <f t="shared" si="281"/>
        <v>7.3779192608109785</v>
      </c>
      <c r="AP543" s="136">
        <f t="shared" si="281"/>
        <v>7.3779044678473182</v>
      </c>
      <c r="AQ543" s="136">
        <f t="shared" si="281"/>
        <v>7.3777968851388644</v>
      </c>
      <c r="AR543" s="136">
        <f t="shared" si="281"/>
        <v>7.3770151574232123</v>
      </c>
      <c r="AS543" s="136">
        <f t="shared" si="281"/>
        <v>7.371369994230843</v>
      </c>
      <c r="AT543" s="136">
        <f t="shared" si="281"/>
        <v>7.3322725197855343</v>
      </c>
      <c r="AU543" s="136">
        <f t="shared" si="279"/>
        <v>7.1112793879158183</v>
      </c>
    </row>
    <row r="544" spans="1:47" ht="12.95" customHeight="1" x14ac:dyDescent="0.2">
      <c r="A544" s="63" t="s">
        <v>671</v>
      </c>
      <c r="B544" s="64" t="s">
        <v>644</v>
      </c>
      <c r="C544" s="63">
        <v>54865.536099999998</v>
      </c>
      <c r="D544" s="63">
        <v>1E-4</v>
      </c>
      <c r="E544" s="129">
        <f t="shared" si="265"/>
        <v>62537.923764429892</v>
      </c>
      <c r="F544" s="129">
        <f t="shared" si="266"/>
        <v>62538</v>
      </c>
      <c r="G544" s="130">
        <f t="shared" si="261"/>
        <v>-1.8094200000632554E-2</v>
      </c>
      <c r="K544" s="129">
        <f t="shared" si="262"/>
        <v>-1.8094200000632554E-2</v>
      </c>
      <c r="O544" s="199">
        <f t="shared" ca="1" si="263"/>
        <v>-1.59692450107803E-2</v>
      </c>
      <c r="P544" s="129" t="s">
        <v>567</v>
      </c>
      <c r="Q544" s="201">
        <f t="shared" si="267"/>
        <v>39847.036099999998</v>
      </c>
      <c r="S544" s="131">
        <v>1</v>
      </c>
      <c r="T544" s="129" t="s">
        <v>567</v>
      </c>
      <c r="Z544" s="24">
        <f t="shared" si="268"/>
        <v>62538</v>
      </c>
      <c r="AA544" s="136">
        <f t="shared" si="269"/>
        <v>-1.1224020959860293E-2</v>
      </c>
      <c r="AB544" s="136">
        <f t="shared" si="270"/>
        <v>-6.8701790407722611E-3</v>
      </c>
      <c r="AC544" s="136">
        <f t="shared" si="280"/>
        <v>-6.8701790407722611E-3</v>
      </c>
      <c r="AD544" s="136"/>
      <c r="AE544" s="136">
        <f t="shared" si="271"/>
        <v>4.7199360052266464E-5</v>
      </c>
      <c r="AF544" s="202">
        <f t="shared" si="272"/>
        <v>39847.036099999998</v>
      </c>
      <c r="AG544" s="203"/>
      <c r="AH544" s="24">
        <f t="shared" si="273"/>
        <v>4.5562629042327461E-3</v>
      </c>
      <c r="AI544" s="24">
        <f t="shared" si="274"/>
        <v>1.0528438673496232</v>
      </c>
      <c r="AJ544" s="24">
        <f t="shared" si="275"/>
        <v>0.72016437890896123</v>
      </c>
      <c r="AK544" s="24">
        <f t="shared" si="276"/>
        <v>0.29530920351986223</v>
      </c>
      <c r="AL544" s="24">
        <f t="shared" si="277"/>
        <v>1.3937262481215895</v>
      </c>
      <c r="AM544" s="24">
        <f t="shared" si="278"/>
        <v>0.83694016205544119</v>
      </c>
      <c r="AN544" s="136">
        <f t="shared" si="281"/>
        <v>7.3846977458421836</v>
      </c>
      <c r="AO544" s="136">
        <f t="shared" si="281"/>
        <v>7.384695848332286</v>
      </c>
      <c r="AP544" s="136">
        <f t="shared" si="281"/>
        <v>7.3846818628062021</v>
      </c>
      <c r="AQ544" s="136">
        <f t="shared" si="281"/>
        <v>7.3845787949025343</v>
      </c>
      <c r="AR544" s="136">
        <f t="shared" si="281"/>
        <v>7.3838198692995007</v>
      </c>
      <c r="AS544" s="136">
        <f t="shared" si="281"/>
        <v>7.378266123401434</v>
      </c>
      <c r="AT544" s="136">
        <f t="shared" si="281"/>
        <v>7.3393066888891374</v>
      </c>
      <c r="AU544" s="136">
        <f t="shared" si="279"/>
        <v>7.1171302902442255</v>
      </c>
    </row>
    <row r="545" spans="1:47" ht="12.95" customHeight="1" x14ac:dyDescent="0.2">
      <c r="A545" s="63" t="s">
        <v>671</v>
      </c>
      <c r="B545" s="64" t="s">
        <v>646</v>
      </c>
      <c r="C545" s="63">
        <v>54865.6541</v>
      </c>
      <c r="D545" s="63">
        <v>1E-4</v>
      </c>
      <c r="E545" s="129">
        <f t="shared" si="265"/>
        <v>62538.420929116546</v>
      </c>
      <c r="F545" s="129">
        <f t="shared" si="266"/>
        <v>62538.5</v>
      </c>
      <c r="G545" s="130">
        <f t="shared" si="261"/>
        <v>-1.876714999525575E-2</v>
      </c>
      <c r="K545" s="129">
        <f t="shared" si="262"/>
        <v>-1.876714999525575E-2</v>
      </c>
      <c r="O545" s="129">
        <f t="shared" ca="1" si="263"/>
        <v>-1.5968284267502006E-2</v>
      </c>
      <c r="P545" s="129" t="s">
        <v>567</v>
      </c>
      <c r="Q545" s="201">
        <f t="shared" si="267"/>
        <v>39847.1541</v>
      </c>
      <c r="S545" s="131">
        <v>1</v>
      </c>
      <c r="T545" s="129" t="s">
        <v>567</v>
      </c>
      <c r="Z545" s="24">
        <f t="shared" si="268"/>
        <v>62538.5</v>
      </c>
      <c r="AA545" s="136">
        <f t="shared" si="269"/>
        <v>-1.1223216751362498E-2</v>
      </c>
      <c r="AB545" s="136">
        <f t="shared" si="270"/>
        <v>-7.543933243893252E-3</v>
      </c>
      <c r="AC545" s="136">
        <f t="shared" si="280"/>
        <v>-7.543933243893252E-3</v>
      </c>
      <c r="AD545" s="136"/>
      <c r="AE545" s="136">
        <f t="shared" si="271"/>
        <v>5.6910928788317763E-5</v>
      </c>
      <c r="AF545" s="202">
        <f t="shared" si="272"/>
        <v>39847.1541</v>
      </c>
      <c r="AG545" s="203"/>
      <c r="AH545" s="24">
        <f t="shared" si="273"/>
        <v>4.5568916537305458E-3</v>
      </c>
      <c r="AI545" s="24">
        <f t="shared" si="274"/>
        <v>1.052819886050157</v>
      </c>
      <c r="AJ545" s="24">
        <f t="shared" si="275"/>
        <v>0.72022071811775068</v>
      </c>
      <c r="AK545" s="24">
        <f t="shared" si="276"/>
        <v>0.29531349382926686</v>
      </c>
      <c r="AL545" s="24">
        <f t="shared" si="277"/>
        <v>1.3938074549548547</v>
      </c>
      <c r="AM545" s="24">
        <f t="shared" si="278"/>
        <v>0.83700920924645683</v>
      </c>
      <c r="AN545" s="136">
        <f t="shared" si="281"/>
        <v>7.3847713249039408</v>
      </c>
      <c r="AO545" s="136">
        <f t="shared" si="281"/>
        <v>7.3847694288365062</v>
      </c>
      <c r="AP545" s="136">
        <f t="shared" si="281"/>
        <v>7.3847554519137288</v>
      </c>
      <c r="AQ545" s="136">
        <f t="shared" si="281"/>
        <v>7.384652432459438</v>
      </c>
      <c r="AR545" s="136">
        <f t="shared" si="281"/>
        <v>7.3838937533784792</v>
      </c>
      <c r="AS545" s="136">
        <f t="shared" si="281"/>
        <v>7.3783410042761561</v>
      </c>
      <c r="AT545" s="136">
        <f t="shared" si="281"/>
        <v>7.3393831055371663</v>
      </c>
      <c r="AU545" s="136">
        <f t="shared" si="279"/>
        <v>7.1171938870086651</v>
      </c>
    </row>
    <row r="546" spans="1:47" ht="12.95" customHeight="1" x14ac:dyDescent="0.2">
      <c r="A546" s="63" t="s">
        <v>672</v>
      </c>
      <c r="B546" s="64" t="s">
        <v>646</v>
      </c>
      <c r="C546" s="63">
        <v>54874.908199999998</v>
      </c>
      <c r="D546" s="63">
        <v>8.0000000000000004E-4</v>
      </c>
      <c r="E546" s="129">
        <f t="shared" si="265"/>
        <v>62577.410859003678</v>
      </c>
      <c r="F546" s="129">
        <f t="shared" si="266"/>
        <v>62577.5</v>
      </c>
      <c r="G546" s="130">
        <f t="shared" si="261"/>
        <v>-2.115724999748636E-2</v>
      </c>
      <c r="K546" s="129">
        <f t="shared" si="262"/>
        <v>-2.115724999748636E-2</v>
      </c>
      <c r="O546" s="199">
        <f t="shared" ca="1" si="263"/>
        <v>-1.5893346291794772E-2</v>
      </c>
      <c r="P546" s="129" t="s">
        <v>567</v>
      </c>
      <c r="Q546" s="201">
        <f t="shared" si="267"/>
        <v>39856.408199999998</v>
      </c>
      <c r="S546" s="131">
        <v>1</v>
      </c>
      <c r="T546" s="129" t="s">
        <v>567</v>
      </c>
      <c r="Z546" s="24">
        <f t="shared" si="268"/>
        <v>62577.5</v>
      </c>
      <c r="AA546" s="136">
        <f t="shared" si="269"/>
        <v>-1.1160590238664385E-2</v>
      </c>
      <c r="AB546" s="136">
        <f t="shared" si="270"/>
        <v>-9.9966597588219755E-3</v>
      </c>
      <c r="AC546" s="136">
        <f t="shared" si="280"/>
        <v>-9.9966597588219755E-3</v>
      </c>
      <c r="AD546" s="136"/>
      <c r="AE546" s="136">
        <f t="shared" si="271"/>
        <v>9.9933206333650639E-5</v>
      </c>
      <c r="AF546" s="202">
        <f t="shared" si="272"/>
        <v>39856.408199999998</v>
      </c>
      <c r="AG546" s="203"/>
      <c r="AH546" s="24">
        <f t="shared" si="273"/>
        <v>4.6058138784286426E-3</v>
      </c>
      <c r="AI546" s="24">
        <f t="shared" si="274"/>
        <v>1.0509516491804813</v>
      </c>
      <c r="AJ546" s="24">
        <f t="shared" si="275"/>
        <v>0.72459266920502108</v>
      </c>
      <c r="AK546" s="24">
        <f t="shared" si="276"/>
        <v>0.29564155568151973</v>
      </c>
      <c r="AL546" s="24">
        <f t="shared" si="277"/>
        <v>1.4001302053816953</v>
      </c>
      <c r="AM546" s="24">
        <f t="shared" si="278"/>
        <v>0.84239967634254431</v>
      </c>
      <c r="AN546" s="136">
        <f t="shared" si="281"/>
        <v>7.390505331649738</v>
      </c>
      <c r="AO546" s="136">
        <f t="shared" si="281"/>
        <v>7.3905035455389472</v>
      </c>
      <c r="AP546" s="136">
        <f t="shared" si="281"/>
        <v>7.39049022831722</v>
      </c>
      <c r="AQ546" s="136">
        <f t="shared" si="281"/>
        <v>7.390390946447007</v>
      </c>
      <c r="AR546" s="136">
        <f t="shared" si="281"/>
        <v>7.389651405753793</v>
      </c>
      <c r="AS546" s="136">
        <f t="shared" si="281"/>
        <v>7.3841766037715457</v>
      </c>
      <c r="AT546" s="136">
        <f t="shared" si="281"/>
        <v>7.3453408312325941</v>
      </c>
      <c r="AU546" s="136">
        <f t="shared" si="279"/>
        <v>7.1221544346349237</v>
      </c>
    </row>
    <row r="547" spans="1:47" ht="12.95" customHeight="1" x14ac:dyDescent="0.2">
      <c r="A547" s="63" t="s">
        <v>673</v>
      </c>
      <c r="B547" s="64" t="s">
        <v>646</v>
      </c>
      <c r="C547" s="63">
        <v>54883.456299999998</v>
      </c>
      <c r="D547" s="63">
        <v>1E-4</v>
      </c>
      <c r="E547" s="129">
        <f t="shared" si="265"/>
        <v>62613.426227291056</v>
      </c>
      <c r="F547" s="129">
        <f t="shared" si="266"/>
        <v>62613.5</v>
      </c>
      <c r="G547" s="130">
        <f t="shared" si="261"/>
        <v>-1.7509649995190557E-2</v>
      </c>
      <c r="K547" s="129">
        <f t="shared" si="262"/>
        <v>-1.7509649995190557E-2</v>
      </c>
      <c r="O547" s="129">
        <f t="shared" ca="1" si="263"/>
        <v>-1.5824172775757317E-2</v>
      </c>
      <c r="P547" s="129" t="s">
        <v>567</v>
      </c>
      <c r="Q547" s="201">
        <f t="shared" si="267"/>
        <v>39864.956299999998</v>
      </c>
      <c r="S547" s="131">
        <v>1</v>
      </c>
      <c r="T547" s="129" t="s">
        <v>567</v>
      </c>
      <c r="Z547" s="24">
        <f t="shared" si="268"/>
        <v>62613.5</v>
      </c>
      <c r="AA547" s="136">
        <f t="shared" si="269"/>
        <v>-1.1102959822191241E-2</v>
      </c>
      <c r="AB547" s="136">
        <f t="shared" si="270"/>
        <v>-6.4066901729993159E-3</v>
      </c>
      <c r="AC547" s="136">
        <f t="shared" si="280"/>
        <v>-6.4066901729993159E-3</v>
      </c>
      <c r="AD547" s="136"/>
      <c r="AE547" s="136">
        <f t="shared" si="271"/>
        <v>4.1045678972806002E-5</v>
      </c>
      <c r="AF547" s="202">
        <f t="shared" si="272"/>
        <v>39864.956299999998</v>
      </c>
      <c r="AG547" s="203"/>
      <c r="AH547" s="24">
        <f t="shared" si="273"/>
        <v>4.6507617829017822E-3</v>
      </c>
      <c r="AI547" s="24">
        <f t="shared" si="274"/>
        <v>1.0492312010169633</v>
      </c>
      <c r="AJ547" s="24">
        <f t="shared" si="275"/>
        <v>0.72858898252860949</v>
      </c>
      <c r="AK547" s="24">
        <f t="shared" si="276"/>
        <v>0.29593291274616168</v>
      </c>
      <c r="AL547" s="24">
        <f t="shared" si="277"/>
        <v>1.4059466947837342</v>
      </c>
      <c r="AM547" s="24">
        <f t="shared" si="278"/>
        <v>0.84738394474606882</v>
      </c>
      <c r="AN547" s="136">
        <f t="shared" si="281"/>
        <v>7.3957892313346321</v>
      </c>
      <c r="AO547" s="136">
        <f t="shared" si="281"/>
        <v>7.3957875423253219</v>
      </c>
      <c r="AP547" s="136">
        <f t="shared" si="281"/>
        <v>7.3957748143425226</v>
      </c>
      <c r="AQ547" s="136">
        <f t="shared" si="281"/>
        <v>7.3956789097749853</v>
      </c>
      <c r="AR547" s="136">
        <f t="shared" si="281"/>
        <v>7.3949568733139834</v>
      </c>
      <c r="AS547" s="136">
        <f t="shared" si="281"/>
        <v>7.389554351940582</v>
      </c>
      <c r="AT547" s="136">
        <f t="shared" si="281"/>
        <v>7.3508353963860023</v>
      </c>
      <c r="AU547" s="136">
        <f t="shared" si="279"/>
        <v>7.1267334016745467</v>
      </c>
    </row>
    <row r="548" spans="1:47" ht="12.95" customHeight="1" x14ac:dyDescent="0.2">
      <c r="A548" s="90" t="s">
        <v>673</v>
      </c>
      <c r="B548" s="89" t="s">
        <v>644</v>
      </c>
      <c r="C548" s="90">
        <v>54891.407599999999</v>
      </c>
      <c r="D548" s="90">
        <v>1E-4</v>
      </c>
      <c r="E548" s="129">
        <f t="shared" si="265"/>
        <v>62646.927121976834</v>
      </c>
      <c r="F548" s="129">
        <f t="shared" si="266"/>
        <v>62647</v>
      </c>
      <c r="G548" s="130">
        <f t="shared" si="261"/>
        <v>-1.7297300000791438E-2</v>
      </c>
      <c r="K548" s="129">
        <f t="shared" si="262"/>
        <v>-1.7297300000791438E-2</v>
      </c>
      <c r="O548" s="199">
        <f t="shared" ca="1" si="263"/>
        <v>-1.5759802976111348E-2</v>
      </c>
      <c r="P548" s="129" t="s">
        <v>567</v>
      </c>
      <c r="Q548" s="201">
        <f t="shared" si="267"/>
        <v>39872.907599999999</v>
      </c>
      <c r="S548" s="131">
        <v>1</v>
      </c>
      <c r="T548" s="129" t="s">
        <v>567</v>
      </c>
      <c r="Z548" s="24">
        <f t="shared" si="268"/>
        <v>62647</v>
      </c>
      <c r="AA548" s="136">
        <f t="shared" si="269"/>
        <v>-1.1049485996797738E-2</v>
      </c>
      <c r="AB548" s="136">
        <f t="shared" si="270"/>
        <v>-6.2478140039937003E-3</v>
      </c>
      <c r="AC548" s="136">
        <f t="shared" si="280"/>
        <v>-6.2478140039937003E-3</v>
      </c>
      <c r="AD548" s="136"/>
      <c r="AE548" s="136">
        <f t="shared" si="271"/>
        <v>3.9035179828499796E-5</v>
      </c>
      <c r="AF548" s="202">
        <f t="shared" si="272"/>
        <v>39872.907599999999</v>
      </c>
      <c r="AG548" s="203"/>
      <c r="AH548" s="24">
        <f t="shared" si="273"/>
        <v>4.6924058872952982E-3</v>
      </c>
      <c r="AI548" s="24">
        <f t="shared" si="274"/>
        <v>1.0476337926927999</v>
      </c>
      <c r="AJ548" s="24">
        <f t="shared" si="275"/>
        <v>0.732273998422445</v>
      </c>
      <c r="AK548" s="24">
        <f t="shared" si="276"/>
        <v>0.29619422984538263</v>
      </c>
      <c r="AL548" s="24">
        <f t="shared" si="277"/>
        <v>1.4113421726602136</v>
      </c>
      <c r="AM548" s="24">
        <f t="shared" si="278"/>
        <v>0.85202945188681956</v>
      </c>
      <c r="AN548" s="136">
        <f t="shared" si="281"/>
        <v>7.4006984250987244</v>
      </c>
      <c r="AO548" s="136">
        <f t="shared" si="281"/>
        <v>7.4006968227576522</v>
      </c>
      <c r="AP548" s="136">
        <f t="shared" si="281"/>
        <v>7.4006846263334634</v>
      </c>
      <c r="AQ548" s="136">
        <f t="shared" si="281"/>
        <v>7.4005918016956507</v>
      </c>
      <c r="AR548" s="136">
        <f t="shared" si="281"/>
        <v>7.3998859098042979</v>
      </c>
      <c r="AS548" s="136">
        <f t="shared" si="281"/>
        <v>7.3945509138551646</v>
      </c>
      <c r="AT548" s="136">
        <f t="shared" si="281"/>
        <v>7.355944174308469</v>
      </c>
      <c r="AU548" s="136">
        <f t="shared" si="279"/>
        <v>7.1309943848919737</v>
      </c>
    </row>
    <row r="549" spans="1:47" ht="12.95" customHeight="1" x14ac:dyDescent="0.2">
      <c r="A549" s="63" t="s">
        <v>671</v>
      </c>
      <c r="B549" s="64" t="s">
        <v>644</v>
      </c>
      <c r="C549" s="63">
        <v>54911.582300000002</v>
      </c>
      <c r="D549" s="63">
        <v>1E-4</v>
      </c>
      <c r="E549" s="129">
        <f t="shared" si="265"/>
        <v>62731.928379634977</v>
      </c>
      <c r="F549" s="129">
        <f t="shared" si="266"/>
        <v>62732</v>
      </c>
      <c r="G549" s="130">
        <f t="shared" si="261"/>
        <v>-1.6998799990687985E-2</v>
      </c>
      <c r="K549" s="129">
        <f t="shared" si="262"/>
        <v>-1.6998799990687985E-2</v>
      </c>
      <c r="O549" s="129">
        <f t="shared" ca="1" si="263"/>
        <v>-1.5596476618800689E-2</v>
      </c>
      <c r="P549" s="129" t="s">
        <v>567</v>
      </c>
      <c r="Q549" s="201">
        <f t="shared" si="267"/>
        <v>39893.082300000002</v>
      </c>
      <c r="S549" s="131">
        <v>1</v>
      </c>
      <c r="T549" s="129" t="s">
        <v>567</v>
      </c>
      <c r="Z549" s="24">
        <f t="shared" si="268"/>
        <v>62732</v>
      </c>
      <c r="AA549" s="136">
        <f t="shared" si="269"/>
        <v>-1.091447684503959E-2</v>
      </c>
      <c r="AB549" s="136">
        <f t="shared" si="270"/>
        <v>-6.0843231456483952E-3</v>
      </c>
      <c r="AC549" s="136">
        <f t="shared" si="280"/>
        <v>-6.0843231456483952E-3</v>
      </c>
      <c r="AD549" s="136"/>
      <c r="AE549" s="136">
        <f t="shared" si="271"/>
        <v>3.7018988140672785E-5</v>
      </c>
      <c r="AF549" s="202">
        <f t="shared" si="272"/>
        <v>39893.082300000002</v>
      </c>
      <c r="AG549" s="203"/>
      <c r="AH549" s="24">
        <f t="shared" si="273"/>
        <v>4.7972784590534527E-3</v>
      </c>
      <c r="AI549" s="24">
        <f t="shared" si="274"/>
        <v>1.0435963702242039</v>
      </c>
      <c r="AJ549" s="24">
        <f t="shared" si="275"/>
        <v>0.74147880798046695</v>
      </c>
      <c r="AK549" s="24">
        <f t="shared" si="276"/>
        <v>0.29681535759335997</v>
      </c>
      <c r="AL549" s="24">
        <f t="shared" si="277"/>
        <v>1.424958681305655</v>
      </c>
      <c r="AM549" s="24">
        <f t="shared" si="278"/>
        <v>0.86384893239611849</v>
      </c>
      <c r="AN549" s="136">
        <f t="shared" si="281"/>
        <v>7.4131210928633919</v>
      </c>
      <c r="AO549" s="136">
        <f t="shared" si="281"/>
        <v>7.4131196950867002</v>
      </c>
      <c r="AP549" s="136">
        <f t="shared" si="281"/>
        <v>7.4131087764256574</v>
      </c>
      <c r="AQ549" s="136">
        <f t="shared" si="281"/>
        <v>7.4130234945577795</v>
      </c>
      <c r="AR549" s="136">
        <f t="shared" si="281"/>
        <v>7.4123579169732139</v>
      </c>
      <c r="AS549" s="136">
        <f t="shared" si="281"/>
        <v>7.407195275921314</v>
      </c>
      <c r="AT549" s="136">
        <f t="shared" si="281"/>
        <v>7.3688883816502138</v>
      </c>
      <c r="AU549" s="136">
        <f t="shared" si="279"/>
        <v>7.1418058348466396</v>
      </c>
    </row>
    <row r="550" spans="1:47" ht="12.95" customHeight="1" x14ac:dyDescent="0.2">
      <c r="A550" s="52" t="s">
        <v>691</v>
      </c>
      <c r="B550" s="64" t="s">
        <v>644</v>
      </c>
      <c r="C550" s="63">
        <v>54912.768700000001</v>
      </c>
      <c r="D550" s="63">
        <v>2.0000000000000001E-4</v>
      </c>
      <c r="E550" s="129">
        <f t="shared" si="265"/>
        <v>62736.926991365784</v>
      </c>
      <c r="F550" s="129">
        <f t="shared" si="266"/>
        <v>62737</v>
      </c>
      <c r="G550" s="130">
        <f t="shared" si="261"/>
        <v>-1.7328299996734131E-2</v>
      </c>
      <c r="J550" s="130"/>
      <c r="K550" s="129">
        <f t="shared" si="262"/>
        <v>-1.7328299996734131E-2</v>
      </c>
      <c r="O550" s="199">
        <f t="shared" ca="1" si="263"/>
        <v>-1.5586869186017718E-2</v>
      </c>
      <c r="P550" s="129" t="s">
        <v>567</v>
      </c>
      <c r="Q550" s="201">
        <f t="shared" si="267"/>
        <v>39894.268700000001</v>
      </c>
      <c r="S550" s="131">
        <v>1</v>
      </c>
      <c r="T550" s="129" t="s">
        <v>567</v>
      </c>
      <c r="Z550" s="24">
        <f t="shared" si="268"/>
        <v>62737</v>
      </c>
      <c r="AA550" s="136">
        <f t="shared" si="269"/>
        <v>-1.0906565176950701E-2</v>
      </c>
      <c r="AB550" s="136">
        <f t="shared" si="270"/>
        <v>-6.4217348197834305E-3</v>
      </c>
      <c r="AC550" s="136">
        <f t="shared" si="280"/>
        <v>-6.4217348197834305E-3</v>
      </c>
      <c r="AD550" s="136"/>
      <c r="AE550" s="136">
        <f t="shared" si="271"/>
        <v>4.1238678095618929E-5</v>
      </c>
      <c r="AF550" s="202">
        <f t="shared" si="272"/>
        <v>39894.268700000001</v>
      </c>
      <c r="AG550" s="203"/>
      <c r="AH550" s="24">
        <f t="shared" si="273"/>
        <v>4.803411987142338E-3</v>
      </c>
      <c r="AI550" s="24">
        <f t="shared" si="274"/>
        <v>1.0433595861712266</v>
      </c>
      <c r="AJ550" s="24">
        <f t="shared" si="275"/>
        <v>0.74201381114407583</v>
      </c>
      <c r="AK550" s="24">
        <f t="shared" si="276"/>
        <v>0.29685004006578802</v>
      </c>
      <c r="AL550" s="24">
        <f t="shared" si="277"/>
        <v>1.4257563833154228</v>
      </c>
      <c r="AM550" s="24">
        <f t="shared" si="278"/>
        <v>0.86454566006424183</v>
      </c>
      <c r="AN550" s="136">
        <f t="shared" si="281"/>
        <v>7.4138503456465363</v>
      </c>
      <c r="AO550" s="136">
        <f t="shared" si="281"/>
        <v>7.4138489592399219</v>
      </c>
      <c r="AP550" s="136">
        <f t="shared" si="281"/>
        <v>7.4138381126277153</v>
      </c>
      <c r="AQ550" s="136">
        <f t="shared" si="281"/>
        <v>7.4137532623079103</v>
      </c>
      <c r="AR550" s="136">
        <f t="shared" si="281"/>
        <v>7.413090026232398</v>
      </c>
      <c r="AS550" s="136">
        <f t="shared" si="281"/>
        <v>7.4079375650076393</v>
      </c>
      <c r="AT550" s="136">
        <f t="shared" si="281"/>
        <v>7.3696489814378392</v>
      </c>
      <c r="AU550" s="136">
        <f t="shared" si="279"/>
        <v>7.1424418024910326</v>
      </c>
    </row>
    <row r="551" spans="1:47" ht="12.95" customHeight="1" x14ac:dyDescent="0.2">
      <c r="A551" s="63" t="s">
        <v>671</v>
      </c>
      <c r="B551" s="64" t="s">
        <v>646</v>
      </c>
      <c r="C551" s="63">
        <v>54914.548600000002</v>
      </c>
      <c r="D551" s="63">
        <v>1E-4</v>
      </c>
      <c r="E551" s="129">
        <f t="shared" si="265"/>
        <v>62744.426172940024</v>
      </c>
      <c r="F551" s="129">
        <f t="shared" si="266"/>
        <v>62744.5</v>
      </c>
      <c r="G551" s="130">
        <f t="shared" si="261"/>
        <v>-1.7522549991554115E-2</v>
      </c>
      <c r="K551" s="129">
        <f t="shared" si="262"/>
        <v>-1.7522549991554115E-2</v>
      </c>
      <c r="O551" s="129">
        <f t="shared" ca="1" si="263"/>
        <v>-1.5572458036843248E-2</v>
      </c>
      <c r="P551" s="129" t="s">
        <v>567</v>
      </c>
      <c r="Q551" s="201">
        <f t="shared" si="267"/>
        <v>39896.048600000002</v>
      </c>
      <c r="S551" s="131">
        <v>1</v>
      </c>
      <c r="T551" s="129" t="s">
        <v>567</v>
      </c>
      <c r="Z551" s="24">
        <f t="shared" si="268"/>
        <v>62744.5</v>
      </c>
      <c r="AA551" s="136">
        <f t="shared" si="269"/>
        <v>-1.0894703947650979E-2</v>
      </c>
      <c r="AB551" s="136">
        <f t="shared" si="270"/>
        <v>-6.6278460439031361E-3</v>
      </c>
      <c r="AC551" s="136">
        <f t="shared" si="280"/>
        <v>-6.6278460439031361E-3</v>
      </c>
      <c r="AD551" s="136"/>
      <c r="AE551" s="136">
        <f t="shared" si="271"/>
        <v>4.392834318168245E-5</v>
      </c>
      <c r="AF551" s="202">
        <f t="shared" si="272"/>
        <v>39896.048600000002</v>
      </c>
      <c r="AG551" s="203"/>
      <c r="AH551" s="24">
        <f t="shared" si="273"/>
        <v>4.8126048814420477E-3</v>
      </c>
      <c r="AI551" s="24">
        <f t="shared" si="274"/>
        <v>1.0430045598760944</v>
      </c>
      <c r="AJ551" s="24">
        <f t="shared" si="275"/>
        <v>0.74281497617072034</v>
      </c>
      <c r="AK551" s="24">
        <f t="shared" si="276"/>
        <v>0.29690168040929543</v>
      </c>
      <c r="AL551" s="24">
        <f t="shared" si="277"/>
        <v>1.4269522577544476</v>
      </c>
      <c r="AM551" s="24">
        <f t="shared" si="278"/>
        <v>0.86559105953736315</v>
      </c>
      <c r="AN551" s="136">
        <f t="shared" ref="AN551:AT560" si="282">$AU551+$AB$7*SIN(AO551)</f>
        <v>7.414943914585499</v>
      </c>
      <c r="AO551" s="136">
        <f t="shared" si="282"/>
        <v>7.4149425450994917</v>
      </c>
      <c r="AP551" s="136">
        <f t="shared" si="282"/>
        <v>7.4149318059214213</v>
      </c>
      <c r="AQ551" s="136">
        <f t="shared" si="282"/>
        <v>7.4148476003962278</v>
      </c>
      <c r="AR551" s="136">
        <f t="shared" si="282"/>
        <v>7.4141878702066935</v>
      </c>
      <c r="AS551" s="136">
        <f t="shared" si="282"/>
        <v>7.4090506866137895</v>
      </c>
      <c r="AT551" s="136">
        <f t="shared" si="282"/>
        <v>7.3707897088003307</v>
      </c>
      <c r="AU551" s="136">
        <f t="shared" si="279"/>
        <v>7.1433957539576207</v>
      </c>
    </row>
    <row r="552" spans="1:47" ht="12.95" customHeight="1" x14ac:dyDescent="0.2">
      <c r="A552" s="52" t="s">
        <v>691</v>
      </c>
      <c r="B552" s="64" t="s">
        <v>646</v>
      </c>
      <c r="C552" s="63">
        <v>54916.684399999998</v>
      </c>
      <c r="D552" s="63">
        <v>1E-4</v>
      </c>
      <c r="E552" s="129">
        <f t="shared" si="265"/>
        <v>62753.42485376828</v>
      </c>
      <c r="F552" s="129">
        <f t="shared" si="266"/>
        <v>62753.5</v>
      </c>
      <c r="G552" s="130">
        <f t="shared" si="261"/>
        <v>-1.7835649996413849E-2</v>
      </c>
      <c r="J552" s="130"/>
      <c r="K552" s="129">
        <f t="shared" si="262"/>
        <v>-1.7835649996413849E-2</v>
      </c>
      <c r="O552" s="199">
        <f t="shared" ca="1" si="263"/>
        <v>-1.5555164657833881E-2</v>
      </c>
      <c r="P552" s="129" t="s">
        <v>567</v>
      </c>
      <c r="Q552" s="201">
        <f t="shared" si="267"/>
        <v>39898.184399999998</v>
      </c>
      <c r="S552" s="131">
        <v>1</v>
      </c>
      <c r="T552" s="129" t="s">
        <v>567</v>
      </c>
      <c r="Z552" s="24">
        <f t="shared" si="268"/>
        <v>62753.5</v>
      </c>
      <c r="AA552" s="136">
        <f t="shared" si="269"/>
        <v>-1.088048041311325E-2</v>
      </c>
      <c r="AB552" s="136">
        <f t="shared" si="270"/>
        <v>-6.9551695833005994E-3</v>
      </c>
      <c r="AC552" s="136">
        <f t="shared" si="280"/>
        <v>-6.9551695833005994E-3</v>
      </c>
      <c r="AD552" s="136"/>
      <c r="AE552" s="136">
        <f t="shared" si="271"/>
        <v>4.8374383932469836E-5</v>
      </c>
      <c r="AF552" s="202">
        <f t="shared" si="272"/>
        <v>39898.184399999998</v>
      </c>
      <c r="AG552" s="203"/>
      <c r="AH552" s="24">
        <f t="shared" si="273"/>
        <v>4.8236246319797648E-3</v>
      </c>
      <c r="AI552" s="24">
        <f t="shared" si="274"/>
        <v>1.0425787661210622</v>
      </c>
      <c r="AJ552" s="24">
        <f t="shared" si="275"/>
        <v>0.74377425396116081</v>
      </c>
      <c r="AK552" s="24">
        <f t="shared" si="276"/>
        <v>0.29696304260902212</v>
      </c>
      <c r="AL552" s="24">
        <f t="shared" si="277"/>
        <v>1.4283862330877704</v>
      </c>
      <c r="AM552" s="24">
        <f t="shared" si="278"/>
        <v>0.8668460277660055</v>
      </c>
      <c r="AN552" s="136">
        <f t="shared" si="282"/>
        <v>7.4162557061372025</v>
      </c>
      <c r="AO552" s="136">
        <f t="shared" si="282"/>
        <v>7.416254356744127</v>
      </c>
      <c r="AP552" s="136">
        <f t="shared" si="282"/>
        <v>7.4162437454780568</v>
      </c>
      <c r="AQ552" s="136">
        <f t="shared" si="282"/>
        <v>7.41616030970415</v>
      </c>
      <c r="AR552" s="136">
        <f t="shared" si="282"/>
        <v>7.4155047764265563</v>
      </c>
      <c r="AS552" s="136">
        <f t="shared" si="282"/>
        <v>7.4103859382423112</v>
      </c>
      <c r="AT552" s="136">
        <f t="shared" si="282"/>
        <v>7.3721583084677551</v>
      </c>
      <c r="AU552" s="136">
        <f t="shared" si="279"/>
        <v>7.1445404957175267</v>
      </c>
    </row>
    <row r="553" spans="1:47" ht="12.95" customHeight="1" x14ac:dyDescent="0.2">
      <c r="A553" s="63" t="s">
        <v>671</v>
      </c>
      <c r="B553" s="64" t="s">
        <v>644</v>
      </c>
      <c r="C553" s="63">
        <v>54930.332499999997</v>
      </c>
      <c r="D553" s="63">
        <v>1E-4</v>
      </c>
      <c r="E553" s="129">
        <f t="shared" si="265"/>
        <v>62810.927848342857</v>
      </c>
      <c r="F553" s="129">
        <f t="shared" si="266"/>
        <v>62811</v>
      </c>
      <c r="G553" s="130">
        <f t="shared" si="261"/>
        <v>-1.7124899997725151E-2</v>
      </c>
      <c r="K553" s="129">
        <f t="shared" si="262"/>
        <v>-1.7124899997725151E-2</v>
      </c>
      <c r="O553" s="129">
        <f t="shared" ca="1" si="263"/>
        <v>-1.5444679180829618E-2</v>
      </c>
      <c r="P553" s="129" t="s">
        <v>567</v>
      </c>
      <c r="Q553" s="201">
        <f t="shared" si="267"/>
        <v>39911.832499999997</v>
      </c>
      <c r="S553" s="131">
        <v>1</v>
      </c>
      <c r="T553" s="129" t="s">
        <v>567</v>
      </c>
      <c r="Z553" s="24">
        <f t="shared" si="268"/>
        <v>62811</v>
      </c>
      <c r="AA553" s="136">
        <f t="shared" si="269"/>
        <v>-1.0789864180746102E-2</v>
      </c>
      <c r="AB553" s="136">
        <f t="shared" si="270"/>
        <v>-6.3350358169790497E-3</v>
      </c>
      <c r="AC553" s="136">
        <f t="shared" si="280"/>
        <v>-6.3350358169790497E-3</v>
      </c>
      <c r="AD553" s="136"/>
      <c r="AE553" s="136">
        <f t="shared" si="271"/>
        <v>4.0132678802407412E-5</v>
      </c>
      <c r="AF553" s="202">
        <f t="shared" si="272"/>
        <v>39911.832499999997</v>
      </c>
      <c r="AG553" s="203"/>
      <c r="AH553" s="24">
        <f t="shared" si="273"/>
        <v>4.8937263593469135E-3</v>
      </c>
      <c r="AI553" s="24">
        <f t="shared" si="274"/>
        <v>1.0398645874849282</v>
      </c>
      <c r="AJ553" s="24">
        <f t="shared" si="275"/>
        <v>0.74984854550151847</v>
      </c>
      <c r="AK553" s="24">
        <f t="shared" si="276"/>
        <v>0.29733956121689648</v>
      </c>
      <c r="AL553" s="24">
        <f t="shared" si="277"/>
        <v>1.4375201650227787</v>
      </c>
      <c r="AM553" s="24">
        <f t="shared" si="278"/>
        <v>0.87487656015377757</v>
      </c>
      <c r="AN553" s="136">
        <f t="shared" si="282"/>
        <v>7.4246239705189474</v>
      </c>
      <c r="AO553" s="136">
        <f t="shared" si="282"/>
        <v>7.4246227441557338</v>
      </c>
      <c r="AP553" s="136">
        <f t="shared" si="282"/>
        <v>7.4246129244303454</v>
      </c>
      <c r="AQ553" s="136">
        <f t="shared" si="282"/>
        <v>7.4245343035996978</v>
      </c>
      <c r="AR553" s="136">
        <f t="shared" si="282"/>
        <v>7.4239053182696857</v>
      </c>
      <c r="AS553" s="136">
        <f t="shared" si="282"/>
        <v>7.4189039802363776</v>
      </c>
      <c r="AT553" s="136">
        <f t="shared" si="282"/>
        <v>7.3808950868994616</v>
      </c>
      <c r="AU553" s="136">
        <f t="shared" si="279"/>
        <v>7.151854123628036</v>
      </c>
    </row>
    <row r="554" spans="1:47" ht="12.95" customHeight="1" x14ac:dyDescent="0.2">
      <c r="A554" s="63" t="s">
        <v>671</v>
      </c>
      <c r="B554" s="64" t="s">
        <v>646</v>
      </c>
      <c r="C554" s="63">
        <v>54930.450299999997</v>
      </c>
      <c r="D554" s="63">
        <v>2.0000000000000001E-4</v>
      </c>
      <c r="E554" s="129">
        <f t="shared" si="265"/>
        <v>62811.424170377497</v>
      </c>
      <c r="F554" s="129">
        <f t="shared" si="266"/>
        <v>62811.5</v>
      </c>
      <c r="G554" s="130">
        <f t="shared" si="261"/>
        <v>-1.7997850001847837E-2</v>
      </c>
      <c r="K554" s="129">
        <f t="shared" si="262"/>
        <v>-1.7997850001847837E-2</v>
      </c>
      <c r="O554" s="199">
        <f t="shared" ca="1" si="263"/>
        <v>-1.5443718437551324E-2</v>
      </c>
      <c r="P554" s="129" t="s">
        <v>567</v>
      </c>
      <c r="Q554" s="201">
        <f t="shared" si="267"/>
        <v>39911.950299999997</v>
      </c>
      <c r="S554" s="131">
        <v>1</v>
      </c>
      <c r="T554" s="129" t="s">
        <v>567</v>
      </c>
      <c r="Z554" s="24">
        <f t="shared" si="268"/>
        <v>62811.5</v>
      </c>
      <c r="AA554" s="136">
        <f t="shared" si="269"/>
        <v>-1.0789078160312233E-2</v>
      </c>
      <c r="AB554" s="136">
        <f t="shared" si="270"/>
        <v>-7.2087718415356043E-3</v>
      </c>
      <c r="AC554" s="136">
        <f t="shared" si="280"/>
        <v>-7.2087718415356043E-3</v>
      </c>
      <c r="AD554" s="136"/>
      <c r="AE554" s="136">
        <f t="shared" si="271"/>
        <v>5.1966391463316627E-5</v>
      </c>
      <c r="AF554" s="202">
        <f t="shared" si="272"/>
        <v>39911.950299999997</v>
      </c>
      <c r="AG554" s="203"/>
      <c r="AH554" s="24">
        <f t="shared" si="273"/>
        <v>4.8943336447807876E-3</v>
      </c>
      <c r="AI554" s="24">
        <f t="shared" si="274"/>
        <v>1.0398410330484507</v>
      </c>
      <c r="AJ554" s="24">
        <f t="shared" si="275"/>
        <v>0.74990095378871424</v>
      </c>
      <c r="AK554" s="24">
        <f t="shared" si="276"/>
        <v>0.29734271823206343</v>
      </c>
      <c r="AL554" s="24">
        <f t="shared" si="277"/>
        <v>1.4375993818996862</v>
      </c>
      <c r="AM554" s="24">
        <f t="shared" si="278"/>
        <v>0.8749464876705213</v>
      </c>
      <c r="AN554" s="136">
        <f t="shared" si="282"/>
        <v>7.4246966424236165</v>
      </c>
      <c r="AO554" s="136">
        <f t="shared" si="282"/>
        <v>7.4246954170904811</v>
      </c>
      <c r="AP554" s="136">
        <f t="shared" si="282"/>
        <v>7.4246856040554494</v>
      </c>
      <c r="AQ554" s="136">
        <f t="shared" si="282"/>
        <v>7.4246070243145175</v>
      </c>
      <c r="AR554" s="136">
        <f t="shared" si="282"/>
        <v>7.4239782677926387</v>
      </c>
      <c r="AS554" s="136">
        <f t="shared" si="282"/>
        <v>7.4189779535733615</v>
      </c>
      <c r="AT554" s="136">
        <f t="shared" si="282"/>
        <v>7.3809710052666002</v>
      </c>
      <c r="AU554" s="136">
        <f t="shared" si="279"/>
        <v>7.1519177203924746</v>
      </c>
    </row>
    <row r="555" spans="1:47" ht="12.95" customHeight="1" x14ac:dyDescent="0.2">
      <c r="A555" s="63" t="s">
        <v>685</v>
      </c>
      <c r="B555" s="64" t="s">
        <v>644</v>
      </c>
      <c r="C555" s="63">
        <v>54933.417999999998</v>
      </c>
      <c r="D555" s="63">
        <v>1.1999999999999999E-3</v>
      </c>
      <c r="E555" s="129">
        <f t="shared" si="265"/>
        <v>62823.927862246623</v>
      </c>
      <c r="F555" s="129">
        <f t="shared" si="266"/>
        <v>62824</v>
      </c>
      <c r="G555" s="130">
        <f t="shared" si="261"/>
        <v>-1.7121600001701154E-2</v>
      </c>
      <c r="K555" s="129">
        <f t="shared" si="262"/>
        <v>-1.7121600001701154E-2</v>
      </c>
      <c r="O555" s="129">
        <f t="shared" ca="1" si="263"/>
        <v>-1.5419699855593869E-2</v>
      </c>
      <c r="P555" s="129" t="s">
        <v>567</v>
      </c>
      <c r="Q555" s="201">
        <f t="shared" si="267"/>
        <v>39914.917999999998</v>
      </c>
      <c r="S555" s="131">
        <v>0.8</v>
      </c>
      <c r="T555" s="129" t="s">
        <v>567</v>
      </c>
      <c r="Z555" s="24">
        <f t="shared" si="268"/>
        <v>62824</v>
      </c>
      <c r="AA555" s="136">
        <f t="shared" si="269"/>
        <v>-1.076943857331966E-2</v>
      </c>
      <c r="AB555" s="136">
        <f t="shared" si="270"/>
        <v>-6.3521614283814937E-3</v>
      </c>
      <c r="AC555" s="136">
        <f t="shared" si="280"/>
        <v>-6.3521614283814937E-3</v>
      </c>
      <c r="AD555" s="136"/>
      <c r="AE555" s="136">
        <f t="shared" si="271"/>
        <v>3.2279963849774096E-5</v>
      </c>
      <c r="AF555" s="202">
        <f t="shared" si="272"/>
        <v>39914.917999999998</v>
      </c>
      <c r="AG555" s="203"/>
      <c r="AH555" s="24">
        <f t="shared" si="273"/>
        <v>4.9095029067733695E-3</v>
      </c>
      <c r="AI555" s="24">
        <f t="shared" si="274"/>
        <v>1.0392524380112063</v>
      </c>
      <c r="AJ555" s="24">
        <f t="shared" si="275"/>
        <v>0.75120886117938546</v>
      </c>
      <c r="AK555" s="24">
        <f t="shared" si="276"/>
        <v>0.29742099137447647</v>
      </c>
      <c r="AL555" s="24">
        <f t="shared" si="277"/>
        <v>1.4395786379826914</v>
      </c>
      <c r="AM555" s="24">
        <f t="shared" si="278"/>
        <v>0.87669522175888359</v>
      </c>
      <c r="AN555" s="136">
        <f t="shared" si="282"/>
        <v>7.4265129051559047</v>
      </c>
      <c r="AO555" s="136">
        <f t="shared" si="282"/>
        <v>7.4265117053565239</v>
      </c>
      <c r="AP555" s="136">
        <f t="shared" si="282"/>
        <v>7.4265020585137691</v>
      </c>
      <c r="AQ555" s="136">
        <f t="shared" si="282"/>
        <v>7.4264245016564754</v>
      </c>
      <c r="AR555" s="136">
        <f t="shared" si="282"/>
        <v>7.4258014537203207</v>
      </c>
      <c r="AS555" s="136">
        <f t="shared" si="282"/>
        <v>7.4208267455790651</v>
      </c>
      <c r="AT555" s="136">
        <f t="shared" si="282"/>
        <v>7.3828686632300142</v>
      </c>
      <c r="AU555" s="136">
        <f t="shared" si="279"/>
        <v>7.1535076395034549</v>
      </c>
    </row>
    <row r="556" spans="1:47" ht="12.95" customHeight="1" x14ac:dyDescent="0.2">
      <c r="A556" s="63" t="s">
        <v>685</v>
      </c>
      <c r="B556" s="64" t="s">
        <v>646</v>
      </c>
      <c r="C556" s="63">
        <v>54933.537199999999</v>
      </c>
      <c r="D556" s="63">
        <v>8.9999999999999998E-4</v>
      </c>
      <c r="E556" s="129">
        <f t="shared" si="265"/>
        <v>62824.430082845342</v>
      </c>
      <c r="F556" s="129">
        <f t="shared" si="266"/>
        <v>62824.5</v>
      </c>
      <c r="G556" s="130">
        <f t="shared" si="261"/>
        <v>-1.6594549997535069E-2</v>
      </c>
      <c r="K556" s="129">
        <f t="shared" si="262"/>
        <v>-1.6594549997535069E-2</v>
      </c>
      <c r="O556" s="199">
        <f t="shared" ca="1" si="263"/>
        <v>-1.5418739112315574E-2</v>
      </c>
      <c r="P556" s="129" t="s">
        <v>567</v>
      </c>
      <c r="Q556" s="201">
        <f t="shared" si="267"/>
        <v>39915.037199999999</v>
      </c>
      <c r="S556" s="131">
        <v>1</v>
      </c>
      <c r="T556" s="129" t="s">
        <v>567</v>
      </c>
      <c r="Z556" s="24">
        <f t="shared" si="268"/>
        <v>62824.5</v>
      </c>
      <c r="AA556" s="136">
        <f t="shared" si="269"/>
        <v>-1.0768653426907152E-2</v>
      </c>
      <c r="AB556" s="136">
        <f t="shared" si="270"/>
        <v>-5.825896570627917E-3</v>
      </c>
      <c r="AC556" s="136">
        <f t="shared" si="280"/>
        <v>-5.825896570627917E-3</v>
      </c>
      <c r="AD556" s="136"/>
      <c r="AE556" s="136">
        <f t="shared" si="271"/>
        <v>3.3941070851654126E-5</v>
      </c>
      <c r="AF556" s="202">
        <f t="shared" si="272"/>
        <v>39915.037199999999</v>
      </c>
      <c r="AG556" s="203"/>
      <c r="AH556" s="24">
        <f t="shared" si="273"/>
        <v>4.9101091621858864E-3</v>
      </c>
      <c r="AI556" s="24">
        <f t="shared" si="274"/>
        <v>1.0392289048587431</v>
      </c>
      <c r="AJ556" s="24">
        <f t="shared" si="275"/>
        <v>0.75126108553580395</v>
      </c>
      <c r="AK556" s="24">
        <f t="shared" si="276"/>
        <v>0.29742409623899618</v>
      </c>
      <c r="AL556" s="24">
        <f t="shared" si="277"/>
        <v>1.439657761616528</v>
      </c>
      <c r="AM556" s="24">
        <f t="shared" si="278"/>
        <v>0.87676519299805922</v>
      </c>
      <c r="AN556" s="136">
        <f t="shared" si="282"/>
        <v>7.4265855342765228</v>
      </c>
      <c r="AO556" s="136">
        <f t="shared" si="282"/>
        <v>7.4265843354897987</v>
      </c>
      <c r="AP556" s="136">
        <f t="shared" si="282"/>
        <v>7.4265746952521665</v>
      </c>
      <c r="AQ556" s="136">
        <f t="shared" si="282"/>
        <v>7.4264971791359153</v>
      </c>
      <c r="AR556" s="136">
        <f t="shared" si="282"/>
        <v>7.425874359077234</v>
      </c>
      <c r="AS556" s="136">
        <f t="shared" si="282"/>
        <v>7.420900675601362</v>
      </c>
      <c r="AT556" s="136">
        <f t="shared" si="282"/>
        <v>7.3829445574941239</v>
      </c>
      <c r="AU556" s="136">
        <f t="shared" si="279"/>
        <v>7.1535712362678945</v>
      </c>
    </row>
    <row r="557" spans="1:47" ht="12.95" customHeight="1" x14ac:dyDescent="0.2">
      <c r="A557" s="52" t="s">
        <v>691</v>
      </c>
      <c r="B557" s="64" t="s">
        <v>644</v>
      </c>
      <c r="C557" s="63">
        <v>54933.655100000004</v>
      </c>
      <c r="D557" s="63">
        <v>2.0000000000000001E-4</v>
      </c>
      <c r="E557" s="129">
        <f t="shared" si="265"/>
        <v>62824.926826206</v>
      </c>
      <c r="F557" s="129">
        <f t="shared" si="266"/>
        <v>62825</v>
      </c>
      <c r="G557" s="130">
        <f t="shared" ref="G557:G560" si="283">C557-(C$7+F557*C$8)</f>
        <v>-1.7367499996908009E-2</v>
      </c>
      <c r="J557" s="130"/>
      <c r="K557" s="129">
        <f t="shared" si="262"/>
        <v>-1.7367499996908009E-2</v>
      </c>
      <c r="O557" s="129">
        <f t="shared" ca="1" si="263"/>
        <v>-1.541777836903728E-2</v>
      </c>
      <c r="P557" s="129" t="s">
        <v>567</v>
      </c>
      <c r="Q557" s="201">
        <f t="shared" si="267"/>
        <v>39915.155100000004</v>
      </c>
      <c r="S557" s="131">
        <v>1</v>
      </c>
      <c r="T557" s="129" t="s">
        <v>567</v>
      </c>
      <c r="Z557" s="24">
        <f t="shared" si="268"/>
        <v>62825</v>
      </c>
      <c r="AA557" s="136">
        <f t="shared" si="269"/>
        <v>-1.076786831412385E-2</v>
      </c>
      <c r="AB557" s="136">
        <f t="shared" si="270"/>
        <v>-6.599631682784159E-3</v>
      </c>
      <c r="AC557" s="136">
        <f t="shared" si="280"/>
        <v>-6.599631682784159E-3</v>
      </c>
      <c r="AD557" s="136"/>
      <c r="AE557" s="136">
        <f t="shared" si="271"/>
        <v>4.3555138348408473E-5</v>
      </c>
      <c r="AF557" s="202">
        <f t="shared" si="272"/>
        <v>39915.155100000004</v>
      </c>
      <c r="AG557" s="203"/>
      <c r="AH557" s="24">
        <f t="shared" si="273"/>
        <v>4.9107153779691885E-3</v>
      </c>
      <c r="AI557" s="24">
        <f t="shared" si="274"/>
        <v>1.0392053725265131</v>
      </c>
      <c r="AJ557" s="24">
        <f t="shared" si="275"/>
        <v>0.75131330282400655</v>
      </c>
      <c r="AK557" s="24">
        <f t="shared" si="276"/>
        <v>0.29742719910098558</v>
      </c>
      <c r="AL557" s="24">
        <f t="shared" si="277"/>
        <v>1.4397368816668734</v>
      </c>
      <c r="AM557" s="24">
        <f t="shared" si="278"/>
        <v>0.87683516592219624</v>
      </c>
      <c r="AN557" s="136">
        <f t="shared" si="282"/>
        <v>7.4266581617523739</v>
      </c>
      <c r="AO557" s="136">
        <f t="shared" si="282"/>
        <v>7.4266569639776394</v>
      </c>
      <c r="AP557" s="136">
        <f t="shared" si="282"/>
        <v>7.4266473303418641</v>
      </c>
      <c r="AQ557" s="136">
        <f t="shared" si="282"/>
        <v>7.4265698549532528</v>
      </c>
      <c r="AR557" s="136">
        <f t="shared" si="282"/>
        <v>7.4259472627361047</v>
      </c>
      <c r="AS557" s="136">
        <f t="shared" si="282"/>
        <v>7.420974603957573</v>
      </c>
      <c r="AT557" s="136">
        <f t="shared" si="282"/>
        <v>7.3830204508305206</v>
      </c>
      <c r="AU557" s="136">
        <f t="shared" si="279"/>
        <v>7.1536348330323332</v>
      </c>
    </row>
    <row r="558" spans="1:47" ht="12.95" customHeight="1" x14ac:dyDescent="0.2">
      <c r="A558" s="63" t="s">
        <v>685</v>
      </c>
      <c r="B558" s="64" t="s">
        <v>644</v>
      </c>
      <c r="C558" s="63">
        <v>54937.453500000003</v>
      </c>
      <c r="D558" s="63">
        <v>1E-4</v>
      </c>
      <c r="E558" s="129">
        <f t="shared" si="265"/>
        <v>62840.930473203902</v>
      </c>
      <c r="F558" s="129">
        <f t="shared" si="266"/>
        <v>62841</v>
      </c>
      <c r="G558" s="130">
        <f t="shared" si="283"/>
        <v>-1.6501899997820146E-2</v>
      </c>
      <c r="K558" s="129">
        <f t="shared" si="262"/>
        <v>-1.6501899997820146E-2</v>
      </c>
      <c r="O558" s="199">
        <f t="shared" ca="1" si="263"/>
        <v>-1.5387034584131737E-2</v>
      </c>
      <c r="P558" s="129" t="s">
        <v>567</v>
      </c>
      <c r="Q558" s="201">
        <f t="shared" si="267"/>
        <v>39918.953500000003</v>
      </c>
      <c r="S558" s="131">
        <v>1</v>
      </c>
      <c r="T558" s="129" t="s">
        <v>567</v>
      </c>
      <c r="Z558" s="24">
        <f t="shared" si="268"/>
        <v>62841</v>
      </c>
      <c r="AA558" s="136">
        <f t="shared" si="269"/>
        <v>-1.0742762466995319E-2</v>
      </c>
      <c r="AB558" s="136">
        <f t="shared" si="270"/>
        <v>-5.7591375308248278E-3</v>
      </c>
      <c r="AC558" s="136">
        <f t="shared" si="280"/>
        <v>-5.7591375308248278E-3</v>
      </c>
      <c r="AD558" s="136"/>
      <c r="AE558" s="136">
        <f t="shared" si="271"/>
        <v>3.3167665098955094E-5</v>
      </c>
      <c r="AF558" s="202">
        <f t="shared" si="272"/>
        <v>39918.953500000003</v>
      </c>
      <c r="AG558" s="203"/>
      <c r="AH558" s="24">
        <f t="shared" si="273"/>
        <v>4.9300933530977229E-3</v>
      </c>
      <c r="AI558" s="24">
        <f t="shared" si="274"/>
        <v>1.0384527716902432</v>
      </c>
      <c r="AJ558" s="24">
        <f t="shared" si="275"/>
        <v>0.75298052671252202</v>
      </c>
      <c r="AK558" s="24">
        <f t="shared" si="276"/>
        <v>0.29752543479396515</v>
      </c>
      <c r="AL558" s="24">
        <f t="shared" si="277"/>
        <v>1.4422668324292223</v>
      </c>
      <c r="AM558" s="24">
        <f t="shared" si="278"/>
        <v>0.87907519063328776</v>
      </c>
      <c r="AN558" s="136">
        <f t="shared" si="282"/>
        <v>7.428981372887006</v>
      </c>
      <c r="AO558" s="136">
        <f t="shared" si="282"/>
        <v>7.4289802071459663</v>
      </c>
      <c r="AP558" s="136">
        <f t="shared" si="282"/>
        <v>7.4289707830496532</v>
      </c>
      <c r="AQ558" s="136">
        <f t="shared" si="282"/>
        <v>7.4288946038725818</v>
      </c>
      <c r="AR558" s="136">
        <f t="shared" si="282"/>
        <v>7.4282792835454998</v>
      </c>
      <c r="AS558" s="136">
        <f t="shared" si="282"/>
        <v>7.4233394316060188</v>
      </c>
      <c r="AT558" s="136">
        <f t="shared" si="282"/>
        <v>7.3854485474661251</v>
      </c>
      <c r="AU558" s="136">
        <f t="shared" si="279"/>
        <v>7.1556699294943886</v>
      </c>
    </row>
    <row r="559" spans="1:47" ht="12.95" customHeight="1" x14ac:dyDescent="0.2">
      <c r="A559" s="63" t="s">
        <v>685</v>
      </c>
      <c r="B559" s="64" t="s">
        <v>646</v>
      </c>
      <c r="C559" s="63">
        <v>54937.570699999997</v>
      </c>
      <c r="D559" s="63">
        <v>1.4E-3</v>
      </c>
      <c r="E559" s="129">
        <f t="shared" si="265"/>
        <v>62841.424267282477</v>
      </c>
      <c r="F559" s="129">
        <f t="shared" si="266"/>
        <v>62841.5</v>
      </c>
      <c r="G559" s="130">
        <f t="shared" si="283"/>
        <v>-1.7974850001337472E-2</v>
      </c>
      <c r="K559" s="129">
        <f t="shared" si="262"/>
        <v>-1.7974850001337472E-2</v>
      </c>
      <c r="O559" s="129">
        <f t="shared" ca="1" si="263"/>
        <v>-1.5386073840853443E-2</v>
      </c>
      <c r="P559" s="129" t="s">
        <v>567</v>
      </c>
      <c r="Q559" s="201">
        <f t="shared" si="267"/>
        <v>39919.070699999997</v>
      </c>
      <c r="S559" s="131">
        <v>0.8</v>
      </c>
      <c r="T559" s="129" t="s">
        <v>567</v>
      </c>
      <c r="Z559" s="24">
        <f t="shared" si="268"/>
        <v>62841.5</v>
      </c>
      <c r="AA559" s="136">
        <f t="shared" si="269"/>
        <v>-1.0741978464510769E-2</v>
      </c>
      <c r="AB559" s="136">
        <f t="shared" si="270"/>
        <v>-7.232871536826703E-3</v>
      </c>
      <c r="AC559" s="136">
        <f t="shared" si="280"/>
        <v>-7.232871536826703E-3</v>
      </c>
      <c r="AD559" s="136"/>
      <c r="AE559" s="136">
        <f t="shared" si="271"/>
        <v>4.18515445345903E-5</v>
      </c>
      <c r="AF559" s="202">
        <f t="shared" si="272"/>
        <v>39919.070699999997</v>
      </c>
      <c r="AG559" s="203"/>
      <c r="AH559" s="24">
        <f t="shared" si="273"/>
        <v>4.9306982605822692E-3</v>
      </c>
      <c r="AI559" s="24">
        <f t="shared" si="274"/>
        <v>1.038429266492386</v>
      </c>
      <c r="AJ559" s="24">
        <f t="shared" si="275"/>
        <v>0.75303251100130431</v>
      </c>
      <c r="AK559" s="24">
        <f t="shared" si="276"/>
        <v>0.29752847170793112</v>
      </c>
      <c r="AL559" s="24">
        <f t="shared" si="277"/>
        <v>1.4423458343401019</v>
      </c>
      <c r="AM559" s="24">
        <f t="shared" si="278"/>
        <v>0.87914521929983536</v>
      </c>
      <c r="AN559" s="136">
        <f t="shared" si="282"/>
        <v>7.4290539461178309</v>
      </c>
      <c r="AO559" s="136">
        <f t="shared" si="282"/>
        <v>7.4290527813669618</v>
      </c>
      <c r="AP559" s="136">
        <f t="shared" si="282"/>
        <v>7.4290433637651665</v>
      </c>
      <c r="AQ559" s="136">
        <f t="shared" si="282"/>
        <v>7.4289672248737935</v>
      </c>
      <c r="AR559" s="136">
        <f t="shared" si="282"/>
        <v>7.4283521311963367</v>
      </c>
      <c r="AS559" s="136">
        <f t="shared" si="282"/>
        <v>7.4234133049760525</v>
      </c>
      <c r="AT559" s="136">
        <f t="shared" si="282"/>
        <v>7.3855244101601638</v>
      </c>
      <c r="AU559" s="136">
        <f t="shared" si="279"/>
        <v>7.1557335262588273</v>
      </c>
    </row>
    <row r="560" spans="1:47" ht="12.95" customHeight="1" x14ac:dyDescent="0.2">
      <c r="A560" s="63" t="s">
        <v>672</v>
      </c>
      <c r="B560" s="64" t="s">
        <v>644</v>
      </c>
      <c r="C560" s="63">
        <v>54955.729299999999</v>
      </c>
      <c r="D560" s="63">
        <v>2.0000000000000001E-4</v>
      </c>
      <c r="E560" s="129">
        <f t="shared" si="265"/>
        <v>62917.931171341079</v>
      </c>
      <c r="F560" s="129">
        <f t="shared" si="266"/>
        <v>62918</v>
      </c>
      <c r="G560" s="130">
        <f t="shared" si="283"/>
        <v>-1.6336199994839262E-2</v>
      </c>
      <c r="K560" s="129">
        <f t="shared" si="262"/>
        <v>-1.6336199994839262E-2</v>
      </c>
      <c r="O560" s="199">
        <f t="shared" ca="1" si="263"/>
        <v>-1.5239080119273857E-2</v>
      </c>
      <c r="P560" s="129" t="s">
        <v>567</v>
      </c>
      <c r="Q560" s="201">
        <f t="shared" si="267"/>
        <v>39937.229299999999</v>
      </c>
      <c r="S560" s="131">
        <v>1</v>
      </c>
      <c r="T560" s="129" t="s">
        <v>567</v>
      </c>
      <c r="Z560" s="24">
        <f t="shared" si="268"/>
        <v>62918</v>
      </c>
      <c r="AA560" s="136">
        <f t="shared" si="269"/>
        <v>-1.0622423200910846E-2</v>
      </c>
      <c r="AB560" s="136">
        <f t="shared" si="270"/>
        <v>-5.7137767939284163E-3</v>
      </c>
      <c r="AC560" s="136">
        <f t="shared" si="280"/>
        <v>-5.7137767939284163E-3</v>
      </c>
      <c r="AD560" s="136"/>
      <c r="AE560" s="136">
        <f t="shared" si="271"/>
        <v>3.2647245250834893E-5</v>
      </c>
      <c r="AF560" s="202">
        <f t="shared" si="272"/>
        <v>39937.229299999999</v>
      </c>
      <c r="AG560" s="203"/>
      <c r="AH560" s="24">
        <f t="shared" si="273"/>
        <v>5.0227813031821882E-3</v>
      </c>
      <c r="AI560" s="24">
        <f t="shared" si="274"/>
        <v>1.0348427512058709</v>
      </c>
      <c r="AJ560" s="24">
        <f t="shared" si="275"/>
        <v>0.76090328582523015</v>
      </c>
      <c r="AK560" s="24">
        <f t="shared" si="276"/>
        <v>0.29796976807791387</v>
      </c>
      <c r="AL560" s="24">
        <f t="shared" si="277"/>
        <v>1.4543911156967664</v>
      </c>
      <c r="AM560" s="24">
        <f t="shared" si="278"/>
        <v>0.88987970324826771</v>
      </c>
      <c r="AN560" s="136">
        <f t="shared" si="282"/>
        <v>7.440138331120802</v>
      </c>
      <c r="AO560" s="136">
        <f t="shared" si="282"/>
        <v>7.4401373103085922</v>
      </c>
      <c r="AP560" s="136">
        <f t="shared" si="282"/>
        <v>7.4401288487241235</v>
      </c>
      <c r="AQ560" s="136">
        <f t="shared" si="282"/>
        <v>7.4400587163278811</v>
      </c>
      <c r="AR560" s="136">
        <f t="shared" si="282"/>
        <v>7.4394778663208996</v>
      </c>
      <c r="AS560" s="136">
        <f t="shared" si="282"/>
        <v>7.4346962935119745</v>
      </c>
      <c r="AT560" s="136">
        <f t="shared" si="282"/>
        <v>7.3971204235570811</v>
      </c>
      <c r="AU560" s="136">
        <f t="shared" si="279"/>
        <v>7.1654638312180268</v>
      </c>
    </row>
    <row r="561" spans="1:47" ht="12.95" customHeight="1" x14ac:dyDescent="0.2">
      <c r="A561" s="52" t="s">
        <v>691</v>
      </c>
      <c r="B561" s="64" t="s">
        <v>644</v>
      </c>
      <c r="C561" s="63">
        <v>54964.2664</v>
      </c>
      <c r="D561" s="63">
        <v>1E-4</v>
      </c>
      <c r="E561" s="129">
        <f t="shared" si="265"/>
        <v>62953.900193767848</v>
      </c>
      <c r="F561" s="129">
        <f t="shared" si="266"/>
        <v>62954</v>
      </c>
      <c r="J561" s="130"/>
      <c r="O561" s="129">
        <f t="shared" ca="1" si="263"/>
        <v>-1.5169906603236402E-2</v>
      </c>
      <c r="P561" s="129" t="s">
        <v>567</v>
      </c>
      <c r="Q561" s="201">
        <f t="shared" si="267"/>
        <v>39945.7664</v>
      </c>
      <c r="R561" s="130">
        <f>C561-(C$7+F561*C$8)</f>
        <v>-2.3688599998422433E-2</v>
      </c>
      <c r="T561" s="129" t="s">
        <v>567</v>
      </c>
      <c r="Z561" s="24">
        <f t="shared" si="268"/>
        <v>62954</v>
      </c>
      <c r="AA561" s="136">
        <f t="shared" si="269"/>
        <v>-1.0566435482075962E-2</v>
      </c>
      <c r="AB561" s="136">
        <f t="shared" si="270"/>
        <v>1.0566435482075962E-2</v>
      </c>
      <c r="AC561" s="136">
        <f t="shared" si="280"/>
        <v>1.0566435482075962E-2</v>
      </c>
      <c r="AD561" s="136"/>
      <c r="AE561" s="136">
        <f t="shared" si="271"/>
        <v>0</v>
      </c>
      <c r="AF561" s="202">
        <f t="shared" si="272"/>
        <v>39945.7664</v>
      </c>
      <c r="AG561" s="203"/>
      <c r="AH561" s="24">
        <f t="shared" si="273"/>
        <v>5.0657923180170636E-3</v>
      </c>
      <c r="AI561" s="24">
        <f t="shared" si="274"/>
        <v>1.0331617728531912</v>
      </c>
      <c r="AJ561" s="24">
        <f t="shared" si="275"/>
        <v>0.7645505131630923</v>
      </c>
      <c r="AK561" s="24">
        <f t="shared" si="276"/>
        <v>0.29816152807032859</v>
      </c>
      <c r="AL561" s="24">
        <f t="shared" si="277"/>
        <v>1.4600307253204108</v>
      </c>
      <c r="AM561" s="24">
        <f t="shared" si="278"/>
        <v>0.89494519589351074</v>
      </c>
      <c r="AN561" s="136">
        <f t="shared" ref="AN561:AT570" si="284">$AU561+$AB$7*SIN(AO561)</f>
        <v>7.4453412650158386</v>
      </c>
      <c r="AO561" s="136">
        <f t="shared" si="284"/>
        <v>7.4453403069192046</v>
      </c>
      <c r="AP561" s="136">
        <f t="shared" si="284"/>
        <v>7.445332269868274</v>
      </c>
      <c r="AQ561" s="136">
        <f t="shared" si="284"/>
        <v>7.4452648564588353</v>
      </c>
      <c r="AR561" s="136">
        <f t="shared" si="284"/>
        <v>7.4446998168614735</v>
      </c>
      <c r="AS561" s="136">
        <f t="shared" si="284"/>
        <v>7.4399924290870461</v>
      </c>
      <c r="AT561" s="136">
        <f t="shared" si="284"/>
        <v>7.4025697925408016</v>
      </c>
      <c r="AU561" s="136">
        <f t="shared" si="279"/>
        <v>7.1700427982576507</v>
      </c>
    </row>
    <row r="562" spans="1:47" ht="12.95" customHeight="1" x14ac:dyDescent="0.2">
      <c r="A562" s="63" t="s">
        <v>685</v>
      </c>
      <c r="B562" s="64" t="s">
        <v>646</v>
      </c>
      <c r="C562" s="63">
        <v>54964.390800000001</v>
      </c>
      <c r="D562" s="63">
        <v>1E-4</v>
      </c>
      <c r="E562" s="129">
        <f t="shared" si="265"/>
        <v>62954.424323318854</v>
      </c>
      <c r="F562" s="129">
        <f t="shared" si="266"/>
        <v>62954.5</v>
      </c>
      <c r="G562" s="130">
        <f t="shared" ref="G562:G593" si="285">C562-(C$7+F562*C$8)</f>
        <v>-1.796154999465216E-2</v>
      </c>
      <c r="K562" s="129">
        <f t="shared" ref="K562:K593" si="286">G562</f>
        <v>-1.796154999465216E-2</v>
      </c>
      <c r="O562" s="199">
        <f t="shared" ca="1" si="263"/>
        <v>-1.5168945859958108E-2</v>
      </c>
      <c r="P562" s="129" t="s">
        <v>567</v>
      </c>
      <c r="Q562" s="201">
        <f t="shared" si="267"/>
        <v>39945.890800000001</v>
      </c>
      <c r="S562" s="131">
        <v>1</v>
      </c>
      <c r="T562" s="129" t="s">
        <v>567</v>
      </c>
      <c r="Z562" s="24">
        <f t="shared" si="268"/>
        <v>62954.5</v>
      </c>
      <c r="AA562" s="136">
        <f t="shared" si="269"/>
        <v>-1.056565911005407E-2</v>
      </c>
      <c r="AB562" s="136">
        <f t="shared" si="270"/>
        <v>-7.3958908845980897E-3</v>
      </c>
      <c r="AC562" s="136">
        <f t="shared" si="280"/>
        <v>-7.3958908845980897E-3</v>
      </c>
      <c r="AD562" s="136"/>
      <c r="AE562" s="136">
        <f t="shared" si="271"/>
        <v>5.4699201976881115E-5</v>
      </c>
      <c r="AF562" s="202">
        <f t="shared" si="272"/>
        <v>39945.890800000001</v>
      </c>
      <c r="AG562" s="203"/>
      <c r="AH562" s="24">
        <f t="shared" si="273"/>
        <v>5.0663882390389586E-3</v>
      </c>
      <c r="AI562" s="24">
        <f t="shared" si="274"/>
        <v>1.0331384568501139</v>
      </c>
      <c r="AJ562" s="24">
        <f t="shared" si="275"/>
        <v>0.76460091500287675</v>
      </c>
      <c r="AK562" s="24">
        <f t="shared" si="276"/>
        <v>0.298164120372645</v>
      </c>
      <c r="AL562" s="24">
        <f t="shared" si="277"/>
        <v>1.4601089242143419</v>
      </c>
      <c r="AM562" s="24">
        <f t="shared" si="278"/>
        <v>0.89501561360355164</v>
      </c>
      <c r="AN562" s="136">
        <f t="shared" si="284"/>
        <v>7.4454134684540012</v>
      </c>
      <c r="AO562" s="136">
        <f t="shared" si="284"/>
        <v>7.4454125112065803</v>
      </c>
      <c r="AP562" s="136">
        <f t="shared" si="284"/>
        <v>7.4454044799400769</v>
      </c>
      <c r="AQ562" s="136">
        <f t="shared" si="284"/>
        <v>7.4453371038119673</v>
      </c>
      <c r="AR562" s="136">
        <f t="shared" si="284"/>
        <v>7.4447722824061682</v>
      </c>
      <c r="AS562" s="136">
        <f t="shared" si="284"/>
        <v>7.4400659256464641</v>
      </c>
      <c r="AT562" s="136">
        <f t="shared" si="284"/>
        <v>7.4026454439362732</v>
      </c>
      <c r="AU562" s="136">
        <f t="shared" si="279"/>
        <v>7.1701063950220894</v>
      </c>
    </row>
    <row r="563" spans="1:47" ht="12.95" customHeight="1" x14ac:dyDescent="0.2">
      <c r="A563" s="52" t="s">
        <v>692</v>
      </c>
      <c r="B563" s="64" t="s">
        <v>644</v>
      </c>
      <c r="C563" s="63">
        <v>55163.883300000001</v>
      </c>
      <c r="D563" s="63">
        <v>2.0000000000000001E-4</v>
      </c>
      <c r="E563" s="129">
        <f t="shared" si="265"/>
        <v>63794.93810510316</v>
      </c>
      <c r="F563" s="129">
        <f t="shared" si="266"/>
        <v>63795</v>
      </c>
      <c r="G563" s="130">
        <f t="shared" si="285"/>
        <v>-1.4690500000142492E-2</v>
      </c>
      <c r="J563" s="130"/>
      <c r="K563" s="129">
        <f t="shared" si="286"/>
        <v>-1.4690500000142492E-2</v>
      </c>
      <c r="O563" s="129">
        <f t="shared" ca="1" si="263"/>
        <v>-1.3553936409139225E-2</v>
      </c>
      <c r="P563" s="129" t="s">
        <v>567</v>
      </c>
      <c r="Q563" s="201">
        <f t="shared" si="267"/>
        <v>40145.383300000001</v>
      </c>
      <c r="S563" s="131">
        <v>1</v>
      </c>
      <c r="T563" s="129" t="s">
        <v>567</v>
      </c>
      <c r="Z563" s="24">
        <f t="shared" si="268"/>
        <v>63795</v>
      </c>
      <c r="AA563" s="136">
        <f t="shared" si="269"/>
        <v>-9.3089498133301397E-3</v>
      </c>
      <c r="AB563" s="136">
        <f t="shared" si="270"/>
        <v>-5.3815501868123526E-3</v>
      </c>
      <c r="AC563" s="136">
        <f t="shared" si="280"/>
        <v>-5.3815501868123526E-3</v>
      </c>
      <c r="AD563" s="136"/>
      <c r="AE563" s="136">
        <f t="shared" si="271"/>
        <v>2.8961082413180067E-5</v>
      </c>
      <c r="AF563" s="202">
        <f t="shared" si="272"/>
        <v>40145.383300000001</v>
      </c>
      <c r="AG563" s="203"/>
      <c r="AH563" s="24">
        <f t="shared" si="273"/>
        <v>6.0112770787628909E-3</v>
      </c>
      <c r="AI563" s="24">
        <f t="shared" si="274"/>
        <v>0.99521766633900477</v>
      </c>
      <c r="AJ563" s="24">
        <f t="shared" si="275"/>
        <v>0.83987402019745372</v>
      </c>
      <c r="AK563" s="24">
        <f t="shared" si="276"/>
        <v>0.29996187971933186</v>
      </c>
      <c r="AL563" s="24">
        <f t="shared" si="277"/>
        <v>1.586738114232169</v>
      </c>
      <c r="AM563" s="24">
        <f t="shared" si="278"/>
        <v>1.0160702218100972</v>
      </c>
      <c r="AN563" s="136">
        <f t="shared" si="284"/>
        <v>7.5645329567230659</v>
      </c>
      <c r="AO563" s="136">
        <f t="shared" si="284"/>
        <v>7.5645327947060794</v>
      </c>
      <c r="AP563" s="136">
        <f t="shared" si="284"/>
        <v>7.5645309025917582</v>
      </c>
      <c r="AQ563" s="136">
        <f t="shared" si="284"/>
        <v>7.5645088064368329</v>
      </c>
      <c r="AR563" s="136">
        <f t="shared" si="284"/>
        <v>7.5642508882702097</v>
      </c>
      <c r="AS563" s="136">
        <f t="shared" si="284"/>
        <v>7.5612566635463683</v>
      </c>
      <c r="AT563" s="136">
        <f t="shared" si="284"/>
        <v>7.5284485029871693</v>
      </c>
      <c r="AU563" s="136">
        <f t="shared" si="279"/>
        <v>7.2770125560444052</v>
      </c>
    </row>
    <row r="564" spans="1:47" ht="12.95" customHeight="1" x14ac:dyDescent="0.2">
      <c r="A564" s="215" t="s">
        <v>680</v>
      </c>
      <c r="B564" s="89" t="s">
        <v>646</v>
      </c>
      <c r="C564" s="90">
        <v>55219.5412</v>
      </c>
      <c r="D564" s="90">
        <v>2.9999999999999997E-4</v>
      </c>
      <c r="E564" s="129">
        <f t="shared" si="265"/>
        <v>64029.439311991497</v>
      </c>
      <c r="F564" s="129">
        <f t="shared" si="266"/>
        <v>64029.5</v>
      </c>
      <c r="G564" s="130">
        <f t="shared" si="285"/>
        <v>-1.4404049994482193E-2</v>
      </c>
      <c r="K564" s="129">
        <f t="shared" si="286"/>
        <v>-1.4404049994482193E-2</v>
      </c>
      <c r="O564" s="199">
        <f t="shared" ca="1" si="263"/>
        <v>-1.3103347811617483E-2</v>
      </c>
      <c r="P564" s="129" t="s">
        <v>567</v>
      </c>
      <c r="Q564" s="201">
        <f t="shared" si="267"/>
        <v>40201.0412</v>
      </c>
      <c r="S564" s="131">
        <v>1</v>
      </c>
      <c r="T564" s="129" t="s">
        <v>567</v>
      </c>
      <c r="Z564" s="24">
        <f t="shared" si="268"/>
        <v>64029.5</v>
      </c>
      <c r="AA564" s="136">
        <f t="shared" si="269"/>
        <v>-8.9757251510807576E-3</v>
      </c>
      <c r="AB564" s="136">
        <f t="shared" si="270"/>
        <v>-5.4283248434014355E-3</v>
      </c>
      <c r="AC564" s="136">
        <f t="shared" si="280"/>
        <v>-5.4283248434014355E-3</v>
      </c>
      <c r="AD564" s="136"/>
      <c r="AE564" s="136">
        <f t="shared" si="271"/>
        <v>2.9466710605489218E-5</v>
      </c>
      <c r="AF564" s="202">
        <f t="shared" si="272"/>
        <v>40201.0412</v>
      </c>
      <c r="AG564" s="203"/>
      <c r="AH564" s="24">
        <f t="shared" si="273"/>
        <v>6.2544785980122707E-3</v>
      </c>
      <c r="AI564" s="24">
        <f t="shared" si="274"/>
        <v>0.98511773185655283</v>
      </c>
      <c r="AJ564" s="24">
        <f t="shared" si="275"/>
        <v>0.85767829219878566</v>
      </c>
      <c r="AK564" s="24">
        <f t="shared" si="276"/>
        <v>0.29963063610870388</v>
      </c>
      <c r="AL564" s="24">
        <f t="shared" si="277"/>
        <v>1.6204242564622375</v>
      </c>
      <c r="AM564" s="24">
        <f t="shared" si="278"/>
        <v>1.0509014439671986</v>
      </c>
      <c r="AN564" s="136">
        <f t="shared" si="284"/>
        <v>7.596986894029933</v>
      </c>
      <c r="AO564" s="136">
        <f t="shared" si="284"/>
        <v>7.5969868075071227</v>
      </c>
      <c r="AP564" s="136">
        <f t="shared" si="284"/>
        <v>7.5969856728224014</v>
      </c>
      <c r="AQ564" s="136">
        <f t="shared" si="284"/>
        <v>7.5969707926979151</v>
      </c>
      <c r="AR564" s="136">
        <f t="shared" si="284"/>
        <v>7.5967757343681193</v>
      </c>
      <c r="AS564" s="136">
        <f t="shared" si="284"/>
        <v>7.5942320282566733</v>
      </c>
      <c r="AT564" s="136">
        <f t="shared" si="284"/>
        <v>7.5630438715726918</v>
      </c>
      <c r="AU564" s="136">
        <f t="shared" si="279"/>
        <v>7.3068394385663957</v>
      </c>
    </row>
    <row r="565" spans="1:47" ht="12.95" customHeight="1" x14ac:dyDescent="0.2">
      <c r="A565" s="215" t="s">
        <v>681</v>
      </c>
      <c r="B565" s="89" t="s">
        <v>646</v>
      </c>
      <c r="C565" s="90">
        <v>55279.827899999997</v>
      </c>
      <c r="D565" s="90">
        <v>1E-4</v>
      </c>
      <c r="E565" s="129">
        <f t="shared" si="265"/>
        <v>64283.442857028494</v>
      </c>
      <c r="F565" s="129">
        <f t="shared" si="266"/>
        <v>64283.5</v>
      </c>
      <c r="G565" s="130">
        <f t="shared" si="285"/>
        <v>-1.356264999776613E-2</v>
      </c>
      <c r="K565" s="129">
        <f t="shared" si="286"/>
        <v>-1.356264999776613E-2</v>
      </c>
      <c r="O565" s="129">
        <f t="shared" ca="1" si="263"/>
        <v>-1.261529022624211E-2</v>
      </c>
      <c r="P565" s="129" t="s">
        <v>567</v>
      </c>
      <c r="Q565" s="201">
        <f t="shared" si="267"/>
        <v>40261.327899999997</v>
      </c>
      <c r="S565" s="131">
        <v>1</v>
      </c>
      <c r="T565" s="129" t="s">
        <v>567</v>
      </c>
      <c r="Z565" s="24">
        <f t="shared" si="268"/>
        <v>64283.5</v>
      </c>
      <c r="AA565" s="136">
        <f t="shared" si="269"/>
        <v>-8.6233887072230571E-3</v>
      </c>
      <c r="AB565" s="136">
        <f t="shared" si="270"/>
        <v>-4.9392612905430726E-3</v>
      </c>
      <c r="AC565" s="136">
        <f t="shared" si="280"/>
        <v>-4.9392612905430726E-3</v>
      </c>
      <c r="AD565" s="136"/>
      <c r="AE565" s="136">
        <f t="shared" si="271"/>
        <v>2.4396302096257218E-5</v>
      </c>
      <c r="AF565" s="202">
        <f t="shared" si="272"/>
        <v>40261.327899999997</v>
      </c>
      <c r="AG565" s="203"/>
      <c r="AH565" s="24">
        <f t="shared" si="273"/>
        <v>6.5078170178699849E-3</v>
      </c>
      <c r="AI565" s="24">
        <f t="shared" si="274"/>
        <v>0.97442521966806839</v>
      </c>
      <c r="AJ565" s="24">
        <f t="shared" si="275"/>
        <v>0.87549641401831146</v>
      </c>
      <c r="AK565" s="24">
        <f t="shared" si="276"/>
        <v>0.29890789653499195</v>
      </c>
      <c r="AL565" s="24">
        <f t="shared" si="277"/>
        <v>1.6561491910130053</v>
      </c>
      <c r="AM565" s="24">
        <f t="shared" si="278"/>
        <v>1.0892143837819885</v>
      </c>
      <c r="AN565" s="136">
        <f t="shared" si="284"/>
        <v>7.6317703404563657</v>
      </c>
      <c r="AO565" s="136">
        <f t="shared" si="284"/>
        <v>7.6317703004808468</v>
      </c>
      <c r="AP565" s="136">
        <f t="shared" si="284"/>
        <v>7.631769695855902</v>
      </c>
      <c r="AQ565" s="136">
        <f t="shared" si="284"/>
        <v>7.631760551173203</v>
      </c>
      <c r="AR565" s="136">
        <f t="shared" si="284"/>
        <v>7.631622287026298</v>
      </c>
      <c r="AS565" s="136">
        <f t="shared" si="284"/>
        <v>7.6295419933008812</v>
      </c>
      <c r="AT565" s="136">
        <f t="shared" si="284"/>
        <v>7.6002587827400383</v>
      </c>
      <c r="AU565" s="136">
        <f t="shared" si="279"/>
        <v>7.339146594901516</v>
      </c>
    </row>
    <row r="566" spans="1:47" ht="12.95" customHeight="1" x14ac:dyDescent="0.2">
      <c r="A566" s="52" t="s">
        <v>693</v>
      </c>
      <c r="B566" s="64" t="s">
        <v>644</v>
      </c>
      <c r="C566" s="63">
        <v>55280.658499999998</v>
      </c>
      <c r="D566" s="63">
        <v>1E-4</v>
      </c>
      <c r="E566" s="129">
        <f t="shared" si="265"/>
        <v>64286.942390831275</v>
      </c>
      <c r="F566" s="129">
        <f t="shared" si="266"/>
        <v>64287</v>
      </c>
      <c r="G566" s="130">
        <f t="shared" si="285"/>
        <v>-1.3673300003574695E-2</v>
      </c>
      <c r="J566" s="130"/>
      <c r="K566" s="129">
        <f t="shared" si="286"/>
        <v>-1.3673300003574695E-2</v>
      </c>
      <c r="O566" s="199">
        <f t="shared" ca="1" si="263"/>
        <v>-1.2608565023294022E-2</v>
      </c>
      <c r="P566" s="129" t="s">
        <v>567</v>
      </c>
      <c r="Q566" s="201">
        <f t="shared" si="267"/>
        <v>40262.158499999998</v>
      </c>
      <c r="S566" s="131">
        <v>1</v>
      </c>
      <c r="T566" s="129" t="s">
        <v>567</v>
      </c>
      <c r="Z566" s="24">
        <f t="shared" si="268"/>
        <v>64287</v>
      </c>
      <c r="AA566" s="136">
        <f t="shared" si="269"/>
        <v>-8.6185960878443491E-3</v>
      </c>
      <c r="AB566" s="136">
        <f t="shared" si="270"/>
        <v>-5.0547039157303464E-3</v>
      </c>
      <c r="AC566" s="136">
        <f t="shared" si="280"/>
        <v>-5.0547039157303464E-3</v>
      </c>
      <c r="AD566" s="136"/>
      <c r="AE566" s="136">
        <f t="shared" si="271"/>
        <v>2.5550031675699696E-5</v>
      </c>
      <c r="AF566" s="202">
        <f t="shared" si="272"/>
        <v>40262.158499999998</v>
      </c>
      <c r="AG566" s="203"/>
      <c r="AH566" s="24">
        <f t="shared" si="273"/>
        <v>6.5112346762486867E-3</v>
      </c>
      <c r="AI566" s="24">
        <f t="shared" si="274"/>
        <v>0.97427969671463976</v>
      </c>
      <c r="AJ566" s="24">
        <f t="shared" si="275"/>
        <v>0.8757315724867184</v>
      </c>
      <c r="AK566" s="24">
        <f t="shared" si="276"/>
        <v>0.29889540979899487</v>
      </c>
      <c r="AL566" s="24">
        <f t="shared" si="277"/>
        <v>1.65663604998154</v>
      </c>
      <c r="AM566" s="24">
        <f t="shared" si="278"/>
        <v>1.0897467562462901</v>
      </c>
      <c r="AN566" s="136">
        <f t="shared" si="284"/>
        <v>7.6322469994444422</v>
      </c>
      <c r="AO566" s="136">
        <f t="shared" si="284"/>
        <v>7.6322469599232248</v>
      </c>
      <c r="AP566" s="136">
        <f t="shared" si="284"/>
        <v>7.6322463609057358</v>
      </c>
      <c r="AQ566" s="136">
        <f t="shared" si="284"/>
        <v>7.6322372818776332</v>
      </c>
      <c r="AR566" s="136">
        <f t="shared" si="284"/>
        <v>7.6320997200298635</v>
      </c>
      <c r="AS566" s="136">
        <f t="shared" si="284"/>
        <v>7.6300256058494949</v>
      </c>
      <c r="AT566" s="136">
        <f t="shared" si="284"/>
        <v>7.600769694648414</v>
      </c>
      <c r="AU566" s="136">
        <f t="shared" si="279"/>
        <v>7.3395917722525903</v>
      </c>
    </row>
    <row r="567" spans="1:47" ht="12.95" customHeight="1" x14ac:dyDescent="0.2">
      <c r="A567" s="63" t="s">
        <v>676</v>
      </c>
      <c r="B567" s="64" t="s">
        <v>644</v>
      </c>
      <c r="C567" s="63">
        <v>55283.744200000001</v>
      </c>
      <c r="D567" s="63">
        <v>8.0000000000000004E-4</v>
      </c>
      <c r="E567" s="129">
        <f t="shared" si="265"/>
        <v>64299.943247387055</v>
      </c>
      <c r="F567" s="129">
        <f t="shared" si="266"/>
        <v>64300</v>
      </c>
      <c r="G567" s="130">
        <f t="shared" si="285"/>
        <v>-1.3469999998051208E-2</v>
      </c>
      <c r="K567" s="129">
        <f t="shared" si="286"/>
        <v>-1.3469999998051208E-2</v>
      </c>
      <c r="O567" s="129">
        <f t="shared" ca="1" si="263"/>
        <v>-1.2583585698058272E-2</v>
      </c>
      <c r="P567" s="129" t="s">
        <v>567</v>
      </c>
      <c r="Q567" s="201">
        <f t="shared" si="267"/>
        <v>40265.244200000001</v>
      </c>
      <c r="S567" s="131">
        <v>1</v>
      </c>
      <c r="T567" s="129" t="s">
        <v>567</v>
      </c>
      <c r="Z567" s="24">
        <f t="shared" si="268"/>
        <v>64300</v>
      </c>
      <c r="AA567" s="136">
        <f t="shared" si="269"/>
        <v>-8.6008097730802466E-3</v>
      </c>
      <c r="AB567" s="136">
        <f t="shared" si="270"/>
        <v>-4.8691902249709609E-3</v>
      </c>
      <c r="AC567" s="136">
        <f t="shared" si="280"/>
        <v>-4.8691902249709609E-3</v>
      </c>
      <c r="AD567" s="136"/>
      <c r="AE567" s="136">
        <f t="shared" si="271"/>
        <v>2.3709013446952756E-5</v>
      </c>
      <c r="AF567" s="202">
        <f t="shared" si="272"/>
        <v>40265.244200000001</v>
      </c>
      <c r="AG567" s="203"/>
      <c r="AH567" s="24">
        <f t="shared" si="273"/>
        <v>6.5239114190127701E-3</v>
      </c>
      <c r="AI567" s="24">
        <f t="shared" si="274"/>
        <v>0.97373961678127852</v>
      </c>
      <c r="AJ567" s="24">
        <f t="shared" si="275"/>
        <v>0.87660258815441694</v>
      </c>
      <c r="AK567" s="24">
        <f t="shared" si="276"/>
        <v>0.298848443651972</v>
      </c>
      <c r="AL567" s="24">
        <f t="shared" si="277"/>
        <v>1.6584431109267099</v>
      </c>
      <c r="AM567" s="24">
        <f t="shared" si="278"/>
        <v>1.0917252210912378</v>
      </c>
      <c r="AN567" s="136">
        <f t="shared" si="284"/>
        <v>7.6340168241270714</v>
      </c>
      <c r="AO567" s="136">
        <f t="shared" si="284"/>
        <v>7.6340167862563408</v>
      </c>
      <c r="AP567" s="136">
        <f t="shared" si="284"/>
        <v>7.6340162077122811</v>
      </c>
      <c r="AQ567" s="136">
        <f t="shared" si="284"/>
        <v>7.63400736958911</v>
      </c>
      <c r="AR567" s="136">
        <f t="shared" si="284"/>
        <v>7.6338723974855043</v>
      </c>
      <c r="AS567" s="136">
        <f t="shared" si="284"/>
        <v>7.6318211833912022</v>
      </c>
      <c r="AT567" s="136">
        <f t="shared" si="284"/>
        <v>7.6026669141751224</v>
      </c>
      <c r="AU567" s="136">
        <f t="shared" si="279"/>
        <v>7.3412452881280092</v>
      </c>
    </row>
    <row r="568" spans="1:47" ht="12.95" customHeight="1" x14ac:dyDescent="0.2">
      <c r="A568" s="219" t="s">
        <v>290</v>
      </c>
      <c r="B568" s="220" t="str">
        <f>IF(INT(F568)=F568,"I","II")</f>
        <v>I</v>
      </c>
      <c r="C568" s="220">
        <v>55310.089800000002</v>
      </c>
      <c r="D568" s="220" t="s">
        <v>466</v>
      </c>
      <c r="E568" s="129">
        <f t="shared" si="265"/>
        <v>64410.944111526696</v>
      </c>
      <c r="F568" s="129">
        <f t="shared" si="266"/>
        <v>64411</v>
      </c>
      <c r="G568" s="130">
        <f t="shared" si="285"/>
        <v>-1.3264899993373547E-2</v>
      </c>
      <c r="K568" s="130">
        <f t="shared" si="286"/>
        <v>-1.3264899993373547E-2</v>
      </c>
      <c r="O568" s="199"/>
      <c r="Q568" s="201">
        <f t="shared" si="267"/>
        <v>40291.589800000002</v>
      </c>
      <c r="S568" s="131">
        <v>1</v>
      </c>
      <c r="T568" s="129" t="s">
        <v>567</v>
      </c>
      <c r="Z568" s="24">
        <f t="shared" si="268"/>
        <v>64411</v>
      </c>
      <c r="AA568" s="136">
        <f t="shared" si="269"/>
        <v>-8.4498939931967887E-3</v>
      </c>
      <c r="AB568" s="136">
        <f t="shared" si="270"/>
        <v>-4.8150060001767581E-3</v>
      </c>
      <c r="AC568" s="136">
        <f t="shared" si="280"/>
        <v>-4.8150060001767581E-3</v>
      </c>
      <c r="AD568" s="136"/>
      <c r="AE568" s="136">
        <f t="shared" si="271"/>
        <v>2.3184282781738181E-5</v>
      </c>
      <c r="AF568" s="202">
        <f t="shared" si="272"/>
        <v>40291.589800000002</v>
      </c>
      <c r="AG568" s="203"/>
      <c r="AH568" s="24">
        <f t="shared" si="273"/>
        <v>6.6310341468962392E-3</v>
      </c>
      <c r="AI568" s="24">
        <f t="shared" si="274"/>
        <v>0.96915605631140878</v>
      </c>
      <c r="AJ568" s="24">
        <f t="shared" si="275"/>
        <v>0.88388491025960281</v>
      </c>
      <c r="AK568" s="24">
        <f t="shared" si="276"/>
        <v>0.29841020615544472</v>
      </c>
      <c r="AL568" s="24">
        <f t="shared" si="277"/>
        <v>1.6737914712763027</v>
      </c>
      <c r="AM568" s="24">
        <f t="shared" si="278"/>
        <v>1.1086884324467492</v>
      </c>
      <c r="AN568" s="136">
        <f t="shared" si="284"/>
        <v>7.6490885939894468</v>
      </c>
      <c r="AO568" s="136">
        <f t="shared" si="284"/>
        <v>7.6490885680433927</v>
      </c>
      <c r="AP568" s="136">
        <f t="shared" si="284"/>
        <v>7.6490881429686342</v>
      </c>
      <c r="AQ568" s="136">
        <f t="shared" si="284"/>
        <v>7.6490811790835167</v>
      </c>
      <c r="AR568" s="136">
        <f t="shared" si="284"/>
        <v>7.6489671248409179</v>
      </c>
      <c r="AS568" s="136">
        <f t="shared" si="284"/>
        <v>7.6471079714085537</v>
      </c>
      <c r="AT568" s="136">
        <f t="shared" si="284"/>
        <v>7.6188370762391342</v>
      </c>
      <c r="AU568" s="136">
        <f t="shared" si="279"/>
        <v>7.3553637698335148</v>
      </c>
    </row>
    <row r="569" spans="1:47" ht="12.95" customHeight="1" x14ac:dyDescent="0.2">
      <c r="A569" s="219" t="s">
        <v>290</v>
      </c>
      <c r="B569" s="220" t="str">
        <f>IF(INT(F569)=F569,"I","II")</f>
        <v>II</v>
      </c>
      <c r="C569" s="220">
        <v>55310.208899999998</v>
      </c>
      <c r="D569" s="220" t="s">
        <v>466</v>
      </c>
      <c r="E569" s="129">
        <f t="shared" si="265"/>
        <v>64411.44591079939</v>
      </c>
      <c r="F569" s="129">
        <f t="shared" si="266"/>
        <v>64411.5</v>
      </c>
      <c r="G569" s="130">
        <f t="shared" si="285"/>
        <v>-1.2837850001233164E-2</v>
      </c>
      <c r="K569" s="130">
        <f t="shared" si="286"/>
        <v>-1.2837850001233164E-2</v>
      </c>
      <c r="P569" s="129" t="s">
        <v>567</v>
      </c>
      <c r="Q569" s="201">
        <f t="shared" si="267"/>
        <v>40291.708899999998</v>
      </c>
      <c r="S569" s="131">
        <v>1</v>
      </c>
      <c r="T569" s="129" t="s">
        <v>567</v>
      </c>
      <c r="Z569" s="24">
        <f t="shared" si="268"/>
        <v>64411.5</v>
      </c>
      <c r="AA569" s="136">
        <f t="shared" si="269"/>
        <v>-8.4492180463718591E-3</v>
      </c>
      <c r="AB569" s="136">
        <f t="shared" si="270"/>
        <v>-4.3886319548613051E-3</v>
      </c>
      <c r="AC569" s="136">
        <f t="shared" si="280"/>
        <v>-4.3886319548613051E-3</v>
      </c>
      <c r="AD569" s="136"/>
      <c r="AE569" s="136">
        <f t="shared" si="271"/>
        <v>1.9260090435229762E-5</v>
      </c>
      <c r="AF569" s="202">
        <f t="shared" si="272"/>
        <v>40291.708899999998</v>
      </c>
      <c r="AG569" s="203"/>
      <c r="AH569" s="24">
        <f t="shared" si="273"/>
        <v>6.6315121587211673E-3</v>
      </c>
      <c r="AI569" s="24">
        <f t="shared" si="274"/>
        <v>0.96913552279594806</v>
      </c>
      <c r="AJ569" s="24">
        <f t="shared" si="275"/>
        <v>0.88391709088333503</v>
      </c>
      <c r="AK569" s="24">
        <f t="shared" si="276"/>
        <v>0.2984080830790623</v>
      </c>
      <c r="AL569" s="24">
        <f t="shared" si="277"/>
        <v>1.6738602812166914</v>
      </c>
      <c r="AM569" s="24">
        <f t="shared" si="278"/>
        <v>1.1087651305892754</v>
      </c>
      <c r="AN569" s="136">
        <f t="shared" si="284"/>
        <v>7.649156324252834</v>
      </c>
      <c r="AO569" s="136">
        <f t="shared" si="284"/>
        <v>7.6491562983524712</v>
      </c>
      <c r="AP569" s="136">
        <f t="shared" si="284"/>
        <v>7.6491558738879242</v>
      </c>
      <c r="AQ569" s="136">
        <f t="shared" si="284"/>
        <v>7.6491489177324263</v>
      </c>
      <c r="AR569" s="136">
        <f t="shared" si="284"/>
        <v>7.6490349529238815</v>
      </c>
      <c r="AS569" s="136">
        <f t="shared" si="284"/>
        <v>7.6471766501749494</v>
      </c>
      <c r="AT569" s="136">
        <f t="shared" si="284"/>
        <v>7.6189097962942505</v>
      </c>
      <c r="AU569" s="136">
        <f t="shared" si="279"/>
        <v>7.3554273665979544</v>
      </c>
    </row>
    <row r="570" spans="1:47" ht="12.95" customHeight="1" x14ac:dyDescent="0.2">
      <c r="A570" s="63" t="s">
        <v>686</v>
      </c>
      <c r="B570" s="64" t="s">
        <v>646</v>
      </c>
      <c r="C570" s="63">
        <v>55310.445599999999</v>
      </c>
      <c r="D570" s="63">
        <v>1.6999999999999999E-3</v>
      </c>
      <c r="E570" s="129">
        <f t="shared" si="265"/>
        <v>64412.443189454723</v>
      </c>
      <c r="F570" s="129">
        <f t="shared" si="266"/>
        <v>64412.5</v>
      </c>
      <c r="G570" s="130">
        <f t="shared" si="285"/>
        <v>-1.3483750000887085E-2</v>
      </c>
      <c r="K570" s="129">
        <f t="shared" si="286"/>
        <v>-1.3483750000887085E-2</v>
      </c>
      <c r="O570" s="199">
        <f ca="1">+C$11+C$12*F570</f>
        <v>-1.2367418460441232E-2</v>
      </c>
      <c r="P570" s="129" t="s">
        <v>567</v>
      </c>
      <c r="Q570" s="201">
        <f t="shared" si="267"/>
        <v>40291.945599999999</v>
      </c>
      <c r="S570" s="131">
        <v>0.8</v>
      </c>
      <c r="T570" s="129" t="s">
        <v>567</v>
      </c>
      <c r="Z570" s="24">
        <f t="shared" si="268"/>
        <v>64412.5</v>
      </c>
      <c r="AA570" s="136">
        <f t="shared" si="269"/>
        <v>-8.447866256365455E-3</v>
      </c>
      <c r="AB570" s="136">
        <f t="shared" si="270"/>
        <v>-5.0358837445216298E-3</v>
      </c>
      <c r="AC570" s="136">
        <f t="shared" si="280"/>
        <v>-5.0358837445216298E-3</v>
      </c>
      <c r="AD570" s="136"/>
      <c r="AE570" s="136">
        <f t="shared" si="271"/>
        <v>2.0288100070669754E-5</v>
      </c>
      <c r="AF570" s="202">
        <f t="shared" si="272"/>
        <v>40291.945599999999</v>
      </c>
      <c r="AG570" s="203"/>
      <c r="AH570" s="24">
        <f t="shared" si="273"/>
        <v>6.6324680607275782E-3</v>
      </c>
      <c r="AI570" s="24">
        <f t="shared" si="274"/>
        <v>0.96909445881363188</v>
      </c>
      <c r="AJ570" s="24">
        <f t="shared" si="275"/>
        <v>0.8839814354857668</v>
      </c>
      <c r="AK570" s="24">
        <f t="shared" si="276"/>
        <v>0.29840383295791911</v>
      </c>
      <c r="AL570" s="24">
        <f t="shared" si="277"/>
        <v>1.6739978923506116</v>
      </c>
      <c r="AM570" s="24">
        <f t="shared" si="278"/>
        <v>1.1089185346792527</v>
      </c>
      <c r="AN570" s="136">
        <f t="shared" si="284"/>
        <v>7.6492917804747167</v>
      </c>
      <c r="AO570" s="136">
        <f t="shared" si="284"/>
        <v>7.6492917546655379</v>
      </c>
      <c r="AP570" s="136">
        <f t="shared" si="284"/>
        <v>7.6492913314193576</v>
      </c>
      <c r="AQ570" s="136">
        <f t="shared" si="284"/>
        <v>7.6492843907045778</v>
      </c>
      <c r="AR570" s="136">
        <f t="shared" si="284"/>
        <v>7.6491706046364714</v>
      </c>
      <c r="AS570" s="136">
        <f t="shared" si="284"/>
        <v>7.6473140028559667</v>
      </c>
      <c r="AT570" s="136">
        <f t="shared" si="284"/>
        <v>7.6190552332074422</v>
      </c>
      <c r="AU570" s="136">
        <f t="shared" si="279"/>
        <v>7.3555545601268326</v>
      </c>
    </row>
    <row r="571" spans="1:47" ht="12.95" customHeight="1" x14ac:dyDescent="0.2">
      <c r="A571" s="63" t="s">
        <v>686</v>
      </c>
      <c r="B571" s="64" t="s">
        <v>644</v>
      </c>
      <c r="C571" s="63">
        <v>55310.564599999998</v>
      </c>
      <c r="D571" s="63">
        <v>8.0000000000000004E-4</v>
      </c>
      <c r="E571" s="129">
        <f t="shared" si="265"/>
        <v>64412.94456740142</v>
      </c>
      <c r="F571" s="129">
        <f t="shared" si="266"/>
        <v>64413</v>
      </c>
      <c r="G571" s="130">
        <f t="shared" si="285"/>
        <v>-1.3156699998944532E-2</v>
      </c>
      <c r="K571" s="129">
        <f t="shared" si="286"/>
        <v>-1.3156699998944532E-2</v>
      </c>
      <c r="O571" s="129">
        <f ca="1">+C$11+C$12*F571</f>
        <v>-1.2366457717162938E-2</v>
      </c>
      <c r="P571" s="129" t="s">
        <v>567</v>
      </c>
      <c r="Q571" s="201">
        <f t="shared" si="267"/>
        <v>40292.064599999998</v>
      </c>
      <c r="S571" s="131">
        <v>1</v>
      </c>
      <c r="T571" s="129" t="s">
        <v>567</v>
      </c>
      <c r="Z571" s="24">
        <f t="shared" si="268"/>
        <v>64413</v>
      </c>
      <c r="AA571" s="136">
        <f t="shared" si="269"/>
        <v>-8.4471904131834929E-3</v>
      </c>
      <c r="AB571" s="136">
        <f t="shared" si="270"/>
        <v>-4.7095095857610392E-3</v>
      </c>
      <c r="AC571" s="136">
        <f t="shared" si="280"/>
        <v>-4.7095095857610392E-3</v>
      </c>
      <c r="AD571" s="136"/>
      <c r="AE571" s="136">
        <f t="shared" si="271"/>
        <v>2.2179480538375116E-5</v>
      </c>
      <c r="AF571" s="202">
        <f t="shared" si="272"/>
        <v>40292.064599999998</v>
      </c>
      <c r="AG571" s="203"/>
      <c r="AH571" s="24">
        <f t="shared" si="273"/>
        <v>6.6329459509095415E-3</v>
      </c>
      <c r="AI571" s="24">
        <f t="shared" si="274"/>
        <v>0.96907392834681039</v>
      </c>
      <c r="AJ571" s="24">
        <f t="shared" si="275"/>
        <v>0.88401359946541802</v>
      </c>
      <c r="AK571" s="24">
        <f t="shared" si="276"/>
        <v>0.29840170591352483</v>
      </c>
      <c r="AL571" s="24">
        <f t="shared" si="277"/>
        <v>1.6740666935445556</v>
      </c>
      <c r="AM571" s="24">
        <f t="shared" si="278"/>
        <v>1.1089952406273782</v>
      </c>
      <c r="AN571" s="136">
        <f t="shared" ref="AN571:AT580" si="287">$AU571+$AB$7*SIN(AO571)</f>
        <v>7.6493595064333544</v>
      </c>
      <c r="AO571" s="136">
        <f t="shared" si="287"/>
        <v>7.6493594806696681</v>
      </c>
      <c r="AP571" s="136">
        <f t="shared" si="287"/>
        <v>7.6493590580316457</v>
      </c>
      <c r="AQ571" s="136">
        <f t="shared" si="287"/>
        <v>7.6493521250279697</v>
      </c>
      <c r="AR571" s="136">
        <f t="shared" si="287"/>
        <v>7.6492384282662584</v>
      </c>
      <c r="AS571" s="136">
        <f t="shared" si="287"/>
        <v>7.6473826767706656</v>
      </c>
      <c r="AT571" s="136">
        <f t="shared" si="287"/>
        <v>7.6191279500654447</v>
      </c>
      <c r="AU571" s="136">
        <f t="shared" si="279"/>
        <v>7.3556181568912713</v>
      </c>
    </row>
    <row r="572" spans="1:47" ht="12.95" customHeight="1" x14ac:dyDescent="0.2">
      <c r="A572" s="219" t="s">
        <v>303</v>
      </c>
      <c r="B572" s="220" t="str">
        <f>IF(INT(F572)=F572,"I","II")</f>
        <v>I</v>
      </c>
      <c r="C572" s="220">
        <v>55567.6126</v>
      </c>
      <c r="D572" s="220" t="s">
        <v>466</v>
      </c>
      <c r="E572" s="129">
        <f t="shared" si="265"/>
        <v>65495.954638356947</v>
      </c>
      <c r="F572" s="129">
        <f t="shared" si="266"/>
        <v>65496</v>
      </c>
      <c r="G572" s="130">
        <f t="shared" si="285"/>
        <v>-1.0766399995191023E-2</v>
      </c>
      <c r="K572" s="130">
        <f t="shared" si="286"/>
        <v>-1.0766399995191023E-2</v>
      </c>
      <c r="O572" s="199"/>
      <c r="Q572" s="201">
        <f t="shared" si="267"/>
        <v>40549.1126</v>
      </c>
      <c r="S572" s="131">
        <v>1</v>
      </c>
      <c r="T572" s="129" t="s">
        <v>567</v>
      </c>
      <c r="Z572" s="24">
        <f t="shared" si="268"/>
        <v>65496</v>
      </c>
      <c r="AA572" s="136">
        <f t="shared" si="269"/>
        <v>-7.0637671441365893E-3</v>
      </c>
      <c r="AB572" s="136">
        <f t="shared" si="270"/>
        <v>-3.7026328510544335E-3</v>
      </c>
      <c r="AC572" s="136">
        <f t="shared" si="280"/>
        <v>-3.7026328510544335E-3</v>
      </c>
      <c r="AD572" s="136"/>
      <c r="AE572" s="136">
        <f t="shared" si="271"/>
        <v>1.3709490029707482E-5</v>
      </c>
      <c r="AF572" s="202">
        <f t="shared" si="272"/>
        <v>40549.1126</v>
      </c>
      <c r="AG572" s="203"/>
      <c r="AH572" s="24">
        <f t="shared" si="273"/>
        <v>7.5735218559564313E-3</v>
      </c>
      <c r="AI572" s="24">
        <f t="shared" si="274"/>
        <v>0.92700192978407625</v>
      </c>
      <c r="AJ572" s="24">
        <f t="shared" si="275"/>
        <v>0.94144937449753507</v>
      </c>
      <c r="AK572" s="24">
        <f t="shared" si="276"/>
        <v>0.2909833014878192</v>
      </c>
      <c r="AL572" s="24">
        <f t="shared" si="277"/>
        <v>1.8165907014908105</v>
      </c>
      <c r="AM572" s="24">
        <f t="shared" si="278"/>
        <v>1.2818538669014923</v>
      </c>
      <c r="AN572" s="136">
        <f t="shared" si="287"/>
        <v>7.7928075840429916</v>
      </c>
      <c r="AO572" s="136">
        <f t="shared" si="287"/>
        <v>7.7928075839988438</v>
      </c>
      <c r="AP572" s="136">
        <f t="shared" si="287"/>
        <v>7.7928075815917941</v>
      </c>
      <c r="AQ572" s="136">
        <f t="shared" si="287"/>
        <v>7.7928074503515496</v>
      </c>
      <c r="AR572" s="136">
        <f t="shared" si="287"/>
        <v>7.7928002951291466</v>
      </c>
      <c r="AS572" s="136">
        <f t="shared" si="287"/>
        <v>7.7924114490834508</v>
      </c>
      <c r="AT572" s="136">
        <f t="shared" si="287"/>
        <v>7.7740729719310533</v>
      </c>
      <c r="AU572" s="136">
        <f t="shared" si="279"/>
        <v>7.4933687486666054</v>
      </c>
    </row>
    <row r="573" spans="1:47" ht="12.95" customHeight="1" x14ac:dyDescent="0.2">
      <c r="A573" s="219" t="s">
        <v>303</v>
      </c>
      <c r="B573" s="220" t="str">
        <f>IF(INT(F573)=F573,"I","II")</f>
        <v>I</v>
      </c>
      <c r="C573" s="220">
        <v>55567.613599999997</v>
      </c>
      <c r="D573" s="220" t="s">
        <v>466</v>
      </c>
      <c r="E573" s="129">
        <f t="shared" si="265"/>
        <v>65495.958851616982</v>
      </c>
      <c r="F573" s="129">
        <f t="shared" si="266"/>
        <v>65496</v>
      </c>
      <c r="G573" s="130">
        <f t="shared" si="285"/>
        <v>-9.7663999986252747E-3</v>
      </c>
      <c r="K573" s="130">
        <f t="shared" si="286"/>
        <v>-9.7663999986252747E-3</v>
      </c>
      <c r="P573" s="129" t="s">
        <v>567</v>
      </c>
      <c r="Q573" s="201">
        <f t="shared" si="267"/>
        <v>40549.113599999997</v>
      </c>
      <c r="S573" s="131">
        <v>1</v>
      </c>
      <c r="T573" s="129" t="s">
        <v>567</v>
      </c>
      <c r="Z573" s="24">
        <f t="shared" si="268"/>
        <v>65496</v>
      </c>
      <c r="AA573" s="136">
        <f t="shared" si="269"/>
        <v>-7.0637671441365893E-3</v>
      </c>
      <c r="AB573" s="136">
        <f t="shared" si="270"/>
        <v>-2.7026328544886855E-3</v>
      </c>
      <c r="AC573" s="136">
        <f t="shared" si="280"/>
        <v>-2.7026328544886855E-3</v>
      </c>
      <c r="AD573" s="136"/>
      <c r="AE573" s="136">
        <f t="shared" si="271"/>
        <v>7.3042243461616599E-6</v>
      </c>
      <c r="AF573" s="202">
        <f t="shared" si="272"/>
        <v>40549.113599999997</v>
      </c>
      <c r="AG573" s="203"/>
      <c r="AH573" s="24">
        <f t="shared" si="273"/>
        <v>7.5735218559564313E-3</v>
      </c>
      <c r="AI573" s="24">
        <f t="shared" si="274"/>
        <v>0.92700192978407625</v>
      </c>
      <c r="AJ573" s="24">
        <f t="shared" si="275"/>
        <v>0.94144937449753507</v>
      </c>
      <c r="AK573" s="24">
        <f t="shared" si="276"/>
        <v>0.2909833014878192</v>
      </c>
      <c r="AL573" s="24">
        <f t="shared" si="277"/>
        <v>1.8165907014908105</v>
      </c>
      <c r="AM573" s="24">
        <f t="shared" si="278"/>
        <v>1.2818538669014923</v>
      </c>
      <c r="AN573" s="136">
        <f t="shared" si="287"/>
        <v>7.7928075840429916</v>
      </c>
      <c r="AO573" s="136">
        <f t="shared" si="287"/>
        <v>7.7928075839988438</v>
      </c>
      <c r="AP573" s="136">
        <f t="shared" si="287"/>
        <v>7.7928075815917941</v>
      </c>
      <c r="AQ573" s="136">
        <f t="shared" si="287"/>
        <v>7.7928074503515496</v>
      </c>
      <c r="AR573" s="136">
        <f t="shared" si="287"/>
        <v>7.7928002951291466</v>
      </c>
      <c r="AS573" s="136">
        <f t="shared" si="287"/>
        <v>7.7924114490834508</v>
      </c>
      <c r="AT573" s="136">
        <f t="shared" si="287"/>
        <v>7.7740729719310533</v>
      </c>
      <c r="AU573" s="136">
        <f t="shared" si="279"/>
        <v>7.4933687486666054</v>
      </c>
    </row>
    <row r="574" spans="1:47" ht="12.95" customHeight="1" x14ac:dyDescent="0.2">
      <c r="A574" s="63" t="s">
        <v>694</v>
      </c>
      <c r="B574" s="64" t="s">
        <v>646</v>
      </c>
      <c r="C574" s="63">
        <v>55572.834699999999</v>
      </c>
      <c r="D574" s="63">
        <v>2.0000000000000001E-4</v>
      </c>
      <c r="E574" s="129">
        <f t="shared" si="265"/>
        <v>65517.956703697018</v>
      </c>
      <c r="F574" s="129">
        <f t="shared" si="266"/>
        <v>65518</v>
      </c>
      <c r="G574" s="130">
        <f t="shared" si="285"/>
        <v>-1.0276199995132629E-2</v>
      </c>
      <c r="J574" s="130"/>
      <c r="K574" s="129">
        <f t="shared" si="286"/>
        <v>-1.0276199995132629E-2</v>
      </c>
      <c r="O574" s="199">
        <f t="shared" ref="O574:O606" ca="1" si="288">+C$11+C$12*F574</f>
        <v>-1.0243215072124445E-2</v>
      </c>
      <c r="P574" s="129" t="s">
        <v>567</v>
      </c>
      <c r="Q574" s="201">
        <f t="shared" si="267"/>
        <v>40554.334699999999</v>
      </c>
      <c r="S574" s="131">
        <v>1</v>
      </c>
      <c r="T574" s="129" t="s">
        <v>567</v>
      </c>
      <c r="Z574" s="24">
        <f t="shared" si="268"/>
        <v>65518</v>
      </c>
      <c r="AA574" s="136">
        <f t="shared" si="269"/>
        <v>-7.0373137947874016E-3</v>
      </c>
      <c r="AB574" s="136">
        <f t="shared" si="270"/>
        <v>-3.2388862003452272E-3</v>
      </c>
      <c r="AC574" s="136">
        <f t="shared" si="280"/>
        <v>-3.2388862003452272E-3</v>
      </c>
      <c r="AD574" s="136"/>
      <c r="AE574" s="136">
        <f t="shared" si="271"/>
        <v>1.0490383818786744E-5</v>
      </c>
      <c r="AF574" s="202">
        <f t="shared" si="272"/>
        <v>40554.334699999999</v>
      </c>
      <c r="AG574" s="203"/>
      <c r="AH574" s="24">
        <f t="shared" si="273"/>
        <v>7.5906875093056216E-3</v>
      </c>
      <c r="AI574" s="24">
        <f t="shared" si="274"/>
        <v>0.92619687352099644</v>
      </c>
      <c r="AJ574" s="24">
        <f t="shared" si="275"/>
        <v>0.94237888940165881</v>
      </c>
      <c r="AK574" s="24">
        <f t="shared" si="276"/>
        <v>0.29078015496578202</v>
      </c>
      <c r="AL574" s="24">
        <f t="shared" si="277"/>
        <v>1.819358340950685</v>
      </c>
      <c r="AM574" s="24">
        <f t="shared" si="278"/>
        <v>1.285518011100143</v>
      </c>
      <c r="AN574" s="136">
        <f t="shared" si="287"/>
        <v>7.7956568844753384</v>
      </c>
      <c r="AO574" s="136">
        <f t="shared" si="287"/>
        <v>7.7956568844408114</v>
      </c>
      <c r="AP574" s="136">
        <f t="shared" si="287"/>
        <v>7.7956568824664556</v>
      </c>
      <c r="AQ574" s="136">
        <f t="shared" si="287"/>
        <v>7.7956567695656052</v>
      </c>
      <c r="AR574" s="136">
        <f t="shared" si="287"/>
        <v>7.7956503138488129</v>
      </c>
      <c r="AS574" s="136">
        <f t="shared" si="287"/>
        <v>7.7952823529710829</v>
      </c>
      <c r="AT574" s="136">
        <f t="shared" si="287"/>
        <v>7.7771663378743279</v>
      </c>
      <c r="AU574" s="136">
        <f t="shared" si="279"/>
        <v>7.4961670063019303</v>
      </c>
    </row>
    <row r="575" spans="1:47" ht="12.95" customHeight="1" x14ac:dyDescent="0.2">
      <c r="A575" s="215" t="s">
        <v>680</v>
      </c>
      <c r="B575" s="89" t="s">
        <v>646</v>
      </c>
      <c r="C575" s="90">
        <v>55586.721899999997</v>
      </c>
      <c r="D575" s="90">
        <v>2.9999999999999997E-4</v>
      </c>
      <c r="E575" s="129">
        <f t="shared" si="265"/>
        <v>65576.467088751058</v>
      </c>
      <c r="F575" s="129">
        <f t="shared" si="266"/>
        <v>65576.5</v>
      </c>
      <c r="G575" s="130">
        <f t="shared" si="285"/>
        <v>-7.8113499985192902E-3</v>
      </c>
      <c r="K575" s="129">
        <f t="shared" si="286"/>
        <v>-7.8113499985192902E-3</v>
      </c>
      <c r="O575" s="129">
        <f t="shared" ca="1" si="288"/>
        <v>-1.0130808108563566E-2</v>
      </c>
      <c r="P575" s="129" t="s">
        <v>567</v>
      </c>
      <c r="Q575" s="201">
        <f t="shared" si="267"/>
        <v>40568.221899999997</v>
      </c>
      <c r="S575" s="131">
        <v>1</v>
      </c>
      <c r="T575" s="129" t="s">
        <v>567</v>
      </c>
      <c r="Z575" s="24">
        <f t="shared" si="268"/>
        <v>65576.5</v>
      </c>
      <c r="AA575" s="136">
        <f t="shared" si="269"/>
        <v>-6.967287145237271E-3</v>
      </c>
      <c r="AB575" s="136">
        <f t="shared" si="270"/>
        <v>-8.4406285328201928E-4</v>
      </c>
      <c r="AC575" s="136">
        <f t="shared" si="280"/>
        <v>-8.4406285328201928E-4</v>
      </c>
      <c r="AD575" s="136"/>
      <c r="AE575" s="136">
        <f t="shared" si="271"/>
        <v>7.1244210029058364E-7</v>
      </c>
      <c r="AF575" s="202">
        <f t="shared" si="272"/>
        <v>40568.221899999997</v>
      </c>
      <c r="AG575" s="203"/>
      <c r="AH575" s="24">
        <f t="shared" si="273"/>
        <v>7.6359608198557621E-3</v>
      </c>
      <c r="AI575" s="24">
        <f t="shared" si="274"/>
        <v>0.92406568931331956</v>
      </c>
      <c r="AJ575" s="24">
        <f t="shared" si="275"/>
        <v>0.9448077793967582</v>
      </c>
      <c r="AK575" s="24">
        <f t="shared" si="276"/>
        <v>0.29023090886488756</v>
      </c>
      <c r="AL575" s="24">
        <f t="shared" si="277"/>
        <v>1.8266944306821735</v>
      </c>
      <c r="AM575" s="24">
        <f t="shared" si="278"/>
        <v>1.2952938477744655</v>
      </c>
      <c r="AN575" s="136">
        <f t="shared" si="287"/>
        <v>7.8032214208340189</v>
      </c>
      <c r="AO575" s="136">
        <f t="shared" si="287"/>
        <v>7.8032214208170894</v>
      </c>
      <c r="AP575" s="136">
        <f t="shared" si="287"/>
        <v>7.8032214197048804</v>
      </c>
      <c r="AQ575" s="136">
        <f t="shared" si="287"/>
        <v>7.8032213466367617</v>
      </c>
      <c r="AR575" s="136">
        <f t="shared" si="287"/>
        <v>7.8032165465553804</v>
      </c>
      <c r="AS575" s="136">
        <f t="shared" si="287"/>
        <v>7.802902200955895</v>
      </c>
      <c r="AT575" s="136">
        <f t="shared" si="287"/>
        <v>7.7853811687061603</v>
      </c>
      <c r="AU575" s="136">
        <f t="shared" si="279"/>
        <v>7.5036078277413178</v>
      </c>
    </row>
    <row r="576" spans="1:47" ht="12.95" customHeight="1" x14ac:dyDescent="0.2">
      <c r="A576" s="63" t="s">
        <v>694</v>
      </c>
      <c r="B576" s="64" t="s">
        <v>646</v>
      </c>
      <c r="C576" s="63">
        <v>55594.670599999998</v>
      </c>
      <c r="D576" s="63">
        <v>1E-4</v>
      </c>
      <c r="E576" s="129">
        <f t="shared" si="265"/>
        <v>65609.957028960693</v>
      </c>
      <c r="F576" s="129">
        <f t="shared" si="266"/>
        <v>65610</v>
      </c>
      <c r="G576" s="130">
        <f t="shared" si="285"/>
        <v>-1.0198999996646307E-2</v>
      </c>
      <c r="J576" s="130"/>
      <c r="K576" s="129">
        <f t="shared" si="286"/>
        <v>-1.0198999996646307E-2</v>
      </c>
      <c r="O576" s="199">
        <f t="shared" ca="1" si="288"/>
        <v>-1.0066438308917625E-2</v>
      </c>
      <c r="P576" s="129" t="s">
        <v>567</v>
      </c>
      <c r="Q576" s="201">
        <f t="shared" si="267"/>
        <v>40576.170599999998</v>
      </c>
      <c r="S576" s="131">
        <v>1</v>
      </c>
      <c r="T576" s="129" t="s">
        <v>567</v>
      </c>
      <c r="Z576" s="24">
        <f t="shared" si="268"/>
        <v>65610</v>
      </c>
      <c r="AA576" s="136">
        <f t="shared" si="269"/>
        <v>-6.9273923848938383E-3</v>
      </c>
      <c r="AB576" s="136">
        <f t="shared" si="270"/>
        <v>-3.2716076117524692E-3</v>
      </c>
      <c r="AC576" s="136">
        <f t="shared" si="280"/>
        <v>-3.2716076117524692E-3</v>
      </c>
      <c r="AD576" s="136"/>
      <c r="AE576" s="136">
        <f t="shared" si="271"/>
        <v>1.0703416365276694E-5</v>
      </c>
      <c r="AF576" s="202">
        <f t="shared" si="272"/>
        <v>40576.170599999998</v>
      </c>
      <c r="AG576" s="203"/>
      <c r="AH576" s="24">
        <f t="shared" si="273"/>
        <v>7.6616436071992016E-3</v>
      </c>
      <c r="AI576" s="24">
        <f t="shared" si="274"/>
        <v>0.92285149885750406</v>
      </c>
      <c r="AJ576" s="24">
        <f t="shared" si="275"/>
        <v>0.94617088386782122</v>
      </c>
      <c r="AK576" s="24">
        <f t="shared" si="276"/>
        <v>0.28991051855954847</v>
      </c>
      <c r="AL576" s="24">
        <f t="shared" si="277"/>
        <v>1.8308802675335869</v>
      </c>
      <c r="AM576" s="24">
        <f t="shared" si="278"/>
        <v>1.3009134784636265</v>
      </c>
      <c r="AN576" s="136">
        <f t="shared" si="287"/>
        <v>7.8075454207917572</v>
      </c>
      <c r="AO576" s="136">
        <f t="shared" si="287"/>
        <v>7.8075454207810076</v>
      </c>
      <c r="AP576" s="136">
        <f t="shared" si="287"/>
        <v>7.8075454200091121</v>
      </c>
      <c r="AQ576" s="136">
        <f t="shared" si="287"/>
        <v>7.807545364580184</v>
      </c>
      <c r="AR576" s="136">
        <f t="shared" si="287"/>
        <v>7.8075413844672283</v>
      </c>
      <c r="AS576" s="136">
        <f t="shared" si="287"/>
        <v>7.8072564752326423</v>
      </c>
      <c r="AT576" s="136">
        <f t="shared" si="287"/>
        <v>7.790078366039479</v>
      </c>
      <c r="AU576" s="136">
        <f t="shared" si="279"/>
        <v>7.5078688109587457</v>
      </c>
    </row>
    <row r="577" spans="1:47" ht="12.95" customHeight="1" x14ac:dyDescent="0.2">
      <c r="A577" s="63" t="s">
        <v>694</v>
      </c>
      <c r="B577" s="64" t="s">
        <v>646</v>
      </c>
      <c r="C577" s="63">
        <v>55596.807200000003</v>
      </c>
      <c r="D577" s="63">
        <v>2.0000000000000001E-4</v>
      </c>
      <c r="E577" s="129">
        <f t="shared" si="265"/>
        <v>65618.959080397035</v>
      </c>
      <c r="F577" s="129">
        <f t="shared" si="266"/>
        <v>65619</v>
      </c>
      <c r="G577" s="130">
        <f t="shared" si="285"/>
        <v>-9.7120999926119111E-3</v>
      </c>
      <c r="J577" s="130"/>
      <c r="K577" s="129">
        <f t="shared" si="286"/>
        <v>-9.7120999926119111E-3</v>
      </c>
      <c r="O577" s="129">
        <f t="shared" ca="1" si="288"/>
        <v>-1.0049144929908244E-2</v>
      </c>
      <c r="P577" s="129" t="s">
        <v>567</v>
      </c>
      <c r="Q577" s="201">
        <f t="shared" si="267"/>
        <v>40578.307200000003</v>
      </c>
      <c r="S577" s="131">
        <v>1</v>
      </c>
      <c r="T577" s="129" t="s">
        <v>567</v>
      </c>
      <c r="Z577" s="24">
        <f t="shared" si="268"/>
        <v>65619</v>
      </c>
      <c r="AA577" s="136">
        <f t="shared" si="269"/>
        <v>-6.9166999163287352E-3</v>
      </c>
      <c r="AB577" s="136">
        <f t="shared" si="270"/>
        <v>-2.7954000762831759E-3</v>
      </c>
      <c r="AC577" s="136">
        <f t="shared" si="280"/>
        <v>-2.7954000762831759E-3</v>
      </c>
      <c r="AD577" s="136"/>
      <c r="AE577" s="136">
        <f t="shared" si="271"/>
        <v>7.8142615864839854E-6</v>
      </c>
      <c r="AF577" s="202">
        <f t="shared" si="272"/>
        <v>40578.307200000003</v>
      </c>
      <c r="AG577" s="203"/>
      <c r="AH577" s="24">
        <f t="shared" si="273"/>
        <v>7.6685133437642949E-3</v>
      </c>
      <c r="AI577" s="24">
        <f t="shared" si="274"/>
        <v>0.9225260708685642</v>
      </c>
      <c r="AJ577" s="24">
        <f t="shared" si="275"/>
        <v>0.9465336624809062</v>
      </c>
      <c r="AK577" s="24">
        <f t="shared" si="276"/>
        <v>0.28982372281256974</v>
      </c>
      <c r="AL577" s="24">
        <f t="shared" si="277"/>
        <v>1.8320029473117854</v>
      </c>
      <c r="AM577" s="24">
        <f t="shared" si="278"/>
        <v>1.3024259210677169</v>
      </c>
      <c r="AN577" s="136">
        <f t="shared" si="287"/>
        <v>7.8087061244755542</v>
      </c>
      <c r="AO577" s="136">
        <f t="shared" si="287"/>
        <v>7.808706124466104</v>
      </c>
      <c r="AP577" s="136">
        <f t="shared" si="287"/>
        <v>7.8087061237700874</v>
      </c>
      <c r="AQ577" s="136">
        <f t="shared" si="287"/>
        <v>7.8087060725095467</v>
      </c>
      <c r="AR577" s="136">
        <f t="shared" si="287"/>
        <v>7.8087022974103224</v>
      </c>
      <c r="AS577" s="136">
        <f t="shared" si="287"/>
        <v>7.8084251382522618</v>
      </c>
      <c r="AT577" s="136">
        <f t="shared" si="287"/>
        <v>7.7913394268007545</v>
      </c>
      <c r="AU577" s="136">
        <f t="shared" si="279"/>
        <v>7.5090135527186517</v>
      </c>
    </row>
    <row r="578" spans="1:47" ht="12.95" customHeight="1" x14ac:dyDescent="0.2">
      <c r="A578" s="63" t="s">
        <v>687</v>
      </c>
      <c r="B578" s="64" t="s">
        <v>644</v>
      </c>
      <c r="C578" s="63">
        <v>55609.861199999999</v>
      </c>
      <c r="D578" s="63">
        <v>2.0000000000000001E-4</v>
      </c>
      <c r="E578" s="129">
        <f t="shared" si="265"/>
        <v>65673.958977172151</v>
      </c>
      <c r="F578" s="129">
        <f t="shared" si="266"/>
        <v>65674</v>
      </c>
      <c r="G578" s="130">
        <f t="shared" si="285"/>
        <v>-9.7365999972680584E-3</v>
      </c>
      <c r="K578" s="129">
        <f t="shared" si="286"/>
        <v>-9.7365999972680584E-3</v>
      </c>
      <c r="O578" s="199">
        <f t="shared" ca="1" si="288"/>
        <v>-9.94346316929548E-3</v>
      </c>
      <c r="P578" s="129" t="s">
        <v>567</v>
      </c>
      <c r="Q578" s="201">
        <f t="shared" si="267"/>
        <v>40591.361199999999</v>
      </c>
      <c r="S578" s="131">
        <v>1</v>
      </c>
      <c r="T578" s="129" t="s">
        <v>567</v>
      </c>
      <c r="Z578" s="24">
        <f t="shared" si="268"/>
        <v>65674</v>
      </c>
      <c r="AA578" s="136">
        <f t="shared" si="269"/>
        <v>-6.8515916428975717E-3</v>
      </c>
      <c r="AB578" s="136">
        <f t="shared" si="270"/>
        <v>-2.8850083543704866E-3</v>
      </c>
      <c r="AC578" s="136">
        <f t="shared" si="280"/>
        <v>-2.8850083543704866E-3</v>
      </c>
      <c r="AD578" s="136"/>
      <c r="AE578" s="136">
        <f t="shared" si="271"/>
        <v>8.3232732047875028E-6</v>
      </c>
      <c r="AF578" s="202">
        <f t="shared" si="272"/>
        <v>40591.361199999999</v>
      </c>
      <c r="AG578" s="203"/>
      <c r="AH578" s="24">
        <f t="shared" si="273"/>
        <v>7.7102182371954495E-3</v>
      </c>
      <c r="AI578" s="24">
        <f t="shared" si="274"/>
        <v>0.92054444416929326</v>
      </c>
      <c r="AJ578" s="24">
        <f t="shared" si="275"/>
        <v>0.94871928047534981</v>
      </c>
      <c r="AK578" s="24">
        <f t="shared" si="276"/>
        <v>0.28928673430980795</v>
      </c>
      <c r="AL578" s="24">
        <f t="shared" si="277"/>
        <v>1.8388466122487439</v>
      </c>
      <c r="AM578" s="24">
        <f t="shared" si="278"/>
        <v>1.3116935926427018</v>
      </c>
      <c r="AN578" s="136">
        <f t="shared" si="287"/>
        <v>7.8157904382841243</v>
      </c>
      <c r="AO578" s="136">
        <f t="shared" si="287"/>
        <v>7.8157904382801302</v>
      </c>
      <c r="AP578" s="136">
        <f t="shared" si="287"/>
        <v>7.8157904379314722</v>
      </c>
      <c r="AQ578" s="136">
        <f t="shared" si="287"/>
        <v>7.8157904074931457</v>
      </c>
      <c r="AR578" s="136">
        <f t="shared" si="287"/>
        <v>7.8157877502800241</v>
      </c>
      <c r="AS578" s="136">
        <f t="shared" si="287"/>
        <v>7.8155564880453561</v>
      </c>
      <c r="AT578" s="136">
        <f t="shared" si="287"/>
        <v>7.7990378647853973</v>
      </c>
      <c r="AU578" s="136">
        <f t="shared" si="279"/>
        <v>7.5160091968069649</v>
      </c>
    </row>
    <row r="579" spans="1:47" ht="12.95" customHeight="1" x14ac:dyDescent="0.2">
      <c r="A579" s="63" t="s">
        <v>687</v>
      </c>
      <c r="B579" s="64" t="s">
        <v>646</v>
      </c>
      <c r="C579" s="63">
        <v>55609.979500000001</v>
      </c>
      <c r="D579" s="63">
        <v>4.0000000000000002E-4</v>
      </c>
      <c r="E579" s="129">
        <f t="shared" si="265"/>
        <v>65674.457405836816</v>
      </c>
      <c r="F579" s="129">
        <f t="shared" si="266"/>
        <v>65674.5</v>
      </c>
      <c r="G579" s="130">
        <f t="shared" si="285"/>
        <v>-1.0109549999469891E-2</v>
      </c>
      <c r="K579" s="129">
        <f t="shared" si="286"/>
        <v>-1.0109549999469891E-2</v>
      </c>
      <c r="O579" s="129">
        <f t="shared" ca="1" si="288"/>
        <v>-9.9425024260171857E-3</v>
      </c>
      <c r="P579" s="129" t="s">
        <v>567</v>
      </c>
      <c r="Q579" s="201">
        <f t="shared" si="267"/>
        <v>40591.479500000001</v>
      </c>
      <c r="S579" s="131">
        <v>1</v>
      </c>
      <c r="T579" s="129" t="s">
        <v>567</v>
      </c>
      <c r="Z579" s="24">
        <f t="shared" si="268"/>
        <v>65674.5</v>
      </c>
      <c r="AA579" s="136">
        <f t="shared" si="269"/>
        <v>-6.851001597199236E-3</v>
      </c>
      <c r="AB579" s="136">
        <f t="shared" si="270"/>
        <v>-3.2585484022706552E-3</v>
      </c>
      <c r="AC579" s="136">
        <f t="shared" si="280"/>
        <v>-3.2585484022706552E-3</v>
      </c>
      <c r="AD579" s="136"/>
      <c r="AE579" s="136">
        <f t="shared" si="271"/>
        <v>1.061813768994064E-5</v>
      </c>
      <c r="AF579" s="202">
        <f t="shared" si="272"/>
        <v>40591.479500000001</v>
      </c>
      <c r="AG579" s="203"/>
      <c r="AH579" s="24">
        <f t="shared" si="273"/>
        <v>7.7105951918937871E-3</v>
      </c>
      <c r="AI579" s="24">
        <f t="shared" si="274"/>
        <v>0.9205264853079167</v>
      </c>
      <c r="AJ579" s="24">
        <f t="shared" si="275"/>
        <v>0.94873890346700085</v>
      </c>
      <c r="AK579" s="24">
        <f t="shared" si="276"/>
        <v>0.28928180112562774</v>
      </c>
      <c r="AL579" s="24">
        <f t="shared" si="277"/>
        <v>1.8389086925737903</v>
      </c>
      <c r="AM579" s="24">
        <f t="shared" si="278"/>
        <v>1.3117780420873679</v>
      </c>
      <c r="AN579" s="136">
        <f t="shared" si="287"/>
        <v>7.8158547713358866</v>
      </c>
      <c r="AO579" s="136">
        <f t="shared" si="287"/>
        <v>7.8158547713319262</v>
      </c>
      <c r="AP579" s="136">
        <f t="shared" si="287"/>
        <v>7.8158547709856352</v>
      </c>
      <c r="AQ579" s="136">
        <f t="shared" si="287"/>
        <v>7.8158547407029424</v>
      </c>
      <c r="AR579" s="136">
        <f t="shared" si="287"/>
        <v>7.8158520926177255</v>
      </c>
      <c r="AS579" s="136">
        <f t="shared" si="287"/>
        <v>7.8156212360364705</v>
      </c>
      <c r="AT579" s="136">
        <f t="shared" si="287"/>
        <v>7.7991077871049734</v>
      </c>
      <c r="AU579" s="136">
        <f t="shared" si="279"/>
        <v>7.5160727935714036</v>
      </c>
    </row>
    <row r="580" spans="1:47" ht="12.95" customHeight="1" x14ac:dyDescent="0.2">
      <c r="A580" s="302" t="s">
        <v>697</v>
      </c>
      <c r="B580" s="309" t="s">
        <v>644</v>
      </c>
      <c r="C580" s="310">
        <v>55624.576699999998</v>
      </c>
      <c r="D580" s="310">
        <v>2.9999999999999997E-4</v>
      </c>
      <c r="E580" s="129">
        <f t="shared" si="265"/>
        <v>65735.959205530831</v>
      </c>
      <c r="F580" s="129">
        <f t="shared" si="266"/>
        <v>65736</v>
      </c>
      <c r="G580" s="130">
        <f t="shared" si="285"/>
        <v>-9.6823999992921017E-3</v>
      </c>
      <c r="K580" s="129">
        <f t="shared" si="286"/>
        <v>-9.6823999992921017E-3</v>
      </c>
      <c r="O580" s="199">
        <f t="shared" ca="1" si="288"/>
        <v>-9.8243310027865127E-3</v>
      </c>
      <c r="P580" s="129" t="s">
        <v>567</v>
      </c>
      <c r="Q580" s="201">
        <f t="shared" si="267"/>
        <v>40606.076699999998</v>
      </c>
      <c r="S580" s="131">
        <v>1</v>
      </c>
      <c r="T580" s="129" t="s">
        <v>567</v>
      </c>
      <c r="Z580" s="24">
        <f t="shared" si="268"/>
        <v>65736</v>
      </c>
      <c r="AA580" s="136">
        <f t="shared" si="269"/>
        <v>-6.778679431320489E-3</v>
      </c>
      <c r="AB580" s="136">
        <f t="shared" si="270"/>
        <v>-2.9037205679716127E-3</v>
      </c>
      <c r="AC580" s="136">
        <f t="shared" si="280"/>
        <v>-2.9037205679716127E-3</v>
      </c>
      <c r="AD580" s="136"/>
      <c r="AE580" s="136">
        <f t="shared" si="271"/>
        <v>8.4315931368613846E-6</v>
      </c>
      <c r="AF580" s="202">
        <f t="shared" si="272"/>
        <v>40606.076699999998</v>
      </c>
      <c r="AG580" s="203"/>
      <c r="AH580" s="24">
        <f t="shared" si="273"/>
        <v>7.7566614087725277E-3</v>
      </c>
      <c r="AI580" s="24">
        <f t="shared" si="274"/>
        <v>0.91832521832973513</v>
      </c>
      <c r="AJ580" s="24">
        <f t="shared" si="275"/>
        <v>0.95111893755390509</v>
      </c>
      <c r="AK580" s="24">
        <f t="shared" si="276"/>
        <v>0.2886680273932577</v>
      </c>
      <c r="AL580" s="24">
        <f t="shared" si="277"/>
        <v>1.8465261577078391</v>
      </c>
      <c r="AM580" s="24">
        <f t="shared" si="278"/>
        <v>1.3221927801179807</v>
      </c>
      <c r="AN580" s="136">
        <f t="shared" si="287"/>
        <v>7.8237581875197977</v>
      </c>
      <c r="AO580" s="136">
        <f t="shared" si="287"/>
        <v>7.8237581875185604</v>
      </c>
      <c r="AP580" s="136">
        <f t="shared" si="287"/>
        <v>7.8237581873821149</v>
      </c>
      <c r="AQ580" s="136">
        <f t="shared" si="287"/>
        <v>7.823758172331285</v>
      </c>
      <c r="AR580" s="136">
        <f t="shared" si="287"/>
        <v>7.8237565121741444</v>
      </c>
      <c r="AS580" s="136">
        <f t="shared" si="287"/>
        <v>7.8235739474845367</v>
      </c>
      <c r="AT580" s="136">
        <f t="shared" si="287"/>
        <v>7.8076994946696452</v>
      </c>
      <c r="AU580" s="136">
        <f t="shared" si="279"/>
        <v>7.5238951955974267</v>
      </c>
    </row>
    <row r="581" spans="1:47" ht="12.95" customHeight="1" x14ac:dyDescent="0.2">
      <c r="A581" s="63" t="s">
        <v>694</v>
      </c>
      <c r="B581" s="64" t="s">
        <v>646</v>
      </c>
      <c r="C581" s="63">
        <v>55628.611499999999</v>
      </c>
      <c r="D581" s="63">
        <v>1E-4</v>
      </c>
      <c r="E581" s="129">
        <f t="shared" si="265"/>
        <v>65752.958867206064</v>
      </c>
      <c r="F581" s="129">
        <f t="shared" si="266"/>
        <v>65753</v>
      </c>
      <c r="G581" s="130">
        <f t="shared" si="285"/>
        <v>-9.7626999995554797E-3</v>
      </c>
      <c r="J581" s="130"/>
      <c r="K581" s="129">
        <f t="shared" si="286"/>
        <v>-9.7626999995554797E-3</v>
      </c>
      <c r="O581" s="129">
        <f t="shared" ca="1" si="288"/>
        <v>-9.7916657313243949E-3</v>
      </c>
      <c r="P581" s="129" t="s">
        <v>567</v>
      </c>
      <c r="Q581" s="201">
        <f t="shared" si="267"/>
        <v>40610.111499999999</v>
      </c>
      <c r="S581" s="131">
        <v>1</v>
      </c>
      <c r="T581" s="129" t="s">
        <v>567</v>
      </c>
      <c r="Z581" s="24">
        <f t="shared" si="268"/>
        <v>65753</v>
      </c>
      <c r="AA581" s="136">
        <f t="shared" si="269"/>
        <v>-6.7587765417741396E-3</v>
      </c>
      <c r="AB581" s="136">
        <f t="shared" si="270"/>
        <v>-3.0039234577813401E-3</v>
      </c>
      <c r="AC581" s="136">
        <f t="shared" si="280"/>
        <v>-3.0039234577813401E-3</v>
      </c>
      <c r="AD581" s="136"/>
      <c r="AE581" s="136">
        <f t="shared" si="271"/>
        <v>9.023556140209002E-6</v>
      </c>
      <c r="AF581" s="202">
        <f t="shared" si="272"/>
        <v>40610.111499999999</v>
      </c>
      <c r="AG581" s="203"/>
      <c r="AH581" s="24">
        <f t="shared" si="273"/>
        <v>7.7692905423188833E-3</v>
      </c>
      <c r="AI581" s="24">
        <f t="shared" si="274"/>
        <v>0.91771942062093259</v>
      </c>
      <c r="AJ581" s="24">
        <f t="shared" si="275"/>
        <v>0.95176513309090416</v>
      </c>
      <c r="AK581" s="24">
        <f t="shared" si="276"/>
        <v>0.28849593802520856</v>
      </c>
      <c r="AL581" s="24">
        <f t="shared" si="277"/>
        <v>1.8486253791514293</v>
      </c>
      <c r="AM581" s="24">
        <f t="shared" si="278"/>
        <v>1.325081323487002</v>
      </c>
      <c r="AN581" s="136">
        <f t="shared" ref="AN581:AT590" si="289">$AU581+$AB$7*SIN(AO581)</f>
        <v>7.8259395394579263</v>
      </c>
      <c r="AO581" s="136">
        <f t="shared" si="289"/>
        <v>7.8259395394570737</v>
      </c>
      <c r="AP581" s="136">
        <f t="shared" si="289"/>
        <v>7.8259395393557165</v>
      </c>
      <c r="AQ581" s="136">
        <f t="shared" si="289"/>
        <v>7.8259395273059011</v>
      </c>
      <c r="AR581" s="136">
        <f t="shared" si="289"/>
        <v>7.825938094806852</v>
      </c>
      <c r="AS581" s="136">
        <f t="shared" si="289"/>
        <v>7.8257683154498165</v>
      </c>
      <c r="AT581" s="136">
        <f t="shared" si="289"/>
        <v>7.8100713765780396</v>
      </c>
      <c r="AU581" s="136">
        <f t="shared" si="279"/>
        <v>7.5260574855883604</v>
      </c>
    </row>
    <row r="582" spans="1:47" ht="12.95" customHeight="1" x14ac:dyDescent="0.2">
      <c r="A582" s="63" t="s">
        <v>694</v>
      </c>
      <c r="B582" s="64" t="s">
        <v>646</v>
      </c>
      <c r="C582" s="63">
        <v>55637.392699999997</v>
      </c>
      <c r="D582" s="63">
        <v>1E-4</v>
      </c>
      <c r="E582" s="129">
        <f t="shared" si="265"/>
        <v>65789.956346412553</v>
      </c>
      <c r="F582" s="129">
        <f t="shared" si="266"/>
        <v>65790</v>
      </c>
      <c r="G582" s="130">
        <f t="shared" si="285"/>
        <v>-1.0361000000557397E-2</v>
      </c>
      <c r="J582" s="130"/>
      <c r="K582" s="129">
        <f t="shared" si="286"/>
        <v>-1.0361000000557397E-2</v>
      </c>
      <c r="O582" s="199">
        <f t="shared" ca="1" si="288"/>
        <v>-9.7205707287303378E-3</v>
      </c>
      <c r="P582" s="129" t="s">
        <v>567</v>
      </c>
      <c r="Q582" s="201">
        <f t="shared" si="267"/>
        <v>40618.892699999997</v>
      </c>
      <c r="S582" s="131">
        <v>1</v>
      </c>
      <c r="T582" s="129" t="s">
        <v>567</v>
      </c>
      <c r="Z582" s="24">
        <f t="shared" si="268"/>
        <v>65790</v>
      </c>
      <c r="AA582" s="136">
        <f t="shared" si="269"/>
        <v>-6.7155909177039983E-3</v>
      </c>
      <c r="AB582" s="136">
        <f t="shared" si="270"/>
        <v>-3.6454090828533982E-3</v>
      </c>
      <c r="AC582" s="136">
        <f t="shared" si="280"/>
        <v>-3.6454090828533982E-3</v>
      </c>
      <c r="AD582" s="136"/>
      <c r="AE582" s="136">
        <f t="shared" si="271"/>
        <v>1.3289007381350054E-5</v>
      </c>
      <c r="AF582" s="202">
        <f t="shared" si="272"/>
        <v>40618.892699999997</v>
      </c>
      <c r="AG582" s="203"/>
      <c r="AH582" s="24">
        <f t="shared" si="273"/>
        <v>7.7966210743890246E-3</v>
      </c>
      <c r="AI582" s="24">
        <f t="shared" si="274"/>
        <v>0.91640492969035658</v>
      </c>
      <c r="AJ582" s="24">
        <f t="shared" si="275"/>
        <v>0.95315416643605844</v>
      </c>
      <c r="AK582" s="24">
        <f t="shared" si="276"/>
        <v>0.28811779573626783</v>
      </c>
      <c r="AL582" s="24">
        <f t="shared" si="277"/>
        <v>1.8531847178439402</v>
      </c>
      <c r="AM582" s="24">
        <f t="shared" si="278"/>
        <v>1.331382774636982</v>
      </c>
      <c r="AN582" s="136">
        <f t="shared" si="289"/>
        <v>7.8306822204398827</v>
      </c>
      <c r="AO582" s="136">
        <f t="shared" si="289"/>
        <v>7.8306822204395408</v>
      </c>
      <c r="AP582" s="136">
        <f t="shared" si="289"/>
        <v>7.8306822203906341</v>
      </c>
      <c r="AQ582" s="136">
        <f t="shared" si="289"/>
        <v>7.830682213393124</v>
      </c>
      <c r="AR582" s="136">
        <f t="shared" si="289"/>
        <v>7.8306812122247225</v>
      </c>
      <c r="AS582" s="136">
        <f t="shared" si="289"/>
        <v>7.8305384107017355</v>
      </c>
      <c r="AT582" s="136">
        <f t="shared" si="289"/>
        <v>7.8152291162356651</v>
      </c>
      <c r="AU582" s="136">
        <f t="shared" si="279"/>
        <v>7.5307636461568617</v>
      </c>
    </row>
    <row r="583" spans="1:47" ht="12.95" customHeight="1" x14ac:dyDescent="0.2">
      <c r="A583" s="63" t="s">
        <v>694</v>
      </c>
      <c r="B583" s="64" t="s">
        <v>646</v>
      </c>
      <c r="C583" s="63">
        <v>55642.3773</v>
      </c>
      <c r="D583" s="63">
        <v>2.0000000000000001E-4</v>
      </c>
      <c r="E583" s="129">
        <f t="shared" si="265"/>
        <v>65810.95776248927</v>
      </c>
      <c r="F583" s="129">
        <f t="shared" si="266"/>
        <v>65811</v>
      </c>
      <c r="G583" s="130">
        <f t="shared" si="285"/>
        <v>-1.0024899995187297E-2</v>
      </c>
      <c r="J583" s="130"/>
      <c r="K583" s="129">
        <f t="shared" si="286"/>
        <v>-1.0024899995187297E-2</v>
      </c>
      <c r="O583" s="129">
        <f t="shared" ca="1" si="288"/>
        <v>-9.6802195110418376E-3</v>
      </c>
      <c r="P583" s="129" t="s">
        <v>567</v>
      </c>
      <c r="Q583" s="201">
        <f t="shared" si="267"/>
        <v>40623.8773</v>
      </c>
      <c r="S583" s="131">
        <v>1</v>
      </c>
      <c r="T583" s="129" t="s">
        <v>567</v>
      </c>
      <c r="Z583" s="24">
        <f t="shared" si="268"/>
        <v>65811</v>
      </c>
      <c r="AA583" s="136">
        <f t="shared" si="269"/>
        <v>-6.6911607977620073E-3</v>
      </c>
      <c r="AB583" s="136">
        <f t="shared" si="270"/>
        <v>-3.3337391974252902E-3</v>
      </c>
      <c r="AC583" s="136">
        <f t="shared" si="280"/>
        <v>-3.3337391974252902E-3</v>
      </c>
      <c r="AD583" s="136"/>
      <c r="AE583" s="136">
        <f t="shared" si="271"/>
        <v>1.1113817036449818E-5</v>
      </c>
      <c r="AF583" s="202">
        <f t="shared" si="272"/>
        <v>40623.8773</v>
      </c>
      <c r="AG583" s="203"/>
      <c r="AH583" s="24">
        <f t="shared" si="273"/>
        <v>7.8120377423310204E-3</v>
      </c>
      <c r="AI583" s="24">
        <f t="shared" si="274"/>
        <v>0.91566130918182187</v>
      </c>
      <c r="AJ583" s="24">
        <f t="shared" si="275"/>
        <v>0.95393198345062258</v>
      </c>
      <c r="AK583" s="24">
        <f t="shared" si="276"/>
        <v>0.28790099901020794</v>
      </c>
      <c r="AL583" s="24">
        <f t="shared" si="277"/>
        <v>1.8557666478164101</v>
      </c>
      <c r="AM583" s="24">
        <f t="shared" si="278"/>
        <v>1.3349682430402083</v>
      </c>
      <c r="AN583" s="136">
        <f t="shared" si="289"/>
        <v>7.8333709927391286</v>
      </c>
      <c r="AO583" s="136">
        <f t="shared" si="289"/>
        <v>7.8333709927389412</v>
      </c>
      <c r="AP583" s="136">
        <f t="shared" si="289"/>
        <v>7.8333709927085913</v>
      </c>
      <c r="AQ583" s="136">
        <f t="shared" si="289"/>
        <v>7.8333709877997686</v>
      </c>
      <c r="AR583" s="136">
        <f t="shared" si="289"/>
        <v>7.8333701938612883</v>
      </c>
      <c r="AS583" s="136">
        <f t="shared" si="289"/>
        <v>7.8332421845154556</v>
      </c>
      <c r="AT583" s="136">
        <f t="shared" si="289"/>
        <v>7.8181536799263078</v>
      </c>
      <c r="AU583" s="136">
        <f t="shared" si="279"/>
        <v>7.5334347102633092</v>
      </c>
    </row>
    <row r="584" spans="1:47" ht="12.95" customHeight="1" x14ac:dyDescent="0.2">
      <c r="A584" s="63" t="s">
        <v>688</v>
      </c>
      <c r="B584" s="64" t="s">
        <v>644</v>
      </c>
      <c r="C584" s="63">
        <v>55642.377999999997</v>
      </c>
      <c r="D584" s="63">
        <v>6.9999999999999999E-4</v>
      </c>
      <c r="E584" s="129">
        <f t="shared" si="265"/>
        <v>65810.960711771302</v>
      </c>
      <c r="F584" s="129">
        <f t="shared" si="266"/>
        <v>65811</v>
      </c>
      <c r="G584" s="130">
        <f t="shared" si="285"/>
        <v>-9.3248999983188696E-3</v>
      </c>
      <c r="K584" s="129">
        <f t="shared" si="286"/>
        <v>-9.3248999983188696E-3</v>
      </c>
      <c r="O584" s="199">
        <f t="shared" ca="1" si="288"/>
        <v>-9.6802195110418376E-3</v>
      </c>
      <c r="P584" s="129" t="s">
        <v>567</v>
      </c>
      <c r="Q584" s="201">
        <f t="shared" si="267"/>
        <v>40623.877999999997</v>
      </c>
      <c r="S584" s="131">
        <v>1</v>
      </c>
      <c r="T584" s="129" t="s">
        <v>567</v>
      </c>
      <c r="Z584" s="24">
        <f t="shared" si="268"/>
        <v>65811</v>
      </c>
      <c r="AA584" s="136">
        <f t="shared" si="269"/>
        <v>-6.6911607977620073E-3</v>
      </c>
      <c r="AB584" s="136">
        <f t="shared" si="270"/>
        <v>-2.6337392005568623E-3</v>
      </c>
      <c r="AC584" s="136">
        <f t="shared" si="280"/>
        <v>-2.6337392005568623E-3</v>
      </c>
      <c r="AD584" s="136"/>
      <c r="AE584" s="136">
        <f t="shared" si="271"/>
        <v>6.9365821765499001E-6</v>
      </c>
      <c r="AF584" s="202">
        <f t="shared" si="272"/>
        <v>40623.877999999997</v>
      </c>
      <c r="AG584" s="203"/>
      <c r="AH584" s="24">
        <f t="shared" si="273"/>
        <v>7.8120377423310204E-3</v>
      </c>
      <c r="AI584" s="24">
        <f t="shared" si="274"/>
        <v>0.91566130918182187</v>
      </c>
      <c r="AJ584" s="24">
        <f t="shared" si="275"/>
        <v>0.95393198345062258</v>
      </c>
      <c r="AK584" s="24">
        <f t="shared" si="276"/>
        <v>0.28790099901020794</v>
      </c>
      <c r="AL584" s="24">
        <f t="shared" si="277"/>
        <v>1.8557666478164101</v>
      </c>
      <c r="AM584" s="24">
        <f t="shared" si="278"/>
        <v>1.3349682430402083</v>
      </c>
      <c r="AN584" s="136">
        <f t="shared" si="289"/>
        <v>7.8333709927391286</v>
      </c>
      <c r="AO584" s="136">
        <f t="shared" si="289"/>
        <v>7.8333709927389412</v>
      </c>
      <c r="AP584" s="136">
        <f t="shared" si="289"/>
        <v>7.8333709927085913</v>
      </c>
      <c r="AQ584" s="136">
        <f t="shared" si="289"/>
        <v>7.8333709877997686</v>
      </c>
      <c r="AR584" s="136">
        <f t="shared" si="289"/>
        <v>7.8333701938612883</v>
      </c>
      <c r="AS584" s="136">
        <f t="shared" si="289"/>
        <v>7.8332421845154556</v>
      </c>
      <c r="AT584" s="136">
        <f t="shared" si="289"/>
        <v>7.8181536799263078</v>
      </c>
      <c r="AU584" s="136">
        <f t="shared" si="279"/>
        <v>7.5334347102633092</v>
      </c>
    </row>
    <row r="585" spans="1:47" ht="12.95" customHeight="1" x14ac:dyDescent="0.2">
      <c r="A585" s="63" t="s">
        <v>688</v>
      </c>
      <c r="B585" s="64" t="s">
        <v>646</v>
      </c>
      <c r="C585" s="63">
        <v>55642.494700000003</v>
      </c>
      <c r="D585" s="63">
        <v>6.9999999999999999E-4</v>
      </c>
      <c r="E585" s="129">
        <f t="shared" si="265"/>
        <v>65811.452399219896</v>
      </c>
      <c r="F585" s="129">
        <f t="shared" si="266"/>
        <v>65811.5</v>
      </c>
      <c r="G585" s="130">
        <f t="shared" si="285"/>
        <v>-1.1297849996481091E-2</v>
      </c>
      <c r="K585" s="129">
        <f t="shared" si="286"/>
        <v>-1.1297849996481091E-2</v>
      </c>
      <c r="O585" s="129">
        <f t="shared" ca="1" si="288"/>
        <v>-9.6792587677635433E-3</v>
      </c>
      <c r="P585" s="129" t="s">
        <v>567</v>
      </c>
      <c r="Q585" s="201">
        <f t="shared" si="267"/>
        <v>40623.994700000003</v>
      </c>
      <c r="S585" s="131">
        <v>1</v>
      </c>
      <c r="T585" s="129" t="s">
        <v>567</v>
      </c>
      <c r="Z585" s="24">
        <f t="shared" si="268"/>
        <v>65811.5</v>
      </c>
      <c r="AA585" s="136">
        <f t="shared" si="269"/>
        <v>-6.690579839332347E-3</v>
      </c>
      <c r="AB585" s="136">
        <f t="shared" si="270"/>
        <v>-4.6072701571487438E-3</v>
      </c>
      <c r="AC585" s="136">
        <f t="shared" si="280"/>
        <v>-4.6072701571487438E-3</v>
      </c>
      <c r="AD585" s="136"/>
      <c r="AE585" s="136">
        <f t="shared" si="271"/>
        <v>2.1226938300953411E-5</v>
      </c>
      <c r="AF585" s="202">
        <f t="shared" si="272"/>
        <v>40623.994700000003</v>
      </c>
      <c r="AG585" s="203"/>
      <c r="AH585" s="24">
        <f t="shared" si="273"/>
        <v>7.812403965760684E-3</v>
      </c>
      <c r="AI585" s="24">
        <f t="shared" si="274"/>
        <v>0.91564362546561029</v>
      </c>
      <c r="AJ585" s="24">
        <f t="shared" si="275"/>
        <v>0.95395041009862269</v>
      </c>
      <c r="AK585" s="24">
        <f t="shared" si="276"/>
        <v>0.28789581809295833</v>
      </c>
      <c r="AL585" s="24">
        <f t="shared" si="277"/>
        <v>1.8558280712758</v>
      </c>
      <c r="AM585" s="24">
        <f t="shared" si="278"/>
        <v>1.3350536908816277</v>
      </c>
      <c r="AN585" s="136">
        <f t="shared" si="289"/>
        <v>7.8334349845350264</v>
      </c>
      <c r="AO585" s="136">
        <f t="shared" si="289"/>
        <v>7.8334349845348417</v>
      </c>
      <c r="AP585" s="136">
        <f t="shared" si="289"/>
        <v>7.833434984504855</v>
      </c>
      <c r="AQ585" s="136">
        <f t="shared" si="289"/>
        <v>7.833434979639704</v>
      </c>
      <c r="AR585" s="136">
        <f t="shared" si="289"/>
        <v>7.8334341903141818</v>
      </c>
      <c r="AS585" s="136">
        <f t="shared" si="289"/>
        <v>7.8333065285641519</v>
      </c>
      <c r="AT585" s="136">
        <f t="shared" si="289"/>
        <v>7.8182232876437583</v>
      </c>
      <c r="AU585" s="136">
        <f t="shared" si="279"/>
        <v>7.5334983070277479</v>
      </c>
    </row>
    <row r="586" spans="1:47" ht="12.95" customHeight="1" x14ac:dyDescent="0.2">
      <c r="A586" s="63" t="s">
        <v>682</v>
      </c>
      <c r="B586" s="64" t="s">
        <v>644</v>
      </c>
      <c r="C586" s="63">
        <v>55643.3269</v>
      </c>
      <c r="D586" s="63">
        <v>2.0000000000000001E-4</v>
      </c>
      <c r="E586" s="129">
        <f t="shared" si="265"/>
        <v>65814.958674238747</v>
      </c>
      <c r="F586" s="129">
        <f t="shared" si="266"/>
        <v>65815</v>
      </c>
      <c r="G586" s="130">
        <f t="shared" si="285"/>
        <v>-9.8084999990533106E-3</v>
      </c>
      <c r="K586" s="129">
        <f t="shared" si="286"/>
        <v>-9.8084999990533106E-3</v>
      </c>
      <c r="O586" s="199">
        <f t="shared" ca="1" si="288"/>
        <v>-9.6725335648154553E-3</v>
      </c>
      <c r="P586" s="129" t="s">
        <v>567</v>
      </c>
      <c r="Q586" s="201">
        <f t="shared" si="267"/>
        <v>40624.8269</v>
      </c>
      <c r="S586" s="131">
        <v>1</v>
      </c>
      <c r="T586" s="129" t="s">
        <v>567</v>
      </c>
      <c r="Z586" s="24">
        <f t="shared" si="268"/>
        <v>65815</v>
      </c>
      <c r="AA586" s="136">
        <f t="shared" si="269"/>
        <v>-6.6865140560474663E-3</v>
      </c>
      <c r="AB586" s="136">
        <f t="shared" si="270"/>
        <v>-3.1219859430058443E-3</v>
      </c>
      <c r="AC586" s="136">
        <f t="shared" si="280"/>
        <v>-3.1219859430058443E-3</v>
      </c>
      <c r="AD586" s="136"/>
      <c r="AE586" s="136">
        <f t="shared" si="271"/>
        <v>9.7467962283260915E-6</v>
      </c>
      <c r="AF586" s="202">
        <f t="shared" si="272"/>
        <v>40624.8269</v>
      </c>
      <c r="AG586" s="203"/>
      <c r="AH586" s="24">
        <f t="shared" si="273"/>
        <v>7.8149664360455569E-3</v>
      </c>
      <c r="AI586" s="24">
        <f t="shared" si="274"/>
        <v>0.91551986748615288</v>
      </c>
      <c r="AJ586" s="24">
        <f t="shared" si="275"/>
        <v>0.95407927596018283</v>
      </c>
      <c r="AK586" s="24">
        <f t="shared" si="276"/>
        <v>0.28785952687108141</v>
      </c>
      <c r="AL586" s="24">
        <f t="shared" si="277"/>
        <v>1.8562579690740015</v>
      </c>
      <c r="AM586" s="24">
        <f t="shared" si="278"/>
        <v>1.3356519295817419</v>
      </c>
      <c r="AN586" s="136">
        <f t="shared" si="289"/>
        <v>7.8338828925072992</v>
      </c>
      <c r="AO586" s="136">
        <f t="shared" si="289"/>
        <v>7.8338828925071331</v>
      </c>
      <c r="AP586" s="136">
        <f t="shared" si="289"/>
        <v>7.8338828924795987</v>
      </c>
      <c r="AQ586" s="136">
        <f t="shared" si="289"/>
        <v>7.8338828879126989</v>
      </c>
      <c r="AR586" s="136">
        <f t="shared" si="289"/>
        <v>7.8338821304656259</v>
      </c>
      <c r="AS586" s="136">
        <f t="shared" si="289"/>
        <v>7.8337568958897457</v>
      </c>
      <c r="AT586" s="136">
        <f t="shared" si="289"/>
        <v>7.8187105094202005</v>
      </c>
      <c r="AU586" s="136">
        <f t="shared" si="279"/>
        <v>7.5339434843788222</v>
      </c>
    </row>
    <row r="587" spans="1:47" ht="12.95" customHeight="1" x14ac:dyDescent="0.2">
      <c r="A587" s="63" t="s">
        <v>694</v>
      </c>
      <c r="B587" s="64" t="s">
        <v>646</v>
      </c>
      <c r="C587" s="63">
        <v>55646.411899999999</v>
      </c>
      <c r="D587" s="63">
        <v>2.9999999999999997E-4</v>
      </c>
      <c r="E587" s="129">
        <f t="shared" si="265"/>
        <v>65827.956581512481</v>
      </c>
      <c r="F587" s="129">
        <f t="shared" si="266"/>
        <v>65828</v>
      </c>
      <c r="G587" s="130">
        <f t="shared" si="285"/>
        <v>-1.0305199997674208E-2</v>
      </c>
      <c r="J587" s="130"/>
      <c r="K587" s="129">
        <f t="shared" si="286"/>
        <v>-1.0305199997674208E-2</v>
      </c>
      <c r="O587" s="129">
        <f t="shared" ca="1" si="288"/>
        <v>-9.647554239579692E-3</v>
      </c>
      <c r="P587" s="129" t="s">
        <v>567</v>
      </c>
      <c r="Q587" s="201">
        <f t="shared" si="267"/>
        <v>40627.911899999999</v>
      </c>
      <c r="S587" s="131">
        <v>1</v>
      </c>
      <c r="T587" s="129" t="s">
        <v>567</v>
      </c>
      <c r="Z587" s="24">
        <f t="shared" si="268"/>
        <v>65828</v>
      </c>
      <c r="AA587" s="136">
        <f t="shared" si="269"/>
        <v>-6.6714267549974338E-3</v>
      </c>
      <c r="AB587" s="136">
        <f t="shared" si="270"/>
        <v>-3.6337732426767744E-3</v>
      </c>
      <c r="AC587" s="136">
        <f t="shared" si="280"/>
        <v>-3.6337732426767744E-3</v>
      </c>
      <c r="AD587" s="136"/>
      <c r="AE587" s="136">
        <f t="shared" si="271"/>
        <v>1.3204307979193679E-5</v>
      </c>
      <c r="AF587" s="202">
        <f t="shared" si="272"/>
        <v>40627.911899999999</v>
      </c>
      <c r="AG587" s="203"/>
      <c r="AH587" s="24">
        <f t="shared" si="273"/>
        <v>7.8244674290956009E-3</v>
      </c>
      <c r="AI587" s="24">
        <f t="shared" si="274"/>
        <v>0.91506062440484004</v>
      </c>
      <c r="AJ587" s="24">
        <f t="shared" si="275"/>
        <v>0.95455607363485018</v>
      </c>
      <c r="AK587" s="24">
        <f t="shared" si="276"/>
        <v>0.28772435154763026</v>
      </c>
      <c r="AL587" s="24">
        <f t="shared" si="277"/>
        <v>1.8578537155883856</v>
      </c>
      <c r="AM587" s="24">
        <f t="shared" si="278"/>
        <v>1.3378755518072183</v>
      </c>
      <c r="AN587" s="136">
        <f t="shared" si="289"/>
        <v>7.8355460209238528</v>
      </c>
      <c r="AO587" s="136">
        <f t="shared" si="289"/>
        <v>7.8355460209237435</v>
      </c>
      <c r="AP587" s="136">
        <f t="shared" si="289"/>
        <v>7.8355460209040073</v>
      </c>
      <c r="AQ587" s="136">
        <f t="shared" si="289"/>
        <v>7.8355460173352167</v>
      </c>
      <c r="AR587" s="136">
        <f t="shared" si="289"/>
        <v>7.8355453720390447</v>
      </c>
      <c r="AS587" s="136">
        <f t="shared" si="289"/>
        <v>7.8354290607327064</v>
      </c>
      <c r="AT587" s="136">
        <f t="shared" si="289"/>
        <v>7.8205196961357801</v>
      </c>
      <c r="AU587" s="136">
        <f t="shared" si="279"/>
        <v>7.5355970002542421</v>
      </c>
    </row>
    <row r="588" spans="1:47" ht="12.95" customHeight="1" x14ac:dyDescent="0.2">
      <c r="A588" s="302" t="s">
        <v>700</v>
      </c>
      <c r="B588" s="311" t="s">
        <v>644</v>
      </c>
      <c r="C588" s="312">
        <v>55654.484700000001</v>
      </c>
      <c r="D588" s="312">
        <v>2.9999999999999997E-4</v>
      </c>
      <c r="E588" s="129">
        <f t="shared" si="265"/>
        <v>65861.969387295103</v>
      </c>
      <c r="F588" s="129">
        <f t="shared" si="266"/>
        <v>65862</v>
      </c>
      <c r="G588" s="130">
        <f t="shared" si="285"/>
        <v>-7.2657999990042299E-3</v>
      </c>
      <c r="K588" s="129">
        <f t="shared" si="286"/>
        <v>-7.2657999990042299E-3</v>
      </c>
      <c r="M588" s="130"/>
      <c r="O588" s="199">
        <f t="shared" ca="1" si="288"/>
        <v>-9.5822236966554286E-3</v>
      </c>
      <c r="P588" s="129" t="s">
        <v>567</v>
      </c>
      <c r="Q588" s="201">
        <f t="shared" si="267"/>
        <v>40635.984700000001</v>
      </c>
      <c r="S588" s="131">
        <v>1</v>
      </c>
      <c r="T588" s="129" t="s">
        <v>567</v>
      </c>
      <c r="Z588" s="24">
        <f t="shared" si="268"/>
        <v>65862</v>
      </c>
      <c r="AA588" s="136">
        <f t="shared" si="269"/>
        <v>-6.6320732156035858E-3</v>
      </c>
      <c r="AB588" s="136">
        <f t="shared" si="270"/>
        <v>-6.3372678340064409E-4</v>
      </c>
      <c r="AC588" s="136">
        <f t="shared" si="280"/>
        <v>-6.3372678340064409E-4</v>
      </c>
      <c r="AD588" s="136"/>
      <c r="AE588" s="136">
        <f t="shared" si="271"/>
        <v>4.0160963599932688E-7</v>
      </c>
      <c r="AF588" s="202">
        <f t="shared" si="272"/>
        <v>40635.984700000001</v>
      </c>
      <c r="AG588" s="203"/>
      <c r="AH588" s="24">
        <f t="shared" si="273"/>
        <v>7.8491914484894315E-3</v>
      </c>
      <c r="AI588" s="24">
        <f t="shared" si="274"/>
        <v>0.91386272379636391</v>
      </c>
      <c r="AJ588" s="24">
        <f t="shared" si="275"/>
        <v>0.95578936643163559</v>
      </c>
      <c r="AK588" s="24">
        <f t="shared" si="276"/>
        <v>0.28736800386998285</v>
      </c>
      <c r="AL588" s="24">
        <f t="shared" si="277"/>
        <v>1.8620196512497631</v>
      </c>
      <c r="AM588" s="24">
        <f t="shared" si="278"/>
        <v>1.3437030949984972</v>
      </c>
      <c r="AN588" s="136">
        <f t="shared" si="289"/>
        <v>7.8398918022249395</v>
      </c>
      <c r="AO588" s="136">
        <f t="shared" si="289"/>
        <v>7.8398918022249093</v>
      </c>
      <c r="AP588" s="136">
        <f t="shared" si="289"/>
        <v>7.8398918022178128</v>
      </c>
      <c r="AQ588" s="136">
        <f t="shared" si="289"/>
        <v>7.8398918005388563</v>
      </c>
      <c r="AR588" s="136">
        <f t="shared" si="289"/>
        <v>7.8398914033283305</v>
      </c>
      <c r="AS588" s="136">
        <f t="shared" si="289"/>
        <v>7.8397977431810482</v>
      </c>
      <c r="AT588" s="136">
        <f t="shared" si="289"/>
        <v>7.8252477311435023</v>
      </c>
      <c r="AU588" s="136">
        <f t="shared" si="279"/>
        <v>7.5399215802361086</v>
      </c>
    </row>
    <row r="589" spans="1:47" ht="12.95" customHeight="1" x14ac:dyDescent="0.2">
      <c r="A589" s="63" t="s">
        <v>682</v>
      </c>
      <c r="B589" s="64" t="s">
        <v>646</v>
      </c>
      <c r="C589" s="63">
        <v>55656.2618</v>
      </c>
      <c r="D589" s="63">
        <v>2.0000000000000001E-4</v>
      </c>
      <c r="E589" s="129">
        <f t="shared" si="265"/>
        <v>65869.45677174117</v>
      </c>
      <c r="F589" s="129">
        <f t="shared" si="266"/>
        <v>65869.5</v>
      </c>
      <c r="G589" s="130">
        <f t="shared" si="285"/>
        <v>-1.026004999584984E-2</v>
      </c>
      <c r="K589" s="129">
        <f t="shared" si="286"/>
        <v>-1.026004999584984E-2</v>
      </c>
      <c r="O589" s="129">
        <f t="shared" ca="1" si="288"/>
        <v>-9.5678125474809583E-3</v>
      </c>
      <c r="P589" s="129" t="s">
        <v>567</v>
      </c>
      <c r="Q589" s="201">
        <f t="shared" si="267"/>
        <v>40637.7618</v>
      </c>
      <c r="S589" s="131">
        <v>1</v>
      </c>
      <c r="T589" s="129" t="s">
        <v>567</v>
      </c>
      <c r="Z589" s="24">
        <f t="shared" si="268"/>
        <v>65869.5</v>
      </c>
      <c r="AA589" s="136">
        <f t="shared" si="269"/>
        <v>-6.6234128301360488E-3</v>
      </c>
      <c r="AB589" s="136">
        <f t="shared" si="270"/>
        <v>-3.6366371657137915E-3</v>
      </c>
      <c r="AC589" s="136">
        <f t="shared" si="280"/>
        <v>-3.6366371657137915E-3</v>
      </c>
      <c r="AD589" s="136"/>
      <c r="AE589" s="136">
        <f t="shared" si="271"/>
        <v>1.3225129875050838E-5</v>
      </c>
      <c r="AF589" s="202">
        <f t="shared" si="272"/>
        <v>40637.7618</v>
      </c>
      <c r="AG589" s="203"/>
      <c r="AH589" s="24">
        <f t="shared" si="273"/>
        <v>7.8546209989569828E-3</v>
      </c>
      <c r="AI589" s="24">
        <f t="shared" si="274"/>
        <v>0.91359910313747772</v>
      </c>
      <c r="AJ589" s="24">
        <f t="shared" si="275"/>
        <v>0.95605875372042581</v>
      </c>
      <c r="AK589" s="24">
        <f t="shared" si="276"/>
        <v>0.28728885293612033</v>
      </c>
      <c r="AL589" s="24">
        <f t="shared" si="277"/>
        <v>1.8629371401382058</v>
      </c>
      <c r="AM589" s="24">
        <f t="shared" si="278"/>
        <v>1.3449909138954299</v>
      </c>
      <c r="AN589" s="136">
        <f t="shared" si="289"/>
        <v>7.8408496647821959</v>
      </c>
      <c r="AO589" s="136">
        <f t="shared" si="289"/>
        <v>7.8408496647821746</v>
      </c>
      <c r="AP589" s="136">
        <f t="shared" si="289"/>
        <v>7.8408496647767274</v>
      </c>
      <c r="AQ589" s="136">
        <f t="shared" si="289"/>
        <v>7.8408496633939189</v>
      </c>
      <c r="AR589" s="136">
        <f t="shared" si="289"/>
        <v>7.8408493123855827</v>
      </c>
      <c r="AS589" s="136">
        <f t="shared" si="289"/>
        <v>7.8407605147477506</v>
      </c>
      <c r="AT589" s="136">
        <f t="shared" si="289"/>
        <v>7.8262899619307413</v>
      </c>
      <c r="AU589" s="136">
        <f t="shared" si="279"/>
        <v>7.5408755317026968</v>
      </c>
    </row>
    <row r="590" spans="1:47" ht="12.95" customHeight="1" x14ac:dyDescent="0.2">
      <c r="A590" s="63" t="s">
        <v>682</v>
      </c>
      <c r="B590" s="64" t="s">
        <v>644</v>
      </c>
      <c r="C590" s="63">
        <v>55656.381099999999</v>
      </c>
      <c r="D590" s="63">
        <v>1E-4</v>
      </c>
      <c r="E590" s="129">
        <f t="shared" si="265"/>
        <v>65869.959413665885</v>
      </c>
      <c r="F590" s="129">
        <f t="shared" si="266"/>
        <v>65870</v>
      </c>
      <c r="G590" s="130">
        <f t="shared" si="285"/>
        <v>-9.6329999942099676E-3</v>
      </c>
      <c r="K590" s="129">
        <f t="shared" si="286"/>
        <v>-9.6329999942099676E-3</v>
      </c>
      <c r="O590" s="199">
        <f t="shared" ca="1" si="288"/>
        <v>-9.566851804202664E-3</v>
      </c>
      <c r="P590" s="129" t="s">
        <v>567</v>
      </c>
      <c r="Q590" s="201">
        <f t="shared" si="267"/>
        <v>40637.881099999999</v>
      </c>
      <c r="S590" s="131">
        <v>1</v>
      </c>
      <c r="T590" s="129" t="s">
        <v>567</v>
      </c>
      <c r="Z590" s="24">
        <f t="shared" si="268"/>
        <v>65870</v>
      </c>
      <c r="AA590" s="136">
        <f t="shared" si="269"/>
        <v>-6.6228357349314183E-3</v>
      </c>
      <c r="AB590" s="136">
        <f t="shared" si="270"/>
        <v>-3.0101642592785492E-3</v>
      </c>
      <c r="AC590" s="136">
        <f t="shared" si="280"/>
        <v>-3.0101642592785492E-3</v>
      </c>
      <c r="AD590" s="136"/>
      <c r="AE590" s="136">
        <f t="shared" si="271"/>
        <v>9.0610888678379764E-6</v>
      </c>
      <c r="AF590" s="202">
        <f t="shared" si="272"/>
        <v>40637.881099999999</v>
      </c>
      <c r="AG590" s="203"/>
      <c r="AH590" s="24">
        <f t="shared" si="273"/>
        <v>7.8549826571616167E-3</v>
      </c>
      <c r="AI590" s="24">
        <f t="shared" si="274"/>
        <v>0.91358153641692863</v>
      </c>
      <c r="AJ590" s="24">
        <f t="shared" si="275"/>
        <v>0.95607667874424296</v>
      </c>
      <c r="AK590" s="24">
        <f t="shared" si="276"/>
        <v>0.28728356923419995</v>
      </c>
      <c r="AL590" s="24">
        <f t="shared" si="277"/>
        <v>1.8629982872447002</v>
      </c>
      <c r="AM590" s="24">
        <f t="shared" si="278"/>
        <v>1.3450767985552785</v>
      </c>
      <c r="AN590" s="136">
        <f t="shared" si="289"/>
        <v>7.8409135124617073</v>
      </c>
      <c r="AO590" s="136">
        <f t="shared" si="289"/>
        <v>7.840913512461686</v>
      </c>
      <c r="AP590" s="136">
        <f t="shared" si="289"/>
        <v>7.8409135124563374</v>
      </c>
      <c r="AQ590" s="136">
        <f t="shared" si="289"/>
        <v>7.8409135110919088</v>
      </c>
      <c r="AR590" s="136">
        <f t="shared" si="289"/>
        <v>7.840913163057043</v>
      </c>
      <c r="AS590" s="136">
        <f t="shared" si="289"/>
        <v>7.8408246878602874</v>
      </c>
      <c r="AT590" s="136">
        <f t="shared" si="289"/>
        <v>7.826359434749131</v>
      </c>
      <c r="AU590" s="136">
        <f t="shared" si="279"/>
        <v>7.5409391284671354</v>
      </c>
    </row>
    <row r="591" spans="1:47" ht="12.95" customHeight="1" x14ac:dyDescent="0.2">
      <c r="A591" s="63" t="s">
        <v>682</v>
      </c>
      <c r="B591" s="64" t="s">
        <v>646</v>
      </c>
      <c r="C591" s="63">
        <v>55656.498800000001</v>
      </c>
      <c r="D591" s="63">
        <v>1E-4</v>
      </c>
      <c r="E591" s="129">
        <f t="shared" si="265"/>
        <v>65870.455314374529</v>
      </c>
      <c r="F591" s="129">
        <f t="shared" si="266"/>
        <v>65870.5</v>
      </c>
      <c r="G591" s="130">
        <f t="shared" si="285"/>
        <v>-1.0605949995806441E-2</v>
      </c>
      <c r="K591" s="129">
        <f t="shared" si="286"/>
        <v>-1.0605949995806441E-2</v>
      </c>
      <c r="O591" s="129">
        <f t="shared" ca="1" si="288"/>
        <v>-9.5658910609243697E-3</v>
      </c>
      <c r="P591" s="129" t="s">
        <v>567</v>
      </c>
      <c r="Q591" s="201">
        <f t="shared" si="267"/>
        <v>40637.998800000001</v>
      </c>
      <c r="S591" s="131">
        <v>1</v>
      </c>
      <c r="T591" s="129" t="s">
        <v>567</v>
      </c>
      <c r="Z591" s="24">
        <f t="shared" si="268"/>
        <v>65870.5</v>
      </c>
      <c r="AA591" s="136">
        <f t="shared" si="269"/>
        <v>-6.6222586727007499E-3</v>
      </c>
      <c r="AB591" s="136">
        <f t="shared" si="270"/>
        <v>-3.9836913231056908E-3</v>
      </c>
      <c r="AC591" s="136">
        <f t="shared" si="280"/>
        <v>-3.9836913231056908E-3</v>
      </c>
      <c r="AD591" s="136"/>
      <c r="AE591" s="136">
        <f t="shared" si="271"/>
        <v>1.5869796557787568E-5</v>
      </c>
      <c r="AF591" s="202">
        <f t="shared" si="272"/>
        <v>40637.998800000001</v>
      </c>
      <c r="AG591" s="203"/>
      <c r="AH591" s="24">
        <f t="shared" si="273"/>
        <v>7.8553442763922895E-3</v>
      </c>
      <c r="AI591" s="24">
        <f t="shared" si="274"/>
        <v>0.91356397069500461</v>
      </c>
      <c r="AJ591" s="24">
        <f t="shared" si="275"/>
        <v>0.95609459950421927</v>
      </c>
      <c r="AK591" s="24">
        <f t="shared" si="276"/>
        <v>0.28727828466138189</v>
      </c>
      <c r="AL591" s="24">
        <f t="shared" si="277"/>
        <v>1.8630594319997842</v>
      </c>
      <c r="AM591" s="24">
        <f t="shared" si="278"/>
        <v>1.3451626869761206</v>
      </c>
      <c r="AN591" s="136">
        <f t="shared" ref="AN591:AT600" si="290">$AU591+$AB$7*SIN(AO591)</f>
        <v>7.8409773589135767</v>
      </c>
      <c r="AO591" s="136">
        <f t="shared" si="290"/>
        <v>7.8409773589135554</v>
      </c>
      <c r="AP591" s="136">
        <f t="shared" si="290"/>
        <v>7.8409773589083036</v>
      </c>
      <c r="AQ591" s="136">
        <f t="shared" si="290"/>
        <v>7.8409773575620898</v>
      </c>
      <c r="AR591" s="136">
        <f t="shared" si="290"/>
        <v>7.840977012487433</v>
      </c>
      <c r="AS591" s="136">
        <f t="shared" si="290"/>
        <v>7.8408888595158945</v>
      </c>
      <c r="AT591" s="136">
        <f t="shared" si="290"/>
        <v>7.8264289064131258</v>
      </c>
      <c r="AU591" s="136">
        <f t="shared" si="279"/>
        <v>7.541002725231575</v>
      </c>
    </row>
    <row r="592" spans="1:47" ht="12.95" customHeight="1" x14ac:dyDescent="0.2">
      <c r="A592" s="63" t="s">
        <v>682</v>
      </c>
      <c r="B592" s="64" t="s">
        <v>646</v>
      </c>
      <c r="C592" s="63">
        <v>55659.347099999999</v>
      </c>
      <c r="D592" s="63">
        <v>1E-4</v>
      </c>
      <c r="E592" s="129">
        <f t="shared" si="265"/>
        <v>65882.455942992921</v>
      </c>
      <c r="F592" s="129">
        <f t="shared" si="266"/>
        <v>65882.5</v>
      </c>
      <c r="G592" s="130">
        <f t="shared" si="285"/>
        <v>-1.0456749994773418E-2</v>
      </c>
      <c r="K592" s="129">
        <f t="shared" si="286"/>
        <v>-1.0456749994773418E-2</v>
      </c>
      <c r="O592" s="199">
        <f t="shared" ca="1" si="288"/>
        <v>-9.5428332222452228E-3</v>
      </c>
      <c r="P592" s="129" t="s">
        <v>567</v>
      </c>
      <c r="Q592" s="201">
        <f t="shared" si="267"/>
        <v>40640.847099999999</v>
      </c>
      <c r="S592" s="131">
        <v>1</v>
      </c>
      <c r="T592" s="129" t="s">
        <v>567</v>
      </c>
      <c r="Z592" s="24">
        <f t="shared" si="268"/>
        <v>65882.5</v>
      </c>
      <c r="AA592" s="136">
        <f t="shared" si="269"/>
        <v>-6.6084190693556227E-3</v>
      </c>
      <c r="AB592" s="136">
        <f t="shared" si="270"/>
        <v>-3.848330925417795E-3</v>
      </c>
      <c r="AC592" s="136">
        <f t="shared" si="280"/>
        <v>-3.848330925417795E-3</v>
      </c>
      <c r="AD592" s="136"/>
      <c r="AE592" s="136">
        <f t="shared" si="271"/>
        <v>1.4809650911526983E-5</v>
      </c>
      <c r="AF592" s="202">
        <f t="shared" si="272"/>
        <v>40640.847099999999</v>
      </c>
      <c r="AG592" s="203"/>
      <c r="AH592" s="24">
        <f t="shared" si="273"/>
        <v>7.8640114477373929E-3</v>
      </c>
      <c r="AI592" s="24">
        <f t="shared" si="274"/>
        <v>0.91314269289652139</v>
      </c>
      <c r="AJ592" s="24">
        <f t="shared" si="275"/>
        <v>0.95652341962512089</v>
      </c>
      <c r="AK592" s="24">
        <f t="shared" si="276"/>
        <v>0.28715119397754901</v>
      </c>
      <c r="AL592" s="24">
        <f t="shared" si="277"/>
        <v>1.8645262011633477</v>
      </c>
      <c r="AM592" s="24">
        <f t="shared" si="278"/>
        <v>1.3472251385927549</v>
      </c>
      <c r="AN592" s="136">
        <f t="shared" si="290"/>
        <v>7.8425093056470558</v>
      </c>
      <c r="AO592" s="136">
        <f t="shared" si="290"/>
        <v>7.8425093056470443</v>
      </c>
      <c r="AP592" s="136">
        <f t="shared" si="290"/>
        <v>7.8425093056437518</v>
      </c>
      <c r="AQ592" s="136">
        <f t="shared" si="290"/>
        <v>7.8425093046870549</v>
      </c>
      <c r="AR592" s="136">
        <f t="shared" si="290"/>
        <v>7.8425090267118982</v>
      </c>
      <c r="AS592" s="136">
        <f t="shared" si="290"/>
        <v>7.8424285423513815</v>
      </c>
      <c r="AT592" s="136">
        <f t="shared" si="290"/>
        <v>7.8280958799684059</v>
      </c>
      <c r="AU592" s="136">
        <f t="shared" si="279"/>
        <v>7.5425290475781157</v>
      </c>
    </row>
    <row r="593" spans="1:47" ht="12.95" customHeight="1" x14ac:dyDescent="0.2">
      <c r="A593" s="63" t="s">
        <v>682</v>
      </c>
      <c r="B593" s="64" t="s">
        <v>644</v>
      </c>
      <c r="C593" s="63">
        <v>55659.466500000002</v>
      </c>
      <c r="D593" s="63">
        <v>1E-4</v>
      </c>
      <c r="E593" s="129">
        <f t="shared" si="265"/>
        <v>65882.959006243647</v>
      </c>
      <c r="F593" s="129">
        <f t="shared" si="266"/>
        <v>65883</v>
      </c>
      <c r="G593" s="130">
        <f t="shared" si="285"/>
        <v>-9.7296999956597574E-3</v>
      </c>
      <c r="K593" s="129">
        <f t="shared" si="286"/>
        <v>-9.7296999956597574E-3</v>
      </c>
      <c r="O593" s="129">
        <f t="shared" ca="1" si="288"/>
        <v>-9.5418724789669285E-3</v>
      </c>
      <c r="P593" s="129" t="s">
        <v>567</v>
      </c>
      <c r="Q593" s="201">
        <f t="shared" si="267"/>
        <v>40640.966500000002</v>
      </c>
      <c r="S593" s="131">
        <v>1</v>
      </c>
      <c r="T593" s="129" t="s">
        <v>567</v>
      </c>
      <c r="Z593" s="24">
        <f t="shared" si="268"/>
        <v>65883</v>
      </c>
      <c r="AA593" s="136">
        <f t="shared" si="269"/>
        <v>-6.6078428312241564E-3</v>
      </c>
      <c r="AB593" s="136">
        <f t="shared" si="270"/>
        <v>-3.121857164435601E-3</v>
      </c>
      <c r="AC593" s="136">
        <f t="shared" si="280"/>
        <v>-3.121857164435601E-3</v>
      </c>
      <c r="AD593" s="136"/>
      <c r="AE593" s="136">
        <f t="shared" si="271"/>
        <v>9.7459921551378919E-6</v>
      </c>
      <c r="AF593" s="202">
        <f t="shared" si="272"/>
        <v>40640.966500000002</v>
      </c>
      <c r="AG593" s="203"/>
      <c r="AH593" s="24">
        <f t="shared" si="273"/>
        <v>7.8643720928688651E-3</v>
      </c>
      <c r="AI593" s="24">
        <f t="shared" si="274"/>
        <v>0.91312515213273637</v>
      </c>
      <c r="AJ593" s="24">
        <f t="shared" si="275"/>
        <v>0.95654123391827173</v>
      </c>
      <c r="AK593" s="24">
        <f t="shared" si="276"/>
        <v>0.28714588767391352</v>
      </c>
      <c r="AL593" s="24">
        <f t="shared" si="277"/>
        <v>1.8645872871912592</v>
      </c>
      <c r="AM593" s="24">
        <f t="shared" si="278"/>
        <v>1.3473111211907849</v>
      </c>
      <c r="AN593" s="136">
        <f t="shared" si="290"/>
        <v>7.8425731214305356</v>
      </c>
      <c r="AO593" s="136">
        <f t="shared" si="290"/>
        <v>7.842573121430525</v>
      </c>
      <c r="AP593" s="136">
        <f t="shared" si="290"/>
        <v>7.8425731214273</v>
      </c>
      <c r="AQ593" s="136">
        <f t="shared" si="290"/>
        <v>7.8425731204849347</v>
      </c>
      <c r="AR593" s="136">
        <f t="shared" si="290"/>
        <v>7.8425728451425769</v>
      </c>
      <c r="AS593" s="136">
        <f t="shared" si="290"/>
        <v>7.8424926776062378</v>
      </c>
      <c r="AT593" s="136">
        <f t="shared" si="290"/>
        <v>7.8281653227647841</v>
      </c>
      <c r="AU593" s="136">
        <f t="shared" si="279"/>
        <v>7.5425926443425553</v>
      </c>
    </row>
    <row r="594" spans="1:47" ht="12.95" customHeight="1" x14ac:dyDescent="0.2">
      <c r="A594" s="63" t="s">
        <v>682</v>
      </c>
      <c r="B594" s="64" t="s">
        <v>646</v>
      </c>
      <c r="C594" s="63">
        <v>55659.584499999997</v>
      </c>
      <c r="D594" s="63">
        <v>1E-4</v>
      </c>
      <c r="E594" s="129">
        <f t="shared" si="265"/>
        <v>65883.45617093028</v>
      </c>
      <c r="F594" s="129">
        <f t="shared" si="266"/>
        <v>65883.5</v>
      </c>
      <c r="G594" s="130">
        <f t="shared" ref="G594:G625" si="291">C594-(C$7+F594*C$8)</f>
        <v>-1.040264999755891E-2</v>
      </c>
      <c r="K594" s="129">
        <f t="shared" ref="K594:K625" si="292">G594</f>
        <v>-1.040264999755891E-2</v>
      </c>
      <c r="O594" s="199">
        <f t="shared" ca="1" si="288"/>
        <v>-9.5409117356886342E-3</v>
      </c>
      <c r="P594" s="129" t="s">
        <v>567</v>
      </c>
      <c r="Q594" s="201">
        <f t="shared" si="267"/>
        <v>40641.084499999997</v>
      </c>
      <c r="S594" s="131">
        <v>1</v>
      </c>
      <c r="T594" s="129" t="s">
        <v>567</v>
      </c>
      <c r="Z594" s="24">
        <f t="shared" si="268"/>
        <v>65883.5</v>
      </c>
      <c r="AA594" s="136">
        <f t="shared" si="269"/>
        <v>-6.6072666260466387E-3</v>
      </c>
      <c r="AB594" s="136">
        <f t="shared" si="270"/>
        <v>-3.7953833715122717E-3</v>
      </c>
      <c r="AC594" s="136">
        <f t="shared" si="280"/>
        <v>-3.7953833715122717E-3</v>
      </c>
      <c r="AD594" s="136"/>
      <c r="AE594" s="136">
        <f t="shared" si="271"/>
        <v>1.4404934936751859E-5</v>
      </c>
      <c r="AF594" s="202">
        <f t="shared" si="272"/>
        <v>40641.084499999997</v>
      </c>
      <c r="AG594" s="203"/>
      <c r="AH594" s="24">
        <f t="shared" si="273"/>
        <v>7.8647326990463826E-3</v>
      </c>
      <c r="AI594" s="24">
        <f t="shared" si="274"/>
        <v>0.91310761236697602</v>
      </c>
      <c r="AJ594" s="24">
        <f t="shared" si="275"/>
        <v>0.95655904395791391</v>
      </c>
      <c r="AK594" s="24">
        <f t="shared" si="276"/>
        <v>0.2871405805027083</v>
      </c>
      <c r="AL594" s="24">
        <f t="shared" si="277"/>
        <v>1.8646483708724073</v>
      </c>
      <c r="AM594" s="24">
        <f t="shared" si="278"/>
        <v>1.3473971075620046</v>
      </c>
      <c r="AN594" s="136">
        <f t="shared" si="290"/>
        <v>7.8426369359881871</v>
      </c>
      <c r="AO594" s="136">
        <f t="shared" si="290"/>
        <v>7.8426369359881765</v>
      </c>
      <c r="AP594" s="136">
        <f t="shared" si="290"/>
        <v>7.8426369359850172</v>
      </c>
      <c r="AQ594" s="136">
        <f t="shared" si="290"/>
        <v>7.8426369350568397</v>
      </c>
      <c r="AR594" s="136">
        <f t="shared" si="290"/>
        <v>7.8426366623343506</v>
      </c>
      <c r="AS594" s="136">
        <f t="shared" si="290"/>
        <v>7.8425568114059647</v>
      </c>
      <c r="AT594" s="136">
        <f t="shared" si="290"/>
        <v>7.8282347644061492</v>
      </c>
      <c r="AU594" s="136">
        <f t="shared" si="279"/>
        <v>7.5426562411069948</v>
      </c>
    </row>
    <row r="595" spans="1:47" ht="12.95" customHeight="1" x14ac:dyDescent="0.2">
      <c r="A595" s="63" t="s">
        <v>682</v>
      </c>
      <c r="B595" s="64" t="s">
        <v>644</v>
      </c>
      <c r="C595" s="63">
        <v>55661.364999999998</v>
      </c>
      <c r="D595" s="63">
        <v>2.0000000000000001E-4</v>
      </c>
      <c r="E595" s="129">
        <f t="shared" si="265"/>
        <v>65890.957880460541</v>
      </c>
      <c r="F595" s="129">
        <f t="shared" si="266"/>
        <v>65891</v>
      </c>
      <c r="G595" s="130">
        <f t="shared" si="291"/>
        <v>-9.9969000002602115E-3</v>
      </c>
      <c r="K595" s="129">
        <f t="shared" si="292"/>
        <v>-9.9969000002602115E-3</v>
      </c>
      <c r="O595" s="129">
        <f t="shared" ca="1" si="288"/>
        <v>-9.5265005865141639E-3</v>
      </c>
      <c r="P595" s="129" t="s">
        <v>567</v>
      </c>
      <c r="Q595" s="201">
        <f t="shared" si="267"/>
        <v>40642.864999999998</v>
      </c>
      <c r="S595" s="131">
        <v>1</v>
      </c>
      <c r="T595" s="129" t="s">
        <v>567</v>
      </c>
      <c r="Z595" s="24">
        <f t="shared" si="268"/>
        <v>65891</v>
      </c>
      <c r="AA595" s="136">
        <f t="shared" si="269"/>
        <v>-6.598627502333889E-3</v>
      </c>
      <c r="AB595" s="136">
        <f t="shared" si="270"/>
        <v>-3.3982724979263225E-3</v>
      </c>
      <c r="AC595" s="136">
        <f t="shared" si="280"/>
        <v>-3.3982724979263225E-3</v>
      </c>
      <c r="AD595" s="136"/>
      <c r="AE595" s="136">
        <f t="shared" si="271"/>
        <v>1.1548255970162408E-5</v>
      </c>
      <c r="AF595" s="202">
        <f t="shared" si="272"/>
        <v>40642.864999999998</v>
      </c>
      <c r="AG595" s="203"/>
      <c r="AH595" s="24">
        <f t="shared" si="273"/>
        <v>7.8701371177591455E-3</v>
      </c>
      <c r="AI595" s="24">
        <f t="shared" si="274"/>
        <v>0.91284463562775953</v>
      </c>
      <c r="AJ595" s="24">
        <f t="shared" si="275"/>
        <v>0.95682568440136417</v>
      </c>
      <c r="AK595" s="24">
        <f t="shared" si="276"/>
        <v>0.28706086891309657</v>
      </c>
      <c r="AL595" s="24">
        <f t="shared" si="277"/>
        <v>1.8655643445993888</v>
      </c>
      <c r="AM595" s="24">
        <f t="shared" si="278"/>
        <v>1.3486873562326116</v>
      </c>
      <c r="AN595" s="136">
        <f t="shared" si="290"/>
        <v>7.8435940073009336</v>
      </c>
      <c r="AO595" s="136">
        <f t="shared" si="290"/>
        <v>7.8435940073009265</v>
      </c>
      <c r="AP595" s="136">
        <f t="shared" si="290"/>
        <v>7.8435940072986448</v>
      </c>
      <c r="AQ595" s="136">
        <f t="shared" si="290"/>
        <v>7.8435940065664234</v>
      </c>
      <c r="AR595" s="136">
        <f t="shared" si="290"/>
        <v>7.8435937715989867</v>
      </c>
      <c r="AS595" s="136">
        <f t="shared" si="290"/>
        <v>7.8435186438336011</v>
      </c>
      <c r="AT595" s="136">
        <f t="shared" si="290"/>
        <v>7.8292762504090598</v>
      </c>
      <c r="AU595" s="136">
        <f t="shared" si="279"/>
        <v>7.543610192573583</v>
      </c>
    </row>
    <row r="596" spans="1:47" ht="12.95" customHeight="1" x14ac:dyDescent="0.2">
      <c r="A596" s="63" t="s">
        <v>682</v>
      </c>
      <c r="B596" s="64" t="s">
        <v>646</v>
      </c>
      <c r="C596" s="63">
        <v>55661.483200000002</v>
      </c>
      <c r="D596" s="63">
        <v>1E-4</v>
      </c>
      <c r="E596" s="129">
        <f t="shared" si="265"/>
        <v>65891.455887799224</v>
      </c>
      <c r="F596" s="129">
        <f t="shared" si="266"/>
        <v>65891.5</v>
      </c>
      <c r="G596" s="130">
        <f t="shared" si="291"/>
        <v>-1.0469849992659874E-2</v>
      </c>
      <c r="K596" s="129">
        <f t="shared" si="292"/>
        <v>-1.0469849992659874E-2</v>
      </c>
      <c r="O596" s="199">
        <f t="shared" ca="1" si="288"/>
        <v>-9.5255398432358696E-3</v>
      </c>
      <c r="P596" s="129" t="s">
        <v>567</v>
      </c>
      <c r="Q596" s="201">
        <f t="shared" si="267"/>
        <v>40642.983200000002</v>
      </c>
      <c r="S596" s="131">
        <v>1</v>
      </c>
      <c r="T596" s="129" t="s">
        <v>567</v>
      </c>
      <c r="Z596" s="24">
        <f t="shared" si="268"/>
        <v>65891.5</v>
      </c>
      <c r="AA596" s="136">
        <f t="shared" si="269"/>
        <v>-6.5980518243147056E-3</v>
      </c>
      <c r="AB596" s="136">
        <f t="shared" si="270"/>
        <v>-3.8717981683451686E-3</v>
      </c>
      <c r="AC596" s="136">
        <f t="shared" si="280"/>
        <v>-3.8717981683451686E-3</v>
      </c>
      <c r="AD596" s="136"/>
      <c r="AE596" s="136">
        <f t="shared" si="271"/>
        <v>1.4990821056401003E-5</v>
      </c>
      <c r="AF596" s="202">
        <f t="shared" si="272"/>
        <v>40642.983200000002</v>
      </c>
      <c r="AG596" s="203"/>
      <c r="AH596" s="24">
        <f t="shared" si="273"/>
        <v>7.870497100778329E-3</v>
      </c>
      <c r="AI596" s="24">
        <f t="shared" si="274"/>
        <v>0.9128271118272363</v>
      </c>
      <c r="AJ596" s="24">
        <f t="shared" si="275"/>
        <v>0.95684342643883269</v>
      </c>
      <c r="AK596" s="24">
        <f t="shared" si="276"/>
        <v>0.28705554787813947</v>
      </c>
      <c r="AL596" s="24">
        <f t="shared" si="277"/>
        <v>1.8656253907565976</v>
      </c>
      <c r="AM596" s="24">
        <f t="shared" si="278"/>
        <v>1.3487734030387941</v>
      </c>
      <c r="AN596" s="136">
        <f t="shared" si="290"/>
        <v>7.8436578022548096</v>
      </c>
      <c r="AO596" s="136">
        <f t="shared" si="290"/>
        <v>7.8436578022548034</v>
      </c>
      <c r="AP596" s="136">
        <f t="shared" si="290"/>
        <v>7.8436578022525723</v>
      </c>
      <c r="AQ596" s="136">
        <f t="shared" si="290"/>
        <v>7.8436578015323262</v>
      </c>
      <c r="AR596" s="136">
        <f t="shared" si="290"/>
        <v>7.8436575689796069</v>
      </c>
      <c r="AS596" s="136">
        <f t="shared" si="290"/>
        <v>7.8435827543607077</v>
      </c>
      <c r="AT596" s="136">
        <f t="shared" si="290"/>
        <v>7.8293456735670119</v>
      </c>
      <c r="AU596" s="136">
        <f t="shared" si="279"/>
        <v>7.5436737893380217</v>
      </c>
    </row>
    <row r="597" spans="1:47" ht="12.95" customHeight="1" x14ac:dyDescent="0.2">
      <c r="A597" s="63" t="s">
        <v>682</v>
      </c>
      <c r="B597" s="64" t="s">
        <v>644</v>
      </c>
      <c r="C597" s="63">
        <v>55662.3145</v>
      </c>
      <c r="D597" s="63">
        <v>1E-4</v>
      </c>
      <c r="E597" s="129">
        <f t="shared" ref="E597:E660" si="293">(C597-C$7)/C$8</f>
        <v>65894.958370884022</v>
      </c>
      <c r="F597" s="129">
        <f t="shared" ref="F597:F660" si="294">ROUND(2*E597,0)/2</f>
        <v>65895</v>
      </c>
      <c r="G597" s="130">
        <f t="shared" si="291"/>
        <v>-9.8804999943240546E-3</v>
      </c>
      <c r="K597" s="129">
        <f t="shared" si="292"/>
        <v>-9.8804999943240546E-3</v>
      </c>
      <c r="O597" s="129">
        <f t="shared" ca="1" si="288"/>
        <v>-9.5188146402877816E-3</v>
      </c>
      <c r="P597" s="129" t="s">
        <v>567</v>
      </c>
      <c r="Q597" s="201">
        <f t="shared" ref="Q597:Q660" si="295">+C597-15018.5</f>
        <v>40643.8145</v>
      </c>
      <c r="S597" s="131">
        <v>1</v>
      </c>
      <c r="T597" s="129" t="s">
        <v>567</v>
      </c>
      <c r="Z597" s="24">
        <f t="shared" ref="Z597:Z660" si="296">F597</f>
        <v>65895</v>
      </c>
      <c r="AA597" s="136">
        <f t="shared" ref="AA597:AA660" si="297">AB$3+AB$4*Z597+AB$5*Z597^2+AH597</f>
        <v>-6.5940230004802782E-3</v>
      </c>
      <c r="AB597" s="136">
        <f t="shared" ref="AB597:AB660" si="298">+G597-AA597</f>
        <v>-3.2864769938437764E-3</v>
      </c>
      <c r="AC597" s="136">
        <f t="shared" si="280"/>
        <v>-3.2864769938437764E-3</v>
      </c>
      <c r="AD597" s="136"/>
      <c r="AE597" s="136">
        <f t="shared" ref="AE597:AE660" si="299">+(G597-AA597)^2*S597</f>
        <v>1.0800931031064425E-5</v>
      </c>
      <c r="AF597" s="202">
        <f t="shared" ref="AF597:AF660" si="300">+C597-15018.5</f>
        <v>40643.8145</v>
      </c>
      <c r="AG597" s="203"/>
      <c r="AH597" s="24">
        <f t="shared" ref="AH597:AH660" si="301">$AB$6*($AB$11/AI597*AJ597+$AB$12)</f>
        <v>7.8730158916127477E-3</v>
      </c>
      <c r="AI597" s="24">
        <f t="shared" ref="AI597:AI660" si="302">1+$AB$7*COS(AL597)</f>
        <v>0.9127044731558861</v>
      </c>
      <c r="AJ597" s="24">
        <f t="shared" ref="AJ597:AJ660" si="303">SIN(AL597+RADIANS($AB$9))</f>
        <v>0.95696750181390355</v>
      </c>
      <c r="AK597" s="24">
        <f t="shared" ref="AK597:AK660" si="304">$AB$7*SIN(AL597)</f>
        <v>0.28701827640937538</v>
      </c>
      <c r="AL597" s="24">
        <f t="shared" ref="AL597:AL660" si="305">2*ATAN(AM597)</f>
        <v>1.8660526482426423</v>
      </c>
      <c r="AM597" s="24">
        <f t="shared" ref="AM597:AM660" si="306">SQRT((1+$AB$7)/(1-$AB$7))*TAN(AN597/2)</f>
        <v>1.3493758365816142</v>
      </c>
      <c r="AN597" s="136">
        <f t="shared" si="290"/>
        <v>7.8441043326458422</v>
      </c>
      <c r="AO597" s="136">
        <f t="shared" si="290"/>
        <v>7.8441043326458368</v>
      </c>
      <c r="AP597" s="136">
        <f t="shared" si="290"/>
        <v>7.8441043326439397</v>
      </c>
      <c r="AQ597" s="136">
        <f t="shared" si="290"/>
        <v>7.8441043320038792</v>
      </c>
      <c r="AR597" s="136">
        <f t="shared" si="290"/>
        <v>7.8441041159989258</v>
      </c>
      <c r="AS597" s="136">
        <f t="shared" si="290"/>
        <v>7.8440314873437975</v>
      </c>
      <c r="AT597" s="136">
        <f t="shared" si="290"/>
        <v>7.8298316033197777</v>
      </c>
      <c r="AU597" s="136">
        <f t="shared" ref="AU597:AU660" si="307">RADIANS($AB$9)+$AB$18*(F597-AB$15)</f>
        <v>7.544118966689096</v>
      </c>
    </row>
    <row r="598" spans="1:47" ht="12.95" customHeight="1" x14ac:dyDescent="0.2">
      <c r="A598" s="63" t="s">
        <v>688</v>
      </c>
      <c r="B598" s="64" t="s">
        <v>646</v>
      </c>
      <c r="C598" s="63">
        <v>55662.433299999997</v>
      </c>
      <c r="D598" s="63">
        <v>8.9999999999999998E-4</v>
      </c>
      <c r="E598" s="129">
        <f t="shared" si="293"/>
        <v>65895.458906178697</v>
      </c>
      <c r="F598" s="129">
        <f t="shared" si="294"/>
        <v>65895.5</v>
      </c>
      <c r="G598" s="130">
        <f t="shared" si="291"/>
        <v>-9.7534500018809922E-3</v>
      </c>
      <c r="K598" s="129">
        <f t="shared" si="292"/>
        <v>-9.7534500018809922E-3</v>
      </c>
      <c r="O598" s="199">
        <f t="shared" ca="1" si="288"/>
        <v>-9.5178538970094873E-3</v>
      </c>
      <c r="P598" s="129" t="s">
        <v>567</v>
      </c>
      <c r="Q598" s="201">
        <f t="shared" si="295"/>
        <v>40643.933299999997</v>
      </c>
      <c r="S598" s="131">
        <v>1</v>
      </c>
      <c r="T598" s="129" t="s">
        <v>567</v>
      </c>
      <c r="Z598" s="24">
        <f t="shared" si="296"/>
        <v>65895.5</v>
      </c>
      <c r="AA598" s="136">
        <f t="shared" si="297"/>
        <v>-6.5934475859660748E-3</v>
      </c>
      <c r="AB598" s="136">
        <f t="shared" si="298"/>
        <v>-3.1600024159149174E-3</v>
      </c>
      <c r="AC598" s="136">
        <f t="shared" si="280"/>
        <v>-3.1600024159149174E-3</v>
      </c>
      <c r="AD598" s="136"/>
      <c r="AE598" s="136">
        <f t="shared" si="299"/>
        <v>9.9856152685881141E-6</v>
      </c>
      <c r="AF598" s="202">
        <f t="shared" si="300"/>
        <v>40643.933299999997</v>
      </c>
      <c r="AG598" s="203"/>
      <c r="AH598" s="24">
        <f t="shared" si="301"/>
        <v>7.8733755631269584E-3</v>
      </c>
      <c r="AI598" s="24">
        <f t="shared" si="302"/>
        <v>0.91268695733574345</v>
      </c>
      <c r="AJ598" s="24">
        <f t="shared" si="303"/>
        <v>0.95698520988835356</v>
      </c>
      <c r="AK598" s="24">
        <f t="shared" si="304"/>
        <v>0.28701294845478609</v>
      </c>
      <c r="AL598" s="24">
        <f t="shared" si="305"/>
        <v>1.866113675655015</v>
      </c>
      <c r="AM598" s="24">
        <f t="shared" si="306"/>
        <v>1.3494619136504604</v>
      </c>
      <c r="AN598" s="136">
        <f t="shared" si="290"/>
        <v>7.8441681178045259</v>
      </c>
      <c r="AO598" s="136">
        <f t="shared" si="290"/>
        <v>7.8441681178045206</v>
      </c>
      <c r="AP598" s="136">
        <f t="shared" si="290"/>
        <v>7.8441681178026679</v>
      </c>
      <c r="AQ598" s="136">
        <f t="shared" si="290"/>
        <v>7.8441681171735516</v>
      </c>
      <c r="AR598" s="136">
        <f t="shared" si="290"/>
        <v>7.8441679034819671</v>
      </c>
      <c r="AS598" s="136">
        <f t="shared" si="290"/>
        <v>7.8440955862412656</v>
      </c>
      <c r="AT598" s="136">
        <f t="shared" si="290"/>
        <v>7.8299010172337606</v>
      </c>
      <c r="AU598" s="136">
        <f t="shared" si="307"/>
        <v>7.5441825634535356</v>
      </c>
    </row>
    <row r="599" spans="1:47" ht="12.95" customHeight="1" x14ac:dyDescent="0.2">
      <c r="A599" s="63" t="s">
        <v>688</v>
      </c>
      <c r="B599" s="64" t="s">
        <v>644</v>
      </c>
      <c r="C599" s="63">
        <v>55662.552600000003</v>
      </c>
      <c r="D599" s="63">
        <v>1.1999999999999999E-3</v>
      </c>
      <c r="E599" s="129">
        <f t="shared" si="293"/>
        <v>65895.961548103442</v>
      </c>
      <c r="F599" s="129">
        <f t="shared" si="294"/>
        <v>65896</v>
      </c>
      <c r="G599" s="130">
        <f t="shared" si="291"/>
        <v>-9.1263999929651618E-3</v>
      </c>
      <c r="K599" s="129">
        <f t="shared" si="292"/>
        <v>-9.1263999929651618E-3</v>
      </c>
      <c r="O599" s="129">
        <f t="shared" ca="1" si="288"/>
        <v>-9.5168931537311652E-3</v>
      </c>
      <c r="P599" s="129" t="s">
        <v>567</v>
      </c>
      <c r="Q599" s="201">
        <f t="shared" si="295"/>
        <v>40644.052600000003</v>
      </c>
      <c r="S599" s="131">
        <v>0.8</v>
      </c>
      <c r="T599" s="129" t="s">
        <v>567</v>
      </c>
      <c r="Z599" s="24">
        <f t="shared" si="296"/>
        <v>65896</v>
      </c>
      <c r="AA599" s="136">
        <f t="shared" si="297"/>
        <v>-6.5928722043865073E-3</v>
      </c>
      <c r="AB599" s="136">
        <f t="shared" si="298"/>
        <v>-2.5335277885786545E-3</v>
      </c>
      <c r="AC599" s="136">
        <f t="shared" si="280"/>
        <v>-2.5335277885786545E-3</v>
      </c>
      <c r="AD599" s="136"/>
      <c r="AE599" s="136">
        <f t="shared" si="299"/>
        <v>5.1350104444001978E-6</v>
      </c>
      <c r="AF599" s="202">
        <f t="shared" si="300"/>
        <v>40644.052600000003</v>
      </c>
      <c r="AG599" s="203"/>
      <c r="AH599" s="24">
        <f t="shared" si="301"/>
        <v>7.8737351957065271E-3</v>
      </c>
      <c r="AI599" s="24">
        <f t="shared" si="302"/>
        <v>0.91266944251304316</v>
      </c>
      <c r="AJ599" s="24">
        <f t="shared" si="303"/>
        <v>0.95700291371920942</v>
      </c>
      <c r="AK599" s="24">
        <f t="shared" si="304"/>
        <v>0.28700761963581611</v>
      </c>
      <c r="AL599" s="24">
        <f t="shared" si="305"/>
        <v>1.8661747007250855</v>
      </c>
      <c r="AM599" s="24">
        <f t="shared" si="306"/>
        <v>1.349547994504259</v>
      </c>
      <c r="AN599" s="136">
        <f t="shared" si="290"/>
        <v>7.844231901739124</v>
      </c>
      <c r="AO599" s="136">
        <f t="shared" si="290"/>
        <v>7.8442319017391187</v>
      </c>
      <c r="AP599" s="136">
        <f t="shared" si="290"/>
        <v>7.8442319017373103</v>
      </c>
      <c r="AQ599" s="136">
        <f t="shared" si="290"/>
        <v>7.844231901119012</v>
      </c>
      <c r="AR599" s="136">
        <f t="shared" si="290"/>
        <v>7.8442316897281845</v>
      </c>
      <c r="AS599" s="136">
        <f t="shared" si="290"/>
        <v>7.8441596836853424</v>
      </c>
      <c r="AT599" s="136">
        <f t="shared" si="290"/>
        <v>7.8299704299921427</v>
      </c>
      <c r="AU599" s="136">
        <f t="shared" si="307"/>
        <v>7.5442461602179751</v>
      </c>
    </row>
    <row r="600" spans="1:47" ht="12.95" customHeight="1" x14ac:dyDescent="0.2">
      <c r="A600" s="63" t="s">
        <v>682</v>
      </c>
      <c r="B600" s="64" t="s">
        <v>646</v>
      </c>
      <c r="C600" s="63">
        <v>55663.382100000003</v>
      </c>
      <c r="D600" s="63">
        <v>1E-4</v>
      </c>
      <c r="E600" s="129">
        <f t="shared" si="293"/>
        <v>65899.456447320161</v>
      </c>
      <c r="F600" s="129">
        <f t="shared" si="294"/>
        <v>65899.5</v>
      </c>
      <c r="G600" s="130">
        <f t="shared" si="291"/>
        <v>-1.0337049992813263E-2</v>
      </c>
      <c r="K600" s="129">
        <f t="shared" si="292"/>
        <v>-1.0337049992813263E-2</v>
      </c>
      <c r="O600" s="199">
        <f t="shared" ca="1" si="288"/>
        <v>-9.5101679507830772E-3</v>
      </c>
      <c r="P600" s="129" t="s">
        <v>567</v>
      </c>
      <c r="Q600" s="201">
        <f t="shared" si="295"/>
        <v>40644.882100000003</v>
      </c>
      <c r="S600" s="131">
        <v>1</v>
      </c>
      <c r="T600" s="129" t="s">
        <v>567</v>
      </c>
      <c r="Z600" s="24">
        <f t="shared" si="296"/>
        <v>65899.5</v>
      </c>
      <c r="AA600" s="136">
        <f t="shared" si="297"/>
        <v>-6.5888454554344136E-3</v>
      </c>
      <c r="AB600" s="136">
        <f t="shared" si="298"/>
        <v>-3.7482045373788495E-3</v>
      </c>
      <c r="AC600" s="136">
        <f t="shared" si="280"/>
        <v>-3.7482045373788495E-3</v>
      </c>
      <c r="AD600" s="136"/>
      <c r="AE600" s="136">
        <f t="shared" si="299"/>
        <v>1.4049037254027395E-5</v>
      </c>
      <c r="AF600" s="202">
        <f t="shared" si="300"/>
        <v>40644.882100000003</v>
      </c>
      <c r="AG600" s="203"/>
      <c r="AH600" s="24">
        <f t="shared" si="301"/>
        <v>7.8762515336586129E-3</v>
      </c>
      <c r="AI600" s="24">
        <f t="shared" si="302"/>
        <v>0.91254686668056251</v>
      </c>
      <c r="AJ600" s="24">
        <f t="shared" si="303"/>
        <v>0.95712672174783953</v>
      </c>
      <c r="AK600" s="24">
        <f t="shared" si="304"/>
        <v>0.28697029371106109</v>
      </c>
      <c r="AL600" s="24">
        <f t="shared" si="305"/>
        <v>1.8666018106461015</v>
      </c>
      <c r="AM600" s="24">
        <f t="shared" si="306"/>
        <v>1.3501506664991203</v>
      </c>
      <c r="AN600" s="136">
        <f t="shared" si="290"/>
        <v>7.8446783550127712</v>
      </c>
      <c r="AO600" s="136">
        <f t="shared" si="290"/>
        <v>7.8446783550127677</v>
      </c>
      <c r="AP600" s="136">
        <f t="shared" si="290"/>
        <v>7.8446783550112436</v>
      </c>
      <c r="AQ600" s="136">
        <f t="shared" si="290"/>
        <v>7.8446783544652243</v>
      </c>
      <c r="AR600" s="136">
        <f t="shared" si="290"/>
        <v>7.8446781588276639</v>
      </c>
      <c r="AS600" s="136">
        <f t="shared" si="290"/>
        <v>7.8446083251047538</v>
      </c>
      <c r="AT600" s="136">
        <f t="shared" si="290"/>
        <v>7.8304562869419749</v>
      </c>
      <c r="AU600" s="136">
        <f t="shared" si="307"/>
        <v>7.5446913375690494</v>
      </c>
    </row>
    <row r="601" spans="1:47" ht="12.95" customHeight="1" x14ac:dyDescent="0.2">
      <c r="A601" s="63" t="s">
        <v>682</v>
      </c>
      <c r="B601" s="64" t="s">
        <v>644</v>
      </c>
      <c r="C601" s="63">
        <v>55663.501400000001</v>
      </c>
      <c r="D601" s="63">
        <v>1E-4</v>
      </c>
      <c r="E601" s="129">
        <f t="shared" si="293"/>
        <v>65899.959089244876</v>
      </c>
      <c r="F601" s="129">
        <f t="shared" si="294"/>
        <v>65900</v>
      </c>
      <c r="G601" s="130">
        <f t="shared" si="291"/>
        <v>-9.7099999984493479E-3</v>
      </c>
      <c r="K601" s="129">
        <f t="shared" si="292"/>
        <v>-9.7099999984493479E-3</v>
      </c>
      <c r="O601" s="129">
        <f t="shared" ca="1" si="288"/>
        <v>-9.5092072075047829E-3</v>
      </c>
      <c r="P601" s="129" t="s">
        <v>567</v>
      </c>
      <c r="Q601" s="201">
        <f t="shared" si="295"/>
        <v>40645.001400000001</v>
      </c>
      <c r="S601" s="131">
        <v>1</v>
      </c>
      <c r="T601" s="129" t="s">
        <v>567</v>
      </c>
      <c r="Z601" s="24">
        <f t="shared" si="296"/>
        <v>65900</v>
      </c>
      <c r="AA601" s="136">
        <f t="shared" si="297"/>
        <v>-6.5882703373040946E-3</v>
      </c>
      <c r="AB601" s="136">
        <f t="shared" si="298"/>
        <v>-3.1217296611452533E-3</v>
      </c>
      <c r="AC601" s="136">
        <f t="shared" si="280"/>
        <v>-3.1217296611452533E-3</v>
      </c>
      <c r="AD601" s="136"/>
      <c r="AE601" s="136">
        <f t="shared" si="299"/>
        <v>9.7451960772740587E-6</v>
      </c>
      <c r="AF601" s="202">
        <f t="shared" si="300"/>
        <v>40645.001400000001</v>
      </c>
      <c r="AG601" s="203"/>
      <c r="AH601" s="24">
        <f t="shared" si="301"/>
        <v>7.8766108547889332E-3</v>
      </c>
      <c r="AI601" s="24">
        <f t="shared" si="302"/>
        <v>0.91252935983655858</v>
      </c>
      <c r="AJ601" s="24">
        <f t="shared" si="303"/>
        <v>0.95714439164420173</v>
      </c>
      <c r="AK601" s="24">
        <f t="shared" si="304"/>
        <v>0.28696495798162835</v>
      </c>
      <c r="AL601" s="24">
        <f t="shared" si="305"/>
        <v>1.8666628169841748</v>
      </c>
      <c r="AM601" s="24">
        <f t="shared" si="306"/>
        <v>1.3502367776495117</v>
      </c>
      <c r="AN601" s="136">
        <f t="shared" ref="AN601:AT610" si="308">$AU601+$AB$7*SIN(AO601)</f>
        <v>7.8447421291571944</v>
      </c>
      <c r="AO601" s="136">
        <f t="shared" si="308"/>
        <v>7.8447421291571908</v>
      </c>
      <c r="AP601" s="136">
        <f t="shared" si="308"/>
        <v>7.844742129155704</v>
      </c>
      <c r="AQ601" s="136">
        <f t="shared" si="308"/>
        <v>7.8447421286195267</v>
      </c>
      <c r="AR601" s="136">
        <f t="shared" si="308"/>
        <v>7.844741935182296</v>
      </c>
      <c r="AS601" s="136">
        <f t="shared" si="308"/>
        <v>7.8446724109242014</v>
      </c>
      <c r="AT601" s="136">
        <f t="shared" si="308"/>
        <v>7.8305256904546923</v>
      </c>
      <c r="AU601" s="136">
        <f t="shared" si="307"/>
        <v>7.5447549343334881</v>
      </c>
    </row>
    <row r="602" spans="1:47" ht="12.95" customHeight="1" x14ac:dyDescent="0.2">
      <c r="A602" s="63" t="s">
        <v>688</v>
      </c>
      <c r="B602" s="64" t="s">
        <v>644</v>
      </c>
      <c r="C602" s="63">
        <v>55675.3704</v>
      </c>
      <c r="D602" s="63">
        <v>1.6000000000000001E-3</v>
      </c>
      <c r="E602" s="129">
        <f t="shared" si="293"/>
        <v>65949.966272853257</v>
      </c>
      <c r="F602" s="129">
        <f t="shared" si="294"/>
        <v>65950</v>
      </c>
      <c r="G602" s="130">
        <f t="shared" si="291"/>
        <v>-8.0049999960465357E-3</v>
      </c>
      <c r="K602" s="129">
        <f t="shared" si="292"/>
        <v>-8.0049999960465357E-3</v>
      </c>
      <c r="O602" s="199">
        <f t="shared" ca="1" si="288"/>
        <v>-9.4131328796749902E-3</v>
      </c>
      <c r="P602" s="129" t="s">
        <v>567</v>
      </c>
      <c r="Q602" s="201">
        <f t="shared" si="295"/>
        <v>40656.8704</v>
      </c>
      <c r="S602" s="131">
        <v>0.8</v>
      </c>
      <c r="T602" s="129" t="s">
        <v>567</v>
      </c>
      <c r="Z602" s="24">
        <f t="shared" si="296"/>
        <v>65950</v>
      </c>
      <c r="AA602" s="136">
        <f t="shared" si="297"/>
        <v>-6.5309246793716219E-3</v>
      </c>
      <c r="AB602" s="136">
        <f t="shared" si="298"/>
        <v>-1.4740753166749138E-3</v>
      </c>
      <c r="AC602" s="136">
        <f t="shared" ref="AC602:AC665" si="309">+G602-AA602</f>
        <v>-1.4740753166749138E-3</v>
      </c>
      <c r="AD602" s="136"/>
      <c r="AE602" s="136">
        <f t="shared" si="299"/>
        <v>1.738318431384198E-6</v>
      </c>
      <c r="AF602" s="202">
        <f t="shared" si="300"/>
        <v>40656.8704</v>
      </c>
      <c r="AG602" s="203"/>
      <c r="AH602" s="24">
        <f t="shared" si="301"/>
        <v>7.9123465127213938E-3</v>
      </c>
      <c r="AI602" s="24">
        <f t="shared" si="302"/>
        <v>0.91078370751194626</v>
      </c>
      <c r="AJ602" s="24">
        <f t="shared" si="303"/>
        <v>0.95889003497169001</v>
      </c>
      <c r="AK602" s="24">
        <f t="shared" si="304"/>
        <v>0.28642704682813397</v>
      </c>
      <c r="AL602" s="24">
        <f t="shared" si="305"/>
        <v>1.8727516599285199</v>
      </c>
      <c r="AM602" s="24">
        <f t="shared" si="306"/>
        <v>1.3588671069935545</v>
      </c>
      <c r="AN602" s="136">
        <f t="shared" si="308"/>
        <v>7.8511133767433243</v>
      </c>
      <c r="AO602" s="136">
        <f t="shared" si="308"/>
        <v>7.8511133767433243</v>
      </c>
      <c r="AP602" s="136">
        <f t="shared" si="308"/>
        <v>7.8511133767432995</v>
      </c>
      <c r="AQ602" s="136">
        <f t="shared" si="308"/>
        <v>7.8511133767137196</v>
      </c>
      <c r="AR602" s="136">
        <f t="shared" si="308"/>
        <v>7.8511133423384285</v>
      </c>
      <c r="AS602" s="136">
        <f t="shared" si="308"/>
        <v>7.8510736680464648</v>
      </c>
      <c r="AT602" s="136">
        <f t="shared" si="308"/>
        <v>7.8374602009734202</v>
      </c>
      <c r="AU602" s="136">
        <f t="shared" si="307"/>
        <v>7.5511146107774101</v>
      </c>
    </row>
    <row r="603" spans="1:47" ht="12.95" customHeight="1" x14ac:dyDescent="0.2">
      <c r="A603" s="63" t="s">
        <v>688</v>
      </c>
      <c r="B603" s="64" t="s">
        <v>646</v>
      </c>
      <c r="C603" s="63">
        <v>55675.487000000001</v>
      </c>
      <c r="D603" s="63">
        <v>5.9999999999999995E-4</v>
      </c>
      <c r="E603" s="129">
        <f t="shared" si="293"/>
        <v>65950.457538975839</v>
      </c>
      <c r="F603" s="129">
        <f t="shared" si="294"/>
        <v>65950.5</v>
      </c>
      <c r="G603" s="130">
        <f t="shared" si="291"/>
        <v>-1.0077949998958502E-2</v>
      </c>
      <c r="K603" s="129">
        <f t="shared" si="292"/>
        <v>-1.0077949998958502E-2</v>
      </c>
      <c r="O603" s="129">
        <f t="shared" ca="1" si="288"/>
        <v>-9.4121721363966959E-3</v>
      </c>
      <c r="P603" s="129" t="s">
        <v>567</v>
      </c>
      <c r="Q603" s="201">
        <f t="shared" si="295"/>
        <v>40656.987000000001</v>
      </c>
      <c r="S603" s="131">
        <v>1</v>
      </c>
      <c r="T603" s="129" t="s">
        <v>567</v>
      </c>
      <c r="Z603" s="24">
        <f t="shared" si="296"/>
        <v>65950.5</v>
      </c>
      <c r="AA603" s="136">
        <f t="shared" si="297"/>
        <v>-6.5303528830028528E-3</v>
      </c>
      <c r="AB603" s="136">
        <f t="shared" si="298"/>
        <v>-3.5475971159556492E-3</v>
      </c>
      <c r="AC603" s="136">
        <f t="shared" si="309"/>
        <v>-3.5475971159556492E-3</v>
      </c>
      <c r="AD603" s="136"/>
      <c r="AE603" s="136">
        <f t="shared" si="299"/>
        <v>1.258544529713684E-5</v>
      </c>
      <c r="AF603" s="202">
        <f t="shared" si="300"/>
        <v>40656.987000000001</v>
      </c>
      <c r="AG603" s="203"/>
      <c r="AH603" s="24">
        <f t="shared" si="301"/>
        <v>7.9127019060901641E-3</v>
      </c>
      <c r="AI603" s="24">
        <f t="shared" si="302"/>
        <v>0.91076630126849689</v>
      </c>
      <c r="AJ603" s="24">
        <f t="shared" si="303"/>
        <v>0.9589072786188666</v>
      </c>
      <c r="AK603" s="24">
        <f t="shared" si="304"/>
        <v>0.2864216245514562</v>
      </c>
      <c r="AL603" s="24">
        <f t="shared" si="305"/>
        <v>1.872812430754442</v>
      </c>
      <c r="AM603" s="24">
        <f t="shared" si="306"/>
        <v>1.3589536032450531</v>
      </c>
      <c r="AN603" s="136">
        <f t="shared" si="308"/>
        <v>7.8511770276701434</v>
      </c>
      <c r="AO603" s="136">
        <f t="shared" si="308"/>
        <v>7.8511770276701434</v>
      </c>
      <c r="AP603" s="136">
        <f t="shared" si="308"/>
        <v>7.8511770276701203</v>
      </c>
      <c r="AQ603" s="136">
        <f t="shared" si="308"/>
        <v>7.8511770276420414</v>
      </c>
      <c r="AR603" s="136">
        <f t="shared" si="308"/>
        <v>7.8511769942696699</v>
      </c>
      <c r="AS603" s="136">
        <f t="shared" si="308"/>
        <v>7.8511376074897443</v>
      </c>
      <c r="AT603" s="136">
        <f t="shared" si="308"/>
        <v>7.8375294876311576</v>
      </c>
      <c r="AU603" s="136">
        <f t="shared" si="307"/>
        <v>7.5511782075418488</v>
      </c>
    </row>
    <row r="604" spans="1:47" ht="12.95" customHeight="1" x14ac:dyDescent="0.2">
      <c r="A604" s="63" t="s">
        <v>688</v>
      </c>
      <c r="B604" s="64" t="s">
        <v>644</v>
      </c>
      <c r="C604" s="63">
        <v>55675.606699999997</v>
      </c>
      <c r="D604" s="63">
        <v>4.0000000000000002E-4</v>
      </c>
      <c r="E604" s="129">
        <f t="shared" si="293"/>
        <v>65950.961866204554</v>
      </c>
      <c r="F604" s="129">
        <f t="shared" si="294"/>
        <v>65951</v>
      </c>
      <c r="G604" s="130">
        <f t="shared" si="291"/>
        <v>-9.0509000001475215E-3</v>
      </c>
      <c r="K604" s="129">
        <f t="shared" si="292"/>
        <v>-9.0509000001475215E-3</v>
      </c>
      <c r="O604" s="199">
        <f t="shared" ca="1" si="288"/>
        <v>-9.4112113931184016E-3</v>
      </c>
      <c r="P604" s="129" t="s">
        <v>567</v>
      </c>
      <c r="Q604" s="201">
        <f t="shared" si="295"/>
        <v>40657.106699999997</v>
      </c>
      <c r="S604" s="131">
        <v>1</v>
      </c>
      <c r="T604" s="129" t="s">
        <v>567</v>
      </c>
      <c r="Z604" s="24">
        <f t="shared" si="296"/>
        <v>65951</v>
      </c>
      <c r="AA604" s="136">
        <f t="shared" si="297"/>
        <v>-6.5297811194828942E-3</v>
      </c>
      <c r="AB604" s="136">
        <f t="shared" si="298"/>
        <v>-2.5211188806646273E-3</v>
      </c>
      <c r="AC604" s="136">
        <f t="shared" si="309"/>
        <v>-2.5211188806646273E-3</v>
      </c>
      <c r="AD604" s="136"/>
      <c r="AE604" s="136">
        <f t="shared" si="299"/>
        <v>6.3560404104436636E-6</v>
      </c>
      <c r="AF604" s="202">
        <f t="shared" si="300"/>
        <v>40657.106699999997</v>
      </c>
      <c r="AG604" s="203"/>
      <c r="AH604" s="24">
        <f t="shared" si="301"/>
        <v>7.9130572606101249E-3</v>
      </c>
      <c r="AI604" s="24">
        <f t="shared" si="302"/>
        <v>0.91074889601986864</v>
      </c>
      <c r="AJ604" s="24">
        <f t="shared" si="303"/>
        <v>0.95892451806583479</v>
      </c>
      <c r="AK604" s="24">
        <f t="shared" si="304"/>
        <v>0.28641620142430452</v>
      </c>
      <c r="AL604" s="24">
        <f t="shared" si="305"/>
        <v>1.8728731992576153</v>
      </c>
      <c r="AM604" s="24">
        <f t="shared" si="306"/>
        <v>1.3590401033336952</v>
      </c>
      <c r="AN604" s="136">
        <f t="shared" si="308"/>
        <v>7.8512406773805363</v>
      </c>
      <c r="AO604" s="136">
        <f t="shared" si="308"/>
        <v>7.8512406773805363</v>
      </c>
      <c r="AP604" s="136">
        <f t="shared" si="308"/>
        <v>7.8512406773805141</v>
      </c>
      <c r="AQ604" s="136">
        <f t="shared" si="308"/>
        <v>7.8512406773538883</v>
      </c>
      <c r="AR604" s="136">
        <f t="shared" si="308"/>
        <v>7.8512406449732355</v>
      </c>
      <c r="AS604" s="136">
        <f t="shared" si="308"/>
        <v>7.8512015454873358</v>
      </c>
      <c r="AT604" s="136">
        <f t="shared" si="308"/>
        <v>7.8375987731307335</v>
      </c>
      <c r="AU604" s="136">
        <f t="shared" si="307"/>
        <v>7.5512418043062883</v>
      </c>
    </row>
    <row r="605" spans="1:47" ht="12.95" customHeight="1" x14ac:dyDescent="0.2">
      <c r="A605" s="63" t="s">
        <v>687</v>
      </c>
      <c r="B605" s="64" t="s">
        <v>646</v>
      </c>
      <c r="C605" s="63">
        <v>55679.756500000003</v>
      </c>
      <c r="D605" s="63">
        <v>5.9999999999999995E-4</v>
      </c>
      <c r="E605" s="129">
        <f t="shared" si="293"/>
        <v>65968.446052786268</v>
      </c>
      <c r="F605" s="129">
        <f t="shared" si="294"/>
        <v>65968.5</v>
      </c>
      <c r="G605" s="130">
        <f t="shared" si="291"/>
        <v>-1.2804149992007297E-2</v>
      </c>
      <c r="K605" s="129">
        <f t="shared" si="292"/>
        <v>-1.2804149992007297E-2</v>
      </c>
      <c r="O605" s="129">
        <f t="shared" ca="1" si="288"/>
        <v>-9.3775853783779617E-3</v>
      </c>
      <c r="P605" s="129" t="s">
        <v>567</v>
      </c>
      <c r="Q605" s="201">
        <f t="shared" si="295"/>
        <v>40661.256500000003</v>
      </c>
      <c r="S605" s="131">
        <v>1</v>
      </c>
      <c r="T605" s="129" t="s">
        <v>567</v>
      </c>
      <c r="Z605" s="24">
        <f t="shared" si="296"/>
        <v>65968.5</v>
      </c>
      <c r="AA605" s="136">
        <f t="shared" si="297"/>
        <v>-6.5097900849202198E-3</v>
      </c>
      <c r="AB605" s="136">
        <f t="shared" si="298"/>
        <v>-6.2943599070870767E-3</v>
      </c>
      <c r="AC605" s="136">
        <f t="shared" si="309"/>
        <v>-6.2943599070870767E-3</v>
      </c>
      <c r="AD605" s="136"/>
      <c r="AE605" s="136">
        <f t="shared" si="299"/>
        <v>3.9618966639945231E-5</v>
      </c>
      <c r="AF605" s="202">
        <f t="shared" si="300"/>
        <v>40661.256500000003</v>
      </c>
      <c r="AG605" s="203"/>
      <c r="AH605" s="24">
        <f t="shared" si="301"/>
        <v>7.925470200172811E-3</v>
      </c>
      <c r="AI605" s="24">
        <f t="shared" si="302"/>
        <v>0.91014033886663048</v>
      </c>
      <c r="AJ605" s="24">
        <f t="shared" si="303"/>
        <v>0.95952525562693747</v>
      </c>
      <c r="AK605" s="24">
        <f t="shared" si="304"/>
        <v>0.2862258571495524</v>
      </c>
      <c r="AL605" s="24">
        <f t="shared" si="305"/>
        <v>1.8749986349116383</v>
      </c>
      <c r="AM605" s="24">
        <f t="shared" si="306"/>
        <v>1.3620700275505462</v>
      </c>
      <c r="AN605" s="136">
        <f t="shared" si="308"/>
        <v>7.8534676514349542</v>
      </c>
      <c r="AO605" s="136">
        <f t="shared" si="308"/>
        <v>7.8534676514349542</v>
      </c>
      <c r="AP605" s="136">
        <f t="shared" si="308"/>
        <v>7.8534676514349542</v>
      </c>
      <c r="AQ605" s="136">
        <f t="shared" si="308"/>
        <v>7.8534676514342401</v>
      </c>
      <c r="AR605" s="136">
        <f t="shared" si="308"/>
        <v>7.8534676468068083</v>
      </c>
      <c r="AS605" s="136">
        <f t="shared" si="308"/>
        <v>7.8534384651667342</v>
      </c>
      <c r="AT605" s="136">
        <f t="shared" si="308"/>
        <v>7.8400230357956033</v>
      </c>
      <c r="AU605" s="136">
        <f t="shared" si="307"/>
        <v>7.5534676910616607</v>
      </c>
    </row>
    <row r="606" spans="1:47" ht="12.95" customHeight="1" x14ac:dyDescent="0.2">
      <c r="A606" s="63" t="s">
        <v>687</v>
      </c>
      <c r="B606" s="64" t="s">
        <v>644</v>
      </c>
      <c r="C606" s="63">
        <v>55679.8802</v>
      </c>
      <c r="D606" s="63">
        <v>5.9999999999999995E-4</v>
      </c>
      <c r="E606" s="129">
        <f t="shared" si="293"/>
        <v>65968.967233055228</v>
      </c>
      <c r="F606" s="129">
        <f t="shared" si="294"/>
        <v>65969</v>
      </c>
      <c r="G606" s="130">
        <f t="shared" si="291"/>
        <v>-7.7770999996573664E-3</v>
      </c>
      <c r="K606" s="129">
        <f t="shared" si="292"/>
        <v>-7.7770999996573664E-3</v>
      </c>
      <c r="O606" s="199">
        <f t="shared" ca="1" si="288"/>
        <v>-9.3766246350996674E-3</v>
      </c>
      <c r="P606" s="129" t="s">
        <v>567</v>
      </c>
      <c r="Q606" s="201">
        <f t="shared" si="295"/>
        <v>40661.3802</v>
      </c>
      <c r="S606" s="131">
        <v>1</v>
      </c>
      <c r="T606" s="129" t="s">
        <v>567</v>
      </c>
      <c r="Z606" s="24">
        <f t="shared" si="296"/>
        <v>65969</v>
      </c>
      <c r="AA606" s="136">
        <f t="shared" si="297"/>
        <v>-6.5092195034329968E-3</v>
      </c>
      <c r="AB606" s="136">
        <f t="shared" si="298"/>
        <v>-1.2678804962243696E-3</v>
      </c>
      <c r="AC606" s="136">
        <f t="shared" si="309"/>
        <v>-1.2678804962243696E-3</v>
      </c>
      <c r="AD606" s="136"/>
      <c r="AE606" s="136">
        <f t="shared" si="299"/>
        <v>1.6075209527061538E-6</v>
      </c>
      <c r="AF606" s="202">
        <f t="shared" si="300"/>
        <v>40661.3802</v>
      </c>
      <c r="AG606" s="203"/>
      <c r="AH606" s="24">
        <f t="shared" si="301"/>
        <v>7.9258241566600336E-3</v>
      </c>
      <c r="AI606" s="24">
        <f t="shared" si="302"/>
        <v>0.91012296941537385</v>
      </c>
      <c r="AJ606" s="24">
        <f t="shared" si="303"/>
        <v>0.95954234412763861</v>
      </c>
      <c r="AK606" s="24">
        <f t="shared" si="304"/>
        <v>0.28622040348879774</v>
      </c>
      <c r="AL606" s="24">
        <f t="shared" si="305"/>
        <v>1.875059319913692</v>
      </c>
      <c r="AM606" s="24">
        <f t="shared" si="306"/>
        <v>1.3621566660948592</v>
      </c>
      <c r="AN606" s="136">
        <f t="shared" si="308"/>
        <v>7.8535312574002418</v>
      </c>
      <c r="AO606" s="136">
        <f t="shared" si="308"/>
        <v>7.8535312574002418</v>
      </c>
      <c r="AP606" s="136">
        <f t="shared" si="308"/>
        <v>7.8535312574002418</v>
      </c>
      <c r="AQ606" s="136">
        <f t="shared" si="308"/>
        <v>7.8535312573996974</v>
      </c>
      <c r="AR606" s="136">
        <f t="shared" si="308"/>
        <v>7.8535312533692991</v>
      </c>
      <c r="AS606" s="136">
        <f t="shared" si="308"/>
        <v>7.8535023511664965</v>
      </c>
      <c r="AT606" s="136">
        <f t="shared" si="308"/>
        <v>7.8400922795860746</v>
      </c>
      <c r="AU606" s="136">
        <f t="shared" si="307"/>
        <v>7.5535312878261003</v>
      </c>
    </row>
    <row r="607" spans="1:47" ht="12.95" customHeight="1" x14ac:dyDescent="0.2">
      <c r="A607" s="219" t="s">
        <v>405</v>
      </c>
      <c r="B607" s="220" t="str">
        <f>IF(INT(F607)=F607,"I","II")</f>
        <v>I</v>
      </c>
      <c r="C607" s="220">
        <v>55690.088100000001</v>
      </c>
      <c r="D607" s="220" t="s">
        <v>466</v>
      </c>
      <c r="E607" s="129">
        <f t="shared" si="293"/>
        <v>66011.975770384088</v>
      </c>
      <c r="F607" s="129">
        <f t="shared" si="294"/>
        <v>66012</v>
      </c>
      <c r="G607" s="130">
        <f t="shared" si="291"/>
        <v>-5.7507999954395927E-3</v>
      </c>
      <c r="K607" s="130">
        <f t="shared" si="292"/>
        <v>-5.7507999954395927E-3</v>
      </c>
      <c r="P607" s="129" t="s">
        <v>567</v>
      </c>
      <c r="Q607" s="201">
        <f t="shared" si="295"/>
        <v>40671.588100000001</v>
      </c>
      <c r="S607" s="131">
        <v>1</v>
      </c>
      <c r="T607" s="129" t="s">
        <v>567</v>
      </c>
      <c r="Z607" s="24">
        <f t="shared" si="296"/>
        <v>66012</v>
      </c>
      <c r="AA607" s="136">
        <f t="shared" si="297"/>
        <v>-6.4602721897928407E-3</v>
      </c>
      <c r="AB607" s="136">
        <f t="shared" si="298"/>
        <v>7.0947219435324796E-4</v>
      </c>
      <c r="AC607" s="136">
        <f t="shared" si="309"/>
        <v>7.0947219435324796E-4</v>
      </c>
      <c r="AD607" s="136"/>
      <c r="AE607" s="136">
        <f t="shared" si="299"/>
        <v>5.0335079456041281E-7</v>
      </c>
      <c r="AF607" s="202">
        <f t="shared" si="300"/>
        <v>40671.588100000001</v>
      </c>
      <c r="AG607" s="203"/>
      <c r="AH607" s="24">
        <f t="shared" si="301"/>
        <v>7.9561192743002017E-3</v>
      </c>
      <c r="AI607" s="24">
        <f t="shared" si="302"/>
        <v>0.90863291224343745</v>
      </c>
      <c r="AJ607" s="24">
        <f t="shared" si="303"/>
        <v>0.96099633789251449</v>
      </c>
      <c r="AK607" s="24">
        <f t="shared" si="304"/>
        <v>0.28574823757091594</v>
      </c>
      <c r="AL607" s="24">
        <f t="shared" si="305"/>
        <v>1.8802695838830974</v>
      </c>
      <c r="AM607" s="24">
        <f t="shared" si="306"/>
        <v>1.3696220529074463</v>
      </c>
      <c r="AN607" s="136">
        <f t="shared" si="308"/>
        <v>7.8589968367369671</v>
      </c>
      <c r="AO607" s="136">
        <f t="shared" si="308"/>
        <v>7.8589968367369671</v>
      </c>
      <c r="AP607" s="136">
        <f t="shared" si="308"/>
        <v>7.8589968367369867</v>
      </c>
      <c r="AQ607" s="136">
        <f t="shared" si="308"/>
        <v>7.8589968367241152</v>
      </c>
      <c r="AR607" s="136">
        <f t="shared" si="308"/>
        <v>7.8589968452789396</v>
      </c>
      <c r="AS607" s="136">
        <f t="shared" si="308"/>
        <v>7.8589911561103412</v>
      </c>
      <c r="AT607" s="136">
        <f t="shared" si="308"/>
        <v>7.846042907300852</v>
      </c>
      <c r="AU607" s="136">
        <f t="shared" si="307"/>
        <v>7.5590006095678719</v>
      </c>
    </row>
    <row r="608" spans="1:47" ht="12.95" customHeight="1" x14ac:dyDescent="0.2">
      <c r="A608" s="302" t="s">
        <v>701</v>
      </c>
      <c r="B608" s="311" t="s">
        <v>644</v>
      </c>
      <c r="C608" s="312">
        <v>55921.972600000001</v>
      </c>
      <c r="D608" s="312">
        <v>2.0000000000000001E-4</v>
      </c>
      <c r="E608" s="129">
        <f t="shared" si="293"/>
        <v>66988.965471912525</v>
      </c>
      <c r="F608" s="129">
        <f t="shared" si="294"/>
        <v>66989</v>
      </c>
      <c r="G608" s="130">
        <f t="shared" si="291"/>
        <v>-8.1950999956461601E-3</v>
      </c>
      <c r="J608" s="130"/>
      <c r="K608" s="129">
        <f t="shared" si="292"/>
        <v>-8.1950999956461601E-3</v>
      </c>
      <c r="O608" s="199">
        <f t="shared" ref="O608:O616" ca="1" si="310">+C$11+C$12*F608</f>
        <v>-7.4167083473718198E-3</v>
      </c>
      <c r="P608" s="129" t="s">
        <v>567</v>
      </c>
      <c r="Q608" s="201">
        <f t="shared" si="295"/>
        <v>40903.472600000001</v>
      </c>
      <c r="S608" s="131">
        <v>1</v>
      </c>
      <c r="T608" s="129" t="s">
        <v>567</v>
      </c>
      <c r="Z608" s="24">
        <f t="shared" si="296"/>
        <v>66989</v>
      </c>
      <c r="AA608" s="136">
        <f t="shared" si="297"/>
        <v>-5.4123701655624853E-3</v>
      </c>
      <c r="AB608" s="136">
        <f t="shared" si="298"/>
        <v>-2.7827298300836748E-3</v>
      </c>
      <c r="AC608" s="136">
        <f t="shared" si="309"/>
        <v>-2.7827298300836748E-3</v>
      </c>
      <c r="AD608" s="136"/>
      <c r="AE608" s="136">
        <f t="shared" si="299"/>
        <v>7.7435853072375174E-6</v>
      </c>
      <c r="AF608" s="202">
        <f t="shared" si="300"/>
        <v>40903.472600000001</v>
      </c>
      <c r="AG608" s="203"/>
      <c r="AH608" s="24">
        <f t="shared" si="301"/>
        <v>8.5682675745305543E-3</v>
      </c>
      <c r="AI608" s="24">
        <f t="shared" si="302"/>
        <v>0.87671915687744262</v>
      </c>
      <c r="AJ608" s="24">
        <f t="shared" si="303"/>
        <v>0.98621949057975478</v>
      </c>
      <c r="AK608" s="24">
        <f t="shared" si="304"/>
        <v>0.27349923897333134</v>
      </c>
      <c r="AL608" s="24">
        <f t="shared" si="305"/>
        <v>1.9942770031975896</v>
      </c>
      <c r="AM608" s="24">
        <f t="shared" si="306"/>
        <v>1.5476490710229405</v>
      </c>
      <c r="AN608" s="136">
        <f t="shared" si="308"/>
        <v>7.9808573090915331</v>
      </c>
      <c r="AO608" s="136">
        <f t="shared" si="308"/>
        <v>7.9808573092498589</v>
      </c>
      <c r="AP608" s="136">
        <f t="shared" si="308"/>
        <v>7.9808573050790752</v>
      </c>
      <c r="AQ608" s="136">
        <f t="shared" si="308"/>
        <v>7.9808574149502203</v>
      </c>
      <c r="AR608" s="136">
        <f t="shared" si="308"/>
        <v>7.9808545205779104</v>
      </c>
      <c r="AS608" s="136">
        <f t="shared" si="308"/>
        <v>7.9809307460851313</v>
      </c>
      <c r="AT608" s="136">
        <f t="shared" si="308"/>
        <v>7.9789078568143026</v>
      </c>
      <c r="AU608" s="136">
        <f t="shared" si="307"/>
        <v>7.6832686872820926</v>
      </c>
    </row>
    <row r="609" spans="1:47" ht="12.95" customHeight="1" x14ac:dyDescent="0.2">
      <c r="A609" s="302" t="s">
        <v>701</v>
      </c>
      <c r="B609" s="311" t="s">
        <v>646</v>
      </c>
      <c r="C609" s="312">
        <v>55924.939899999998</v>
      </c>
      <c r="D609" s="312">
        <v>1E-4</v>
      </c>
      <c r="E609" s="129">
        <f t="shared" si="293"/>
        <v>67001.467478477614</v>
      </c>
      <c r="F609" s="129">
        <f t="shared" si="294"/>
        <v>67001.5</v>
      </c>
      <c r="G609" s="130">
        <f t="shared" si="291"/>
        <v>-7.7188499999465421E-3</v>
      </c>
      <c r="J609" s="130"/>
      <c r="K609" s="129">
        <f t="shared" si="292"/>
        <v>-7.7188499999465421E-3</v>
      </c>
      <c r="O609" s="129">
        <f t="shared" ca="1" si="310"/>
        <v>-7.3926897654143786E-3</v>
      </c>
      <c r="P609" s="129" t="s">
        <v>567</v>
      </c>
      <c r="Q609" s="201">
        <f t="shared" si="295"/>
        <v>40906.439899999998</v>
      </c>
      <c r="S609" s="131">
        <v>1</v>
      </c>
      <c r="T609" s="129" t="s">
        <v>567</v>
      </c>
      <c r="Z609" s="24">
        <f t="shared" si="296"/>
        <v>67001.5</v>
      </c>
      <c r="AA609" s="136">
        <f t="shared" si="297"/>
        <v>-5.3997451256188756E-3</v>
      </c>
      <c r="AB609" s="136">
        <f t="shared" si="298"/>
        <v>-2.3191048743276665E-3</v>
      </c>
      <c r="AC609" s="136">
        <f t="shared" si="309"/>
        <v>-2.3191048743276665E-3</v>
      </c>
      <c r="AD609" s="136"/>
      <c r="AE609" s="136">
        <f t="shared" si="299"/>
        <v>5.3782474181303417E-6</v>
      </c>
      <c r="AF609" s="202">
        <f t="shared" si="300"/>
        <v>40906.439899999998</v>
      </c>
      <c r="AG609" s="203"/>
      <c r="AH609" s="24">
        <f t="shared" si="301"/>
        <v>8.5751690394741519E-3</v>
      </c>
      <c r="AI609" s="24">
        <f t="shared" si="302"/>
        <v>0.87633442204055267</v>
      </c>
      <c r="AJ609" s="24">
        <f t="shared" si="303"/>
        <v>0.98645131761844873</v>
      </c>
      <c r="AK609" s="24">
        <f t="shared" si="304"/>
        <v>0.27332549245900178</v>
      </c>
      <c r="AL609" s="24">
        <f t="shared" si="305"/>
        <v>1.9956841625716648</v>
      </c>
      <c r="AM609" s="24">
        <f t="shared" si="306"/>
        <v>1.5500404815807518</v>
      </c>
      <c r="AN609" s="136">
        <f t="shared" si="308"/>
        <v>7.9823887449340738</v>
      </c>
      <c r="AO609" s="136">
        <f t="shared" si="308"/>
        <v>7.9823887450903035</v>
      </c>
      <c r="AP609" s="136">
        <f t="shared" si="308"/>
        <v>7.9823887410235672</v>
      </c>
      <c r="AQ609" s="136">
        <f t="shared" si="308"/>
        <v>7.9823888468830226</v>
      </c>
      <c r="AR609" s="136">
        <f t="shared" si="308"/>
        <v>7.982386091273086</v>
      </c>
      <c r="AS609" s="136">
        <f t="shared" si="308"/>
        <v>7.982457802949563</v>
      </c>
      <c r="AT609" s="136">
        <f t="shared" si="308"/>
        <v>7.980578433237274</v>
      </c>
      <c r="AU609" s="136">
        <f t="shared" si="307"/>
        <v>7.6848586063930728</v>
      </c>
    </row>
    <row r="610" spans="1:47" ht="12.95" customHeight="1" x14ac:dyDescent="0.2">
      <c r="A610" s="214" t="s">
        <v>698</v>
      </c>
      <c r="B610" s="207"/>
      <c r="C610" s="224">
        <v>55932.890800000001</v>
      </c>
      <c r="D610" s="224">
        <v>2.0000000000000001E-4</v>
      </c>
      <c r="E610" s="129">
        <f t="shared" si="293"/>
        <v>67034.966687859385</v>
      </c>
      <c r="F610" s="129">
        <f t="shared" si="294"/>
        <v>67035</v>
      </c>
      <c r="G610" s="130">
        <f t="shared" si="291"/>
        <v>-7.906499995442573E-3</v>
      </c>
      <c r="K610" s="129">
        <f t="shared" si="292"/>
        <v>-7.906499995442573E-3</v>
      </c>
      <c r="N610" s="130"/>
      <c r="O610" s="199">
        <f t="shared" ca="1" si="310"/>
        <v>-7.3283199657684095E-3</v>
      </c>
      <c r="P610" s="129" t="s">
        <v>567</v>
      </c>
      <c r="Q610" s="201">
        <f t="shared" si="295"/>
        <v>40914.390800000001</v>
      </c>
      <c r="S610" s="131">
        <v>1</v>
      </c>
      <c r="T610" s="129" t="s">
        <v>567</v>
      </c>
      <c r="Z610" s="24">
        <f t="shared" si="296"/>
        <v>67035</v>
      </c>
      <c r="AA610" s="136">
        <f t="shared" si="297"/>
        <v>-5.3660055196764894E-3</v>
      </c>
      <c r="AB610" s="136">
        <f t="shared" si="298"/>
        <v>-2.5404944757660836E-3</v>
      </c>
      <c r="AC610" s="136">
        <f t="shared" si="309"/>
        <v>-2.5404944757660836E-3</v>
      </c>
      <c r="AD610" s="136"/>
      <c r="AE610" s="136">
        <f t="shared" si="299"/>
        <v>6.4541121813979875E-6</v>
      </c>
      <c r="AF610" s="202">
        <f t="shared" si="300"/>
        <v>40914.390800000001</v>
      </c>
      <c r="AG610" s="203"/>
      <c r="AH610" s="24">
        <f t="shared" si="301"/>
        <v>8.5935509724165485E-3</v>
      </c>
      <c r="AI610" s="24">
        <f t="shared" si="302"/>
        <v>0.87530620095136846</v>
      </c>
      <c r="AJ610" s="24">
        <f t="shared" si="303"/>
        <v>0.98706200620077178</v>
      </c>
      <c r="AK610" s="24">
        <f t="shared" si="304"/>
        <v>0.27285794193832713</v>
      </c>
      <c r="AL610" s="24">
        <f t="shared" si="305"/>
        <v>1.9994492708109624</v>
      </c>
      <c r="AM610" s="24">
        <f t="shared" si="306"/>
        <v>1.5564648623811108</v>
      </c>
      <c r="AN610" s="136">
        <f t="shared" si="308"/>
        <v>7.9864896835787187</v>
      </c>
      <c r="AO610" s="136">
        <f t="shared" si="308"/>
        <v>7.9864896837241899</v>
      </c>
      <c r="AP610" s="136">
        <f t="shared" si="308"/>
        <v>7.9864896800540306</v>
      </c>
      <c r="AQ610" s="136">
        <f t="shared" si="308"/>
        <v>7.9864897726501791</v>
      </c>
      <c r="AR610" s="136">
        <f t="shared" si="308"/>
        <v>7.9864874364794094</v>
      </c>
      <c r="AS610" s="136">
        <f t="shared" si="308"/>
        <v>7.9865463647994845</v>
      </c>
      <c r="AT610" s="136">
        <f t="shared" si="308"/>
        <v>7.9850518912588289</v>
      </c>
      <c r="AU610" s="136">
        <f t="shared" si="307"/>
        <v>7.6891195896105007</v>
      </c>
    </row>
    <row r="611" spans="1:47" ht="12.95" customHeight="1" x14ac:dyDescent="0.2">
      <c r="A611" s="313" t="s">
        <v>696</v>
      </c>
      <c r="B611" s="314" t="s">
        <v>646</v>
      </c>
      <c r="C611" s="313">
        <v>55981.902000000002</v>
      </c>
      <c r="D611" s="313">
        <v>2.9999999999999997E-4</v>
      </c>
      <c r="E611" s="129">
        <f t="shared" si="293"/>
        <v>67241.46361913142</v>
      </c>
      <c r="F611" s="129">
        <f t="shared" si="294"/>
        <v>67241.5</v>
      </c>
      <c r="G611" s="130">
        <f t="shared" si="291"/>
        <v>-8.6348499971791171E-3</v>
      </c>
      <c r="K611" s="129">
        <f t="shared" si="292"/>
        <v>-8.6348499971791171E-3</v>
      </c>
      <c r="O611" s="129">
        <f t="shared" ca="1" si="310"/>
        <v>-6.9315329918313573E-3</v>
      </c>
      <c r="P611" s="129" t="s">
        <v>567</v>
      </c>
      <c r="Q611" s="201">
        <f t="shared" si="295"/>
        <v>40963.402000000002</v>
      </c>
      <c r="S611" s="131">
        <v>1</v>
      </c>
      <c r="T611" s="129" t="s">
        <v>567</v>
      </c>
      <c r="Z611" s="24">
        <f t="shared" si="296"/>
        <v>67241.5</v>
      </c>
      <c r="AA611" s="136">
        <f t="shared" si="297"/>
        <v>-5.1610839514601003E-3</v>
      </c>
      <c r="AB611" s="136">
        <f t="shared" si="298"/>
        <v>-3.4737660457190168E-3</v>
      </c>
      <c r="AC611" s="136">
        <f t="shared" si="309"/>
        <v>-3.4737660457190168E-3</v>
      </c>
      <c r="AD611" s="136"/>
      <c r="AE611" s="136">
        <f t="shared" si="299"/>
        <v>1.2067050540390334E-5</v>
      </c>
      <c r="AF611" s="202">
        <f t="shared" si="300"/>
        <v>40963.402000000002</v>
      </c>
      <c r="AG611" s="203"/>
      <c r="AH611" s="24">
        <f t="shared" si="301"/>
        <v>8.7032103736329209E-3</v>
      </c>
      <c r="AI611" s="24">
        <f t="shared" si="302"/>
        <v>0.86905972381523833</v>
      </c>
      <c r="AJ611" s="24">
        <f t="shared" si="303"/>
        <v>0.99049059233876158</v>
      </c>
      <c r="AK611" s="24">
        <f t="shared" si="304"/>
        <v>0.26991599447357384</v>
      </c>
      <c r="AL611" s="24">
        <f t="shared" si="305"/>
        <v>2.0224651194710113</v>
      </c>
      <c r="AM611" s="24">
        <f t="shared" si="306"/>
        <v>1.5965718408990131</v>
      </c>
      <c r="AN611" s="136">
        <f t="shared" ref="AN611:AT620" si="311">$AU611+$AB$7*SIN(AO611)</f>
        <v>8.0116632505182555</v>
      </c>
      <c r="AO611" s="136">
        <f t="shared" si="311"/>
        <v>8.0116632503124361</v>
      </c>
      <c r="AP611" s="136">
        <f t="shared" si="311"/>
        <v>8.0116632546814621</v>
      </c>
      <c r="AQ611" s="136">
        <f t="shared" si="311"/>
        <v>8.0116631619379586</v>
      </c>
      <c r="AR611" s="136">
        <f t="shared" si="311"/>
        <v>8.0116651306395905</v>
      </c>
      <c r="AS611" s="136">
        <f t="shared" si="311"/>
        <v>8.011623335026119</v>
      </c>
      <c r="AT611" s="136">
        <f t="shared" si="311"/>
        <v>8.0125083108732831</v>
      </c>
      <c r="AU611" s="136">
        <f t="shared" si="307"/>
        <v>7.715385053323895</v>
      </c>
    </row>
    <row r="612" spans="1:47" ht="12.95" customHeight="1" x14ac:dyDescent="0.2">
      <c r="A612" s="302" t="s">
        <v>700</v>
      </c>
      <c r="B612" s="311" t="s">
        <v>644</v>
      </c>
      <c r="C612" s="312">
        <v>56007.418230000003</v>
      </c>
      <c r="D612" s="312">
        <v>1E-4</v>
      </c>
      <c r="E612" s="129">
        <f t="shared" si="293"/>
        <v>67348.970131778158</v>
      </c>
      <c r="F612" s="129">
        <f t="shared" si="294"/>
        <v>67349</v>
      </c>
      <c r="G612" s="130">
        <f t="shared" si="291"/>
        <v>-7.0890999922994524E-3</v>
      </c>
      <c r="K612" s="129">
        <f t="shared" si="292"/>
        <v>-7.0890999922994524E-3</v>
      </c>
      <c r="M612" s="130"/>
      <c r="O612" s="199">
        <f t="shared" ca="1" si="310"/>
        <v>-6.7249731869973017E-3</v>
      </c>
      <c r="P612" s="129" t="s">
        <v>567</v>
      </c>
      <c r="Q612" s="201">
        <f t="shared" si="295"/>
        <v>40988.918230000003</v>
      </c>
      <c r="S612" s="131">
        <v>1</v>
      </c>
      <c r="T612" s="129" t="s">
        <v>567</v>
      </c>
      <c r="Z612" s="24">
        <f t="shared" si="296"/>
        <v>67349</v>
      </c>
      <c r="AA612" s="136">
        <f t="shared" si="297"/>
        <v>-5.0564715413286016E-3</v>
      </c>
      <c r="AB612" s="136">
        <f t="shared" si="298"/>
        <v>-2.0326284509708508E-3</v>
      </c>
      <c r="AC612" s="136">
        <f t="shared" si="309"/>
        <v>-2.0326284509708508E-3</v>
      </c>
      <c r="AD612" s="136"/>
      <c r="AE612" s="136">
        <f t="shared" si="299"/>
        <v>4.1315784196961604E-6</v>
      </c>
      <c r="AF612" s="202">
        <f t="shared" si="300"/>
        <v>40988.918230000003</v>
      </c>
      <c r="AG612" s="203"/>
      <c r="AH612" s="24">
        <f t="shared" si="301"/>
        <v>8.7578260387644376E-3</v>
      </c>
      <c r="AI612" s="24">
        <f t="shared" si="302"/>
        <v>0.86586980132590863</v>
      </c>
      <c r="AJ612" s="24">
        <f t="shared" si="303"/>
        <v>0.99205166178236726</v>
      </c>
      <c r="AK612" s="24">
        <f t="shared" si="304"/>
        <v>0.26834509461446981</v>
      </c>
      <c r="AL612" s="24">
        <f t="shared" si="305"/>
        <v>2.0343176765654163</v>
      </c>
      <c r="AM612" s="24">
        <f t="shared" si="306"/>
        <v>1.617805606984559</v>
      </c>
      <c r="AN612" s="136">
        <f t="shared" si="311"/>
        <v>8.024697384355477</v>
      </c>
      <c r="AO612" s="136">
        <f t="shared" si="311"/>
        <v>8.0246973836202038</v>
      </c>
      <c r="AP612" s="136">
        <f t="shared" si="311"/>
        <v>8.0246973980468272</v>
      </c>
      <c r="AQ612" s="136">
        <f t="shared" si="311"/>
        <v>8.0246971149847521</v>
      </c>
      <c r="AR612" s="136">
        <f t="shared" si="311"/>
        <v>8.024702668808299</v>
      </c>
      <c r="AS612" s="136">
        <f t="shared" si="311"/>
        <v>8.0245936672285509</v>
      </c>
      <c r="AT612" s="136">
        <f t="shared" si="311"/>
        <v>8.0267205266232278</v>
      </c>
      <c r="AU612" s="136">
        <f t="shared" si="307"/>
        <v>7.7290583576783254</v>
      </c>
    </row>
    <row r="613" spans="1:47" ht="12.95" customHeight="1" x14ac:dyDescent="0.2">
      <c r="A613" s="313" t="s">
        <v>696</v>
      </c>
      <c r="B613" s="314" t="s">
        <v>644</v>
      </c>
      <c r="C613" s="313">
        <v>56046.698700000001</v>
      </c>
      <c r="D613" s="313">
        <v>4.0000000000000002E-4</v>
      </c>
      <c r="E613" s="129">
        <f t="shared" si="293"/>
        <v>67514.468967022403</v>
      </c>
      <c r="F613" s="129">
        <f t="shared" si="294"/>
        <v>67514.5</v>
      </c>
      <c r="G613" s="130">
        <f t="shared" si="291"/>
        <v>-7.3655499945743941E-3</v>
      </c>
      <c r="K613" s="129">
        <f t="shared" si="292"/>
        <v>-7.3655499945743941E-3</v>
      </c>
      <c r="O613" s="129">
        <f t="shared" ca="1" si="310"/>
        <v>-6.4069671618806612E-3</v>
      </c>
      <c r="P613" s="129" t="s">
        <v>567</v>
      </c>
      <c r="Q613" s="201">
        <f t="shared" si="295"/>
        <v>41028.198700000001</v>
      </c>
      <c r="S613" s="131">
        <v>1</v>
      </c>
      <c r="T613" s="129" t="s">
        <v>567</v>
      </c>
      <c r="Z613" s="24">
        <f t="shared" si="296"/>
        <v>67514.5</v>
      </c>
      <c r="AA613" s="136">
        <f t="shared" si="297"/>
        <v>-4.8981540431328029E-3</v>
      </c>
      <c r="AB613" s="136">
        <f t="shared" si="298"/>
        <v>-2.4673959514415911E-3</v>
      </c>
      <c r="AC613" s="136">
        <f t="shared" si="309"/>
        <v>-2.4673959514415911E-3</v>
      </c>
      <c r="AD613" s="136"/>
      <c r="AE613" s="136">
        <f t="shared" si="299"/>
        <v>6.0880427811903546E-6</v>
      </c>
      <c r="AF613" s="202">
        <f t="shared" si="300"/>
        <v>41028.198700000001</v>
      </c>
      <c r="AG613" s="203"/>
      <c r="AH613" s="24">
        <f t="shared" si="301"/>
        <v>8.8386296259602305E-3</v>
      </c>
      <c r="AI613" s="24">
        <f t="shared" si="302"/>
        <v>0.86104058537579731</v>
      </c>
      <c r="AJ613" s="24">
        <f t="shared" si="303"/>
        <v>0.99416431455645671</v>
      </c>
      <c r="AK613" s="24">
        <f t="shared" si="304"/>
        <v>0.26587643951147477</v>
      </c>
      <c r="AL613" s="24">
        <f t="shared" si="305"/>
        <v>2.0523966348464091</v>
      </c>
      <c r="AM613" s="24">
        <f t="shared" si="306"/>
        <v>1.6509902698815773</v>
      </c>
      <c r="AN613" s="136">
        <f t="shared" si="311"/>
        <v>8.0446710279232345</v>
      </c>
      <c r="AO613" s="136">
        <f t="shared" si="311"/>
        <v>8.0446710255006071</v>
      </c>
      <c r="AP613" s="136">
        <f t="shared" si="311"/>
        <v>8.0446710681069256</v>
      </c>
      <c r="AQ613" s="136">
        <f t="shared" si="311"/>
        <v>8.0446703187958004</v>
      </c>
      <c r="AR613" s="136">
        <f t="shared" si="311"/>
        <v>8.0446834963969707</v>
      </c>
      <c r="AS613" s="136">
        <f t="shared" si="311"/>
        <v>8.0444516199593235</v>
      </c>
      <c r="AT613" s="136">
        <f t="shared" si="311"/>
        <v>8.04849190921996</v>
      </c>
      <c r="AU613" s="136">
        <f t="shared" si="307"/>
        <v>7.7501088867077046</v>
      </c>
    </row>
    <row r="614" spans="1:47" ht="12.95" customHeight="1" x14ac:dyDescent="0.2">
      <c r="A614" s="302" t="s">
        <v>702</v>
      </c>
      <c r="B614" s="311" t="s">
        <v>646</v>
      </c>
      <c r="C614" s="312">
        <v>56061.414100000002</v>
      </c>
      <c r="D614" s="312">
        <v>1.5E-3</v>
      </c>
      <c r="E614" s="129">
        <f t="shared" si="293"/>
        <v>67576.468774055102</v>
      </c>
      <c r="F614" s="129">
        <f t="shared" si="294"/>
        <v>67576.5</v>
      </c>
      <c r="G614" s="130">
        <f t="shared" si="291"/>
        <v>-7.4113499940722249E-3</v>
      </c>
      <c r="K614" s="129">
        <f t="shared" si="292"/>
        <v>-7.4113499940722249E-3</v>
      </c>
      <c r="N614" s="130"/>
      <c r="O614" s="199">
        <f t="shared" ca="1" si="310"/>
        <v>-6.2878349953717216E-3</v>
      </c>
      <c r="P614" s="129" t="s">
        <v>567</v>
      </c>
      <c r="Q614" s="201">
        <f t="shared" si="295"/>
        <v>41042.914100000002</v>
      </c>
      <c r="S614" s="131">
        <v>0.8</v>
      </c>
      <c r="T614" s="129" t="s">
        <v>567</v>
      </c>
      <c r="Z614" s="24">
        <f t="shared" si="296"/>
        <v>67576.5</v>
      </c>
      <c r="AA614" s="136">
        <f t="shared" si="297"/>
        <v>-4.8396929766533568E-3</v>
      </c>
      <c r="AB614" s="136">
        <f t="shared" si="298"/>
        <v>-2.5716570174188682E-3</v>
      </c>
      <c r="AC614" s="136">
        <f t="shared" si="309"/>
        <v>-2.5716570174188682E-3</v>
      </c>
      <c r="AD614" s="136"/>
      <c r="AE614" s="136">
        <f t="shared" si="299"/>
        <v>5.2907358521917675E-6</v>
      </c>
      <c r="AF614" s="202">
        <f t="shared" si="300"/>
        <v>41042.914100000002</v>
      </c>
      <c r="AG614" s="203"/>
      <c r="AH614" s="24">
        <f t="shared" si="301"/>
        <v>8.8678829884396692E-3</v>
      </c>
      <c r="AI614" s="24">
        <f t="shared" si="302"/>
        <v>0.85925675403066859</v>
      </c>
      <c r="AJ614" s="24">
        <f t="shared" si="303"/>
        <v>0.9948669028919539</v>
      </c>
      <c r="AK614" s="24">
        <f t="shared" si="304"/>
        <v>0.26493648052696761</v>
      </c>
      <c r="AL614" s="24">
        <f t="shared" si="305"/>
        <v>2.0591177396374261</v>
      </c>
      <c r="AM614" s="24">
        <f t="shared" si="306"/>
        <v>1.6635808141358195</v>
      </c>
      <c r="AN614" s="136">
        <f t="shared" si="311"/>
        <v>8.052125008595441</v>
      </c>
      <c r="AO614" s="136">
        <f t="shared" si="311"/>
        <v>8.0521250051448821</v>
      </c>
      <c r="AP614" s="136">
        <f t="shared" si="311"/>
        <v>8.052125063574632</v>
      </c>
      <c r="AQ614" s="136">
        <f t="shared" si="311"/>
        <v>8.0521240741569216</v>
      </c>
      <c r="AR614" s="136">
        <f t="shared" si="311"/>
        <v>8.0521408277626563</v>
      </c>
      <c r="AS614" s="136">
        <f t="shared" si="311"/>
        <v>8.051856953583318</v>
      </c>
      <c r="AT614" s="136">
        <f t="shared" si="311"/>
        <v>8.0566139278869997</v>
      </c>
      <c r="AU614" s="136">
        <f t="shared" si="307"/>
        <v>7.7579948854981673</v>
      </c>
    </row>
    <row r="615" spans="1:47" ht="12.95" customHeight="1" x14ac:dyDescent="0.2">
      <c r="A615" s="302" t="s">
        <v>703</v>
      </c>
      <c r="B615" s="311" t="s">
        <v>646</v>
      </c>
      <c r="C615" s="312">
        <v>56061.6512</v>
      </c>
      <c r="D615" s="312">
        <v>2.0000000000000001E-4</v>
      </c>
      <c r="E615" s="129">
        <f t="shared" si="293"/>
        <v>67577.467738014442</v>
      </c>
      <c r="F615" s="129">
        <f t="shared" si="294"/>
        <v>67577.5</v>
      </c>
      <c r="G615" s="130">
        <f t="shared" si="291"/>
        <v>-7.6572499965550378E-3</v>
      </c>
      <c r="J615" s="130"/>
      <c r="K615" s="129">
        <f t="shared" si="292"/>
        <v>-7.6572499965550378E-3</v>
      </c>
      <c r="O615" s="129">
        <f t="shared" ca="1" si="310"/>
        <v>-6.285913508815133E-3</v>
      </c>
      <c r="P615" s="129" t="s">
        <v>567</v>
      </c>
      <c r="Q615" s="201">
        <f t="shared" si="295"/>
        <v>41043.1512</v>
      </c>
      <c r="S615" s="131">
        <v>1</v>
      </c>
      <c r="T615" s="129" t="s">
        <v>567</v>
      </c>
      <c r="Z615" s="24">
        <f t="shared" si="296"/>
        <v>67577.5</v>
      </c>
      <c r="AA615" s="136">
        <f t="shared" si="297"/>
        <v>-4.8387538256560274E-3</v>
      </c>
      <c r="AB615" s="136">
        <f t="shared" si="298"/>
        <v>-2.8184961708990104E-3</v>
      </c>
      <c r="AC615" s="136">
        <f t="shared" si="309"/>
        <v>-2.8184961708990104E-3</v>
      </c>
      <c r="AD615" s="136"/>
      <c r="AE615" s="136">
        <f t="shared" si="299"/>
        <v>7.943920665372383E-6</v>
      </c>
      <c r="AF615" s="202">
        <f t="shared" si="300"/>
        <v>41043.1512</v>
      </c>
      <c r="AG615" s="203"/>
      <c r="AH615" s="24">
        <f t="shared" si="301"/>
        <v>8.868350291437007E-3</v>
      </c>
      <c r="AI615" s="24">
        <f t="shared" si="302"/>
        <v>0.85922809485868523</v>
      </c>
      <c r="AJ615" s="24">
        <f t="shared" si="303"/>
        <v>0.99487784371646326</v>
      </c>
      <c r="AK615" s="24">
        <f t="shared" si="304"/>
        <v>0.26492125381494908</v>
      </c>
      <c r="AL615" s="24">
        <f t="shared" si="305"/>
        <v>2.059225916493582</v>
      </c>
      <c r="AM615" s="24">
        <f t="shared" si="306"/>
        <v>1.6637846106873699</v>
      </c>
      <c r="AN615" s="136">
        <f t="shared" si="311"/>
        <v>8.0522451075813191</v>
      </c>
      <c r="AO615" s="136">
        <f t="shared" si="311"/>
        <v>8.0522451041119609</v>
      </c>
      <c r="AP615" s="136">
        <f t="shared" si="311"/>
        <v>8.0522451628249083</v>
      </c>
      <c r="AQ615" s="136">
        <f t="shared" si="311"/>
        <v>8.052244169206018</v>
      </c>
      <c r="AR615" s="136">
        <f t="shared" si="311"/>
        <v>8.0522609838897647</v>
      </c>
      <c r="AS615" s="136">
        <f t="shared" si="311"/>
        <v>8.0519762446992846</v>
      </c>
      <c r="AT615" s="136">
        <f t="shared" si="311"/>
        <v>8.0567447760465747</v>
      </c>
      <c r="AU615" s="136">
        <f t="shared" si="307"/>
        <v>7.7581220790270455</v>
      </c>
    </row>
    <row r="616" spans="1:47" ht="12.95" customHeight="1" x14ac:dyDescent="0.2">
      <c r="A616" s="302" t="s">
        <v>699</v>
      </c>
      <c r="B616" s="311" t="s">
        <v>646</v>
      </c>
      <c r="C616" s="312">
        <v>56336.738799999999</v>
      </c>
      <c r="D616" s="312">
        <v>2.0000000000000001E-4</v>
      </c>
      <c r="E616" s="129">
        <f t="shared" si="293"/>
        <v>68736.483335081852</v>
      </c>
      <c r="F616" s="129">
        <f t="shared" si="294"/>
        <v>68736.5</v>
      </c>
      <c r="G616" s="130">
        <f t="shared" si="291"/>
        <v>-3.9553499955218285E-3</v>
      </c>
      <c r="J616" s="130"/>
      <c r="K616" s="129">
        <f t="shared" si="292"/>
        <v>-3.9553499955218285E-3</v>
      </c>
      <c r="O616" s="199">
        <f t="shared" ca="1" si="310"/>
        <v>-4.0589105897204381E-3</v>
      </c>
      <c r="P616" s="129" t="s">
        <v>567</v>
      </c>
      <c r="Q616" s="201">
        <f t="shared" si="295"/>
        <v>41318.238799999999</v>
      </c>
      <c r="S616" s="131">
        <v>1</v>
      </c>
      <c r="T616" s="129" t="s">
        <v>567</v>
      </c>
      <c r="Z616" s="24">
        <f t="shared" si="296"/>
        <v>68736.5</v>
      </c>
      <c r="AA616" s="136">
        <f t="shared" si="297"/>
        <v>-3.8285013731955125E-3</v>
      </c>
      <c r="AB616" s="136">
        <f t="shared" si="298"/>
        <v>-1.2684862232631607E-4</v>
      </c>
      <c r="AC616" s="136">
        <f t="shared" si="309"/>
        <v>-1.2684862232631607E-4</v>
      </c>
      <c r="AD616" s="136"/>
      <c r="AE616" s="136">
        <f t="shared" si="299"/>
        <v>1.6090572986084371E-8</v>
      </c>
      <c r="AF616" s="202">
        <f t="shared" si="300"/>
        <v>41318.238799999999</v>
      </c>
      <c r="AG616" s="203"/>
      <c r="AH616" s="24">
        <f t="shared" si="301"/>
        <v>9.3155976318975171E-3</v>
      </c>
      <c r="AI616" s="24">
        <f t="shared" si="302"/>
        <v>0.82832694359060044</v>
      </c>
      <c r="AJ616" s="24">
        <f t="shared" si="303"/>
        <v>0.99980886689710424</v>
      </c>
      <c r="AK616" s="24">
        <f t="shared" si="304"/>
        <v>0.24602512412974237</v>
      </c>
      <c r="AL616" s="24">
        <f t="shared" si="305"/>
        <v>2.180035301462532</v>
      </c>
      <c r="AM616" s="24">
        <f t="shared" si="306"/>
        <v>1.9171743458227497</v>
      </c>
      <c r="AN616" s="136">
        <f t="shared" si="311"/>
        <v>8.1888731835377104</v>
      </c>
      <c r="AO616" s="136">
        <f t="shared" si="311"/>
        <v>8.1888730134674326</v>
      </c>
      <c r="AP616" s="136">
        <f t="shared" si="311"/>
        <v>8.1888747383142757</v>
      </c>
      <c r="AQ616" s="136">
        <f t="shared" si="311"/>
        <v>8.1888572445812606</v>
      </c>
      <c r="AR616" s="136">
        <f t="shared" si="311"/>
        <v>8.1890346286822808</v>
      </c>
      <c r="AS616" s="136">
        <f t="shared" si="311"/>
        <v>8.1872317673864874</v>
      </c>
      <c r="AT616" s="136">
        <f t="shared" si="311"/>
        <v>8.2051407371539522</v>
      </c>
      <c r="AU616" s="136">
        <f t="shared" si="307"/>
        <v>7.9055393789971395</v>
      </c>
    </row>
    <row r="617" spans="1:47" ht="12.95" customHeight="1" x14ac:dyDescent="0.2">
      <c r="A617" s="219" t="s">
        <v>445</v>
      </c>
      <c r="B617" s="220" t="str">
        <f>IF(INT(F617)=F617,"I","II")</f>
        <v>I</v>
      </c>
      <c r="C617" s="220">
        <v>56357.033000000003</v>
      </c>
      <c r="D617" s="220" t="s">
        <v>466</v>
      </c>
      <c r="E617" s="129">
        <f t="shared" si="293"/>
        <v>68821.988077316724</v>
      </c>
      <c r="F617" s="129">
        <f t="shared" si="294"/>
        <v>68822</v>
      </c>
      <c r="G617" s="130">
        <f t="shared" si="291"/>
        <v>-2.8297999961068854E-3</v>
      </c>
      <c r="K617" s="130">
        <f t="shared" si="292"/>
        <v>-2.8297999961068854E-3</v>
      </c>
      <c r="Q617" s="201">
        <f t="shared" si="295"/>
        <v>41338.533000000003</v>
      </c>
      <c r="S617" s="131">
        <v>1</v>
      </c>
      <c r="T617" s="129" t="s">
        <v>567</v>
      </c>
      <c r="Z617" s="24">
        <f t="shared" si="296"/>
        <v>68822</v>
      </c>
      <c r="AA617" s="136">
        <f t="shared" si="297"/>
        <v>-3.759984656880936E-3</v>
      </c>
      <c r="AB617" s="136">
        <f t="shared" si="298"/>
        <v>9.3018466077405063E-4</v>
      </c>
      <c r="AC617" s="136">
        <f t="shared" si="309"/>
        <v>9.3018466077405063E-4</v>
      </c>
      <c r="AD617" s="136"/>
      <c r="AE617" s="136">
        <f t="shared" si="299"/>
        <v>8.6524350313933569E-7</v>
      </c>
      <c r="AF617" s="202">
        <f t="shared" si="300"/>
        <v>41338.533000000003</v>
      </c>
      <c r="AG617" s="203"/>
      <c r="AH617" s="24">
        <f t="shared" si="301"/>
        <v>9.3413043272121028E-3</v>
      </c>
      <c r="AI617" s="24">
        <f t="shared" si="302"/>
        <v>0.8262239365118399</v>
      </c>
      <c r="AJ617" s="24">
        <f t="shared" si="303"/>
        <v>0.99960450058919081</v>
      </c>
      <c r="AK617" s="24">
        <f t="shared" si="304"/>
        <v>0.24454422863473788</v>
      </c>
      <c r="AL617" s="24">
        <f t="shared" si="305"/>
        <v>2.18860898909529</v>
      </c>
      <c r="AM617" s="24">
        <f t="shared" si="306"/>
        <v>1.9373839494524041</v>
      </c>
      <c r="AN617" s="136">
        <f t="shared" si="311"/>
        <v>8.1987596025011129</v>
      </c>
      <c r="AO617" s="136">
        <f t="shared" si="311"/>
        <v>8.1987593966739869</v>
      </c>
      <c r="AP617" s="136">
        <f t="shared" si="311"/>
        <v>8.1987614265964783</v>
      </c>
      <c r="AQ617" s="136">
        <f t="shared" si="311"/>
        <v>8.198741406453335</v>
      </c>
      <c r="AR617" s="136">
        <f t="shared" si="311"/>
        <v>8.1989388066854652</v>
      </c>
      <c r="AS617" s="136">
        <f t="shared" si="311"/>
        <v>8.1969876604245471</v>
      </c>
      <c r="AT617" s="136">
        <f t="shared" si="311"/>
        <v>8.2158299375846422</v>
      </c>
      <c r="AU617" s="136">
        <f t="shared" si="307"/>
        <v>7.9164144257162441</v>
      </c>
    </row>
    <row r="618" spans="1:47" ht="12.95" customHeight="1" x14ac:dyDescent="0.2">
      <c r="A618" s="219" t="s">
        <v>445</v>
      </c>
      <c r="B618" s="220" t="str">
        <f>IF(INT(F618)=F618,"I","II")</f>
        <v>II</v>
      </c>
      <c r="C618" s="220">
        <v>56357.150699999998</v>
      </c>
      <c r="D618" s="220" t="s">
        <v>466</v>
      </c>
      <c r="E618" s="129">
        <f t="shared" si="293"/>
        <v>68822.483978025324</v>
      </c>
      <c r="F618" s="129">
        <f t="shared" si="294"/>
        <v>68822.5</v>
      </c>
      <c r="G618" s="130">
        <f t="shared" si="291"/>
        <v>-3.8027499977033585E-3</v>
      </c>
      <c r="K618" s="130">
        <f t="shared" si="292"/>
        <v>-3.8027499977033585E-3</v>
      </c>
      <c r="O618" s="199"/>
      <c r="P618" s="129" t="s">
        <v>567</v>
      </c>
      <c r="Q618" s="201">
        <f t="shared" si="295"/>
        <v>41338.650699999998</v>
      </c>
      <c r="S618" s="131">
        <v>1</v>
      </c>
      <c r="T618" s="129" t="s">
        <v>567</v>
      </c>
      <c r="Z618" s="24">
        <f t="shared" si="296"/>
        <v>68822.5</v>
      </c>
      <c r="AA618" s="136">
        <f t="shared" si="297"/>
        <v>-3.7595863295827366E-3</v>
      </c>
      <c r="AB618" s="136">
        <f t="shared" si="298"/>
        <v>-4.3163668120621904E-5</v>
      </c>
      <c r="AC618" s="136">
        <f t="shared" si="309"/>
        <v>-4.3163668120621904E-5</v>
      </c>
      <c r="AD618" s="136"/>
      <c r="AE618" s="136">
        <f t="shared" si="299"/>
        <v>1.8631022456271918E-9</v>
      </c>
      <c r="AF618" s="202">
        <f t="shared" si="300"/>
        <v>41338.650699999998</v>
      </c>
      <c r="AG618" s="203"/>
      <c r="AH618" s="24">
        <f t="shared" si="301"/>
        <v>9.3414517875103024E-3</v>
      </c>
      <c r="AI618" s="24">
        <f t="shared" si="302"/>
        <v>0.82621170692095447</v>
      </c>
      <c r="AJ618" s="24">
        <f t="shared" si="303"/>
        <v>0.99960309294451799</v>
      </c>
      <c r="AK618" s="24">
        <f t="shared" si="304"/>
        <v>0.24453553768046021</v>
      </c>
      <c r="AL618" s="24">
        <f t="shared" si="305"/>
        <v>2.1886589997141099</v>
      </c>
      <c r="AM618" s="24">
        <f t="shared" si="306"/>
        <v>1.937502816863186</v>
      </c>
      <c r="AN618" s="136">
        <f t="shared" si="311"/>
        <v>8.1988173440415739</v>
      </c>
      <c r="AO618" s="136">
        <f t="shared" si="311"/>
        <v>8.1988171379892698</v>
      </c>
      <c r="AP618" s="136">
        <f t="shared" si="311"/>
        <v>8.1988191698058444</v>
      </c>
      <c r="AQ618" s="136">
        <f t="shared" si="311"/>
        <v>8.1987991342034192</v>
      </c>
      <c r="AR618" s="136">
        <f t="shared" si="311"/>
        <v>8.1989966550896121</v>
      </c>
      <c r="AS618" s="136">
        <f t="shared" si="311"/>
        <v>8.1970446290846564</v>
      </c>
      <c r="AT618" s="136">
        <f t="shared" si="311"/>
        <v>8.215892343360192</v>
      </c>
      <c r="AU618" s="136">
        <f t="shared" si="307"/>
        <v>7.9164780224806837</v>
      </c>
    </row>
    <row r="619" spans="1:47" ht="12.95" customHeight="1" x14ac:dyDescent="0.2">
      <c r="A619" s="219" t="s">
        <v>445</v>
      </c>
      <c r="B619" s="220" t="str">
        <f>IF(INT(F619)=F619,"I","II")</f>
        <v>I</v>
      </c>
      <c r="C619" s="220">
        <v>56357.270199999999</v>
      </c>
      <c r="D619" s="220" t="s">
        <v>466</v>
      </c>
      <c r="E619" s="129">
        <f t="shared" si="293"/>
        <v>68822.987462602061</v>
      </c>
      <c r="F619" s="129">
        <f t="shared" si="294"/>
        <v>68823</v>
      </c>
      <c r="G619" s="130">
        <f t="shared" si="291"/>
        <v>-2.9757000011159107E-3</v>
      </c>
      <c r="K619" s="130">
        <f t="shared" si="292"/>
        <v>-2.9757000011159107E-3</v>
      </c>
      <c r="Q619" s="201">
        <f t="shared" si="295"/>
        <v>41338.770199999999</v>
      </c>
      <c r="S619" s="131">
        <v>1</v>
      </c>
      <c r="T619" s="129" t="s">
        <v>567</v>
      </c>
      <c r="Z619" s="24">
        <f t="shared" si="296"/>
        <v>68823</v>
      </c>
      <c r="AA619" s="136">
        <f t="shared" si="297"/>
        <v>-3.7591880296115841E-3</v>
      </c>
      <c r="AB619" s="136">
        <f t="shared" si="298"/>
        <v>7.8348802849567342E-4</v>
      </c>
      <c r="AC619" s="136">
        <f t="shared" si="309"/>
        <v>7.8348802849567342E-4</v>
      </c>
      <c r="AD619" s="136"/>
      <c r="AE619" s="136">
        <f t="shared" si="299"/>
        <v>6.1385349079603713E-7</v>
      </c>
      <c r="AF619" s="202">
        <f t="shared" si="300"/>
        <v>41338.770199999999</v>
      </c>
      <c r="AG619" s="203"/>
      <c r="AH619" s="24">
        <f t="shared" si="301"/>
        <v>9.3415992144814351E-3</v>
      </c>
      <c r="AI619" s="24">
        <f t="shared" si="302"/>
        <v>0.82619947812672778</v>
      </c>
      <c r="AJ619" s="24">
        <f t="shared" si="303"/>
        <v>0.99960168284155615</v>
      </c>
      <c r="AK619" s="24">
        <f t="shared" si="304"/>
        <v>0.24452684637188246</v>
      </c>
      <c r="AL619" s="24">
        <f t="shared" si="305"/>
        <v>2.1887090088525061</v>
      </c>
      <c r="AM619" s="24">
        <f t="shared" si="306"/>
        <v>1.9376216922730223</v>
      </c>
      <c r="AN619" s="136">
        <f t="shared" si="311"/>
        <v>8.198875084727403</v>
      </c>
      <c r="AO619" s="136">
        <f t="shared" si="311"/>
        <v>8.1988748784497254</v>
      </c>
      <c r="AP619" s="136">
        <f t="shared" si="311"/>
        <v>8.1988769121616958</v>
      </c>
      <c r="AQ619" s="136">
        <f t="shared" si="311"/>
        <v>8.1988568610919064</v>
      </c>
      <c r="AR619" s="136">
        <f t="shared" si="311"/>
        <v>8.1990545026741604</v>
      </c>
      <c r="AS619" s="136">
        <f t="shared" si="311"/>
        <v>8.1971015967807546</v>
      </c>
      <c r="AT619" s="136">
        <f t="shared" si="311"/>
        <v>8.2159547479247479</v>
      </c>
      <c r="AU619" s="136">
        <f t="shared" si="307"/>
        <v>7.9165416192451232</v>
      </c>
    </row>
    <row r="620" spans="1:47" ht="12.95" customHeight="1" x14ac:dyDescent="0.2">
      <c r="A620" s="219" t="s">
        <v>445</v>
      </c>
      <c r="B620" s="220" t="str">
        <f>IF(INT(F620)=F620,"I","II")</f>
        <v>I</v>
      </c>
      <c r="C620" s="220">
        <v>56368.188000000002</v>
      </c>
      <c r="D620" s="220" t="s">
        <v>466</v>
      </c>
      <c r="E620" s="129">
        <f t="shared" si="293"/>
        <v>68868.986993244907</v>
      </c>
      <c r="F620" s="129">
        <f t="shared" si="294"/>
        <v>68869</v>
      </c>
      <c r="G620" s="130">
        <f t="shared" si="291"/>
        <v>-3.0870999980834313E-3</v>
      </c>
      <c r="K620" s="130">
        <f t="shared" si="292"/>
        <v>-3.0870999980834313E-3</v>
      </c>
      <c r="O620" s="199"/>
      <c r="P620" s="129" t="s">
        <v>567</v>
      </c>
      <c r="Q620" s="201">
        <f t="shared" si="295"/>
        <v>41349.688000000002</v>
      </c>
      <c r="S620" s="131">
        <v>1</v>
      </c>
      <c r="T620" s="129" t="s">
        <v>567</v>
      </c>
      <c r="Z620" s="24">
        <f t="shared" si="296"/>
        <v>68869</v>
      </c>
      <c r="AA620" s="136">
        <f t="shared" si="297"/>
        <v>-3.7226611989131467E-3</v>
      </c>
      <c r="AB620" s="136">
        <f t="shared" si="298"/>
        <v>6.3556120082971547E-4</v>
      </c>
      <c r="AC620" s="136">
        <f t="shared" si="309"/>
        <v>6.3556120082971547E-4</v>
      </c>
      <c r="AD620" s="136"/>
      <c r="AE620" s="136">
        <f t="shared" si="299"/>
        <v>4.0393804000010994E-7</v>
      </c>
      <c r="AF620" s="202">
        <f t="shared" si="300"/>
        <v>41349.688000000002</v>
      </c>
      <c r="AG620" s="203"/>
      <c r="AH620" s="24">
        <f t="shared" si="301"/>
        <v>9.3550200611798914E-3</v>
      </c>
      <c r="AI620" s="24">
        <f t="shared" si="302"/>
        <v>0.8250778322119946</v>
      </c>
      <c r="AJ620" s="24">
        <f t="shared" si="303"/>
        <v>0.99946146651886703</v>
      </c>
      <c r="AK620" s="24">
        <f t="shared" si="304"/>
        <v>0.24372573769781655</v>
      </c>
      <c r="AL620" s="24">
        <f t="shared" si="305"/>
        <v>2.1933035321717864</v>
      </c>
      <c r="AM620" s="24">
        <f t="shared" si="306"/>
        <v>1.9485925954067176</v>
      </c>
      <c r="AN620" s="136">
        <f t="shared" si="311"/>
        <v>8.2041835791649866</v>
      </c>
      <c r="AO620" s="136">
        <f t="shared" si="311"/>
        <v>8.2041833513083642</v>
      </c>
      <c r="AP620" s="136">
        <f t="shared" si="311"/>
        <v>8.2041855650883395</v>
      </c>
      <c r="AQ620" s="136">
        <f t="shared" si="311"/>
        <v>8.2041640561622273</v>
      </c>
      <c r="AR620" s="136">
        <f t="shared" si="311"/>
        <v>8.204372981731721</v>
      </c>
      <c r="AS620" s="136">
        <f t="shared" si="311"/>
        <v>8.2023385127030171</v>
      </c>
      <c r="AT620" s="136">
        <f t="shared" si="311"/>
        <v>8.2216907878853061</v>
      </c>
      <c r="AU620" s="136">
        <f t="shared" si="307"/>
        <v>7.9223925215735305</v>
      </c>
    </row>
    <row r="621" spans="1:47" ht="12.95" customHeight="1" x14ac:dyDescent="0.2">
      <c r="A621" s="219" t="s">
        <v>445</v>
      </c>
      <c r="B621" s="220" t="str">
        <f>IF(INT(F621)=F621,"I","II")</f>
        <v>II</v>
      </c>
      <c r="C621" s="220">
        <v>56368.305800000002</v>
      </c>
      <c r="D621" s="220" t="s">
        <v>466</v>
      </c>
      <c r="E621" s="129">
        <f t="shared" si="293"/>
        <v>68869.483315279533</v>
      </c>
      <c r="F621" s="129">
        <f t="shared" si="294"/>
        <v>68869.5</v>
      </c>
      <c r="G621" s="130">
        <f t="shared" si="291"/>
        <v>-3.9600499949301593E-3</v>
      </c>
      <c r="K621" s="130">
        <f t="shared" si="292"/>
        <v>-3.9600499949301593E-3</v>
      </c>
      <c r="Q621" s="201">
        <f t="shared" si="295"/>
        <v>41349.805800000002</v>
      </c>
      <c r="S621" s="131">
        <v>1</v>
      </c>
      <c r="T621" s="129" t="s">
        <v>567</v>
      </c>
      <c r="Z621" s="24">
        <f t="shared" si="296"/>
        <v>68869.5</v>
      </c>
      <c r="AA621" s="136">
        <f t="shared" si="297"/>
        <v>-3.7222654358414486E-3</v>
      </c>
      <c r="AB621" s="136">
        <f t="shared" si="298"/>
        <v>-2.3778455908871066E-4</v>
      </c>
      <c r="AC621" s="136">
        <f t="shared" si="309"/>
        <v>-2.3778455908871066E-4</v>
      </c>
      <c r="AD621" s="136"/>
      <c r="AE621" s="136">
        <f t="shared" si="299"/>
        <v>5.6541496541012532E-8</v>
      </c>
      <c r="AF621" s="202">
        <f t="shared" si="300"/>
        <v>41349.805800000002</v>
      </c>
      <c r="AG621" s="203"/>
      <c r="AH621" s="24">
        <f t="shared" si="301"/>
        <v>9.3551643932515902E-3</v>
      </c>
      <c r="AI621" s="24">
        <f t="shared" si="302"/>
        <v>0.825065677345589</v>
      </c>
      <c r="AJ621" s="24">
        <f t="shared" si="303"/>
        <v>0.99945982876299344</v>
      </c>
      <c r="AK621" s="24">
        <f t="shared" si="304"/>
        <v>0.24371701368070803</v>
      </c>
      <c r="AL621" s="24">
        <f t="shared" si="305"/>
        <v>2.1933534041469822</v>
      </c>
      <c r="AM621" s="24">
        <f t="shared" si="306"/>
        <v>1.9487122194785267</v>
      </c>
      <c r="AN621" s="136">
        <f t="shared" ref="AN621:AT630" si="312">$AU621+$AB$7*SIN(AO621)</f>
        <v>8.2042412406131202</v>
      </c>
      <c r="AO621" s="136">
        <f t="shared" si="312"/>
        <v>8.2042410125125862</v>
      </c>
      <c r="AP621" s="136">
        <f t="shared" si="312"/>
        <v>8.2042432283125333</v>
      </c>
      <c r="AQ621" s="136">
        <f t="shared" si="312"/>
        <v>8.2042217031582787</v>
      </c>
      <c r="AR621" s="136">
        <f t="shared" si="312"/>
        <v>8.2044307533386824</v>
      </c>
      <c r="AS621" s="136">
        <f t="shared" si="312"/>
        <v>8.2023953911347132</v>
      </c>
      <c r="AT621" s="136">
        <f t="shared" si="312"/>
        <v>8.2217530798489911</v>
      </c>
      <c r="AU621" s="136">
        <f t="shared" si="307"/>
        <v>7.92245611833797</v>
      </c>
    </row>
    <row r="622" spans="1:47" ht="12.95" customHeight="1" x14ac:dyDescent="0.2">
      <c r="A622" s="302" t="s">
        <v>699</v>
      </c>
      <c r="B622" s="311" t="s">
        <v>644</v>
      </c>
      <c r="C622" s="312">
        <v>56386.701300000001</v>
      </c>
      <c r="D622" s="312">
        <v>2.0000000000000001E-4</v>
      </c>
      <c r="E622" s="129">
        <f t="shared" si="293"/>
        <v>68946.988340645461</v>
      </c>
      <c r="F622" s="129">
        <f t="shared" si="294"/>
        <v>68947</v>
      </c>
      <c r="G622" s="130">
        <f t="shared" si="291"/>
        <v>-2.7673000004142523E-3</v>
      </c>
      <c r="J622" s="130"/>
      <c r="K622" s="129">
        <f t="shared" si="292"/>
        <v>-2.7673000004142523E-3</v>
      </c>
      <c r="O622" s="199">
        <f t="shared" ref="O622:O653" ca="1" si="313">+C$11+C$12*F622</f>
        <v>-3.6544376695570036E-3</v>
      </c>
      <c r="P622" s="129" t="s">
        <v>567</v>
      </c>
      <c r="Q622" s="201">
        <f t="shared" si="295"/>
        <v>41368.201300000001</v>
      </c>
      <c r="S622" s="131">
        <v>1</v>
      </c>
      <c r="T622" s="129" t="s">
        <v>567</v>
      </c>
      <c r="Z622" s="24">
        <f t="shared" si="296"/>
        <v>68947</v>
      </c>
      <c r="AA622" s="136">
        <f t="shared" si="297"/>
        <v>-3.6612507279267931E-3</v>
      </c>
      <c r="AB622" s="136">
        <f t="shared" si="298"/>
        <v>8.9395072751254079E-4</v>
      </c>
      <c r="AC622" s="136">
        <f t="shared" si="309"/>
        <v>8.9395072751254079E-4</v>
      </c>
      <c r="AD622" s="136"/>
      <c r="AE622" s="136">
        <f t="shared" si="299"/>
        <v>7.9914790322020095E-7</v>
      </c>
      <c r="AF622" s="202">
        <f t="shared" si="300"/>
        <v>41368.201300000001</v>
      </c>
      <c r="AG622" s="203"/>
      <c r="AH622" s="24">
        <f t="shared" si="301"/>
        <v>9.377134756166243E-3</v>
      </c>
      <c r="AI622" s="24">
        <f t="shared" si="302"/>
        <v>0.82319123983642195</v>
      </c>
      <c r="AJ622" s="24">
        <f t="shared" si="303"/>
        <v>0.9991766430338318</v>
      </c>
      <c r="AK622" s="24">
        <f t="shared" si="304"/>
        <v>0.24236060391371023</v>
      </c>
      <c r="AL622" s="24">
        <f t="shared" si="305"/>
        <v>2.201065868782333</v>
      </c>
      <c r="AM622" s="24">
        <f t="shared" si="306"/>
        <v>1.9673525831506038</v>
      </c>
      <c r="AN622" s="136">
        <f t="shared" si="312"/>
        <v>8.2131685300820561</v>
      </c>
      <c r="AO622" s="136">
        <f t="shared" si="312"/>
        <v>8.2131682616183763</v>
      </c>
      <c r="AP622" s="136">
        <f t="shared" si="312"/>
        <v>8.2131708074024328</v>
      </c>
      <c r="AQ622" s="136">
        <f t="shared" si="312"/>
        <v>8.2131466655785896</v>
      </c>
      <c r="AR622" s="136">
        <f t="shared" si="312"/>
        <v>8.213375541551704</v>
      </c>
      <c r="AS622" s="136">
        <f t="shared" si="312"/>
        <v>8.2112000492703814</v>
      </c>
      <c r="AT622" s="136">
        <f t="shared" si="312"/>
        <v>8.231393702414973</v>
      </c>
      <c r="AU622" s="136">
        <f t="shared" si="307"/>
        <v>7.9323136168260477</v>
      </c>
    </row>
    <row r="623" spans="1:47" ht="12.95" customHeight="1" x14ac:dyDescent="0.2">
      <c r="A623" s="302" t="s">
        <v>699</v>
      </c>
      <c r="B623" s="311" t="s">
        <v>646</v>
      </c>
      <c r="C623" s="312">
        <v>56413.639600000002</v>
      </c>
      <c r="D623" s="312">
        <v>1E-4</v>
      </c>
      <c r="E623" s="129">
        <f t="shared" si="293"/>
        <v>69060.486404020485</v>
      </c>
      <c r="F623" s="129">
        <f t="shared" si="294"/>
        <v>69060.5</v>
      </c>
      <c r="G623" s="130">
        <f t="shared" si="291"/>
        <v>-3.2269499934045598E-3</v>
      </c>
      <c r="J623" s="130"/>
      <c r="K623" s="129">
        <f t="shared" si="292"/>
        <v>-3.2269499934045598E-3</v>
      </c>
      <c r="O623" s="129">
        <f t="shared" ca="1" si="313"/>
        <v>-3.4363489453833607E-3</v>
      </c>
      <c r="P623" s="129" t="s">
        <v>567</v>
      </c>
      <c r="Q623" s="201">
        <f t="shared" si="295"/>
        <v>41395.139600000002</v>
      </c>
      <c r="S623" s="131">
        <v>1</v>
      </c>
      <c r="T623" s="129" t="s">
        <v>567</v>
      </c>
      <c r="Z623" s="24">
        <f t="shared" si="296"/>
        <v>69060.5</v>
      </c>
      <c r="AA623" s="136">
        <f t="shared" si="297"/>
        <v>-3.5730662909755975E-3</v>
      </c>
      <c r="AB623" s="136">
        <f t="shared" si="298"/>
        <v>3.4611629757103773E-4</v>
      </c>
      <c r="AC623" s="136">
        <f t="shared" si="309"/>
        <v>3.4611629757103773E-4</v>
      </c>
      <c r="AD623" s="136"/>
      <c r="AE623" s="136">
        <f t="shared" si="299"/>
        <v>1.1979649144428313E-7</v>
      </c>
      <c r="AF623" s="202">
        <f t="shared" si="300"/>
        <v>41395.139600000002</v>
      </c>
      <c r="AG623" s="203"/>
      <c r="AH623" s="24">
        <f t="shared" si="301"/>
        <v>9.4078779781174293E-3</v>
      </c>
      <c r="AI623" s="24">
        <f t="shared" si="302"/>
        <v>0.82048020074969896</v>
      </c>
      <c r="AJ623" s="24">
        <f t="shared" si="303"/>
        <v>0.99865791687156602</v>
      </c>
      <c r="AK623" s="24">
        <f t="shared" si="304"/>
        <v>0.24035940105835596</v>
      </c>
      <c r="AL623" s="24">
        <f t="shared" si="305"/>
        <v>2.2122980968069275</v>
      </c>
      <c r="AM623" s="24">
        <f t="shared" si="306"/>
        <v>1.9950116248370922</v>
      </c>
      <c r="AN623" s="136">
        <f t="shared" si="312"/>
        <v>8.2262062899478909</v>
      </c>
      <c r="AO623" s="136">
        <f t="shared" si="312"/>
        <v>8.2262059524924673</v>
      </c>
      <c r="AP623" s="136">
        <f t="shared" si="312"/>
        <v>8.2262090453796262</v>
      </c>
      <c r="AQ623" s="136">
        <f t="shared" si="312"/>
        <v>8.226180697160359</v>
      </c>
      <c r="AR623" s="136">
        <f t="shared" si="312"/>
        <v>8.2264404491048069</v>
      </c>
      <c r="AS623" s="136">
        <f t="shared" si="312"/>
        <v>8.2240538672586361</v>
      </c>
      <c r="AT623" s="136">
        <f t="shared" si="312"/>
        <v>8.2454601101232328</v>
      </c>
      <c r="AU623" s="136">
        <f t="shared" si="307"/>
        <v>7.9467500823537485</v>
      </c>
    </row>
    <row r="624" spans="1:47" ht="12.95" customHeight="1" x14ac:dyDescent="0.2">
      <c r="A624" s="302" t="s">
        <v>699</v>
      </c>
      <c r="B624" s="311" t="s">
        <v>646</v>
      </c>
      <c r="C624" s="312">
        <v>56427.643300000003</v>
      </c>
      <c r="D624" s="312">
        <v>1E-4</v>
      </c>
      <c r="E624" s="129">
        <f t="shared" si="293"/>
        <v>69119.487633871104</v>
      </c>
      <c r="F624" s="129">
        <f t="shared" si="294"/>
        <v>69119.5</v>
      </c>
      <c r="G624" s="130">
        <f t="shared" si="291"/>
        <v>-2.9350499899010174E-3</v>
      </c>
      <c r="J624" s="130"/>
      <c r="K624" s="129">
        <f t="shared" si="292"/>
        <v>-2.9350499899010174E-3</v>
      </c>
      <c r="O624" s="199">
        <f t="shared" ca="1" si="313"/>
        <v>-3.322981238544187E-3</v>
      </c>
      <c r="P624" s="129" t="s">
        <v>567</v>
      </c>
      <c r="Q624" s="201">
        <f t="shared" si="295"/>
        <v>41409.143300000003</v>
      </c>
      <c r="S624" s="131">
        <v>1</v>
      </c>
      <c r="T624" s="129" t="s">
        <v>567</v>
      </c>
      <c r="Z624" s="24">
        <f t="shared" si="296"/>
        <v>69119.5</v>
      </c>
      <c r="AA624" s="136">
        <f t="shared" si="297"/>
        <v>-3.5277729174929533E-3</v>
      </c>
      <c r="AB624" s="136">
        <f t="shared" si="298"/>
        <v>5.9272292759193594E-4</v>
      </c>
      <c r="AC624" s="136">
        <f t="shared" si="309"/>
        <v>5.9272292759193594E-4</v>
      </c>
      <c r="AD624" s="136"/>
      <c r="AE624" s="136">
        <f t="shared" si="299"/>
        <v>3.5132046889315532E-7</v>
      </c>
      <c r="AF624" s="202">
        <f t="shared" si="300"/>
        <v>41409.143300000003</v>
      </c>
      <c r="AG624" s="203"/>
      <c r="AH624" s="24">
        <f t="shared" si="301"/>
        <v>9.4231899116000873E-3</v>
      </c>
      <c r="AI624" s="24">
        <f t="shared" si="302"/>
        <v>0.81908682528373555</v>
      </c>
      <c r="AJ624" s="24">
        <f t="shared" si="303"/>
        <v>0.99834017230087524</v>
      </c>
      <c r="AK624" s="24">
        <f t="shared" si="304"/>
        <v>0.2393123966995491</v>
      </c>
      <c r="AL624" s="24">
        <f t="shared" si="305"/>
        <v>2.2181077839860337</v>
      </c>
      <c r="AM624" s="24">
        <f t="shared" si="306"/>
        <v>2.0095623183283693</v>
      </c>
      <c r="AN624" s="136">
        <f t="shared" si="312"/>
        <v>8.2329667248934584</v>
      </c>
      <c r="AO624" s="136">
        <f t="shared" si="312"/>
        <v>8.2329663464849503</v>
      </c>
      <c r="AP624" s="136">
        <f t="shared" si="312"/>
        <v>8.2329697557641062</v>
      </c>
      <c r="AQ624" s="136">
        <f t="shared" si="312"/>
        <v>8.2329390387410104</v>
      </c>
      <c r="AR624" s="136">
        <f t="shared" si="312"/>
        <v>8.2332157084380615</v>
      </c>
      <c r="AS624" s="136">
        <f t="shared" si="312"/>
        <v>8.2307167588497485</v>
      </c>
      <c r="AT624" s="136">
        <f t="shared" si="312"/>
        <v>8.2527475666674714</v>
      </c>
      <c r="AU624" s="136">
        <f t="shared" si="307"/>
        <v>7.9542545005575764</v>
      </c>
    </row>
    <row r="625" spans="1:47" ht="12.95" customHeight="1" x14ac:dyDescent="0.2">
      <c r="A625" s="280" t="s">
        <v>2</v>
      </c>
      <c r="B625" s="281" t="s">
        <v>644</v>
      </c>
      <c r="C625" s="280">
        <v>56684.336800000165</v>
      </c>
      <c r="D625" s="280" t="s">
        <v>403</v>
      </c>
      <c r="E625" s="129">
        <f t="shared" si="293"/>
        <v>70201.004104137333</v>
      </c>
      <c r="F625" s="129">
        <f t="shared" si="294"/>
        <v>70201</v>
      </c>
      <c r="G625" s="130">
        <f t="shared" si="291"/>
        <v>9.7410017042420805E-4</v>
      </c>
      <c r="J625" s="130"/>
      <c r="K625" s="129">
        <f t="shared" si="292"/>
        <v>9.7410017042420805E-4</v>
      </c>
      <c r="O625" s="199">
        <f t="shared" ca="1" si="313"/>
        <v>-1.2448935275856943E-3</v>
      </c>
      <c r="P625" s="129" t="s">
        <v>567</v>
      </c>
      <c r="Q625" s="201">
        <f t="shared" si="295"/>
        <v>41665.836800000165</v>
      </c>
      <c r="S625" s="131">
        <v>1</v>
      </c>
      <c r="T625" s="129" t="s">
        <v>567</v>
      </c>
      <c r="Z625" s="24">
        <f t="shared" si="296"/>
        <v>70201</v>
      </c>
      <c r="AA625" s="136">
        <f t="shared" si="297"/>
        <v>-2.7616922154380403E-3</v>
      </c>
      <c r="AB625" s="136">
        <f t="shared" si="298"/>
        <v>3.7357923858622483E-3</v>
      </c>
      <c r="AC625" s="136">
        <f t="shared" si="309"/>
        <v>3.7357923858622483E-3</v>
      </c>
      <c r="AD625" s="136"/>
      <c r="AE625" s="136">
        <f t="shared" si="299"/>
        <v>1.395614475026635E-5</v>
      </c>
      <c r="AF625" s="202">
        <f t="shared" si="300"/>
        <v>41665.836800000165</v>
      </c>
      <c r="AG625" s="203"/>
      <c r="AH625" s="24">
        <f t="shared" si="301"/>
        <v>9.6248941646549981E-3</v>
      </c>
      <c r="AI625" s="24">
        <f t="shared" si="302"/>
        <v>0.79539716227358581</v>
      </c>
      <c r="AJ625" s="24">
        <f t="shared" si="303"/>
        <v>0.98709635531662177</v>
      </c>
      <c r="AK625" s="24">
        <f t="shared" si="304"/>
        <v>0.21940300543588412</v>
      </c>
      <c r="AL625" s="24">
        <f t="shared" si="305"/>
        <v>2.3213030812622693</v>
      </c>
      <c r="AM625" s="24">
        <f t="shared" si="306"/>
        <v>2.2998902714387546</v>
      </c>
      <c r="AN625" s="136">
        <f t="shared" si="312"/>
        <v>8.3549499709595736</v>
      </c>
      <c r="AO625" s="136">
        <f t="shared" si="312"/>
        <v>8.3549479068014669</v>
      </c>
      <c r="AP625" s="136">
        <f t="shared" si="312"/>
        <v>8.354962232888365</v>
      </c>
      <c r="AQ625" s="136">
        <f t="shared" si="312"/>
        <v>8.3548627963592423</v>
      </c>
      <c r="AR625" s="136">
        <f t="shared" si="312"/>
        <v>8.3555526076135074</v>
      </c>
      <c r="AS625" s="136">
        <f t="shared" si="312"/>
        <v>8.3507492012190756</v>
      </c>
      <c r="AT625" s="136">
        <f t="shared" si="312"/>
        <v>8.3833695641185297</v>
      </c>
      <c r="AU625" s="136">
        <f t="shared" si="307"/>
        <v>8.091814302039591</v>
      </c>
    </row>
    <row r="626" spans="1:47" ht="12.95" customHeight="1" x14ac:dyDescent="0.2">
      <c r="A626" s="216" t="s">
        <v>1743</v>
      </c>
      <c r="B626" s="204" t="s">
        <v>644</v>
      </c>
      <c r="C626" s="204">
        <v>56725.872600000002</v>
      </c>
      <c r="D626" s="204">
        <v>2.9999999999999997E-4</v>
      </c>
      <c r="E626" s="129">
        <f t="shared" si="293"/>
        <v>70376.005231183706</v>
      </c>
      <c r="F626" s="129">
        <f t="shared" si="294"/>
        <v>70376</v>
      </c>
      <c r="G626" s="130">
        <f t="shared" ref="G626:G657" si="314">C626-(C$7+F626*C$8)</f>
        <v>1.2416000099619851E-3</v>
      </c>
      <c r="J626" s="130"/>
      <c r="K626" s="129">
        <f t="shared" ref="K626:K657" si="315">G626</f>
        <v>1.2416000099619851E-3</v>
      </c>
      <c r="O626" s="199">
        <f t="shared" ca="1" si="313"/>
        <v>-9.0863338018140616E-4</v>
      </c>
      <c r="P626" s="129" t="s">
        <v>567</v>
      </c>
      <c r="Q626" s="201">
        <f t="shared" si="295"/>
        <v>41707.372600000002</v>
      </c>
      <c r="S626" s="131">
        <v>1</v>
      </c>
      <c r="T626" s="129" t="s">
        <v>567</v>
      </c>
      <c r="Z626" s="24">
        <f t="shared" si="296"/>
        <v>70376</v>
      </c>
      <c r="AA626" s="136">
        <f t="shared" si="297"/>
        <v>-2.6487761972340904E-3</v>
      </c>
      <c r="AB626" s="136">
        <f t="shared" si="298"/>
        <v>3.8903762071960755E-3</v>
      </c>
      <c r="AC626" s="136">
        <f t="shared" si="309"/>
        <v>3.8903762071960755E-3</v>
      </c>
      <c r="AD626" s="136"/>
      <c r="AE626" s="136">
        <f t="shared" si="299"/>
        <v>1.5135027033517321E-5</v>
      </c>
      <c r="AF626" s="202">
        <f t="shared" si="300"/>
        <v>41707.372600000002</v>
      </c>
      <c r="AG626" s="203"/>
      <c r="AH626" s="24">
        <f t="shared" si="301"/>
        <v>9.6438484828589351E-3</v>
      </c>
      <c r="AI626" s="24">
        <f t="shared" si="302"/>
        <v>0.79188056787520145</v>
      </c>
      <c r="AJ626" s="24">
        <f t="shared" si="303"/>
        <v>0.98438162597731216</v>
      </c>
      <c r="AK626" s="24">
        <f t="shared" si="304"/>
        <v>0.21607013206838968</v>
      </c>
      <c r="AL626" s="24">
        <f t="shared" si="305"/>
        <v>2.3374534136623213</v>
      </c>
      <c r="AM626" s="24">
        <f t="shared" si="306"/>
        <v>2.3516412345412481</v>
      </c>
      <c r="AN626" s="136">
        <f t="shared" si="312"/>
        <v>8.374362512550853</v>
      </c>
      <c r="AO626" s="136">
        <f t="shared" si="312"/>
        <v>8.3743599433005791</v>
      </c>
      <c r="AP626" s="136">
        <f t="shared" si="312"/>
        <v>8.3743771675445107</v>
      </c>
      <c r="AQ626" s="136">
        <f t="shared" si="312"/>
        <v>8.3742616863794339</v>
      </c>
      <c r="AR626" s="136">
        <f t="shared" si="312"/>
        <v>8.375035493592339</v>
      </c>
      <c r="AS626" s="136">
        <f t="shared" si="312"/>
        <v>8.3698302959823678</v>
      </c>
      <c r="AT626" s="136">
        <f t="shared" si="312"/>
        <v>8.4039831022108835</v>
      </c>
      <c r="AU626" s="136">
        <f t="shared" si="307"/>
        <v>8.1140731695933166</v>
      </c>
    </row>
    <row r="627" spans="1:47" ht="12.95" customHeight="1" x14ac:dyDescent="0.2">
      <c r="A627" s="282" t="s">
        <v>1743</v>
      </c>
      <c r="B627" s="283" t="s">
        <v>644</v>
      </c>
      <c r="C627" s="283">
        <v>56738.689100000003</v>
      </c>
      <c r="D627" s="283">
        <v>1E-4</v>
      </c>
      <c r="E627" s="129">
        <f t="shared" si="293"/>
        <v>70430.004478695468</v>
      </c>
      <c r="F627" s="129">
        <f t="shared" si="294"/>
        <v>70430</v>
      </c>
      <c r="G627" s="130">
        <f t="shared" si="314"/>
        <v>1.0630000033415854E-3</v>
      </c>
      <c r="J627" s="130"/>
      <c r="K627" s="129">
        <f t="shared" si="315"/>
        <v>1.0630000033415854E-3</v>
      </c>
      <c r="O627" s="199">
        <f t="shared" ca="1" si="313"/>
        <v>-8.0487310612523122E-4</v>
      </c>
      <c r="P627" s="129" t="s">
        <v>567</v>
      </c>
      <c r="Q627" s="201">
        <f t="shared" si="295"/>
        <v>41720.189100000003</v>
      </c>
      <c r="S627" s="131">
        <v>1</v>
      </c>
      <c r="T627" s="129" t="s">
        <v>567</v>
      </c>
      <c r="Z627" s="24">
        <f t="shared" si="296"/>
        <v>70430</v>
      </c>
      <c r="AA627" s="136">
        <f t="shared" si="297"/>
        <v>-2.6145327971251638E-3</v>
      </c>
      <c r="AB627" s="136">
        <f t="shared" si="298"/>
        <v>3.6775328004667492E-3</v>
      </c>
      <c r="AC627" s="136">
        <f t="shared" si="309"/>
        <v>3.6775328004667492E-3</v>
      </c>
      <c r="AD627" s="136"/>
      <c r="AE627" s="136">
        <f t="shared" si="299"/>
        <v>1.352424749850881E-5</v>
      </c>
      <c r="AF627" s="202">
        <f t="shared" si="300"/>
        <v>41720.189100000003</v>
      </c>
      <c r="AG627" s="203"/>
      <c r="AH627" s="24">
        <f t="shared" si="301"/>
        <v>9.6489495949678671E-3</v>
      </c>
      <c r="AI627" s="24">
        <f t="shared" si="302"/>
        <v>0.79081252983280603</v>
      </c>
      <c r="AJ627" s="24">
        <f t="shared" si="303"/>
        <v>0.98349725404771449</v>
      </c>
      <c r="AK627" s="24">
        <f t="shared" si="304"/>
        <v>0.21503628141560052</v>
      </c>
      <c r="AL627" s="24">
        <f t="shared" si="305"/>
        <v>2.3424082731768388</v>
      </c>
      <c r="AM627" s="24">
        <f t="shared" si="306"/>
        <v>2.3679142273814135</v>
      </c>
      <c r="AN627" s="136">
        <f t="shared" si="312"/>
        <v>8.3803354178506453</v>
      </c>
      <c r="AO627" s="136">
        <f t="shared" si="312"/>
        <v>8.3803326758517276</v>
      </c>
      <c r="AP627" s="136">
        <f t="shared" si="312"/>
        <v>8.3803508688998924</v>
      </c>
      <c r="AQ627" s="136">
        <f t="shared" si="312"/>
        <v>8.380230148134812</v>
      </c>
      <c r="AR627" s="136">
        <f t="shared" si="312"/>
        <v>8.3810307276822922</v>
      </c>
      <c r="AS627" s="136">
        <f t="shared" si="312"/>
        <v>8.3757007728079689</v>
      </c>
      <c r="AT627" s="136">
        <f t="shared" si="312"/>
        <v>8.4103148128352085</v>
      </c>
      <c r="AU627" s="136">
        <f t="shared" si="307"/>
        <v>8.1209416201527507</v>
      </c>
    </row>
    <row r="628" spans="1:47" ht="12.95" customHeight="1" x14ac:dyDescent="0.2">
      <c r="A628" s="206" t="s">
        <v>1743</v>
      </c>
      <c r="B628" s="206" t="s">
        <v>646</v>
      </c>
      <c r="C628" s="208">
        <v>56741.653899999998</v>
      </c>
      <c r="D628" s="208">
        <v>1E-4</v>
      </c>
      <c r="E628" s="129">
        <f t="shared" si="293"/>
        <v>70442.495952110403</v>
      </c>
      <c r="F628" s="129">
        <f t="shared" si="294"/>
        <v>70442.5</v>
      </c>
      <c r="G628" s="130">
        <f t="shared" si="314"/>
        <v>-9.6075000328710303E-4</v>
      </c>
      <c r="J628" s="130"/>
      <c r="K628" s="129">
        <f t="shared" si="315"/>
        <v>-9.6075000328710303E-4</v>
      </c>
      <c r="O628" s="199">
        <f t="shared" ca="1" si="313"/>
        <v>-7.8085452416779E-4</v>
      </c>
      <c r="P628" s="129" t="s">
        <v>567</v>
      </c>
      <c r="Q628" s="201">
        <f t="shared" si="295"/>
        <v>41723.153899999998</v>
      </c>
      <c r="S628" s="131">
        <v>1</v>
      </c>
      <c r="T628" s="129" t="s">
        <v>567</v>
      </c>
      <c r="Z628" s="24">
        <f t="shared" si="296"/>
        <v>70442.5</v>
      </c>
      <c r="AA628" s="136">
        <f t="shared" si="297"/>
        <v>-2.6066460978629181E-3</v>
      </c>
      <c r="AB628" s="136">
        <f t="shared" si="298"/>
        <v>1.6458960945758151E-3</v>
      </c>
      <c r="AC628" s="136">
        <f t="shared" si="309"/>
        <v>1.6458960945758151E-3</v>
      </c>
      <c r="AD628" s="136"/>
      <c r="AE628" s="136">
        <f t="shared" si="299"/>
        <v>2.7089739541399205E-6</v>
      </c>
      <c r="AF628" s="202">
        <f t="shared" si="300"/>
        <v>41723.153899999998</v>
      </c>
      <c r="AG628" s="203"/>
      <c r="AH628" s="24">
        <f t="shared" si="301"/>
        <v>9.6500804192300987E-3</v>
      </c>
      <c r="AI628" s="24">
        <f t="shared" si="302"/>
        <v>0.79056643840013052</v>
      </c>
      <c r="AJ628" s="24">
        <f t="shared" si="303"/>
        <v>0.98328944227288761</v>
      </c>
      <c r="AK628" s="24">
        <f t="shared" si="304"/>
        <v>0.21479660908774525</v>
      </c>
      <c r="AL628" s="24">
        <f t="shared" si="305"/>
        <v>2.3435533293659954</v>
      </c>
      <c r="AM628" s="24">
        <f t="shared" si="306"/>
        <v>2.3717020662638304</v>
      </c>
      <c r="AN628" s="136">
        <f t="shared" si="312"/>
        <v>8.3817168881357773</v>
      </c>
      <c r="AO628" s="136">
        <f t="shared" si="312"/>
        <v>8.3817141049664006</v>
      </c>
      <c r="AP628" s="136">
        <f t="shared" si="312"/>
        <v>8.3817325273931313</v>
      </c>
      <c r="AQ628" s="136">
        <f t="shared" si="312"/>
        <v>8.3816105743589269</v>
      </c>
      <c r="AR628" s="136">
        <f t="shared" si="312"/>
        <v>8.3824174067419399</v>
      </c>
      <c r="AS628" s="136">
        <f t="shared" si="312"/>
        <v>8.377058531395317</v>
      </c>
      <c r="AT628" s="136">
        <f t="shared" si="312"/>
        <v>8.4117785398975915</v>
      </c>
      <c r="AU628" s="136">
        <f t="shared" si="307"/>
        <v>8.1225315392637309</v>
      </c>
    </row>
    <row r="629" spans="1:47" ht="12.95" customHeight="1" x14ac:dyDescent="0.2">
      <c r="A629" s="58" t="s">
        <v>1744</v>
      </c>
      <c r="B629" s="57" t="s">
        <v>644</v>
      </c>
      <c r="C629" s="58">
        <v>56746.400999999998</v>
      </c>
      <c r="D629" s="58">
        <v>1E-3</v>
      </c>
      <c r="E629" s="129">
        <f t="shared" si="293"/>
        <v>70462.496718923736</v>
      </c>
      <c r="F629" s="129">
        <f t="shared" si="294"/>
        <v>70462.5</v>
      </c>
      <c r="G629" s="130">
        <f t="shared" si="314"/>
        <v>-7.7874999988125637E-4</v>
      </c>
      <c r="J629" s="130"/>
      <c r="K629" s="129">
        <f t="shared" si="315"/>
        <v>-7.7874999988125637E-4</v>
      </c>
      <c r="O629" s="199">
        <f t="shared" ca="1" si="313"/>
        <v>-7.4242479303587849E-4</v>
      </c>
      <c r="P629" s="129" t="s">
        <v>567</v>
      </c>
      <c r="Q629" s="201">
        <f t="shared" si="295"/>
        <v>41727.900999999998</v>
      </c>
      <c r="S629" s="131">
        <v>1</v>
      </c>
      <c r="T629" s="129" t="s">
        <v>567</v>
      </c>
      <c r="Z629" s="24">
        <f t="shared" si="296"/>
        <v>70462.5</v>
      </c>
      <c r="AA629" s="136">
        <f t="shared" si="297"/>
        <v>-2.5940585928846144E-3</v>
      </c>
      <c r="AB629" s="136">
        <f t="shared" si="298"/>
        <v>1.8153085930033581E-3</v>
      </c>
      <c r="AC629" s="136">
        <f t="shared" si="309"/>
        <v>1.8153085930033581E-3</v>
      </c>
      <c r="AD629" s="136"/>
      <c r="AE629" s="136">
        <f t="shared" si="299"/>
        <v>3.2953452878318313E-6</v>
      </c>
      <c r="AF629" s="202">
        <f t="shared" si="300"/>
        <v>41727.900999999998</v>
      </c>
      <c r="AG629" s="203"/>
      <c r="AH629" s="24">
        <f t="shared" si="301"/>
        <v>9.6518507242084241E-3</v>
      </c>
      <c r="AI629" s="24">
        <f t="shared" si="302"/>
        <v>0.79017358080102718</v>
      </c>
      <c r="AJ629" s="24">
        <f t="shared" si="303"/>
        <v>0.98295453407061673</v>
      </c>
      <c r="AK629" s="24">
        <f t="shared" si="304"/>
        <v>0.21441285830410667</v>
      </c>
      <c r="AL629" s="24">
        <f t="shared" si="305"/>
        <v>2.3453839389831632</v>
      </c>
      <c r="AM629" s="24">
        <f t="shared" si="306"/>
        <v>2.3777791277604932</v>
      </c>
      <c r="AN629" s="136">
        <f t="shared" si="312"/>
        <v>8.3839263475287122</v>
      </c>
      <c r="AO629" s="136">
        <f t="shared" si="312"/>
        <v>8.3839234975490893</v>
      </c>
      <c r="AP629" s="136">
        <f t="shared" si="312"/>
        <v>8.3839422910126125</v>
      </c>
      <c r="AQ629" s="136">
        <f t="shared" si="312"/>
        <v>8.3838183511897082</v>
      </c>
      <c r="AR629" s="136">
        <f t="shared" si="312"/>
        <v>8.3846352309959329</v>
      </c>
      <c r="AS629" s="136">
        <f t="shared" si="312"/>
        <v>8.3792300534563129</v>
      </c>
      <c r="AT629" s="136">
        <f t="shared" si="312"/>
        <v>8.4141189824955553</v>
      </c>
      <c r="AU629" s="136">
        <f t="shared" si="307"/>
        <v>8.1250754098412994</v>
      </c>
    </row>
    <row r="630" spans="1:47" ht="12.95" customHeight="1" x14ac:dyDescent="0.2">
      <c r="A630" s="230" t="s">
        <v>2</v>
      </c>
      <c r="B630" s="231" t="s">
        <v>646</v>
      </c>
      <c r="C630" s="230">
        <v>56771.085099999793</v>
      </c>
      <c r="D630" s="230" t="s">
        <v>403</v>
      </c>
      <c r="E630" s="129">
        <f t="shared" si="293"/>
        <v>70566.497251478941</v>
      </c>
      <c r="F630" s="129">
        <f t="shared" si="294"/>
        <v>70566.5</v>
      </c>
      <c r="G630" s="130">
        <f t="shared" si="314"/>
        <v>-6.5235020883847028E-4</v>
      </c>
      <c r="J630" s="130"/>
      <c r="K630" s="129">
        <f t="shared" si="315"/>
        <v>-6.5235020883847028E-4</v>
      </c>
      <c r="O630" s="199">
        <f t="shared" ca="1" si="313"/>
        <v>-5.4259019114988316E-4</v>
      </c>
      <c r="P630" s="129" t="s">
        <v>567</v>
      </c>
      <c r="Q630" s="201">
        <f t="shared" si="295"/>
        <v>41752.585099999793</v>
      </c>
      <c r="S630" s="131">
        <v>1</v>
      </c>
      <c r="T630" s="129" t="s">
        <v>567</v>
      </c>
      <c r="Z630" s="24">
        <f t="shared" si="296"/>
        <v>70566.5</v>
      </c>
      <c r="AA630" s="136">
        <f t="shared" si="297"/>
        <v>-2.5292205026573138E-3</v>
      </c>
      <c r="AB630" s="136">
        <f t="shared" si="298"/>
        <v>1.8768702938188435E-3</v>
      </c>
      <c r="AC630" s="136">
        <f t="shared" si="309"/>
        <v>1.8768702938188435E-3</v>
      </c>
      <c r="AD630" s="136"/>
      <c r="AE630" s="136">
        <f t="shared" si="299"/>
        <v>3.5226420998196317E-6</v>
      </c>
      <c r="AF630" s="202">
        <f t="shared" si="300"/>
        <v>41752.585099999793</v>
      </c>
      <c r="AG630" s="203"/>
      <c r="AH630" s="24">
        <f t="shared" si="301"/>
        <v>9.6602846224357226E-3</v>
      </c>
      <c r="AI630" s="24">
        <f t="shared" si="302"/>
        <v>0.78814827762828266</v>
      </c>
      <c r="AJ630" s="24">
        <f t="shared" si="303"/>
        <v>0.98116556917782305</v>
      </c>
      <c r="AK630" s="24">
        <f t="shared" si="304"/>
        <v>0.21241197642349832</v>
      </c>
      <c r="AL630" s="24">
        <f t="shared" si="305"/>
        <v>2.3548739583445482</v>
      </c>
      <c r="AM630" s="24">
        <f t="shared" si="306"/>
        <v>2.4097121593144455</v>
      </c>
      <c r="AN630" s="136">
        <f t="shared" si="312"/>
        <v>8.3953979299107804</v>
      </c>
      <c r="AO630" s="136">
        <f t="shared" si="312"/>
        <v>8.3953947135165574</v>
      </c>
      <c r="AP630" s="136">
        <f t="shared" si="312"/>
        <v>8.3954155172050804</v>
      </c>
      <c r="AQ630" s="136">
        <f t="shared" si="312"/>
        <v>8.3952809458903488</v>
      </c>
      <c r="AR630" s="136">
        <f t="shared" si="312"/>
        <v>8.3961509057135348</v>
      </c>
      <c r="AS630" s="136">
        <f t="shared" si="312"/>
        <v>8.3905044665094177</v>
      </c>
      <c r="AT630" s="136">
        <f t="shared" si="312"/>
        <v>8.4262591620655947</v>
      </c>
      <c r="AU630" s="136">
        <f t="shared" si="307"/>
        <v>8.1383035368446563</v>
      </c>
    </row>
    <row r="631" spans="1:47" ht="12.95" customHeight="1" x14ac:dyDescent="0.2">
      <c r="A631" s="232" t="s">
        <v>7</v>
      </c>
      <c r="B631" s="233" t="s">
        <v>644</v>
      </c>
      <c r="C631" s="234">
        <v>57041.546929999997</v>
      </c>
      <c r="D631" s="234">
        <v>2.9999999999999997E-4</v>
      </c>
      <c r="E631" s="129">
        <f t="shared" si="293"/>
        <v>71706.02327657651</v>
      </c>
      <c r="F631" s="129">
        <f t="shared" si="294"/>
        <v>71706</v>
      </c>
      <c r="G631" s="130">
        <f t="shared" si="314"/>
        <v>5.524599997443147E-3</v>
      </c>
      <c r="J631" s="130"/>
      <c r="K631" s="129">
        <f t="shared" si="315"/>
        <v>5.524599997443147E-3</v>
      </c>
      <c r="O631" s="199">
        <f t="shared" ca="1" si="313"/>
        <v>1.6469437400911668E-3</v>
      </c>
      <c r="P631" s="129" t="s">
        <v>567</v>
      </c>
      <c r="Q631" s="201">
        <f t="shared" si="295"/>
        <v>42023.046929999997</v>
      </c>
      <c r="S631" s="131">
        <v>1</v>
      </c>
      <c r="T631" s="129" t="s">
        <v>567</v>
      </c>
      <c r="Z631" s="24">
        <f t="shared" si="296"/>
        <v>71706</v>
      </c>
      <c r="AA631" s="136">
        <f t="shared" si="297"/>
        <v>-1.8842353846114379E-3</v>
      </c>
      <c r="AB631" s="136">
        <f t="shared" si="298"/>
        <v>7.4088353820545849E-3</v>
      </c>
      <c r="AC631" s="136">
        <f t="shared" si="309"/>
        <v>7.4088353820545849E-3</v>
      </c>
      <c r="AD631" s="136"/>
      <c r="AE631" s="136">
        <f t="shared" si="299"/>
        <v>5.4890841718383908E-5</v>
      </c>
      <c r="AF631" s="202">
        <f t="shared" si="300"/>
        <v>42023.046929999997</v>
      </c>
      <c r="AG631" s="203"/>
      <c r="AH631" s="24">
        <f t="shared" si="301"/>
        <v>9.6702605754816068E-3</v>
      </c>
      <c r="AI631" s="24">
        <f t="shared" si="302"/>
        <v>0.76781287075185034</v>
      </c>
      <c r="AJ631" s="24">
        <f t="shared" si="303"/>
        <v>0.95669174832072501</v>
      </c>
      <c r="AK631" s="24">
        <f t="shared" si="304"/>
        <v>0.18997141103730067</v>
      </c>
      <c r="AL631" s="24">
        <f t="shared" si="305"/>
        <v>2.4558628241468488</v>
      </c>
      <c r="AM631" s="24">
        <f t="shared" si="306"/>
        <v>2.8014064134295205</v>
      </c>
      <c r="AN631" s="136">
        <f t="shared" ref="AN631:AT640" si="316">$AU631+$AB$7*SIN(AO631)</f>
        <v>8.519264935887005</v>
      </c>
      <c r="AO631" s="136">
        <f t="shared" si="316"/>
        <v>8.5192552642377972</v>
      </c>
      <c r="AP631" s="136">
        <f t="shared" si="316"/>
        <v>8.5193074902105419</v>
      </c>
      <c r="AQ631" s="136">
        <f t="shared" si="316"/>
        <v>8.5190254336836446</v>
      </c>
      <c r="AR631" s="136">
        <f t="shared" si="316"/>
        <v>8.5205475322126354</v>
      </c>
      <c r="AS631" s="136">
        <f t="shared" si="316"/>
        <v>8.5122982370169531</v>
      </c>
      <c r="AT631" s="136">
        <f t="shared" si="316"/>
        <v>8.5560228922722246</v>
      </c>
      <c r="AU631" s="136">
        <f t="shared" si="307"/>
        <v>8.2832405630016197</v>
      </c>
    </row>
    <row r="632" spans="1:47" ht="12.95" customHeight="1" x14ac:dyDescent="0.2">
      <c r="A632" s="235" t="s">
        <v>1746</v>
      </c>
      <c r="B632" s="236" t="s">
        <v>644</v>
      </c>
      <c r="C632" s="235">
        <v>57067.652999999998</v>
      </c>
      <c r="D632" s="235">
        <v>2.0000000000000001E-4</v>
      </c>
      <c r="E632" s="129">
        <f t="shared" si="293"/>
        <v>71816.014938534863</v>
      </c>
      <c r="F632" s="129">
        <f t="shared" si="294"/>
        <v>71816</v>
      </c>
      <c r="G632" s="130">
        <f t="shared" si="314"/>
        <v>3.5455999968689866E-3</v>
      </c>
      <c r="J632" s="130"/>
      <c r="K632" s="129">
        <f t="shared" si="315"/>
        <v>3.5455999968689866E-3</v>
      </c>
      <c r="O632" s="199">
        <f t="shared" ca="1" si="313"/>
        <v>1.8583072613167217E-3</v>
      </c>
      <c r="P632" s="129" t="s">
        <v>567</v>
      </c>
      <c r="Q632" s="201">
        <f t="shared" si="295"/>
        <v>42049.152999999998</v>
      </c>
      <c r="S632" s="131">
        <v>1</v>
      </c>
      <c r="T632" s="129" t="s">
        <v>567</v>
      </c>
      <c r="Z632" s="24">
        <f t="shared" si="296"/>
        <v>71816</v>
      </c>
      <c r="AA632" s="136">
        <f t="shared" si="297"/>
        <v>-1.8280775149084223E-3</v>
      </c>
      <c r="AB632" s="136">
        <f t="shared" si="298"/>
        <v>5.373677511777409E-3</v>
      </c>
      <c r="AC632" s="136">
        <f t="shared" si="309"/>
        <v>5.373677511777409E-3</v>
      </c>
      <c r="AD632" s="136"/>
      <c r="AE632" s="136">
        <f t="shared" si="299"/>
        <v>2.8876410000582245E-5</v>
      </c>
      <c r="AF632" s="202">
        <f t="shared" si="300"/>
        <v>42049.152999999998</v>
      </c>
      <c r="AG632" s="203"/>
      <c r="AH632" s="24">
        <f t="shared" si="301"/>
        <v>9.6634694051846194E-3</v>
      </c>
      <c r="AI632" s="24">
        <f t="shared" si="302"/>
        <v>0.76602245042806438</v>
      </c>
      <c r="AJ632" s="24">
        <f t="shared" si="303"/>
        <v>0.95388922268827958</v>
      </c>
      <c r="AK632" s="24">
        <f t="shared" si="304"/>
        <v>0.18776183397142349</v>
      </c>
      <c r="AL632" s="24">
        <f t="shared" si="305"/>
        <v>2.4653425664747317</v>
      </c>
      <c r="AM632" s="24">
        <f t="shared" si="306"/>
        <v>2.8439088939299801</v>
      </c>
      <c r="AN632" s="136">
        <f t="shared" si="316"/>
        <v>8.5310564527345125</v>
      </c>
      <c r="AO632" s="136">
        <f t="shared" si="316"/>
        <v>8.5310458933854676</v>
      </c>
      <c r="AP632" s="136">
        <f t="shared" si="316"/>
        <v>8.5311020724360258</v>
      </c>
      <c r="AQ632" s="136">
        <f t="shared" si="316"/>
        <v>8.5308031371169033</v>
      </c>
      <c r="AR632" s="136">
        <f t="shared" si="316"/>
        <v>8.5323925314532882</v>
      </c>
      <c r="AS632" s="136">
        <f t="shared" si="316"/>
        <v>8.5239055120630951</v>
      </c>
      <c r="AT632" s="136">
        <f t="shared" si="316"/>
        <v>8.568240598486069</v>
      </c>
      <c r="AU632" s="136">
        <f t="shared" si="307"/>
        <v>8.2972318511782479</v>
      </c>
    </row>
    <row r="633" spans="1:47" ht="12.95" customHeight="1" x14ac:dyDescent="0.2">
      <c r="A633" s="235" t="s">
        <v>1746</v>
      </c>
      <c r="B633" s="236" t="s">
        <v>646</v>
      </c>
      <c r="C633" s="235">
        <v>57071.451000000001</v>
      </c>
      <c r="D633" s="235">
        <v>2.0000000000000001E-4</v>
      </c>
      <c r="E633" s="129">
        <f t="shared" si="293"/>
        <v>71832.016900228758</v>
      </c>
      <c r="F633" s="129">
        <f t="shared" si="294"/>
        <v>71832</v>
      </c>
      <c r="G633" s="130">
        <f t="shared" si="314"/>
        <v>4.0111999987857416E-3</v>
      </c>
      <c r="J633" s="130"/>
      <c r="K633" s="129">
        <f t="shared" si="315"/>
        <v>4.0111999987857416E-3</v>
      </c>
      <c r="O633" s="199">
        <f t="shared" ca="1" si="313"/>
        <v>1.889051046222251E-3</v>
      </c>
      <c r="P633" s="129" t="s">
        <v>567</v>
      </c>
      <c r="Q633" s="201">
        <f t="shared" si="295"/>
        <v>42052.951000000001</v>
      </c>
      <c r="S633" s="131">
        <v>1</v>
      </c>
      <c r="T633" s="129" t="s">
        <v>567</v>
      </c>
      <c r="Z633" s="24">
        <f t="shared" si="296"/>
        <v>71832</v>
      </c>
      <c r="AA633" s="136">
        <f t="shared" si="297"/>
        <v>-1.8199953756985413E-3</v>
      </c>
      <c r="AB633" s="136">
        <f t="shared" si="298"/>
        <v>5.8311953744842829E-3</v>
      </c>
      <c r="AC633" s="136">
        <f t="shared" si="309"/>
        <v>5.8311953744842829E-3</v>
      </c>
      <c r="AD633" s="136"/>
      <c r="AE633" s="136">
        <f t="shared" si="299"/>
        <v>3.4002839495406897E-5</v>
      </c>
      <c r="AF633" s="202">
        <f t="shared" si="300"/>
        <v>42052.951000000001</v>
      </c>
      <c r="AG633" s="203"/>
      <c r="AH633" s="24">
        <f t="shared" si="301"/>
        <v>9.6623711283944768E-3</v>
      </c>
      <c r="AI633" s="24">
        <f t="shared" si="302"/>
        <v>0.76576446170088219</v>
      </c>
      <c r="AJ633" s="24">
        <f t="shared" si="303"/>
        <v>0.95347554237754284</v>
      </c>
      <c r="AK633" s="24">
        <f t="shared" si="304"/>
        <v>0.18743989062556166</v>
      </c>
      <c r="AL633" s="24">
        <f t="shared" si="305"/>
        <v>2.4667177663718047</v>
      </c>
      <c r="AM633" s="24">
        <f t="shared" si="306"/>
        <v>2.8501699212273364</v>
      </c>
      <c r="AN633" s="136">
        <f t="shared" si="316"/>
        <v>8.5327692982443075</v>
      </c>
      <c r="AO633" s="136">
        <f t="shared" si="316"/>
        <v>8.5327586056689633</v>
      </c>
      <c r="AP633" s="136">
        <f t="shared" si="316"/>
        <v>8.5328153726400782</v>
      </c>
      <c r="AQ633" s="136">
        <f t="shared" si="316"/>
        <v>8.5325139506084291</v>
      </c>
      <c r="AR633" s="136">
        <f t="shared" si="316"/>
        <v>8.5341131591802046</v>
      </c>
      <c r="AS633" s="136">
        <f t="shared" si="316"/>
        <v>8.5255918876819763</v>
      </c>
      <c r="AT633" s="136">
        <f t="shared" si="316"/>
        <v>8.5700132915834963</v>
      </c>
      <c r="AU633" s="136">
        <f t="shared" si="307"/>
        <v>8.2992669476403016</v>
      </c>
    </row>
    <row r="634" spans="1:47" ht="12.95" customHeight="1" x14ac:dyDescent="0.2">
      <c r="A634" s="235" t="s">
        <v>1746</v>
      </c>
      <c r="B634" s="236" t="s">
        <v>644</v>
      </c>
      <c r="C634" s="235">
        <v>57071.568500000001</v>
      </c>
      <c r="D634" s="235">
        <v>2.0000000000000001E-4</v>
      </c>
      <c r="E634" s="129">
        <f t="shared" si="293"/>
        <v>71832.511958285366</v>
      </c>
      <c r="F634" s="129">
        <f t="shared" si="294"/>
        <v>71832.5</v>
      </c>
      <c r="G634" s="130">
        <f t="shared" si="314"/>
        <v>2.8382500095176511E-3</v>
      </c>
      <c r="J634" s="130"/>
      <c r="K634" s="129">
        <f t="shared" si="315"/>
        <v>2.8382500095176511E-3</v>
      </c>
      <c r="O634" s="199">
        <f t="shared" ca="1" si="313"/>
        <v>1.8900117895005453E-3</v>
      </c>
      <c r="P634" s="129" t="s">
        <v>567</v>
      </c>
      <c r="Q634" s="201">
        <f t="shared" si="295"/>
        <v>42053.068500000001</v>
      </c>
      <c r="S634" s="131">
        <v>1</v>
      </c>
      <c r="T634" s="129" t="s">
        <v>567</v>
      </c>
      <c r="Z634" s="24">
        <f t="shared" si="296"/>
        <v>71832.5</v>
      </c>
      <c r="AA634" s="136">
        <f t="shared" si="297"/>
        <v>-1.8197431606042629E-3</v>
      </c>
      <c r="AB634" s="136">
        <f t="shared" si="298"/>
        <v>4.657993170121914E-3</v>
      </c>
      <c r="AC634" s="136">
        <f t="shared" si="309"/>
        <v>4.657993170121914E-3</v>
      </c>
      <c r="AD634" s="136"/>
      <c r="AE634" s="136">
        <f t="shared" si="299"/>
        <v>2.1696900372902398E-5</v>
      </c>
      <c r="AF634" s="202">
        <f t="shared" si="300"/>
        <v>42053.068500000001</v>
      </c>
      <c r="AG634" s="203"/>
      <c r="AH634" s="24">
        <f t="shared" si="301"/>
        <v>9.6623363564887575E-3</v>
      </c>
      <c r="AI634" s="24">
        <f t="shared" si="302"/>
        <v>0.76575640948455315</v>
      </c>
      <c r="AJ634" s="24">
        <f t="shared" si="303"/>
        <v>0.95346259030639469</v>
      </c>
      <c r="AK634" s="24">
        <f t="shared" si="304"/>
        <v>0.18742982767540403</v>
      </c>
      <c r="AL634" s="24">
        <f t="shared" si="305"/>
        <v>2.4667607264506519</v>
      </c>
      <c r="AM634" s="24">
        <f t="shared" si="306"/>
        <v>2.8503659056906572</v>
      </c>
      <c r="AN634" s="136">
        <f t="shared" si="316"/>
        <v>8.532822815377612</v>
      </c>
      <c r="AO634" s="136">
        <f t="shared" si="316"/>
        <v>8.5328121186221217</v>
      </c>
      <c r="AP634" s="136">
        <f t="shared" si="316"/>
        <v>8.5328689040181516</v>
      </c>
      <c r="AQ634" s="136">
        <f t="shared" si="316"/>
        <v>8.53256740415104</v>
      </c>
      <c r="AR634" s="136">
        <f t="shared" si="316"/>
        <v>8.5341669195064416</v>
      </c>
      <c r="AS634" s="136">
        <f t="shared" si="316"/>
        <v>8.525644579013715</v>
      </c>
      <c r="AT634" s="136">
        <f t="shared" si="316"/>
        <v>8.57006867016886</v>
      </c>
      <c r="AU634" s="136">
        <f t="shared" si="307"/>
        <v>8.2993305444047412</v>
      </c>
    </row>
    <row r="635" spans="1:47" ht="12.95" customHeight="1" x14ac:dyDescent="0.2">
      <c r="A635" s="237" t="s">
        <v>6</v>
      </c>
      <c r="B635" s="238" t="s">
        <v>644</v>
      </c>
      <c r="C635" s="239">
        <v>57084.267249999997</v>
      </c>
      <c r="D635" s="239">
        <v>1.2E-4</v>
      </c>
      <c r="E635" s="129">
        <f t="shared" si="293"/>
        <v>71886.015094425471</v>
      </c>
      <c r="F635" s="129">
        <f t="shared" si="294"/>
        <v>71886</v>
      </c>
      <c r="G635" s="130">
        <f t="shared" si="314"/>
        <v>3.582600002118852E-3</v>
      </c>
      <c r="J635" s="130"/>
      <c r="K635" s="129">
        <f t="shared" si="315"/>
        <v>3.582600002118852E-3</v>
      </c>
      <c r="O635" s="199">
        <f t="shared" ca="1" si="313"/>
        <v>1.9928113202784259E-3</v>
      </c>
      <c r="P635" s="129" t="s">
        <v>567</v>
      </c>
      <c r="Q635" s="201">
        <f t="shared" si="295"/>
        <v>42065.767249999997</v>
      </c>
      <c r="S635" s="131">
        <v>1</v>
      </c>
      <c r="T635" s="129" t="s">
        <v>567</v>
      </c>
      <c r="Z635" s="24">
        <f t="shared" si="296"/>
        <v>71886</v>
      </c>
      <c r="AA635" s="136">
        <f t="shared" si="297"/>
        <v>-1.7928790694158956E-3</v>
      </c>
      <c r="AB635" s="136">
        <f t="shared" si="298"/>
        <v>5.3754790715347476E-3</v>
      </c>
      <c r="AC635" s="136">
        <f t="shared" si="309"/>
        <v>5.3754790715347476E-3</v>
      </c>
      <c r="AD635" s="136"/>
      <c r="AE635" s="136">
        <f t="shared" si="299"/>
        <v>2.8895775248508073E-5</v>
      </c>
      <c r="AF635" s="202">
        <f t="shared" si="300"/>
        <v>42065.767249999997</v>
      </c>
      <c r="AG635" s="203"/>
      <c r="AH635" s="24">
        <f t="shared" si="301"/>
        <v>9.6584581706771321E-3</v>
      </c>
      <c r="AI635" s="24">
        <f t="shared" si="302"/>
        <v>0.76489829290320077</v>
      </c>
      <c r="AJ635" s="24">
        <f t="shared" si="303"/>
        <v>0.95206814777230298</v>
      </c>
      <c r="AK635" s="24">
        <f t="shared" si="304"/>
        <v>0.18635232040457883</v>
      </c>
      <c r="AL635" s="24">
        <f t="shared" si="305"/>
        <v>2.4713522516381685</v>
      </c>
      <c r="AM635" s="24">
        <f t="shared" si="306"/>
        <v>2.8714518066373982</v>
      </c>
      <c r="AN635" s="136">
        <f t="shared" si="316"/>
        <v>8.5385459071791079</v>
      </c>
      <c r="AO635" s="136">
        <f t="shared" si="316"/>
        <v>8.5385347572537995</v>
      </c>
      <c r="AP635" s="136">
        <f t="shared" si="316"/>
        <v>8.5385935323602684</v>
      </c>
      <c r="AQ635" s="136">
        <f t="shared" si="316"/>
        <v>8.5382836608143222</v>
      </c>
      <c r="AR635" s="136">
        <f t="shared" si="316"/>
        <v>8.5399160298593291</v>
      </c>
      <c r="AS635" s="136">
        <f t="shared" si="316"/>
        <v>8.5312798011777264</v>
      </c>
      <c r="AT635" s="136">
        <f t="shared" si="316"/>
        <v>8.5759878586254441</v>
      </c>
      <c r="AU635" s="136">
        <f t="shared" si="307"/>
        <v>8.3061353981997375</v>
      </c>
    </row>
    <row r="636" spans="1:47" ht="12.95" customHeight="1" x14ac:dyDescent="0.2">
      <c r="A636" s="240" t="s">
        <v>4</v>
      </c>
      <c r="B636" s="238" t="s">
        <v>644</v>
      </c>
      <c r="C636" s="239">
        <v>57099.457799999996</v>
      </c>
      <c r="D636" s="239">
        <v>2.0000000000000001E-4</v>
      </c>
      <c r="E636" s="129">
        <f t="shared" si="293"/>
        <v>71950.016831973917</v>
      </c>
      <c r="F636" s="129">
        <f t="shared" si="294"/>
        <v>71950</v>
      </c>
      <c r="G636" s="130">
        <f t="shared" si="314"/>
        <v>3.9949999991222285E-3</v>
      </c>
      <c r="J636" s="130"/>
      <c r="K636" s="129">
        <f t="shared" si="315"/>
        <v>3.9949999991222285E-3</v>
      </c>
      <c r="O636" s="199">
        <f t="shared" ca="1" si="313"/>
        <v>2.1157864599005705E-3</v>
      </c>
      <c r="P636" s="129" t="s">
        <v>567</v>
      </c>
      <c r="Q636" s="201">
        <f t="shared" si="295"/>
        <v>42080.957799999996</v>
      </c>
      <c r="S636" s="131">
        <v>1</v>
      </c>
      <c r="T636" s="129" t="s">
        <v>567</v>
      </c>
      <c r="Z636" s="24">
        <f t="shared" si="296"/>
        <v>71950</v>
      </c>
      <c r="AA636" s="136">
        <f t="shared" si="297"/>
        <v>-1.7610614388643871E-3</v>
      </c>
      <c r="AB636" s="136">
        <f t="shared" si="298"/>
        <v>5.7560614379866155E-3</v>
      </c>
      <c r="AC636" s="136">
        <f t="shared" si="309"/>
        <v>5.7560614379866155E-3</v>
      </c>
      <c r="AD636" s="136"/>
      <c r="AE636" s="136">
        <f t="shared" si="299"/>
        <v>3.3132243277876543E-5</v>
      </c>
      <c r="AF636" s="202">
        <f t="shared" si="300"/>
        <v>42080.957799999996</v>
      </c>
      <c r="AG636" s="203"/>
      <c r="AH636" s="24">
        <f t="shared" si="301"/>
        <v>9.6534097532286443E-3</v>
      </c>
      <c r="AI636" s="24">
        <f t="shared" si="302"/>
        <v>0.76388076316015929</v>
      </c>
      <c r="AJ636" s="24">
        <f t="shared" si="303"/>
        <v>0.95037785050064472</v>
      </c>
      <c r="AK636" s="24">
        <f t="shared" si="304"/>
        <v>0.18506135737687437</v>
      </c>
      <c r="AL636" s="24">
        <f t="shared" si="305"/>
        <v>2.4768314639463851</v>
      </c>
      <c r="AM636" s="24">
        <f t="shared" si="306"/>
        <v>2.8969810037005344</v>
      </c>
      <c r="AN636" s="136">
        <f t="shared" si="316"/>
        <v>8.5453838347337143</v>
      </c>
      <c r="AO636" s="136">
        <f t="shared" si="316"/>
        <v>8.5453721273555647</v>
      </c>
      <c r="AP636" s="136">
        <f t="shared" si="316"/>
        <v>8.5454333296791845</v>
      </c>
      <c r="AQ636" s="136">
        <f t="shared" si="316"/>
        <v>8.5451133340262828</v>
      </c>
      <c r="AR636" s="136">
        <f t="shared" si="316"/>
        <v>8.5467850628472863</v>
      </c>
      <c r="AS636" s="136">
        <f t="shared" si="316"/>
        <v>8.5380139224838381</v>
      </c>
      <c r="AT636" s="136">
        <f t="shared" si="316"/>
        <v>8.5830523454661503</v>
      </c>
      <c r="AU636" s="136">
        <f t="shared" si="307"/>
        <v>8.3142757840479558</v>
      </c>
    </row>
    <row r="637" spans="1:47" ht="12.95" customHeight="1" x14ac:dyDescent="0.2">
      <c r="A637" s="235" t="s">
        <v>1745</v>
      </c>
      <c r="B637" s="236"/>
      <c r="C637" s="235">
        <v>57100.408799999997</v>
      </c>
      <c r="D637" s="235">
        <v>3.7000000000000002E-3</v>
      </c>
      <c r="E637" s="129">
        <f t="shared" si="293"/>
        <v>71954.023642287488</v>
      </c>
      <c r="F637" s="129">
        <f t="shared" si="294"/>
        <v>71954</v>
      </c>
      <c r="G637" s="130">
        <f t="shared" si="314"/>
        <v>5.6113999962690286E-3</v>
      </c>
      <c r="J637" s="130"/>
      <c r="K637" s="129">
        <f t="shared" si="315"/>
        <v>5.6113999962690286E-3</v>
      </c>
      <c r="O637" s="199">
        <f t="shared" ca="1" si="313"/>
        <v>2.1234724061269528E-3</v>
      </c>
      <c r="P637" s="129" t="s">
        <v>567</v>
      </c>
      <c r="Q637" s="201">
        <f t="shared" si="295"/>
        <v>42081.908799999997</v>
      </c>
      <c r="S637" s="131">
        <v>1</v>
      </c>
      <c r="T637" s="129" t="s">
        <v>567</v>
      </c>
      <c r="Z637" s="24">
        <f t="shared" si="296"/>
        <v>71954</v>
      </c>
      <c r="AA637" s="136">
        <f t="shared" si="297"/>
        <v>-1.7590843284201515E-3</v>
      </c>
      <c r="AB637" s="136">
        <f t="shared" si="298"/>
        <v>7.3704843246891801E-3</v>
      </c>
      <c r="AC637" s="136">
        <f t="shared" si="309"/>
        <v>7.3704843246891801E-3</v>
      </c>
      <c r="AD637" s="136"/>
      <c r="AE637" s="136">
        <f t="shared" si="299"/>
        <v>5.4324039180488922E-5</v>
      </c>
      <c r="AF637" s="202">
        <f t="shared" si="300"/>
        <v>42081.908799999997</v>
      </c>
      <c r="AG637" s="203"/>
      <c r="AH637" s="24">
        <f t="shared" si="301"/>
        <v>9.653079471672878E-3</v>
      </c>
      <c r="AI637" s="24">
        <f t="shared" si="302"/>
        <v>0.7638174919941112</v>
      </c>
      <c r="AJ637" s="24">
        <f t="shared" si="303"/>
        <v>0.95027140953518852</v>
      </c>
      <c r="AK637" s="24">
        <f t="shared" si="304"/>
        <v>0.18498060144795797</v>
      </c>
      <c r="AL637" s="24">
        <f t="shared" si="305"/>
        <v>2.4771734314661358</v>
      </c>
      <c r="AM637" s="24">
        <f t="shared" si="306"/>
        <v>2.898587764386404</v>
      </c>
      <c r="AN637" s="136">
        <f t="shared" si="316"/>
        <v>8.5458109036562195</v>
      </c>
      <c r="AO637" s="136">
        <f t="shared" si="316"/>
        <v>8.545799160882515</v>
      </c>
      <c r="AP637" s="136">
        <f t="shared" si="316"/>
        <v>8.5458605165883199</v>
      </c>
      <c r="AQ637" s="136">
        <f t="shared" si="316"/>
        <v>8.5455398843463879</v>
      </c>
      <c r="AR637" s="136">
        <f t="shared" si="316"/>
        <v>8.5472140747222074</v>
      </c>
      <c r="AS637" s="136">
        <f t="shared" si="316"/>
        <v>8.5384345519809024</v>
      </c>
      <c r="AT637" s="136">
        <f t="shared" si="316"/>
        <v>8.5834932837794575</v>
      </c>
      <c r="AU637" s="136">
        <f t="shared" si="307"/>
        <v>8.3147845581634705</v>
      </c>
    </row>
    <row r="638" spans="1:47" ht="12.95" customHeight="1" x14ac:dyDescent="0.2">
      <c r="A638" s="235" t="s">
        <v>1745</v>
      </c>
      <c r="B638" s="236"/>
      <c r="C638" s="235">
        <v>57100.525199999996</v>
      </c>
      <c r="D638" s="235">
        <v>1.8E-3</v>
      </c>
      <c r="E638" s="129">
        <f t="shared" si="293"/>
        <v>71954.514065758034</v>
      </c>
      <c r="F638" s="129">
        <f t="shared" si="294"/>
        <v>71954.5</v>
      </c>
      <c r="G638" s="130">
        <f t="shared" si="314"/>
        <v>3.3384499984094873E-3</v>
      </c>
      <c r="J638" s="130"/>
      <c r="K638" s="129">
        <f t="shared" si="315"/>
        <v>3.3384499984094873E-3</v>
      </c>
      <c r="O638" s="199">
        <f t="shared" ca="1" si="313"/>
        <v>2.1244331494052471E-3</v>
      </c>
      <c r="P638" s="129" t="s">
        <v>567</v>
      </c>
      <c r="Q638" s="201">
        <f t="shared" si="295"/>
        <v>42082.025199999996</v>
      </c>
      <c r="S638" s="131">
        <v>1</v>
      </c>
      <c r="T638" s="129" t="s">
        <v>567</v>
      </c>
      <c r="Z638" s="24">
        <f t="shared" si="296"/>
        <v>71954.5</v>
      </c>
      <c r="AA638" s="136">
        <f t="shared" si="297"/>
        <v>-1.7588372844794652E-3</v>
      </c>
      <c r="AB638" s="136">
        <f t="shared" si="298"/>
        <v>5.0972872828889525E-3</v>
      </c>
      <c r="AC638" s="136">
        <f t="shared" si="309"/>
        <v>5.0972872828889525E-3</v>
      </c>
      <c r="AD638" s="136"/>
      <c r="AE638" s="136">
        <f t="shared" si="299"/>
        <v>2.598233764430144E-5</v>
      </c>
      <c r="AF638" s="202">
        <f t="shared" si="300"/>
        <v>42082.025199999996</v>
      </c>
      <c r="AG638" s="203"/>
      <c r="AH638" s="24">
        <f t="shared" si="301"/>
        <v>9.653038064613562E-3</v>
      </c>
      <c r="AI638" s="24">
        <f t="shared" si="302"/>
        <v>0.76380958577673375</v>
      </c>
      <c r="AJ638" s="24">
        <f t="shared" si="303"/>
        <v>0.95025809784087834</v>
      </c>
      <c r="AK638" s="24">
        <f t="shared" si="304"/>
        <v>0.18497050637612994</v>
      </c>
      <c r="AL638" s="24">
        <f t="shared" si="305"/>
        <v>2.4772161734242433</v>
      </c>
      <c r="AM638" s="24">
        <f t="shared" si="306"/>
        <v>2.8987887027402359</v>
      </c>
      <c r="AN638" s="136">
        <f t="shared" si="316"/>
        <v>8.5458642847856581</v>
      </c>
      <c r="AO638" s="136">
        <f t="shared" si="316"/>
        <v>8.545852537582924</v>
      </c>
      <c r="AP638" s="136">
        <f t="shared" si="316"/>
        <v>8.5459139124753154</v>
      </c>
      <c r="AQ638" s="136">
        <f t="shared" si="316"/>
        <v>8.545593200628641</v>
      </c>
      <c r="AR638" s="136">
        <f t="shared" si="316"/>
        <v>8.5472676987092857</v>
      </c>
      <c r="AS638" s="136">
        <f t="shared" si="316"/>
        <v>8.5384871285882689</v>
      </c>
      <c r="AT638" s="136">
        <f t="shared" si="316"/>
        <v>8.5835483961776351</v>
      </c>
      <c r="AU638" s="136">
        <f t="shared" si="307"/>
        <v>8.3148481549279083</v>
      </c>
    </row>
    <row r="639" spans="1:47" ht="12.95" customHeight="1" x14ac:dyDescent="0.2">
      <c r="A639" s="235" t="s">
        <v>1745</v>
      </c>
      <c r="B639" s="236"/>
      <c r="C639" s="235">
        <v>57100.644500000002</v>
      </c>
      <c r="D639" s="235">
        <v>8.9999999999999998E-4</v>
      </c>
      <c r="E639" s="129">
        <f t="shared" si="293"/>
        <v>71955.016707682778</v>
      </c>
      <c r="F639" s="129">
        <f t="shared" si="294"/>
        <v>71955</v>
      </c>
      <c r="G639" s="130">
        <f t="shared" si="314"/>
        <v>3.9655000073253177E-3</v>
      </c>
      <c r="J639" s="130"/>
      <c r="K639" s="129">
        <f t="shared" si="315"/>
        <v>3.9655000073253177E-3</v>
      </c>
      <c r="O639" s="199">
        <f t="shared" ca="1" si="313"/>
        <v>2.1253938926835692E-3</v>
      </c>
      <c r="P639" s="129" t="s">
        <v>567</v>
      </c>
      <c r="Q639" s="201">
        <f t="shared" si="295"/>
        <v>42082.144500000002</v>
      </c>
      <c r="S639" s="131">
        <v>1</v>
      </c>
      <c r="T639" s="129" t="s">
        <v>567</v>
      </c>
      <c r="Z639" s="24">
        <f t="shared" si="296"/>
        <v>71955</v>
      </c>
      <c r="AA639" s="136">
        <f t="shared" si="297"/>
        <v>-1.7585902616167343E-3</v>
      </c>
      <c r="AB639" s="136">
        <f t="shared" si="298"/>
        <v>5.724090268942052E-3</v>
      </c>
      <c r="AC639" s="136">
        <f t="shared" si="309"/>
        <v>5.724090268942052E-3</v>
      </c>
      <c r="AD639" s="136"/>
      <c r="AE639" s="136">
        <f t="shared" si="299"/>
        <v>3.2765209406997096E-5</v>
      </c>
      <c r="AF639" s="202">
        <f t="shared" si="300"/>
        <v>42082.144500000002</v>
      </c>
      <c r="AG639" s="203"/>
      <c r="AH639" s="24">
        <f t="shared" si="301"/>
        <v>9.6529966304762984E-3</v>
      </c>
      <c r="AI639" s="24">
        <f t="shared" si="302"/>
        <v>0.76380168015446326</v>
      </c>
      <c r="AJ639" s="24">
        <f t="shared" si="303"/>
        <v>0.95024478468612272</v>
      </c>
      <c r="AK639" s="24">
        <f t="shared" si="304"/>
        <v>0.18496041117532563</v>
      </c>
      <c r="AL639" s="24">
        <f t="shared" si="305"/>
        <v>2.4772589144977477</v>
      </c>
      <c r="AM639" s="24">
        <f t="shared" si="306"/>
        <v>2.8989896618323878</v>
      </c>
      <c r="AN639" s="136">
        <f t="shared" si="316"/>
        <v>8.5459176653628219</v>
      </c>
      <c r="AO639" s="136">
        <f t="shared" si="316"/>
        <v>8.5459059137300368</v>
      </c>
      <c r="AP639" s="136">
        <f t="shared" si="316"/>
        <v>8.5459673078120844</v>
      </c>
      <c r="AQ639" s="136">
        <f t="shared" si="316"/>
        <v>8.5456465163537647</v>
      </c>
      <c r="AR639" s="136">
        <f t="shared" si="316"/>
        <v>8.547321322141519</v>
      </c>
      <c r="AS639" s="136">
        <f t="shared" si="316"/>
        <v>8.5385397047336902</v>
      </c>
      <c r="AT639" s="136">
        <f t="shared" si="316"/>
        <v>8.5836035074890429</v>
      </c>
      <c r="AU639" s="136">
        <f t="shared" si="307"/>
        <v>8.3149117516923479</v>
      </c>
    </row>
    <row r="640" spans="1:47" ht="12.95" customHeight="1" x14ac:dyDescent="0.2">
      <c r="A640" s="121" t="s">
        <v>1748</v>
      </c>
      <c r="B640" s="122" t="s">
        <v>644</v>
      </c>
      <c r="C640" s="121">
        <v>57105.629300000001</v>
      </c>
      <c r="D640" s="121">
        <v>1E-4</v>
      </c>
      <c r="E640" s="129">
        <f t="shared" si="293"/>
        <v>71976.018966411488</v>
      </c>
      <c r="F640" s="129">
        <f t="shared" si="294"/>
        <v>71976</v>
      </c>
      <c r="G640" s="130">
        <f t="shared" si="314"/>
        <v>4.5016000076429918E-3</v>
      </c>
      <c r="J640" s="130"/>
      <c r="K640" s="129">
        <f t="shared" si="315"/>
        <v>4.5016000076429918E-3</v>
      </c>
      <c r="O640" s="199">
        <f t="shared" ca="1" si="313"/>
        <v>2.1657451103720693E-3</v>
      </c>
      <c r="P640" s="129" t="s">
        <v>567</v>
      </c>
      <c r="Q640" s="201">
        <f t="shared" si="295"/>
        <v>42087.129300000001</v>
      </c>
      <c r="S640" s="131">
        <v>1</v>
      </c>
      <c r="T640" s="129" t="s">
        <v>567</v>
      </c>
      <c r="Z640" s="24">
        <f t="shared" si="296"/>
        <v>71976</v>
      </c>
      <c r="AA640" s="136">
        <f t="shared" si="297"/>
        <v>-1.7482343223264186E-3</v>
      </c>
      <c r="AB640" s="136">
        <f t="shared" si="298"/>
        <v>6.2498343299694104E-3</v>
      </c>
      <c r="AC640" s="136">
        <f t="shared" si="309"/>
        <v>6.2498343299694104E-3</v>
      </c>
      <c r="AD640" s="136"/>
      <c r="AE640" s="136">
        <f t="shared" si="299"/>
        <v>3.9060429152064188E-5</v>
      </c>
      <c r="AF640" s="202">
        <f t="shared" si="300"/>
        <v>42087.129300000001</v>
      </c>
      <c r="AG640" s="203"/>
      <c r="AH640" s="24">
        <f t="shared" si="301"/>
        <v>9.6512319577666175E-3</v>
      </c>
      <c r="AI640" s="24">
        <f t="shared" si="302"/>
        <v>0.76347018105210385</v>
      </c>
      <c r="AJ640" s="24">
        <f t="shared" si="303"/>
        <v>0.94968431484018567</v>
      </c>
      <c r="AK640" s="24">
        <f t="shared" si="304"/>
        <v>0.18453629656107082</v>
      </c>
      <c r="AL640" s="24">
        <f t="shared" si="305"/>
        <v>2.4790532417893152</v>
      </c>
      <c r="AM640" s="24">
        <f t="shared" si="306"/>
        <v>2.9074487184711431</v>
      </c>
      <c r="AN640" s="136">
        <f t="shared" si="316"/>
        <v>8.5481591514480488</v>
      </c>
      <c r="AO640" s="136">
        <f t="shared" si="316"/>
        <v>8.5481472128329887</v>
      </c>
      <c r="AP640" s="136">
        <f t="shared" si="316"/>
        <v>8.5482094156449424</v>
      </c>
      <c r="AQ640" s="136">
        <f t="shared" si="316"/>
        <v>8.5478852743015405</v>
      </c>
      <c r="AR640" s="136">
        <f t="shared" si="316"/>
        <v>8.5495730056904602</v>
      </c>
      <c r="AS640" s="136">
        <f t="shared" si="316"/>
        <v>8.5407474865868984</v>
      </c>
      <c r="AT640" s="136">
        <f t="shared" si="316"/>
        <v>8.5859172016689378</v>
      </c>
      <c r="AU640" s="136">
        <f t="shared" si="307"/>
        <v>8.3175828157987954</v>
      </c>
    </row>
    <row r="641" spans="1:47" ht="12.95" customHeight="1" x14ac:dyDescent="0.2">
      <c r="A641" s="237" t="s">
        <v>5</v>
      </c>
      <c r="B641" s="238" t="s">
        <v>644</v>
      </c>
      <c r="C641" s="239">
        <v>57121.411800000002</v>
      </c>
      <c r="D641" s="239">
        <v>8.0000000000000004E-4</v>
      </c>
      <c r="E641" s="129">
        <f t="shared" si="293"/>
        <v>72042.514743250271</v>
      </c>
      <c r="F641" s="129">
        <f t="shared" si="294"/>
        <v>72042.5</v>
      </c>
      <c r="G641" s="130">
        <f t="shared" si="314"/>
        <v>3.499250000459142E-3</v>
      </c>
      <c r="J641" s="130"/>
      <c r="K641" s="129">
        <f t="shared" si="315"/>
        <v>3.499250000459142E-3</v>
      </c>
      <c r="O641" s="199">
        <f t="shared" ca="1" si="313"/>
        <v>2.2935239663857132E-3</v>
      </c>
      <c r="P641" s="129" t="s">
        <v>567</v>
      </c>
      <c r="Q641" s="201">
        <f t="shared" si="295"/>
        <v>42102.911800000002</v>
      </c>
      <c r="S641" s="131">
        <v>1</v>
      </c>
      <c r="T641" s="129" t="s">
        <v>567</v>
      </c>
      <c r="Z641" s="24">
        <f t="shared" si="296"/>
        <v>72042.5</v>
      </c>
      <c r="AA641" s="136">
        <f t="shared" si="297"/>
        <v>-1.7156850082523604E-3</v>
      </c>
      <c r="AB641" s="136">
        <f t="shared" si="298"/>
        <v>5.2149350087115024E-3</v>
      </c>
      <c r="AC641" s="136">
        <f t="shared" si="309"/>
        <v>5.2149350087115024E-3</v>
      </c>
      <c r="AD641" s="136"/>
      <c r="AE641" s="136">
        <f t="shared" si="299"/>
        <v>2.7195547145084837E-5</v>
      </c>
      <c r="AF641" s="202">
        <f t="shared" si="300"/>
        <v>42102.911800000002</v>
      </c>
      <c r="AG641" s="203"/>
      <c r="AH641" s="24">
        <f t="shared" si="301"/>
        <v>9.6453295088406634E-3</v>
      </c>
      <c r="AI641" s="24">
        <f t="shared" si="302"/>
        <v>0.76242733703426424</v>
      </c>
      <c r="AJ641" s="24">
        <f t="shared" si="303"/>
        <v>0.94789258983549007</v>
      </c>
      <c r="AK641" s="24">
        <f t="shared" si="304"/>
        <v>0.18319178423545346</v>
      </c>
      <c r="AL641" s="24">
        <f t="shared" si="305"/>
        <v>2.4847250480867378</v>
      </c>
      <c r="AM641" s="24">
        <f t="shared" si="306"/>
        <v>2.9344801963105627</v>
      </c>
      <c r="AN641" s="136">
        <f t="shared" ref="AN641:AT650" si="317">$AU641+$AB$7*SIN(AO641)</f>
        <v>8.5552507990257425</v>
      </c>
      <c r="AO641" s="136">
        <f t="shared" si="317"/>
        <v>8.5552382564548246</v>
      </c>
      <c r="AP641" s="136">
        <f t="shared" si="317"/>
        <v>8.5553030555436127</v>
      </c>
      <c r="AQ641" s="136">
        <f t="shared" si="317"/>
        <v>8.5549682283853823</v>
      </c>
      <c r="AR641" s="136">
        <f t="shared" si="317"/>
        <v>8.5566969069909025</v>
      </c>
      <c r="AS641" s="136">
        <f t="shared" si="317"/>
        <v>8.5477334766734341</v>
      </c>
      <c r="AT641" s="136">
        <f t="shared" si="317"/>
        <v>8.5932312820662524</v>
      </c>
      <c r="AU641" s="136">
        <f t="shared" si="307"/>
        <v>8.3260411854692116</v>
      </c>
    </row>
    <row r="642" spans="1:47" ht="12.95" customHeight="1" x14ac:dyDescent="0.2">
      <c r="A642" s="237" t="s">
        <v>5</v>
      </c>
      <c r="B642" s="238" t="s">
        <v>644</v>
      </c>
      <c r="C642" s="239">
        <v>57121.531499999997</v>
      </c>
      <c r="D642" s="239">
        <v>3.2000000000000002E-3</v>
      </c>
      <c r="E642" s="129">
        <f t="shared" si="293"/>
        <v>72043.019070479</v>
      </c>
      <c r="F642" s="129">
        <f t="shared" si="294"/>
        <v>72043</v>
      </c>
      <c r="G642" s="130">
        <f t="shared" si="314"/>
        <v>4.5262999992701225E-3</v>
      </c>
      <c r="J642" s="130"/>
      <c r="K642" s="129">
        <f t="shared" si="315"/>
        <v>4.5262999992701225E-3</v>
      </c>
      <c r="O642" s="199">
        <f t="shared" ca="1" si="313"/>
        <v>2.2944847096640075E-3</v>
      </c>
      <c r="P642" s="129" t="s">
        <v>567</v>
      </c>
      <c r="Q642" s="201">
        <f t="shared" si="295"/>
        <v>42103.031499999997</v>
      </c>
      <c r="S642" s="131">
        <v>1</v>
      </c>
      <c r="T642" s="129" t="s">
        <v>567</v>
      </c>
      <c r="Z642" s="24">
        <f t="shared" si="296"/>
        <v>72043</v>
      </c>
      <c r="AA642" s="136">
        <f t="shared" si="297"/>
        <v>-1.7154416804947021E-3</v>
      </c>
      <c r="AB642" s="136">
        <f t="shared" si="298"/>
        <v>6.2417416797648246E-3</v>
      </c>
      <c r="AC642" s="136">
        <f t="shared" si="309"/>
        <v>6.2417416797648246E-3</v>
      </c>
      <c r="AD642" s="136"/>
      <c r="AE642" s="136">
        <f t="shared" si="299"/>
        <v>3.8959339196913413E-5</v>
      </c>
      <c r="AF642" s="202">
        <f t="shared" si="300"/>
        <v>42103.031499999997</v>
      </c>
      <c r="AG642" s="203"/>
      <c r="AH642" s="24">
        <f t="shared" si="301"/>
        <v>9.6452833235983245E-3</v>
      </c>
      <c r="AI642" s="24">
        <f t="shared" si="302"/>
        <v>0.76241953574204346</v>
      </c>
      <c r="AJ642" s="24">
        <f t="shared" si="303"/>
        <v>0.94787902132088697</v>
      </c>
      <c r="AK642" s="24">
        <f t="shared" si="304"/>
        <v>0.18318166666720179</v>
      </c>
      <c r="AL642" s="24">
        <f t="shared" si="305"/>
        <v>2.4847676346453458</v>
      </c>
      <c r="AM642" s="24">
        <f t="shared" si="306"/>
        <v>2.9346848625120017</v>
      </c>
      <c r="AN642" s="136">
        <f t="shared" si="317"/>
        <v>8.555304083048469</v>
      </c>
      <c r="AO642" s="136">
        <f t="shared" si="317"/>
        <v>8.5552915358684274</v>
      </c>
      <c r="AP642" s="136">
        <f t="shared" si="317"/>
        <v>8.5553563546793772</v>
      </c>
      <c r="AQ642" s="136">
        <f t="shared" si="317"/>
        <v>8.5550214467401791</v>
      </c>
      <c r="AR642" s="136">
        <f t="shared" si="317"/>
        <v>8.5567504332641331</v>
      </c>
      <c r="AS642" s="136">
        <f t="shared" si="317"/>
        <v>8.5477859725516936</v>
      </c>
      <c r="AT642" s="136">
        <f t="shared" si="317"/>
        <v>8.5932862026444905</v>
      </c>
      <c r="AU642" s="136">
        <f t="shared" si="307"/>
        <v>8.3261047822336494</v>
      </c>
    </row>
    <row r="643" spans="1:47" ht="12.95" customHeight="1" x14ac:dyDescent="0.2">
      <c r="A643" s="121" t="s">
        <v>1750</v>
      </c>
      <c r="B643" s="122" t="s">
        <v>646</v>
      </c>
      <c r="C643" s="121">
        <v>57124.733999999997</v>
      </c>
      <c r="D643" s="121">
        <v>1E-4</v>
      </c>
      <c r="E643" s="129">
        <f t="shared" si="293"/>
        <v>72056.512035809341</v>
      </c>
      <c r="F643" s="129">
        <f t="shared" si="294"/>
        <v>72056.5</v>
      </c>
      <c r="G643" s="130">
        <f t="shared" si="314"/>
        <v>2.8566499968292192E-3</v>
      </c>
      <c r="J643" s="130"/>
      <c r="K643" s="129">
        <f t="shared" si="315"/>
        <v>2.8566499968292192E-3</v>
      </c>
      <c r="O643" s="199">
        <f t="shared" ca="1" si="313"/>
        <v>2.3204247781780374E-3</v>
      </c>
      <c r="P643" s="129" t="s">
        <v>567</v>
      </c>
      <c r="Q643" s="201">
        <f t="shared" si="295"/>
        <v>42106.233999999997</v>
      </c>
      <c r="S643" s="131">
        <v>1</v>
      </c>
      <c r="T643" s="129" t="s">
        <v>567</v>
      </c>
      <c r="Z643" s="24">
        <f t="shared" si="296"/>
        <v>72056.5</v>
      </c>
      <c r="AA643" s="136">
        <f t="shared" si="297"/>
        <v>-1.7088797327101668E-3</v>
      </c>
      <c r="AB643" s="136">
        <f t="shared" si="298"/>
        <v>4.565529729539386E-3</v>
      </c>
      <c r="AC643" s="136">
        <f t="shared" si="309"/>
        <v>4.565529729539386E-3</v>
      </c>
      <c r="AD643" s="136"/>
      <c r="AE643" s="136">
        <f t="shared" si="299"/>
        <v>2.0844061711307978E-5</v>
      </c>
      <c r="AF643" s="202">
        <f t="shared" si="300"/>
        <v>42106.233999999997</v>
      </c>
      <c r="AG643" s="203"/>
      <c r="AH643" s="24">
        <f t="shared" si="301"/>
        <v>9.6440261523828494E-3</v>
      </c>
      <c r="AI643" s="24">
        <f t="shared" si="302"/>
        <v>0.76220912396522034</v>
      </c>
      <c r="AJ643" s="24">
        <f t="shared" si="303"/>
        <v>0.94751212691064346</v>
      </c>
      <c r="AK643" s="24">
        <f t="shared" si="304"/>
        <v>0.18290844506094309</v>
      </c>
      <c r="AL643" s="24">
        <f t="shared" si="305"/>
        <v>2.4859171426321121</v>
      </c>
      <c r="AM643" s="24">
        <f t="shared" si="306"/>
        <v>2.9402189486417303</v>
      </c>
      <c r="AN643" s="136">
        <f t="shared" si="317"/>
        <v>8.5567425458092821</v>
      </c>
      <c r="AO643" s="136">
        <f t="shared" si="317"/>
        <v>8.5567298737992665</v>
      </c>
      <c r="AP643" s="136">
        <f t="shared" si="317"/>
        <v>8.5567952262337954</v>
      </c>
      <c r="AQ643" s="136">
        <f t="shared" si="317"/>
        <v>8.5564581348069346</v>
      </c>
      <c r="AR643" s="136">
        <f t="shared" si="317"/>
        <v>8.5581954351302123</v>
      </c>
      <c r="AS643" s="136">
        <f t="shared" si="317"/>
        <v>8.5492031913020146</v>
      </c>
      <c r="AT643" s="136">
        <f t="shared" si="317"/>
        <v>8.5947686498945721</v>
      </c>
      <c r="AU643" s="136">
        <f t="shared" si="307"/>
        <v>8.3278218948735088</v>
      </c>
    </row>
    <row r="644" spans="1:47" ht="12.95" customHeight="1" x14ac:dyDescent="0.2">
      <c r="A644" s="240" t="s">
        <v>4</v>
      </c>
      <c r="B644" s="238" t="s">
        <v>644</v>
      </c>
      <c r="C644" s="239">
        <v>57129.363400000002</v>
      </c>
      <c r="D644" s="239">
        <v>2.0000000000000001E-4</v>
      </c>
      <c r="E644" s="129">
        <f t="shared" si="293"/>
        <v>72076.016901914059</v>
      </c>
      <c r="F644" s="129">
        <f t="shared" si="294"/>
        <v>72076</v>
      </c>
      <c r="G644" s="130">
        <f t="shared" si="314"/>
        <v>4.011600001831539E-3</v>
      </c>
      <c r="J644" s="130"/>
      <c r="K644" s="129">
        <f t="shared" si="315"/>
        <v>4.011600001831539E-3</v>
      </c>
      <c r="O644" s="199">
        <f t="shared" ca="1" si="313"/>
        <v>2.3578937660316546E-3</v>
      </c>
      <c r="P644" s="129" t="s">
        <v>567</v>
      </c>
      <c r="Q644" s="201">
        <f t="shared" si="295"/>
        <v>42110.863400000002</v>
      </c>
      <c r="S644" s="131">
        <v>1</v>
      </c>
      <c r="T644" s="129" t="s">
        <v>567</v>
      </c>
      <c r="Z644" s="24">
        <f t="shared" si="296"/>
        <v>72076</v>
      </c>
      <c r="AA644" s="136">
        <f t="shared" si="297"/>
        <v>-1.6994282401242723E-3</v>
      </c>
      <c r="AB644" s="136">
        <f t="shared" si="298"/>
        <v>5.7110282419558112E-3</v>
      </c>
      <c r="AC644" s="136">
        <f t="shared" si="309"/>
        <v>5.7110282419558112E-3</v>
      </c>
      <c r="AD644" s="136"/>
      <c r="AE644" s="136">
        <f t="shared" si="299"/>
        <v>3.2615843580416884E-5</v>
      </c>
      <c r="AF644" s="202">
        <f t="shared" si="300"/>
        <v>42110.863400000002</v>
      </c>
      <c r="AG644" s="203"/>
      <c r="AH644" s="24">
        <f t="shared" si="301"/>
        <v>9.6421756399687666E-3</v>
      </c>
      <c r="AI644" s="24">
        <f t="shared" si="302"/>
        <v>0.76190595474380085</v>
      </c>
      <c r="AJ644" s="24">
        <f t="shared" si="303"/>
        <v>0.94698031741678035</v>
      </c>
      <c r="AK644" s="24">
        <f t="shared" si="304"/>
        <v>0.18251363130883946</v>
      </c>
      <c r="AL644" s="24">
        <f t="shared" si="305"/>
        <v>2.4875764247142111</v>
      </c>
      <c r="AM644" s="24">
        <f t="shared" si="306"/>
        <v>2.9482403116820697</v>
      </c>
      <c r="AN644" s="136">
        <f t="shared" si="317"/>
        <v>8.558819625658046</v>
      </c>
      <c r="AO644" s="136">
        <f t="shared" si="317"/>
        <v>8.558806772032872</v>
      </c>
      <c r="AP644" s="136">
        <f t="shared" si="317"/>
        <v>8.5588728990730711</v>
      </c>
      <c r="AQ644" s="136">
        <f t="shared" si="317"/>
        <v>8.5585326456304518</v>
      </c>
      <c r="AR644" s="136">
        <f t="shared" si="317"/>
        <v>8.560281954424978</v>
      </c>
      <c r="AS644" s="136">
        <f t="shared" si="317"/>
        <v>8.5512497082593075</v>
      </c>
      <c r="AT644" s="136">
        <f t="shared" si="317"/>
        <v>8.5969085732239794</v>
      </c>
      <c r="AU644" s="136">
        <f t="shared" si="307"/>
        <v>8.3303021686866376</v>
      </c>
    </row>
    <row r="645" spans="1:47" ht="12.95" customHeight="1" x14ac:dyDescent="0.2">
      <c r="A645" s="240" t="s">
        <v>4</v>
      </c>
      <c r="B645" s="238" t="s">
        <v>646</v>
      </c>
      <c r="C645" s="239">
        <v>57129.481800000001</v>
      </c>
      <c r="D645" s="239">
        <v>1E-4</v>
      </c>
      <c r="E645" s="129">
        <f t="shared" si="293"/>
        <v>72076.515751904721</v>
      </c>
      <c r="F645" s="129">
        <f t="shared" si="294"/>
        <v>72076.5</v>
      </c>
      <c r="G645" s="130">
        <f t="shared" si="314"/>
        <v>3.7386500043794513E-3</v>
      </c>
      <c r="J645" s="130"/>
      <c r="K645" s="129">
        <f t="shared" si="315"/>
        <v>3.7386500043794513E-3</v>
      </c>
      <c r="O645" s="199">
        <f t="shared" ca="1" si="313"/>
        <v>2.3588545093099489E-3</v>
      </c>
      <c r="P645" s="129" t="s">
        <v>567</v>
      </c>
      <c r="Q645" s="201">
        <f t="shared" si="295"/>
        <v>42110.981800000001</v>
      </c>
      <c r="S645" s="131">
        <v>1</v>
      </c>
      <c r="T645" s="129" t="s">
        <v>567</v>
      </c>
      <c r="Z645" s="24">
        <f t="shared" si="296"/>
        <v>72076.5</v>
      </c>
      <c r="AA645" s="136">
        <f t="shared" si="297"/>
        <v>-1.6991863114032696E-3</v>
      </c>
      <c r="AB645" s="136">
        <f t="shared" si="298"/>
        <v>5.4378363157827209E-3</v>
      </c>
      <c r="AC645" s="136">
        <f t="shared" si="309"/>
        <v>5.4378363157827209E-3</v>
      </c>
      <c r="AD645" s="136"/>
      <c r="AE645" s="136">
        <f t="shared" si="299"/>
        <v>2.9570063797245396E-5</v>
      </c>
      <c r="AF645" s="202">
        <f t="shared" si="300"/>
        <v>42110.981800000001</v>
      </c>
      <c r="AG645" s="203"/>
      <c r="AH645" s="24">
        <f t="shared" si="301"/>
        <v>9.6421276536897693E-3</v>
      </c>
      <c r="AI645" s="24">
        <f t="shared" si="302"/>
        <v>0.76189819295576333</v>
      </c>
      <c r="AJ645" s="24">
        <f t="shared" si="303"/>
        <v>0.94696665256011525</v>
      </c>
      <c r="AK645" s="24">
        <f t="shared" si="304"/>
        <v>0.18250350539720903</v>
      </c>
      <c r="AL645" s="24">
        <f t="shared" si="305"/>
        <v>2.4876189530629147</v>
      </c>
      <c r="AM645" s="24">
        <f t="shared" si="306"/>
        <v>2.9484464195528037</v>
      </c>
      <c r="AN645" s="136">
        <f t="shared" si="317"/>
        <v>8.5588728732608477</v>
      </c>
      <c r="AO645" s="136">
        <f t="shared" si="317"/>
        <v>8.5588600149586078</v>
      </c>
      <c r="AP645" s="136">
        <f t="shared" si="317"/>
        <v>8.5589261619195547</v>
      </c>
      <c r="AQ645" s="136">
        <f t="shared" si="317"/>
        <v>8.5585858272752695</v>
      </c>
      <c r="AR645" s="136">
        <f t="shared" si="317"/>
        <v>8.5603354439683486</v>
      </c>
      <c r="AS645" s="136">
        <f t="shared" si="317"/>
        <v>8.55130217411903</v>
      </c>
      <c r="AT645" s="136">
        <f t="shared" si="317"/>
        <v>8.5969634214779376</v>
      </c>
      <c r="AU645" s="136">
        <f t="shared" si="307"/>
        <v>8.3303657654510772</v>
      </c>
    </row>
    <row r="646" spans="1:47" ht="12.95" customHeight="1" x14ac:dyDescent="0.2">
      <c r="A646" s="240" t="s">
        <v>4</v>
      </c>
      <c r="B646" s="238" t="s">
        <v>644</v>
      </c>
      <c r="C646" s="239">
        <v>57134.347800000003</v>
      </c>
      <c r="D646" s="239">
        <v>2.0000000000000001E-4</v>
      </c>
      <c r="E646" s="129">
        <f t="shared" si="293"/>
        <v>72097.017475338755</v>
      </c>
      <c r="F646" s="129">
        <f t="shared" si="294"/>
        <v>72097</v>
      </c>
      <c r="G646" s="130">
        <f t="shared" si="314"/>
        <v>4.1477000049781054E-3</v>
      </c>
      <c r="J646" s="130"/>
      <c r="K646" s="129">
        <f t="shared" si="315"/>
        <v>4.1477000049781054E-3</v>
      </c>
      <c r="O646" s="199">
        <f t="shared" ca="1" si="313"/>
        <v>2.3982449837201825E-3</v>
      </c>
      <c r="P646" s="129" t="s">
        <v>567</v>
      </c>
      <c r="Q646" s="201">
        <f t="shared" si="295"/>
        <v>42115.847800000003</v>
      </c>
      <c r="S646" s="131">
        <v>1</v>
      </c>
      <c r="T646" s="129" t="s">
        <v>567</v>
      </c>
      <c r="Z646" s="24">
        <f t="shared" si="296"/>
        <v>72097</v>
      </c>
      <c r="AA646" s="136">
        <f t="shared" si="297"/>
        <v>-1.6892851744277175E-3</v>
      </c>
      <c r="AB646" s="136">
        <f t="shared" si="298"/>
        <v>5.8369851794058229E-3</v>
      </c>
      <c r="AC646" s="136">
        <f t="shared" si="309"/>
        <v>5.8369851794058229E-3</v>
      </c>
      <c r="AD646" s="136"/>
      <c r="AE646" s="136">
        <f t="shared" si="299"/>
        <v>3.4070395984603225E-5</v>
      </c>
      <c r="AF646" s="202">
        <f t="shared" si="300"/>
        <v>42115.847800000003</v>
      </c>
      <c r="AG646" s="203"/>
      <c r="AH646" s="24">
        <f t="shared" si="301"/>
        <v>9.640137109665322E-3</v>
      </c>
      <c r="AI646" s="24">
        <f t="shared" si="302"/>
        <v>0.76158046624851761</v>
      </c>
      <c r="AJ646" s="24">
        <f t="shared" si="303"/>
        <v>0.94640515967245797</v>
      </c>
      <c r="AK646" s="24">
        <f t="shared" si="304"/>
        <v>0.18208823664840554</v>
      </c>
      <c r="AL646" s="24">
        <f t="shared" si="305"/>
        <v>2.4893618703601175</v>
      </c>
      <c r="AM646" s="24">
        <f t="shared" si="306"/>
        <v>2.9569155243735898</v>
      </c>
      <c r="AN646" s="136">
        <f t="shared" si="317"/>
        <v>8.5610555586307253</v>
      </c>
      <c r="AO646" s="136">
        <f t="shared" si="317"/>
        <v>8.5610425076971932</v>
      </c>
      <c r="AP646" s="136">
        <f t="shared" si="317"/>
        <v>8.5611094739389522</v>
      </c>
      <c r="AQ646" s="136">
        <f t="shared" si="317"/>
        <v>8.560765804745186</v>
      </c>
      <c r="AR646" s="136">
        <f t="shared" si="317"/>
        <v>8.5625280445185989</v>
      </c>
      <c r="AS646" s="136">
        <f t="shared" si="317"/>
        <v>8.5534528912794858</v>
      </c>
      <c r="AT646" s="136">
        <f t="shared" si="317"/>
        <v>8.5992112719088833</v>
      </c>
      <c r="AU646" s="136">
        <f t="shared" si="307"/>
        <v>8.3329732327930852</v>
      </c>
    </row>
    <row r="647" spans="1:47" ht="12.95" customHeight="1" x14ac:dyDescent="0.2">
      <c r="A647" s="121" t="s">
        <v>1749</v>
      </c>
      <c r="B647" s="122" t="s">
        <v>644</v>
      </c>
      <c r="C647" s="121">
        <v>57157.607000000004</v>
      </c>
      <c r="D647" s="121">
        <v>1E-4</v>
      </c>
      <c r="E647" s="129">
        <f t="shared" si="293"/>
        <v>72195.014533640599</v>
      </c>
      <c r="F647" s="129">
        <f t="shared" si="294"/>
        <v>72195</v>
      </c>
      <c r="G647" s="130">
        <f t="shared" si="314"/>
        <v>3.4495000072638504E-3</v>
      </c>
      <c r="J647" s="130"/>
      <c r="K647" s="129">
        <f t="shared" si="315"/>
        <v>3.4495000072638504E-3</v>
      </c>
      <c r="O647" s="199">
        <f t="shared" ca="1" si="313"/>
        <v>2.5865506662665905E-3</v>
      </c>
      <c r="P647" s="129" t="s">
        <v>567</v>
      </c>
      <c r="Q647" s="201">
        <f t="shared" si="295"/>
        <v>42139.107000000004</v>
      </c>
      <c r="S647" s="131">
        <v>1</v>
      </c>
      <c r="T647" s="129" t="s">
        <v>567</v>
      </c>
      <c r="Z647" s="24">
        <f t="shared" si="296"/>
        <v>72195</v>
      </c>
      <c r="AA647" s="136">
        <f t="shared" si="297"/>
        <v>-1.6424351497792734E-3</v>
      </c>
      <c r="AB647" s="136">
        <f t="shared" si="298"/>
        <v>5.0919351570431239E-3</v>
      </c>
      <c r="AC647" s="136">
        <f t="shared" si="309"/>
        <v>5.0919351570431239E-3</v>
      </c>
      <c r="AD647" s="136"/>
      <c r="AE647" s="136">
        <f t="shared" si="299"/>
        <v>2.5927803643531782E-5</v>
      </c>
      <c r="AF647" s="202">
        <f t="shared" si="300"/>
        <v>42139.107000000004</v>
      </c>
      <c r="AG647" s="203"/>
      <c r="AH647" s="24">
        <f t="shared" si="301"/>
        <v>9.6299997423137627E-3</v>
      </c>
      <c r="AI647" s="24">
        <f t="shared" si="302"/>
        <v>0.7600751960598694</v>
      </c>
      <c r="AJ647" s="24">
        <f t="shared" si="303"/>
        <v>0.94368786088331269</v>
      </c>
      <c r="AK647" s="24">
        <f t="shared" si="304"/>
        <v>0.18010021780744712</v>
      </c>
      <c r="AL647" s="24">
        <f t="shared" si="305"/>
        <v>2.4976739051781034</v>
      </c>
      <c r="AM647" s="24">
        <f t="shared" si="306"/>
        <v>2.9979131092300375</v>
      </c>
      <c r="AN647" s="136">
        <f t="shared" si="317"/>
        <v>8.5714773550864347</v>
      </c>
      <c r="AO647" s="136">
        <f t="shared" si="317"/>
        <v>8.5714633598532313</v>
      </c>
      <c r="AP647" s="136">
        <f t="shared" si="317"/>
        <v>8.5715343098729591</v>
      </c>
      <c r="AQ647" s="136">
        <f t="shared" si="317"/>
        <v>8.5711745632095795</v>
      </c>
      <c r="AR647" s="136">
        <f t="shared" si="317"/>
        <v>8.5729971040403647</v>
      </c>
      <c r="AS647" s="136">
        <f t="shared" si="317"/>
        <v>8.563724154413185</v>
      </c>
      <c r="AT647" s="136">
        <f t="shared" si="317"/>
        <v>8.6099321263784958</v>
      </c>
      <c r="AU647" s="136">
        <f t="shared" si="307"/>
        <v>8.3454381986231709</v>
      </c>
    </row>
    <row r="648" spans="1:47" ht="12.95" customHeight="1" x14ac:dyDescent="0.2">
      <c r="A648" s="241" t="s">
        <v>1747</v>
      </c>
      <c r="B648" s="242"/>
      <c r="C648" s="243">
        <v>57425.810448283468</v>
      </c>
      <c r="D648" s="243">
        <v>4.0000000000000002E-4</v>
      </c>
      <c r="E648" s="129">
        <f t="shared" si="293"/>
        <v>73325.025409259106</v>
      </c>
      <c r="F648" s="129">
        <f t="shared" si="294"/>
        <v>73325</v>
      </c>
      <c r="G648" s="130">
        <f t="shared" si="314"/>
        <v>6.0307834719424136E-3</v>
      </c>
      <c r="J648" s="130"/>
      <c r="K648" s="129">
        <f t="shared" si="315"/>
        <v>6.0307834719424136E-3</v>
      </c>
      <c r="O648" s="199">
        <f t="shared" ca="1" si="313"/>
        <v>4.7578304752199652E-3</v>
      </c>
      <c r="P648" s="129" t="s">
        <v>567</v>
      </c>
      <c r="Q648" s="201">
        <f t="shared" si="295"/>
        <v>42407.310448283468</v>
      </c>
      <c r="S648" s="131">
        <v>1</v>
      </c>
      <c r="T648" s="129" t="s">
        <v>567</v>
      </c>
      <c r="Z648" s="24">
        <f t="shared" si="296"/>
        <v>73325</v>
      </c>
      <c r="AA648" s="136">
        <f t="shared" si="297"/>
        <v>-1.1577265375276227E-3</v>
      </c>
      <c r="AB648" s="136">
        <f t="shared" si="298"/>
        <v>7.1885100094700363E-3</v>
      </c>
      <c r="AC648" s="136">
        <f t="shared" si="309"/>
        <v>7.1885100094700363E-3</v>
      </c>
      <c r="AD648" s="136"/>
      <c r="AE648" s="136">
        <f t="shared" si="299"/>
        <v>5.1674676156250903E-5</v>
      </c>
      <c r="AF648" s="202">
        <f t="shared" si="300"/>
        <v>42407.310448283468</v>
      </c>
      <c r="AG648" s="203"/>
      <c r="AH648" s="24">
        <f t="shared" si="301"/>
        <v>9.4409571545654245E-3</v>
      </c>
      <c r="AI648" s="24">
        <f t="shared" si="302"/>
        <v>0.74428910155413819</v>
      </c>
      <c r="AJ648" s="24">
        <f t="shared" si="303"/>
        <v>0.90862649717235699</v>
      </c>
      <c r="AK648" s="24">
        <f t="shared" si="304"/>
        <v>0.15688191870324053</v>
      </c>
      <c r="AL648" s="24">
        <f t="shared" si="305"/>
        <v>2.5912964474313895</v>
      </c>
      <c r="AM648" s="24">
        <f t="shared" si="306"/>
        <v>3.5422240054129519</v>
      </c>
      <c r="AN648" s="136">
        <f t="shared" si="317"/>
        <v>8.6902451452822866</v>
      </c>
      <c r="AO648" s="136">
        <f t="shared" si="317"/>
        <v>8.6902177206246645</v>
      </c>
      <c r="AP648" s="136">
        <f t="shared" si="317"/>
        <v>8.6903408944428193</v>
      </c>
      <c r="AQ648" s="136">
        <f t="shared" si="317"/>
        <v>8.6897875698571863</v>
      </c>
      <c r="AR648" s="136">
        <f t="shared" si="317"/>
        <v>8.6922710651617443</v>
      </c>
      <c r="AS648" s="136">
        <f t="shared" si="317"/>
        <v>8.6810802623312551</v>
      </c>
      <c r="AT648" s="136">
        <f t="shared" si="317"/>
        <v>8.7306554248073738</v>
      </c>
      <c r="AU648" s="136">
        <f t="shared" si="307"/>
        <v>8.4891668862557896</v>
      </c>
    </row>
    <row r="649" spans="1:47" ht="12.95" customHeight="1" x14ac:dyDescent="0.2">
      <c r="A649" s="244" t="s">
        <v>7</v>
      </c>
      <c r="B649" s="245" t="s">
        <v>646</v>
      </c>
      <c r="C649" s="246">
        <v>57445.390729999999</v>
      </c>
      <c r="D649" s="246">
        <v>1E-4</v>
      </c>
      <c r="E649" s="129">
        <f t="shared" si="293"/>
        <v>73407.522228106754</v>
      </c>
      <c r="F649" s="129">
        <f t="shared" si="294"/>
        <v>73407.5</v>
      </c>
      <c r="G649" s="130">
        <f t="shared" si="314"/>
        <v>5.2757500016014092E-3</v>
      </c>
      <c r="J649" s="130"/>
      <c r="K649" s="129">
        <f t="shared" si="315"/>
        <v>5.2757500016014092E-3</v>
      </c>
      <c r="O649" s="199">
        <f t="shared" ca="1" si="313"/>
        <v>4.9163531161391383E-3</v>
      </c>
      <c r="P649" s="129" t="s">
        <v>567</v>
      </c>
      <c r="Q649" s="201">
        <f t="shared" si="295"/>
        <v>42426.890729999999</v>
      </c>
      <c r="S649" s="131">
        <v>1</v>
      </c>
      <c r="T649" s="129" t="s">
        <v>567</v>
      </c>
      <c r="Z649" s="24">
        <f t="shared" si="296"/>
        <v>73407.5</v>
      </c>
      <c r="AA649" s="136">
        <f t="shared" si="297"/>
        <v>-1.1261814287359551E-3</v>
      </c>
      <c r="AB649" s="136">
        <f t="shared" si="298"/>
        <v>6.4019314303373643E-3</v>
      </c>
      <c r="AC649" s="136">
        <f t="shared" si="309"/>
        <v>6.4019314303373643E-3</v>
      </c>
      <c r="AD649" s="136"/>
      <c r="AE649" s="136">
        <f t="shared" si="299"/>
        <v>4.0984726038741409E-5</v>
      </c>
      <c r="AF649" s="202">
        <f t="shared" si="300"/>
        <v>42426.890729999999</v>
      </c>
      <c r="AG649" s="203"/>
      <c r="AH649" s="24">
        <f t="shared" si="301"/>
        <v>9.4221120883570802E-3</v>
      </c>
      <c r="AI649" s="24">
        <f t="shared" si="302"/>
        <v>0.74324573091860557</v>
      </c>
      <c r="AJ649" s="24">
        <f t="shared" si="303"/>
        <v>0.90581357512327976</v>
      </c>
      <c r="AK649" s="24">
        <f t="shared" si="304"/>
        <v>0.15516844172859021</v>
      </c>
      <c r="AL649" s="24">
        <f t="shared" si="305"/>
        <v>2.5979836164251719</v>
      </c>
      <c r="AM649" s="24">
        <f t="shared" si="306"/>
        <v>3.5880638026592435</v>
      </c>
      <c r="AN649" s="136">
        <f t="shared" si="317"/>
        <v>8.6988219688244452</v>
      </c>
      <c r="AO649" s="136">
        <f t="shared" si="317"/>
        <v>8.6987934127236617</v>
      </c>
      <c r="AP649" s="136">
        <f t="shared" si="317"/>
        <v>8.6989206870611699</v>
      </c>
      <c r="AQ649" s="136">
        <f t="shared" si="317"/>
        <v>8.6983533154096868</v>
      </c>
      <c r="AR649" s="136">
        <f t="shared" si="317"/>
        <v>8.7008803839666964</v>
      </c>
      <c r="AS649" s="136">
        <f t="shared" si="317"/>
        <v>8.6895807513691885</v>
      </c>
      <c r="AT649" s="136">
        <f t="shared" si="317"/>
        <v>8.7392678139285422</v>
      </c>
      <c r="AU649" s="136">
        <f t="shared" si="307"/>
        <v>8.4996603523882595</v>
      </c>
    </row>
    <row r="650" spans="1:47" ht="12.95" customHeight="1" x14ac:dyDescent="0.2">
      <c r="A650" s="121" t="s">
        <v>1750</v>
      </c>
      <c r="B650" s="122" t="s">
        <v>646</v>
      </c>
      <c r="C650" s="121">
        <v>57445.866699999999</v>
      </c>
      <c r="D650" s="121">
        <v>2.0000000000000001E-4</v>
      </c>
      <c r="E650" s="129">
        <f t="shared" si="293"/>
        <v>73409.527613495753</v>
      </c>
      <c r="F650" s="129">
        <f t="shared" si="294"/>
        <v>73409.5</v>
      </c>
      <c r="G650" s="130">
        <f t="shared" si="314"/>
        <v>6.5539500064915046E-3</v>
      </c>
      <c r="J650" s="130"/>
      <c r="K650" s="129">
        <f t="shared" si="315"/>
        <v>6.5539500064915046E-3</v>
      </c>
      <c r="O650" s="199">
        <f t="shared" ca="1" si="313"/>
        <v>4.9201960892523433E-3</v>
      </c>
      <c r="P650" s="129" t="s">
        <v>567</v>
      </c>
      <c r="Q650" s="201">
        <f t="shared" si="295"/>
        <v>42427.366699999999</v>
      </c>
      <c r="S650" s="131">
        <v>1</v>
      </c>
      <c r="T650" s="129" t="s">
        <v>567</v>
      </c>
      <c r="Z650" s="24">
        <f t="shared" si="296"/>
        <v>73409.5</v>
      </c>
      <c r="AA650" s="136">
        <f t="shared" si="297"/>
        <v>-1.1254229478765004E-3</v>
      </c>
      <c r="AB650" s="136">
        <f t="shared" si="298"/>
        <v>7.679372954368005E-3</v>
      </c>
      <c r="AC650" s="136">
        <f t="shared" si="309"/>
        <v>7.679372954368005E-3</v>
      </c>
      <c r="AD650" s="136"/>
      <c r="AE650" s="136">
        <f t="shared" si="299"/>
        <v>5.8972768972278781E-5</v>
      </c>
      <c r="AF650" s="202">
        <f t="shared" si="300"/>
        <v>42427.366699999999</v>
      </c>
      <c r="AG650" s="203"/>
      <c r="AH650" s="24">
        <f t="shared" si="301"/>
        <v>9.4216469612165149E-3</v>
      </c>
      <c r="AI650" s="24">
        <f t="shared" si="302"/>
        <v>0.74322061547129425</v>
      </c>
      <c r="AJ650" s="24">
        <f t="shared" si="303"/>
        <v>0.90574497811108901</v>
      </c>
      <c r="AK650" s="24">
        <f t="shared" si="304"/>
        <v>0.15512687607587239</v>
      </c>
      <c r="AL650" s="24">
        <f t="shared" si="305"/>
        <v>2.5981454973548241</v>
      </c>
      <c r="AM650" s="24">
        <f t="shared" si="306"/>
        <v>3.589187113240039</v>
      </c>
      <c r="AN650" s="136">
        <f t="shared" si="317"/>
        <v>8.6990297428722911</v>
      </c>
      <c r="AO650" s="136">
        <f t="shared" si="317"/>
        <v>8.6990011591574081</v>
      </c>
      <c r="AP650" s="136">
        <f t="shared" si="317"/>
        <v>8.6991285330807173</v>
      </c>
      <c r="AQ650" s="136">
        <f t="shared" si="317"/>
        <v>8.6985608221714124</v>
      </c>
      <c r="AR650" s="136">
        <f t="shared" si="317"/>
        <v>8.7010889357419821</v>
      </c>
      <c r="AS650" s="136">
        <f t="shared" si="317"/>
        <v>8.6897867246177807</v>
      </c>
      <c r="AT650" s="136">
        <f t="shared" si="317"/>
        <v>8.7394762707228697</v>
      </c>
      <c r="AU650" s="136">
        <f t="shared" si="307"/>
        <v>8.4999147394460159</v>
      </c>
    </row>
    <row r="651" spans="1:47" ht="12.95" customHeight="1" x14ac:dyDescent="0.2">
      <c r="A651" s="237" t="s">
        <v>5</v>
      </c>
      <c r="B651" s="238" t="s">
        <v>644</v>
      </c>
      <c r="C651" s="239">
        <v>57465.3269</v>
      </c>
      <c r="D651" s="239">
        <v>1.8E-3</v>
      </c>
      <c r="E651" s="129">
        <f t="shared" si="293"/>
        <v>73491.518496843652</v>
      </c>
      <c r="F651" s="129">
        <f t="shared" si="294"/>
        <v>73491.5</v>
      </c>
      <c r="G651" s="130">
        <f t="shared" si="314"/>
        <v>4.390150003018789E-3</v>
      </c>
      <c r="J651" s="130"/>
      <c r="K651" s="129">
        <f t="shared" si="315"/>
        <v>4.390150003018789E-3</v>
      </c>
      <c r="O651" s="199">
        <f t="shared" ca="1" si="313"/>
        <v>5.0777579868931944E-3</v>
      </c>
      <c r="P651" s="129" t="s">
        <v>567</v>
      </c>
      <c r="Q651" s="201">
        <f t="shared" si="295"/>
        <v>42446.8269</v>
      </c>
      <c r="S651" s="131">
        <v>1</v>
      </c>
      <c r="T651" s="129" t="s">
        <v>567</v>
      </c>
      <c r="Z651" s="24">
        <f t="shared" si="296"/>
        <v>73491.5</v>
      </c>
      <c r="AA651" s="136">
        <f t="shared" si="297"/>
        <v>-1.0945785889319194E-3</v>
      </c>
      <c r="AB651" s="136">
        <f t="shared" si="298"/>
        <v>5.4847285919507084E-3</v>
      </c>
      <c r="AC651" s="136">
        <f t="shared" si="309"/>
        <v>5.4847285919507084E-3</v>
      </c>
      <c r="AD651" s="136"/>
      <c r="AE651" s="136">
        <f t="shared" si="299"/>
        <v>3.0082247727361602E-5</v>
      </c>
      <c r="AF651" s="202">
        <f t="shared" si="300"/>
        <v>42446.8269</v>
      </c>
      <c r="AG651" s="203"/>
      <c r="AH651" s="24">
        <f t="shared" si="301"/>
        <v>9.4022407361611209E-3</v>
      </c>
      <c r="AI651" s="24">
        <f t="shared" si="302"/>
        <v>0.74219812086340475</v>
      </c>
      <c r="AJ651" s="24">
        <f t="shared" si="303"/>
        <v>0.90291611243848791</v>
      </c>
      <c r="AK651" s="24">
        <f t="shared" si="304"/>
        <v>0.15342161227688991</v>
      </c>
      <c r="AL651" s="24">
        <f t="shared" si="305"/>
        <v>2.604773245689711</v>
      </c>
      <c r="AM651" s="24">
        <f t="shared" si="306"/>
        <v>3.6357451265072998</v>
      </c>
      <c r="AN651" s="136">
        <f t="shared" ref="AN651:AT660" si="318">$AU651+$AB$7*SIN(AO651)</f>
        <v>8.7075424643229287</v>
      </c>
      <c r="AO651" s="136">
        <f t="shared" si="318"/>
        <v>8.7075127413773785</v>
      </c>
      <c r="AP651" s="136">
        <f t="shared" si="318"/>
        <v>8.7076442036808608</v>
      </c>
      <c r="AQ651" s="136">
        <f t="shared" si="318"/>
        <v>8.7070626418509693</v>
      </c>
      <c r="AR651" s="136">
        <f t="shared" si="318"/>
        <v>8.7096331217430265</v>
      </c>
      <c r="AS651" s="136">
        <f t="shared" si="318"/>
        <v>8.6982276619147481</v>
      </c>
      <c r="AT651" s="136">
        <f t="shared" si="318"/>
        <v>8.7480096857182961</v>
      </c>
      <c r="AU651" s="136">
        <f t="shared" si="307"/>
        <v>8.510344608814048</v>
      </c>
    </row>
    <row r="652" spans="1:47" ht="12.95" customHeight="1" x14ac:dyDescent="0.2">
      <c r="A652" s="237" t="s">
        <v>5</v>
      </c>
      <c r="B652" s="238" t="s">
        <v>644</v>
      </c>
      <c r="C652" s="239">
        <v>57465.447</v>
      </c>
      <c r="D652" s="239">
        <v>8.0000000000000004E-4</v>
      </c>
      <c r="E652" s="129">
        <f t="shared" si="293"/>
        <v>73492.02450937641</v>
      </c>
      <c r="F652" s="129">
        <f t="shared" si="294"/>
        <v>73492</v>
      </c>
      <c r="G652" s="130">
        <f t="shared" si="314"/>
        <v>5.8171999990008771E-3</v>
      </c>
      <c r="J652" s="130"/>
      <c r="K652" s="129">
        <f t="shared" si="315"/>
        <v>5.8171999990008771E-3</v>
      </c>
      <c r="O652" s="199">
        <f t="shared" ca="1" si="313"/>
        <v>5.0787187301714887E-3</v>
      </c>
      <c r="P652" s="129" t="s">
        <v>567</v>
      </c>
      <c r="Q652" s="201">
        <f t="shared" si="295"/>
        <v>42446.947</v>
      </c>
      <c r="S652" s="131">
        <v>1</v>
      </c>
      <c r="T652" s="129" t="s">
        <v>567</v>
      </c>
      <c r="Z652" s="24">
        <f t="shared" si="296"/>
        <v>73492</v>
      </c>
      <c r="AA652" s="136">
        <f t="shared" si="297"/>
        <v>-1.0943920267806623E-3</v>
      </c>
      <c r="AB652" s="136">
        <f t="shared" si="298"/>
        <v>6.9115920257815395E-3</v>
      </c>
      <c r="AC652" s="136">
        <f t="shared" si="309"/>
        <v>6.9115920257815395E-3</v>
      </c>
      <c r="AD652" s="136"/>
      <c r="AE652" s="136">
        <f t="shared" si="299"/>
        <v>4.7770104330846966E-5</v>
      </c>
      <c r="AF652" s="202">
        <f t="shared" si="300"/>
        <v>42446.947</v>
      </c>
      <c r="AG652" s="203"/>
      <c r="AH652" s="24">
        <f t="shared" si="301"/>
        <v>9.4021203973123756E-3</v>
      </c>
      <c r="AI652" s="24">
        <f t="shared" si="302"/>
        <v>0.74219192939457979</v>
      </c>
      <c r="AJ652" s="24">
        <f t="shared" si="303"/>
        <v>0.90289876546622128</v>
      </c>
      <c r="AK652" s="24">
        <f t="shared" si="304"/>
        <v>0.15341120796966129</v>
      </c>
      <c r="AL652" s="24">
        <f t="shared" si="305"/>
        <v>2.6048136029684348</v>
      </c>
      <c r="AM652" s="24">
        <f t="shared" si="306"/>
        <v>3.6360320604198164</v>
      </c>
      <c r="AN652" s="136">
        <f t="shared" si="318"/>
        <v>8.7075943353122724</v>
      </c>
      <c r="AO652" s="136">
        <f t="shared" si="318"/>
        <v>8.7075646053795008</v>
      </c>
      <c r="AP652" s="136">
        <f t="shared" si="318"/>
        <v>8.7076960926382601</v>
      </c>
      <c r="AQ652" s="136">
        <f t="shared" si="318"/>
        <v>8.7071144467228834</v>
      </c>
      <c r="AR652" s="136">
        <f t="shared" si="318"/>
        <v>8.7096851820207331</v>
      </c>
      <c r="AS652" s="136">
        <f t="shared" si="318"/>
        <v>8.6982791075283448</v>
      </c>
      <c r="AT652" s="136">
        <f t="shared" si="318"/>
        <v>8.7480616392232413</v>
      </c>
      <c r="AU652" s="136">
        <f t="shared" si="307"/>
        <v>8.5104082055784858</v>
      </c>
    </row>
    <row r="653" spans="1:47" ht="12.95" customHeight="1" x14ac:dyDescent="0.2">
      <c r="A653" s="237" t="s">
        <v>5</v>
      </c>
      <c r="B653" s="238" t="s">
        <v>644</v>
      </c>
      <c r="C653" s="239">
        <v>57465.566099999996</v>
      </c>
      <c r="D653" s="239">
        <v>1.5E-3</v>
      </c>
      <c r="E653" s="129">
        <f t="shared" si="293"/>
        <v>73492.526308649103</v>
      </c>
      <c r="F653" s="129">
        <f t="shared" si="294"/>
        <v>73492.5</v>
      </c>
      <c r="G653" s="130">
        <f t="shared" si="314"/>
        <v>6.2442499984172173E-3</v>
      </c>
      <c r="J653" s="130"/>
      <c r="K653" s="129">
        <f t="shared" si="315"/>
        <v>6.2442499984172173E-3</v>
      </c>
      <c r="O653" s="199">
        <f t="shared" ca="1" si="313"/>
        <v>5.079679473449783E-3</v>
      </c>
      <c r="P653" s="129" t="s">
        <v>567</v>
      </c>
      <c r="Q653" s="201">
        <f t="shared" si="295"/>
        <v>42447.066099999996</v>
      </c>
      <c r="S653" s="131">
        <v>1</v>
      </c>
      <c r="T653" s="129" t="s">
        <v>567</v>
      </c>
      <c r="Z653" s="24">
        <f t="shared" si="296"/>
        <v>73492.5</v>
      </c>
      <c r="AA653" s="136">
        <f t="shared" si="297"/>
        <v>-1.0942054829230479E-3</v>
      </c>
      <c r="AB653" s="136">
        <f t="shared" si="298"/>
        <v>7.3384554813402652E-3</v>
      </c>
      <c r="AC653" s="136">
        <f t="shared" si="309"/>
        <v>7.3384554813402652E-3</v>
      </c>
      <c r="AD653" s="136"/>
      <c r="AE653" s="136">
        <f t="shared" si="299"/>
        <v>5.385292885161298E-5</v>
      </c>
      <c r="AF653" s="202">
        <f t="shared" si="300"/>
        <v>42447.066099999996</v>
      </c>
      <c r="AG653" s="203"/>
      <c r="AH653" s="24">
        <f t="shared" si="301"/>
        <v>9.4020000341699956E-3</v>
      </c>
      <c r="AI653" s="24">
        <f t="shared" si="302"/>
        <v>0.74218573844891089</v>
      </c>
      <c r="AJ653" s="24">
        <f t="shared" si="303"/>
        <v>0.90288141731277416</v>
      </c>
      <c r="AK653" s="24">
        <f t="shared" si="304"/>
        <v>0.15340080358611757</v>
      </c>
      <c r="AL653" s="24">
        <f t="shared" si="305"/>
        <v>2.6048539595740099</v>
      </c>
      <c r="AM653" s="24">
        <f t="shared" si="306"/>
        <v>3.6363190316531684</v>
      </c>
      <c r="AN653" s="136">
        <f t="shared" si="318"/>
        <v>8.7076462058691124</v>
      </c>
      <c r="AO653" s="136">
        <f t="shared" si="318"/>
        <v>8.7076164689486433</v>
      </c>
      <c r="AP653" s="136">
        <f t="shared" si="318"/>
        <v>8.707747981162921</v>
      </c>
      <c r="AQ653" s="136">
        <f t="shared" si="318"/>
        <v>8.7071662511668038</v>
      </c>
      <c r="AR653" s="136">
        <f t="shared" si="318"/>
        <v>8.7097372418343273</v>
      </c>
      <c r="AS653" s="136">
        <f t="shared" si="318"/>
        <v>8.698330552859673</v>
      </c>
      <c r="AT653" s="136">
        <f t="shared" si="318"/>
        <v>8.7481135917669892</v>
      </c>
      <c r="AU653" s="136">
        <f t="shared" si="307"/>
        <v>8.5104718023429253</v>
      </c>
    </row>
    <row r="654" spans="1:47" ht="12.95" customHeight="1" x14ac:dyDescent="0.2">
      <c r="A654" s="230" t="s">
        <v>1</v>
      </c>
      <c r="B654" s="231" t="s">
        <v>646</v>
      </c>
      <c r="C654" s="230">
        <v>57468.1757</v>
      </c>
      <c r="D654" s="230" t="s">
        <v>1505</v>
      </c>
      <c r="E654" s="129">
        <f t="shared" si="293"/>
        <v>73503.521232092069</v>
      </c>
      <c r="F654" s="129">
        <f t="shared" si="294"/>
        <v>73503.5</v>
      </c>
      <c r="G654" s="130">
        <f t="shared" si="314"/>
        <v>5.0393500059726648E-3</v>
      </c>
      <c r="J654" s="130"/>
      <c r="K654" s="129">
        <f t="shared" si="315"/>
        <v>5.0393500059726648E-3</v>
      </c>
      <c r="O654" s="199">
        <f t="shared" ref="O654:O685" ca="1" si="319">+C$11+C$12*F654</f>
        <v>5.1008158255723413E-3</v>
      </c>
      <c r="P654" s="129" t="s">
        <v>567</v>
      </c>
      <c r="Q654" s="201">
        <f t="shared" si="295"/>
        <v>42449.6757</v>
      </c>
      <c r="S654" s="131">
        <v>1</v>
      </c>
      <c r="T654" s="129" t="s">
        <v>567</v>
      </c>
      <c r="Z654" s="24">
        <f t="shared" si="296"/>
        <v>73503.5</v>
      </c>
      <c r="AA654" s="136">
        <f t="shared" si="297"/>
        <v>-1.0901061445770556E-3</v>
      </c>
      <c r="AB654" s="136">
        <f t="shared" si="298"/>
        <v>6.1294561505497204E-3</v>
      </c>
      <c r="AC654" s="136">
        <f t="shared" si="309"/>
        <v>6.1294561505497204E-3</v>
      </c>
      <c r="AD654" s="136"/>
      <c r="AE654" s="136">
        <f t="shared" si="299"/>
        <v>3.7570232701511795E-5</v>
      </c>
      <c r="AF654" s="202">
        <f t="shared" si="300"/>
        <v>42449.6757</v>
      </c>
      <c r="AG654" s="203"/>
      <c r="AH654" s="24">
        <f t="shared" si="301"/>
        <v>9.3993459005159673E-3</v>
      </c>
      <c r="AI654" s="24">
        <f t="shared" si="302"/>
        <v>0.7420496699613508</v>
      </c>
      <c r="AJ654" s="24">
        <f t="shared" si="303"/>
        <v>0.90249945925035691</v>
      </c>
      <c r="AK654" s="24">
        <f t="shared" si="304"/>
        <v>0.15317188786768907</v>
      </c>
      <c r="AL654" s="24">
        <f t="shared" si="305"/>
        <v>2.6057416347154594</v>
      </c>
      <c r="AM654" s="24">
        <f t="shared" si="306"/>
        <v>3.6426418568439325</v>
      </c>
      <c r="AN654" s="136">
        <f t="shared" si="318"/>
        <v>8.7087872487689761</v>
      </c>
      <c r="AO654" s="136">
        <f t="shared" si="318"/>
        <v>8.7087573579997652</v>
      </c>
      <c r="AP654" s="136">
        <f t="shared" si="318"/>
        <v>8.7088894192948203</v>
      </c>
      <c r="AQ654" s="136">
        <f t="shared" si="318"/>
        <v>8.7083058407306329</v>
      </c>
      <c r="AR654" s="136">
        <f t="shared" si="318"/>
        <v>8.7108824403692076</v>
      </c>
      <c r="AS654" s="136">
        <f t="shared" si="318"/>
        <v>8.699462278835485</v>
      </c>
      <c r="AT654" s="136">
        <f t="shared" si="318"/>
        <v>8.7492563046409657</v>
      </c>
      <c r="AU654" s="136">
        <f t="shared" si="307"/>
        <v>8.5118709311605887</v>
      </c>
    </row>
    <row r="655" spans="1:47" ht="12.95" customHeight="1" x14ac:dyDescent="0.2">
      <c r="A655" s="230" t="s">
        <v>1</v>
      </c>
      <c r="B655" s="231" t="s">
        <v>644</v>
      </c>
      <c r="C655" s="230">
        <v>57468.294699999999</v>
      </c>
      <c r="D655" s="230" t="s">
        <v>1505</v>
      </c>
      <c r="E655" s="129">
        <f t="shared" si="293"/>
        <v>73504.022610038766</v>
      </c>
      <c r="F655" s="129">
        <f t="shared" si="294"/>
        <v>73504</v>
      </c>
      <c r="G655" s="130">
        <f t="shared" si="314"/>
        <v>5.3664000006392598E-3</v>
      </c>
      <c r="J655" s="130"/>
      <c r="K655" s="129">
        <f t="shared" si="315"/>
        <v>5.3664000006392598E-3</v>
      </c>
      <c r="O655" s="199">
        <f t="shared" ca="1" si="319"/>
        <v>5.1017765688506633E-3</v>
      </c>
      <c r="P655" s="129" t="s">
        <v>567</v>
      </c>
      <c r="Q655" s="201">
        <f t="shared" si="295"/>
        <v>42449.794699999999</v>
      </c>
      <c r="S655" s="131">
        <v>1</v>
      </c>
      <c r="T655" s="129" t="s">
        <v>567</v>
      </c>
      <c r="Z655" s="24">
        <f t="shared" si="296"/>
        <v>73504</v>
      </c>
      <c r="AA655" s="136">
        <f t="shared" si="297"/>
        <v>-1.0899200212321093E-3</v>
      </c>
      <c r="AB655" s="136">
        <f t="shared" si="298"/>
        <v>6.4563200218713691E-3</v>
      </c>
      <c r="AC655" s="136">
        <f t="shared" si="309"/>
        <v>6.4563200218713691E-3</v>
      </c>
      <c r="AD655" s="136"/>
      <c r="AE655" s="136">
        <f t="shared" si="299"/>
        <v>4.1684068224817115E-5</v>
      </c>
      <c r="AF655" s="202">
        <f t="shared" si="300"/>
        <v>42449.794699999999</v>
      </c>
      <c r="AG655" s="203"/>
      <c r="AH655" s="24">
        <f t="shared" si="301"/>
        <v>9.399224978860905E-3</v>
      </c>
      <c r="AI655" s="24">
        <f t="shared" si="302"/>
        <v>0.74204349104262901</v>
      </c>
      <c r="AJ655" s="24">
        <f t="shared" si="303"/>
        <v>0.90248208395047325</v>
      </c>
      <c r="AK655" s="24">
        <f t="shared" si="304"/>
        <v>0.15316148173260083</v>
      </c>
      <c r="AL655" s="24">
        <f t="shared" si="305"/>
        <v>2.6057819758557592</v>
      </c>
      <c r="AM655" s="24">
        <f t="shared" si="306"/>
        <v>3.6429296886242399</v>
      </c>
      <c r="AN655" s="136">
        <f t="shared" si="318"/>
        <v>8.708839109388208</v>
      </c>
      <c r="AO655" s="136">
        <f t="shared" si="318"/>
        <v>8.7088092116204781</v>
      </c>
      <c r="AP655" s="136">
        <f t="shared" si="318"/>
        <v>8.7089412978763256</v>
      </c>
      <c r="AQ655" s="136">
        <f t="shared" si="318"/>
        <v>8.7083576353416365</v>
      </c>
      <c r="AR655" s="136">
        <f t="shared" si="318"/>
        <v>8.7109344895159069</v>
      </c>
      <c r="AS655" s="136">
        <f t="shared" si="318"/>
        <v>8.6995137176883652</v>
      </c>
      <c r="AT655" s="136">
        <f t="shared" si="318"/>
        <v>8.7493082350900995</v>
      </c>
      <c r="AU655" s="136">
        <f t="shared" si="307"/>
        <v>8.5119345279250282</v>
      </c>
    </row>
    <row r="656" spans="1:47" ht="12.95" customHeight="1" x14ac:dyDescent="0.2">
      <c r="A656" s="121" t="s">
        <v>1750</v>
      </c>
      <c r="B656" s="122" t="s">
        <v>646</v>
      </c>
      <c r="C656" s="121">
        <v>57524.665800000002</v>
      </c>
      <c r="D656" s="121">
        <v>1E-4</v>
      </c>
      <c r="E656" s="129">
        <f t="shared" si="293"/>
        <v>73741.528713999302</v>
      </c>
      <c r="F656" s="129">
        <f t="shared" si="294"/>
        <v>73741.5</v>
      </c>
      <c r="G656" s="130">
        <f t="shared" si="314"/>
        <v>6.8151500017847866E-3</v>
      </c>
      <c r="J656" s="130"/>
      <c r="K656" s="129">
        <f t="shared" si="315"/>
        <v>6.8151500017847866E-3</v>
      </c>
      <c r="O656" s="199">
        <f t="shared" ca="1" si="319"/>
        <v>5.5581296260421853E-3</v>
      </c>
      <c r="P656" s="129" t="s">
        <v>567</v>
      </c>
      <c r="Q656" s="201">
        <f t="shared" si="295"/>
        <v>42506.165800000002</v>
      </c>
      <c r="S656" s="131">
        <v>1</v>
      </c>
      <c r="T656" s="129" t="s">
        <v>567</v>
      </c>
      <c r="Z656" s="24">
        <f t="shared" si="296"/>
        <v>73741.5</v>
      </c>
      <c r="AA656" s="136">
        <f t="shared" si="297"/>
        <v>-1.0035616408952865E-3</v>
      </c>
      <c r="AB656" s="136">
        <f t="shared" si="298"/>
        <v>7.8187116426800731E-3</v>
      </c>
      <c r="AC656" s="136">
        <f t="shared" si="309"/>
        <v>7.8187116426800731E-3</v>
      </c>
      <c r="AD656" s="136"/>
      <c r="AE656" s="136">
        <f t="shared" si="299"/>
        <v>6.1132251751380928E-5</v>
      </c>
      <c r="AF656" s="202">
        <f t="shared" si="300"/>
        <v>42506.165800000002</v>
      </c>
      <c r="AG656" s="203"/>
      <c r="AH656" s="24">
        <f t="shared" si="301"/>
        <v>9.3390586841977461E-3</v>
      </c>
      <c r="AI656" s="24">
        <f t="shared" si="302"/>
        <v>0.73916723021944786</v>
      </c>
      <c r="AJ656" s="24">
        <f t="shared" si="303"/>
        <v>0.89409680373160616</v>
      </c>
      <c r="AK656" s="24">
        <f t="shared" si="304"/>
        <v>0.14821020952891692</v>
      </c>
      <c r="AL656" s="24">
        <f t="shared" si="305"/>
        <v>2.6248691932840784</v>
      </c>
      <c r="AM656" s="24">
        <f t="shared" si="306"/>
        <v>3.7840360091463849</v>
      </c>
      <c r="AN656" s="136">
        <f t="shared" si="318"/>
        <v>8.7334247557133349</v>
      </c>
      <c r="AO656" s="136">
        <f t="shared" si="318"/>
        <v>8.7333914872241305</v>
      </c>
      <c r="AP656" s="136">
        <f t="shared" si="318"/>
        <v>8.733535430271111</v>
      </c>
      <c r="AQ656" s="136">
        <f t="shared" si="318"/>
        <v>8.7329125072167706</v>
      </c>
      <c r="AR656" s="136">
        <f t="shared" si="318"/>
        <v>8.7356059414860106</v>
      </c>
      <c r="AS656" s="136">
        <f t="shared" si="318"/>
        <v>8.723916275144342</v>
      </c>
      <c r="AT656" s="136">
        <f t="shared" si="318"/>
        <v>8.773867513622017</v>
      </c>
      <c r="AU656" s="136">
        <f t="shared" si="307"/>
        <v>8.5421429910336535</v>
      </c>
    </row>
    <row r="657" spans="1:47" ht="12.95" customHeight="1" x14ac:dyDescent="0.2">
      <c r="A657" s="121" t="s">
        <v>1750</v>
      </c>
      <c r="B657" s="122" t="s">
        <v>644</v>
      </c>
      <c r="C657" s="121">
        <v>57530.717499999999</v>
      </c>
      <c r="D657" s="121">
        <v>1E-4</v>
      </c>
      <c r="E657" s="129">
        <f t="shared" si="293"/>
        <v>73767.026099882074</v>
      </c>
      <c r="F657" s="129">
        <f t="shared" si="294"/>
        <v>73767</v>
      </c>
      <c r="G657" s="130">
        <f t="shared" si="314"/>
        <v>6.1947000067448243E-3</v>
      </c>
      <c r="J657" s="130"/>
      <c r="K657" s="129">
        <f t="shared" si="315"/>
        <v>6.1947000067448243E-3</v>
      </c>
      <c r="O657" s="199">
        <f t="shared" ca="1" si="319"/>
        <v>5.6071275332353898E-3</v>
      </c>
      <c r="P657" s="129" t="s">
        <v>567</v>
      </c>
      <c r="Q657" s="201">
        <f t="shared" si="295"/>
        <v>42512.217499999999</v>
      </c>
      <c r="S657" s="131">
        <v>1</v>
      </c>
      <c r="T657" s="129" t="s">
        <v>567</v>
      </c>
      <c r="Z657" s="24">
        <f t="shared" si="296"/>
        <v>73767</v>
      </c>
      <c r="AA657" s="136">
        <f t="shared" si="297"/>
        <v>-9.9453068741165752E-4</v>
      </c>
      <c r="AB657" s="136">
        <f t="shared" si="298"/>
        <v>7.1892306941564819E-3</v>
      </c>
      <c r="AC657" s="136">
        <f t="shared" si="309"/>
        <v>7.1892306941564819E-3</v>
      </c>
      <c r="AD657" s="136"/>
      <c r="AE657" s="136">
        <f t="shared" si="299"/>
        <v>5.1685037973801692E-5</v>
      </c>
      <c r="AF657" s="202">
        <f t="shared" si="300"/>
        <v>42512.217499999999</v>
      </c>
      <c r="AG657" s="203"/>
      <c r="AH657" s="24">
        <f t="shared" si="301"/>
        <v>9.3322770366813714E-3</v>
      </c>
      <c r="AI657" s="24">
        <f t="shared" si="302"/>
        <v>0.73886533107110353</v>
      </c>
      <c r="AJ657" s="24">
        <f t="shared" si="303"/>
        <v>0.89318099743484025</v>
      </c>
      <c r="AK657" s="24">
        <f t="shared" si="304"/>
        <v>0.14767763772283074</v>
      </c>
      <c r="AL657" s="24">
        <f t="shared" si="305"/>
        <v>2.6269098248705722</v>
      </c>
      <c r="AM657" s="24">
        <f t="shared" si="306"/>
        <v>3.7997267398200392</v>
      </c>
      <c r="AN657" s="136">
        <f t="shared" si="318"/>
        <v>8.73605885022873</v>
      </c>
      <c r="AO657" s="136">
        <f t="shared" si="318"/>
        <v>8.7360252151836484</v>
      </c>
      <c r="AP657" s="136">
        <f t="shared" si="318"/>
        <v>8.736170428141838</v>
      </c>
      <c r="AQ657" s="136">
        <f t="shared" si="318"/>
        <v>8.7355433742285538</v>
      </c>
      <c r="AR657" s="136">
        <f t="shared" si="318"/>
        <v>8.7382487851995432</v>
      </c>
      <c r="AS657" s="136">
        <f t="shared" si="318"/>
        <v>8.7265327873774599</v>
      </c>
      <c r="AT657" s="136">
        <f t="shared" si="318"/>
        <v>8.7764917415951267</v>
      </c>
      <c r="AU657" s="136">
        <f t="shared" si="307"/>
        <v>8.5453864260200536</v>
      </c>
    </row>
    <row r="658" spans="1:47" ht="12.95" customHeight="1" x14ac:dyDescent="0.2">
      <c r="A658" s="230" t="s">
        <v>1</v>
      </c>
      <c r="B658" s="231" t="s">
        <v>644</v>
      </c>
      <c r="C658" s="230">
        <v>57532.627</v>
      </c>
      <c r="D658" s="230" t="s">
        <v>62</v>
      </c>
      <c r="E658" s="129">
        <f t="shared" si="293"/>
        <v>73775.071319959621</v>
      </c>
      <c r="F658" s="129">
        <f t="shared" si="294"/>
        <v>73775</v>
      </c>
      <c r="G658" s="130">
        <f t="shared" ref="G658:G689" si="320">C658-(C$7+F658*C$8)</f>
        <v>1.6927500000747386E-2</v>
      </c>
      <c r="J658" s="130"/>
      <c r="K658" s="129">
        <f t="shared" ref="K658:K689" si="321">G658</f>
        <v>1.6927500000747386E-2</v>
      </c>
      <c r="O658" s="199">
        <f t="shared" ca="1" si="319"/>
        <v>5.6224994256881544E-3</v>
      </c>
      <c r="P658" s="129" t="s">
        <v>567</v>
      </c>
      <c r="Q658" s="201">
        <f t="shared" si="295"/>
        <v>42514.127</v>
      </c>
      <c r="S658" s="131">
        <v>1</v>
      </c>
      <c r="T658" s="129" t="s">
        <v>567</v>
      </c>
      <c r="Z658" s="24">
        <f t="shared" si="296"/>
        <v>73775</v>
      </c>
      <c r="AA658" s="136">
        <f t="shared" si="297"/>
        <v>-9.9170700252930108E-4</v>
      </c>
      <c r="AB658" s="136">
        <f t="shared" si="298"/>
        <v>1.7919207003276687E-2</v>
      </c>
      <c r="AC658" s="136">
        <f t="shared" si="309"/>
        <v>1.7919207003276687E-2</v>
      </c>
      <c r="AD658" s="136"/>
      <c r="AE658" s="136">
        <f t="shared" si="299"/>
        <v>3.2109797962628027E-4</v>
      </c>
      <c r="AF658" s="202">
        <f t="shared" si="300"/>
        <v>42514.127</v>
      </c>
      <c r="AG658" s="203"/>
      <c r="AH658" s="24">
        <f t="shared" si="301"/>
        <v>9.3301366895637457E-3</v>
      </c>
      <c r="AI658" s="24">
        <f t="shared" si="302"/>
        <v>0.73877089224752135</v>
      </c>
      <c r="AJ658" s="24">
        <f t="shared" si="303"/>
        <v>0.89289307348208757</v>
      </c>
      <c r="AK658" s="24">
        <f t="shared" si="304"/>
        <v>0.14751051915997013</v>
      </c>
      <c r="AL658" s="24">
        <f t="shared" si="305"/>
        <v>2.6275496799471267</v>
      </c>
      <c r="AM658" s="24">
        <f t="shared" si="306"/>
        <v>3.8046717681458695</v>
      </c>
      <c r="AN658" s="136">
        <f t="shared" si="318"/>
        <v>8.7368850114168648</v>
      </c>
      <c r="AO658" s="136">
        <f t="shared" si="318"/>
        <v>8.7368512612247464</v>
      </c>
      <c r="AP658" s="136">
        <f t="shared" si="318"/>
        <v>8.7369968723283478</v>
      </c>
      <c r="AQ658" s="136">
        <f t="shared" si="318"/>
        <v>8.7363685262578468</v>
      </c>
      <c r="AR658" s="136">
        <f t="shared" si="318"/>
        <v>8.7390776719287491</v>
      </c>
      <c r="AS658" s="136">
        <f t="shared" si="318"/>
        <v>8.7273535166406102</v>
      </c>
      <c r="AT658" s="136">
        <f t="shared" si="318"/>
        <v>8.7773145274869204</v>
      </c>
      <c r="AU658" s="136">
        <f t="shared" si="307"/>
        <v>8.5464039742510813</v>
      </c>
    </row>
    <row r="659" spans="1:47" ht="12.95" customHeight="1" x14ac:dyDescent="0.2">
      <c r="A659" s="247" t="s">
        <v>1761</v>
      </c>
      <c r="B659" s="248" t="s">
        <v>646</v>
      </c>
      <c r="C659" s="249">
        <v>57752.518130000215</v>
      </c>
      <c r="D659" s="249">
        <v>2.0000000000000001E-4</v>
      </c>
      <c r="E659" s="129">
        <f t="shared" si="293"/>
        <v>74701.529834727364</v>
      </c>
      <c r="F659" s="129">
        <f t="shared" si="294"/>
        <v>74701.5</v>
      </c>
      <c r="G659" s="130">
        <f t="shared" si="320"/>
        <v>7.0811502228025347E-3</v>
      </c>
      <c r="J659" s="130"/>
      <c r="K659" s="129">
        <f t="shared" si="321"/>
        <v>7.0811502228025347E-3</v>
      </c>
      <c r="O659" s="199">
        <f t="shared" ca="1" si="319"/>
        <v>7.4027567203742706E-3</v>
      </c>
      <c r="P659" s="129" t="s">
        <v>567</v>
      </c>
      <c r="Q659" s="201">
        <f t="shared" si="295"/>
        <v>42734.018130000215</v>
      </c>
      <c r="S659" s="131">
        <v>1</v>
      </c>
      <c r="T659" s="129" t="s">
        <v>567</v>
      </c>
      <c r="Z659" s="24">
        <f t="shared" si="296"/>
        <v>74701.5</v>
      </c>
      <c r="AA659" s="136">
        <f t="shared" si="297"/>
        <v>-6.946160574823404E-4</v>
      </c>
      <c r="AB659" s="136">
        <f t="shared" si="298"/>
        <v>7.7757662802848751E-3</v>
      </c>
      <c r="AC659" s="136">
        <f t="shared" si="309"/>
        <v>7.7757662802848751E-3</v>
      </c>
      <c r="AD659" s="136"/>
      <c r="AE659" s="136">
        <f t="shared" si="299"/>
        <v>6.046254124561528E-5</v>
      </c>
      <c r="AF659" s="202">
        <f t="shared" si="300"/>
        <v>42734.018130000215</v>
      </c>
      <c r="AG659" s="203"/>
      <c r="AH659" s="24">
        <f t="shared" si="301"/>
        <v>9.0419409076106863E-3</v>
      </c>
      <c r="AI659" s="24">
        <f t="shared" si="302"/>
        <v>0.72870020809813285</v>
      </c>
      <c r="AJ659" s="24">
        <f t="shared" si="303"/>
        <v>0.85764360791023564</v>
      </c>
      <c r="AK659" s="24">
        <f t="shared" si="304"/>
        <v>0.12804851781259943</v>
      </c>
      <c r="AL659" s="24">
        <f t="shared" si="305"/>
        <v>2.7006099160029358</v>
      </c>
      <c r="AM659" s="24">
        <f t="shared" si="306"/>
        <v>4.4615884795946759</v>
      </c>
      <c r="AN659" s="136">
        <f t="shared" si="318"/>
        <v>8.8318884171528538</v>
      </c>
      <c r="AO659" s="136">
        <f t="shared" si="318"/>
        <v>8.8318413200480563</v>
      </c>
      <c r="AP659" s="136">
        <f t="shared" si="318"/>
        <v>8.8320306118854468</v>
      </c>
      <c r="AQ659" s="136">
        <f t="shared" si="318"/>
        <v>8.8312696669612265</v>
      </c>
      <c r="AR659" s="136">
        <f t="shared" si="318"/>
        <v>8.8343262704390746</v>
      </c>
      <c r="AS659" s="136">
        <f t="shared" si="318"/>
        <v>8.822009795786089</v>
      </c>
      <c r="AT659" s="136">
        <f t="shared" si="318"/>
        <v>8.8710402544002189</v>
      </c>
      <c r="AU659" s="136">
        <f t="shared" si="307"/>
        <v>8.6642487787569404</v>
      </c>
    </row>
    <row r="660" spans="1:47" ht="12.95" customHeight="1" x14ac:dyDescent="0.2">
      <c r="A660" s="121" t="s">
        <v>1751</v>
      </c>
      <c r="B660" s="122" t="s">
        <v>644</v>
      </c>
      <c r="C660" s="121">
        <v>57769.963199999998</v>
      </c>
      <c r="D660" s="121">
        <v>1E-4</v>
      </c>
      <c r="E660" s="129">
        <f t="shared" si="293"/>
        <v>74775.030451337065</v>
      </c>
      <c r="F660" s="129">
        <f t="shared" si="294"/>
        <v>74775</v>
      </c>
      <c r="G660" s="130">
        <f t="shared" si="320"/>
        <v>7.2274999984074384E-3</v>
      </c>
      <c r="J660" s="130"/>
      <c r="K660" s="129">
        <f t="shared" si="321"/>
        <v>7.2274999984074384E-3</v>
      </c>
      <c r="O660" s="199">
        <f t="shared" ca="1" si="319"/>
        <v>7.5439859822840627E-3</v>
      </c>
      <c r="P660" s="129" t="s">
        <v>567</v>
      </c>
      <c r="Q660" s="201">
        <f t="shared" si="295"/>
        <v>42751.463199999998</v>
      </c>
      <c r="S660" s="131">
        <v>1</v>
      </c>
      <c r="T660" s="129" t="s">
        <v>567</v>
      </c>
      <c r="Z660" s="24">
        <f t="shared" si="296"/>
        <v>74775</v>
      </c>
      <c r="AA660" s="136">
        <f t="shared" si="297"/>
        <v>-6.7350508082420976E-4</v>
      </c>
      <c r="AB660" s="136">
        <f t="shared" si="298"/>
        <v>7.9010050792316482E-3</v>
      </c>
      <c r="AC660" s="136">
        <f t="shared" si="309"/>
        <v>7.9010050792316482E-3</v>
      </c>
      <c r="AD660" s="136"/>
      <c r="AE660" s="136">
        <f t="shared" si="299"/>
        <v>6.2425881262044309E-5</v>
      </c>
      <c r="AF660" s="202">
        <f t="shared" si="300"/>
        <v>42751.463199999998</v>
      </c>
      <c r="AG660" s="203"/>
      <c r="AH660" s="24">
        <f t="shared" si="301"/>
        <v>9.0157386112688261E-3</v>
      </c>
      <c r="AI660" s="24">
        <f t="shared" si="302"/>
        <v>0.72797309179011338</v>
      </c>
      <c r="AJ660" s="24">
        <f t="shared" si="303"/>
        <v>0.85469172224473144</v>
      </c>
      <c r="AK660" s="24">
        <f t="shared" si="304"/>
        <v>0.1264964869463571</v>
      </c>
      <c r="AL660" s="24">
        <f t="shared" si="305"/>
        <v>2.7063229672648452</v>
      </c>
      <c r="AM660" s="24">
        <f t="shared" si="306"/>
        <v>4.5220774269601991</v>
      </c>
      <c r="AN660" s="136">
        <f t="shared" si="318"/>
        <v>8.8393710964062908</v>
      </c>
      <c r="AO660" s="136">
        <f t="shared" si="318"/>
        <v>8.8393229846466035</v>
      </c>
      <c r="AP660" s="136">
        <f t="shared" si="318"/>
        <v>8.8395153899911616</v>
      </c>
      <c r="AQ660" s="136">
        <f t="shared" si="318"/>
        <v>8.8387457880798923</v>
      </c>
      <c r="AR660" s="136">
        <f t="shared" si="318"/>
        <v>8.8418217682997966</v>
      </c>
      <c r="AS660" s="136">
        <f t="shared" si="318"/>
        <v>8.8294895832876463</v>
      </c>
      <c r="AT660" s="136">
        <f t="shared" si="318"/>
        <v>8.8783481069134034</v>
      </c>
      <c r="AU660" s="136">
        <f t="shared" si="307"/>
        <v>8.6735975031295052</v>
      </c>
    </row>
    <row r="661" spans="1:47" ht="12.95" customHeight="1" x14ac:dyDescent="0.2">
      <c r="A661" s="123" t="s">
        <v>1752</v>
      </c>
      <c r="B661" s="124" t="s">
        <v>644</v>
      </c>
      <c r="C661" s="123">
        <v>57784.9159</v>
      </c>
      <c r="D661" s="123">
        <v>2.9999999999999997E-4</v>
      </c>
      <c r="E661" s="129">
        <f t="shared" ref="E661:E720" si="322">(C661-C$7)/C$8</f>
        <v>74838.030064981125</v>
      </c>
      <c r="F661" s="129">
        <f t="shared" ref="F661:F724" si="323">ROUND(2*E661,0)/2</f>
        <v>74838</v>
      </c>
      <c r="G661" s="130">
        <f t="shared" si="320"/>
        <v>7.1358000059262849E-3</v>
      </c>
      <c r="J661" s="130"/>
      <c r="K661" s="129">
        <f t="shared" si="321"/>
        <v>7.1358000059262849E-3</v>
      </c>
      <c r="O661" s="199">
        <f t="shared" ca="1" si="319"/>
        <v>7.6650396353496186E-3</v>
      </c>
      <c r="P661" s="129" t="s">
        <v>567</v>
      </c>
      <c r="Q661" s="201">
        <f t="shared" ref="Q661:Q720" si="324">+C661-15018.5</f>
        <v>42766.4159</v>
      </c>
      <c r="S661" s="131">
        <v>1</v>
      </c>
      <c r="T661" s="129" t="s">
        <v>567</v>
      </c>
      <c r="Z661" s="24">
        <f t="shared" ref="Z661:Z720" si="325">F661</f>
        <v>74838</v>
      </c>
      <c r="AA661" s="136">
        <f t="shared" ref="AA661:AA720" si="326">AB$3+AB$4*Z661+AB$5*Z661^2+AH661</f>
        <v>-6.5568736370370459E-4</v>
      </c>
      <c r="AB661" s="136">
        <f t="shared" ref="AB661:AB720" si="327">+G661-AA661</f>
        <v>7.7914873696299895E-3</v>
      </c>
      <c r="AC661" s="136">
        <f t="shared" si="309"/>
        <v>7.7914873696299895E-3</v>
      </c>
      <c r="AD661" s="136"/>
      <c r="AE661" s="136">
        <f t="shared" ref="AE661:AE720" si="328">+(G661-AA661)^2*S661</f>
        <v>6.0707275431103652E-5</v>
      </c>
      <c r="AF661" s="202">
        <f t="shared" ref="AF661:AF720" si="329">+C661-15018.5</f>
        <v>42766.4159</v>
      </c>
      <c r="AG661" s="203"/>
      <c r="AH661" s="24">
        <f t="shared" ref="AH661:AH720" si="330">$AB$6*($AB$11/AI661*AJ661+$AB$12)</f>
        <v>8.9928989003893213E-3</v>
      </c>
      <c r="AI661" s="24">
        <f t="shared" ref="AI661:AI720" si="331">1+$AB$7*COS(AL661)</f>
        <v>0.72735804370950752</v>
      </c>
      <c r="AJ661" s="24">
        <f t="shared" ref="AJ661:AJ720" si="332">SIN(AL661+RADIANS($AB$9))</f>
        <v>0.85214404679432643</v>
      </c>
      <c r="AK661" s="24">
        <f t="shared" ref="AK661:AK724" si="333">$AB$7*SIN(AL661)</f>
        <v>0.12516534532406798</v>
      </c>
      <c r="AL661" s="24">
        <f t="shared" ref="AL661:AL724" si="334">2*ATAN(AM661)</f>
        <v>2.7112108507434507</v>
      </c>
      <c r="AM661" s="24">
        <f t="shared" ref="AM661:AM724" si="335">SQRT((1+$AB$7)/(1-$AB$7))*TAN(AN661/2)</f>
        <v>4.5750839004826291</v>
      </c>
      <c r="AN661" s="136">
        <f t="shared" ref="AN661:AT670" si="336">$AU661+$AB$7*SIN(AO661)</f>
        <v>8.8457789128824373</v>
      </c>
      <c r="AO661" s="136">
        <f t="shared" si="336"/>
        <v>8.8457299424727438</v>
      </c>
      <c r="AP661" s="136">
        <f t="shared" si="336"/>
        <v>8.8459249573096539</v>
      </c>
      <c r="AQ661" s="136">
        <f t="shared" si="336"/>
        <v>8.8451482020887067</v>
      </c>
      <c r="AR661" s="136">
        <f t="shared" si="336"/>
        <v>8.8482397253056142</v>
      </c>
      <c r="AS661" s="136">
        <f t="shared" si="336"/>
        <v>8.8358978658573033</v>
      </c>
      <c r="AT661" s="136">
        <f t="shared" si="336"/>
        <v>8.8845977308969761</v>
      </c>
      <c r="AU661" s="136">
        <f t="shared" ref="AU661:AU720" si="337">RADIANS($AB$9)+$AB$18*(F661-AB$15)</f>
        <v>8.6816106954488461</v>
      </c>
    </row>
    <row r="662" spans="1:47" ht="12.95" customHeight="1" x14ac:dyDescent="0.2">
      <c r="A662" s="250" t="s">
        <v>1753</v>
      </c>
      <c r="B662" s="122" t="s">
        <v>646</v>
      </c>
      <c r="C662" s="251">
        <v>57817.069100000001</v>
      </c>
      <c r="D662" s="121" t="s">
        <v>288</v>
      </c>
      <c r="E662" s="129">
        <f t="shared" si="322"/>
        <v>74973.499858223819</v>
      </c>
      <c r="F662" s="129">
        <f t="shared" si="323"/>
        <v>74973.5</v>
      </c>
      <c r="G662" s="130">
        <f t="shared" si="320"/>
        <v>-3.3650001569185406E-5</v>
      </c>
      <c r="J662" s="130"/>
      <c r="K662" s="129">
        <f t="shared" si="321"/>
        <v>-3.3650001569185406E-5</v>
      </c>
      <c r="O662" s="199">
        <f t="shared" ca="1" si="319"/>
        <v>7.9254010637683781E-3</v>
      </c>
      <c r="P662" s="129" t="s">
        <v>567</v>
      </c>
      <c r="Q662" s="201">
        <f t="shared" si="324"/>
        <v>42798.569100000001</v>
      </c>
      <c r="S662" s="131">
        <v>1</v>
      </c>
      <c r="T662" s="129" t="s">
        <v>567</v>
      </c>
      <c r="Z662" s="24">
        <f t="shared" si="325"/>
        <v>74973.5</v>
      </c>
      <c r="AA662" s="136">
        <f t="shared" si="326"/>
        <v>-6.1822478635439881E-4</v>
      </c>
      <c r="AB662" s="136">
        <f t="shared" si="327"/>
        <v>5.8457478478521341E-4</v>
      </c>
      <c r="AC662" s="136">
        <f t="shared" si="309"/>
        <v>5.8457478478521341E-4</v>
      </c>
      <c r="AD662" s="136"/>
      <c r="AE662" s="136">
        <f t="shared" si="328"/>
        <v>3.4172767900667857E-7</v>
      </c>
      <c r="AF662" s="202">
        <f t="shared" si="329"/>
        <v>42798.569100000001</v>
      </c>
      <c r="AG662" s="203"/>
      <c r="AH662" s="24">
        <f t="shared" si="330"/>
        <v>8.942592978738631E-3</v>
      </c>
      <c r="AI662" s="24">
        <f t="shared" si="331"/>
        <v>0.72606067698390064</v>
      </c>
      <c r="AJ662" s="24">
        <f t="shared" si="332"/>
        <v>0.84661035010256336</v>
      </c>
      <c r="AK662" s="24">
        <f t="shared" si="333"/>
        <v>0.12229982545155653</v>
      </c>
      <c r="AL662" s="24">
        <f t="shared" si="334"/>
        <v>2.7216960017297591</v>
      </c>
      <c r="AM662" s="24">
        <f t="shared" si="335"/>
        <v>4.6928875073778356</v>
      </c>
      <c r="AN662" s="136">
        <f t="shared" si="336"/>
        <v>8.8595426459818913</v>
      </c>
      <c r="AO662" s="136">
        <f t="shared" si="336"/>
        <v>8.8594918682619461</v>
      </c>
      <c r="AP662" s="136">
        <f t="shared" si="336"/>
        <v>8.8596922960402189</v>
      </c>
      <c r="AQ662" s="136">
        <f t="shared" si="336"/>
        <v>8.8589010272557793</v>
      </c>
      <c r="AR662" s="136">
        <f t="shared" si="336"/>
        <v>8.862022572329769</v>
      </c>
      <c r="AS662" s="136">
        <f t="shared" si="336"/>
        <v>8.8496718371729379</v>
      </c>
      <c r="AT662" s="136">
        <f t="shared" si="336"/>
        <v>8.8979953670574332</v>
      </c>
      <c r="AU662" s="136">
        <f t="shared" si="337"/>
        <v>8.6988454186118727</v>
      </c>
    </row>
    <row r="663" spans="1:47" ht="12.95" customHeight="1" x14ac:dyDescent="0.2">
      <c r="A663" s="250" t="s">
        <v>1753</v>
      </c>
      <c r="B663" s="122" t="s">
        <v>644</v>
      </c>
      <c r="C663" s="251">
        <v>57817.195099999997</v>
      </c>
      <c r="D663" s="121" t="s">
        <v>288</v>
      </c>
      <c r="E663" s="129">
        <f t="shared" si="322"/>
        <v>74974.030728990896</v>
      </c>
      <c r="F663" s="129">
        <f t="shared" si="323"/>
        <v>74974</v>
      </c>
      <c r="G663" s="130">
        <f t="shared" si="320"/>
        <v>7.2934000054374337E-3</v>
      </c>
      <c r="J663" s="130"/>
      <c r="K663" s="129">
        <f t="shared" si="321"/>
        <v>7.2934000054374337E-3</v>
      </c>
      <c r="O663" s="199">
        <f t="shared" ca="1" si="319"/>
        <v>7.9263618070466724E-3</v>
      </c>
      <c r="P663" s="129" t="s">
        <v>567</v>
      </c>
      <c r="Q663" s="201">
        <f t="shared" si="324"/>
        <v>42798.695099999997</v>
      </c>
      <c r="S663" s="131">
        <v>1</v>
      </c>
      <c r="T663" s="129" t="s">
        <v>567</v>
      </c>
      <c r="Z663" s="24">
        <f t="shared" si="325"/>
        <v>74974</v>
      </c>
      <c r="AA663" s="136">
        <f t="shared" si="326"/>
        <v>-6.1808870669819577E-4</v>
      </c>
      <c r="AB663" s="136">
        <f t="shared" si="327"/>
        <v>7.9114887121356295E-3</v>
      </c>
      <c r="AC663" s="136">
        <f t="shared" si="309"/>
        <v>7.9114887121356295E-3</v>
      </c>
      <c r="AD663" s="136"/>
      <c r="AE663" s="136">
        <f t="shared" si="328"/>
        <v>6.2591653642249482E-5</v>
      </c>
      <c r="AF663" s="202">
        <f t="shared" si="329"/>
        <v>42798.695099999997</v>
      </c>
      <c r="AG663" s="203"/>
      <c r="AH663" s="24">
        <f t="shared" si="330"/>
        <v>8.9424043733948369E-3</v>
      </c>
      <c r="AI663" s="24">
        <f t="shared" si="331"/>
        <v>0.72605595377485344</v>
      </c>
      <c r="AJ663" s="24">
        <f t="shared" si="332"/>
        <v>0.84658979455181582</v>
      </c>
      <c r="AK663" s="24">
        <f t="shared" si="333"/>
        <v>0.12228924538893352</v>
      </c>
      <c r="AL663" s="24">
        <f t="shared" si="334"/>
        <v>2.7217346233168183</v>
      </c>
      <c r="AM663" s="24">
        <f t="shared" si="335"/>
        <v>4.6933321438017881</v>
      </c>
      <c r="AN663" s="136">
        <f t="shared" si="336"/>
        <v>8.8595933893521384</v>
      </c>
      <c r="AO663" s="136">
        <f t="shared" si="336"/>
        <v>8.8595426050720221</v>
      </c>
      <c r="AP663" s="136">
        <f t="shared" si="336"/>
        <v>8.8597430522935436</v>
      </c>
      <c r="AQ663" s="136">
        <f t="shared" si="336"/>
        <v>8.8589517322240336</v>
      </c>
      <c r="AR663" s="136">
        <f t="shared" si="336"/>
        <v>8.8620733793305018</v>
      </c>
      <c r="AS663" s="136">
        <f t="shared" si="336"/>
        <v>8.8497226417096133</v>
      </c>
      <c r="AT663" s="136">
        <f t="shared" si="336"/>
        <v>8.8980446945814329</v>
      </c>
      <c r="AU663" s="136">
        <f t="shared" si="337"/>
        <v>8.6989090153763122</v>
      </c>
    </row>
    <row r="664" spans="1:47" ht="12.95" customHeight="1" x14ac:dyDescent="0.2">
      <c r="A664" s="250" t="s">
        <v>1753</v>
      </c>
      <c r="B664" s="122" t="s">
        <v>646</v>
      </c>
      <c r="C664" s="251">
        <v>57817.313600000001</v>
      </c>
      <c r="D664" s="121" t="s">
        <v>288</v>
      </c>
      <c r="E664" s="129">
        <f t="shared" si="322"/>
        <v>74974.530000307583</v>
      </c>
      <c r="F664" s="129">
        <f t="shared" si="323"/>
        <v>74974.5</v>
      </c>
      <c r="G664" s="130">
        <f t="shared" si="320"/>
        <v>7.1204500054591335E-3</v>
      </c>
      <c r="J664" s="130"/>
      <c r="K664" s="129">
        <f t="shared" si="321"/>
        <v>7.1204500054591335E-3</v>
      </c>
      <c r="O664" s="199">
        <f t="shared" ca="1" si="319"/>
        <v>7.9273225503249667E-3</v>
      </c>
      <c r="P664" s="129" t="s">
        <v>567</v>
      </c>
      <c r="Q664" s="201">
        <f t="shared" si="324"/>
        <v>42798.813600000001</v>
      </c>
      <c r="S664" s="131">
        <v>1</v>
      </c>
      <c r="T664" s="129" t="s">
        <v>567</v>
      </c>
      <c r="Z664" s="24">
        <f t="shared" si="325"/>
        <v>74974.5</v>
      </c>
      <c r="AA664" s="136">
        <f t="shared" si="326"/>
        <v>-6.1795264284016972E-4</v>
      </c>
      <c r="AB664" s="136">
        <f t="shared" si="327"/>
        <v>7.7384026482993033E-3</v>
      </c>
      <c r="AC664" s="136">
        <f t="shared" si="309"/>
        <v>7.7384026482993033E-3</v>
      </c>
      <c r="AD664" s="136"/>
      <c r="AE664" s="136">
        <f t="shared" si="328"/>
        <v>5.9882875547205673E-5</v>
      </c>
      <c r="AF664" s="202">
        <f t="shared" si="329"/>
        <v>42798.813600000001</v>
      </c>
      <c r="AG664" s="203"/>
      <c r="AH664" s="24">
        <f t="shared" si="330"/>
        <v>8.9422157462528597E-3</v>
      </c>
      <c r="AI664" s="24">
        <f t="shared" si="331"/>
        <v>0.72605123103587954</v>
      </c>
      <c r="AJ664" s="24">
        <f t="shared" si="332"/>
        <v>0.84656923800576811</v>
      </c>
      <c r="AK664" s="24">
        <f t="shared" si="333"/>
        <v>0.12227866528157304</v>
      </c>
      <c r="AL664" s="24">
        <f t="shared" si="334"/>
        <v>2.7217732444013292</v>
      </c>
      <c r="AM664" s="24">
        <f t="shared" si="335"/>
        <v>4.6937768550423717</v>
      </c>
      <c r="AN664" s="136">
        <f t="shared" si="336"/>
        <v>8.8596441323921891</v>
      </c>
      <c r="AO664" s="136">
        <f t="shared" si="336"/>
        <v>8.8595933415527455</v>
      </c>
      <c r="AP664" s="136">
        <f t="shared" si="336"/>
        <v>8.8597938082134835</v>
      </c>
      <c r="AQ664" s="136">
        <f t="shared" si="336"/>
        <v>8.8590024368759277</v>
      </c>
      <c r="AR664" s="136">
        <f t="shared" si="336"/>
        <v>8.8621241859498863</v>
      </c>
      <c r="AS664" s="136">
        <f t="shared" si="336"/>
        <v>8.8497734460882072</v>
      </c>
      <c r="AT664" s="136">
        <f t="shared" si="336"/>
        <v>8.8980940213000181</v>
      </c>
      <c r="AU664" s="136">
        <f t="shared" si="337"/>
        <v>8.69897261214075</v>
      </c>
    </row>
    <row r="665" spans="1:47" ht="12.95" customHeight="1" x14ac:dyDescent="0.2">
      <c r="A665" s="123" t="s">
        <v>1752</v>
      </c>
      <c r="B665" s="124" t="s">
        <v>644</v>
      </c>
      <c r="C665" s="123">
        <v>57817.907599999999</v>
      </c>
      <c r="D665" s="123">
        <v>1E-4</v>
      </c>
      <c r="E665" s="129">
        <f t="shared" si="322"/>
        <v>74977.032676781018</v>
      </c>
      <c r="F665" s="129">
        <f t="shared" si="323"/>
        <v>74977</v>
      </c>
      <c r="G665" s="130">
        <f t="shared" si="320"/>
        <v>7.7556999967782758E-3</v>
      </c>
      <c r="J665" s="130"/>
      <c r="K665" s="129">
        <f t="shared" si="321"/>
        <v>7.7556999967782758E-3</v>
      </c>
      <c r="O665" s="199">
        <f t="shared" ca="1" si="319"/>
        <v>7.932126266716466E-3</v>
      </c>
      <c r="P665" s="129" t="s">
        <v>567</v>
      </c>
      <c r="Q665" s="201">
        <f t="shared" si="324"/>
        <v>42799.407599999999</v>
      </c>
      <c r="S665" s="131">
        <v>1</v>
      </c>
      <c r="T665" s="129" t="s">
        <v>567</v>
      </c>
      <c r="Z665" s="24">
        <f t="shared" si="325"/>
        <v>74977</v>
      </c>
      <c r="AA665" s="136">
        <f t="shared" si="326"/>
        <v>-6.1727256049438212E-4</v>
      </c>
      <c r="AB665" s="136">
        <f t="shared" si="327"/>
        <v>8.3729725572726579E-3</v>
      </c>
      <c r="AC665" s="136">
        <f t="shared" si="309"/>
        <v>8.3729725572726579E-3</v>
      </c>
      <c r="AD665" s="136"/>
      <c r="AE665" s="136">
        <f t="shared" si="328"/>
        <v>7.0106669444841029E-5</v>
      </c>
      <c r="AF665" s="202">
        <f t="shared" si="329"/>
        <v>42799.407599999999</v>
      </c>
      <c r="AG665" s="203"/>
      <c r="AH665" s="24">
        <f t="shared" si="330"/>
        <v>8.9412722835986377E-3</v>
      </c>
      <c r="AI665" s="24">
        <f t="shared" si="331"/>
        <v>0.72602762439156998</v>
      </c>
      <c r="AJ665" s="24">
        <f t="shared" si="332"/>
        <v>0.84646644034782903</v>
      </c>
      <c r="AK665" s="24">
        <f t="shared" si="333"/>
        <v>0.12222576407400097</v>
      </c>
      <c r="AL665" s="24">
        <f t="shared" si="334"/>
        <v>2.7219663422875184</v>
      </c>
      <c r="AM665" s="24">
        <f t="shared" si="335"/>
        <v>4.6960015341849006</v>
      </c>
      <c r="AN665" s="136">
        <f t="shared" si="336"/>
        <v>8.8598978426406241</v>
      </c>
      <c r="AO665" s="136">
        <f t="shared" si="336"/>
        <v>8.8598470190172645</v>
      </c>
      <c r="AP665" s="136">
        <f t="shared" si="336"/>
        <v>8.8600475828135252</v>
      </c>
      <c r="AQ665" s="136">
        <f t="shared" si="336"/>
        <v>8.8592559553912551</v>
      </c>
      <c r="AR665" s="136">
        <f t="shared" si="336"/>
        <v>8.8623782133276272</v>
      </c>
      <c r="AS665" s="136">
        <f t="shared" si="336"/>
        <v>8.8500274656111504</v>
      </c>
      <c r="AT665" s="136">
        <f t="shared" si="336"/>
        <v>8.898340642813757</v>
      </c>
      <c r="AU665" s="136">
        <f t="shared" si="337"/>
        <v>8.6992905959629461</v>
      </c>
    </row>
    <row r="666" spans="1:47" ht="12.95" customHeight="1" x14ac:dyDescent="0.2">
      <c r="A666" s="247" t="s">
        <v>1761</v>
      </c>
      <c r="B666" s="248" t="s">
        <v>644</v>
      </c>
      <c r="C666" s="249">
        <v>57827.403369999956</v>
      </c>
      <c r="D666" s="249">
        <v>2.9999999999999997E-4</v>
      </c>
      <c r="E666" s="129">
        <f t="shared" si="322"/>
        <v>75017.040825225791</v>
      </c>
      <c r="F666" s="129">
        <f t="shared" si="323"/>
        <v>75017</v>
      </c>
      <c r="G666" s="130">
        <f t="shared" si="320"/>
        <v>9.6896999602904543E-3</v>
      </c>
      <c r="J666" s="130"/>
      <c r="K666" s="129">
        <f t="shared" si="321"/>
        <v>9.6896999602904543E-3</v>
      </c>
      <c r="O666" s="199">
        <f t="shared" ca="1" si="319"/>
        <v>8.008985728980289E-3</v>
      </c>
      <c r="P666" s="129" t="s">
        <v>567</v>
      </c>
      <c r="Q666" s="201">
        <f t="shared" si="324"/>
        <v>42808.903369999956</v>
      </c>
      <c r="S666" s="131">
        <v>1</v>
      </c>
      <c r="T666" s="129" t="s">
        <v>567</v>
      </c>
      <c r="Z666" s="24">
        <f t="shared" si="325"/>
        <v>75017</v>
      </c>
      <c r="AA666" s="136">
        <f t="shared" si="326"/>
        <v>-6.0644487109011609E-4</v>
      </c>
      <c r="AB666" s="136">
        <f t="shared" si="327"/>
        <v>1.029614483138057E-2</v>
      </c>
      <c r="AC666" s="136">
        <f t="shared" ref="AC666:AC720" si="338">+G666-AA666</f>
        <v>1.029614483138057E-2</v>
      </c>
      <c r="AD666" s="136"/>
      <c r="AE666" s="136">
        <f t="shared" si="328"/>
        <v>1.0601059838876483E-4</v>
      </c>
      <c r="AF666" s="202">
        <f t="shared" si="329"/>
        <v>42808.903369999956</v>
      </c>
      <c r="AG666" s="203"/>
      <c r="AH666" s="24">
        <f t="shared" si="330"/>
        <v>8.9261028530029218E-3</v>
      </c>
      <c r="AI666" s="24">
        <f t="shared" si="331"/>
        <v>0.72565151471129696</v>
      </c>
      <c r="AJ666" s="24">
        <f t="shared" si="332"/>
        <v>0.84481829922820662</v>
      </c>
      <c r="AK666" s="24">
        <f t="shared" si="333"/>
        <v>0.12137919352094183</v>
      </c>
      <c r="AL666" s="24">
        <f t="shared" si="334"/>
        <v>2.7250542054011349</v>
      </c>
      <c r="AM666" s="24">
        <f t="shared" si="335"/>
        <v>4.7318528705631033</v>
      </c>
      <c r="AN666" s="136">
        <f t="shared" si="336"/>
        <v>8.863956087390866</v>
      </c>
      <c r="AO666" s="136">
        <f t="shared" si="336"/>
        <v>8.863904742155869</v>
      </c>
      <c r="AP666" s="136">
        <f t="shared" si="336"/>
        <v>8.8641068462545007</v>
      </c>
      <c r="AQ666" s="136">
        <f t="shared" si="336"/>
        <v>8.8633111797421549</v>
      </c>
      <c r="AR666" s="136">
        <f t="shared" si="336"/>
        <v>8.8664413577859396</v>
      </c>
      <c r="AS666" s="136">
        <f t="shared" si="336"/>
        <v>8.8540912440875328</v>
      </c>
      <c r="AT666" s="136">
        <f t="shared" si="336"/>
        <v>8.9022838547168224</v>
      </c>
      <c r="AU666" s="136">
        <f t="shared" si="337"/>
        <v>8.704378337118083</v>
      </c>
    </row>
    <row r="667" spans="1:47" ht="12.95" customHeight="1" x14ac:dyDescent="0.2">
      <c r="A667" s="252" t="s">
        <v>3</v>
      </c>
      <c r="B667" s="253" t="s">
        <v>644</v>
      </c>
      <c r="C667" s="253">
        <v>57838.437899999997</v>
      </c>
      <c r="D667" s="253">
        <v>1.2999999999999999E-3</v>
      </c>
      <c r="E667" s="129">
        <f t="shared" si="322"/>
        <v>75063.532169715167</v>
      </c>
      <c r="F667" s="129">
        <f t="shared" si="323"/>
        <v>75063.5</v>
      </c>
      <c r="G667" s="130">
        <f t="shared" si="320"/>
        <v>7.6353499971446581E-3</v>
      </c>
      <c r="J667" s="130"/>
      <c r="K667" s="129">
        <f t="shared" si="321"/>
        <v>7.6353499971446581E-3</v>
      </c>
      <c r="O667" s="199">
        <f t="shared" ca="1" si="319"/>
        <v>8.0983348538619937E-3</v>
      </c>
      <c r="P667" s="129" t="s">
        <v>567</v>
      </c>
      <c r="Q667" s="201">
        <f t="shared" si="324"/>
        <v>42819.937899999997</v>
      </c>
      <c r="S667" s="131">
        <v>1</v>
      </c>
      <c r="T667" s="129" t="s">
        <v>567</v>
      </c>
      <c r="Z667" s="24">
        <f t="shared" si="325"/>
        <v>75063.5</v>
      </c>
      <c r="AA667" s="136">
        <f t="shared" si="326"/>
        <v>-5.9398418016832176E-4</v>
      </c>
      <c r="AB667" s="136">
        <f t="shared" si="327"/>
        <v>8.2293341773129799E-3</v>
      </c>
      <c r="AC667" s="136">
        <f t="shared" si="338"/>
        <v>8.2293341773129799E-3</v>
      </c>
      <c r="AD667" s="136"/>
      <c r="AE667" s="136">
        <f t="shared" si="328"/>
        <v>6.7721941001891504E-5</v>
      </c>
      <c r="AF667" s="202">
        <f t="shared" si="329"/>
        <v>42819.937899999997</v>
      </c>
      <c r="AG667" s="203"/>
      <c r="AH667" s="24">
        <f t="shared" si="330"/>
        <v>8.9082936249247156E-3</v>
      </c>
      <c r="AI667" s="24">
        <f t="shared" si="331"/>
        <v>0.72521805757568736</v>
      </c>
      <c r="AJ667" s="24">
        <f t="shared" si="332"/>
        <v>0.84289436576341037</v>
      </c>
      <c r="AK667" s="24">
        <f t="shared" si="333"/>
        <v>0.12039470136813217</v>
      </c>
      <c r="AL667" s="24">
        <f t="shared" si="334"/>
        <v>2.7286398420671834</v>
      </c>
      <c r="AM667" s="24">
        <f t="shared" si="335"/>
        <v>4.7741465022351397</v>
      </c>
      <c r="AN667" s="136">
        <f t="shared" si="336"/>
        <v>8.868671164379057</v>
      </c>
      <c r="AO667" s="136">
        <f t="shared" si="336"/>
        <v>8.8686192199463427</v>
      </c>
      <c r="AP667" s="136">
        <f t="shared" si="336"/>
        <v>8.8688230811563322</v>
      </c>
      <c r="AQ667" s="136">
        <f t="shared" si="336"/>
        <v>8.8680228587559586</v>
      </c>
      <c r="AR667" s="136">
        <f t="shared" si="336"/>
        <v>8.8711617161085634</v>
      </c>
      <c r="AS667" s="136">
        <f t="shared" si="336"/>
        <v>8.8588141394949176</v>
      </c>
      <c r="AT667" s="136">
        <f t="shared" si="336"/>
        <v>8.9068614014651288</v>
      </c>
      <c r="AU667" s="136">
        <f t="shared" si="337"/>
        <v>8.7102928362109306</v>
      </c>
    </row>
    <row r="668" spans="1:47" ht="12.95" customHeight="1" x14ac:dyDescent="0.2">
      <c r="A668" s="252" t="s">
        <v>3</v>
      </c>
      <c r="B668" s="254" t="s">
        <v>644</v>
      </c>
      <c r="C668" s="254">
        <v>57838.556600000004</v>
      </c>
      <c r="D668" s="254">
        <v>1E-3</v>
      </c>
      <c r="E668" s="129">
        <f t="shared" si="322"/>
        <v>75064.03228368389</v>
      </c>
      <c r="F668" s="129">
        <f t="shared" si="323"/>
        <v>75064</v>
      </c>
      <c r="G668" s="130">
        <f t="shared" si="320"/>
        <v>7.6624000066658482E-3</v>
      </c>
      <c r="J668" s="130"/>
      <c r="K668" s="129">
        <f t="shared" si="321"/>
        <v>7.6624000066658482E-3</v>
      </c>
      <c r="O668" s="199">
        <f t="shared" ca="1" si="319"/>
        <v>8.099295597140288E-3</v>
      </c>
      <c r="P668" s="129" t="s">
        <v>567</v>
      </c>
      <c r="Q668" s="201">
        <f t="shared" si="324"/>
        <v>42820.056600000004</v>
      </c>
      <c r="S668" s="131">
        <v>1</v>
      </c>
      <c r="T668" s="129" t="s">
        <v>567</v>
      </c>
      <c r="Z668" s="24">
        <f t="shared" si="325"/>
        <v>75064</v>
      </c>
      <c r="AA668" s="136">
        <f t="shared" si="326"/>
        <v>-5.9385093109703621E-4</v>
      </c>
      <c r="AB668" s="136">
        <f t="shared" si="327"/>
        <v>8.2562509377628844E-3</v>
      </c>
      <c r="AC668" s="136">
        <f t="shared" si="338"/>
        <v>8.2562509377628844E-3</v>
      </c>
      <c r="AD668" s="136"/>
      <c r="AE668" s="136">
        <f t="shared" si="328"/>
        <v>6.8165679547310508E-5</v>
      </c>
      <c r="AF668" s="202">
        <f t="shared" si="329"/>
        <v>42820.056600000004</v>
      </c>
      <c r="AG668" s="203"/>
      <c r="AH668" s="24">
        <f t="shared" si="330"/>
        <v>8.9081011089959979E-3</v>
      </c>
      <c r="AI668" s="24">
        <f t="shared" si="331"/>
        <v>0.72521341873313894</v>
      </c>
      <c r="AJ668" s="24">
        <f t="shared" si="332"/>
        <v>0.84287363188424291</v>
      </c>
      <c r="AK668" s="24">
        <f t="shared" si="333"/>
        <v>0.12038411338574037</v>
      </c>
      <c r="AL668" s="24">
        <f t="shared" si="334"/>
        <v>2.7286783740497627</v>
      </c>
      <c r="AM668" s="24">
        <f t="shared" si="335"/>
        <v>4.7746049300135063</v>
      </c>
      <c r="AN668" s="136">
        <f t="shared" si="336"/>
        <v>8.8687218488399129</v>
      </c>
      <c r="AO668" s="136">
        <f t="shared" si="336"/>
        <v>8.8686698980075107</v>
      </c>
      <c r="AP668" s="136">
        <f t="shared" si="336"/>
        <v>8.868873777911622</v>
      </c>
      <c r="AQ668" s="136">
        <f t="shared" si="336"/>
        <v>8.8680735073481625</v>
      </c>
      <c r="AR668" s="136">
        <f t="shared" si="336"/>
        <v>8.8712124549243914</v>
      </c>
      <c r="AS668" s="136">
        <f t="shared" si="336"/>
        <v>8.8588649161220001</v>
      </c>
      <c r="AT668" s="136">
        <f t="shared" si="336"/>
        <v>8.9069105849475321</v>
      </c>
      <c r="AU668" s="136">
        <f t="shared" si="337"/>
        <v>8.7103564329753702</v>
      </c>
    </row>
    <row r="669" spans="1:47" ht="12.95" customHeight="1" x14ac:dyDescent="0.2">
      <c r="A669" s="123" t="s">
        <v>1752</v>
      </c>
      <c r="B669" s="124" t="s">
        <v>646</v>
      </c>
      <c r="C669" s="123">
        <v>57856.475599999998</v>
      </c>
      <c r="D669" s="123">
        <v>1E-4</v>
      </c>
      <c r="E669" s="129">
        <f t="shared" si="322"/>
        <v>75139.52969063296</v>
      </c>
      <c r="F669" s="129">
        <f t="shared" si="323"/>
        <v>75139.5</v>
      </c>
      <c r="G669" s="130">
        <f t="shared" si="320"/>
        <v>7.0469499987666495E-3</v>
      </c>
      <c r="J669" s="130"/>
      <c r="K669" s="129">
        <f t="shared" si="321"/>
        <v>7.0469499987666495E-3</v>
      </c>
      <c r="O669" s="199">
        <f t="shared" ca="1" si="319"/>
        <v>8.2443678321632852E-3</v>
      </c>
      <c r="P669" s="129" t="s">
        <v>567</v>
      </c>
      <c r="Q669" s="201">
        <f t="shared" si="324"/>
        <v>42837.975599999998</v>
      </c>
      <c r="S669" s="131">
        <v>1</v>
      </c>
      <c r="T669" s="129" t="s">
        <v>567</v>
      </c>
      <c r="Z669" s="24">
        <f t="shared" si="325"/>
        <v>75139.5</v>
      </c>
      <c r="AA669" s="136">
        <f t="shared" si="326"/>
        <v>-5.7390947959487688E-4</v>
      </c>
      <c r="AB669" s="136">
        <f t="shared" si="327"/>
        <v>7.6208594783615264E-3</v>
      </c>
      <c r="AC669" s="136">
        <f t="shared" si="338"/>
        <v>7.6208594783615264E-3</v>
      </c>
      <c r="AD669" s="136"/>
      <c r="AE669" s="136">
        <f t="shared" si="328"/>
        <v>5.8077499188932716E-5</v>
      </c>
      <c r="AF669" s="202">
        <f t="shared" si="329"/>
        <v>42837.975599999998</v>
      </c>
      <c r="AG669" s="203"/>
      <c r="AH669" s="24">
        <f t="shared" si="330"/>
        <v>8.8787831894981527E-3</v>
      </c>
      <c r="AI669" s="24">
        <f t="shared" si="331"/>
        <v>0.7245183078973888</v>
      </c>
      <c r="AJ669" s="24">
        <f t="shared" si="332"/>
        <v>0.83973152832392306</v>
      </c>
      <c r="AK669" s="24">
        <f t="shared" si="333"/>
        <v>0.11878483622197797</v>
      </c>
      <c r="AL669" s="24">
        <f t="shared" si="334"/>
        <v>2.734491075737985</v>
      </c>
      <c r="AM669" s="24">
        <f t="shared" si="335"/>
        <v>4.8447403760121821</v>
      </c>
      <c r="AN669" s="136">
        <f t="shared" si="336"/>
        <v>8.8763714991243283</v>
      </c>
      <c r="AO669" s="136">
        <f t="shared" si="336"/>
        <v>8.8763185929851129</v>
      </c>
      <c r="AP669" s="136">
        <f t="shared" si="336"/>
        <v>8.8765252456497414</v>
      </c>
      <c r="AQ669" s="136">
        <f t="shared" si="336"/>
        <v>8.875717907149296</v>
      </c>
      <c r="AR669" s="136">
        <f t="shared" si="336"/>
        <v>8.8788697148115894</v>
      </c>
      <c r="AS669" s="136">
        <f t="shared" si="336"/>
        <v>8.8665304612114504</v>
      </c>
      <c r="AT669" s="136">
        <f t="shared" si="336"/>
        <v>8.9143282012029879</v>
      </c>
      <c r="AU669" s="136">
        <f t="shared" si="337"/>
        <v>8.7199595444056914</v>
      </c>
    </row>
    <row r="670" spans="1:47" ht="12.95" customHeight="1" x14ac:dyDescent="0.2">
      <c r="A670" s="123" t="s">
        <v>1752</v>
      </c>
      <c r="B670" s="124" t="s">
        <v>644</v>
      </c>
      <c r="C670" s="123">
        <v>57864.427600000003</v>
      </c>
      <c r="D670" s="123">
        <v>1E-4</v>
      </c>
      <c r="E670" s="129">
        <f t="shared" si="322"/>
        <v>75173.033534600792</v>
      </c>
      <c r="F670" s="129">
        <f t="shared" si="323"/>
        <v>75173</v>
      </c>
      <c r="G670" s="130">
        <f t="shared" si="320"/>
        <v>7.9593000045861118E-3</v>
      </c>
      <c r="J670" s="130"/>
      <c r="K670" s="129">
        <f t="shared" si="321"/>
        <v>7.9593000045861118E-3</v>
      </c>
      <c r="O670" s="199">
        <f t="shared" ca="1" si="319"/>
        <v>8.3087376318092543E-3</v>
      </c>
      <c r="P670" s="129" t="s">
        <v>567</v>
      </c>
      <c r="Q670" s="201">
        <f t="shared" si="324"/>
        <v>42845.927600000003</v>
      </c>
      <c r="S670" s="131">
        <v>1</v>
      </c>
      <c r="T670" s="129" t="s">
        <v>567</v>
      </c>
      <c r="Z670" s="24">
        <f t="shared" si="325"/>
        <v>75173</v>
      </c>
      <c r="AA670" s="136">
        <f t="shared" si="326"/>
        <v>-5.6517486597919622E-4</v>
      </c>
      <c r="AB670" s="136">
        <f t="shared" si="327"/>
        <v>8.524474870565308E-3</v>
      </c>
      <c r="AC670" s="136">
        <f t="shared" si="338"/>
        <v>8.524474870565308E-3</v>
      </c>
      <c r="AD670" s="136"/>
      <c r="AE670" s="136">
        <f t="shared" si="328"/>
        <v>7.2666671818899419E-5</v>
      </c>
      <c r="AF670" s="202">
        <f t="shared" si="329"/>
        <v>42845.927600000003</v>
      </c>
      <c r="AG670" s="203"/>
      <c r="AH670" s="24">
        <f t="shared" si="330"/>
        <v>8.865617178113832E-3</v>
      </c>
      <c r="AI670" s="24">
        <f t="shared" si="331"/>
        <v>0.72421328063427748</v>
      </c>
      <c r="AJ670" s="24">
        <f t="shared" si="332"/>
        <v>0.83833019326059122</v>
      </c>
      <c r="AK670" s="24">
        <f t="shared" si="333"/>
        <v>0.11807491444626247</v>
      </c>
      <c r="AL670" s="24">
        <f t="shared" si="334"/>
        <v>2.7370666682025533</v>
      </c>
      <c r="AM670" s="24">
        <f t="shared" si="335"/>
        <v>4.8764525645942456</v>
      </c>
      <c r="AN670" s="136">
        <f t="shared" si="336"/>
        <v>8.8797633754268954</v>
      </c>
      <c r="AO670" s="136">
        <f t="shared" si="336"/>
        <v>8.8797100527077077</v>
      </c>
      <c r="AP670" s="136">
        <f t="shared" si="336"/>
        <v>8.8799179030694937</v>
      </c>
      <c r="AQ670" s="136">
        <f t="shared" si="336"/>
        <v>8.8791075605488334</v>
      </c>
      <c r="AR670" s="136">
        <f t="shared" si="336"/>
        <v>8.882264584924652</v>
      </c>
      <c r="AS670" s="136">
        <f t="shared" si="336"/>
        <v>8.8699306489157994</v>
      </c>
      <c r="AT670" s="136">
        <f t="shared" si="336"/>
        <v>8.9176137082770275</v>
      </c>
      <c r="AU670" s="136">
        <f t="shared" si="337"/>
        <v>8.7242205276231175</v>
      </c>
    </row>
    <row r="671" spans="1:47" ht="12.95" customHeight="1" x14ac:dyDescent="0.2">
      <c r="A671" s="123" t="s">
        <v>1752</v>
      </c>
      <c r="B671" s="124" t="s">
        <v>646</v>
      </c>
      <c r="C671" s="123">
        <v>57870.716699999997</v>
      </c>
      <c r="D671" s="123">
        <v>4.0000000000000002E-4</v>
      </c>
      <c r="E671" s="129">
        <f t="shared" si="322"/>
        <v>75199.531148420938</v>
      </c>
      <c r="F671" s="129">
        <f t="shared" si="323"/>
        <v>75199.5</v>
      </c>
      <c r="G671" s="130">
        <f t="shared" si="320"/>
        <v>7.3929499994846992E-3</v>
      </c>
      <c r="J671" s="130"/>
      <c r="K671" s="129">
        <f t="shared" si="321"/>
        <v>7.3929499994846992E-3</v>
      </c>
      <c r="O671" s="199">
        <f t="shared" ca="1" si="319"/>
        <v>8.3596570255590474E-3</v>
      </c>
      <c r="P671" s="129" t="s">
        <v>567</v>
      </c>
      <c r="Q671" s="201">
        <f t="shared" si="324"/>
        <v>42852.216699999997</v>
      </c>
      <c r="S671" s="131">
        <v>1</v>
      </c>
      <c r="T671" s="129" t="s">
        <v>567</v>
      </c>
      <c r="Z671" s="24">
        <f t="shared" si="325"/>
        <v>75199.5</v>
      </c>
      <c r="AA671" s="136">
        <f t="shared" si="326"/>
        <v>-5.5831462057986773E-4</v>
      </c>
      <c r="AB671" s="136">
        <f t="shared" si="327"/>
        <v>7.951264620064567E-3</v>
      </c>
      <c r="AC671" s="136">
        <f t="shared" si="338"/>
        <v>7.951264620064567E-3</v>
      </c>
      <c r="AD671" s="136"/>
      <c r="AE671" s="136">
        <f t="shared" si="328"/>
        <v>6.3222609058290522E-5</v>
      </c>
      <c r="AF671" s="202">
        <f t="shared" si="329"/>
        <v>42852.216699999997</v>
      </c>
      <c r="AG671" s="203"/>
      <c r="AH671" s="24">
        <f t="shared" si="330"/>
        <v>8.8551339685131753E-3</v>
      </c>
      <c r="AI671" s="24">
        <f t="shared" si="331"/>
        <v>0.72397346636744886</v>
      </c>
      <c r="AJ671" s="24">
        <f t="shared" si="332"/>
        <v>0.83721857239311237</v>
      </c>
      <c r="AK671" s="24">
        <f t="shared" si="333"/>
        <v>0.11751320236806644</v>
      </c>
      <c r="AL671" s="24">
        <f t="shared" si="334"/>
        <v>2.7391025449457409</v>
      </c>
      <c r="AM671" s="24">
        <f t="shared" si="335"/>
        <v>4.9018027083319691</v>
      </c>
      <c r="AN671" s="136">
        <f t="shared" ref="AN671:AT680" si="339">$AU671+$AB$7*SIN(AO671)</f>
        <v>8.8824454920972116</v>
      </c>
      <c r="AO671" s="136">
        <f t="shared" si="339"/>
        <v>8.8823918431670013</v>
      </c>
      <c r="AP671" s="136">
        <f t="shared" si="339"/>
        <v>8.8826006263643027</v>
      </c>
      <c r="AQ671" s="136">
        <f t="shared" si="339"/>
        <v>8.881787966014782</v>
      </c>
      <c r="AR671" s="136">
        <f t="shared" si="339"/>
        <v>8.8849489021281709</v>
      </c>
      <c r="AS671" s="136">
        <f t="shared" si="339"/>
        <v>8.872619888403495</v>
      </c>
      <c r="AT671" s="136">
        <f t="shared" si="339"/>
        <v>8.9202102032544293</v>
      </c>
      <c r="AU671" s="136">
        <f t="shared" si="337"/>
        <v>8.7275911561383968</v>
      </c>
    </row>
    <row r="672" spans="1:47" ht="12.95" customHeight="1" x14ac:dyDescent="0.2">
      <c r="A672" s="123" t="s">
        <v>1752</v>
      </c>
      <c r="B672" s="124" t="s">
        <v>646</v>
      </c>
      <c r="C672" s="123">
        <v>57890.653400000003</v>
      </c>
      <c r="D672" s="123">
        <v>1E-4</v>
      </c>
      <c r="E672" s="129">
        <f t="shared" si="322"/>
        <v>75283.529650185679</v>
      </c>
      <c r="F672" s="129">
        <f t="shared" si="323"/>
        <v>75283.5</v>
      </c>
      <c r="G672" s="130">
        <f t="shared" si="320"/>
        <v>7.0373500057030469E-3</v>
      </c>
      <c r="J672" s="130"/>
      <c r="K672" s="129">
        <f t="shared" si="321"/>
        <v>7.0373500057030469E-3</v>
      </c>
      <c r="O672" s="199">
        <f t="shared" ca="1" si="319"/>
        <v>8.5210618963131035E-3</v>
      </c>
      <c r="P672" s="129" t="s">
        <v>567</v>
      </c>
      <c r="Q672" s="201">
        <f t="shared" si="324"/>
        <v>42872.153400000003</v>
      </c>
      <c r="S672" s="131">
        <v>1</v>
      </c>
      <c r="T672" s="129" t="s">
        <v>567</v>
      </c>
      <c r="Z672" s="24">
        <f t="shared" si="325"/>
        <v>75283.5</v>
      </c>
      <c r="AA672" s="136">
        <f t="shared" si="326"/>
        <v>-5.3685486436774385E-4</v>
      </c>
      <c r="AB672" s="136">
        <f t="shared" si="327"/>
        <v>7.5742048700707908E-3</v>
      </c>
      <c r="AC672" s="136">
        <f t="shared" si="338"/>
        <v>7.5742048700707908E-3</v>
      </c>
      <c r="AD672" s="136"/>
      <c r="AE672" s="136">
        <f t="shared" si="328"/>
        <v>5.7368579413804083E-5</v>
      </c>
      <c r="AF672" s="202">
        <f t="shared" si="329"/>
        <v>42872.153400000003</v>
      </c>
      <c r="AG672" s="203"/>
      <c r="AH672" s="24">
        <f t="shared" si="330"/>
        <v>8.8215068607252929E-3</v>
      </c>
      <c r="AI672" s="24">
        <f t="shared" si="331"/>
        <v>0.72322189045541274</v>
      </c>
      <c r="AJ672" s="24">
        <f t="shared" si="332"/>
        <v>0.83367692161664664</v>
      </c>
      <c r="AK672" s="24">
        <f t="shared" si="333"/>
        <v>0.11573192332681793</v>
      </c>
      <c r="AL672" s="24">
        <f t="shared" si="334"/>
        <v>2.7455470381253759</v>
      </c>
      <c r="AM672" s="24">
        <f t="shared" si="335"/>
        <v>4.9837425402134796</v>
      </c>
      <c r="AN672" s="136">
        <f t="shared" si="339"/>
        <v>8.8909414609772188</v>
      </c>
      <c r="AO672" s="136">
        <f t="shared" si="339"/>
        <v>8.8908867983094666</v>
      </c>
      <c r="AP672" s="136">
        <f t="shared" si="339"/>
        <v>8.8910984507488617</v>
      </c>
      <c r="AQ672" s="136">
        <f t="shared" si="339"/>
        <v>8.8902787906356924</v>
      </c>
      <c r="AR672" s="136">
        <f t="shared" si="339"/>
        <v>8.8934508608341147</v>
      </c>
      <c r="AS672" s="136">
        <f t="shared" si="339"/>
        <v>8.8811416344806347</v>
      </c>
      <c r="AT672" s="136">
        <f t="shared" si="339"/>
        <v>8.9284261822193329</v>
      </c>
      <c r="AU672" s="136">
        <f t="shared" si="337"/>
        <v>8.7382754125641835</v>
      </c>
    </row>
    <row r="673" spans="1:47" ht="12.95" customHeight="1" x14ac:dyDescent="0.2">
      <c r="A673" s="123" t="s">
        <v>1752</v>
      </c>
      <c r="B673" s="124" t="s">
        <v>646</v>
      </c>
      <c r="C673" s="123">
        <v>57914.626499999998</v>
      </c>
      <c r="D673" s="123">
        <v>1E-4</v>
      </c>
      <c r="E673" s="129">
        <f t="shared" si="322"/>
        <v>75384.534554841695</v>
      </c>
      <c r="F673" s="129">
        <f t="shared" si="323"/>
        <v>75384.5</v>
      </c>
      <c r="G673" s="130">
        <f t="shared" si="320"/>
        <v>8.2014500003424473E-3</v>
      </c>
      <c r="J673" s="130"/>
      <c r="K673" s="129">
        <f t="shared" si="321"/>
        <v>8.2014500003424473E-3</v>
      </c>
      <c r="O673" s="199">
        <f t="shared" ca="1" si="319"/>
        <v>8.7151320385293052E-3</v>
      </c>
      <c r="P673" s="129" t="s">
        <v>567</v>
      </c>
      <c r="Q673" s="201">
        <f t="shared" si="324"/>
        <v>42896.126499999998</v>
      </c>
      <c r="S673" s="131">
        <v>1</v>
      </c>
      <c r="T673" s="129" t="s">
        <v>567</v>
      </c>
      <c r="Z673" s="24">
        <f t="shared" si="325"/>
        <v>75384.5</v>
      </c>
      <c r="AA673" s="136">
        <f t="shared" si="326"/>
        <v>-5.1162341065839369E-4</v>
      </c>
      <c r="AB673" s="136">
        <f t="shared" si="327"/>
        <v>8.713073411000841E-3</v>
      </c>
      <c r="AC673" s="136">
        <f t="shared" si="338"/>
        <v>8.713073411000841E-3</v>
      </c>
      <c r="AD673" s="136"/>
      <c r="AE673" s="136">
        <f t="shared" si="328"/>
        <v>7.591764826548983E-5</v>
      </c>
      <c r="AF673" s="202">
        <f t="shared" si="329"/>
        <v>42896.126499999998</v>
      </c>
      <c r="AG673" s="203"/>
      <c r="AH673" s="24">
        <f t="shared" si="330"/>
        <v>8.7802786984346234E-3</v>
      </c>
      <c r="AI673" s="24">
        <f t="shared" si="331"/>
        <v>0.72233542563334197</v>
      </c>
      <c r="AJ673" s="24">
        <f t="shared" si="332"/>
        <v>0.82938248102025713</v>
      </c>
      <c r="AK673" s="24">
        <f t="shared" si="333"/>
        <v>0.11358866203007514</v>
      </c>
      <c r="AL673" s="24">
        <f t="shared" si="334"/>
        <v>2.7532782272400236</v>
      </c>
      <c r="AM673" s="24">
        <f t="shared" si="335"/>
        <v>5.085583050654372</v>
      </c>
      <c r="AN673" s="136">
        <f t="shared" si="339"/>
        <v>8.9011452755229072</v>
      </c>
      <c r="AO673" s="136">
        <f t="shared" si="339"/>
        <v>8.9010894374337735</v>
      </c>
      <c r="AP673" s="136">
        <f t="shared" si="339"/>
        <v>8.9013043561417824</v>
      </c>
      <c r="AQ673" s="136">
        <f t="shared" si="339"/>
        <v>8.9004769957768008</v>
      </c>
      <c r="AR673" s="136">
        <f t="shared" si="339"/>
        <v>8.903659875789792</v>
      </c>
      <c r="AS673" s="136">
        <f t="shared" si="339"/>
        <v>8.8913828788887201</v>
      </c>
      <c r="AT673" s="136">
        <f t="shared" si="339"/>
        <v>8.9382762041544659</v>
      </c>
      <c r="AU673" s="136">
        <f t="shared" si="337"/>
        <v>8.7511219589809048</v>
      </c>
    </row>
    <row r="674" spans="1:47" ht="12.95" customHeight="1" x14ac:dyDescent="0.2">
      <c r="A674" s="123" t="s">
        <v>1752</v>
      </c>
      <c r="B674" s="124" t="s">
        <v>644</v>
      </c>
      <c r="C674" s="123">
        <v>57929.698600000003</v>
      </c>
      <c r="D674" s="123">
        <v>2.9999999999999997E-4</v>
      </c>
      <c r="E674" s="129">
        <f t="shared" si="322"/>
        <v>75448.037231736496</v>
      </c>
      <c r="F674" s="129">
        <f t="shared" si="323"/>
        <v>75448</v>
      </c>
      <c r="G674" s="130">
        <f t="shared" si="320"/>
        <v>8.8368000069749542E-3</v>
      </c>
      <c r="J674" s="130"/>
      <c r="K674" s="129">
        <f t="shared" si="321"/>
        <v>8.8368000069749542E-3</v>
      </c>
      <c r="O674" s="199">
        <f t="shared" ca="1" si="319"/>
        <v>8.8371464348731277E-3</v>
      </c>
      <c r="P674" s="129" t="s">
        <v>567</v>
      </c>
      <c r="Q674" s="201">
        <f t="shared" si="324"/>
        <v>42911.198600000003</v>
      </c>
      <c r="S674" s="131">
        <v>1</v>
      </c>
      <c r="T674" s="129" t="s">
        <v>567</v>
      </c>
      <c r="Z674" s="24">
        <f t="shared" si="325"/>
        <v>75448</v>
      </c>
      <c r="AA674" s="136">
        <f t="shared" si="326"/>
        <v>-4.9607670757599066E-4</v>
      </c>
      <c r="AB674" s="136">
        <f t="shared" si="327"/>
        <v>9.3328767145509448E-3</v>
      </c>
      <c r="AC674" s="136">
        <f t="shared" si="338"/>
        <v>9.3328767145509448E-3</v>
      </c>
      <c r="AD674" s="136"/>
      <c r="AE674" s="136">
        <f t="shared" si="328"/>
        <v>8.7102587769007233E-5</v>
      </c>
      <c r="AF674" s="202">
        <f t="shared" si="329"/>
        <v>42911.198600000003</v>
      </c>
      <c r="AG674" s="203"/>
      <c r="AH674" s="24">
        <f t="shared" si="330"/>
        <v>8.7539160365170312E-3</v>
      </c>
      <c r="AI674" s="24">
        <f t="shared" si="331"/>
        <v>0.72178766874218481</v>
      </c>
      <c r="AJ674" s="24">
        <f t="shared" si="332"/>
        <v>0.82666253301849424</v>
      </c>
      <c r="AK674" s="24">
        <f t="shared" si="333"/>
        <v>0.11224036143959841</v>
      </c>
      <c r="AL674" s="24">
        <f t="shared" si="334"/>
        <v>2.7581292938438731</v>
      </c>
      <c r="AM674" s="24">
        <f t="shared" si="335"/>
        <v>5.1515544305243264</v>
      </c>
      <c r="AN674" s="136">
        <f t="shared" si="339"/>
        <v>8.9075541839258996</v>
      </c>
      <c r="AO674" s="136">
        <f t="shared" si="339"/>
        <v>8.9074976328582913</v>
      </c>
      <c r="AP674" s="136">
        <f t="shared" si="339"/>
        <v>8.9077144978130942</v>
      </c>
      <c r="AQ674" s="136">
        <f t="shared" si="339"/>
        <v>8.9068827073514125</v>
      </c>
      <c r="AR674" s="136">
        <f t="shared" si="339"/>
        <v>8.9100709238238256</v>
      </c>
      <c r="AS674" s="136">
        <f t="shared" si="339"/>
        <v>8.8978189132339534</v>
      </c>
      <c r="AT674" s="136">
        <f t="shared" si="339"/>
        <v>8.9444531944829802</v>
      </c>
      <c r="AU674" s="136">
        <f t="shared" si="337"/>
        <v>8.7591987480646853</v>
      </c>
    </row>
    <row r="675" spans="1:47" ht="12.95" customHeight="1" x14ac:dyDescent="0.2">
      <c r="A675" s="255" t="s">
        <v>1754</v>
      </c>
      <c r="B675" s="256"/>
      <c r="C675" s="257">
        <v>58159.805</v>
      </c>
      <c r="D675" s="258">
        <v>5.0000000000000001E-4</v>
      </c>
      <c r="E675" s="129">
        <f t="shared" si="322"/>
        <v>76417.535335558787</v>
      </c>
      <c r="F675" s="129">
        <f t="shared" si="323"/>
        <v>76417.5</v>
      </c>
      <c r="G675" s="130">
        <f t="shared" si="320"/>
        <v>8.3867499997722916E-3</v>
      </c>
      <c r="J675" s="130"/>
      <c r="K675" s="129">
        <f t="shared" si="321"/>
        <v>8.3867499997722916E-3</v>
      </c>
      <c r="O675" s="199">
        <f t="shared" ca="1" si="319"/>
        <v>1.0700027651492888E-2</v>
      </c>
      <c r="P675" s="129" t="s">
        <v>567</v>
      </c>
      <c r="Q675" s="201">
        <f t="shared" si="324"/>
        <v>43141.305</v>
      </c>
      <c r="S675" s="131">
        <v>1</v>
      </c>
      <c r="T675" s="129" t="s">
        <v>567</v>
      </c>
      <c r="Z675" s="24">
        <f t="shared" si="325"/>
        <v>76417.5</v>
      </c>
      <c r="AA675" s="136">
        <f t="shared" si="326"/>
        <v>-2.8787385203194599E-4</v>
      </c>
      <c r="AB675" s="136">
        <f t="shared" si="327"/>
        <v>8.6746238518042376E-3</v>
      </c>
      <c r="AC675" s="136">
        <f t="shared" si="338"/>
        <v>8.6746238518042376E-3</v>
      </c>
      <c r="AD675" s="136"/>
      <c r="AE675" s="136">
        <f t="shared" si="328"/>
        <v>7.5249098970290985E-5</v>
      </c>
      <c r="AF675" s="202">
        <f t="shared" si="329"/>
        <v>43141.305</v>
      </c>
      <c r="AG675" s="203"/>
      <c r="AH675" s="24">
        <f t="shared" si="330"/>
        <v>8.310240665061093E-3</v>
      </c>
      <c r="AI675" s="24">
        <f t="shared" si="331"/>
        <v>0.71432248151965694</v>
      </c>
      <c r="AJ675" s="24">
        <f t="shared" si="332"/>
        <v>0.78328548825428923</v>
      </c>
      <c r="AK675" s="24">
        <f t="shared" si="333"/>
        <v>9.1587965557235029E-2</v>
      </c>
      <c r="AL675" s="24">
        <f t="shared" si="334"/>
        <v>2.8313463204288642</v>
      </c>
      <c r="AM675" s="24">
        <f t="shared" si="335"/>
        <v>6.3946995101047648</v>
      </c>
      <c r="AN675" s="136">
        <f t="shared" si="339"/>
        <v>9.0048412642117945</v>
      </c>
      <c r="AO675" s="136">
        <f t="shared" si="339"/>
        <v>9.0047770335809147</v>
      </c>
      <c r="AP675" s="136">
        <f t="shared" si="339"/>
        <v>9.0050115025089799</v>
      </c>
      <c r="AQ675" s="136">
        <f t="shared" si="339"/>
        <v>9.0041554730693054</v>
      </c>
      <c r="AR675" s="136">
        <f t="shared" si="339"/>
        <v>9.0072791965628625</v>
      </c>
      <c r="AS675" s="136">
        <f t="shared" si="339"/>
        <v>8.9958592095450722</v>
      </c>
      <c r="AT675" s="136">
        <f t="shared" si="339"/>
        <v>9.0373361109303119</v>
      </c>
      <c r="AU675" s="136">
        <f t="shared" si="337"/>
        <v>8.882512874312317</v>
      </c>
    </row>
    <row r="676" spans="1:47" ht="12.95" customHeight="1" x14ac:dyDescent="0.2">
      <c r="A676" s="259" t="s">
        <v>1757</v>
      </c>
      <c r="B676" s="260" t="s">
        <v>646</v>
      </c>
      <c r="C676" s="261">
        <v>58191.611299999997</v>
      </c>
      <c r="D676" s="261">
        <v>2.9999999999999997E-4</v>
      </c>
      <c r="E676" s="129">
        <f t="shared" si="322"/>
        <v>76551.54354888793</v>
      </c>
      <c r="F676" s="129">
        <f t="shared" si="323"/>
        <v>76551.5</v>
      </c>
      <c r="G676" s="130">
        <f t="shared" si="320"/>
        <v>1.0336150000512134E-2</v>
      </c>
      <c r="J676" s="130"/>
      <c r="K676" s="129">
        <f t="shared" si="321"/>
        <v>1.0336150000512134E-2</v>
      </c>
      <c r="O676" s="199">
        <f t="shared" ca="1" si="319"/>
        <v>1.0957506850076737E-2</v>
      </c>
      <c r="P676" s="129" t="s">
        <v>567</v>
      </c>
      <c r="Q676" s="201">
        <f t="shared" si="324"/>
        <v>43173.111299999997</v>
      </c>
      <c r="S676" s="131">
        <v>1</v>
      </c>
      <c r="T676" s="129" t="s">
        <v>567</v>
      </c>
      <c r="Z676" s="24">
        <f t="shared" si="325"/>
        <v>76551.5</v>
      </c>
      <c r="AA676" s="136">
        <f t="shared" si="326"/>
        <v>-2.632226334907898E-4</v>
      </c>
      <c r="AB676" s="136">
        <f t="shared" si="327"/>
        <v>1.0599372634002924E-2</v>
      </c>
      <c r="AC676" s="136">
        <f t="shared" si="338"/>
        <v>1.0599372634002924E-2</v>
      </c>
      <c r="AD676" s="136"/>
      <c r="AE676" s="136">
        <f t="shared" si="328"/>
        <v>1.1234670023445008E-4</v>
      </c>
      <c r="AF676" s="202">
        <f t="shared" si="329"/>
        <v>43173.111299999997</v>
      </c>
      <c r="AG676" s="203"/>
      <c r="AH676" s="24">
        <f t="shared" si="330"/>
        <v>8.2430177316022476E-3</v>
      </c>
      <c r="AI676" s="24">
        <f t="shared" si="331"/>
        <v>0.71342038849503941</v>
      </c>
      <c r="AJ676" s="24">
        <f t="shared" si="332"/>
        <v>0.77702617113601125</v>
      </c>
      <c r="AK676" s="24">
        <f t="shared" si="333"/>
        <v>8.8725003632943777E-2</v>
      </c>
      <c r="AL676" s="24">
        <f t="shared" si="334"/>
        <v>2.8413520954158704</v>
      </c>
      <c r="AM676" s="24">
        <f t="shared" si="335"/>
        <v>6.6112097772533929</v>
      </c>
      <c r="AN676" s="136">
        <f t="shared" si="339"/>
        <v>9.0182119269403866</v>
      </c>
      <c r="AO676" s="136">
        <f t="shared" si="339"/>
        <v>9.0181472065923103</v>
      </c>
      <c r="AP676" s="136">
        <f t="shared" si="339"/>
        <v>9.0183820822627307</v>
      </c>
      <c r="AQ676" s="136">
        <f t="shared" si="339"/>
        <v>9.0175295849999042</v>
      </c>
      <c r="AR676" s="136">
        <f t="shared" si="339"/>
        <v>9.0206222924694419</v>
      </c>
      <c r="AS676" s="136">
        <f t="shared" si="339"/>
        <v>9.0093826899853209</v>
      </c>
      <c r="AT676" s="136">
        <f t="shared" si="339"/>
        <v>9.0499781157548043</v>
      </c>
      <c r="AU676" s="136">
        <f t="shared" si="337"/>
        <v>8.8995568071820266</v>
      </c>
    </row>
    <row r="677" spans="1:47" ht="12.95" customHeight="1" x14ac:dyDescent="0.2">
      <c r="A677" s="259" t="s">
        <v>1757</v>
      </c>
      <c r="B677" s="260" t="s">
        <v>644</v>
      </c>
      <c r="C677" s="261">
        <v>58191.729800000001</v>
      </c>
      <c r="D677" s="261">
        <v>1E-4</v>
      </c>
      <c r="E677" s="129">
        <f t="shared" si="322"/>
        <v>76552.042820204617</v>
      </c>
      <c r="F677" s="129">
        <f t="shared" si="323"/>
        <v>76552</v>
      </c>
      <c r="G677" s="130">
        <f t="shared" si="320"/>
        <v>1.0163200000533834E-2</v>
      </c>
      <c r="J677" s="130"/>
      <c r="K677" s="129">
        <f t="shared" si="321"/>
        <v>1.0163200000533834E-2</v>
      </c>
      <c r="O677" s="199">
        <f t="shared" ca="1" si="319"/>
        <v>1.0958467593355031E-2</v>
      </c>
      <c r="P677" s="129" t="s">
        <v>567</v>
      </c>
      <c r="Q677" s="201">
        <f t="shared" si="324"/>
        <v>43173.229800000001</v>
      </c>
      <c r="S677" s="131">
        <v>1</v>
      </c>
      <c r="T677" s="129" t="s">
        <v>567</v>
      </c>
      <c r="Z677" s="24">
        <f t="shared" si="325"/>
        <v>76552</v>
      </c>
      <c r="AA677" s="136">
        <f t="shared" si="326"/>
        <v>-2.6313245118787104E-4</v>
      </c>
      <c r="AB677" s="136">
        <f t="shared" si="327"/>
        <v>1.0426332451721705E-2</v>
      </c>
      <c r="AC677" s="136">
        <f t="shared" si="338"/>
        <v>1.0426332451721705E-2</v>
      </c>
      <c r="AD677" s="136"/>
      <c r="AE677" s="136">
        <f t="shared" si="328"/>
        <v>1.0870840839382515E-4</v>
      </c>
      <c r="AF677" s="202">
        <f t="shared" si="329"/>
        <v>43173.229800000001</v>
      </c>
      <c r="AG677" s="203"/>
      <c r="AH677" s="24">
        <f t="shared" si="330"/>
        <v>8.242764292905165E-3</v>
      </c>
      <c r="AI677" s="24">
        <f t="shared" si="331"/>
        <v>0.71341708032886308</v>
      </c>
      <c r="AJ677" s="24">
        <f t="shared" si="332"/>
        <v>0.77700269907109676</v>
      </c>
      <c r="AK677" s="24">
        <f t="shared" si="333"/>
        <v>8.8714317631184147E-2</v>
      </c>
      <c r="AL677" s="24">
        <f t="shared" si="334"/>
        <v>2.841389383274644</v>
      </c>
      <c r="AM677" s="24">
        <f t="shared" si="335"/>
        <v>6.6120434145676859</v>
      </c>
      <c r="AN677" s="136">
        <f t="shared" si="339"/>
        <v>9.0182617859481571</v>
      </c>
      <c r="AO677" s="136">
        <f t="shared" si="339"/>
        <v>9.0181970640701437</v>
      </c>
      <c r="AP677" s="136">
        <f t="shared" si="339"/>
        <v>9.0184319402518938</v>
      </c>
      <c r="AQ677" s="136">
        <f t="shared" si="339"/>
        <v>9.0175794594478802</v>
      </c>
      <c r="AR677" s="136">
        <f t="shared" si="339"/>
        <v>9.0206720410439516</v>
      </c>
      <c r="AS677" s="136">
        <f t="shared" si="339"/>
        <v>9.0094331405809331</v>
      </c>
      <c r="AT677" s="136">
        <f t="shared" si="339"/>
        <v>9.0500252047894172</v>
      </c>
      <c r="AU677" s="136">
        <f t="shared" si="337"/>
        <v>8.8996204039464644</v>
      </c>
    </row>
    <row r="678" spans="1:47" ht="12.95" customHeight="1" x14ac:dyDescent="0.2">
      <c r="A678" s="247" t="s">
        <v>1761</v>
      </c>
      <c r="B678" s="248" t="s">
        <v>646</v>
      </c>
      <c r="C678" s="249">
        <v>58202.527749999892</v>
      </c>
      <c r="D678" s="249">
        <v>1E-4</v>
      </c>
      <c r="E678" s="129">
        <f t="shared" si="322"/>
        <v>76597.537391629245</v>
      </c>
      <c r="F678" s="129">
        <f t="shared" si="323"/>
        <v>76597.5</v>
      </c>
      <c r="G678" s="130">
        <f t="shared" si="320"/>
        <v>8.8747498957673088E-3</v>
      </c>
      <c r="J678" s="130"/>
      <c r="K678" s="129">
        <f t="shared" si="321"/>
        <v>8.8747498957673088E-3</v>
      </c>
      <c r="O678" s="199">
        <f t="shared" ca="1" si="319"/>
        <v>1.1045895231680147E-2</v>
      </c>
      <c r="P678" s="129" t="s">
        <v>567</v>
      </c>
      <c r="Q678" s="201">
        <f t="shared" si="324"/>
        <v>43184.027749999892</v>
      </c>
      <c r="S678" s="131">
        <v>1</v>
      </c>
      <c r="T678" s="129" t="s">
        <v>567</v>
      </c>
      <c r="Z678" s="24">
        <f t="shared" si="325"/>
        <v>76597.5</v>
      </c>
      <c r="AA678" s="136">
        <f t="shared" si="326"/>
        <v>-2.5498149400941111E-4</v>
      </c>
      <c r="AB678" s="136">
        <f t="shared" si="327"/>
        <v>9.1297313897767199E-3</v>
      </c>
      <c r="AC678" s="136">
        <f t="shared" si="338"/>
        <v>9.1297313897767199E-3</v>
      </c>
      <c r="AD678" s="136"/>
      <c r="AE678" s="136">
        <f t="shared" si="328"/>
        <v>8.3351995249474355E-5</v>
      </c>
      <c r="AF678" s="202">
        <f t="shared" si="329"/>
        <v>43184.027749999892</v>
      </c>
      <c r="AG678" s="203"/>
      <c r="AH678" s="24">
        <f t="shared" si="330"/>
        <v>8.2196206230836164E-3</v>
      </c>
      <c r="AI678" s="24">
        <f t="shared" si="331"/>
        <v>0.71311783236980175</v>
      </c>
      <c r="AJ678" s="24">
        <f t="shared" si="332"/>
        <v>0.77486313530610473</v>
      </c>
      <c r="AK678" s="24">
        <f t="shared" si="333"/>
        <v>8.7741791045081924E-2</v>
      </c>
      <c r="AL678" s="24">
        <f t="shared" si="334"/>
        <v>2.8447811351887888</v>
      </c>
      <c r="AM678" s="24">
        <f t="shared" si="335"/>
        <v>6.6887415978169082</v>
      </c>
      <c r="AN678" s="136">
        <f t="shared" si="339"/>
        <v>9.0227979895530694</v>
      </c>
      <c r="AO678" s="136">
        <f t="shared" si="339"/>
        <v>9.0227331378652664</v>
      </c>
      <c r="AP678" s="136">
        <f t="shared" si="339"/>
        <v>9.0229680289259377</v>
      </c>
      <c r="AQ678" s="136">
        <f t="shared" si="339"/>
        <v>9.0221171483918887</v>
      </c>
      <c r="AR678" s="136">
        <f t="shared" si="339"/>
        <v>9.0251979601372501</v>
      </c>
      <c r="AS678" s="136">
        <f t="shared" si="339"/>
        <v>9.0140238389228884</v>
      </c>
      <c r="AT678" s="136">
        <f t="shared" si="339"/>
        <v>9.0543077689054652</v>
      </c>
      <c r="AU678" s="136">
        <f t="shared" si="337"/>
        <v>8.9054077095104347</v>
      </c>
    </row>
    <row r="679" spans="1:47" ht="12.95" customHeight="1" x14ac:dyDescent="0.2">
      <c r="A679" s="259" t="s">
        <v>1757</v>
      </c>
      <c r="B679" s="260" t="s">
        <v>646</v>
      </c>
      <c r="C679" s="261">
        <v>58214.632599999997</v>
      </c>
      <c r="D679" s="261">
        <v>1E-4</v>
      </c>
      <c r="E679" s="129">
        <f t="shared" si="322"/>
        <v>76648.538272622362</v>
      </c>
      <c r="F679" s="129">
        <f t="shared" si="323"/>
        <v>76648.5</v>
      </c>
      <c r="G679" s="130">
        <f t="shared" si="320"/>
        <v>9.0838500036625192E-3</v>
      </c>
      <c r="J679" s="130"/>
      <c r="K679" s="129">
        <f t="shared" si="321"/>
        <v>9.0838500036625192E-3</v>
      </c>
      <c r="O679" s="199">
        <f t="shared" ca="1" si="319"/>
        <v>1.1143891046066556E-2</v>
      </c>
      <c r="P679" s="129" t="s">
        <v>567</v>
      </c>
      <c r="Q679" s="201">
        <f t="shared" si="324"/>
        <v>43196.132599999997</v>
      </c>
      <c r="S679" s="131">
        <v>1</v>
      </c>
      <c r="T679" s="129" t="s">
        <v>567</v>
      </c>
      <c r="Z679" s="24">
        <f t="shared" si="325"/>
        <v>76648.5</v>
      </c>
      <c r="AA679" s="136">
        <f t="shared" si="326"/>
        <v>-2.4597558529339432E-4</v>
      </c>
      <c r="AB679" s="136">
        <f t="shared" si="327"/>
        <v>9.3298255889559135E-3</v>
      </c>
      <c r="AC679" s="136">
        <f t="shared" si="338"/>
        <v>9.3298255889559135E-3</v>
      </c>
      <c r="AD679" s="136"/>
      <c r="AE679" s="136">
        <f t="shared" si="328"/>
        <v>8.7045645520336556E-5</v>
      </c>
      <c r="AF679" s="202">
        <f t="shared" si="329"/>
        <v>43196.132599999997</v>
      </c>
      <c r="AG679" s="203"/>
      <c r="AH679" s="24">
        <f t="shared" si="330"/>
        <v>8.1934899797996268E-3</v>
      </c>
      <c r="AI679" s="24">
        <f t="shared" si="331"/>
        <v>0.7127866260518908</v>
      </c>
      <c r="AJ679" s="24">
        <f t="shared" si="332"/>
        <v>0.77245648522062949</v>
      </c>
      <c r="AK679" s="24">
        <f t="shared" si="333"/>
        <v>8.6651473301632753E-2</v>
      </c>
      <c r="AL679" s="24">
        <f t="shared" si="334"/>
        <v>2.8485795149133701</v>
      </c>
      <c r="AM679" s="24">
        <f t="shared" si="335"/>
        <v>6.7767269450113821</v>
      </c>
      <c r="AN679" s="136">
        <f t="shared" si="339"/>
        <v>9.0278802727578213</v>
      </c>
      <c r="AO679" s="136">
        <f t="shared" si="339"/>
        <v>9.0278152978995791</v>
      </c>
      <c r="AP679" s="136">
        <f t="shared" si="339"/>
        <v>9.0280501308181904</v>
      </c>
      <c r="AQ679" s="136">
        <f t="shared" si="339"/>
        <v>9.0272012855672088</v>
      </c>
      <c r="AR679" s="136">
        <f t="shared" si="339"/>
        <v>9.0302681637265181</v>
      </c>
      <c r="AS679" s="136">
        <f t="shared" si="339"/>
        <v>9.0191687501662514</v>
      </c>
      <c r="AT679" s="136">
        <f t="shared" si="339"/>
        <v>9.0591020802591142</v>
      </c>
      <c r="AU679" s="136">
        <f t="shared" si="337"/>
        <v>8.9118945794832332</v>
      </c>
    </row>
    <row r="680" spans="1:47" ht="12.95" customHeight="1" x14ac:dyDescent="0.2">
      <c r="A680" s="259" t="s">
        <v>1756</v>
      </c>
      <c r="B680" s="260" t="s">
        <v>646</v>
      </c>
      <c r="C680" s="261">
        <v>58262.339890000003</v>
      </c>
      <c r="D680" s="261">
        <v>1E-4</v>
      </c>
      <c r="E680" s="129">
        <f t="shared" si="322"/>
        <v>76849.541491974393</v>
      </c>
      <c r="F680" s="129">
        <f t="shared" si="323"/>
        <v>76849.5</v>
      </c>
      <c r="G680" s="130">
        <f t="shared" si="320"/>
        <v>9.8479500011308119E-3</v>
      </c>
      <c r="J680" s="130"/>
      <c r="K680" s="129">
        <f t="shared" si="321"/>
        <v>9.8479500011308119E-3</v>
      </c>
      <c r="O680" s="199">
        <f t="shared" ca="1" si="319"/>
        <v>1.1530109843942343E-2</v>
      </c>
      <c r="P680" s="129" t="s">
        <v>567</v>
      </c>
      <c r="Q680" s="201">
        <f t="shared" si="324"/>
        <v>43243.839890000003</v>
      </c>
      <c r="S680" s="131">
        <v>1</v>
      </c>
      <c r="T680" s="129" t="s">
        <v>567</v>
      </c>
      <c r="Z680" s="24">
        <f t="shared" si="325"/>
        <v>76849.5</v>
      </c>
      <c r="AA680" s="136">
        <f t="shared" si="326"/>
        <v>-2.1180776750308501E-4</v>
      </c>
      <c r="AB680" s="136">
        <f t="shared" si="327"/>
        <v>1.0059757768633897E-2</v>
      </c>
      <c r="AC680" s="136">
        <f t="shared" si="338"/>
        <v>1.0059757768633897E-2</v>
      </c>
      <c r="AD680" s="136"/>
      <c r="AE680" s="136">
        <f t="shared" si="328"/>
        <v>1.0119872636359005E-4</v>
      </c>
      <c r="AF680" s="202">
        <f t="shared" si="329"/>
        <v>43243.839890000003</v>
      </c>
      <c r="AG680" s="203"/>
      <c r="AH680" s="24">
        <f t="shared" si="330"/>
        <v>8.0885706215899477E-3</v>
      </c>
      <c r="AI680" s="24">
        <f t="shared" si="331"/>
        <v>0.71152445179147505</v>
      </c>
      <c r="AJ680" s="24">
        <f t="shared" si="332"/>
        <v>0.7628850577630476</v>
      </c>
      <c r="AK680" s="24">
        <f t="shared" si="333"/>
        <v>8.235203753272291E-2</v>
      </c>
      <c r="AL680" s="24">
        <f t="shared" si="334"/>
        <v>2.8635159004196327</v>
      </c>
      <c r="AM680" s="24">
        <f t="shared" si="335"/>
        <v>7.1458529240966513</v>
      </c>
      <c r="AN680" s="136">
        <f t="shared" si="339"/>
        <v>9.0478878605446713</v>
      </c>
      <c r="AO680" s="136">
        <f t="shared" si="339"/>
        <v>9.0478226358077425</v>
      </c>
      <c r="AP680" s="136">
        <f t="shared" si="339"/>
        <v>9.0480564582929439</v>
      </c>
      <c r="AQ680" s="136">
        <f t="shared" si="339"/>
        <v>9.0472181337294142</v>
      </c>
      <c r="AR680" s="136">
        <f t="shared" si="339"/>
        <v>9.0502224956606021</v>
      </c>
      <c r="AS680" s="136">
        <f t="shared" si="339"/>
        <v>9.0394388639219869</v>
      </c>
      <c r="AT680" s="136">
        <f t="shared" si="339"/>
        <v>9.0779376759668686</v>
      </c>
      <c r="AU680" s="136">
        <f t="shared" si="337"/>
        <v>8.9374604787877967</v>
      </c>
    </row>
    <row r="681" spans="1:47" ht="12.95" customHeight="1" x14ac:dyDescent="0.2">
      <c r="A681" s="252" t="s">
        <v>0</v>
      </c>
      <c r="B681" s="262" t="s">
        <v>644</v>
      </c>
      <c r="C681" s="252">
        <v>58487.940399999999</v>
      </c>
      <c r="D681" s="252">
        <v>1E-4</v>
      </c>
      <c r="E681" s="129">
        <f t="shared" si="322"/>
        <v>77800.055109441542</v>
      </c>
      <c r="F681" s="129">
        <f t="shared" si="323"/>
        <v>77800</v>
      </c>
      <c r="G681" s="130">
        <f t="shared" si="320"/>
        <v>1.3080000004265457E-2</v>
      </c>
      <c r="J681" s="130"/>
      <c r="K681" s="129">
        <f t="shared" si="321"/>
        <v>1.3080000004265457E-2</v>
      </c>
      <c r="O681" s="199">
        <f t="shared" ca="1" si="319"/>
        <v>1.3356482815986753E-2</v>
      </c>
      <c r="P681" s="129" t="s">
        <v>567</v>
      </c>
      <c r="Q681" s="201">
        <f t="shared" si="324"/>
        <v>43469.440399999999</v>
      </c>
      <c r="S681" s="131">
        <v>1</v>
      </c>
      <c r="T681" s="129" t="s">
        <v>567</v>
      </c>
      <c r="Z681" s="24">
        <f t="shared" si="325"/>
        <v>77800</v>
      </c>
      <c r="AA681" s="136">
        <f t="shared" si="326"/>
        <v>-7.7565354773132672E-5</v>
      </c>
      <c r="AB681" s="136">
        <f t="shared" si="327"/>
        <v>1.315756535903859E-2</v>
      </c>
      <c r="AC681" s="136">
        <f t="shared" si="338"/>
        <v>1.315756535903859E-2</v>
      </c>
      <c r="AD681" s="136"/>
      <c r="AE681" s="136">
        <f t="shared" si="328"/>
        <v>1.731215261773723E-4</v>
      </c>
      <c r="AF681" s="202">
        <f t="shared" si="329"/>
        <v>43469.440399999999</v>
      </c>
      <c r="AG681" s="203"/>
      <c r="AH681" s="24">
        <f t="shared" si="330"/>
        <v>7.5519558373199035E-3</v>
      </c>
      <c r="AI681" s="24">
        <f t="shared" si="331"/>
        <v>0.7064720514151257</v>
      </c>
      <c r="AJ681" s="24">
        <f t="shared" si="332"/>
        <v>0.71580824693848266</v>
      </c>
      <c r="AK681" s="24">
        <f t="shared" si="333"/>
        <v>6.1978572100003806E-2</v>
      </c>
      <c r="AL681" s="24">
        <f t="shared" si="334"/>
        <v>2.9334988120766807</v>
      </c>
      <c r="AM681" s="24">
        <f t="shared" si="335"/>
        <v>9.5763411203988973</v>
      </c>
      <c r="AN681" s="136">
        <f t="shared" ref="AN681:AT690" si="340">$AU681+$AB$7*SIN(AO681)</f>
        <v>9.1420642795684444</v>
      </c>
      <c r="AO681" s="136">
        <f t="shared" si="340"/>
        <v>9.1420033127364313</v>
      </c>
      <c r="AP681" s="136">
        <f t="shared" si="340"/>
        <v>9.1422149338048229</v>
      </c>
      <c r="AQ681" s="136">
        <f t="shared" si="340"/>
        <v>9.1414803232119493</v>
      </c>
      <c r="AR681" s="136">
        <f t="shared" si="340"/>
        <v>9.1440297421117833</v>
      </c>
      <c r="AS681" s="136">
        <f t="shared" si="340"/>
        <v>9.1351739861972323</v>
      </c>
      <c r="AT681" s="136">
        <f t="shared" si="340"/>
        <v>9.1658405541373895</v>
      </c>
      <c r="AU681" s="136">
        <f t="shared" si="337"/>
        <v>9.058357927986739</v>
      </c>
    </row>
    <row r="682" spans="1:47" ht="12.95" customHeight="1" x14ac:dyDescent="0.2">
      <c r="A682" s="252" t="s">
        <v>0</v>
      </c>
      <c r="B682" s="262" t="s">
        <v>644</v>
      </c>
      <c r="C682" s="252">
        <v>58496.010699999999</v>
      </c>
      <c r="D682" s="252">
        <v>1E-4</v>
      </c>
      <c r="E682" s="129">
        <f t="shared" si="322"/>
        <v>77834.057382074025</v>
      </c>
      <c r="F682" s="129">
        <f t="shared" si="323"/>
        <v>77834</v>
      </c>
      <c r="G682" s="130">
        <f t="shared" si="320"/>
        <v>1.3619400000607129E-2</v>
      </c>
      <c r="J682" s="130"/>
      <c r="K682" s="129">
        <f t="shared" si="321"/>
        <v>1.3619400000607129E-2</v>
      </c>
      <c r="O682" s="199">
        <f t="shared" ca="1" si="319"/>
        <v>1.3421813358911017E-2</v>
      </c>
      <c r="P682" s="129" t="s">
        <v>567</v>
      </c>
      <c r="Q682" s="201">
        <f t="shared" si="324"/>
        <v>43477.510699999999</v>
      </c>
      <c r="S682" s="131">
        <v>1</v>
      </c>
      <c r="T682" s="129" t="s">
        <v>567</v>
      </c>
      <c r="Z682" s="24">
        <f t="shared" si="325"/>
        <v>77834</v>
      </c>
      <c r="AA682" s="136">
        <f t="shared" si="326"/>
        <v>-7.355985209615834E-5</v>
      </c>
      <c r="AB682" s="136">
        <f t="shared" si="327"/>
        <v>1.3692959852703288E-2</v>
      </c>
      <c r="AC682" s="136">
        <f t="shared" si="338"/>
        <v>1.3692959852703288E-2</v>
      </c>
      <c r="AD682" s="136"/>
      <c r="AE682" s="136">
        <f t="shared" si="328"/>
        <v>1.8749714952774404E-4</v>
      </c>
      <c r="AF682" s="202">
        <f t="shared" si="329"/>
        <v>43477.510699999999</v>
      </c>
      <c r="AG682" s="203"/>
      <c r="AH682" s="24">
        <f t="shared" si="330"/>
        <v>7.5315626679968578E-3</v>
      </c>
      <c r="AI682" s="24">
        <f t="shared" si="331"/>
        <v>0.70631889086070865</v>
      </c>
      <c r="AJ682" s="24">
        <f t="shared" si="332"/>
        <v>0.71407019631595758</v>
      </c>
      <c r="AK682" s="24">
        <f t="shared" si="333"/>
        <v>6.124872353539805E-2</v>
      </c>
      <c r="AL682" s="24">
        <f t="shared" si="334"/>
        <v>2.9359846326857997</v>
      </c>
      <c r="AM682" s="24">
        <f t="shared" si="335"/>
        <v>9.692954805763085</v>
      </c>
      <c r="AN682" s="136">
        <f t="shared" si="340"/>
        <v>9.1454212125336731</v>
      </c>
      <c r="AO682" s="136">
        <f t="shared" si="340"/>
        <v>9.1453605700421914</v>
      </c>
      <c r="AP682" s="136">
        <f t="shared" si="340"/>
        <v>9.1455708614669629</v>
      </c>
      <c r="AQ682" s="136">
        <f t="shared" si="340"/>
        <v>9.1448415745229319</v>
      </c>
      <c r="AR682" s="136">
        <f t="shared" si="340"/>
        <v>9.1473700773608986</v>
      </c>
      <c r="AS682" s="136">
        <f t="shared" si="340"/>
        <v>9.1385956237882979</v>
      </c>
      <c r="AT682" s="136">
        <f t="shared" si="340"/>
        <v>9.1689528837854581</v>
      </c>
      <c r="AU682" s="136">
        <f t="shared" si="337"/>
        <v>9.0626825079686064</v>
      </c>
    </row>
    <row r="683" spans="1:47" ht="12.95" customHeight="1" x14ac:dyDescent="0.2">
      <c r="A683" s="259" t="s">
        <v>1758</v>
      </c>
      <c r="B683" s="260" t="s">
        <v>644</v>
      </c>
      <c r="C683" s="261">
        <v>58539.919199999997</v>
      </c>
      <c r="D683" s="261">
        <v>2.0000000000000001E-4</v>
      </c>
      <c r="E683" s="129">
        <f t="shared" si="322"/>
        <v>78019.055311256685</v>
      </c>
      <c r="F683" s="129">
        <f t="shared" si="323"/>
        <v>78019</v>
      </c>
      <c r="G683" s="130">
        <f t="shared" si="320"/>
        <v>1.3127899997925851E-2</v>
      </c>
      <c r="J683" s="130"/>
      <c r="K683" s="129">
        <f t="shared" si="321"/>
        <v>1.3127899997925851E-2</v>
      </c>
      <c r="O683" s="199">
        <f t="shared" ca="1" si="319"/>
        <v>1.3777288371881274E-2</v>
      </c>
      <c r="P683" s="129" t="s">
        <v>567</v>
      </c>
      <c r="Q683" s="201">
        <f t="shared" si="324"/>
        <v>43521.419199999997</v>
      </c>
      <c r="S683" s="131">
        <v>1</v>
      </c>
      <c r="T683" s="129" t="s">
        <v>567</v>
      </c>
      <c r="Z683" s="24">
        <f t="shared" si="325"/>
        <v>78019</v>
      </c>
      <c r="AA683" s="136">
        <f t="shared" si="326"/>
        <v>-5.2682533315650398E-5</v>
      </c>
      <c r="AB683" s="136">
        <f t="shared" si="327"/>
        <v>1.3180582531241502E-2</v>
      </c>
      <c r="AC683" s="136">
        <f t="shared" si="338"/>
        <v>1.3180582531241502E-2</v>
      </c>
      <c r="AD683" s="136"/>
      <c r="AE683" s="136">
        <f t="shared" si="328"/>
        <v>1.7372775586286865E-4</v>
      </c>
      <c r="AF683" s="202">
        <f t="shared" si="329"/>
        <v>43521.419199999997</v>
      </c>
      <c r="AG683" s="203"/>
      <c r="AH683" s="24">
        <f t="shared" si="330"/>
        <v>7.4191963267773754E-3</v>
      </c>
      <c r="AI683" s="24">
        <f t="shared" si="331"/>
        <v>0.70551839983914011</v>
      </c>
      <c r="AJ683" s="24">
        <f t="shared" si="332"/>
        <v>0.70454921489018729</v>
      </c>
      <c r="AK683" s="24">
        <f t="shared" si="333"/>
        <v>5.7276410211355253E-2</v>
      </c>
      <c r="AL683" s="24">
        <f t="shared" si="334"/>
        <v>2.9494919593695181</v>
      </c>
      <c r="AM683" s="24">
        <f t="shared" si="335"/>
        <v>10.37917002771592</v>
      </c>
      <c r="AN683" s="136">
        <f t="shared" si="340"/>
        <v>9.1636743802477092</v>
      </c>
      <c r="AO683" s="136">
        <f t="shared" si="340"/>
        <v>9.1636157107355452</v>
      </c>
      <c r="AP683" s="136">
        <f t="shared" si="340"/>
        <v>9.1638181345717022</v>
      </c>
      <c r="AQ683" s="136">
        <f t="shared" si="340"/>
        <v>9.1631196776534498</v>
      </c>
      <c r="AR683" s="136">
        <f t="shared" si="340"/>
        <v>9.1655291309036286</v>
      </c>
      <c r="AS683" s="136">
        <f t="shared" si="340"/>
        <v>9.1572106787127474</v>
      </c>
      <c r="AT683" s="136">
        <f t="shared" si="340"/>
        <v>9.1858533806492133</v>
      </c>
      <c r="AU683" s="136">
        <f t="shared" si="337"/>
        <v>9.0862133108111145</v>
      </c>
    </row>
    <row r="684" spans="1:47" ht="12.95" customHeight="1" x14ac:dyDescent="0.2">
      <c r="A684" s="259" t="s">
        <v>1758</v>
      </c>
      <c r="B684" s="260" t="s">
        <v>646</v>
      </c>
      <c r="C684" s="261">
        <v>58543.597900000001</v>
      </c>
      <c r="D684" s="261">
        <v>1E-4</v>
      </c>
      <c r="E684" s="129">
        <f t="shared" si="322"/>
        <v>78034.55463102588</v>
      </c>
      <c r="F684" s="129">
        <f t="shared" si="323"/>
        <v>78034.5</v>
      </c>
      <c r="G684" s="130">
        <f t="shared" si="320"/>
        <v>1.2966450005478691E-2</v>
      </c>
      <c r="J684" s="130"/>
      <c r="K684" s="129">
        <f t="shared" si="321"/>
        <v>1.2966450005478691E-2</v>
      </c>
      <c r="O684" s="199">
        <f t="shared" ca="1" si="319"/>
        <v>1.3807071413508509E-2</v>
      </c>
      <c r="P684" s="129" t="s">
        <v>567</v>
      </c>
      <c r="Q684" s="201">
        <f t="shared" si="324"/>
        <v>43525.097900000001</v>
      </c>
      <c r="S684" s="131">
        <v>1</v>
      </c>
      <c r="T684" s="129" t="s">
        <v>567</v>
      </c>
      <c r="Z684" s="24">
        <f t="shared" si="325"/>
        <v>78034.5</v>
      </c>
      <c r="AA684" s="136">
        <f t="shared" si="326"/>
        <v>-5.1003005227593518E-5</v>
      </c>
      <c r="AB684" s="136">
        <f t="shared" si="327"/>
        <v>1.3017453010706285E-2</v>
      </c>
      <c r="AC684" s="136">
        <f t="shared" si="338"/>
        <v>1.3017453010706285E-2</v>
      </c>
      <c r="AD684" s="136"/>
      <c r="AE684" s="136">
        <f t="shared" si="328"/>
        <v>1.6945408288594611E-4</v>
      </c>
      <c r="AF684" s="202">
        <f t="shared" si="329"/>
        <v>43525.097900000001</v>
      </c>
      <c r="AG684" s="203"/>
      <c r="AH684" s="24">
        <f t="shared" si="330"/>
        <v>7.4096749038654423E-3</v>
      </c>
      <c r="AI684" s="24">
        <f t="shared" si="331"/>
        <v>0.70545384728735794</v>
      </c>
      <c r="AJ684" s="24">
        <f t="shared" si="332"/>
        <v>0.70374662745238303</v>
      </c>
      <c r="AK684" s="24">
        <f t="shared" si="333"/>
        <v>5.6943515189887106E-2</v>
      </c>
      <c r="AL684" s="24">
        <f t="shared" si="334"/>
        <v>2.9506222795773565</v>
      </c>
      <c r="AM684" s="24">
        <f t="shared" si="335"/>
        <v>10.440980869024935</v>
      </c>
      <c r="AN684" s="136">
        <f t="shared" si="340"/>
        <v>9.1652027686441269</v>
      </c>
      <c r="AO684" s="136">
        <f t="shared" si="340"/>
        <v>9.1651442803104199</v>
      </c>
      <c r="AP684" s="136">
        <f t="shared" si="340"/>
        <v>9.1653459969173134</v>
      </c>
      <c r="AQ684" s="136">
        <f t="shared" si="340"/>
        <v>9.1646502639779257</v>
      </c>
      <c r="AR684" s="136">
        <f t="shared" si="340"/>
        <v>9.1670493478567128</v>
      </c>
      <c r="AS684" s="136">
        <f t="shared" si="340"/>
        <v>9.158770123500398</v>
      </c>
      <c r="AT684" s="136">
        <f t="shared" si="340"/>
        <v>9.187266812370547</v>
      </c>
      <c r="AU684" s="136">
        <f t="shared" si="337"/>
        <v>9.0881848105087286</v>
      </c>
    </row>
    <row r="685" spans="1:47" ht="12.95" customHeight="1" x14ac:dyDescent="0.2">
      <c r="A685" s="259" t="s">
        <v>1758</v>
      </c>
      <c r="B685" s="260" t="s">
        <v>644</v>
      </c>
      <c r="C685" s="261">
        <v>58543.717100000002</v>
      </c>
      <c r="D685" s="261">
        <v>1E-4</v>
      </c>
      <c r="E685" s="129">
        <f t="shared" si="322"/>
        <v>78035.056851624584</v>
      </c>
      <c r="F685" s="129">
        <f t="shared" si="323"/>
        <v>78035</v>
      </c>
      <c r="G685" s="130">
        <f t="shared" si="320"/>
        <v>1.3493500002368819E-2</v>
      </c>
      <c r="J685" s="130"/>
      <c r="K685" s="129">
        <f t="shared" si="321"/>
        <v>1.3493500002368819E-2</v>
      </c>
      <c r="O685" s="199">
        <f t="shared" ca="1" si="319"/>
        <v>1.3808032156786804E-2</v>
      </c>
      <c r="P685" s="129" t="s">
        <v>567</v>
      </c>
      <c r="Q685" s="201">
        <f t="shared" si="324"/>
        <v>43525.217100000002</v>
      </c>
      <c r="S685" s="131">
        <v>1</v>
      </c>
      <c r="T685" s="129" t="s">
        <v>567</v>
      </c>
      <c r="Z685" s="24">
        <f t="shared" si="325"/>
        <v>78035</v>
      </c>
      <c r="AA685" s="136">
        <f t="shared" si="326"/>
        <v>-5.0949004633911096E-5</v>
      </c>
      <c r="AB685" s="136">
        <f t="shared" si="327"/>
        <v>1.354444900700273E-2</v>
      </c>
      <c r="AC685" s="136">
        <f t="shared" si="338"/>
        <v>1.354444900700273E-2</v>
      </c>
      <c r="AD685" s="136"/>
      <c r="AE685" s="136">
        <f t="shared" si="328"/>
        <v>1.8345209890329725E-4</v>
      </c>
      <c r="AF685" s="202">
        <f t="shared" si="329"/>
        <v>43525.217100000002</v>
      </c>
      <c r="AG685" s="203"/>
      <c r="AH685" s="24">
        <f t="shared" si="330"/>
        <v>7.4093674874591165E-3</v>
      </c>
      <c r="AI685" s="24">
        <f t="shared" si="331"/>
        <v>0.70545177140828419</v>
      </c>
      <c r="AJ685" s="24">
        <f t="shared" si="332"/>
        <v>0.70372072500926353</v>
      </c>
      <c r="AK685" s="24">
        <f t="shared" si="333"/>
        <v>5.6932776442769055E-2</v>
      </c>
      <c r="AL685" s="24">
        <f t="shared" si="334"/>
        <v>2.9506587380718106</v>
      </c>
      <c r="AM685" s="24">
        <f t="shared" si="335"/>
        <v>10.442986724692375</v>
      </c>
      <c r="AN685" s="136">
        <f t="shared" si="340"/>
        <v>9.1652520691595196</v>
      </c>
      <c r="AO685" s="136">
        <f t="shared" si="340"/>
        <v>9.1651935867108953</v>
      </c>
      <c r="AP685" s="136">
        <f t="shared" si="340"/>
        <v>9.1653952803814178</v>
      </c>
      <c r="AQ685" s="136">
        <f t="shared" si="340"/>
        <v>9.1646996356704342</v>
      </c>
      <c r="AR685" s="136">
        <f t="shared" si="340"/>
        <v>9.1670983840529434</v>
      </c>
      <c r="AS685" s="136">
        <f t="shared" si="340"/>
        <v>9.158820427691726</v>
      </c>
      <c r="AT685" s="136">
        <f t="shared" si="340"/>
        <v>9.1873124005186799</v>
      </c>
      <c r="AU685" s="136">
        <f t="shared" si="337"/>
        <v>9.0882484072731682</v>
      </c>
    </row>
    <row r="686" spans="1:47" ht="12.95" customHeight="1" x14ac:dyDescent="0.2">
      <c r="A686" s="259" t="s">
        <v>1758</v>
      </c>
      <c r="B686" s="260" t="s">
        <v>646</v>
      </c>
      <c r="C686" s="261">
        <v>58566.620699999999</v>
      </c>
      <c r="D686" s="261">
        <v>4.0000000000000002E-4</v>
      </c>
      <c r="E686" s="129">
        <f t="shared" si="322"/>
        <v>78131.555674650386</v>
      </c>
      <c r="F686" s="129">
        <f t="shared" si="323"/>
        <v>78131.5</v>
      </c>
      <c r="G686" s="130">
        <f t="shared" si="320"/>
        <v>1.3214150007115677E-2</v>
      </c>
      <c r="J686" s="130"/>
      <c r="K686" s="129">
        <f t="shared" si="321"/>
        <v>1.3214150007115677E-2</v>
      </c>
      <c r="O686" s="199">
        <f t="shared" ref="O686:O720" ca="1" si="341">+C$11+C$12*F686</f>
        <v>1.3993455609498301E-2</v>
      </c>
      <c r="P686" s="129" t="s">
        <v>567</v>
      </c>
      <c r="Q686" s="201">
        <f t="shared" si="324"/>
        <v>43548.120699999999</v>
      </c>
      <c r="S686" s="131">
        <v>1</v>
      </c>
      <c r="T686" s="129" t="s">
        <v>567</v>
      </c>
      <c r="Z686" s="24">
        <f t="shared" si="325"/>
        <v>78131.5</v>
      </c>
      <c r="AA686" s="136">
        <f t="shared" si="326"/>
        <v>-4.0733821705486901E-5</v>
      </c>
      <c r="AB686" s="136">
        <f t="shared" si="327"/>
        <v>1.3254883828821163E-2</v>
      </c>
      <c r="AC686" s="136">
        <f t="shared" si="338"/>
        <v>1.3254883828821163E-2</v>
      </c>
      <c r="AD686" s="136"/>
      <c r="AE686" s="136">
        <f t="shared" si="328"/>
        <v>1.7569194531554476E-4</v>
      </c>
      <c r="AF686" s="202">
        <f t="shared" si="329"/>
        <v>43548.120699999999</v>
      </c>
      <c r="AG686" s="203"/>
      <c r="AH686" s="24">
        <f t="shared" si="330"/>
        <v>7.3497168633875577E-3</v>
      </c>
      <c r="AI686" s="24">
        <f t="shared" si="331"/>
        <v>0.70505867771212793</v>
      </c>
      <c r="AJ686" s="24">
        <f t="shared" si="332"/>
        <v>0.69870692664600575</v>
      </c>
      <c r="AK686" s="24">
        <f t="shared" si="333"/>
        <v>5.4859970899387017E-2</v>
      </c>
      <c r="AL686" s="24">
        <f t="shared" si="334"/>
        <v>2.9576912528891262</v>
      </c>
      <c r="AM686" s="24">
        <f t="shared" si="335"/>
        <v>10.844725444331575</v>
      </c>
      <c r="AN686" s="136">
        <f t="shared" si="340"/>
        <v>9.1747643748666654</v>
      </c>
      <c r="AO686" s="136">
        <f t="shared" si="340"/>
        <v>9.1747070755638074</v>
      </c>
      <c r="AP686" s="136">
        <f t="shared" si="340"/>
        <v>9.174904200012314</v>
      </c>
      <c r="AQ686" s="136">
        <f t="shared" si="340"/>
        <v>9.1742259991515738</v>
      </c>
      <c r="AR686" s="136">
        <f t="shared" si="340"/>
        <v>9.1765588372784244</v>
      </c>
      <c r="AS686" s="136">
        <f t="shared" si="340"/>
        <v>9.1685285901303786</v>
      </c>
      <c r="AT686" s="136">
        <f t="shared" si="340"/>
        <v>9.1961034995446216</v>
      </c>
      <c r="AU686" s="136">
        <f t="shared" si="337"/>
        <v>9.100522582809937</v>
      </c>
    </row>
    <row r="687" spans="1:47" ht="12.95" customHeight="1" x14ac:dyDescent="0.2">
      <c r="A687" s="177" t="s">
        <v>1755</v>
      </c>
      <c r="B687" s="263"/>
      <c r="C687" s="264">
        <v>58572.9113</v>
      </c>
      <c r="D687" s="264">
        <v>2.0000000000000001E-4</v>
      </c>
      <c r="E687" s="129">
        <f t="shared" si="322"/>
        <v>78158.059608360636</v>
      </c>
      <c r="F687" s="129">
        <f t="shared" si="323"/>
        <v>78158</v>
      </c>
      <c r="G687" s="130">
        <f t="shared" si="320"/>
        <v>1.4147800007776823E-2</v>
      </c>
      <c r="J687" s="130"/>
      <c r="K687" s="129">
        <f t="shared" si="321"/>
        <v>1.4147800007776823E-2</v>
      </c>
      <c r="O687" s="199">
        <f t="shared" ca="1" si="341"/>
        <v>1.4044375003248094E-2</v>
      </c>
      <c r="P687" s="129" t="s">
        <v>567</v>
      </c>
      <c r="Q687" s="201">
        <f t="shared" si="324"/>
        <v>43554.4113</v>
      </c>
      <c r="S687" s="131">
        <v>1</v>
      </c>
      <c r="T687" s="129" t="s">
        <v>567</v>
      </c>
      <c r="Z687" s="24">
        <f t="shared" si="325"/>
        <v>78158</v>
      </c>
      <c r="AA687" s="136">
        <f t="shared" si="326"/>
        <v>-3.8000281742313347E-5</v>
      </c>
      <c r="AB687" s="136">
        <f t="shared" si="327"/>
        <v>1.4185800289519136E-2</v>
      </c>
      <c r="AC687" s="136">
        <f t="shared" si="338"/>
        <v>1.4185800289519136E-2</v>
      </c>
      <c r="AD687" s="136"/>
      <c r="AE687" s="136">
        <f t="shared" si="328"/>
        <v>2.012369298541212E-4</v>
      </c>
      <c r="AF687" s="202">
        <f t="shared" si="329"/>
        <v>43554.4113</v>
      </c>
      <c r="AG687" s="203"/>
      <c r="AH687" s="24">
        <f t="shared" si="330"/>
        <v>7.3332253423507091E-3</v>
      </c>
      <c r="AI687" s="24">
        <f t="shared" si="331"/>
        <v>0.70495335563273509</v>
      </c>
      <c r="AJ687" s="24">
        <f t="shared" si="332"/>
        <v>0.69732499810981741</v>
      </c>
      <c r="AK687" s="24">
        <f t="shared" si="333"/>
        <v>5.4290677354557705E-2</v>
      </c>
      <c r="AL687" s="24">
        <f t="shared" si="334"/>
        <v>2.9596211002769341</v>
      </c>
      <c r="AM687" s="24">
        <f t="shared" si="335"/>
        <v>10.96038350159415</v>
      </c>
      <c r="AN687" s="136">
        <f t="shared" si="340"/>
        <v>9.1773756395579476</v>
      </c>
      <c r="AO687" s="136">
        <f t="shared" si="340"/>
        <v>9.1773186815581411</v>
      </c>
      <c r="AP687" s="136">
        <f t="shared" si="340"/>
        <v>9.1775145019676732</v>
      </c>
      <c r="AQ687" s="136">
        <f t="shared" si="340"/>
        <v>9.1768412348848685</v>
      </c>
      <c r="AR687" s="136">
        <f t="shared" si="340"/>
        <v>9.1791555738701049</v>
      </c>
      <c r="AS687" s="136">
        <f t="shared" si="340"/>
        <v>9.1711943772550075</v>
      </c>
      <c r="AT687" s="136">
        <f t="shared" si="340"/>
        <v>9.1985150931942048</v>
      </c>
      <c r="AU687" s="136">
        <f t="shared" si="337"/>
        <v>9.1038932113252145</v>
      </c>
    </row>
    <row r="688" spans="1:47" ht="12.95" customHeight="1" x14ac:dyDescent="0.2">
      <c r="A688" s="259" t="s">
        <v>1762</v>
      </c>
      <c r="B688" s="260" t="s">
        <v>644</v>
      </c>
      <c r="C688" s="261">
        <v>58596.650999999998</v>
      </c>
      <c r="D688" s="261" t="s">
        <v>62</v>
      </c>
      <c r="E688" s="129">
        <f t="shared" si="322"/>
        <v>78258.081138119524</v>
      </c>
      <c r="F688" s="129">
        <f t="shared" si="323"/>
        <v>78258</v>
      </c>
      <c r="G688" s="130">
        <f t="shared" si="320"/>
        <v>1.9257799998740666E-2</v>
      </c>
      <c r="J688" s="130"/>
      <c r="K688" s="129">
        <f t="shared" si="321"/>
        <v>1.9257799998740666E-2</v>
      </c>
      <c r="O688" s="199">
        <f t="shared" ca="1" si="341"/>
        <v>1.4236523658907707E-2</v>
      </c>
      <c r="P688" s="129" t="s">
        <v>567</v>
      </c>
      <c r="Q688" s="201">
        <f t="shared" si="324"/>
        <v>43578.150999999998</v>
      </c>
      <c r="S688" s="131">
        <v>1</v>
      </c>
      <c r="T688" s="129" t="s">
        <v>567</v>
      </c>
      <c r="Z688" s="24">
        <f t="shared" si="325"/>
        <v>78258</v>
      </c>
      <c r="AA688" s="136">
        <f t="shared" si="326"/>
        <v>-2.7960426925093852E-5</v>
      </c>
      <c r="AB688" s="136">
        <f t="shared" si="327"/>
        <v>1.9285760425665759E-2</v>
      </c>
      <c r="AC688" s="136">
        <f t="shared" si="338"/>
        <v>1.9285760425665759E-2</v>
      </c>
      <c r="AD688" s="136"/>
      <c r="AE688" s="136">
        <f t="shared" si="328"/>
        <v>3.7194055519617551E-4</v>
      </c>
      <c r="AF688" s="202">
        <f t="shared" si="329"/>
        <v>43578.150999999998</v>
      </c>
      <c r="AG688" s="203"/>
      <c r="AH688" s="24">
        <f t="shared" si="330"/>
        <v>7.2705659971679304E-3</v>
      </c>
      <c r="AI688" s="24">
        <f t="shared" si="331"/>
        <v>0.7045660812900385</v>
      </c>
      <c r="AJ688" s="24">
        <f t="shared" si="332"/>
        <v>0.6920905244621931</v>
      </c>
      <c r="AK688" s="24">
        <f t="shared" si="333"/>
        <v>5.2142110387630565E-2</v>
      </c>
      <c r="AL688" s="24">
        <f t="shared" si="334"/>
        <v>2.9668984185124203</v>
      </c>
      <c r="AM688" s="24">
        <f t="shared" si="335"/>
        <v>11.419444174457771</v>
      </c>
      <c r="AN688" s="136">
        <f t="shared" si="340"/>
        <v>9.1872259927687256</v>
      </c>
      <c r="AO688" s="136">
        <f t="shared" si="340"/>
        <v>9.1871703857028102</v>
      </c>
      <c r="AP688" s="136">
        <f t="shared" si="340"/>
        <v>9.1873610965445547</v>
      </c>
      <c r="AQ688" s="136">
        <f t="shared" si="340"/>
        <v>9.1867069950155056</v>
      </c>
      <c r="AR688" s="136">
        <f t="shared" si="340"/>
        <v>9.1889500068482821</v>
      </c>
      <c r="AS688" s="136">
        <f t="shared" si="340"/>
        <v>9.1812532700069909</v>
      </c>
      <c r="AT688" s="136">
        <f t="shared" si="340"/>
        <v>9.2076058550925346</v>
      </c>
      <c r="AU688" s="136">
        <f t="shared" si="337"/>
        <v>9.1166125642130567</v>
      </c>
    </row>
    <row r="689" spans="1:47" ht="12.95" customHeight="1" x14ac:dyDescent="0.2">
      <c r="A689" s="259" t="s">
        <v>1756</v>
      </c>
      <c r="B689" s="260" t="s">
        <v>644</v>
      </c>
      <c r="C689" s="261">
        <v>58597.35817</v>
      </c>
      <c r="D689" s="261">
        <v>6.0000000000000002E-5</v>
      </c>
      <c r="E689" s="129">
        <f t="shared" si="322"/>
        <v>78261.060629233543</v>
      </c>
      <c r="F689" s="129">
        <f t="shared" si="323"/>
        <v>78261</v>
      </c>
      <c r="G689" s="130">
        <f t="shared" si="320"/>
        <v>1.4390100004675332E-2</v>
      </c>
      <c r="J689" s="130"/>
      <c r="K689" s="129">
        <f t="shared" si="321"/>
        <v>1.4390100004675332E-2</v>
      </c>
      <c r="O689" s="199">
        <f t="shared" ca="1" si="341"/>
        <v>1.4242288118577473E-2</v>
      </c>
      <c r="P689" s="129" t="s">
        <v>567</v>
      </c>
      <c r="Q689" s="201">
        <f t="shared" si="324"/>
        <v>43578.85817</v>
      </c>
      <c r="S689" s="131">
        <v>1</v>
      </c>
      <c r="T689" s="129" t="s">
        <v>567</v>
      </c>
      <c r="Z689" s="24">
        <f t="shared" si="325"/>
        <v>78261</v>
      </c>
      <c r="AA689" s="136">
        <f t="shared" si="326"/>
        <v>-2.766591936457629E-5</v>
      </c>
      <c r="AB689" s="136">
        <f t="shared" si="327"/>
        <v>1.441776592403991E-2</v>
      </c>
      <c r="AC689" s="136">
        <f t="shared" si="338"/>
        <v>1.441776592403991E-2</v>
      </c>
      <c r="AD689" s="136"/>
      <c r="AE689" s="136">
        <f t="shared" si="328"/>
        <v>2.0787197424040638E-4</v>
      </c>
      <c r="AF689" s="202">
        <f t="shared" si="329"/>
        <v>43578.85817</v>
      </c>
      <c r="AG689" s="203"/>
      <c r="AH689" s="24">
        <f t="shared" si="330"/>
        <v>7.268675820728464E-3</v>
      </c>
      <c r="AI689" s="24">
        <f t="shared" si="331"/>
        <v>0.70455471109119516</v>
      </c>
      <c r="AJ689" s="24">
        <f t="shared" si="332"/>
        <v>0.69193301133789775</v>
      </c>
      <c r="AK689" s="24">
        <f t="shared" si="333"/>
        <v>5.2077646467489781E-2</v>
      </c>
      <c r="AL689" s="24">
        <f t="shared" si="334"/>
        <v>2.9671166151219941</v>
      </c>
      <c r="AM689" s="24">
        <f t="shared" si="335"/>
        <v>11.433797978572624</v>
      </c>
      <c r="AN689" s="136">
        <f t="shared" si="340"/>
        <v>9.1875214199612909</v>
      </c>
      <c r="AO689" s="136">
        <f t="shared" si="340"/>
        <v>9.1874658549521566</v>
      </c>
      <c r="AP689" s="136">
        <f t="shared" si="340"/>
        <v>9.187656407937471</v>
      </c>
      <c r="AQ689" s="136">
        <f t="shared" si="340"/>
        <v>9.1870028946103179</v>
      </c>
      <c r="AR689" s="136">
        <f t="shared" si="340"/>
        <v>9.1892437299761074</v>
      </c>
      <c r="AS689" s="136">
        <f t="shared" si="340"/>
        <v>9.1815550206497072</v>
      </c>
      <c r="AT689" s="136">
        <f t="shared" si="340"/>
        <v>9.2078783475733506</v>
      </c>
      <c r="AU689" s="136">
        <f t="shared" si="337"/>
        <v>9.1169941447996923</v>
      </c>
    </row>
    <row r="690" spans="1:47" ht="12.95" customHeight="1" x14ac:dyDescent="0.2">
      <c r="A690" s="259" t="s">
        <v>1758</v>
      </c>
      <c r="B690" s="260" t="s">
        <v>644</v>
      </c>
      <c r="C690" s="261">
        <v>58625.602400000003</v>
      </c>
      <c r="D690" s="261">
        <v>1E-4</v>
      </c>
      <c r="E690" s="129">
        <f t="shared" si="322"/>
        <v>78380.060915313923</v>
      </c>
      <c r="F690" s="129">
        <f t="shared" si="323"/>
        <v>78380</v>
      </c>
      <c r="G690" s="130">
        <f t="shared" ref="G690:G720" si="342">C690-(C$7+F690*C$8)</f>
        <v>1.4458000005106442E-2</v>
      </c>
      <c r="J690" s="130"/>
      <c r="K690" s="129">
        <f t="shared" ref="K690:K720" si="343">G690</f>
        <v>1.4458000005106442E-2</v>
      </c>
      <c r="O690" s="199">
        <f t="shared" ca="1" si="341"/>
        <v>1.4470945018812409E-2</v>
      </c>
      <c r="P690" s="129" t="s">
        <v>567</v>
      </c>
      <c r="Q690" s="201">
        <f t="shared" si="324"/>
        <v>43607.102400000003</v>
      </c>
      <c r="S690" s="131">
        <v>1</v>
      </c>
      <c r="T690" s="129" t="s">
        <v>567</v>
      </c>
      <c r="Z690" s="24">
        <f t="shared" si="325"/>
        <v>78380</v>
      </c>
      <c r="AA690" s="136">
        <f t="shared" si="326"/>
        <v>-1.6294893616670275E-5</v>
      </c>
      <c r="AB690" s="136">
        <f t="shared" si="327"/>
        <v>1.4474294898723112E-2</v>
      </c>
      <c r="AC690" s="136">
        <f t="shared" si="338"/>
        <v>1.4474294898723112E-2</v>
      </c>
      <c r="AD690" s="136"/>
      <c r="AE690" s="136">
        <f t="shared" si="328"/>
        <v>2.095052128152019E-4</v>
      </c>
      <c r="AF690" s="202">
        <f t="shared" si="329"/>
        <v>43607.102400000003</v>
      </c>
      <c r="AG690" s="203"/>
      <c r="AH690" s="24">
        <f t="shared" si="330"/>
        <v>7.1932134984763578E-3</v>
      </c>
      <c r="AI690" s="24">
        <f t="shared" si="331"/>
        <v>0.70411532093609752</v>
      </c>
      <c r="AJ690" s="24">
        <f t="shared" si="332"/>
        <v>0.68566257203223724</v>
      </c>
      <c r="AK690" s="24">
        <f t="shared" si="333"/>
        <v>4.9520265500614759E-2</v>
      </c>
      <c r="AL690" s="24">
        <f t="shared" si="334"/>
        <v>2.9757661514596467</v>
      </c>
      <c r="AM690" s="24">
        <f t="shared" si="335"/>
        <v>12.033147905002744</v>
      </c>
      <c r="AN690" s="136">
        <f t="shared" si="340"/>
        <v>9.1992362338794766</v>
      </c>
      <c r="AO690" s="136">
        <f t="shared" si="340"/>
        <v>9.1991824080519216</v>
      </c>
      <c r="AP690" s="136">
        <f t="shared" si="340"/>
        <v>9.199366488080571</v>
      </c>
      <c r="AQ690" s="136">
        <f t="shared" si="340"/>
        <v>9.1987369168980706</v>
      </c>
      <c r="AR690" s="136">
        <f t="shared" si="340"/>
        <v>9.2008897346199081</v>
      </c>
      <c r="AS690" s="136">
        <f t="shared" si="340"/>
        <v>9.1935237436699158</v>
      </c>
      <c r="AT690" s="136">
        <f t="shared" si="340"/>
        <v>9.2186767080916088</v>
      </c>
      <c r="AU690" s="136">
        <f t="shared" si="337"/>
        <v>9.1321301747362256</v>
      </c>
    </row>
    <row r="691" spans="1:47" ht="12.95" customHeight="1" x14ac:dyDescent="0.2">
      <c r="A691" s="247" t="s">
        <v>1759</v>
      </c>
      <c r="B691" s="248" t="s">
        <v>644</v>
      </c>
      <c r="C691" s="249">
        <v>58835.892500000002</v>
      </c>
      <c r="D691" s="249">
        <v>1E-4</v>
      </c>
      <c r="E691" s="129">
        <f t="shared" si="322"/>
        <v>79266.067793882277</v>
      </c>
      <c r="F691" s="129">
        <f t="shared" si="323"/>
        <v>79266</v>
      </c>
      <c r="G691" s="130">
        <f t="shared" si="342"/>
        <v>1.6090600009192713E-2</v>
      </c>
      <c r="J691" s="130"/>
      <c r="K691" s="129">
        <f t="shared" si="343"/>
        <v>1.6090600009192713E-2</v>
      </c>
      <c r="O691" s="199">
        <f t="shared" ca="1" si="341"/>
        <v>1.617338210795638E-2</v>
      </c>
      <c r="P691" s="129" t="s">
        <v>567</v>
      </c>
      <c r="Q691" s="201">
        <f t="shared" si="324"/>
        <v>43817.392500000002</v>
      </c>
      <c r="S691" s="131">
        <v>1</v>
      </c>
      <c r="T691" s="129" t="s">
        <v>567</v>
      </c>
      <c r="Z691" s="24">
        <f t="shared" si="325"/>
        <v>79266</v>
      </c>
      <c r="AA691" s="136">
        <f t="shared" si="326"/>
        <v>5.0150953303476631E-5</v>
      </c>
      <c r="AB691" s="136">
        <f t="shared" si="327"/>
        <v>1.6040449055889236E-2</v>
      </c>
      <c r="AC691" s="136">
        <f t="shared" si="338"/>
        <v>1.6040449055889236E-2</v>
      </c>
      <c r="AD691" s="136"/>
      <c r="AE691" s="136">
        <f t="shared" si="328"/>
        <v>2.5729600591457787E-4</v>
      </c>
      <c r="AF691" s="202">
        <f t="shared" si="329"/>
        <v>43817.392500000002</v>
      </c>
      <c r="AG691" s="203"/>
      <c r="AH691" s="24">
        <f t="shared" si="330"/>
        <v>6.602467073396498E-3</v>
      </c>
      <c r="AI691" s="24">
        <f t="shared" si="331"/>
        <v>0.7015507366029623</v>
      </c>
      <c r="AJ691" s="24">
        <f t="shared" si="332"/>
        <v>0.63762249559546491</v>
      </c>
      <c r="AK691" s="24">
        <f t="shared" si="333"/>
        <v>3.0463702627316798E-2</v>
      </c>
      <c r="AL691" s="24">
        <f t="shared" si="334"/>
        <v>3.039871648262511</v>
      </c>
      <c r="AM691" s="24">
        <f t="shared" si="335"/>
        <v>19.644666005254649</v>
      </c>
      <c r="AN691" s="136">
        <f t="shared" ref="AN691:AT700" si="344">$AU691+$AB$7*SIN(AO691)</f>
        <v>9.2862578616039553</v>
      </c>
      <c r="AO691" s="136">
        <f t="shared" si="344"/>
        <v>9.2862209815394632</v>
      </c>
      <c r="AP691" s="136">
        <f t="shared" si="344"/>
        <v>9.2863451035688929</v>
      </c>
      <c r="AQ691" s="136">
        <f t="shared" si="344"/>
        <v>9.2859273550115304</v>
      </c>
      <c r="AR691" s="136">
        <f t="shared" si="344"/>
        <v>9.2873332445384484</v>
      </c>
      <c r="AS691" s="136">
        <f t="shared" si="344"/>
        <v>9.282600763891379</v>
      </c>
      <c r="AT691" s="136">
        <f t="shared" si="344"/>
        <v>9.2985190305369994</v>
      </c>
      <c r="AU691" s="136">
        <f t="shared" si="337"/>
        <v>9.2448236413225082</v>
      </c>
    </row>
    <row r="692" spans="1:47" ht="12.95" customHeight="1" x14ac:dyDescent="0.2">
      <c r="A692" s="247" t="s">
        <v>1760</v>
      </c>
      <c r="B692" s="248" t="s">
        <v>644</v>
      </c>
      <c r="C692" s="249">
        <v>58886.921900000001</v>
      </c>
      <c r="D692" s="249">
        <v>2.0000000000000001E-4</v>
      </c>
      <c r="E692" s="129">
        <f t="shared" si="322"/>
        <v>79481.067926599964</v>
      </c>
      <c r="F692" s="129">
        <f t="shared" si="323"/>
        <v>79481</v>
      </c>
      <c r="G692" s="130">
        <f t="shared" si="342"/>
        <v>1.6122100001666695E-2</v>
      </c>
      <c r="J692" s="130"/>
      <c r="K692" s="129">
        <f t="shared" si="343"/>
        <v>1.6122100001666695E-2</v>
      </c>
      <c r="O692" s="199">
        <f t="shared" ca="1" si="341"/>
        <v>1.6586501717624519E-2</v>
      </c>
      <c r="P692" s="129" t="s">
        <v>567</v>
      </c>
      <c r="Q692" s="201">
        <f t="shared" si="324"/>
        <v>43868.421900000001</v>
      </c>
      <c r="S692" s="131">
        <v>1</v>
      </c>
      <c r="T692" s="129" t="s">
        <v>567</v>
      </c>
      <c r="Z692" s="24">
        <f t="shared" si="325"/>
        <v>79481</v>
      </c>
      <c r="AA692" s="136">
        <f t="shared" si="326"/>
        <v>6.1709414165690528E-5</v>
      </c>
      <c r="AB692" s="136">
        <f t="shared" si="327"/>
        <v>1.6060390587501003E-2</v>
      </c>
      <c r="AC692" s="136">
        <f t="shared" si="338"/>
        <v>1.6060390587501003E-2</v>
      </c>
      <c r="AD692" s="136"/>
      <c r="AE692" s="136">
        <f t="shared" si="328"/>
        <v>2.579361458230908E-4</v>
      </c>
      <c r="AF692" s="202">
        <f t="shared" si="329"/>
        <v>43868.421900000001</v>
      </c>
      <c r="AG692" s="203"/>
      <c r="AH692" s="24">
        <f t="shared" si="330"/>
        <v>6.4517082742587229E-3</v>
      </c>
      <c r="AI692" s="24">
        <f t="shared" si="331"/>
        <v>0.70111457804733812</v>
      </c>
      <c r="AJ692" s="24">
        <f t="shared" si="332"/>
        <v>0.6256107858268557</v>
      </c>
      <c r="AK692" s="24">
        <f t="shared" si="333"/>
        <v>2.5836109308084287E-2</v>
      </c>
      <c r="AL692" s="24">
        <f t="shared" si="334"/>
        <v>3.055365477292832</v>
      </c>
      <c r="AM692" s="24">
        <f t="shared" si="335"/>
        <v>23.180170621327569</v>
      </c>
      <c r="AN692" s="136">
        <f t="shared" si="344"/>
        <v>9.3073324502944246</v>
      </c>
      <c r="AO692" s="136">
        <f t="shared" si="344"/>
        <v>9.3073005967930413</v>
      </c>
      <c r="AP692" s="136">
        <f t="shared" si="344"/>
        <v>9.3074075113735901</v>
      </c>
      <c r="AQ692" s="136">
        <f t="shared" si="344"/>
        <v>9.3070486529419352</v>
      </c>
      <c r="AR692" s="136">
        <f t="shared" si="344"/>
        <v>9.3082531001027284</v>
      </c>
      <c r="AS692" s="136">
        <f t="shared" si="344"/>
        <v>9.3042098966521394</v>
      </c>
      <c r="AT692" s="136">
        <f t="shared" si="344"/>
        <v>9.3177750651536844</v>
      </c>
      <c r="AU692" s="136">
        <f t="shared" si="337"/>
        <v>9.2721702500313707</v>
      </c>
    </row>
    <row r="693" spans="1:47" ht="12.95" customHeight="1" x14ac:dyDescent="0.2">
      <c r="A693" s="247" t="s">
        <v>1760</v>
      </c>
      <c r="B693" s="248" t="s">
        <v>644</v>
      </c>
      <c r="C693" s="249">
        <v>58943.410600000003</v>
      </c>
      <c r="D693" s="249">
        <v>1E-4</v>
      </c>
      <c r="E693" s="129">
        <f t="shared" si="322"/>
        <v>79719.069509943103</v>
      </c>
      <c r="F693" s="129">
        <f t="shared" si="323"/>
        <v>79719</v>
      </c>
      <c r="G693" s="130">
        <f t="shared" si="342"/>
        <v>1.6497900011017919E-2</v>
      </c>
      <c r="J693" s="130"/>
      <c r="K693" s="129">
        <f t="shared" si="343"/>
        <v>1.6497900011017919E-2</v>
      </c>
      <c r="O693" s="199">
        <f t="shared" ca="1" si="341"/>
        <v>1.7043815518094335E-2</v>
      </c>
      <c r="P693" s="129" t="s">
        <v>567</v>
      </c>
      <c r="Q693" s="201">
        <f t="shared" si="324"/>
        <v>43924.910600000003</v>
      </c>
      <c r="S693" s="131">
        <v>1</v>
      </c>
      <c r="T693" s="129" t="s">
        <v>567</v>
      </c>
      <c r="Z693" s="24">
        <f t="shared" si="325"/>
        <v>79719</v>
      </c>
      <c r="AA693" s="136">
        <f t="shared" si="326"/>
        <v>7.256272576183255E-5</v>
      </c>
      <c r="AB693" s="136">
        <f t="shared" si="327"/>
        <v>1.6425337285256088E-2</v>
      </c>
      <c r="AC693" s="136">
        <f t="shared" si="338"/>
        <v>1.6425337285256088E-2</v>
      </c>
      <c r="AD693" s="136"/>
      <c r="AE693" s="136">
        <f t="shared" si="328"/>
        <v>2.6979170493442384E-4</v>
      </c>
      <c r="AF693" s="202">
        <f t="shared" si="329"/>
        <v>43924.910600000003</v>
      </c>
      <c r="AG693" s="203"/>
      <c r="AH693" s="24">
        <f t="shared" si="330"/>
        <v>6.2815863858548763E-3</v>
      </c>
      <c r="AI693" s="24">
        <f t="shared" si="331"/>
        <v>0.70071586213261527</v>
      </c>
      <c r="AJ693" s="24">
        <f t="shared" si="332"/>
        <v>0.6121553261179622</v>
      </c>
      <c r="AK693" s="24">
        <f t="shared" si="333"/>
        <v>2.0712431556344665E-2</v>
      </c>
      <c r="AL693" s="24">
        <f t="shared" si="334"/>
        <v>3.0724962468750689</v>
      </c>
      <c r="AM693" s="24">
        <f t="shared" si="335"/>
        <v>28.933548252754971</v>
      </c>
      <c r="AN693" s="136">
        <f t="shared" si="344"/>
        <v>9.330647514889419</v>
      </c>
      <c r="AO693" s="136">
        <f t="shared" si="344"/>
        <v>9.3306215496340794</v>
      </c>
      <c r="AP693" s="136">
        <f t="shared" si="344"/>
        <v>9.3307084852060296</v>
      </c>
      <c r="AQ693" s="136">
        <f t="shared" si="344"/>
        <v>9.3304174090563095</v>
      </c>
      <c r="AR693" s="136">
        <f t="shared" si="344"/>
        <v>9.3313919537123748</v>
      </c>
      <c r="AS693" s="136">
        <f t="shared" si="344"/>
        <v>9.3281287504998751</v>
      </c>
      <c r="AT693" s="136">
        <f t="shared" si="344"/>
        <v>9.3390515298041024</v>
      </c>
      <c r="AU693" s="136">
        <f t="shared" si="337"/>
        <v>9.3024423099044355</v>
      </c>
    </row>
    <row r="694" spans="1:47" ht="12.95" customHeight="1" x14ac:dyDescent="0.2">
      <c r="A694" s="247" t="s">
        <v>1763</v>
      </c>
      <c r="B694" s="248" t="s">
        <v>644</v>
      </c>
      <c r="C694" s="249">
        <v>58967.631000000001</v>
      </c>
      <c r="D694" s="249" t="s">
        <v>62</v>
      </c>
      <c r="E694" s="129">
        <f t="shared" si="322"/>
        <v>79821.116353811056</v>
      </c>
      <c r="F694" s="129">
        <f t="shared" si="323"/>
        <v>79821</v>
      </c>
      <c r="G694" s="130">
        <f t="shared" si="342"/>
        <v>2.7616100000159349E-2</v>
      </c>
      <c r="J694" s="130"/>
      <c r="K694" s="129">
        <f t="shared" si="343"/>
        <v>2.7616100000159349E-2</v>
      </c>
      <c r="O694" s="199">
        <f t="shared" ca="1" si="341"/>
        <v>1.7239807146867125E-2</v>
      </c>
      <c r="P694" s="129" t="s">
        <v>567</v>
      </c>
      <c r="Q694" s="201">
        <f t="shared" si="324"/>
        <v>43949.131000000001</v>
      </c>
      <c r="S694" s="131">
        <v>1</v>
      </c>
      <c r="T694" s="129" t="s">
        <v>567</v>
      </c>
      <c r="Z694" s="24">
        <f t="shared" si="325"/>
        <v>79821</v>
      </c>
      <c r="AA694" s="136">
        <f t="shared" si="326"/>
        <v>7.6607889658034979E-5</v>
      </c>
      <c r="AB694" s="136">
        <f t="shared" si="327"/>
        <v>2.7539492110501315E-2</v>
      </c>
      <c r="AC694" s="136">
        <f t="shared" si="338"/>
        <v>2.7539492110501315E-2</v>
      </c>
      <c r="AD694" s="136"/>
      <c r="AE694" s="136">
        <f t="shared" si="328"/>
        <v>7.5842362570436423E-4</v>
      </c>
      <c r="AF694" s="202">
        <f t="shared" si="329"/>
        <v>43949.131000000001</v>
      </c>
      <c r="AG694" s="203"/>
      <c r="AH694" s="24">
        <f t="shared" si="330"/>
        <v>6.2076545897510613E-3</v>
      </c>
      <c r="AI694" s="24">
        <f t="shared" si="331"/>
        <v>0.70057196692489709</v>
      </c>
      <c r="AJ694" s="24">
        <f t="shared" si="332"/>
        <v>0.60633790910992558</v>
      </c>
      <c r="AK694" s="24">
        <f t="shared" si="333"/>
        <v>1.8516290362139681E-2</v>
      </c>
      <c r="AL694" s="24">
        <f t="shared" si="334"/>
        <v>3.0798324309420124</v>
      </c>
      <c r="AM694" s="24">
        <f t="shared" si="335"/>
        <v>32.373008920877432</v>
      </c>
      <c r="AN694" s="136">
        <f t="shared" si="344"/>
        <v>9.3406358796781852</v>
      </c>
      <c r="AO694" s="136">
        <f t="shared" si="344"/>
        <v>9.3406125277338425</v>
      </c>
      <c r="AP694" s="136">
        <f t="shared" si="344"/>
        <v>9.3406906438087294</v>
      </c>
      <c r="AQ694" s="136">
        <f t="shared" si="344"/>
        <v>9.3404293307359936</v>
      </c>
      <c r="AR694" s="136">
        <f t="shared" si="344"/>
        <v>9.3413034499371559</v>
      </c>
      <c r="AS694" s="136">
        <f t="shared" si="344"/>
        <v>9.3383791763712871</v>
      </c>
      <c r="AT694" s="136">
        <f t="shared" si="344"/>
        <v>9.3481592636497108</v>
      </c>
      <c r="AU694" s="136">
        <f t="shared" si="337"/>
        <v>9.3154160498500342</v>
      </c>
    </row>
    <row r="695" spans="1:47" ht="12.95" customHeight="1" x14ac:dyDescent="0.2">
      <c r="A695" s="265" t="s">
        <v>1763</v>
      </c>
      <c r="B695" s="266" t="s">
        <v>644</v>
      </c>
      <c r="C695" s="249">
        <v>59203.306600000004</v>
      </c>
      <c r="D695" s="249" t="s">
        <v>1505</v>
      </c>
      <c r="E695" s="129">
        <f t="shared" si="322"/>
        <v>80814.078945539004</v>
      </c>
      <c r="F695" s="129">
        <f t="shared" si="323"/>
        <v>80814</v>
      </c>
      <c r="G695" s="130">
        <f t="shared" si="342"/>
        <v>1.8737400001555216E-2</v>
      </c>
      <c r="J695" s="130"/>
      <c r="K695" s="129">
        <f t="shared" si="343"/>
        <v>1.8737400001555216E-2</v>
      </c>
      <c r="O695" s="199">
        <f t="shared" ca="1" si="341"/>
        <v>1.9147843297566886E-2</v>
      </c>
      <c r="P695" s="129" t="s">
        <v>567</v>
      </c>
      <c r="Q695" s="201">
        <f t="shared" si="324"/>
        <v>44184.806600000004</v>
      </c>
      <c r="S695" s="131">
        <v>1</v>
      </c>
      <c r="T695" s="129" t="s">
        <v>567</v>
      </c>
      <c r="Z695" s="24">
        <f t="shared" si="325"/>
        <v>80814</v>
      </c>
      <c r="AA695" s="136">
        <f t="shared" si="326"/>
        <v>9.8356301546455305E-5</v>
      </c>
      <c r="AB695" s="136">
        <f t="shared" si="327"/>
        <v>1.863904370000876E-2</v>
      </c>
      <c r="AC695" s="136">
        <f t="shared" si="338"/>
        <v>1.863904370000876E-2</v>
      </c>
      <c r="AD695" s="136"/>
      <c r="AE695" s="136">
        <f t="shared" si="328"/>
        <v>3.4741395005083626E-4</v>
      </c>
      <c r="AF695" s="202">
        <f t="shared" si="329"/>
        <v>44184.806600000004</v>
      </c>
      <c r="AG695" s="203"/>
      <c r="AH695" s="24">
        <f t="shared" si="330"/>
        <v>5.4572263416394831E-3</v>
      </c>
      <c r="AI695" s="24">
        <f t="shared" si="331"/>
        <v>0.70001371519252586</v>
      </c>
      <c r="AJ695" s="24">
        <f t="shared" si="332"/>
        <v>0.54812836704253742</v>
      </c>
      <c r="AK695" s="24">
        <f t="shared" si="333"/>
        <v>-2.8686107106101004E-3</v>
      </c>
      <c r="AL695" s="24">
        <f t="shared" si="334"/>
        <v>-3.1320304721682497</v>
      </c>
      <c r="AM695" s="24">
        <f t="shared" si="335"/>
        <v>-209.15570125577557</v>
      </c>
      <c r="AN695" s="136">
        <f t="shared" si="344"/>
        <v>9.4378089323909595</v>
      </c>
      <c r="AO695" s="136">
        <f t="shared" si="344"/>
        <v>9.437812635321901</v>
      </c>
      <c r="AP695" s="136">
        <f t="shared" si="344"/>
        <v>9.4378002911711132</v>
      </c>
      <c r="AQ695" s="136">
        <f t="shared" si="344"/>
        <v>9.4378414418405843</v>
      </c>
      <c r="AR695" s="136">
        <f t="shared" si="344"/>
        <v>9.4377042613597641</v>
      </c>
      <c r="AS695" s="136">
        <f t="shared" si="344"/>
        <v>9.4381615692017835</v>
      </c>
      <c r="AT695" s="136">
        <f t="shared" si="344"/>
        <v>9.4366370881582906</v>
      </c>
      <c r="AU695" s="136">
        <f t="shared" si="337"/>
        <v>9.4417192240263095</v>
      </c>
    </row>
    <row r="696" spans="1:47" ht="12.95" customHeight="1" x14ac:dyDescent="0.2">
      <c r="A696" s="247" t="s">
        <v>1763</v>
      </c>
      <c r="B696" s="248" t="s">
        <v>644</v>
      </c>
      <c r="C696" s="249">
        <v>59204.256200000003</v>
      </c>
      <c r="D696" s="249" t="s">
        <v>1505</v>
      </c>
      <c r="E696" s="129">
        <f t="shared" si="322"/>
        <v>80818.079857288481</v>
      </c>
      <c r="F696" s="129">
        <f t="shared" si="323"/>
        <v>80818</v>
      </c>
      <c r="G696" s="130">
        <f t="shared" si="342"/>
        <v>1.895380000496516E-2</v>
      </c>
      <c r="J696" s="130"/>
      <c r="K696" s="129">
        <f t="shared" si="343"/>
        <v>1.895380000496516E-2</v>
      </c>
      <c r="O696" s="199">
        <f t="shared" ca="1" si="341"/>
        <v>1.9155529243793268E-2</v>
      </c>
      <c r="P696" s="129" t="s">
        <v>567</v>
      </c>
      <c r="Q696" s="201">
        <f t="shared" si="324"/>
        <v>44185.756200000003</v>
      </c>
      <c r="S696" s="131">
        <v>1</v>
      </c>
      <c r="T696" s="129" t="s">
        <v>567</v>
      </c>
      <c r="Z696" s="24">
        <f t="shared" si="325"/>
        <v>80818</v>
      </c>
      <c r="AA696" s="136">
        <f t="shared" si="326"/>
        <v>9.8383397061584631E-5</v>
      </c>
      <c r="AB696" s="136">
        <f t="shared" si="327"/>
        <v>1.8855416607903575E-2</v>
      </c>
      <c r="AC696" s="136">
        <f t="shared" si="338"/>
        <v>1.8855416607903575E-2</v>
      </c>
      <c r="AD696" s="136"/>
      <c r="AE696" s="136">
        <f t="shared" si="328"/>
        <v>3.5552673545760595E-4</v>
      </c>
      <c r="AF696" s="202">
        <f t="shared" si="329"/>
        <v>44185.756200000003</v>
      </c>
      <c r="AG696" s="203"/>
      <c r="AH696" s="24">
        <f t="shared" si="330"/>
        <v>5.4540951011546037E-3</v>
      </c>
      <c r="AI696" s="24">
        <f t="shared" si="331"/>
        <v>0.70001455135851831</v>
      </c>
      <c r="AJ696" s="24">
        <f t="shared" si="332"/>
        <v>0.54788815212187192</v>
      </c>
      <c r="AK696" s="24">
        <f t="shared" si="333"/>
        <v>-2.9547594435046331E-3</v>
      </c>
      <c r="AL696" s="24">
        <f t="shared" si="334"/>
        <v>-3.1317432961981178</v>
      </c>
      <c r="AM696" s="24">
        <f t="shared" si="335"/>
        <v>-203.0572911647381</v>
      </c>
      <c r="AN696" s="136">
        <f t="shared" si="344"/>
        <v>9.4382002793701112</v>
      </c>
      <c r="AO696" s="136">
        <f t="shared" si="344"/>
        <v>9.4382040933728835</v>
      </c>
      <c r="AP696" s="136">
        <f t="shared" si="344"/>
        <v>9.4381913788854472</v>
      </c>
      <c r="AQ696" s="136">
        <f t="shared" si="344"/>
        <v>9.4382337643352319</v>
      </c>
      <c r="AR696" s="136">
        <f t="shared" si="344"/>
        <v>9.4380924668450881</v>
      </c>
      <c r="AS696" s="136">
        <f t="shared" si="344"/>
        <v>9.438563501724337</v>
      </c>
      <c r="AT696" s="136">
        <f t="shared" si="344"/>
        <v>9.4369932526061842</v>
      </c>
      <c r="AU696" s="136">
        <f t="shared" si="337"/>
        <v>9.4422279981418242</v>
      </c>
    </row>
    <row r="697" spans="1:47" ht="12.95" customHeight="1" x14ac:dyDescent="0.2">
      <c r="A697" s="247" t="s">
        <v>1763</v>
      </c>
      <c r="B697" s="248" t="s">
        <v>646</v>
      </c>
      <c r="C697" s="249">
        <v>59204.371299999999</v>
      </c>
      <c r="D697" s="249" t="s">
        <v>1505</v>
      </c>
      <c r="E697" s="129">
        <f t="shared" si="322"/>
        <v>80818.564803520945</v>
      </c>
      <c r="F697" s="129">
        <f t="shared" si="323"/>
        <v>80818.5</v>
      </c>
      <c r="G697" s="130">
        <f t="shared" si="342"/>
        <v>1.5380850003566593E-2</v>
      </c>
      <c r="J697" s="130"/>
      <c r="K697" s="129">
        <f t="shared" si="343"/>
        <v>1.5380850003566593E-2</v>
      </c>
      <c r="O697" s="199">
        <f t="shared" ca="1" si="341"/>
        <v>1.9156489987071562E-2</v>
      </c>
      <c r="P697" s="129" t="s">
        <v>567</v>
      </c>
      <c r="Q697" s="201">
        <f t="shared" si="324"/>
        <v>44185.871299999999</v>
      </c>
      <c r="S697" s="131">
        <v>1</v>
      </c>
      <c r="T697" s="129" t="s">
        <v>567</v>
      </c>
      <c r="Z697" s="24">
        <f t="shared" si="325"/>
        <v>80818.5</v>
      </c>
      <c r="AA697" s="136">
        <f t="shared" si="326"/>
        <v>9.8386751992143688E-5</v>
      </c>
      <c r="AB697" s="136">
        <f t="shared" si="327"/>
        <v>1.5282463251574448E-2</v>
      </c>
      <c r="AC697" s="136">
        <f t="shared" si="338"/>
        <v>1.5282463251574448E-2</v>
      </c>
      <c r="AD697" s="136"/>
      <c r="AE697" s="136">
        <f t="shared" si="328"/>
        <v>2.3355368303572347E-4</v>
      </c>
      <c r="AF697" s="202">
        <f t="shared" si="329"/>
        <v>44185.871299999999</v>
      </c>
      <c r="AG697" s="203"/>
      <c r="AH697" s="24">
        <f t="shared" si="330"/>
        <v>5.4537036370851692E-3</v>
      </c>
      <c r="AI697" s="24">
        <f t="shared" si="331"/>
        <v>0.70001465761893122</v>
      </c>
      <c r="AJ697" s="24">
        <f t="shared" si="332"/>
        <v>0.54785812203862017</v>
      </c>
      <c r="AK697" s="24">
        <f t="shared" si="333"/>
        <v>-2.9655280327363634E-3</v>
      </c>
      <c r="AL697" s="24">
        <f t="shared" si="334"/>
        <v>-3.1317073991531559</v>
      </c>
      <c r="AM697" s="24">
        <f t="shared" si="335"/>
        <v>-202.31990247870229</v>
      </c>
      <c r="AN697" s="136">
        <f t="shared" si="344"/>
        <v>9.438249197775793</v>
      </c>
      <c r="AO697" s="136">
        <f t="shared" si="344"/>
        <v>9.4382530256617212</v>
      </c>
      <c r="AP697" s="136">
        <f t="shared" si="344"/>
        <v>9.4382402648845432</v>
      </c>
      <c r="AQ697" s="136">
        <f t="shared" si="344"/>
        <v>9.4382828046754224</v>
      </c>
      <c r="AR697" s="136">
        <f t="shared" si="344"/>
        <v>9.4381409925761073</v>
      </c>
      <c r="AS697" s="136">
        <f t="shared" si="344"/>
        <v>9.4386137432937254</v>
      </c>
      <c r="AT697" s="136">
        <f t="shared" si="344"/>
        <v>9.437037773256634</v>
      </c>
      <c r="AU697" s="136">
        <f t="shared" si="337"/>
        <v>9.442291594906262</v>
      </c>
    </row>
    <row r="698" spans="1:47" ht="12.95" customHeight="1" x14ac:dyDescent="0.2">
      <c r="A698" s="247" t="s">
        <v>1763</v>
      </c>
      <c r="B698" s="248" t="s">
        <v>646</v>
      </c>
      <c r="C698" s="249">
        <v>59214.340799999998</v>
      </c>
      <c r="D698" s="249" t="s">
        <v>1505</v>
      </c>
      <c r="E698" s="129">
        <f t="shared" si="322"/>
        <v>80860.568899652368</v>
      </c>
      <c r="F698" s="129">
        <f t="shared" si="323"/>
        <v>80860.5</v>
      </c>
      <c r="G698" s="130">
        <f t="shared" si="342"/>
        <v>1.6353049999452196E-2</v>
      </c>
      <c r="J698" s="130"/>
      <c r="K698" s="129">
        <f t="shared" si="343"/>
        <v>1.6353049999452196E-2</v>
      </c>
      <c r="O698" s="199">
        <f t="shared" ca="1" si="341"/>
        <v>1.923719242244859E-2</v>
      </c>
      <c r="P698" s="129" t="s">
        <v>567</v>
      </c>
      <c r="Q698" s="201">
        <f t="shared" si="324"/>
        <v>44195.840799999998</v>
      </c>
      <c r="S698" s="131">
        <v>1</v>
      </c>
      <c r="T698" s="129" t="s">
        <v>567</v>
      </c>
      <c r="Z698" s="24">
        <f t="shared" si="325"/>
        <v>80860.5</v>
      </c>
      <c r="AA698" s="136">
        <f t="shared" si="326"/>
        <v>9.8643251416777843E-5</v>
      </c>
      <c r="AB698" s="136">
        <f t="shared" si="327"/>
        <v>1.6254406748035417E-2</v>
      </c>
      <c r="AC698" s="136">
        <f t="shared" si="338"/>
        <v>1.6254406748035417E-2</v>
      </c>
      <c r="AD698" s="136"/>
      <c r="AE698" s="136">
        <f t="shared" si="328"/>
        <v>2.6420573873057931E-4</v>
      </c>
      <c r="AF698" s="202">
        <f t="shared" si="329"/>
        <v>44195.840799999998</v>
      </c>
      <c r="AG698" s="203"/>
      <c r="AH698" s="24">
        <f t="shared" si="330"/>
        <v>5.4207739205098032E-3</v>
      </c>
      <c r="AI698" s="24">
        <f t="shared" si="331"/>
        <v>0.70002496366643474</v>
      </c>
      <c r="AJ698" s="24">
        <f t="shared" si="332"/>
        <v>0.54533304248781078</v>
      </c>
      <c r="AK698" s="24">
        <f t="shared" si="333"/>
        <v>-3.87008742487795E-3</v>
      </c>
      <c r="AL698" s="24">
        <f t="shared" si="334"/>
        <v>-3.1286920043409876</v>
      </c>
      <c r="AM698" s="24">
        <f t="shared" si="335"/>
        <v>-155.0288069661612</v>
      </c>
      <c r="AN698" s="136">
        <f t="shared" si="344"/>
        <v>9.4423583732725618</v>
      </c>
      <c r="AO698" s="136">
        <f t="shared" si="344"/>
        <v>9.442363366614881</v>
      </c>
      <c r="AP698" s="136">
        <f t="shared" si="344"/>
        <v>9.442346719568965</v>
      </c>
      <c r="AQ698" s="136">
        <f t="shared" si="344"/>
        <v>9.4424022183140419</v>
      </c>
      <c r="AR698" s="136">
        <f t="shared" si="344"/>
        <v>9.4422171940628612</v>
      </c>
      <c r="AS698" s="136">
        <f t="shared" si="344"/>
        <v>9.4428340387206653</v>
      </c>
      <c r="AT698" s="136">
        <f t="shared" si="344"/>
        <v>9.4407775913749994</v>
      </c>
      <c r="AU698" s="136">
        <f t="shared" si="337"/>
        <v>9.4476337231191572</v>
      </c>
    </row>
    <row r="699" spans="1:47" ht="12.95" customHeight="1" x14ac:dyDescent="0.2">
      <c r="A699" s="128" t="s">
        <v>1771</v>
      </c>
      <c r="B699" s="268" t="s">
        <v>646</v>
      </c>
      <c r="C699" s="269">
        <v>59257.811900000001</v>
      </c>
      <c r="D699" s="270">
        <v>1E-4</v>
      </c>
      <c r="E699" s="129">
        <f t="shared" si="322"/>
        <v>81043.723948886429</v>
      </c>
      <c r="F699" s="129">
        <f t="shared" si="323"/>
        <v>81043.5</v>
      </c>
      <c r="G699" s="130">
        <f t="shared" si="342"/>
        <v>5.3153350003412925E-2</v>
      </c>
      <c r="J699" s="130"/>
      <c r="K699" s="129">
        <f t="shared" si="343"/>
        <v>5.3153350003412925E-2</v>
      </c>
      <c r="O699" s="199">
        <f t="shared" ca="1" si="341"/>
        <v>1.9588824462305643E-2</v>
      </c>
      <c r="P699" s="129" t="s">
        <v>567</v>
      </c>
      <c r="Q699" s="201">
        <f t="shared" si="324"/>
        <v>44239.311900000001</v>
      </c>
      <c r="S699" s="131">
        <v>1</v>
      </c>
      <c r="T699" s="129" t="s">
        <v>567</v>
      </c>
      <c r="Z699" s="24">
        <f t="shared" si="325"/>
        <v>81043.5</v>
      </c>
      <c r="AA699" s="136">
        <f t="shared" si="326"/>
        <v>9.9185749461099849E-5</v>
      </c>
      <c r="AB699" s="136">
        <f t="shared" si="327"/>
        <v>5.3054164253951826E-2</v>
      </c>
      <c r="AC699" s="136">
        <f t="shared" si="338"/>
        <v>5.3054164253951826E-2</v>
      </c>
      <c r="AD699" s="136"/>
      <c r="AE699" s="136">
        <f t="shared" si="328"/>
        <v>2.8147443446852995E-3</v>
      </c>
      <c r="AF699" s="202">
        <f t="shared" si="329"/>
        <v>44239.311900000001</v>
      </c>
      <c r="AG699" s="203"/>
      <c r="AH699" s="24">
        <f t="shared" si="330"/>
        <v>5.2762252345541294E-3</v>
      </c>
      <c r="AI699" s="24">
        <f t="shared" si="331"/>
        <v>0.700101711495976</v>
      </c>
      <c r="AJ699" s="24">
        <f t="shared" si="332"/>
        <v>0.53427208521540503</v>
      </c>
      <c r="AK699" s="24">
        <f t="shared" si="333"/>
        <v>-7.8113092601159451E-3</v>
      </c>
      <c r="AL699" s="24">
        <f t="shared" si="334"/>
        <v>-3.115552013064546</v>
      </c>
      <c r="AM699" s="24">
        <f t="shared" si="335"/>
        <v>-76.798686177626067</v>
      </c>
      <c r="AN699" s="136">
        <f t="shared" si="344"/>
        <v>9.4602636532629543</v>
      </c>
      <c r="AO699" s="136">
        <f t="shared" si="344"/>
        <v>9.4602736995640697</v>
      </c>
      <c r="AP699" s="136">
        <f t="shared" si="344"/>
        <v>9.4602401908061822</v>
      </c>
      <c r="AQ699" s="136">
        <f t="shared" si="344"/>
        <v>9.4603519571571102</v>
      </c>
      <c r="AR699" s="136">
        <f t="shared" si="344"/>
        <v>9.4599791692583555</v>
      </c>
      <c r="AS699" s="136">
        <f t="shared" si="344"/>
        <v>9.461222593413968</v>
      </c>
      <c r="AT699" s="136">
        <f t="shared" si="344"/>
        <v>9.4570753938152343</v>
      </c>
      <c r="AU699" s="136">
        <f t="shared" si="337"/>
        <v>9.4709101389039088</v>
      </c>
    </row>
    <row r="700" spans="1:47" ht="12.95" customHeight="1" x14ac:dyDescent="0.2">
      <c r="A700" s="259" t="s">
        <v>1765</v>
      </c>
      <c r="B700" s="260" t="s">
        <v>644</v>
      </c>
      <c r="C700" s="261">
        <v>59295.633600000001</v>
      </c>
      <c r="D700" s="261">
        <v>2.9999999999999997E-4</v>
      </c>
      <c r="E700" s="129">
        <f t="shared" si="322"/>
        <v>81203.076606758332</v>
      </c>
      <c r="F700" s="129">
        <f t="shared" si="323"/>
        <v>81203</v>
      </c>
      <c r="G700" s="130">
        <f t="shared" si="342"/>
        <v>1.818230000208132E-2</v>
      </c>
      <c r="J700" s="130"/>
      <c r="K700" s="129">
        <f t="shared" si="343"/>
        <v>1.818230000208132E-2</v>
      </c>
      <c r="O700" s="199">
        <f t="shared" ca="1" si="341"/>
        <v>1.9895301568082696E-2</v>
      </c>
      <c r="P700" s="129" t="s">
        <v>567</v>
      </c>
      <c r="Q700" s="201">
        <f t="shared" si="324"/>
        <v>44277.133600000001</v>
      </c>
      <c r="S700" s="131">
        <v>1</v>
      </c>
      <c r="T700" s="129" t="s">
        <v>567</v>
      </c>
      <c r="Z700" s="24">
        <f t="shared" si="325"/>
        <v>81203</v>
      </c>
      <c r="AA700" s="136">
        <f t="shared" si="326"/>
        <v>9.8915566694638898E-5</v>
      </c>
      <c r="AB700" s="136">
        <f t="shared" si="327"/>
        <v>1.8083384435386679E-2</v>
      </c>
      <c r="AC700" s="136">
        <f t="shared" si="338"/>
        <v>1.8083384435386679E-2</v>
      </c>
      <c r="AD700" s="136"/>
      <c r="AE700" s="136">
        <f t="shared" si="328"/>
        <v>3.2700879263798519E-4</v>
      </c>
      <c r="AF700" s="202">
        <f t="shared" si="329"/>
        <v>44277.133600000001</v>
      </c>
      <c r="AG700" s="203"/>
      <c r="AH700" s="24">
        <f t="shared" si="330"/>
        <v>5.1488402507876823E-3</v>
      </c>
      <c r="AI700" s="24">
        <f t="shared" si="331"/>
        <v>0.70021087163442242</v>
      </c>
      <c r="AJ700" s="24">
        <f t="shared" si="332"/>
        <v>0.52455359237227017</v>
      </c>
      <c r="AK700" s="24">
        <f t="shared" si="333"/>
        <v>-1.124626666086203E-2</v>
      </c>
      <c r="AL700" s="24">
        <f t="shared" si="334"/>
        <v>-3.1040963121809413</v>
      </c>
      <c r="AM700" s="24">
        <f t="shared" si="335"/>
        <v>-53.332287633983832</v>
      </c>
      <c r="AN700" s="136">
        <f t="shared" si="344"/>
        <v>9.4758717303277589</v>
      </c>
      <c r="AO700" s="136">
        <f t="shared" si="344"/>
        <v>9.4758861287756506</v>
      </c>
      <c r="AP700" s="136">
        <f t="shared" si="344"/>
        <v>9.475838071257785</v>
      </c>
      <c r="AQ700" s="136">
        <f t="shared" si="344"/>
        <v>9.4759984726899162</v>
      </c>
      <c r="AR700" s="136">
        <f t="shared" si="344"/>
        <v>9.4754631064369743</v>
      </c>
      <c r="AS700" s="136">
        <f t="shared" si="344"/>
        <v>9.4772500372574591</v>
      </c>
      <c r="AT700" s="136">
        <f t="shared" si="344"/>
        <v>9.4712862904091804</v>
      </c>
      <c r="AU700" s="136">
        <f t="shared" si="337"/>
        <v>9.4911975067600167</v>
      </c>
    </row>
    <row r="701" spans="1:47" ht="12.95" customHeight="1" x14ac:dyDescent="0.2">
      <c r="A701" s="126" t="s">
        <v>1767</v>
      </c>
      <c r="B701" s="127" t="s">
        <v>644</v>
      </c>
      <c r="C701" s="324">
        <v>59295.64000000013</v>
      </c>
      <c r="D701" s="323"/>
      <c r="E701" s="129">
        <f t="shared" si="322"/>
        <v>81203.103571623244</v>
      </c>
      <c r="F701" s="129">
        <f t="shared" si="323"/>
        <v>81203</v>
      </c>
      <c r="G701" s="130">
        <f t="shared" si="342"/>
        <v>2.4582300131442025E-2</v>
      </c>
      <c r="J701" s="130"/>
      <c r="K701" s="129">
        <f t="shared" si="343"/>
        <v>2.4582300131442025E-2</v>
      </c>
      <c r="O701" s="199">
        <f t="shared" ca="1" si="341"/>
        <v>1.9895301568082696E-2</v>
      </c>
      <c r="P701" s="129" t="s">
        <v>567</v>
      </c>
      <c r="Q701" s="201">
        <f t="shared" si="324"/>
        <v>44277.14000000013</v>
      </c>
      <c r="S701" s="131">
        <v>1</v>
      </c>
      <c r="T701" s="129" t="s">
        <v>567</v>
      </c>
      <c r="Z701" s="24">
        <f t="shared" si="325"/>
        <v>81203</v>
      </c>
      <c r="AA701" s="136">
        <f t="shared" si="326"/>
        <v>9.8915566694638898E-5</v>
      </c>
      <c r="AB701" s="136">
        <f t="shared" si="327"/>
        <v>2.4483384564747385E-2</v>
      </c>
      <c r="AC701" s="136">
        <f t="shared" si="338"/>
        <v>2.4483384564747385E-2</v>
      </c>
      <c r="AD701" s="136"/>
      <c r="AE701" s="136">
        <f t="shared" si="328"/>
        <v>5.9943611974531052E-4</v>
      </c>
      <c r="AF701" s="202">
        <f t="shared" si="329"/>
        <v>44277.14000000013</v>
      </c>
      <c r="AG701" s="203"/>
      <c r="AH701" s="24">
        <f t="shared" si="330"/>
        <v>5.1488402507876823E-3</v>
      </c>
      <c r="AI701" s="24">
        <f t="shared" si="331"/>
        <v>0.70021087163442242</v>
      </c>
      <c r="AJ701" s="24">
        <f t="shared" si="332"/>
        <v>0.52455359237227017</v>
      </c>
      <c r="AK701" s="24">
        <f t="shared" si="333"/>
        <v>-1.124626666086203E-2</v>
      </c>
      <c r="AL701" s="24">
        <f t="shared" si="334"/>
        <v>-3.1040963121809413</v>
      </c>
      <c r="AM701" s="24">
        <f t="shared" si="335"/>
        <v>-53.332287633983832</v>
      </c>
      <c r="AN701" s="136">
        <f t="shared" ref="AN701:AT710" si="345">$AU701+$AB$7*SIN(AO701)</f>
        <v>9.4758717303277589</v>
      </c>
      <c r="AO701" s="136">
        <f t="shared" si="345"/>
        <v>9.4758861287756506</v>
      </c>
      <c r="AP701" s="136">
        <f t="shared" si="345"/>
        <v>9.475838071257785</v>
      </c>
      <c r="AQ701" s="136">
        <f t="shared" si="345"/>
        <v>9.4759984726899162</v>
      </c>
      <c r="AR701" s="136">
        <f t="shared" si="345"/>
        <v>9.4754631064369743</v>
      </c>
      <c r="AS701" s="136">
        <f t="shared" si="345"/>
        <v>9.4772500372574591</v>
      </c>
      <c r="AT701" s="136">
        <f t="shared" si="345"/>
        <v>9.4712862904091804</v>
      </c>
      <c r="AU701" s="136">
        <f t="shared" si="337"/>
        <v>9.4911975067600167</v>
      </c>
    </row>
    <row r="702" spans="1:47" ht="12.95" customHeight="1" x14ac:dyDescent="0.2">
      <c r="A702" s="259" t="s">
        <v>1765</v>
      </c>
      <c r="B702" s="260" t="s">
        <v>646</v>
      </c>
      <c r="C702" s="261">
        <v>59295.751499999998</v>
      </c>
      <c r="D702" s="261">
        <v>2.0000000000000001E-4</v>
      </c>
      <c r="E702" s="129">
        <f t="shared" si="322"/>
        <v>81203.573350118968</v>
      </c>
      <c r="F702" s="129">
        <f t="shared" si="323"/>
        <v>81203.5</v>
      </c>
      <c r="G702" s="130">
        <f t="shared" si="342"/>
        <v>1.7409350002708379E-2</v>
      </c>
      <c r="J702" s="130"/>
      <c r="K702" s="129">
        <f t="shared" si="343"/>
        <v>1.7409350002708379E-2</v>
      </c>
      <c r="O702" s="199">
        <f t="shared" ca="1" si="341"/>
        <v>1.989626231136099E-2</v>
      </c>
      <c r="P702" s="129" t="s">
        <v>567</v>
      </c>
      <c r="Q702" s="201">
        <f t="shared" si="324"/>
        <v>44277.251499999998</v>
      </c>
      <c r="S702" s="131">
        <v>1</v>
      </c>
      <c r="T702" s="129" t="s">
        <v>567</v>
      </c>
      <c r="Z702" s="24">
        <f t="shared" si="325"/>
        <v>81203.5</v>
      </c>
      <c r="AA702" s="136">
        <f t="shared" si="326"/>
        <v>9.8913657792681388E-5</v>
      </c>
      <c r="AB702" s="136">
        <f t="shared" si="327"/>
        <v>1.7310436344915699E-2</v>
      </c>
      <c r="AC702" s="136">
        <f t="shared" si="338"/>
        <v>1.7310436344915699E-2</v>
      </c>
      <c r="AD702" s="136"/>
      <c r="AE702" s="136">
        <f t="shared" si="328"/>
        <v>2.9965120645137835E-4</v>
      </c>
      <c r="AF702" s="202">
        <f t="shared" si="329"/>
        <v>44277.251499999998</v>
      </c>
      <c r="AG702" s="203"/>
      <c r="AH702" s="24">
        <f t="shared" si="330"/>
        <v>5.1484389028856959E-3</v>
      </c>
      <c r="AI702" s="24">
        <f t="shared" si="331"/>
        <v>0.70021127576292197</v>
      </c>
      <c r="AJ702" s="24">
        <f t="shared" si="332"/>
        <v>0.52452301288604219</v>
      </c>
      <c r="AK702" s="24">
        <f t="shared" si="333"/>
        <v>-1.125703425885888E-2</v>
      </c>
      <c r="AL702" s="24">
        <f t="shared" si="334"/>
        <v>-3.1040603949169898</v>
      </c>
      <c r="AM702" s="24">
        <f t="shared" si="335"/>
        <v>-53.281238241330563</v>
      </c>
      <c r="AN702" s="136">
        <f t="shared" si="345"/>
        <v>9.4759206625531682</v>
      </c>
      <c r="AO702" s="136">
        <f t="shared" si="345"/>
        <v>9.475935074543985</v>
      </c>
      <c r="AP702" s="136">
        <f t="shared" si="345"/>
        <v>9.4758869717036927</v>
      </c>
      <c r="AQ702" s="136">
        <f t="shared" si="345"/>
        <v>9.4760475248110243</v>
      </c>
      <c r="AR702" s="136">
        <f t="shared" si="345"/>
        <v>9.4755116509828596</v>
      </c>
      <c r="AS702" s="136">
        <f t="shared" si="345"/>
        <v>9.4773002805375448</v>
      </c>
      <c r="AT702" s="136">
        <f t="shared" si="345"/>
        <v>9.4713308502532012</v>
      </c>
      <c r="AU702" s="136">
        <f t="shared" si="337"/>
        <v>9.4912611035244563</v>
      </c>
    </row>
    <row r="703" spans="1:47" ht="12.95" customHeight="1" x14ac:dyDescent="0.2">
      <c r="A703" s="259" t="s">
        <v>1765</v>
      </c>
      <c r="B703" s="260" t="s">
        <v>644</v>
      </c>
      <c r="C703" s="261">
        <v>59296.821199999998</v>
      </c>
      <c r="D703" s="261">
        <v>1E-4</v>
      </c>
      <c r="E703" s="129">
        <f t="shared" si="322"/>
        <v>81208.080274401203</v>
      </c>
      <c r="F703" s="129">
        <f t="shared" si="323"/>
        <v>81208</v>
      </c>
      <c r="G703" s="130">
        <f t="shared" si="342"/>
        <v>1.9052800002100412E-2</v>
      </c>
      <c r="J703" s="130"/>
      <c r="K703" s="129">
        <f t="shared" si="343"/>
        <v>1.9052800002100412E-2</v>
      </c>
      <c r="O703" s="199">
        <f t="shared" ca="1" si="341"/>
        <v>1.9904909000865695E-2</v>
      </c>
      <c r="P703" s="129" t="s">
        <v>567</v>
      </c>
      <c r="Q703" s="201">
        <f t="shared" si="324"/>
        <v>44278.321199999998</v>
      </c>
      <c r="S703" s="131">
        <v>1</v>
      </c>
      <c r="T703" s="129" t="s">
        <v>567</v>
      </c>
      <c r="Z703" s="24">
        <f t="shared" si="325"/>
        <v>81208</v>
      </c>
      <c r="AA703" s="136">
        <f t="shared" si="326"/>
        <v>9.8896182538175774E-5</v>
      </c>
      <c r="AB703" s="136">
        <f t="shared" si="327"/>
        <v>1.8953903819562235E-2</v>
      </c>
      <c r="AC703" s="136">
        <f t="shared" si="338"/>
        <v>1.8953903819562235E-2</v>
      </c>
      <c r="AD703" s="136"/>
      <c r="AE703" s="136">
        <f t="shared" si="328"/>
        <v>3.5925047000121588E-4</v>
      </c>
      <c r="AF703" s="202">
        <f t="shared" si="329"/>
        <v>44278.321199999998</v>
      </c>
      <c r="AG703" s="203"/>
      <c r="AH703" s="24">
        <f t="shared" si="330"/>
        <v>5.1448262066312268E-3</v>
      </c>
      <c r="AI703" s="24">
        <f t="shared" si="331"/>
        <v>0.70021493034407889</v>
      </c>
      <c r="AJ703" s="24">
        <f t="shared" si="332"/>
        <v>0.52424776546622565</v>
      </c>
      <c r="AK703" s="24">
        <f t="shared" si="333"/>
        <v>-1.1353942548495229E-2</v>
      </c>
      <c r="AL703" s="24">
        <f t="shared" si="334"/>
        <v>-3.1037371376639893</v>
      </c>
      <c r="AM703" s="24">
        <f t="shared" si="335"/>
        <v>-52.826149779612422</v>
      </c>
      <c r="AN703" s="136">
        <f t="shared" si="345"/>
        <v>9.4763610538648777</v>
      </c>
      <c r="AO703" s="136">
        <f t="shared" si="345"/>
        <v>9.4763755877106153</v>
      </c>
      <c r="AP703" s="136">
        <f t="shared" si="345"/>
        <v>9.4763270770578281</v>
      </c>
      <c r="AQ703" s="136">
        <f t="shared" si="345"/>
        <v>9.4764889949954867</v>
      </c>
      <c r="AR703" s="136">
        <f t="shared" si="345"/>
        <v>9.4759485536413024</v>
      </c>
      <c r="AS703" s="136">
        <f t="shared" si="345"/>
        <v>9.4777524702191176</v>
      </c>
      <c r="AT703" s="136">
        <f t="shared" si="345"/>
        <v>9.4717318924860301</v>
      </c>
      <c r="AU703" s="136">
        <f t="shared" si="337"/>
        <v>9.4918334744044088</v>
      </c>
    </row>
    <row r="704" spans="1:47" ht="12.95" customHeight="1" x14ac:dyDescent="0.2">
      <c r="A704" s="126" t="s">
        <v>1767</v>
      </c>
      <c r="B704" s="127" t="s">
        <v>644</v>
      </c>
      <c r="C704" s="324">
        <v>59335.034500000067</v>
      </c>
      <c r="D704" s="323"/>
      <c r="E704" s="129">
        <f t="shared" si="322"/>
        <v>81369.082844911463</v>
      </c>
      <c r="F704" s="129">
        <f t="shared" si="323"/>
        <v>81369</v>
      </c>
      <c r="G704" s="130">
        <f t="shared" si="342"/>
        <v>1.9662900071125478E-2</v>
      </c>
      <c r="J704" s="130"/>
      <c r="K704" s="129">
        <f t="shared" si="343"/>
        <v>1.9662900071125478E-2</v>
      </c>
      <c r="O704" s="199">
        <f t="shared" ca="1" si="341"/>
        <v>2.0214268336477631E-2</v>
      </c>
      <c r="P704" s="129" t="s">
        <v>567</v>
      </c>
      <c r="Q704" s="201">
        <f t="shared" si="324"/>
        <v>44316.534500000067</v>
      </c>
      <c r="S704" s="131">
        <v>1</v>
      </c>
      <c r="T704" s="129" t="s">
        <v>567</v>
      </c>
      <c r="Z704" s="24">
        <f t="shared" si="325"/>
        <v>81369</v>
      </c>
      <c r="AA704" s="136">
        <f t="shared" si="326"/>
        <v>9.7925668915075682E-5</v>
      </c>
      <c r="AB704" s="136">
        <f t="shared" si="327"/>
        <v>1.9564974402210403E-2</v>
      </c>
      <c r="AC704" s="136">
        <f t="shared" si="338"/>
        <v>1.9564974402210403E-2</v>
      </c>
      <c r="AD704" s="136"/>
      <c r="AE704" s="136">
        <f t="shared" si="328"/>
        <v>3.827882233591483E-4</v>
      </c>
      <c r="AF704" s="202">
        <f t="shared" si="329"/>
        <v>44316.534500000067</v>
      </c>
      <c r="AG704" s="203"/>
      <c r="AH704" s="24">
        <f t="shared" si="330"/>
        <v>5.0149069290081208E-3</v>
      </c>
      <c r="AI704" s="24">
        <f t="shared" si="331"/>
        <v>0.70036632630326512</v>
      </c>
      <c r="AJ704" s="24">
        <f t="shared" si="332"/>
        <v>0.51436209436940661</v>
      </c>
      <c r="AK704" s="24">
        <f t="shared" si="333"/>
        <v>-1.4820984683840435E-2</v>
      </c>
      <c r="AL704" s="24">
        <f t="shared" si="334"/>
        <v>-3.0921692529037061</v>
      </c>
      <c r="AM704" s="24">
        <f t="shared" si="335"/>
        <v>-40.458423410323292</v>
      </c>
      <c r="AN704" s="136">
        <f t="shared" si="345"/>
        <v>9.4921189563886621</v>
      </c>
      <c r="AO704" s="136">
        <f t="shared" si="345"/>
        <v>9.4921378089563877</v>
      </c>
      <c r="AP704" s="136">
        <f t="shared" si="345"/>
        <v>9.4920748243599071</v>
      </c>
      <c r="AQ704" s="136">
        <f t="shared" si="345"/>
        <v>9.4922852508222118</v>
      </c>
      <c r="AR704" s="136">
        <f t="shared" si="345"/>
        <v>9.4915822446186926</v>
      </c>
      <c r="AS704" s="136">
        <f t="shared" si="345"/>
        <v>9.4939310240519106</v>
      </c>
      <c r="AT704" s="136">
        <f t="shared" si="345"/>
        <v>9.4860850529520011</v>
      </c>
      <c r="AU704" s="136">
        <f t="shared" si="337"/>
        <v>9.5123116325538355</v>
      </c>
    </row>
    <row r="705" spans="1:47" ht="12.95" customHeight="1" x14ac:dyDescent="0.2">
      <c r="A705" s="126" t="s">
        <v>1767</v>
      </c>
      <c r="B705" s="127" t="s">
        <v>644</v>
      </c>
      <c r="C705" s="324">
        <v>59337.999299999792</v>
      </c>
      <c r="D705" s="323"/>
      <c r="E705" s="129">
        <f t="shared" si="322"/>
        <v>81381.574318325263</v>
      </c>
      <c r="F705" s="129">
        <f t="shared" si="323"/>
        <v>81381.5</v>
      </c>
      <c r="G705" s="130">
        <f t="shared" si="342"/>
        <v>1.7639149795286357E-2</v>
      </c>
      <c r="J705" s="130"/>
      <c r="K705" s="129">
        <f t="shared" si="343"/>
        <v>1.7639149795286357E-2</v>
      </c>
      <c r="O705" s="199">
        <f t="shared" ca="1" si="341"/>
        <v>2.0238286918435072E-2</v>
      </c>
      <c r="P705" s="129" t="s">
        <v>567</v>
      </c>
      <c r="Q705" s="201">
        <f t="shared" si="324"/>
        <v>44319.499299999792</v>
      </c>
      <c r="S705" s="131">
        <v>1</v>
      </c>
      <c r="T705" s="129" t="s">
        <v>567</v>
      </c>
      <c r="Z705" s="24">
        <f t="shared" si="325"/>
        <v>81381.5</v>
      </c>
      <c r="AA705" s="136">
        <f t="shared" si="326"/>
        <v>9.7822583623259976E-5</v>
      </c>
      <c r="AB705" s="136">
        <f t="shared" si="327"/>
        <v>1.7541327211663099E-2</v>
      </c>
      <c r="AC705" s="136">
        <f t="shared" si="338"/>
        <v>1.7541327211663099E-2</v>
      </c>
      <c r="AD705" s="136"/>
      <c r="AE705" s="136">
        <f t="shared" si="328"/>
        <v>3.0769816034663231E-4</v>
      </c>
      <c r="AF705" s="202">
        <f t="shared" si="329"/>
        <v>44319.499299999792</v>
      </c>
      <c r="AG705" s="203"/>
      <c r="AH705" s="24">
        <f t="shared" si="330"/>
        <v>5.0047662687162809E-3</v>
      </c>
      <c r="AI705" s="24">
        <f t="shared" si="331"/>
        <v>0.7003797616152927</v>
      </c>
      <c r="AJ705" s="24">
        <f t="shared" si="332"/>
        <v>0.51359148753099815</v>
      </c>
      <c r="AK705" s="24">
        <f t="shared" si="333"/>
        <v>-1.5090154084407035E-2</v>
      </c>
      <c r="AL705" s="24">
        <f t="shared" si="334"/>
        <v>-3.0912709045507372</v>
      </c>
      <c r="AM705" s="24">
        <f t="shared" si="335"/>
        <v>-39.735859225208806</v>
      </c>
      <c r="AN705" s="136">
        <f t="shared" si="345"/>
        <v>9.493342546791661</v>
      </c>
      <c r="AO705" s="136">
        <f t="shared" si="345"/>
        <v>9.4933617309994958</v>
      </c>
      <c r="AP705" s="136">
        <f t="shared" si="345"/>
        <v>9.4932976330901191</v>
      </c>
      <c r="AQ705" s="136">
        <f t="shared" si="345"/>
        <v>9.4935117969068656</v>
      </c>
      <c r="AR705" s="136">
        <f t="shared" si="345"/>
        <v>9.4927962454503536</v>
      </c>
      <c r="AS705" s="136">
        <f t="shared" si="345"/>
        <v>9.4951871420983256</v>
      </c>
      <c r="AT705" s="136">
        <f t="shared" si="345"/>
        <v>9.4871998558400303</v>
      </c>
      <c r="AU705" s="136">
        <f t="shared" si="337"/>
        <v>9.5139015516648158</v>
      </c>
    </row>
    <row r="706" spans="1:47" ht="12.95" customHeight="1" x14ac:dyDescent="0.2">
      <c r="A706" s="126" t="s">
        <v>1767</v>
      </c>
      <c r="B706" s="127" t="s">
        <v>644</v>
      </c>
      <c r="C706" s="324">
        <v>59338.1194000002</v>
      </c>
      <c r="D706" s="323"/>
      <c r="E706" s="129">
        <f t="shared" si="322"/>
        <v>81382.080330859739</v>
      </c>
      <c r="F706" s="129">
        <f t="shared" si="323"/>
        <v>81382</v>
      </c>
      <c r="G706" s="130">
        <f t="shared" si="342"/>
        <v>1.9066200198722072E-2</v>
      </c>
      <c r="J706" s="130"/>
      <c r="K706" s="129">
        <f t="shared" si="343"/>
        <v>1.9066200198722072E-2</v>
      </c>
      <c r="O706" s="199">
        <f t="shared" ca="1" si="341"/>
        <v>2.0239247661713367E-2</v>
      </c>
      <c r="P706" s="129" t="s">
        <v>567</v>
      </c>
      <c r="Q706" s="201">
        <f t="shared" si="324"/>
        <v>44319.6194000002</v>
      </c>
      <c r="S706" s="131">
        <v>1</v>
      </c>
      <c r="T706" s="129" t="s">
        <v>567</v>
      </c>
      <c r="Z706" s="24">
        <f t="shared" si="325"/>
        <v>81382</v>
      </c>
      <c r="AA706" s="136">
        <f t="shared" si="326"/>
        <v>9.7818378168939256E-5</v>
      </c>
      <c r="AB706" s="136">
        <f t="shared" si="327"/>
        <v>1.8968381820553132E-2</v>
      </c>
      <c r="AC706" s="136">
        <f t="shared" si="338"/>
        <v>1.8968381820553132E-2</v>
      </c>
      <c r="AD706" s="136"/>
      <c r="AE706" s="136">
        <f t="shared" si="328"/>
        <v>3.5979950889029053E-4</v>
      </c>
      <c r="AF706" s="202">
        <f t="shared" si="329"/>
        <v>44319.6194000002</v>
      </c>
      <c r="AG706" s="203"/>
      <c r="AH706" s="24">
        <f t="shared" si="330"/>
        <v>5.004360482261965E-3</v>
      </c>
      <c r="AI706" s="24">
        <f t="shared" si="331"/>
        <v>0.70038030406823315</v>
      </c>
      <c r="AJ706" s="24">
        <f t="shared" si="332"/>
        <v>0.51356065401294182</v>
      </c>
      <c r="AK706" s="24">
        <f t="shared" si="333"/>
        <v>-1.5100920824756881E-2</v>
      </c>
      <c r="AL706" s="24">
        <f t="shared" si="334"/>
        <v>-3.0912349698950772</v>
      </c>
      <c r="AM706" s="24">
        <f t="shared" si="335"/>
        <v>-39.707492204629887</v>
      </c>
      <c r="AN706" s="136">
        <f t="shared" si="345"/>
        <v>9.4933914909007413</v>
      </c>
      <c r="AO706" s="136">
        <f t="shared" si="345"/>
        <v>9.4934106883622409</v>
      </c>
      <c r="AP706" s="136">
        <f t="shared" si="345"/>
        <v>9.4933465459543864</v>
      </c>
      <c r="AQ706" s="136">
        <f t="shared" si="345"/>
        <v>9.4935608591712484</v>
      </c>
      <c r="AR706" s="136">
        <f t="shared" si="345"/>
        <v>9.492844806153462</v>
      </c>
      <c r="AS706" s="136">
        <f t="shared" si="345"/>
        <v>9.4952373868832165</v>
      </c>
      <c r="AT706" s="136">
        <f t="shared" si="345"/>
        <v>9.4872444493515093</v>
      </c>
      <c r="AU706" s="136">
        <f t="shared" si="337"/>
        <v>9.5139651484292553</v>
      </c>
    </row>
    <row r="707" spans="1:47" ht="12.95" customHeight="1" x14ac:dyDescent="0.2">
      <c r="A707" s="259" t="s">
        <v>1765</v>
      </c>
      <c r="B707" s="260" t="s">
        <v>644</v>
      </c>
      <c r="C707" s="261">
        <v>59342.392</v>
      </c>
      <c r="D707" s="261">
        <v>2.0000000000000001E-4</v>
      </c>
      <c r="E707" s="129">
        <f t="shared" si="322"/>
        <v>81400.0819057755</v>
      </c>
      <c r="F707" s="129">
        <f t="shared" si="323"/>
        <v>81400</v>
      </c>
      <c r="G707" s="130">
        <f t="shared" si="342"/>
        <v>1.9440000003669411E-2</v>
      </c>
      <c r="J707" s="130"/>
      <c r="K707" s="129">
        <f t="shared" si="343"/>
        <v>1.9440000003669411E-2</v>
      </c>
      <c r="O707" s="199">
        <f t="shared" ca="1" si="341"/>
        <v>2.0273834419732101E-2</v>
      </c>
      <c r="P707" s="129" t="s">
        <v>567</v>
      </c>
      <c r="Q707" s="201">
        <f t="shared" si="324"/>
        <v>44323.892</v>
      </c>
      <c r="S707" s="131">
        <v>1</v>
      </c>
      <c r="T707" s="129" t="s">
        <v>567</v>
      </c>
      <c r="Z707" s="24">
        <f t="shared" si="325"/>
        <v>81400</v>
      </c>
      <c r="AA707" s="136">
        <f t="shared" si="326"/>
        <v>9.7662788588805463E-5</v>
      </c>
      <c r="AB707" s="136">
        <f t="shared" si="327"/>
        <v>1.9342337215080607E-2</v>
      </c>
      <c r="AC707" s="136">
        <f t="shared" si="338"/>
        <v>1.9342337215080607E-2</v>
      </c>
      <c r="AD707" s="136"/>
      <c r="AE707" s="136">
        <f t="shared" si="328"/>
        <v>3.7412600894189222E-4</v>
      </c>
      <c r="AF707" s="202">
        <f t="shared" si="329"/>
        <v>44323.892</v>
      </c>
      <c r="AG707" s="203"/>
      <c r="AH707" s="24">
        <f t="shared" si="330"/>
        <v>4.9897439806818478E-3</v>
      </c>
      <c r="AI707" s="24">
        <f t="shared" si="331"/>
        <v>0.70040009062423547</v>
      </c>
      <c r="AJ707" s="24">
        <f t="shared" si="332"/>
        <v>0.51245017379258595</v>
      </c>
      <c r="AK707" s="24">
        <f t="shared" si="333"/>
        <v>-1.5488521621952184E-2</v>
      </c>
      <c r="AL707" s="24">
        <f t="shared" si="334"/>
        <v>-3.0899412847762857</v>
      </c>
      <c r="AM707" s="24">
        <f t="shared" si="335"/>
        <v>-38.712533320542441</v>
      </c>
      <c r="AN707" s="136">
        <f t="shared" si="345"/>
        <v>9.4951535044575994</v>
      </c>
      <c r="AO707" s="136">
        <f t="shared" si="345"/>
        <v>9.4951731784307203</v>
      </c>
      <c r="AP707" s="136">
        <f t="shared" si="345"/>
        <v>9.495107435846279</v>
      </c>
      <c r="AQ707" s="136">
        <f t="shared" si="345"/>
        <v>9.4953271225791109</v>
      </c>
      <c r="AR707" s="136">
        <f t="shared" si="345"/>
        <v>9.4945930262888716</v>
      </c>
      <c r="AS707" s="136">
        <f t="shared" si="345"/>
        <v>9.4970462024210587</v>
      </c>
      <c r="AT707" s="136">
        <f t="shared" si="345"/>
        <v>9.4888498883386596</v>
      </c>
      <c r="AU707" s="136">
        <f t="shared" si="337"/>
        <v>9.5162546319490673</v>
      </c>
    </row>
    <row r="708" spans="1:47" ht="12.95" customHeight="1" x14ac:dyDescent="0.2">
      <c r="A708" s="259" t="s">
        <v>1765</v>
      </c>
      <c r="B708" s="260" t="s">
        <v>646</v>
      </c>
      <c r="C708" s="261">
        <v>59342.509299999998</v>
      </c>
      <c r="D708" s="261">
        <v>2.0000000000000001E-4</v>
      </c>
      <c r="E708" s="129">
        <f t="shared" si="322"/>
        <v>81400.5761211801</v>
      </c>
      <c r="F708" s="129">
        <f t="shared" si="323"/>
        <v>81400.5</v>
      </c>
      <c r="G708" s="130">
        <f t="shared" si="342"/>
        <v>1.806705000490183E-2</v>
      </c>
      <c r="J708" s="130"/>
      <c r="K708" s="129">
        <f t="shared" si="343"/>
        <v>1.806705000490183E-2</v>
      </c>
      <c r="O708" s="199">
        <f t="shared" ca="1" si="341"/>
        <v>2.0274795163010395E-2</v>
      </c>
      <c r="P708" s="129" t="s">
        <v>567</v>
      </c>
      <c r="Q708" s="201">
        <f t="shared" si="324"/>
        <v>44324.009299999998</v>
      </c>
      <c r="S708" s="131">
        <v>1</v>
      </c>
      <c r="T708" s="129" t="s">
        <v>567</v>
      </c>
      <c r="Z708" s="24">
        <f t="shared" si="325"/>
        <v>81400.5</v>
      </c>
      <c r="AA708" s="136">
        <f t="shared" si="326"/>
        <v>9.7658350345851755E-5</v>
      </c>
      <c r="AB708" s="136">
        <f t="shared" si="327"/>
        <v>1.796939165455598E-2</v>
      </c>
      <c r="AC708" s="136">
        <f t="shared" si="338"/>
        <v>1.796939165455598E-2</v>
      </c>
      <c r="AD708" s="136"/>
      <c r="AE708" s="136">
        <f t="shared" si="328"/>
        <v>3.228990364348261E-4</v>
      </c>
      <c r="AF708" s="202">
        <f t="shared" si="329"/>
        <v>44324.009299999998</v>
      </c>
      <c r="AG708" s="203"/>
      <c r="AH708" s="24">
        <f t="shared" si="330"/>
        <v>4.9893377394388972E-3</v>
      </c>
      <c r="AI708" s="24">
        <f t="shared" si="331"/>
        <v>0.70040064742481134</v>
      </c>
      <c r="AJ708" s="24">
        <f t="shared" si="332"/>
        <v>0.5124193139656319</v>
      </c>
      <c r="AK708" s="24">
        <f t="shared" si="333"/>
        <v>-1.5499288258749324E-2</v>
      </c>
      <c r="AL708" s="24">
        <f t="shared" si="334"/>
        <v>-3.089905348027095</v>
      </c>
      <c r="AM708" s="24">
        <f t="shared" si="335"/>
        <v>-38.685605594612689</v>
      </c>
      <c r="AN708" s="136">
        <f t="shared" si="345"/>
        <v>9.4952024499969543</v>
      </c>
      <c r="AO708" s="136">
        <f t="shared" si="345"/>
        <v>9.4952221371891312</v>
      </c>
      <c r="AP708" s="136">
        <f t="shared" si="345"/>
        <v>9.4951563502048923</v>
      </c>
      <c r="AQ708" s="136">
        <f t="shared" si="345"/>
        <v>9.4953761860650943</v>
      </c>
      <c r="AR708" s="136">
        <f t="shared" si="345"/>
        <v>9.4946415889352487</v>
      </c>
      <c r="AS708" s="136">
        <f t="shared" si="345"/>
        <v>9.497096447389163</v>
      </c>
      <c r="AT708" s="136">
        <f t="shared" si="345"/>
        <v>9.4888944859000297</v>
      </c>
      <c r="AU708" s="136">
        <f t="shared" si="337"/>
        <v>9.5163182287135051</v>
      </c>
    </row>
    <row r="709" spans="1:47" ht="12.95" customHeight="1" x14ac:dyDescent="0.2">
      <c r="A709" s="126" t="s">
        <v>1767</v>
      </c>
      <c r="B709" s="127" t="s">
        <v>644</v>
      </c>
      <c r="C709" s="324">
        <v>59344.05429999996</v>
      </c>
      <c r="D709" s="323"/>
      <c r="E709" s="129">
        <f t="shared" si="322"/>
        <v>81407.085607966947</v>
      </c>
      <c r="F709" s="129">
        <f t="shared" si="323"/>
        <v>81407</v>
      </c>
      <c r="G709" s="130">
        <f t="shared" si="342"/>
        <v>2.0318699964263942E-2</v>
      </c>
      <c r="J709" s="130"/>
      <c r="K709" s="129">
        <f t="shared" si="343"/>
        <v>2.0318699964263942E-2</v>
      </c>
      <c r="O709" s="199">
        <f t="shared" ca="1" si="341"/>
        <v>2.0287284825628277E-2</v>
      </c>
      <c r="P709" s="129" t="s">
        <v>567</v>
      </c>
      <c r="Q709" s="201">
        <f t="shared" si="324"/>
        <v>44325.55429999996</v>
      </c>
      <c r="S709" s="131">
        <v>1</v>
      </c>
      <c r="T709" s="129" t="s">
        <v>567</v>
      </c>
      <c r="Z709" s="24">
        <f t="shared" si="325"/>
        <v>81407</v>
      </c>
      <c r="AA709" s="136">
        <f t="shared" si="326"/>
        <v>9.7600082156230374E-5</v>
      </c>
      <c r="AB709" s="136">
        <f t="shared" si="327"/>
        <v>2.0221099882107713E-2</v>
      </c>
      <c r="AC709" s="136">
        <f t="shared" si="338"/>
        <v>2.0221099882107713E-2</v>
      </c>
      <c r="AD709" s="136"/>
      <c r="AE709" s="136">
        <f t="shared" si="328"/>
        <v>4.0889288044217652E-4</v>
      </c>
      <c r="AF709" s="202">
        <f t="shared" si="329"/>
        <v>44325.55429999996</v>
      </c>
      <c r="AG709" s="203"/>
      <c r="AH709" s="24">
        <f t="shared" si="330"/>
        <v>4.9840554862492512E-3</v>
      </c>
      <c r="AI709" s="24">
        <f t="shared" si="331"/>
        <v>0.70040792112336803</v>
      </c>
      <c r="AJ709" s="24">
        <f t="shared" si="332"/>
        <v>0.51201807151454515</v>
      </c>
      <c r="AK709" s="24">
        <f t="shared" si="333"/>
        <v>-1.5639254278191978E-2</v>
      </c>
      <c r="AL709" s="24">
        <f t="shared" si="334"/>
        <v>-3.0894381650550096</v>
      </c>
      <c r="AM709" s="24">
        <f t="shared" si="335"/>
        <v>-38.338917458022841</v>
      </c>
      <c r="AN709" s="136">
        <f t="shared" si="345"/>
        <v>9.4958387455833524</v>
      </c>
      <c r="AO709" s="136">
        <f t="shared" si="345"/>
        <v>9.4958586045368225</v>
      </c>
      <c r="AP709" s="136">
        <f t="shared" si="345"/>
        <v>9.4957922406016841</v>
      </c>
      <c r="AQ709" s="136">
        <f t="shared" si="345"/>
        <v>9.4960140144363798</v>
      </c>
      <c r="AR709" s="136">
        <f t="shared" si="345"/>
        <v>9.4952729081946323</v>
      </c>
      <c r="AS709" s="136">
        <f t="shared" si="345"/>
        <v>9.4977496324331785</v>
      </c>
      <c r="AT709" s="136">
        <f t="shared" si="345"/>
        <v>9.4894742643192416</v>
      </c>
      <c r="AU709" s="136">
        <f t="shared" si="337"/>
        <v>9.5171449866512159</v>
      </c>
    </row>
    <row r="710" spans="1:47" ht="12.95" customHeight="1" x14ac:dyDescent="0.2">
      <c r="A710" s="259" t="s">
        <v>1765</v>
      </c>
      <c r="B710" s="260" t="s">
        <v>644</v>
      </c>
      <c r="C710" s="261">
        <v>59370.635799999996</v>
      </c>
      <c r="D710" s="261">
        <v>1E-4</v>
      </c>
      <c r="E710" s="129">
        <f t="shared" si="322"/>
        <v>81519.080380154031</v>
      </c>
      <c r="F710" s="129">
        <f t="shared" si="323"/>
        <v>81519</v>
      </c>
      <c r="G710" s="130">
        <f t="shared" si="342"/>
        <v>1.9077900004049297E-2</v>
      </c>
      <c r="J710" s="130"/>
      <c r="K710" s="129">
        <f t="shared" si="343"/>
        <v>1.9077900004049297E-2</v>
      </c>
      <c r="O710" s="199">
        <f t="shared" ca="1" si="341"/>
        <v>2.0502491319967009E-2</v>
      </c>
      <c r="P710" s="129" t="s">
        <v>567</v>
      </c>
      <c r="Q710" s="201">
        <f t="shared" si="324"/>
        <v>44352.135799999996</v>
      </c>
      <c r="S710" s="131">
        <v>1</v>
      </c>
      <c r="T710" s="129" t="s">
        <v>567</v>
      </c>
      <c r="Z710" s="24">
        <f t="shared" si="325"/>
        <v>81519</v>
      </c>
      <c r="AA710" s="136">
        <f t="shared" si="326"/>
        <v>9.6431024298414963E-5</v>
      </c>
      <c r="AB710" s="136">
        <f t="shared" si="327"/>
        <v>1.8981468979750882E-2</v>
      </c>
      <c r="AC710" s="136">
        <f t="shared" si="338"/>
        <v>1.8981468979750882E-2</v>
      </c>
      <c r="AD710" s="136"/>
      <c r="AE710" s="136">
        <f t="shared" si="328"/>
        <v>3.6029616462924499E-4</v>
      </c>
      <c r="AF710" s="202">
        <f t="shared" si="329"/>
        <v>44352.135799999996</v>
      </c>
      <c r="AG710" s="203"/>
      <c r="AH710" s="24">
        <f t="shared" si="330"/>
        <v>4.8927138843914524E-3</v>
      </c>
      <c r="AI710" s="24">
        <f t="shared" si="331"/>
        <v>0.70054355052822848</v>
      </c>
      <c r="AJ710" s="24">
        <f t="shared" si="332"/>
        <v>0.50508548748392867</v>
      </c>
      <c r="AK710" s="24">
        <f t="shared" si="333"/>
        <v>-1.8050896646991853E-2</v>
      </c>
      <c r="AL710" s="24">
        <f t="shared" si="334"/>
        <v>-3.0813866325786523</v>
      </c>
      <c r="AM710" s="24">
        <f t="shared" si="335"/>
        <v>-33.209233934186216</v>
      </c>
      <c r="AN710" s="136">
        <f t="shared" si="345"/>
        <v>9.5068037081573262</v>
      </c>
      <c r="AO710" s="136">
        <f t="shared" si="345"/>
        <v>9.5068265001681294</v>
      </c>
      <c r="AP710" s="136">
        <f t="shared" si="345"/>
        <v>9.5067502705934128</v>
      </c>
      <c r="AQ710" s="136">
        <f t="shared" si="345"/>
        <v>9.5070052279480812</v>
      </c>
      <c r="AR710" s="136">
        <f t="shared" si="345"/>
        <v>9.5061525187593414</v>
      </c>
      <c r="AS710" s="136">
        <f t="shared" si="345"/>
        <v>9.5090046551438174</v>
      </c>
      <c r="AT710" s="136">
        <f t="shared" si="345"/>
        <v>9.4994674065531317</v>
      </c>
      <c r="AU710" s="136">
        <f t="shared" si="337"/>
        <v>9.5313906618855988</v>
      </c>
    </row>
    <row r="711" spans="1:47" ht="12.95" customHeight="1" x14ac:dyDescent="0.2">
      <c r="A711" s="126" t="s">
        <v>1768</v>
      </c>
      <c r="B711" s="127" t="s">
        <v>646</v>
      </c>
      <c r="C711" s="324">
        <v>59528.714399999997</v>
      </c>
      <c r="D711" s="323">
        <v>2.0000000000000001E-4</v>
      </c>
      <c r="E711" s="129">
        <f t="shared" si="322"/>
        <v>82185.106631292132</v>
      </c>
      <c r="F711" s="129">
        <f t="shared" si="323"/>
        <v>82185</v>
      </c>
      <c r="G711" s="130">
        <f t="shared" si="342"/>
        <v>2.5308500000392087E-2</v>
      </c>
      <c r="J711" s="130"/>
      <c r="K711" s="129">
        <f t="shared" si="343"/>
        <v>2.5308500000392087E-2</v>
      </c>
      <c r="O711" s="199">
        <f t="shared" ca="1" si="341"/>
        <v>2.1782201366659898E-2</v>
      </c>
      <c r="P711" s="129" t="s">
        <v>567</v>
      </c>
      <c r="Q711" s="201">
        <f t="shared" si="324"/>
        <v>44510.214399999997</v>
      </c>
      <c r="S711" s="131">
        <v>1</v>
      </c>
      <c r="T711" s="129" t="s">
        <v>567</v>
      </c>
      <c r="Z711" s="24">
        <f t="shared" si="325"/>
        <v>82185</v>
      </c>
      <c r="AA711" s="136">
        <f t="shared" si="326"/>
        <v>8.3426459291525978E-5</v>
      </c>
      <c r="AB711" s="136">
        <f t="shared" si="327"/>
        <v>2.5225073541100561E-2</v>
      </c>
      <c r="AC711" s="136">
        <f t="shared" si="338"/>
        <v>2.5225073541100561E-2</v>
      </c>
      <c r="AD711" s="136"/>
      <c r="AE711" s="136">
        <f t="shared" si="328"/>
        <v>6.363043351539316E-4</v>
      </c>
      <c r="AF711" s="202">
        <f t="shared" si="329"/>
        <v>44510.214399999997</v>
      </c>
      <c r="AG711" s="203"/>
      <c r="AH711" s="24">
        <f t="shared" si="330"/>
        <v>4.337286951384571E-3</v>
      </c>
      <c r="AI711" s="24">
        <f t="shared" si="331"/>
        <v>0.70175335296037034</v>
      </c>
      <c r="AJ711" s="24">
        <f t="shared" si="332"/>
        <v>0.46312557774792673</v>
      </c>
      <c r="AK711" s="24">
        <f t="shared" si="333"/>
        <v>-3.2387305068785337E-2</v>
      </c>
      <c r="AL711" s="24">
        <f t="shared" si="334"/>
        <v>-3.0334241571900344</v>
      </c>
      <c r="AM711" s="24">
        <f t="shared" si="335"/>
        <v>-18.471640223508889</v>
      </c>
      <c r="AN711" s="136">
        <f t="shared" ref="AN711:AT720" si="346">$AU711+$AB$7*SIN(AO711)</f>
        <v>9.5720638344138216</v>
      </c>
      <c r="AO711" s="136">
        <f t="shared" si="346"/>
        <v>9.5721027120916791</v>
      </c>
      <c r="AP711" s="136">
        <f t="shared" si="346"/>
        <v>9.5719717019004911</v>
      </c>
      <c r="AQ711" s="136">
        <f t="shared" si="346"/>
        <v>9.5724131908657313</v>
      </c>
      <c r="AR711" s="136">
        <f t="shared" si="346"/>
        <v>9.5709255401004061</v>
      </c>
      <c r="AS711" s="136">
        <f t="shared" si="346"/>
        <v>9.5759396809877462</v>
      </c>
      <c r="AT711" s="136">
        <f t="shared" si="346"/>
        <v>9.5590540016754844</v>
      </c>
      <c r="AU711" s="136">
        <f t="shared" si="337"/>
        <v>9.6161015521186304</v>
      </c>
    </row>
    <row r="712" spans="1:47" ht="12.95" customHeight="1" x14ac:dyDescent="0.2">
      <c r="A712" s="267" t="s">
        <v>1764</v>
      </c>
      <c r="B712" s="263"/>
      <c r="C712" s="56">
        <v>59553.9859</v>
      </c>
      <c r="D712" s="56">
        <v>2.9999999999999997E-4</v>
      </c>
      <c r="E712" s="129">
        <f t="shared" si="322"/>
        <v>82291.582032805294</v>
      </c>
      <c r="F712" s="129">
        <f t="shared" si="323"/>
        <v>82291.5</v>
      </c>
      <c r="G712" s="130">
        <f t="shared" si="342"/>
        <v>1.9470150000415742E-2</v>
      </c>
      <c r="J712" s="130"/>
      <c r="K712" s="129">
        <f t="shared" si="343"/>
        <v>1.9470150000415742E-2</v>
      </c>
      <c r="O712" s="199">
        <f t="shared" ca="1" si="341"/>
        <v>2.1986839684937365E-2</v>
      </c>
      <c r="P712" s="129" t="s">
        <v>567</v>
      </c>
      <c r="Q712" s="201">
        <f t="shared" si="324"/>
        <v>44535.4859</v>
      </c>
      <c r="S712" s="131">
        <v>1</v>
      </c>
      <c r="T712" s="129" t="s">
        <v>567</v>
      </c>
      <c r="Z712" s="24">
        <f t="shared" si="325"/>
        <v>82291.5</v>
      </c>
      <c r="AA712" s="136">
        <f t="shared" si="326"/>
        <v>8.0456143327872591E-5</v>
      </c>
      <c r="AB712" s="136">
        <f t="shared" si="327"/>
        <v>1.9389693857087869E-2</v>
      </c>
      <c r="AC712" s="136">
        <f t="shared" si="338"/>
        <v>1.9389693857087869E-2</v>
      </c>
      <c r="AD712" s="136"/>
      <c r="AE712" s="136">
        <f t="shared" si="328"/>
        <v>3.7596022787159106E-4</v>
      </c>
      <c r="AF712" s="202">
        <f t="shared" si="329"/>
        <v>44535.4859</v>
      </c>
      <c r="AG712" s="203"/>
      <c r="AH712" s="24">
        <f t="shared" si="330"/>
        <v>4.2465906684208991E-3</v>
      </c>
      <c r="AI712" s="24">
        <f t="shared" si="331"/>
        <v>0.70201112400926724</v>
      </c>
      <c r="AJ712" s="24">
        <f t="shared" si="332"/>
        <v>0.45629901375094128</v>
      </c>
      <c r="AK712" s="24">
        <f t="shared" si="333"/>
        <v>-3.467895306637335E-2</v>
      </c>
      <c r="AL712" s="24">
        <f t="shared" si="334"/>
        <v>-3.0257371388070138</v>
      </c>
      <c r="AM712" s="24">
        <f t="shared" si="335"/>
        <v>-17.243567729574199</v>
      </c>
      <c r="AN712" s="136">
        <f t="shared" si="346"/>
        <v>9.5825114040984865</v>
      </c>
      <c r="AO712" s="136">
        <f t="shared" si="346"/>
        <v>9.5825525855691769</v>
      </c>
      <c r="AP712" s="136">
        <f t="shared" si="346"/>
        <v>9.5824135890953634</v>
      </c>
      <c r="AQ712" s="136">
        <f t="shared" si="346"/>
        <v>9.5828827449325544</v>
      </c>
      <c r="AR712" s="136">
        <f t="shared" si="346"/>
        <v>9.581299339765728</v>
      </c>
      <c r="AS712" s="136">
        <f t="shared" si="346"/>
        <v>9.5866449567637808</v>
      </c>
      <c r="AT712" s="136">
        <f t="shared" si="346"/>
        <v>9.5686157863461556</v>
      </c>
      <c r="AU712" s="136">
        <f t="shared" si="337"/>
        <v>9.6296476629441816</v>
      </c>
    </row>
    <row r="713" spans="1:47" ht="12.95" customHeight="1" x14ac:dyDescent="0.2">
      <c r="A713" s="126" t="s">
        <v>1767</v>
      </c>
      <c r="B713" s="127" t="s">
        <v>644</v>
      </c>
      <c r="C713" s="324">
        <v>59567.277600000147</v>
      </c>
      <c r="D713" s="323"/>
      <c r="E713" s="129">
        <f t="shared" si="322"/>
        <v>82347.583421496427</v>
      </c>
      <c r="F713" s="129">
        <f t="shared" si="323"/>
        <v>82347.5</v>
      </c>
      <c r="G713" s="130">
        <f t="shared" si="342"/>
        <v>1.979975015274249E-2</v>
      </c>
      <c r="J713" s="130"/>
      <c r="K713" s="129">
        <f t="shared" si="343"/>
        <v>1.979975015274249E-2</v>
      </c>
      <c r="O713" s="199">
        <f t="shared" ca="1" si="341"/>
        <v>2.2094442932106745E-2</v>
      </c>
      <c r="P713" s="129" t="s">
        <v>567</v>
      </c>
      <c r="Q713" s="201">
        <f t="shared" si="324"/>
        <v>44548.777600000147</v>
      </c>
      <c r="S713" s="131">
        <v>1</v>
      </c>
      <c r="T713" s="129" t="s">
        <v>567</v>
      </c>
      <c r="Z713" s="24">
        <f t="shared" si="325"/>
        <v>82347.5</v>
      </c>
      <c r="AA713" s="136">
        <f t="shared" si="326"/>
        <v>7.8803086258767176E-5</v>
      </c>
      <c r="AB713" s="136">
        <f t="shared" si="327"/>
        <v>1.9720947066483724E-2</v>
      </c>
      <c r="AC713" s="136">
        <f t="shared" si="338"/>
        <v>1.9720947066483724E-2</v>
      </c>
      <c r="AD713" s="136"/>
      <c r="AE713" s="136">
        <f t="shared" si="328"/>
        <v>3.8891575319905297E-4</v>
      </c>
      <c r="AF713" s="202">
        <f t="shared" si="329"/>
        <v>44548.777600000147</v>
      </c>
      <c r="AG713" s="203"/>
      <c r="AH713" s="24">
        <f t="shared" si="330"/>
        <v>4.1987002033517943E-3</v>
      </c>
      <c r="AI713" s="24">
        <f t="shared" si="331"/>
        <v>0.70215381364486773</v>
      </c>
      <c r="AJ713" s="24">
        <f t="shared" si="332"/>
        <v>0.4526965435653108</v>
      </c>
      <c r="AK713" s="24">
        <f t="shared" si="333"/>
        <v>-3.5883830254082295E-2</v>
      </c>
      <c r="AL713" s="24">
        <f t="shared" si="334"/>
        <v>-3.0216928130479359</v>
      </c>
      <c r="AM713" s="24">
        <f t="shared" si="335"/>
        <v>-16.660601226847003</v>
      </c>
      <c r="AN713" s="136">
        <f t="shared" si="346"/>
        <v>9.588006546479777</v>
      </c>
      <c r="AO713" s="136">
        <f t="shared" si="346"/>
        <v>9.5880489046355954</v>
      </c>
      <c r="AP713" s="136">
        <f t="shared" si="346"/>
        <v>9.5879058094062444</v>
      </c>
      <c r="AQ713" s="136">
        <f t="shared" si="346"/>
        <v>9.5883892303319112</v>
      </c>
      <c r="AR713" s="136">
        <f t="shared" si="346"/>
        <v>9.5867562358930112</v>
      </c>
      <c r="AS713" s="136">
        <f t="shared" si="346"/>
        <v>9.5922742635662637</v>
      </c>
      <c r="AT713" s="136">
        <f t="shared" si="346"/>
        <v>9.5736480254843244</v>
      </c>
      <c r="AU713" s="136">
        <f t="shared" si="337"/>
        <v>9.636770500561374</v>
      </c>
    </row>
    <row r="714" spans="1:47" ht="12.95" customHeight="1" x14ac:dyDescent="0.2">
      <c r="A714" s="126" t="s">
        <v>1769</v>
      </c>
      <c r="B714" s="127" t="s">
        <v>644</v>
      </c>
      <c r="C714" s="324">
        <v>59637.888700000003</v>
      </c>
      <c r="D714" s="323">
        <v>2.0000000000000001E-4</v>
      </c>
      <c r="E714" s="129">
        <f t="shared" si="322"/>
        <v>82645.086348658253</v>
      </c>
      <c r="F714" s="129">
        <f t="shared" si="323"/>
        <v>82645</v>
      </c>
      <c r="G714" s="130">
        <f t="shared" si="342"/>
        <v>2.0494500007771421E-2</v>
      </c>
      <c r="J714" s="130"/>
      <c r="K714" s="129">
        <f t="shared" si="343"/>
        <v>2.0494500007771421E-2</v>
      </c>
      <c r="O714" s="199">
        <f t="shared" ca="1" si="341"/>
        <v>2.2666085182694029E-2</v>
      </c>
      <c r="P714" s="129" t="s">
        <v>567</v>
      </c>
      <c r="Q714" s="201">
        <f t="shared" si="324"/>
        <v>44619.388700000003</v>
      </c>
      <c r="S714" s="131">
        <v>1</v>
      </c>
      <c r="T714" s="129" t="s">
        <v>567</v>
      </c>
      <c r="Z714" s="24">
        <f t="shared" si="325"/>
        <v>82645</v>
      </c>
      <c r="AA714" s="136">
        <f t="shared" si="326"/>
        <v>6.9014606020566249E-5</v>
      </c>
      <c r="AB714" s="136">
        <f t="shared" si="327"/>
        <v>2.0425485401750855E-2</v>
      </c>
      <c r="AC714" s="136">
        <f t="shared" si="338"/>
        <v>2.0425485401750855E-2</v>
      </c>
      <c r="AD714" s="136"/>
      <c r="AE714" s="136">
        <f t="shared" si="328"/>
        <v>4.1720045389713727E-4</v>
      </c>
      <c r="AF714" s="202">
        <f t="shared" si="329"/>
        <v>44619.388700000003</v>
      </c>
      <c r="AG714" s="203"/>
      <c r="AH714" s="24">
        <f t="shared" si="330"/>
        <v>3.9420134981135793E-3</v>
      </c>
      <c r="AI714" s="24">
        <f t="shared" si="331"/>
        <v>0.70299472732993973</v>
      </c>
      <c r="AJ714" s="24">
        <f t="shared" si="332"/>
        <v>0.43340909771621816</v>
      </c>
      <c r="AK714" s="24">
        <f t="shared" si="333"/>
        <v>-4.2283188221599051E-2</v>
      </c>
      <c r="AL714" s="24">
        <f t="shared" si="334"/>
        <v>-3.0001778246719191</v>
      </c>
      <c r="AM714" s="24">
        <f t="shared" si="335"/>
        <v>-14.119211388253314</v>
      </c>
      <c r="AN714" s="136">
        <f t="shared" si="346"/>
        <v>9.6172195839080743</v>
      </c>
      <c r="AO714" s="136">
        <f t="shared" si="346"/>
        <v>9.6172677646050229</v>
      </c>
      <c r="AP714" s="136">
        <f t="shared" si="346"/>
        <v>9.6171041429079409</v>
      </c>
      <c r="AQ714" s="136">
        <f t="shared" si="346"/>
        <v>9.6176598236005582</v>
      </c>
      <c r="AR714" s="136">
        <f t="shared" si="346"/>
        <v>9.6157729035272546</v>
      </c>
      <c r="AS714" s="136">
        <f t="shared" si="346"/>
        <v>9.6221831453133841</v>
      </c>
      <c r="AT714" s="136">
        <f t="shared" si="346"/>
        <v>9.6004380431941758</v>
      </c>
      <c r="AU714" s="136">
        <f t="shared" si="337"/>
        <v>9.6746105754027045</v>
      </c>
    </row>
    <row r="715" spans="1:47" ht="12.95" customHeight="1" x14ac:dyDescent="0.2">
      <c r="A715" s="126" t="s">
        <v>1768</v>
      </c>
      <c r="B715" s="127" t="s">
        <v>646</v>
      </c>
      <c r="C715" s="324">
        <v>59647.377999999997</v>
      </c>
      <c r="D715" s="323">
        <v>2.0000000000000001E-4</v>
      </c>
      <c r="E715" s="129">
        <f t="shared" si="322"/>
        <v>82685.067237310606</v>
      </c>
      <c r="F715" s="129">
        <f t="shared" si="323"/>
        <v>82685</v>
      </c>
      <c r="G715" s="130">
        <f t="shared" si="342"/>
        <v>1.5958500000124332E-2</v>
      </c>
      <c r="J715" s="130"/>
      <c r="K715" s="129">
        <f t="shared" si="343"/>
        <v>1.5958500000124332E-2</v>
      </c>
      <c r="O715" s="199">
        <f t="shared" ca="1" si="341"/>
        <v>2.274294464495788E-2</v>
      </c>
      <c r="P715" s="129" t="s">
        <v>567</v>
      </c>
      <c r="Q715" s="201">
        <f t="shared" si="324"/>
        <v>44628.877999999997</v>
      </c>
      <c r="S715" s="131">
        <v>1</v>
      </c>
      <c r="T715" s="129" t="s">
        <v>567</v>
      </c>
      <c r="Z715" s="24">
        <f t="shared" si="325"/>
        <v>82685</v>
      </c>
      <c r="AA715" s="136">
        <f t="shared" si="326"/>
        <v>6.7574512098822481E-5</v>
      </c>
      <c r="AB715" s="136">
        <f t="shared" si="327"/>
        <v>1.5890925488025509E-2</v>
      </c>
      <c r="AC715" s="136">
        <f t="shared" si="338"/>
        <v>1.5890925488025509E-2</v>
      </c>
      <c r="AD715" s="136"/>
      <c r="AE715" s="136">
        <f t="shared" si="328"/>
        <v>2.5252151286597876E-4</v>
      </c>
      <c r="AF715" s="202">
        <f t="shared" si="329"/>
        <v>44628.877999999997</v>
      </c>
      <c r="AG715" s="203"/>
      <c r="AH715" s="24">
        <f t="shared" si="330"/>
        <v>3.9072150041918607E-3</v>
      </c>
      <c r="AI715" s="24">
        <f t="shared" si="331"/>
        <v>0.70311846139268397</v>
      </c>
      <c r="AJ715" s="24">
        <f t="shared" si="332"/>
        <v>0.43079664977403254</v>
      </c>
      <c r="AK715" s="24">
        <f t="shared" si="333"/>
        <v>-4.314338922885786E-2</v>
      </c>
      <c r="AL715" s="24">
        <f t="shared" si="334"/>
        <v>-2.9972809750050269</v>
      </c>
      <c r="AM715" s="24">
        <f t="shared" si="335"/>
        <v>-13.83483192386915</v>
      </c>
      <c r="AN715" s="136">
        <f t="shared" si="346"/>
        <v>9.6211501626173348</v>
      </c>
      <c r="AO715" s="136">
        <f t="shared" si="346"/>
        <v>9.6211990683724107</v>
      </c>
      <c r="AP715" s="136">
        <f t="shared" si="346"/>
        <v>9.6210328558355247</v>
      </c>
      <c r="AQ715" s="136">
        <f t="shared" si="346"/>
        <v>9.6215977730673181</v>
      </c>
      <c r="AR715" s="136">
        <f t="shared" si="346"/>
        <v>9.6196780107913948</v>
      </c>
      <c r="AS715" s="136">
        <f t="shared" si="346"/>
        <v>9.6262049636671634</v>
      </c>
      <c r="AT715" s="136">
        <f t="shared" si="346"/>
        <v>9.6040478148415769</v>
      </c>
      <c r="AU715" s="136">
        <f t="shared" si="337"/>
        <v>9.6796983165578432</v>
      </c>
    </row>
    <row r="716" spans="1:47" ht="12.95" customHeight="1" x14ac:dyDescent="0.2">
      <c r="A716" s="126" t="s">
        <v>1769</v>
      </c>
      <c r="B716" s="127" t="s">
        <v>644</v>
      </c>
      <c r="C716" s="324">
        <v>59710.6351</v>
      </c>
      <c r="D716" s="323">
        <v>1E-4</v>
      </c>
      <c r="E716" s="129">
        <f t="shared" si="322"/>
        <v>82951.585850018906</v>
      </c>
      <c r="F716" s="129">
        <f t="shared" si="323"/>
        <v>82951.5</v>
      </c>
      <c r="G716" s="130">
        <f t="shared" si="342"/>
        <v>2.0376150001538917E-2</v>
      </c>
      <c r="J716" s="130"/>
      <c r="K716" s="129">
        <f t="shared" si="343"/>
        <v>2.0376150001538917E-2</v>
      </c>
      <c r="O716" s="199">
        <f t="shared" ca="1" si="341"/>
        <v>2.3255020812290694E-2</v>
      </c>
      <c r="P716" s="129" t="s">
        <v>567</v>
      </c>
      <c r="Q716" s="201">
        <f t="shared" si="324"/>
        <v>44692.1351</v>
      </c>
      <c r="S716" s="131">
        <v>1</v>
      </c>
      <c r="T716" s="129" t="s">
        <v>567</v>
      </c>
      <c r="Z716" s="24">
        <f t="shared" si="325"/>
        <v>82951.5</v>
      </c>
      <c r="AA716" s="136">
        <f t="shared" si="326"/>
        <v>5.7278402854749576E-5</v>
      </c>
      <c r="AB716" s="136">
        <f t="shared" si="327"/>
        <v>2.0318871598684167E-2</v>
      </c>
      <c r="AC716" s="136">
        <f t="shared" si="338"/>
        <v>2.0318871598684167E-2</v>
      </c>
      <c r="AD716" s="136"/>
      <c r="AE716" s="136">
        <f t="shared" si="328"/>
        <v>4.1285654304381409E-4</v>
      </c>
      <c r="AF716" s="202">
        <f t="shared" si="329"/>
        <v>44692.1351</v>
      </c>
      <c r="AG716" s="203"/>
      <c r="AH716" s="24">
        <f t="shared" si="330"/>
        <v>3.6736883679477838E-3</v>
      </c>
      <c r="AI716" s="24">
        <f t="shared" si="331"/>
        <v>0.70400771916981286</v>
      </c>
      <c r="AJ716" s="24">
        <f t="shared" si="332"/>
        <v>0.41327505834960832</v>
      </c>
      <c r="AK716" s="24">
        <f t="shared" si="333"/>
        <v>-4.8872995497959634E-2</v>
      </c>
      <c r="AL716" s="24">
        <f t="shared" si="334"/>
        <v>-2.9779533281483284</v>
      </c>
      <c r="AM716" s="24">
        <f t="shared" si="335"/>
        <v>-12.194715604347783</v>
      </c>
      <c r="AN716" s="136">
        <f t="shared" si="346"/>
        <v>9.6473562620522824</v>
      </c>
      <c r="AO716" s="136">
        <f t="shared" si="346"/>
        <v>9.647409626028967</v>
      </c>
      <c r="AP716" s="136">
        <f t="shared" si="346"/>
        <v>9.6472272486611157</v>
      </c>
      <c r="AQ716" s="136">
        <f t="shared" si="346"/>
        <v>9.6478505748672578</v>
      </c>
      <c r="AR716" s="136">
        <f t="shared" si="346"/>
        <v>9.6457205438820264</v>
      </c>
      <c r="AS716" s="136">
        <f t="shared" si="346"/>
        <v>9.6530035626606452</v>
      </c>
      <c r="AT716" s="136">
        <f t="shared" si="346"/>
        <v>9.6281497411605965</v>
      </c>
      <c r="AU716" s="136">
        <f t="shared" si="337"/>
        <v>9.713595392003942</v>
      </c>
    </row>
    <row r="717" spans="1:47" ht="12.95" customHeight="1" x14ac:dyDescent="0.2">
      <c r="A717" s="126" t="s">
        <v>1769</v>
      </c>
      <c r="B717" s="127" t="s">
        <v>644</v>
      </c>
      <c r="C717" s="324">
        <v>59717.400199999996</v>
      </c>
      <c r="D717" s="323">
        <v>1E-4</v>
      </c>
      <c r="E717" s="129">
        <f t="shared" si="322"/>
        <v>82980.088975625869</v>
      </c>
      <c r="F717" s="129">
        <f t="shared" si="323"/>
        <v>82980</v>
      </c>
      <c r="G717" s="130">
        <f t="shared" si="342"/>
        <v>2.1117999996931758E-2</v>
      </c>
      <c r="J717" s="130"/>
      <c r="K717" s="129">
        <f t="shared" si="343"/>
        <v>2.1117999996931758E-2</v>
      </c>
      <c r="O717" s="199">
        <f t="shared" ca="1" si="341"/>
        <v>2.3309783179153665E-2</v>
      </c>
      <c r="P717" s="129" t="s">
        <v>567</v>
      </c>
      <c r="Q717" s="201">
        <f t="shared" si="324"/>
        <v>44698.900199999996</v>
      </c>
      <c r="S717" s="131">
        <v>1</v>
      </c>
      <c r="T717" s="129" t="s">
        <v>567</v>
      </c>
      <c r="Z717" s="24">
        <f t="shared" si="325"/>
        <v>82980</v>
      </c>
      <c r="AA717" s="136">
        <f t="shared" si="326"/>
        <v>5.6107913594683964E-5</v>
      </c>
      <c r="AB717" s="136">
        <f t="shared" si="327"/>
        <v>2.1061892083337072E-2</v>
      </c>
      <c r="AC717" s="136">
        <f t="shared" si="338"/>
        <v>2.1061892083337072E-2</v>
      </c>
      <c r="AD717" s="136"/>
      <c r="AE717" s="136">
        <f t="shared" si="328"/>
        <v>4.4360329813013683E-4</v>
      </c>
      <c r="AF717" s="202">
        <f t="shared" si="329"/>
        <v>44698.900199999996</v>
      </c>
      <c r="AG717" s="203"/>
      <c r="AH717" s="24">
        <f t="shared" si="330"/>
        <v>3.6485443056877131E-3</v>
      </c>
      <c r="AI717" s="24">
        <f t="shared" si="331"/>
        <v>0.70410951582330572</v>
      </c>
      <c r="AJ717" s="24">
        <f t="shared" si="332"/>
        <v>0.41138930267070689</v>
      </c>
      <c r="AK717" s="24">
        <f t="shared" si="333"/>
        <v>-4.9485567327064245E-2</v>
      </c>
      <c r="AL717" s="24">
        <f t="shared" si="334"/>
        <v>-2.9758834195562689</v>
      </c>
      <c r="AM717" s="24">
        <f t="shared" si="335"/>
        <v>-12.041702588520078</v>
      </c>
      <c r="AN717" s="136">
        <f t="shared" si="346"/>
        <v>9.6501608115599868</v>
      </c>
      <c r="AO717" s="136">
        <f t="shared" si="346"/>
        <v>9.6502146128493287</v>
      </c>
      <c r="AP717" s="136">
        <f t="shared" si="346"/>
        <v>9.6500306234420705</v>
      </c>
      <c r="AQ717" s="136">
        <f t="shared" si="346"/>
        <v>9.6506598617269432</v>
      </c>
      <c r="AR717" s="136">
        <f t="shared" si="346"/>
        <v>9.648508260378982</v>
      </c>
      <c r="AS717" s="136">
        <f t="shared" si="346"/>
        <v>9.6558698164943433</v>
      </c>
      <c r="AT717" s="136">
        <f t="shared" si="346"/>
        <v>9.6307328587143015</v>
      </c>
      <c r="AU717" s="136">
        <f t="shared" si="337"/>
        <v>9.7172204075769777</v>
      </c>
    </row>
    <row r="718" spans="1:47" ht="12.95" customHeight="1" x14ac:dyDescent="0.2">
      <c r="A718" s="126" t="s">
        <v>1769</v>
      </c>
      <c r="B718" s="127" t="s">
        <v>644</v>
      </c>
      <c r="C718" s="324">
        <v>59717.517399999997</v>
      </c>
      <c r="D718" s="323">
        <v>1E-4</v>
      </c>
      <c r="E718" s="129">
        <f t="shared" si="322"/>
        <v>82980.582769704473</v>
      </c>
      <c r="F718" s="129">
        <f t="shared" si="323"/>
        <v>82980.5</v>
      </c>
      <c r="G718" s="130">
        <f t="shared" si="342"/>
        <v>1.9645050000690389E-2</v>
      </c>
      <c r="J718" s="130"/>
      <c r="K718" s="129">
        <f t="shared" si="343"/>
        <v>1.9645050000690389E-2</v>
      </c>
      <c r="O718" s="199">
        <f t="shared" ca="1" si="341"/>
        <v>2.3310743922431959E-2</v>
      </c>
      <c r="P718" s="129" t="s">
        <v>567</v>
      </c>
      <c r="Q718" s="201">
        <f t="shared" si="324"/>
        <v>44699.017399999997</v>
      </c>
      <c r="S718" s="131">
        <v>1</v>
      </c>
      <c r="T718" s="129" t="s">
        <v>567</v>
      </c>
      <c r="Z718" s="24">
        <f t="shared" si="325"/>
        <v>82980.5</v>
      </c>
      <c r="AA718" s="136">
        <f t="shared" si="326"/>
        <v>5.6087263267963223E-5</v>
      </c>
      <c r="AB718" s="136">
        <f t="shared" si="327"/>
        <v>1.9588962737422427E-2</v>
      </c>
      <c r="AC718" s="136">
        <f t="shared" si="338"/>
        <v>1.9588962737422427E-2</v>
      </c>
      <c r="AD718" s="136"/>
      <c r="AE718" s="136">
        <f t="shared" si="328"/>
        <v>3.8372746112812434E-4</v>
      </c>
      <c r="AF718" s="202">
        <f t="shared" si="329"/>
        <v>44699.017399999997</v>
      </c>
      <c r="AG718" s="203"/>
      <c r="AH718" s="24">
        <f t="shared" si="330"/>
        <v>3.6481028923609948E-3</v>
      </c>
      <c r="AI718" s="24">
        <f t="shared" si="331"/>
        <v>0.70411131331216747</v>
      </c>
      <c r="AJ718" s="24">
        <f t="shared" si="332"/>
        <v>0.41135619858898115</v>
      </c>
      <c r="AK718" s="24">
        <f t="shared" si="333"/>
        <v>-4.9496313904670179E-2</v>
      </c>
      <c r="AL718" s="24">
        <f t="shared" si="334"/>
        <v>-2.9758471000028481</v>
      </c>
      <c r="AM718" s="24">
        <f t="shared" si="335"/>
        <v>-12.039051793543928</v>
      </c>
      <c r="AN718" s="136">
        <f t="shared" si="346"/>
        <v>9.6502100178280248</v>
      </c>
      <c r="AO718" s="136">
        <f t="shared" si="346"/>
        <v>9.6502638267199146</v>
      </c>
      <c r="AP718" s="136">
        <f t="shared" si="346"/>
        <v>9.6500798092378375</v>
      </c>
      <c r="AQ718" s="136">
        <f t="shared" si="346"/>
        <v>9.6507091506492042</v>
      </c>
      <c r="AR718" s="136">
        <f t="shared" si="346"/>
        <v>9.6485571725082462</v>
      </c>
      <c r="AS718" s="136">
        <f t="shared" si="346"/>
        <v>9.6559201023212182</v>
      </c>
      <c r="AT718" s="136">
        <f t="shared" si="346"/>
        <v>9.6307781866703994</v>
      </c>
      <c r="AU718" s="136">
        <f t="shared" si="337"/>
        <v>9.7172840043414155</v>
      </c>
    </row>
    <row r="719" spans="1:47" ht="12.95" customHeight="1" x14ac:dyDescent="0.2">
      <c r="A719" s="126" t="s">
        <v>1769</v>
      </c>
      <c r="B719" s="127" t="s">
        <v>644</v>
      </c>
      <c r="C719" s="324">
        <v>59745.644899999999</v>
      </c>
      <c r="D719" s="325">
        <v>2.0000000000000001E-4</v>
      </c>
      <c r="E719" s="129">
        <f t="shared" si="322"/>
        <v>83099.091241938469</v>
      </c>
      <c r="F719" s="129">
        <f t="shared" si="323"/>
        <v>83099</v>
      </c>
      <c r="G719" s="130">
        <f t="shared" si="342"/>
        <v>2.1655900003679562E-2</v>
      </c>
      <c r="J719" s="130"/>
      <c r="K719" s="129">
        <f t="shared" si="343"/>
        <v>2.1655900003679562E-2</v>
      </c>
      <c r="O719" s="199">
        <f t="shared" ca="1" si="341"/>
        <v>2.3538440079388601E-2</v>
      </c>
      <c r="P719" s="129" t="s">
        <v>567</v>
      </c>
      <c r="Q719" s="201">
        <f t="shared" si="324"/>
        <v>44727.144899999999</v>
      </c>
      <c r="S719" s="131">
        <v>1</v>
      </c>
      <c r="T719" s="129" t="s">
        <v>567</v>
      </c>
      <c r="Z719" s="24">
        <f t="shared" si="325"/>
        <v>83099</v>
      </c>
      <c r="AA719" s="136">
        <f t="shared" si="326"/>
        <v>5.1082962073154686E-5</v>
      </c>
      <c r="AB719" s="136">
        <f t="shared" si="327"/>
        <v>2.1604817041606408E-2</v>
      </c>
      <c r="AC719" s="136">
        <f t="shared" si="338"/>
        <v>2.1604817041606408E-2</v>
      </c>
      <c r="AD719" s="136"/>
      <c r="AE719" s="136">
        <f t="shared" si="328"/>
        <v>4.6676811940128666E-4</v>
      </c>
      <c r="AF719" s="202">
        <f t="shared" si="329"/>
        <v>44727.144899999999</v>
      </c>
      <c r="AG719" s="203"/>
      <c r="AH719" s="24">
        <f t="shared" si="330"/>
        <v>3.5432085421661964E-3</v>
      </c>
      <c r="AI719" s="24">
        <f t="shared" si="331"/>
        <v>0.70454859844126383</v>
      </c>
      <c r="AJ719" s="24">
        <f t="shared" si="332"/>
        <v>0.40349044229705161</v>
      </c>
      <c r="AK719" s="24">
        <f t="shared" si="333"/>
        <v>-5.2042956458856586E-2</v>
      </c>
      <c r="AL719" s="24">
        <f t="shared" si="334"/>
        <v>-2.9672340299227637</v>
      </c>
      <c r="AM719" s="24">
        <f t="shared" si="335"/>
        <v>-11.441536801036278</v>
      </c>
      <c r="AN719" s="136">
        <f t="shared" si="346"/>
        <v>9.6618755258933184</v>
      </c>
      <c r="AO719" s="136">
        <f t="shared" si="346"/>
        <v>9.661931068233871</v>
      </c>
      <c r="AP719" s="136">
        <f t="shared" si="346"/>
        <v>9.6617406003049044</v>
      </c>
      <c r="AQ719" s="136">
        <f t="shared" si="346"/>
        <v>9.6623937967877982</v>
      </c>
      <c r="AR719" s="136">
        <f t="shared" si="346"/>
        <v>9.6601541335146361</v>
      </c>
      <c r="AS719" s="136">
        <f t="shared" si="346"/>
        <v>9.6678385207768205</v>
      </c>
      <c r="AT719" s="136">
        <f t="shared" si="346"/>
        <v>9.6415309435895455</v>
      </c>
      <c r="AU719" s="136">
        <f t="shared" si="337"/>
        <v>9.7323564375135092</v>
      </c>
    </row>
    <row r="720" spans="1:47" ht="12.95" customHeight="1" x14ac:dyDescent="0.2">
      <c r="A720" s="284" t="s">
        <v>1770</v>
      </c>
      <c r="B720" s="285" t="s">
        <v>646</v>
      </c>
      <c r="C720" s="326">
        <v>59937.301700000186</v>
      </c>
      <c r="D720" s="264"/>
      <c r="E720" s="129">
        <f t="shared" si="322"/>
        <v>83906.591181900294</v>
      </c>
      <c r="F720" s="129">
        <f t="shared" si="323"/>
        <v>83906.5</v>
      </c>
      <c r="G720" s="130">
        <f t="shared" si="342"/>
        <v>2.1641650193487294E-2</v>
      </c>
      <c r="J720" s="130"/>
      <c r="K720" s="129">
        <f t="shared" si="343"/>
        <v>2.1641650193487294E-2</v>
      </c>
      <c r="O720" s="199">
        <f t="shared" ca="1" si="341"/>
        <v>2.5090040473839809E-2</v>
      </c>
      <c r="P720" s="129" t="s">
        <v>567</v>
      </c>
      <c r="Q720" s="201">
        <f t="shared" si="324"/>
        <v>44918.801700000186</v>
      </c>
      <c r="S720" s="131">
        <v>1</v>
      </c>
      <c r="T720" s="129" t="s">
        <v>567</v>
      </c>
      <c r="Z720" s="24">
        <f t="shared" si="325"/>
        <v>83906.5</v>
      </c>
      <c r="AA720" s="136">
        <f t="shared" si="326"/>
        <v>1.1840007861784081E-5</v>
      </c>
      <c r="AB720" s="136">
        <f t="shared" si="327"/>
        <v>2.1629810185625511E-2</v>
      </c>
      <c r="AC720" s="136">
        <f t="shared" si="338"/>
        <v>2.1629810185625511E-2</v>
      </c>
      <c r="AD720" s="136"/>
      <c r="AE720" s="136">
        <f t="shared" si="328"/>
        <v>4.6784868866618911E-4</v>
      </c>
      <c r="AF720" s="202">
        <f t="shared" si="329"/>
        <v>44918.801700000186</v>
      </c>
      <c r="AG720" s="203"/>
      <c r="AH720" s="24">
        <f t="shared" si="330"/>
        <v>2.8143072929548195E-3</v>
      </c>
      <c r="AI720" s="24">
        <f t="shared" si="331"/>
        <v>0.70813243384184399</v>
      </c>
      <c r="AJ720" s="24">
        <f t="shared" si="332"/>
        <v>0.34882215474434752</v>
      </c>
      <c r="AK720" s="24">
        <f t="shared" si="333"/>
        <v>-6.9378122091293543E-2</v>
      </c>
      <c r="AL720" s="24">
        <f t="shared" si="334"/>
        <v>-2.9082196435409191</v>
      </c>
      <c r="AM720" s="24">
        <f t="shared" si="335"/>
        <v>-8.5310404536364874</v>
      </c>
      <c r="AN720" s="136">
        <f t="shared" si="346"/>
        <v>9.7415864474722724</v>
      </c>
      <c r="AO720" s="136">
        <f t="shared" si="346"/>
        <v>9.741650028000123</v>
      </c>
      <c r="AP720" s="136">
        <f t="shared" si="346"/>
        <v>9.741426996993324</v>
      </c>
      <c r="AQ720" s="136">
        <f t="shared" si="346"/>
        <v>9.742209428279839</v>
      </c>
      <c r="AR720" s="136">
        <f t="shared" si="346"/>
        <v>9.7394654051448963</v>
      </c>
      <c r="AS720" s="136">
        <f t="shared" si="346"/>
        <v>9.749099768551833</v>
      </c>
      <c r="AT720" s="136">
        <f t="shared" si="346"/>
        <v>9.7154033853738984</v>
      </c>
      <c r="AU720" s="136">
        <f t="shared" si="337"/>
        <v>9.8350652120828386</v>
      </c>
    </row>
    <row r="721" spans="1:47" ht="12.95" customHeight="1" x14ac:dyDescent="0.2">
      <c r="A721" s="321" t="s">
        <v>1772</v>
      </c>
      <c r="B721" s="322" t="s">
        <v>646</v>
      </c>
      <c r="C721" s="323">
        <v>59993.791299999997</v>
      </c>
      <c r="D721" s="323">
        <v>2.0000000000000001E-4</v>
      </c>
      <c r="E721" s="129">
        <f t="shared" ref="E721:E724" si="347">(C721-C$7)/C$8</f>
        <v>84144.596557176672</v>
      </c>
      <c r="F721" s="129">
        <f t="shared" si="323"/>
        <v>84144.5</v>
      </c>
      <c r="G721" s="130">
        <f t="shared" ref="G721:G724" si="348">C721-(C$7+F721*C$8)</f>
        <v>2.2917449998203665E-2</v>
      </c>
      <c r="J721" s="130"/>
      <c r="K721" s="129">
        <f t="shared" ref="K721:K724" si="349">G721</f>
        <v>2.2917449998203665E-2</v>
      </c>
      <c r="O721" s="199">
        <f t="shared" ref="O721:O724" ca="1" si="350">+C$11+C$12*F721</f>
        <v>2.5547354274309625E-2</v>
      </c>
      <c r="P721" s="129" t="s">
        <v>567</v>
      </c>
      <c r="Q721" s="201">
        <f t="shared" ref="Q721:Q724" si="351">+C721-15018.5</f>
        <v>44975.291299999997</v>
      </c>
      <c r="S721" s="131">
        <v>1</v>
      </c>
      <c r="T721" s="129" t="s">
        <v>567</v>
      </c>
      <c r="Z721" s="24">
        <f t="shared" ref="Z721:Z724" si="352">F721</f>
        <v>84144.5</v>
      </c>
      <c r="AA721" s="136">
        <f t="shared" ref="AA721:AA724" si="353">AB$3+AB$4*Z721+AB$5*Z721^2+AH721</f>
        <v>-1.1408731815025323E-6</v>
      </c>
      <c r="AB721" s="136">
        <f t="shared" ref="AB721:AB724" si="354">+G721-AA721</f>
        <v>2.2918590871385168E-2</v>
      </c>
      <c r="AC721" s="136">
        <f t="shared" ref="AC721:AC724" si="355">+G721-AA721</f>
        <v>2.2918590871385168E-2</v>
      </c>
      <c r="AD721" s="136"/>
      <c r="AE721" s="136">
        <f t="shared" ref="AE721:AE724" si="356">+(G721-AA721)^2*S721</f>
        <v>5.2526180752993958E-4</v>
      </c>
      <c r="AF721" s="202">
        <f t="shared" ref="AF721:AF724" si="357">+C721-15018.5</f>
        <v>44975.291299999997</v>
      </c>
      <c r="AG721" s="203"/>
      <c r="AH721" s="24">
        <f t="shared" ref="AH721:AH724" si="358">$AB$6*($AB$11/AI721*AJ721+$AB$12)</f>
        <v>2.5950727559115251E-3</v>
      </c>
      <c r="AI721" s="24">
        <f t="shared" ref="AI721:AI724" si="359">1+$AB$7*COS(AL721)</f>
        <v>0.70939247553309204</v>
      </c>
      <c r="AJ721" s="24">
        <f t="shared" ref="AJ721:AJ724" si="360">SIN(AL721+RADIANS($AB$9))</f>
        <v>0.33235236844440491</v>
      </c>
      <c r="AK721" s="24">
        <f t="shared" si="333"/>
        <v>-7.4479975316963654E-2</v>
      </c>
      <c r="AL721" s="24">
        <f t="shared" si="334"/>
        <v>-2.890702249768673</v>
      </c>
      <c r="AM721" s="24">
        <f t="shared" si="335"/>
        <v>-7.9297491970622334</v>
      </c>
      <c r="AN721" s="136">
        <f t="shared" ref="AN721:AT721" si="361">$AU721+$AB$7*SIN(AO721)</f>
        <v>9.765163752551544</v>
      </c>
      <c r="AO721" s="136">
        <f t="shared" si="361"/>
        <v>9.765228420545963</v>
      </c>
      <c r="AP721" s="136">
        <f t="shared" si="361"/>
        <v>9.7649997442691348</v>
      </c>
      <c r="AQ721" s="136">
        <f t="shared" si="361"/>
        <v>9.7658084629349542</v>
      </c>
      <c r="AR721" s="136">
        <f t="shared" si="361"/>
        <v>9.7629494480842034</v>
      </c>
      <c r="AS721" s="136">
        <f t="shared" si="361"/>
        <v>9.7730698402942782</v>
      </c>
      <c r="AT721" s="136">
        <f t="shared" si="361"/>
        <v>9.7374036411130707</v>
      </c>
      <c r="AU721" s="136">
        <f t="shared" ref="AU721:AU724" si="362">RADIANS($AB$9)+$AB$18*(F721-AB$15)</f>
        <v>9.8653372719559016</v>
      </c>
    </row>
    <row r="722" spans="1:47" ht="12.95" customHeight="1" x14ac:dyDescent="0.2">
      <c r="A722" s="321" t="s">
        <v>1772</v>
      </c>
      <c r="B722" s="322" t="s">
        <v>646</v>
      </c>
      <c r="C722" s="323">
        <v>60053.602899999998</v>
      </c>
      <c r="D722" s="323">
        <v>2.0000000000000001E-4</v>
      </c>
      <c r="E722" s="129">
        <f t="shared" si="347"/>
        <v>84396.598382360942</v>
      </c>
      <c r="F722" s="129">
        <f t="shared" si="323"/>
        <v>84396.5</v>
      </c>
      <c r="G722" s="130">
        <f t="shared" si="348"/>
        <v>2.3350650000793394E-2</v>
      </c>
      <c r="J722" s="130"/>
      <c r="K722" s="129">
        <f t="shared" si="349"/>
        <v>2.3350650000793394E-2</v>
      </c>
      <c r="O722" s="199">
        <f t="shared" ca="1" si="350"/>
        <v>2.6031568886571793E-2</v>
      </c>
      <c r="P722" s="129" t="s">
        <v>567</v>
      </c>
      <c r="Q722" s="201">
        <f t="shared" si="351"/>
        <v>45035.102899999998</v>
      </c>
      <c r="S722" s="131">
        <v>1</v>
      </c>
      <c r="T722" s="129" t="s">
        <v>567</v>
      </c>
      <c r="Z722" s="24">
        <f t="shared" si="352"/>
        <v>84396.5</v>
      </c>
      <c r="AA722" s="136">
        <f t="shared" si="353"/>
        <v>-1.5420407345942064E-5</v>
      </c>
      <c r="AB722" s="136">
        <f t="shared" si="354"/>
        <v>2.3366070408139337E-2</v>
      </c>
      <c r="AC722" s="136">
        <f t="shared" si="355"/>
        <v>2.3366070408139337E-2</v>
      </c>
      <c r="AD722" s="136"/>
      <c r="AE722" s="136">
        <f t="shared" si="356"/>
        <v>5.459732463181248E-4</v>
      </c>
      <c r="AF722" s="202">
        <f t="shared" si="357"/>
        <v>45035.102899999998</v>
      </c>
      <c r="AG722" s="203"/>
      <c r="AH722" s="24">
        <f t="shared" si="358"/>
        <v>2.3609252377470805E-3</v>
      </c>
      <c r="AI722" s="24">
        <f t="shared" si="359"/>
        <v>0.7108294715173149</v>
      </c>
      <c r="AJ722" s="24">
        <f t="shared" si="360"/>
        <v>0.31473560987140597</v>
      </c>
      <c r="AK722" s="24">
        <f t="shared" si="333"/>
        <v>-7.9877440225914614E-2</v>
      </c>
      <c r="AL722" s="24">
        <f t="shared" si="334"/>
        <v>-2.8720837147572378</v>
      </c>
      <c r="AM722" s="24">
        <f t="shared" si="335"/>
        <v>-7.375931512281241</v>
      </c>
      <c r="AN722" s="136">
        <f t="shared" ref="AN722:AT722" si="363">$AU722+$AB$7*SIN(AO722)</f>
        <v>9.7901755698653439</v>
      </c>
      <c r="AO722" s="136">
        <f t="shared" si="363"/>
        <v>9.7902407634618402</v>
      </c>
      <c r="AP722" s="136">
        <f t="shared" si="363"/>
        <v>9.7900080953879094</v>
      </c>
      <c r="AQ722" s="136">
        <f t="shared" si="363"/>
        <v>9.7908385546578955</v>
      </c>
      <c r="AR722" s="136">
        <f t="shared" si="363"/>
        <v>9.7878756135445784</v>
      </c>
      <c r="AS722" s="136">
        <f t="shared" si="363"/>
        <v>9.7984624205516795</v>
      </c>
      <c r="AT722" s="136">
        <f t="shared" si="363"/>
        <v>9.7608259654854663</v>
      </c>
      <c r="AU722" s="136">
        <f t="shared" si="362"/>
        <v>9.8973900412332654</v>
      </c>
    </row>
    <row r="723" spans="1:47" ht="12.95" customHeight="1" x14ac:dyDescent="0.2">
      <c r="A723" s="321" t="s">
        <v>1772</v>
      </c>
      <c r="B723" s="322" t="s">
        <v>644</v>
      </c>
      <c r="C723" s="323">
        <v>60053.722500000003</v>
      </c>
      <c r="D723" s="323">
        <v>2.0000000000000001E-4</v>
      </c>
      <c r="E723" s="129">
        <f t="shared" si="347"/>
        <v>84397.10228826369</v>
      </c>
      <c r="F723" s="129">
        <f t="shared" si="323"/>
        <v>84397</v>
      </c>
      <c r="G723" s="130">
        <f t="shared" si="348"/>
        <v>2.4277700009406544E-2</v>
      </c>
      <c r="J723" s="130"/>
      <c r="K723" s="129">
        <f t="shared" si="349"/>
        <v>2.4277700009406544E-2</v>
      </c>
      <c r="O723" s="199">
        <f t="shared" ca="1" si="350"/>
        <v>2.6032529629850115E-2</v>
      </c>
      <c r="P723" s="129" t="s">
        <v>567</v>
      </c>
      <c r="Q723" s="201">
        <f t="shared" si="351"/>
        <v>45035.222500000003</v>
      </c>
      <c r="S723" s="131">
        <v>1</v>
      </c>
      <c r="T723" s="129" t="s">
        <v>567</v>
      </c>
      <c r="Z723" s="24">
        <f t="shared" si="352"/>
        <v>84397</v>
      </c>
      <c r="AA723" s="136">
        <f t="shared" si="353"/>
        <v>-1.544922122332119E-5</v>
      </c>
      <c r="AB723" s="136">
        <f t="shared" si="354"/>
        <v>2.4293149230629866E-2</v>
      </c>
      <c r="AC723" s="136">
        <f t="shared" si="355"/>
        <v>2.4293149230629866E-2</v>
      </c>
      <c r="AD723" s="136"/>
      <c r="AE723" s="136">
        <f t="shared" si="356"/>
        <v>5.9015709954165249E-4</v>
      </c>
      <c r="AF723" s="202">
        <f t="shared" si="357"/>
        <v>45035.222500000003</v>
      </c>
      <c r="AG723" s="203"/>
      <c r="AH723" s="24">
        <f t="shared" si="358"/>
        <v>2.3604586628697103E-3</v>
      </c>
      <c r="AI723" s="24">
        <f t="shared" si="359"/>
        <v>0.7108324285791402</v>
      </c>
      <c r="AJ723" s="24">
        <f t="shared" si="360"/>
        <v>0.3147004734014362</v>
      </c>
      <c r="AK723" s="24">
        <f t="shared" si="333"/>
        <v>-7.9888144543242015E-2</v>
      </c>
      <c r="AL723" s="24">
        <f t="shared" si="334"/>
        <v>-2.8720466972502536</v>
      </c>
      <c r="AM723" s="24">
        <f t="shared" si="335"/>
        <v>-7.3749061865112466</v>
      </c>
      <c r="AN723" s="136">
        <f t="shared" ref="AN723:AT723" si="364">$AU723+$AB$7*SIN(AO723)</f>
        <v>9.7902252475714846</v>
      </c>
      <c r="AO723" s="136">
        <f t="shared" si="364"/>
        <v>9.7902904415832879</v>
      </c>
      <c r="AP723" s="136">
        <f t="shared" si="364"/>
        <v>9.7900577676056919</v>
      </c>
      <c r="AQ723" s="136">
        <f t="shared" si="364"/>
        <v>9.790888263748494</v>
      </c>
      <c r="AR723" s="136">
        <f t="shared" si="364"/>
        <v>9.7879251349679794</v>
      </c>
      <c r="AS723" s="136">
        <f t="shared" si="364"/>
        <v>9.7985128167261184</v>
      </c>
      <c r="AT723" s="136">
        <f t="shared" si="364"/>
        <v>9.7608725748965917</v>
      </c>
      <c r="AU723" s="136">
        <f t="shared" si="362"/>
        <v>9.8974536379977049</v>
      </c>
    </row>
    <row r="724" spans="1:47" ht="12.95" customHeight="1" x14ac:dyDescent="0.2">
      <c r="A724" s="321" t="s">
        <v>1772</v>
      </c>
      <c r="B724" s="322" t="s">
        <v>646</v>
      </c>
      <c r="C724" s="323">
        <v>60076.625999999997</v>
      </c>
      <c r="D724" s="323">
        <v>2.9999999999999997E-4</v>
      </c>
      <c r="E724" s="129">
        <f t="shared" si="347"/>
        <v>84493.600689963467</v>
      </c>
      <c r="F724" s="129">
        <f t="shared" si="323"/>
        <v>84493.5</v>
      </c>
      <c r="G724" s="130">
        <f t="shared" si="348"/>
        <v>2.3898349994851742E-2</v>
      </c>
      <c r="J724" s="130"/>
      <c r="K724" s="129">
        <f t="shared" si="349"/>
        <v>2.3898349994851742E-2</v>
      </c>
      <c r="O724" s="199">
        <f t="shared" ca="1" si="350"/>
        <v>2.6217953082561612E-2</v>
      </c>
      <c r="P724" s="129" t="s">
        <v>567</v>
      </c>
      <c r="Q724" s="201">
        <f t="shared" si="351"/>
        <v>45058.125999999997</v>
      </c>
      <c r="S724" s="131">
        <v>1</v>
      </c>
      <c r="T724" s="129" t="s">
        <v>567</v>
      </c>
      <c r="Z724" s="24">
        <f t="shared" si="352"/>
        <v>84493.5</v>
      </c>
      <c r="AA724" s="136">
        <f t="shared" si="353"/>
        <v>-2.104250721249876E-5</v>
      </c>
      <c r="AB724" s="136">
        <f t="shared" si="354"/>
        <v>2.3919392502064242E-2</v>
      </c>
      <c r="AC724" s="136">
        <f t="shared" si="355"/>
        <v>2.3919392502064242E-2</v>
      </c>
      <c r="AD724" s="136"/>
      <c r="AE724" s="136">
        <f t="shared" si="356"/>
        <v>5.7213733766780703E-4</v>
      </c>
      <c r="AF724" s="202">
        <f t="shared" si="357"/>
        <v>45058.125999999997</v>
      </c>
      <c r="AG724" s="203"/>
      <c r="AH724" s="24">
        <f t="shared" si="358"/>
        <v>2.2702651778805454E-3</v>
      </c>
      <c r="AI724" s="24">
        <f t="shared" si="359"/>
        <v>0.71141103238089975</v>
      </c>
      <c r="AJ724" s="24">
        <f t="shared" si="360"/>
        <v>0.30790557410905356</v>
      </c>
      <c r="AK724" s="24">
        <f t="shared" si="333"/>
        <v>-8.1953692830414218E-2</v>
      </c>
      <c r="AL724" s="24">
        <f t="shared" si="334"/>
        <v>-2.8648964900352185</v>
      </c>
      <c r="AM724" s="24">
        <f t="shared" si="335"/>
        <v>-7.1819700527352692</v>
      </c>
      <c r="AN724" s="136">
        <f t="shared" ref="AN724:AT724" si="365">$AU724+$AB$7*SIN(AO724)</f>
        <v>9.7998169600023015</v>
      </c>
      <c r="AO724" s="136">
        <f t="shared" si="365"/>
        <v>9.7998821884782537</v>
      </c>
      <c r="AP724" s="136">
        <f t="shared" si="365"/>
        <v>9.7996485233585062</v>
      </c>
      <c r="AQ724" s="136">
        <f t="shared" si="365"/>
        <v>9.8004856711966504</v>
      </c>
      <c r="AR724" s="136">
        <f t="shared" si="365"/>
        <v>9.7974877098949396</v>
      </c>
      <c r="AS724" s="136">
        <f t="shared" si="365"/>
        <v>9.8082403938848586</v>
      </c>
      <c r="AT724" s="136">
        <f t="shared" si="365"/>
        <v>9.7698786150764718</v>
      </c>
      <c r="AU724" s="136">
        <f t="shared" si="362"/>
        <v>9.9097278135344737</v>
      </c>
    </row>
    <row r="725" spans="1:47" ht="12.95" customHeight="1" x14ac:dyDescent="0.2">
      <c r="C725" s="130"/>
      <c r="D725" s="130"/>
      <c r="AA725" s="136"/>
      <c r="AB725" s="136"/>
      <c r="AC725" s="136"/>
      <c r="AD725" s="136"/>
      <c r="AE725" s="136"/>
      <c r="AF725" s="202"/>
      <c r="AG725" s="203"/>
      <c r="AN725" s="136"/>
      <c r="AO725" s="136"/>
      <c r="AP725" s="136"/>
      <c r="AQ725" s="136"/>
      <c r="AR725" s="136"/>
      <c r="AS725" s="136"/>
      <c r="AT725" s="136"/>
      <c r="AU725" s="136"/>
    </row>
    <row r="726" spans="1:47" ht="12.95" customHeight="1" x14ac:dyDescent="0.2">
      <c r="C726" s="130"/>
      <c r="D726" s="130"/>
      <c r="AA726" s="136"/>
      <c r="AB726" s="136"/>
      <c r="AC726" s="136"/>
      <c r="AD726" s="136"/>
      <c r="AE726" s="136"/>
      <c r="AF726" s="202"/>
      <c r="AG726" s="203"/>
      <c r="AN726" s="136"/>
      <c r="AO726" s="136"/>
      <c r="AP726" s="136"/>
      <c r="AQ726" s="136"/>
      <c r="AR726" s="136"/>
      <c r="AS726" s="136"/>
      <c r="AT726" s="136"/>
      <c r="AU726" s="136"/>
    </row>
    <row r="727" spans="1:47" ht="12.95" customHeight="1" x14ac:dyDescent="0.2">
      <c r="C727" s="130"/>
      <c r="D727" s="130"/>
      <c r="AA727" s="136"/>
      <c r="AB727" s="136"/>
      <c r="AC727" s="136"/>
      <c r="AD727" s="136"/>
      <c r="AE727" s="136"/>
      <c r="AF727" s="202"/>
      <c r="AG727" s="203"/>
      <c r="AN727" s="136"/>
      <c r="AO727" s="136"/>
      <c r="AP727" s="136"/>
      <c r="AQ727" s="136"/>
      <c r="AR727" s="136"/>
      <c r="AS727" s="136"/>
      <c r="AT727" s="136"/>
      <c r="AU727" s="136"/>
    </row>
    <row r="728" spans="1:47" ht="12.95" customHeight="1" x14ac:dyDescent="0.2">
      <c r="C728" s="130"/>
      <c r="D728" s="130"/>
      <c r="AA728" s="136"/>
      <c r="AB728" s="136"/>
      <c r="AC728" s="136"/>
      <c r="AD728" s="136"/>
      <c r="AE728" s="136"/>
      <c r="AF728" s="202"/>
      <c r="AG728" s="203"/>
      <c r="AN728" s="136"/>
      <c r="AO728" s="136"/>
      <c r="AP728" s="136"/>
      <c r="AQ728" s="136"/>
      <c r="AR728" s="136"/>
      <c r="AS728" s="136"/>
      <c r="AT728" s="136"/>
      <c r="AU728" s="136"/>
    </row>
    <row r="729" spans="1:47" ht="12.95" customHeight="1" x14ac:dyDescent="0.2">
      <c r="C729" s="130"/>
      <c r="D729" s="130"/>
      <c r="AA729" s="136"/>
      <c r="AB729" s="136"/>
      <c r="AC729" s="136"/>
      <c r="AD729" s="136"/>
      <c r="AE729" s="136"/>
      <c r="AF729" s="202"/>
      <c r="AG729" s="203"/>
      <c r="AN729" s="136"/>
      <c r="AO729" s="136"/>
      <c r="AP729" s="136"/>
      <c r="AQ729" s="136"/>
      <c r="AR729" s="136"/>
      <c r="AS729" s="136"/>
      <c r="AT729" s="136"/>
      <c r="AU729" s="136"/>
    </row>
    <row r="730" spans="1:47" ht="12.95" customHeight="1" x14ac:dyDescent="0.2">
      <c r="C730" s="130"/>
      <c r="D730" s="130"/>
      <c r="AA730" s="136"/>
      <c r="AB730" s="136"/>
      <c r="AC730" s="136"/>
      <c r="AD730" s="136"/>
      <c r="AE730" s="136"/>
      <c r="AF730" s="202"/>
      <c r="AG730" s="203"/>
      <c r="AN730" s="136"/>
      <c r="AO730" s="136"/>
      <c r="AP730" s="136"/>
      <c r="AQ730" s="136"/>
      <c r="AR730" s="136"/>
      <c r="AS730" s="136"/>
      <c r="AT730" s="136"/>
      <c r="AU730" s="136"/>
    </row>
    <row r="731" spans="1:47" ht="12.95" customHeight="1" x14ac:dyDescent="0.2">
      <c r="C731" s="130"/>
      <c r="D731" s="130"/>
      <c r="AA731" s="136"/>
      <c r="AB731" s="136"/>
      <c r="AC731" s="136"/>
      <c r="AD731" s="136"/>
      <c r="AE731" s="136"/>
      <c r="AF731" s="202"/>
      <c r="AG731" s="203"/>
      <c r="AN731" s="136"/>
      <c r="AO731" s="136"/>
      <c r="AP731" s="136"/>
      <c r="AQ731" s="136"/>
      <c r="AR731" s="136"/>
      <c r="AS731" s="136"/>
      <c r="AT731" s="136"/>
      <c r="AU731" s="136"/>
    </row>
    <row r="732" spans="1:47" ht="12.95" customHeight="1" x14ac:dyDescent="0.2">
      <c r="C732" s="130"/>
      <c r="D732" s="130"/>
      <c r="AA732" s="136"/>
      <c r="AB732" s="136"/>
      <c r="AC732" s="136"/>
      <c r="AD732" s="136"/>
      <c r="AE732" s="136"/>
      <c r="AF732" s="202"/>
      <c r="AG732" s="203"/>
      <c r="AN732" s="136"/>
      <c r="AO732" s="136"/>
      <c r="AP732" s="136"/>
      <c r="AQ732" s="136"/>
      <c r="AR732" s="136"/>
      <c r="AS732" s="136"/>
      <c r="AT732" s="136"/>
      <c r="AU732" s="136"/>
    </row>
    <row r="733" spans="1:47" ht="12.95" customHeight="1" x14ac:dyDescent="0.2">
      <c r="C733" s="130"/>
      <c r="D733" s="130"/>
      <c r="AA733" s="136"/>
      <c r="AB733" s="136"/>
      <c r="AC733" s="136"/>
      <c r="AD733" s="136"/>
      <c r="AE733" s="136"/>
      <c r="AF733" s="202"/>
      <c r="AG733" s="203"/>
      <c r="AN733" s="136"/>
      <c r="AO733" s="136"/>
      <c r="AP733" s="136"/>
      <c r="AQ733" s="136"/>
      <c r="AR733" s="136"/>
      <c r="AS733" s="136"/>
      <c r="AT733" s="136"/>
      <c r="AU733" s="136"/>
    </row>
    <row r="734" spans="1:47" ht="12.95" customHeight="1" x14ac:dyDescent="0.2">
      <c r="C734" s="130"/>
      <c r="D734" s="130"/>
      <c r="AA734" s="136"/>
      <c r="AB734" s="136"/>
      <c r="AC734" s="136"/>
      <c r="AD734" s="136"/>
      <c r="AE734" s="136"/>
      <c r="AF734" s="202"/>
      <c r="AG734" s="203"/>
      <c r="AN734" s="136"/>
      <c r="AO734" s="136"/>
      <c r="AP734" s="136"/>
      <c r="AQ734" s="136"/>
      <c r="AR734" s="136"/>
      <c r="AS734" s="136"/>
      <c r="AT734" s="136"/>
      <c r="AU734" s="136"/>
    </row>
    <row r="735" spans="1:47" ht="12.95" customHeight="1" x14ac:dyDescent="0.2">
      <c r="C735" s="130"/>
      <c r="D735" s="130"/>
      <c r="AA735" s="136"/>
      <c r="AB735" s="136"/>
      <c r="AC735" s="136"/>
      <c r="AD735" s="136"/>
      <c r="AE735" s="136"/>
      <c r="AF735" s="202"/>
      <c r="AG735" s="203"/>
      <c r="AN735" s="136"/>
      <c r="AO735" s="136"/>
      <c r="AP735" s="136"/>
      <c r="AQ735" s="136"/>
      <c r="AR735" s="136"/>
      <c r="AS735" s="136"/>
      <c r="AT735" s="136"/>
      <c r="AU735" s="136"/>
    </row>
    <row r="736" spans="1:47" ht="12.95" customHeight="1" x14ac:dyDescent="0.2">
      <c r="C736" s="130"/>
      <c r="D736" s="130"/>
      <c r="AA736" s="136"/>
      <c r="AB736" s="136"/>
      <c r="AC736" s="136"/>
      <c r="AD736" s="136"/>
      <c r="AE736" s="136"/>
      <c r="AF736" s="202"/>
      <c r="AG736" s="203"/>
      <c r="AN736" s="136"/>
      <c r="AO736" s="136"/>
      <c r="AP736" s="136"/>
      <c r="AQ736" s="136"/>
      <c r="AR736" s="136"/>
      <c r="AS736" s="136"/>
      <c r="AT736" s="136"/>
      <c r="AU736" s="136"/>
    </row>
    <row r="737" spans="3:47" ht="12.95" customHeight="1" x14ac:dyDescent="0.2">
      <c r="C737" s="130"/>
      <c r="D737" s="130"/>
      <c r="AA737" s="136"/>
      <c r="AB737" s="136"/>
      <c r="AC737" s="136"/>
      <c r="AD737" s="136"/>
      <c r="AE737" s="136"/>
      <c r="AF737" s="202"/>
      <c r="AG737" s="203"/>
      <c r="AN737" s="136"/>
      <c r="AO737" s="136"/>
      <c r="AP737" s="136"/>
      <c r="AQ737" s="136"/>
      <c r="AR737" s="136"/>
      <c r="AS737" s="136"/>
      <c r="AT737" s="136"/>
      <c r="AU737" s="136"/>
    </row>
    <row r="738" spans="3:47" ht="12.95" customHeight="1" x14ac:dyDescent="0.2">
      <c r="C738" s="130"/>
      <c r="D738" s="130"/>
      <c r="AA738" s="136"/>
      <c r="AB738" s="136"/>
      <c r="AC738" s="136"/>
      <c r="AD738" s="136"/>
      <c r="AE738" s="136"/>
      <c r="AF738" s="202"/>
      <c r="AG738" s="203"/>
      <c r="AN738" s="136"/>
      <c r="AO738" s="136"/>
      <c r="AP738" s="136"/>
      <c r="AQ738" s="136"/>
      <c r="AR738" s="136"/>
      <c r="AS738" s="136"/>
      <c r="AT738" s="136"/>
      <c r="AU738" s="136"/>
    </row>
    <row r="739" spans="3:47" ht="12.95" customHeight="1" x14ac:dyDescent="0.2">
      <c r="AA739" s="136"/>
      <c r="AB739" s="136"/>
      <c r="AC739" s="136"/>
      <c r="AD739" s="136"/>
      <c r="AE739" s="136"/>
      <c r="AF739" s="202"/>
      <c r="AG739" s="203"/>
      <c r="AN739" s="136"/>
      <c r="AO739" s="136"/>
      <c r="AP739" s="136"/>
      <c r="AQ739" s="136"/>
      <c r="AR739" s="136"/>
      <c r="AS739" s="136"/>
      <c r="AT739" s="136"/>
      <c r="AU739" s="136"/>
    </row>
    <row r="740" spans="3:47" ht="12.95" customHeight="1" x14ac:dyDescent="0.2">
      <c r="AA740" s="136"/>
      <c r="AB740" s="136"/>
      <c r="AC740" s="136"/>
      <c r="AD740" s="136"/>
      <c r="AE740" s="136"/>
      <c r="AF740" s="202"/>
      <c r="AG740" s="203"/>
      <c r="AN740" s="136"/>
      <c r="AO740" s="136"/>
      <c r="AP740" s="136"/>
      <c r="AQ740" s="136"/>
      <c r="AR740" s="136"/>
      <c r="AS740" s="136"/>
      <c r="AT740" s="136"/>
      <c r="AU740" s="136"/>
    </row>
    <row r="741" spans="3:47" ht="12.95" customHeight="1" x14ac:dyDescent="0.2">
      <c r="AA741" s="136"/>
      <c r="AB741" s="136"/>
      <c r="AC741" s="136"/>
      <c r="AD741" s="136"/>
      <c r="AE741" s="136"/>
      <c r="AF741" s="202"/>
      <c r="AG741" s="203"/>
      <c r="AN741" s="136"/>
      <c r="AO741" s="136"/>
      <c r="AP741" s="136"/>
      <c r="AQ741" s="136"/>
      <c r="AR741" s="136"/>
      <c r="AS741" s="136"/>
      <c r="AT741" s="136"/>
      <c r="AU741" s="136"/>
    </row>
    <row r="742" spans="3:47" ht="12.95" customHeight="1" x14ac:dyDescent="0.2">
      <c r="AA742" s="136"/>
      <c r="AB742" s="136"/>
      <c r="AC742" s="136"/>
      <c r="AD742" s="136"/>
      <c r="AE742" s="136"/>
      <c r="AF742" s="202"/>
      <c r="AG742" s="203"/>
      <c r="AN742" s="136"/>
      <c r="AO742" s="136"/>
      <c r="AP742" s="136"/>
      <c r="AQ742" s="136"/>
      <c r="AR742" s="136"/>
      <c r="AS742" s="136"/>
      <c r="AT742" s="136"/>
      <c r="AU742" s="136"/>
    </row>
    <row r="743" spans="3:47" ht="12.95" customHeight="1" x14ac:dyDescent="0.2">
      <c r="AA743" s="136"/>
      <c r="AB743" s="136"/>
      <c r="AC743" s="136"/>
      <c r="AD743" s="136"/>
      <c r="AE743" s="136"/>
      <c r="AF743" s="202"/>
      <c r="AG743" s="203"/>
      <c r="AN743" s="136"/>
      <c r="AO743" s="136"/>
      <c r="AP743" s="136"/>
      <c r="AQ743" s="136"/>
      <c r="AR743" s="136"/>
      <c r="AS743" s="136"/>
      <c r="AT743" s="136"/>
      <c r="AU743" s="136"/>
    </row>
    <row r="744" spans="3:47" ht="12.95" customHeight="1" x14ac:dyDescent="0.2">
      <c r="AA744" s="136"/>
      <c r="AB744" s="136"/>
      <c r="AC744" s="136"/>
      <c r="AD744" s="136"/>
      <c r="AE744" s="136"/>
      <c r="AF744" s="202"/>
      <c r="AG744" s="203"/>
      <c r="AN744" s="136"/>
      <c r="AO744" s="136"/>
      <c r="AP744" s="136"/>
      <c r="AQ744" s="136"/>
      <c r="AR744" s="136"/>
      <c r="AS744" s="136"/>
      <c r="AT744" s="136"/>
      <c r="AU744" s="136"/>
    </row>
    <row r="745" spans="3:47" ht="12.95" customHeight="1" x14ac:dyDescent="0.2">
      <c r="AA745" s="136"/>
      <c r="AB745" s="136"/>
      <c r="AC745" s="136"/>
      <c r="AD745" s="136"/>
      <c r="AE745" s="136"/>
      <c r="AF745" s="202"/>
      <c r="AG745" s="203"/>
      <c r="AN745" s="136"/>
      <c r="AO745" s="136"/>
      <c r="AP745" s="136"/>
      <c r="AQ745" s="136"/>
      <c r="AR745" s="136"/>
      <c r="AS745" s="136"/>
      <c r="AT745" s="136"/>
      <c r="AU745" s="136"/>
    </row>
    <row r="746" spans="3:47" ht="12.95" customHeight="1" x14ac:dyDescent="0.2">
      <c r="AA746" s="136"/>
      <c r="AB746" s="136"/>
      <c r="AC746" s="136"/>
      <c r="AD746" s="136"/>
      <c r="AE746" s="136"/>
      <c r="AF746" s="202"/>
      <c r="AG746" s="203"/>
      <c r="AN746" s="136"/>
      <c r="AO746" s="136"/>
      <c r="AP746" s="136"/>
      <c r="AQ746" s="136"/>
      <c r="AR746" s="136"/>
      <c r="AS746" s="136"/>
      <c r="AT746" s="136"/>
      <c r="AU746" s="136"/>
    </row>
    <row r="747" spans="3:47" ht="12.95" customHeight="1" x14ac:dyDescent="0.2">
      <c r="AA747" s="136"/>
      <c r="AB747" s="136"/>
      <c r="AC747" s="136"/>
      <c r="AD747" s="136"/>
      <c r="AE747" s="136"/>
      <c r="AF747" s="202"/>
      <c r="AG747" s="203"/>
      <c r="AN747" s="136"/>
      <c r="AO747" s="136"/>
      <c r="AP747" s="136"/>
      <c r="AQ747" s="136"/>
      <c r="AR747" s="136"/>
      <c r="AS747" s="136"/>
      <c r="AT747" s="136"/>
      <c r="AU747" s="136"/>
    </row>
    <row r="748" spans="3:47" ht="12.95" customHeight="1" x14ac:dyDescent="0.2">
      <c r="AA748" s="136"/>
      <c r="AB748" s="136"/>
      <c r="AC748" s="136"/>
      <c r="AD748" s="136"/>
      <c r="AE748" s="136"/>
      <c r="AF748" s="202"/>
      <c r="AG748" s="203"/>
      <c r="AN748" s="136"/>
      <c r="AO748" s="136"/>
      <c r="AP748" s="136"/>
      <c r="AQ748" s="136"/>
      <c r="AR748" s="136"/>
      <c r="AS748" s="136"/>
      <c r="AT748" s="136"/>
      <c r="AU748" s="136"/>
    </row>
    <row r="749" spans="3:47" ht="12.95" customHeight="1" x14ac:dyDescent="0.2">
      <c r="AA749" s="136"/>
      <c r="AB749" s="136"/>
      <c r="AC749" s="136"/>
      <c r="AD749" s="136"/>
      <c r="AE749" s="136"/>
      <c r="AF749" s="202"/>
      <c r="AG749" s="203"/>
      <c r="AN749" s="136"/>
      <c r="AO749" s="136"/>
      <c r="AP749" s="136"/>
      <c r="AQ749" s="136"/>
      <c r="AR749" s="136"/>
      <c r="AS749" s="136"/>
      <c r="AT749" s="136"/>
      <c r="AU749" s="136"/>
    </row>
    <row r="750" spans="3:47" ht="12.95" customHeight="1" x14ac:dyDescent="0.2">
      <c r="AA750" s="136"/>
      <c r="AB750" s="136"/>
      <c r="AC750" s="136"/>
      <c r="AD750" s="136"/>
      <c r="AE750" s="136"/>
      <c r="AF750" s="202"/>
      <c r="AG750" s="203"/>
      <c r="AN750" s="136"/>
      <c r="AO750" s="136"/>
      <c r="AP750" s="136"/>
      <c r="AQ750" s="136"/>
      <c r="AR750" s="136"/>
      <c r="AS750" s="136"/>
      <c r="AT750" s="136"/>
      <c r="AU750" s="136"/>
    </row>
    <row r="751" spans="3:47" ht="12.95" customHeight="1" x14ac:dyDescent="0.2">
      <c r="AA751" s="136"/>
      <c r="AB751" s="136"/>
      <c r="AC751" s="136"/>
      <c r="AD751" s="136"/>
      <c r="AE751" s="136"/>
      <c r="AF751" s="202"/>
      <c r="AG751" s="203"/>
      <c r="AN751" s="136"/>
      <c r="AO751" s="136"/>
      <c r="AP751" s="136"/>
      <c r="AQ751" s="136"/>
      <c r="AR751" s="136"/>
      <c r="AS751" s="136"/>
      <c r="AT751" s="136"/>
      <c r="AU751" s="136"/>
    </row>
    <row r="752" spans="3:47" ht="12.95" customHeight="1" x14ac:dyDescent="0.2">
      <c r="AA752" s="136"/>
      <c r="AB752" s="136"/>
      <c r="AC752" s="136"/>
      <c r="AD752" s="136"/>
      <c r="AE752" s="136"/>
      <c r="AF752" s="202"/>
      <c r="AG752" s="203"/>
      <c r="AN752" s="136"/>
      <c r="AO752" s="136"/>
      <c r="AP752" s="136"/>
      <c r="AQ752" s="136"/>
      <c r="AR752" s="136"/>
      <c r="AS752" s="136"/>
      <c r="AT752" s="136"/>
      <c r="AU752" s="136"/>
    </row>
    <row r="753" spans="27:47" ht="12.95" customHeight="1" x14ac:dyDescent="0.2">
      <c r="AA753" s="136"/>
      <c r="AB753" s="136"/>
      <c r="AC753" s="136"/>
      <c r="AD753" s="136"/>
      <c r="AE753" s="136"/>
      <c r="AF753" s="202"/>
      <c r="AG753" s="203"/>
      <c r="AN753" s="136"/>
      <c r="AO753" s="136"/>
      <c r="AP753" s="136"/>
      <c r="AQ753" s="136"/>
      <c r="AR753" s="136"/>
      <c r="AS753" s="136"/>
      <c r="AT753" s="136"/>
      <c r="AU753" s="136"/>
    </row>
    <row r="754" spans="27:47" ht="12.95" customHeight="1" x14ac:dyDescent="0.2">
      <c r="AA754" s="136"/>
      <c r="AB754" s="136"/>
      <c r="AC754" s="136"/>
      <c r="AD754" s="136"/>
      <c r="AE754" s="136"/>
      <c r="AF754" s="202"/>
      <c r="AG754" s="203"/>
      <c r="AN754" s="136"/>
      <c r="AO754" s="136"/>
      <c r="AP754" s="136"/>
      <c r="AQ754" s="136"/>
      <c r="AR754" s="136"/>
      <c r="AS754" s="136"/>
      <c r="AT754" s="136"/>
      <c r="AU754" s="136"/>
    </row>
    <row r="755" spans="27:47" ht="12.95" customHeight="1" x14ac:dyDescent="0.2">
      <c r="AA755" s="136"/>
      <c r="AB755" s="136"/>
      <c r="AC755" s="136"/>
      <c r="AD755" s="136"/>
      <c r="AE755" s="136"/>
      <c r="AF755" s="202"/>
      <c r="AG755" s="203"/>
      <c r="AN755" s="136"/>
      <c r="AO755" s="136"/>
      <c r="AP755" s="136"/>
      <c r="AQ755" s="136"/>
      <c r="AR755" s="136"/>
      <c r="AS755" s="136"/>
      <c r="AT755" s="136"/>
      <c r="AU755" s="136"/>
    </row>
    <row r="756" spans="27:47" ht="12.95" customHeight="1" x14ac:dyDescent="0.2">
      <c r="AA756" s="136"/>
      <c r="AB756" s="136"/>
      <c r="AC756" s="136"/>
      <c r="AD756" s="136"/>
      <c r="AE756" s="136"/>
      <c r="AF756" s="202"/>
      <c r="AG756" s="203"/>
      <c r="AN756" s="136"/>
      <c r="AO756" s="136"/>
      <c r="AP756" s="136"/>
      <c r="AQ756" s="136"/>
      <c r="AR756" s="136"/>
      <c r="AS756" s="136"/>
      <c r="AT756" s="136"/>
      <c r="AU756" s="136"/>
    </row>
    <row r="757" spans="27:47" ht="12.95" customHeight="1" x14ac:dyDescent="0.2">
      <c r="AA757" s="136"/>
      <c r="AB757" s="136"/>
      <c r="AC757" s="136"/>
      <c r="AD757" s="136"/>
      <c r="AE757" s="136"/>
      <c r="AF757" s="202"/>
      <c r="AG757" s="203"/>
      <c r="AN757" s="136"/>
      <c r="AO757" s="136"/>
      <c r="AP757" s="136"/>
      <c r="AQ757" s="136"/>
      <c r="AR757" s="136"/>
      <c r="AS757" s="136"/>
      <c r="AT757" s="136"/>
      <c r="AU757" s="136"/>
    </row>
    <row r="758" spans="27:47" ht="12.95" customHeight="1" x14ac:dyDescent="0.2">
      <c r="AA758" s="136"/>
      <c r="AB758" s="136"/>
      <c r="AC758" s="136"/>
      <c r="AD758" s="136"/>
      <c r="AE758" s="136"/>
      <c r="AF758" s="202"/>
      <c r="AG758" s="203"/>
      <c r="AN758" s="136"/>
      <c r="AO758" s="136"/>
      <c r="AP758" s="136"/>
      <c r="AQ758" s="136"/>
      <c r="AR758" s="136"/>
      <c r="AS758" s="136"/>
      <c r="AT758" s="136"/>
      <c r="AU758" s="136"/>
    </row>
    <row r="759" spans="27:47" ht="12.95" customHeight="1" x14ac:dyDescent="0.2">
      <c r="AA759" s="136"/>
      <c r="AB759" s="136"/>
      <c r="AC759" s="136"/>
      <c r="AD759" s="136"/>
      <c r="AE759" s="136"/>
      <c r="AF759" s="202"/>
      <c r="AG759" s="203"/>
      <c r="AN759" s="136"/>
      <c r="AO759" s="136"/>
      <c r="AP759" s="136"/>
      <c r="AQ759" s="136"/>
      <c r="AR759" s="136"/>
      <c r="AS759" s="136"/>
      <c r="AT759" s="136"/>
      <c r="AU759" s="136"/>
    </row>
    <row r="760" spans="27:47" ht="12.95" customHeight="1" x14ac:dyDescent="0.2">
      <c r="AA760" s="136"/>
      <c r="AB760" s="136"/>
      <c r="AC760" s="136"/>
      <c r="AD760" s="136"/>
      <c r="AE760" s="136"/>
      <c r="AF760" s="202"/>
      <c r="AG760" s="203"/>
      <c r="AN760" s="136"/>
      <c r="AO760" s="136"/>
      <c r="AP760" s="136"/>
      <c r="AQ760" s="136"/>
      <c r="AR760" s="136"/>
      <c r="AS760" s="136"/>
      <c r="AT760" s="136"/>
      <c r="AU760" s="136"/>
    </row>
    <row r="761" spans="27:47" ht="12.95" customHeight="1" x14ac:dyDescent="0.2">
      <c r="AA761" s="136"/>
      <c r="AB761" s="136"/>
      <c r="AC761" s="136"/>
      <c r="AD761" s="136"/>
      <c r="AE761" s="136"/>
      <c r="AF761" s="202"/>
      <c r="AG761" s="203"/>
      <c r="AN761" s="136"/>
      <c r="AO761" s="136"/>
      <c r="AP761" s="136"/>
      <c r="AQ761" s="136"/>
      <c r="AR761" s="136"/>
      <c r="AS761" s="136"/>
      <c r="AT761" s="136"/>
      <c r="AU761" s="136"/>
    </row>
    <row r="762" spans="27:47" ht="12.95" customHeight="1" x14ac:dyDescent="0.2">
      <c r="AA762" s="136"/>
      <c r="AB762" s="136"/>
      <c r="AC762" s="136"/>
      <c r="AD762" s="136"/>
      <c r="AE762" s="136"/>
      <c r="AF762" s="202"/>
      <c r="AG762" s="203"/>
      <c r="AN762" s="136"/>
      <c r="AO762" s="136"/>
      <c r="AP762" s="136"/>
      <c r="AQ762" s="136"/>
      <c r="AR762" s="136"/>
      <c r="AS762" s="136"/>
      <c r="AT762" s="136"/>
      <c r="AU762" s="136"/>
    </row>
    <row r="763" spans="27:47" ht="12.95" customHeight="1" x14ac:dyDescent="0.2">
      <c r="AA763" s="136"/>
      <c r="AB763" s="136"/>
      <c r="AC763" s="136"/>
      <c r="AD763" s="136"/>
      <c r="AE763" s="136"/>
      <c r="AF763" s="202"/>
      <c r="AG763" s="203"/>
      <c r="AN763" s="136"/>
      <c r="AO763" s="136"/>
      <c r="AP763" s="136"/>
      <c r="AQ763" s="136"/>
      <c r="AR763" s="136"/>
      <c r="AS763" s="136"/>
      <c r="AT763" s="136"/>
      <c r="AU763" s="136"/>
    </row>
    <row r="764" spans="27:47" ht="12.95" customHeight="1" x14ac:dyDescent="0.2">
      <c r="AA764" s="136"/>
      <c r="AB764" s="136"/>
      <c r="AC764" s="136"/>
      <c r="AD764" s="136"/>
      <c r="AE764" s="136"/>
      <c r="AF764" s="202"/>
      <c r="AG764" s="203"/>
      <c r="AN764" s="136"/>
      <c r="AO764" s="136"/>
      <c r="AP764" s="136"/>
      <c r="AQ764" s="136"/>
      <c r="AR764" s="136"/>
      <c r="AS764" s="136"/>
      <c r="AT764" s="136"/>
      <c r="AU764" s="136"/>
    </row>
    <row r="765" spans="27:47" ht="12.95" customHeight="1" x14ac:dyDescent="0.2">
      <c r="AA765" s="136"/>
      <c r="AB765" s="136"/>
      <c r="AC765" s="136"/>
      <c r="AD765" s="136"/>
      <c r="AE765" s="136"/>
      <c r="AF765" s="202"/>
      <c r="AG765" s="203"/>
      <c r="AN765" s="136"/>
      <c r="AO765" s="136"/>
      <c r="AP765" s="136"/>
      <c r="AQ765" s="136"/>
      <c r="AR765" s="136"/>
      <c r="AS765" s="136"/>
      <c r="AT765" s="136"/>
      <c r="AU765" s="136"/>
    </row>
    <row r="766" spans="27:47" ht="12.95" customHeight="1" x14ac:dyDescent="0.2">
      <c r="AA766" s="136"/>
      <c r="AB766" s="136"/>
      <c r="AC766" s="136"/>
      <c r="AD766" s="136"/>
      <c r="AE766" s="136"/>
      <c r="AF766" s="202"/>
      <c r="AG766" s="203"/>
      <c r="AN766" s="136"/>
      <c r="AO766" s="136"/>
      <c r="AP766" s="136"/>
      <c r="AQ766" s="136"/>
      <c r="AR766" s="136"/>
      <c r="AS766" s="136"/>
      <c r="AT766" s="136"/>
      <c r="AU766" s="136"/>
    </row>
    <row r="767" spans="27:47" ht="12.95" customHeight="1" x14ac:dyDescent="0.2">
      <c r="AA767" s="136"/>
      <c r="AB767" s="136"/>
      <c r="AC767" s="136"/>
      <c r="AD767" s="136"/>
      <c r="AE767" s="136"/>
      <c r="AF767" s="202"/>
      <c r="AG767" s="203"/>
      <c r="AN767" s="136"/>
      <c r="AO767" s="136"/>
      <c r="AP767" s="136"/>
      <c r="AQ767" s="136"/>
      <c r="AR767" s="136"/>
      <c r="AS767" s="136"/>
      <c r="AT767" s="136"/>
      <c r="AU767" s="136"/>
    </row>
    <row r="768" spans="27:47" ht="12.95" customHeight="1" x14ac:dyDescent="0.2">
      <c r="AA768" s="136"/>
      <c r="AB768" s="136"/>
      <c r="AC768" s="136"/>
      <c r="AD768" s="136"/>
      <c r="AE768" s="136"/>
      <c r="AF768" s="202"/>
      <c r="AG768" s="203"/>
      <c r="AN768" s="136"/>
      <c r="AO768" s="136"/>
      <c r="AP768" s="136"/>
      <c r="AQ768" s="136"/>
      <c r="AR768" s="136"/>
      <c r="AS768" s="136"/>
      <c r="AT768" s="136"/>
      <c r="AU768" s="136"/>
    </row>
    <row r="769" spans="27:47" ht="12.95" customHeight="1" x14ac:dyDescent="0.2">
      <c r="AA769" s="136"/>
      <c r="AB769" s="136"/>
      <c r="AC769" s="136"/>
      <c r="AD769" s="136"/>
      <c r="AE769" s="136"/>
      <c r="AF769" s="202"/>
      <c r="AG769" s="203"/>
      <c r="AN769" s="136"/>
      <c r="AO769" s="136"/>
      <c r="AP769" s="136"/>
      <c r="AQ769" s="136"/>
      <c r="AR769" s="136"/>
      <c r="AS769" s="136"/>
      <c r="AT769" s="136"/>
      <c r="AU769" s="136"/>
    </row>
    <row r="770" spans="27:47" ht="12.95" customHeight="1" x14ac:dyDescent="0.2">
      <c r="AA770" s="136"/>
      <c r="AB770" s="136"/>
      <c r="AC770" s="136"/>
      <c r="AD770" s="136"/>
      <c r="AE770" s="136"/>
      <c r="AF770" s="202"/>
      <c r="AG770" s="203"/>
      <c r="AN770" s="136"/>
      <c r="AO770" s="136"/>
      <c r="AP770" s="136"/>
      <c r="AQ770" s="136"/>
      <c r="AR770" s="136"/>
      <c r="AS770" s="136"/>
      <c r="AT770" s="136"/>
      <c r="AU770" s="136"/>
    </row>
    <row r="771" spans="27:47" ht="12.95" customHeight="1" x14ac:dyDescent="0.2">
      <c r="AA771" s="136"/>
      <c r="AB771" s="136"/>
      <c r="AC771" s="136"/>
      <c r="AD771" s="136"/>
      <c r="AE771" s="136"/>
      <c r="AF771" s="202"/>
      <c r="AG771" s="203"/>
      <c r="AN771" s="136"/>
      <c r="AO771" s="136"/>
      <c r="AP771" s="136"/>
      <c r="AQ771" s="136"/>
      <c r="AR771" s="136"/>
      <c r="AS771" s="136"/>
      <c r="AT771" s="136"/>
      <c r="AU771" s="136"/>
    </row>
    <row r="772" spans="27:47" ht="12.95" customHeight="1" x14ac:dyDescent="0.2">
      <c r="AA772" s="136"/>
      <c r="AB772" s="136"/>
      <c r="AC772" s="136"/>
      <c r="AD772" s="136"/>
      <c r="AE772" s="136"/>
      <c r="AF772" s="202"/>
      <c r="AG772" s="203"/>
      <c r="AN772" s="136"/>
      <c r="AO772" s="136"/>
      <c r="AP772" s="136"/>
      <c r="AQ772" s="136"/>
      <c r="AR772" s="136"/>
      <c r="AS772" s="136"/>
      <c r="AT772" s="136"/>
      <c r="AU772" s="136"/>
    </row>
    <row r="773" spans="27:47" ht="12.95" customHeight="1" x14ac:dyDescent="0.2">
      <c r="AA773" s="136"/>
      <c r="AB773" s="136"/>
      <c r="AC773" s="136"/>
      <c r="AD773" s="136"/>
      <c r="AE773" s="136"/>
      <c r="AF773" s="202"/>
      <c r="AG773" s="203"/>
      <c r="AN773" s="136"/>
      <c r="AO773" s="136"/>
      <c r="AP773" s="136"/>
      <c r="AQ773" s="136"/>
      <c r="AR773" s="136"/>
      <c r="AS773" s="136"/>
      <c r="AT773" s="136"/>
      <c r="AU773" s="136"/>
    </row>
    <row r="774" spans="27:47" ht="12.95" customHeight="1" x14ac:dyDescent="0.2">
      <c r="AA774" s="136"/>
      <c r="AB774" s="136"/>
      <c r="AC774" s="136"/>
      <c r="AD774" s="136"/>
      <c r="AE774" s="136"/>
      <c r="AF774" s="202"/>
      <c r="AG774" s="203"/>
      <c r="AN774" s="136"/>
      <c r="AO774" s="136"/>
      <c r="AP774" s="136"/>
      <c r="AQ774" s="136"/>
      <c r="AR774" s="136"/>
      <c r="AS774" s="136"/>
      <c r="AT774" s="136"/>
      <c r="AU774" s="136"/>
    </row>
    <row r="775" spans="27:47" ht="12.95" customHeight="1" x14ac:dyDescent="0.2">
      <c r="AA775" s="136"/>
      <c r="AB775" s="136"/>
      <c r="AC775" s="136"/>
      <c r="AD775" s="136"/>
      <c r="AE775" s="136"/>
      <c r="AF775" s="202"/>
      <c r="AG775" s="203"/>
      <c r="AN775" s="136"/>
      <c r="AO775" s="136"/>
      <c r="AP775" s="136"/>
      <c r="AQ775" s="136"/>
      <c r="AR775" s="136"/>
      <c r="AS775" s="136"/>
      <c r="AT775" s="136"/>
      <c r="AU775" s="136"/>
    </row>
    <row r="776" spans="27:47" ht="12.95" customHeight="1" x14ac:dyDescent="0.2">
      <c r="AA776" s="136"/>
      <c r="AB776" s="136"/>
      <c r="AC776" s="136"/>
      <c r="AD776" s="136"/>
      <c r="AE776" s="136"/>
      <c r="AF776" s="202"/>
      <c r="AG776" s="203"/>
      <c r="AN776" s="136"/>
      <c r="AO776" s="136"/>
      <c r="AP776" s="136"/>
      <c r="AQ776" s="136"/>
      <c r="AR776" s="136"/>
      <c r="AS776" s="136"/>
      <c r="AT776" s="136"/>
      <c r="AU776" s="136"/>
    </row>
    <row r="777" spans="27:47" ht="12.95" customHeight="1" x14ac:dyDescent="0.2">
      <c r="AA777" s="136"/>
      <c r="AB777" s="136"/>
      <c r="AC777" s="136"/>
      <c r="AD777" s="136"/>
      <c r="AE777" s="136"/>
      <c r="AF777" s="202"/>
      <c r="AG777" s="203"/>
      <c r="AN777" s="136"/>
      <c r="AO777" s="136"/>
      <c r="AP777" s="136"/>
      <c r="AQ777" s="136"/>
      <c r="AR777" s="136"/>
      <c r="AS777" s="136"/>
      <c r="AT777" s="136"/>
      <c r="AU777" s="136"/>
    </row>
    <row r="778" spans="27:47" ht="12.95" customHeight="1" x14ac:dyDescent="0.2">
      <c r="AA778" s="136"/>
      <c r="AB778" s="136"/>
      <c r="AC778" s="136"/>
      <c r="AD778" s="136"/>
      <c r="AE778" s="136"/>
      <c r="AF778" s="202"/>
      <c r="AG778" s="203"/>
      <c r="AN778" s="136"/>
      <c r="AO778" s="136"/>
      <c r="AP778" s="136"/>
      <c r="AQ778" s="136"/>
      <c r="AR778" s="136"/>
      <c r="AS778" s="136"/>
      <c r="AT778" s="136"/>
      <c r="AU778" s="136"/>
    </row>
    <row r="779" spans="27:47" ht="12.95" customHeight="1" x14ac:dyDescent="0.2">
      <c r="AA779" s="136"/>
      <c r="AB779" s="136"/>
      <c r="AC779" s="136"/>
      <c r="AD779" s="136"/>
      <c r="AE779" s="136"/>
      <c r="AF779" s="202"/>
      <c r="AG779" s="203"/>
      <c r="AN779" s="136"/>
      <c r="AO779" s="136"/>
      <c r="AP779" s="136"/>
      <c r="AQ779" s="136"/>
      <c r="AR779" s="136"/>
      <c r="AS779" s="136"/>
      <c r="AT779" s="136"/>
      <c r="AU779" s="136"/>
    </row>
    <row r="780" spans="27:47" ht="12.95" customHeight="1" x14ac:dyDescent="0.2">
      <c r="AA780" s="136"/>
      <c r="AB780" s="136"/>
      <c r="AC780" s="136"/>
      <c r="AD780" s="136"/>
      <c r="AE780" s="136"/>
      <c r="AF780" s="202"/>
      <c r="AG780" s="203"/>
      <c r="AN780" s="136"/>
      <c r="AO780" s="136"/>
      <c r="AP780" s="136"/>
      <c r="AQ780" s="136"/>
      <c r="AR780" s="136"/>
      <c r="AS780" s="136"/>
      <c r="AT780" s="136"/>
      <c r="AU780" s="136"/>
    </row>
    <row r="781" spans="27:47" ht="12.95" customHeight="1" x14ac:dyDescent="0.2">
      <c r="AA781" s="136"/>
      <c r="AB781" s="136"/>
      <c r="AC781" s="136"/>
      <c r="AD781" s="136"/>
      <c r="AE781" s="136"/>
      <c r="AF781" s="202"/>
      <c r="AG781" s="203"/>
      <c r="AN781" s="136"/>
      <c r="AO781" s="136"/>
      <c r="AP781" s="136"/>
      <c r="AQ781" s="136"/>
      <c r="AR781" s="136"/>
      <c r="AS781" s="136"/>
      <c r="AT781" s="136"/>
      <c r="AU781" s="136"/>
    </row>
    <row r="782" spans="27:47" ht="12.95" customHeight="1" x14ac:dyDescent="0.2">
      <c r="AA782" s="136"/>
      <c r="AB782" s="136"/>
      <c r="AC782" s="136"/>
      <c r="AD782" s="136"/>
      <c r="AE782" s="136"/>
      <c r="AF782" s="202"/>
      <c r="AG782" s="203"/>
      <c r="AN782" s="136"/>
      <c r="AO782" s="136"/>
      <c r="AP782" s="136"/>
      <c r="AQ782" s="136"/>
      <c r="AR782" s="136"/>
      <c r="AS782" s="136"/>
      <c r="AT782" s="136"/>
      <c r="AU782" s="136"/>
    </row>
    <row r="783" spans="27:47" ht="12.95" customHeight="1" x14ac:dyDescent="0.2">
      <c r="AA783" s="136"/>
      <c r="AB783" s="136"/>
      <c r="AC783" s="136"/>
      <c r="AD783" s="136"/>
      <c r="AE783" s="136"/>
      <c r="AF783" s="202"/>
      <c r="AG783" s="203"/>
      <c r="AN783" s="136"/>
      <c r="AO783" s="136"/>
      <c r="AP783" s="136"/>
      <c r="AQ783" s="136"/>
      <c r="AR783" s="136"/>
      <c r="AS783" s="136"/>
      <c r="AT783" s="136"/>
      <c r="AU783" s="136"/>
    </row>
    <row r="784" spans="27:47" ht="12.95" customHeight="1" x14ac:dyDescent="0.2">
      <c r="AA784" s="136"/>
      <c r="AB784" s="136"/>
      <c r="AC784" s="136"/>
      <c r="AD784" s="136"/>
      <c r="AE784" s="136"/>
      <c r="AF784" s="202"/>
      <c r="AG784" s="203"/>
      <c r="AN784" s="136"/>
      <c r="AO784" s="136"/>
      <c r="AP784" s="136"/>
      <c r="AQ784" s="136"/>
      <c r="AR784" s="136"/>
      <c r="AS784" s="136"/>
      <c r="AT784" s="136"/>
      <c r="AU784" s="136"/>
    </row>
    <row r="785" spans="27:47" ht="12.95" customHeight="1" x14ac:dyDescent="0.2">
      <c r="AA785" s="136"/>
      <c r="AB785" s="136"/>
      <c r="AC785" s="136"/>
      <c r="AD785" s="136"/>
      <c r="AE785" s="136"/>
      <c r="AF785" s="202"/>
      <c r="AG785" s="203"/>
      <c r="AN785" s="136"/>
      <c r="AO785" s="136"/>
      <c r="AP785" s="136"/>
      <c r="AQ785" s="136"/>
      <c r="AR785" s="136"/>
      <c r="AS785" s="136"/>
      <c r="AT785" s="136"/>
      <c r="AU785" s="136"/>
    </row>
    <row r="786" spans="27:47" ht="12.95" customHeight="1" x14ac:dyDescent="0.2">
      <c r="AA786" s="136"/>
      <c r="AB786" s="136"/>
      <c r="AC786" s="136"/>
      <c r="AD786" s="136"/>
      <c r="AE786" s="136"/>
      <c r="AF786" s="202"/>
      <c r="AG786" s="203"/>
      <c r="AN786" s="136"/>
      <c r="AO786" s="136"/>
      <c r="AP786" s="136"/>
      <c r="AQ786" s="136"/>
      <c r="AR786" s="136"/>
      <c r="AS786" s="136"/>
      <c r="AT786" s="136"/>
      <c r="AU786" s="136"/>
    </row>
    <row r="787" spans="27:47" ht="12.95" customHeight="1" x14ac:dyDescent="0.2">
      <c r="AA787" s="136"/>
      <c r="AB787" s="136"/>
      <c r="AC787" s="136"/>
      <c r="AD787" s="136"/>
      <c r="AE787" s="136"/>
      <c r="AF787" s="202"/>
      <c r="AG787" s="203"/>
      <c r="AN787" s="136"/>
      <c r="AO787" s="136"/>
      <c r="AP787" s="136"/>
      <c r="AQ787" s="136"/>
      <c r="AR787" s="136"/>
      <c r="AS787" s="136"/>
      <c r="AT787" s="136"/>
      <c r="AU787" s="136"/>
    </row>
    <row r="788" spans="27:47" ht="12.95" customHeight="1" x14ac:dyDescent="0.2">
      <c r="AA788" s="136"/>
      <c r="AB788" s="136"/>
      <c r="AC788" s="136"/>
      <c r="AD788" s="136"/>
      <c r="AE788" s="136"/>
      <c r="AF788" s="202"/>
      <c r="AG788" s="203"/>
      <c r="AN788" s="136"/>
      <c r="AO788" s="136"/>
      <c r="AP788" s="136"/>
      <c r="AQ788" s="136"/>
      <c r="AR788" s="136"/>
      <c r="AS788" s="136"/>
      <c r="AT788" s="136"/>
      <c r="AU788" s="136"/>
    </row>
    <row r="789" spans="27:47" ht="12.95" customHeight="1" x14ac:dyDescent="0.2">
      <c r="AA789" s="136"/>
      <c r="AB789" s="136"/>
      <c r="AC789" s="136"/>
      <c r="AD789" s="136"/>
      <c r="AE789" s="136"/>
      <c r="AF789" s="202"/>
      <c r="AG789" s="203"/>
      <c r="AN789" s="136"/>
      <c r="AO789" s="136"/>
      <c r="AP789" s="136"/>
      <c r="AQ789" s="136"/>
      <c r="AR789" s="136"/>
      <c r="AS789" s="136"/>
      <c r="AT789" s="136"/>
      <c r="AU789" s="136"/>
    </row>
    <row r="790" spans="27:47" ht="12.95" customHeight="1" x14ac:dyDescent="0.2">
      <c r="AA790" s="136"/>
      <c r="AB790" s="136"/>
      <c r="AC790" s="136"/>
      <c r="AD790" s="136"/>
      <c r="AE790" s="136"/>
      <c r="AF790" s="202"/>
      <c r="AG790" s="203"/>
      <c r="AN790" s="136"/>
      <c r="AO790" s="136"/>
      <c r="AP790" s="136"/>
      <c r="AQ790" s="136"/>
      <c r="AR790" s="136"/>
      <c r="AS790" s="136"/>
      <c r="AT790" s="136"/>
      <c r="AU790" s="136"/>
    </row>
    <row r="791" spans="27:47" ht="12.95" customHeight="1" x14ac:dyDescent="0.2">
      <c r="AA791" s="136"/>
      <c r="AB791" s="136"/>
      <c r="AC791" s="136"/>
      <c r="AD791" s="136"/>
      <c r="AE791" s="136"/>
      <c r="AF791" s="202"/>
      <c r="AG791" s="203"/>
      <c r="AN791" s="136"/>
      <c r="AO791" s="136"/>
      <c r="AP791" s="136"/>
      <c r="AQ791" s="136"/>
      <c r="AR791" s="136"/>
      <c r="AS791" s="136"/>
      <c r="AT791" s="136"/>
      <c r="AU791" s="136"/>
    </row>
    <row r="792" spans="27:47" ht="12.95" customHeight="1" x14ac:dyDescent="0.2">
      <c r="AA792" s="136"/>
      <c r="AB792" s="136"/>
      <c r="AC792" s="136"/>
      <c r="AD792" s="136"/>
      <c r="AE792" s="136"/>
      <c r="AF792" s="202"/>
      <c r="AG792" s="203"/>
      <c r="AN792" s="136"/>
      <c r="AO792" s="136"/>
      <c r="AP792" s="136"/>
      <c r="AQ792" s="136"/>
      <c r="AR792" s="136"/>
      <c r="AS792" s="136"/>
      <c r="AT792" s="136"/>
      <c r="AU792" s="136"/>
    </row>
    <row r="793" spans="27:47" ht="12.95" customHeight="1" x14ac:dyDescent="0.2">
      <c r="AA793" s="136"/>
      <c r="AB793" s="136"/>
      <c r="AC793" s="136"/>
      <c r="AD793" s="136"/>
      <c r="AE793" s="136"/>
      <c r="AF793" s="202"/>
      <c r="AG793" s="203"/>
      <c r="AN793" s="136"/>
      <c r="AO793" s="136"/>
      <c r="AP793" s="136"/>
      <c r="AQ793" s="136"/>
      <c r="AR793" s="136"/>
      <c r="AS793" s="136"/>
      <c r="AT793" s="136"/>
      <c r="AU793" s="136"/>
    </row>
    <row r="794" spans="27:47" ht="12.95" customHeight="1" x14ac:dyDescent="0.2">
      <c r="AA794" s="136"/>
      <c r="AB794" s="136"/>
      <c r="AC794" s="136"/>
      <c r="AD794" s="136"/>
      <c r="AE794" s="136"/>
      <c r="AF794" s="202"/>
      <c r="AG794" s="203"/>
      <c r="AN794" s="136"/>
      <c r="AO794" s="136"/>
      <c r="AP794" s="136"/>
      <c r="AQ794" s="136"/>
      <c r="AR794" s="136"/>
      <c r="AS794" s="136"/>
      <c r="AT794" s="136"/>
      <c r="AU794" s="136"/>
    </row>
    <row r="795" spans="27:47" ht="12.95" customHeight="1" x14ac:dyDescent="0.2">
      <c r="AA795" s="136"/>
      <c r="AB795" s="136"/>
      <c r="AC795" s="136"/>
      <c r="AD795" s="136"/>
      <c r="AE795" s="136"/>
      <c r="AF795" s="202"/>
      <c r="AG795" s="203"/>
      <c r="AN795" s="136"/>
      <c r="AO795" s="136"/>
      <c r="AP795" s="136"/>
      <c r="AQ795" s="136"/>
      <c r="AR795" s="136"/>
      <c r="AS795" s="136"/>
      <c r="AT795" s="136"/>
      <c r="AU795" s="136"/>
    </row>
    <row r="796" spans="27:47" ht="12.95" customHeight="1" x14ac:dyDescent="0.2">
      <c r="AA796" s="136"/>
      <c r="AB796" s="136"/>
      <c r="AC796" s="136"/>
      <c r="AD796" s="136"/>
      <c r="AE796" s="136"/>
      <c r="AF796" s="202"/>
      <c r="AG796" s="203"/>
      <c r="AN796" s="136"/>
      <c r="AO796" s="136"/>
      <c r="AP796" s="136"/>
      <c r="AQ796" s="136"/>
      <c r="AR796" s="136"/>
      <c r="AS796" s="136"/>
      <c r="AT796" s="136"/>
      <c r="AU796" s="136"/>
    </row>
    <row r="797" spans="27:47" ht="12.95" customHeight="1" x14ac:dyDescent="0.2">
      <c r="AA797" s="136"/>
      <c r="AB797" s="136"/>
      <c r="AC797" s="136"/>
      <c r="AD797" s="136"/>
      <c r="AE797" s="136"/>
      <c r="AF797" s="202"/>
      <c r="AG797" s="203"/>
      <c r="AN797" s="136"/>
      <c r="AO797" s="136"/>
      <c r="AP797" s="136"/>
      <c r="AQ797" s="136"/>
      <c r="AR797" s="136"/>
      <c r="AS797" s="136"/>
      <c r="AT797" s="136"/>
      <c r="AU797" s="136"/>
    </row>
    <row r="798" spans="27:47" ht="12.95" customHeight="1" x14ac:dyDescent="0.2">
      <c r="AA798" s="136"/>
      <c r="AB798" s="136"/>
      <c r="AC798" s="136"/>
      <c r="AD798" s="136"/>
      <c r="AE798" s="136"/>
      <c r="AF798" s="202"/>
      <c r="AG798" s="203"/>
      <c r="AN798" s="136"/>
      <c r="AO798" s="136"/>
      <c r="AP798" s="136"/>
      <c r="AQ798" s="136"/>
      <c r="AR798" s="136"/>
      <c r="AS798" s="136"/>
      <c r="AT798" s="136"/>
      <c r="AU798" s="136"/>
    </row>
    <row r="799" spans="27:47" ht="12.95" customHeight="1" x14ac:dyDescent="0.2">
      <c r="AA799" s="136"/>
      <c r="AB799" s="136"/>
      <c r="AC799" s="136"/>
      <c r="AD799" s="136"/>
      <c r="AE799" s="136"/>
      <c r="AF799" s="202"/>
      <c r="AG799" s="203"/>
      <c r="AN799" s="136"/>
      <c r="AO799" s="136"/>
      <c r="AP799" s="136"/>
      <c r="AQ799" s="136"/>
      <c r="AR799" s="136"/>
      <c r="AS799" s="136"/>
      <c r="AT799" s="136"/>
      <c r="AU799" s="136"/>
    </row>
    <row r="800" spans="27:47" ht="12.95" customHeight="1" x14ac:dyDescent="0.2">
      <c r="AA800" s="136"/>
      <c r="AB800" s="136"/>
      <c r="AC800" s="136"/>
      <c r="AD800" s="136"/>
      <c r="AE800" s="136"/>
      <c r="AF800" s="202"/>
      <c r="AG800" s="203"/>
      <c r="AN800" s="136"/>
      <c r="AO800" s="136"/>
      <c r="AP800" s="136"/>
      <c r="AQ800" s="136"/>
      <c r="AR800" s="136"/>
      <c r="AS800" s="136"/>
      <c r="AT800" s="136"/>
      <c r="AU800" s="136"/>
    </row>
    <row r="801" spans="27:47" ht="12.95" customHeight="1" x14ac:dyDescent="0.2">
      <c r="AA801" s="136"/>
      <c r="AB801" s="136"/>
      <c r="AC801" s="136"/>
      <c r="AD801" s="136"/>
      <c r="AE801" s="136"/>
      <c r="AF801" s="202"/>
      <c r="AG801" s="203"/>
      <c r="AN801" s="136"/>
      <c r="AO801" s="136"/>
      <c r="AP801" s="136"/>
      <c r="AQ801" s="136"/>
      <c r="AR801" s="136"/>
      <c r="AS801" s="136"/>
      <c r="AT801" s="136"/>
      <c r="AU801" s="136"/>
    </row>
    <row r="802" spans="27:47" ht="12.95" customHeight="1" x14ac:dyDescent="0.2">
      <c r="AA802" s="136"/>
      <c r="AB802" s="136"/>
      <c r="AC802" s="136"/>
      <c r="AD802" s="136"/>
      <c r="AE802" s="136"/>
      <c r="AF802" s="202"/>
      <c r="AG802" s="203"/>
      <c r="AN802" s="136"/>
      <c r="AO802" s="136"/>
      <c r="AP802" s="136"/>
      <c r="AQ802" s="136"/>
      <c r="AR802" s="136"/>
      <c r="AS802" s="136"/>
      <c r="AT802" s="136"/>
      <c r="AU802" s="136"/>
    </row>
    <row r="803" spans="27:47" ht="12.95" customHeight="1" x14ac:dyDescent="0.2">
      <c r="AA803" s="136"/>
      <c r="AB803" s="136"/>
      <c r="AC803" s="136"/>
      <c r="AD803" s="136"/>
      <c r="AE803" s="136"/>
      <c r="AF803" s="202"/>
      <c r="AG803" s="203"/>
      <c r="AN803" s="136"/>
      <c r="AO803" s="136"/>
      <c r="AP803" s="136"/>
      <c r="AQ803" s="136"/>
      <c r="AR803" s="136"/>
      <c r="AS803" s="136"/>
      <c r="AT803" s="136"/>
      <c r="AU803" s="136"/>
    </row>
    <row r="804" spans="27:47" ht="12.95" customHeight="1" x14ac:dyDescent="0.2">
      <c r="AA804" s="136"/>
      <c r="AB804" s="136"/>
      <c r="AC804" s="136"/>
      <c r="AD804" s="136"/>
      <c r="AE804" s="136"/>
      <c r="AF804" s="202"/>
      <c r="AG804" s="203"/>
      <c r="AN804" s="136"/>
      <c r="AO804" s="136"/>
      <c r="AP804" s="136"/>
      <c r="AQ804" s="136"/>
      <c r="AR804" s="136"/>
      <c r="AS804" s="136"/>
      <c r="AT804" s="136"/>
      <c r="AU804" s="136"/>
    </row>
    <row r="805" spans="27:47" ht="12.95" customHeight="1" x14ac:dyDescent="0.2">
      <c r="AA805" s="136"/>
      <c r="AB805" s="136"/>
      <c r="AC805" s="136"/>
      <c r="AD805" s="136"/>
      <c r="AE805" s="136"/>
      <c r="AF805" s="202"/>
      <c r="AG805" s="203"/>
      <c r="AN805" s="136"/>
      <c r="AO805" s="136"/>
      <c r="AP805" s="136"/>
      <c r="AQ805" s="136"/>
      <c r="AR805" s="136"/>
      <c r="AS805" s="136"/>
      <c r="AT805" s="136"/>
      <c r="AU805" s="136"/>
    </row>
    <row r="806" spans="27:47" ht="12.95" customHeight="1" x14ac:dyDescent="0.2">
      <c r="AA806" s="136"/>
      <c r="AB806" s="136"/>
      <c r="AC806" s="136"/>
      <c r="AD806" s="136"/>
      <c r="AE806" s="136"/>
      <c r="AF806" s="202"/>
      <c r="AG806" s="203"/>
      <c r="AN806" s="136"/>
      <c r="AO806" s="136"/>
      <c r="AP806" s="136"/>
      <c r="AQ806" s="136"/>
      <c r="AR806" s="136"/>
      <c r="AS806" s="136"/>
      <c r="AT806" s="136"/>
      <c r="AU806" s="136"/>
    </row>
    <row r="807" spans="27:47" ht="12.95" customHeight="1" x14ac:dyDescent="0.2">
      <c r="AA807" s="136"/>
      <c r="AB807" s="136"/>
      <c r="AC807" s="136"/>
      <c r="AD807" s="136"/>
      <c r="AE807" s="136"/>
      <c r="AF807" s="202"/>
      <c r="AG807" s="203"/>
      <c r="AN807" s="136"/>
      <c r="AO807" s="136"/>
      <c r="AP807" s="136"/>
      <c r="AQ807" s="136"/>
      <c r="AR807" s="136"/>
      <c r="AS807" s="136"/>
      <c r="AT807" s="136"/>
      <c r="AU807" s="136"/>
    </row>
    <row r="808" spans="27:47" ht="12.95" customHeight="1" x14ac:dyDescent="0.2">
      <c r="AA808" s="136"/>
      <c r="AB808" s="136"/>
      <c r="AC808" s="136"/>
      <c r="AD808" s="136"/>
      <c r="AE808" s="136"/>
      <c r="AF808" s="202"/>
      <c r="AG808" s="203"/>
      <c r="AN808" s="136"/>
      <c r="AO808" s="136"/>
      <c r="AP808" s="136"/>
      <c r="AQ808" s="136"/>
      <c r="AR808" s="136"/>
      <c r="AS808" s="136"/>
      <c r="AT808" s="136"/>
      <c r="AU808" s="136"/>
    </row>
    <row r="809" spans="27:47" ht="12.95" customHeight="1" x14ac:dyDescent="0.2">
      <c r="AA809" s="136"/>
      <c r="AB809" s="136"/>
      <c r="AC809" s="136"/>
      <c r="AD809" s="136"/>
      <c r="AE809" s="136"/>
      <c r="AF809" s="202"/>
      <c r="AG809" s="203"/>
      <c r="AN809" s="136"/>
      <c r="AO809" s="136"/>
      <c r="AP809" s="136"/>
      <c r="AQ809" s="136"/>
      <c r="AR809" s="136"/>
      <c r="AS809" s="136"/>
      <c r="AT809" s="136"/>
      <c r="AU809" s="136"/>
    </row>
    <row r="810" spans="27:47" ht="12.95" customHeight="1" x14ac:dyDescent="0.2">
      <c r="AA810" s="136"/>
      <c r="AB810" s="136"/>
      <c r="AC810" s="136"/>
      <c r="AD810" s="136"/>
      <c r="AE810" s="136"/>
      <c r="AF810" s="202"/>
      <c r="AG810" s="203"/>
      <c r="AN810" s="136"/>
      <c r="AO810" s="136"/>
      <c r="AP810" s="136"/>
      <c r="AQ810" s="136"/>
      <c r="AR810" s="136"/>
      <c r="AS810" s="136"/>
      <c r="AT810" s="136"/>
      <c r="AU810" s="136"/>
    </row>
    <row r="811" spans="27:47" ht="12.95" customHeight="1" x14ac:dyDescent="0.2">
      <c r="AA811" s="136"/>
      <c r="AB811" s="136"/>
      <c r="AC811" s="136"/>
      <c r="AD811" s="136"/>
      <c r="AE811" s="136"/>
      <c r="AF811" s="202"/>
      <c r="AG811" s="203"/>
      <c r="AN811" s="136"/>
      <c r="AO811" s="136"/>
      <c r="AP811" s="136"/>
      <c r="AQ811" s="136"/>
      <c r="AR811" s="136"/>
      <c r="AS811" s="136"/>
      <c r="AT811" s="136"/>
      <c r="AU811" s="136"/>
    </row>
    <row r="812" spans="27:47" ht="12.95" customHeight="1" x14ac:dyDescent="0.2">
      <c r="AA812" s="136"/>
      <c r="AB812" s="136"/>
      <c r="AC812" s="136"/>
      <c r="AD812" s="136"/>
      <c r="AE812" s="136"/>
      <c r="AF812" s="202"/>
      <c r="AG812" s="203"/>
      <c r="AN812" s="136"/>
      <c r="AO812" s="136"/>
      <c r="AP812" s="136"/>
      <c r="AQ812" s="136"/>
      <c r="AR812" s="136"/>
      <c r="AS812" s="136"/>
      <c r="AT812" s="136"/>
      <c r="AU812" s="136"/>
    </row>
    <row r="813" spans="27:47" ht="12.95" customHeight="1" x14ac:dyDescent="0.2">
      <c r="AA813" s="136"/>
      <c r="AB813" s="136"/>
      <c r="AC813" s="136"/>
      <c r="AD813" s="136"/>
      <c r="AE813" s="136"/>
      <c r="AF813" s="202"/>
      <c r="AG813" s="203"/>
      <c r="AN813" s="136"/>
      <c r="AO813" s="136"/>
      <c r="AP813" s="136"/>
      <c r="AQ813" s="136"/>
      <c r="AR813" s="136"/>
      <c r="AS813" s="136"/>
      <c r="AT813" s="136"/>
      <c r="AU813" s="136"/>
    </row>
    <row r="814" spans="27:47" ht="12.95" customHeight="1" x14ac:dyDescent="0.2">
      <c r="AA814" s="136"/>
      <c r="AB814" s="136"/>
      <c r="AC814" s="136"/>
      <c r="AD814" s="136"/>
      <c r="AE814" s="136"/>
      <c r="AF814" s="202"/>
      <c r="AG814" s="203"/>
      <c r="AN814" s="136"/>
      <c r="AO814" s="136"/>
      <c r="AP814" s="136"/>
      <c r="AQ814" s="136"/>
      <c r="AR814" s="136"/>
      <c r="AS814" s="136"/>
      <c r="AT814" s="136"/>
      <c r="AU814" s="136"/>
    </row>
    <row r="815" spans="27:47" ht="12.95" customHeight="1" x14ac:dyDescent="0.2">
      <c r="AA815" s="136"/>
      <c r="AB815" s="136"/>
      <c r="AC815" s="136"/>
      <c r="AD815" s="136"/>
      <c r="AE815" s="136"/>
      <c r="AF815" s="202"/>
      <c r="AG815" s="203"/>
      <c r="AN815" s="136"/>
      <c r="AO815" s="136"/>
      <c r="AP815" s="136"/>
      <c r="AQ815" s="136"/>
      <c r="AR815" s="136"/>
      <c r="AS815" s="136"/>
      <c r="AT815" s="136"/>
      <c r="AU815" s="136"/>
    </row>
    <row r="816" spans="27:47" ht="12.95" customHeight="1" x14ac:dyDescent="0.2">
      <c r="AA816" s="136"/>
      <c r="AB816" s="136"/>
      <c r="AC816" s="136"/>
      <c r="AD816" s="136"/>
      <c r="AE816" s="136"/>
      <c r="AF816" s="202"/>
      <c r="AG816" s="203"/>
      <c r="AN816" s="136"/>
      <c r="AO816" s="136"/>
      <c r="AP816" s="136"/>
      <c r="AQ816" s="136"/>
      <c r="AR816" s="136"/>
      <c r="AS816" s="136"/>
      <c r="AT816" s="136"/>
      <c r="AU816" s="136"/>
    </row>
    <row r="817" spans="27:47" ht="12.95" customHeight="1" x14ac:dyDescent="0.2">
      <c r="AA817" s="136"/>
      <c r="AB817" s="136"/>
      <c r="AC817" s="136"/>
      <c r="AD817" s="136"/>
      <c r="AE817" s="136"/>
      <c r="AF817" s="202"/>
      <c r="AG817" s="203"/>
      <c r="AN817" s="136"/>
      <c r="AO817" s="136"/>
      <c r="AP817" s="136"/>
      <c r="AQ817" s="136"/>
      <c r="AR817" s="136"/>
      <c r="AS817" s="136"/>
      <c r="AT817" s="136"/>
      <c r="AU817" s="136"/>
    </row>
    <row r="818" spans="27:47" ht="12.95" customHeight="1" x14ac:dyDescent="0.2">
      <c r="AA818" s="136"/>
      <c r="AB818" s="136"/>
      <c r="AC818" s="136"/>
      <c r="AD818" s="136"/>
      <c r="AE818" s="136"/>
      <c r="AF818" s="202"/>
      <c r="AG818" s="203"/>
      <c r="AN818" s="136"/>
      <c r="AO818" s="136"/>
      <c r="AP818" s="136"/>
      <c r="AQ818" s="136"/>
      <c r="AR818" s="136"/>
      <c r="AS818" s="136"/>
      <c r="AT818" s="136"/>
      <c r="AU818" s="136"/>
    </row>
    <row r="819" spans="27:47" ht="12.95" customHeight="1" x14ac:dyDescent="0.2">
      <c r="AA819" s="136"/>
      <c r="AB819" s="136"/>
      <c r="AC819" s="136"/>
      <c r="AD819" s="136"/>
      <c r="AE819" s="136"/>
      <c r="AF819" s="202"/>
      <c r="AG819" s="203"/>
      <c r="AN819" s="136"/>
      <c r="AO819" s="136"/>
      <c r="AP819" s="136"/>
      <c r="AQ819" s="136"/>
      <c r="AR819" s="136"/>
      <c r="AS819" s="136"/>
      <c r="AT819" s="136"/>
      <c r="AU819" s="136"/>
    </row>
    <row r="820" spans="27:47" ht="12.95" customHeight="1" x14ac:dyDescent="0.2">
      <c r="AA820" s="136"/>
      <c r="AB820" s="136"/>
      <c r="AC820" s="136"/>
      <c r="AD820" s="136"/>
      <c r="AE820" s="136"/>
      <c r="AF820" s="202"/>
      <c r="AG820" s="203"/>
      <c r="AN820" s="136"/>
      <c r="AO820" s="136"/>
      <c r="AP820" s="136"/>
      <c r="AQ820" s="136"/>
      <c r="AR820" s="136"/>
      <c r="AS820" s="136"/>
      <c r="AT820" s="136"/>
      <c r="AU820" s="136"/>
    </row>
    <row r="821" spans="27:47" ht="12.95" customHeight="1" x14ac:dyDescent="0.2">
      <c r="AA821" s="136"/>
      <c r="AB821" s="136"/>
      <c r="AC821" s="136"/>
      <c r="AD821" s="136"/>
      <c r="AE821" s="136"/>
      <c r="AF821" s="202"/>
      <c r="AG821" s="203"/>
      <c r="AN821" s="136"/>
      <c r="AO821" s="136"/>
      <c r="AP821" s="136"/>
      <c r="AQ821" s="136"/>
      <c r="AR821" s="136"/>
      <c r="AS821" s="136"/>
      <c r="AT821" s="136"/>
      <c r="AU821" s="136"/>
    </row>
    <row r="822" spans="27:47" ht="12.95" customHeight="1" x14ac:dyDescent="0.2">
      <c r="AA822" s="136"/>
      <c r="AB822" s="136"/>
      <c r="AC822" s="136"/>
      <c r="AD822" s="136"/>
      <c r="AE822" s="136"/>
      <c r="AF822" s="202"/>
      <c r="AG822" s="203"/>
      <c r="AN822" s="136"/>
      <c r="AO822" s="136"/>
      <c r="AP822" s="136"/>
      <c r="AQ822" s="136"/>
      <c r="AR822" s="136"/>
      <c r="AS822" s="136"/>
      <c r="AT822" s="136"/>
      <c r="AU822" s="136"/>
    </row>
    <row r="823" spans="27:47" ht="12.95" customHeight="1" x14ac:dyDescent="0.2">
      <c r="AA823" s="136"/>
      <c r="AB823" s="136"/>
      <c r="AC823" s="136"/>
      <c r="AD823" s="136"/>
      <c r="AE823" s="136"/>
      <c r="AF823" s="202"/>
      <c r="AG823" s="203"/>
      <c r="AN823" s="136"/>
      <c r="AO823" s="136"/>
      <c r="AP823" s="136"/>
      <c r="AQ823" s="136"/>
      <c r="AR823" s="136"/>
      <c r="AS823" s="136"/>
      <c r="AT823" s="136"/>
      <c r="AU823" s="136"/>
    </row>
    <row r="824" spans="27:47" ht="12.95" customHeight="1" x14ac:dyDescent="0.2">
      <c r="AA824" s="136"/>
      <c r="AB824" s="136"/>
      <c r="AC824" s="136"/>
      <c r="AD824" s="136"/>
      <c r="AE824" s="136"/>
      <c r="AF824" s="202"/>
      <c r="AG824" s="203"/>
      <c r="AN824" s="136"/>
      <c r="AO824" s="136"/>
      <c r="AP824" s="136"/>
      <c r="AQ824" s="136"/>
      <c r="AR824" s="136"/>
      <c r="AS824" s="136"/>
      <c r="AT824" s="136"/>
      <c r="AU824" s="136"/>
    </row>
    <row r="825" spans="27:47" ht="12.95" customHeight="1" x14ac:dyDescent="0.2">
      <c r="AA825" s="136"/>
      <c r="AB825" s="136"/>
      <c r="AC825" s="136"/>
      <c r="AD825" s="136"/>
      <c r="AE825" s="136"/>
      <c r="AF825" s="202"/>
      <c r="AG825" s="203"/>
      <c r="AN825" s="136"/>
      <c r="AO825" s="136"/>
      <c r="AP825" s="136"/>
      <c r="AQ825" s="136"/>
      <c r="AR825" s="136"/>
      <c r="AS825" s="136"/>
      <c r="AT825" s="136"/>
      <c r="AU825" s="136"/>
    </row>
    <row r="826" spans="27:47" ht="12.95" customHeight="1" x14ac:dyDescent="0.2">
      <c r="AA826" s="136"/>
      <c r="AB826" s="136"/>
      <c r="AC826" s="136"/>
      <c r="AD826" s="136"/>
      <c r="AE826" s="136"/>
      <c r="AF826" s="202"/>
      <c r="AG826" s="203"/>
      <c r="AN826" s="136"/>
      <c r="AO826" s="136"/>
      <c r="AP826" s="136"/>
      <c r="AQ826" s="136"/>
      <c r="AR826" s="136"/>
      <c r="AS826" s="136"/>
      <c r="AT826" s="136"/>
      <c r="AU826" s="136"/>
    </row>
    <row r="827" spans="27:47" ht="12.95" customHeight="1" x14ac:dyDescent="0.2">
      <c r="AA827" s="136"/>
      <c r="AB827" s="136"/>
      <c r="AC827" s="136"/>
      <c r="AD827" s="136"/>
      <c r="AE827" s="136"/>
      <c r="AF827" s="202"/>
      <c r="AG827" s="203"/>
      <c r="AN827" s="136"/>
      <c r="AO827" s="136"/>
      <c r="AP827" s="136"/>
      <c r="AQ827" s="136"/>
      <c r="AR827" s="136"/>
      <c r="AS827" s="136"/>
      <c r="AT827" s="136"/>
      <c r="AU827" s="136"/>
    </row>
    <row r="828" spans="27:47" ht="12.95" customHeight="1" x14ac:dyDescent="0.2">
      <c r="AA828" s="136"/>
      <c r="AB828" s="136"/>
      <c r="AC828" s="136"/>
      <c r="AD828" s="136"/>
      <c r="AE828" s="136"/>
      <c r="AF828" s="202"/>
      <c r="AG828" s="203"/>
      <c r="AN828" s="136"/>
      <c r="AO828" s="136"/>
      <c r="AP828" s="136"/>
      <c r="AQ828" s="136"/>
      <c r="AR828" s="136"/>
      <c r="AS828" s="136"/>
      <c r="AT828" s="136"/>
      <c r="AU828" s="136"/>
    </row>
    <row r="829" spans="27:47" ht="12.95" customHeight="1" x14ac:dyDescent="0.2">
      <c r="AA829" s="136"/>
      <c r="AB829" s="136"/>
      <c r="AC829" s="136"/>
      <c r="AD829" s="136"/>
      <c r="AE829" s="136"/>
      <c r="AF829" s="202"/>
      <c r="AG829" s="203"/>
      <c r="AN829" s="136"/>
      <c r="AO829" s="136"/>
      <c r="AP829" s="136"/>
      <c r="AQ829" s="136"/>
      <c r="AR829" s="136"/>
      <c r="AS829" s="136"/>
      <c r="AT829" s="136"/>
      <c r="AU829" s="136"/>
    </row>
    <row r="830" spans="27:47" ht="12.95" customHeight="1" x14ac:dyDescent="0.2">
      <c r="AA830" s="136"/>
      <c r="AB830" s="136"/>
      <c r="AC830" s="136"/>
      <c r="AD830" s="136"/>
      <c r="AE830" s="136"/>
      <c r="AF830" s="202"/>
      <c r="AG830" s="203"/>
      <c r="AN830" s="136"/>
      <c r="AO830" s="136"/>
      <c r="AP830" s="136"/>
      <c r="AQ830" s="136"/>
      <c r="AR830" s="136"/>
      <c r="AS830" s="136"/>
      <c r="AT830" s="136"/>
      <c r="AU830" s="136"/>
    </row>
    <row r="831" spans="27:47" ht="12.95" customHeight="1" x14ac:dyDescent="0.2">
      <c r="AA831" s="136"/>
      <c r="AB831" s="136"/>
      <c r="AC831" s="136"/>
      <c r="AD831" s="136"/>
      <c r="AE831" s="136"/>
      <c r="AF831" s="202"/>
      <c r="AG831" s="203"/>
      <c r="AN831" s="136"/>
      <c r="AO831" s="136"/>
      <c r="AP831" s="136"/>
      <c r="AQ831" s="136"/>
      <c r="AR831" s="136"/>
      <c r="AS831" s="136"/>
      <c r="AT831" s="136"/>
      <c r="AU831" s="136"/>
    </row>
    <row r="832" spans="27:47" ht="12.95" customHeight="1" x14ac:dyDescent="0.2">
      <c r="AA832" s="136"/>
      <c r="AB832" s="136"/>
      <c r="AC832" s="136"/>
      <c r="AD832" s="136"/>
      <c r="AE832" s="136"/>
      <c r="AF832" s="202"/>
      <c r="AG832" s="203"/>
      <c r="AN832" s="136"/>
      <c r="AO832" s="136"/>
      <c r="AP832" s="136"/>
      <c r="AQ832" s="136"/>
      <c r="AR832" s="136"/>
      <c r="AS832" s="136"/>
      <c r="AT832" s="136"/>
      <c r="AU832" s="136"/>
    </row>
    <row r="833" spans="27:47" ht="12.95" customHeight="1" x14ac:dyDescent="0.2">
      <c r="AA833" s="136"/>
      <c r="AB833" s="136"/>
      <c r="AC833" s="136"/>
      <c r="AD833" s="136"/>
      <c r="AE833" s="136"/>
      <c r="AF833" s="202"/>
      <c r="AG833" s="203"/>
      <c r="AN833" s="136"/>
      <c r="AO833" s="136"/>
      <c r="AP833" s="136"/>
      <c r="AQ833" s="136"/>
      <c r="AR833" s="136"/>
      <c r="AS833" s="136"/>
      <c r="AT833" s="136"/>
      <c r="AU833" s="136"/>
    </row>
    <row r="834" spans="27:47" ht="12.95" customHeight="1" x14ac:dyDescent="0.2">
      <c r="AA834" s="136"/>
      <c r="AB834" s="136"/>
      <c r="AC834" s="136"/>
      <c r="AD834" s="136"/>
      <c r="AE834" s="136"/>
      <c r="AF834" s="202"/>
      <c r="AG834" s="203"/>
      <c r="AN834" s="136"/>
      <c r="AO834" s="136"/>
      <c r="AP834" s="136"/>
      <c r="AQ834" s="136"/>
      <c r="AR834" s="136"/>
      <c r="AS834" s="136"/>
      <c r="AT834" s="136"/>
      <c r="AU834" s="136"/>
    </row>
    <row r="835" spans="27:47" ht="12.95" customHeight="1" x14ac:dyDescent="0.2">
      <c r="AA835" s="136"/>
      <c r="AB835" s="136"/>
      <c r="AC835" s="136"/>
      <c r="AD835" s="136"/>
      <c r="AE835" s="136"/>
      <c r="AF835" s="202"/>
      <c r="AG835" s="203"/>
      <c r="AN835" s="136"/>
      <c r="AO835" s="136"/>
      <c r="AP835" s="136"/>
      <c r="AQ835" s="136"/>
      <c r="AR835" s="136"/>
      <c r="AS835" s="136"/>
      <c r="AT835" s="136"/>
      <c r="AU835" s="136"/>
    </row>
    <row r="836" spans="27:47" ht="12.95" customHeight="1" x14ac:dyDescent="0.2">
      <c r="AA836" s="136"/>
      <c r="AB836" s="136"/>
      <c r="AC836" s="136"/>
      <c r="AD836" s="136"/>
      <c r="AE836" s="136"/>
      <c r="AF836" s="202"/>
      <c r="AG836" s="203"/>
      <c r="AN836" s="136"/>
      <c r="AO836" s="136"/>
      <c r="AP836" s="136"/>
      <c r="AQ836" s="136"/>
      <c r="AR836" s="136"/>
      <c r="AS836" s="136"/>
      <c r="AT836" s="136"/>
      <c r="AU836" s="136"/>
    </row>
    <row r="837" spans="27:47" ht="12.95" customHeight="1" x14ac:dyDescent="0.2">
      <c r="AA837" s="136"/>
      <c r="AB837" s="136"/>
      <c r="AC837" s="136"/>
      <c r="AD837" s="136"/>
      <c r="AE837" s="136"/>
      <c r="AF837" s="202"/>
      <c r="AG837" s="203"/>
      <c r="AN837" s="136"/>
      <c r="AO837" s="136"/>
      <c r="AP837" s="136"/>
      <c r="AQ837" s="136"/>
      <c r="AR837" s="136"/>
      <c r="AS837" s="136"/>
      <c r="AT837" s="136"/>
      <c r="AU837" s="136"/>
    </row>
    <row r="838" spans="27:47" ht="12.95" customHeight="1" x14ac:dyDescent="0.2">
      <c r="AA838" s="136"/>
      <c r="AB838" s="136"/>
      <c r="AC838" s="136"/>
      <c r="AD838" s="136"/>
      <c r="AE838" s="136"/>
      <c r="AF838" s="202"/>
      <c r="AG838" s="203"/>
      <c r="AN838" s="136"/>
      <c r="AO838" s="136"/>
      <c r="AP838" s="136"/>
      <c r="AQ838" s="136"/>
      <c r="AR838" s="136"/>
      <c r="AS838" s="136"/>
      <c r="AT838" s="136"/>
      <c r="AU838" s="136"/>
    </row>
    <row r="839" spans="27:47" ht="12.95" customHeight="1" x14ac:dyDescent="0.2">
      <c r="AA839" s="136"/>
      <c r="AB839" s="136"/>
      <c r="AC839" s="136"/>
      <c r="AD839" s="136"/>
      <c r="AE839" s="136"/>
      <c r="AF839" s="202"/>
      <c r="AG839" s="203"/>
      <c r="AN839" s="136"/>
      <c r="AO839" s="136"/>
      <c r="AP839" s="136"/>
      <c r="AQ839" s="136"/>
      <c r="AR839" s="136"/>
      <c r="AS839" s="136"/>
      <c r="AT839" s="136"/>
      <c r="AU839" s="136"/>
    </row>
    <row r="840" spans="27:47" ht="12.95" customHeight="1" x14ac:dyDescent="0.2">
      <c r="AA840" s="136"/>
      <c r="AB840" s="136"/>
      <c r="AC840" s="136"/>
      <c r="AD840" s="136"/>
      <c r="AE840" s="136"/>
      <c r="AF840" s="202"/>
      <c r="AG840" s="203"/>
      <c r="AN840" s="136"/>
      <c r="AO840" s="136"/>
      <c r="AP840" s="136"/>
      <c r="AQ840" s="136"/>
      <c r="AR840" s="136"/>
      <c r="AS840" s="136"/>
      <c r="AT840" s="136"/>
      <c r="AU840" s="136"/>
    </row>
    <row r="841" spans="27:47" ht="12.95" customHeight="1" x14ac:dyDescent="0.2">
      <c r="AA841" s="136"/>
      <c r="AB841" s="136"/>
      <c r="AC841" s="136"/>
      <c r="AD841" s="136"/>
      <c r="AE841" s="136"/>
      <c r="AF841" s="202"/>
      <c r="AG841" s="203"/>
      <c r="AN841" s="136"/>
      <c r="AO841" s="136"/>
      <c r="AP841" s="136"/>
      <c r="AQ841" s="136"/>
      <c r="AR841" s="136"/>
      <c r="AS841" s="136"/>
      <c r="AT841" s="136"/>
      <c r="AU841" s="136"/>
    </row>
    <row r="842" spans="27:47" ht="12.95" customHeight="1" x14ac:dyDescent="0.2">
      <c r="AA842" s="136"/>
      <c r="AB842" s="136"/>
      <c r="AC842" s="136"/>
      <c r="AD842" s="136"/>
      <c r="AE842" s="136"/>
      <c r="AF842" s="202"/>
      <c r="AG842" s="203"/>
      <c r="AN842" s="136"/>
      <c r="AO842" s="136"/>
      <c r="AP842" s="136"/>
      <c r="AQ842" s="136"/>
      <c r="AR842" s="136"/>
      <c r="AS842" s="136"/>
      <c r="AT842" s="136"/>
      <c r="AU842" s="136"/>
    </row>
    <row r="843" spans="27:47" ht="12.95" customHeight="1" x14ac:dyDescent="0.2">
      <c r="AA843" s="136"/>
      <c r="AB843" s="136"/>
      <c r="AC843" s="136"/>
      <c r="AD843" s="136"/>
      <c r="AE843" s="136"/>
      <c r="AF843" s="202"/>
      <c r="AG843" s="203"/>
      <c r="AN843" s="136"/>
      <c r="AO843" s="136"/>
      <c r="AP843" s="136"/>
      <c r="AQ843" s="136"/>
      <c r="AR843" s="136"/>
      <c r="AS843" s="136"/>
      <c r="AT843" s="136"/>
      <c r="AU843" s="136"/>
    </row>
    <row r="844" spans="27:47" ht="12.95" customHeight="1" x14ac:dyDescent="0.2">
      <c r="AA844" s="136"/>
      <c r="AB844" s="136"/>
      <c r="AC844" s="136"/>
      <c r="AD844" s="136"/>
      <c r="AE844" s="136"/>
      <c r="AF844" s="202"/>
      <c r="AG844" s="203"/>
      <c r="AN844" s="136"/>
      <c r="AO844" s="136"/>
      <c r="AP844" s="136"/>
      <c r="AQ844" s="136"/>
      <c r="AR844" s="136"/>
      <c r="AS844" s="136"/>
      <c r="AT844" s="136"/>
      <c r="AU844" s="136"/>
    </row>
    <row r="845" spans="27:47" ht="12.95" customHeight="1" x14ac:dyDescent="0.2">
      <c r="AA845" s="136"/>
      <c r="AB845" s="136"/>
      <c r="AC845" s="136"/>
      <c r="AD845" s="136"/>
      <c r="AE845" s="136"/>
      <c r="AF845" s="202"/>
      <c r="AG845" s="203"/>
      <c r="AN845" s="136"/>
      <c r="AO845" s="136"/>
      <c r="AP845" s="136"/>
      <c r="AQ845" s="136"/>
      <c r="AR845" s="136"/>
      <c r="AS845" s="136"/>
      <c r="AT845" s="136"/>
      <c r="AU845" s="136"/>
    </row>
    <row r="846" spans="27:47" ht="12.95" customHeight="1" x14ac:dyDescent="0.2">
      <c r="AA846" s="136"/>
      <c r="AB846" s="136"/>
      <c r="AC846" s="136"/>
      <c r="AD846" s="136"/>
      <c r="AE846" s="136"/>
      <c r="AF846" s="202"/>
      <c r="AG846" s="203"/>
      <c r="AN846" s="136"/>
      <c r="AO846" s="136"/>
      <c r="AP846" s="136"/>
      <c r="AQ846" s="136"/>
      <c r="AR846" s="136"/>
      <c r="AS846" s="136"/>
      <c r="AT846" s="136"/>
      <c r="AU846" s="136"/>
    </row>
    <row r="847" spans="27:47" ht="12.95" customHeight="1" x14ac:dyDescent="0.2">
      <c r="AA847" s="136"/>
      <c r="AB847" s="136"/>
      <c r="AC847" s="136"/>
      <c r="AD847" s="136"/>
      <c r="AE847" s="136"/>
      <c r="AF847" s="202"/>
      <c r="AG847" s="203"/>
      <c r="AN847" s="136"/>
      <c r="AO847" s="136"/>
      <c r="AP847" s="136"/>
      <c r="AQ847" s="136"/>
      <c r="AR847" s="136"/>
      <c r="AS847" s="136"/>
      <c r="AT847" s="136"/>
      <c r="AU847" s="136"/>
    </row>
    <row r="848" spans="27:47" ht="12.95" customHeight="1" x14ac:dyDescent="0.2">
      <c r="AA848" s="136"/>
      <c r="AB848" s="136"/>
      <c r="AC848" s="136"/>
      <c r="AD848" s="136"/>
      <c r="AE848" s="136"/>
      <c r="AF848" s="202"/>
      <c r="AG848" s="203"/>
      <c r="AN848" s="136"/>
      <c r="AO848" s="136"/>
      <c r="AP848" s="136"/>
      <c r="AQ848" s="136"/>
      <c r="AR848" s="136"/>
      <c r="AS848" s="136"/>
      <c r="AT848" s="136"/>
      <c r="AU848" s="136"/>
    </row>
    <row r="849" spans="27:47" ht="12.95" customHeight="1" x14ac:dyDescent="0.2">
      <c r="AA849" s="136"/>
      <c r="AB849" s="136"/>
      <c r="AC849" s="136"/>
      <c r="AD849" s="136"/>
      <c r="AE849" s="136"/>
      <c r="AF849" s="202"/>
      <c r="AG849" s="203"/>
      <c r="AN849" s="136"/>
      <c r="AO849" s="136"/>
      <c r="AP849" s="136"/>
      <c r="AQ849" s="136"/>
      <c r="AR849" s="136"/>
      <c r="AS849" s="136"/>
      <c r="AT849" s="136"/>
      <c r="AU849" s="136"/>
    </row>
    <row r="850" spans="27:47" ht="12.95" customHeight="1" x14ac:dyDescent="0.2">
      <c r="AA850" s="136"/>
      <c r="AB850" s="136"/>
      <c r="AC850" s="136"/>
      <c r="AD850" s="136"/>
      <c r="AE850" s="136"/>
      <c r="AF850" s="202"/>
      <c r="AG850" s="203"/>
      <c r="AN850" s="136"/>
      <c r="AO850" s="136"/>
      <c r="AP850" s="136"/>
      <c r="AQ850" s="136"/>
      <c r="AR850" s="136"/>
      <c r="AS850" s="136"/>
      <c r="AT850" s="136"/>
      <c r="AU850" s="136"/>
    </row>
    <row r="851" spans="27:47" ht="12.95" customHeight="1" x14ac:dyDescent="0.2">
      <c r="AA851" s="136"/>
      <c r="AB851" s="136"/>
      <c r="AC851" s="136"/>
      <c r="AD851" s="136"/>
      <c r="AE851" s="136"/>
      <c r="AF851" s="202"/>
      <c r="AG851" s="203"/>
      <c r="AN851" s="136"/>
      <c r="AO851" s="136"/>
      <c r="AP851" s="136"/>
      <c r="AQ851" s="136"/>
      <c r="AR851" s="136"/>
      <c r="AS851" s="136"/>
      <c r="AT851" s="136"/>
      <c r="AU851" s="136"/>
    </row>
    <row r="852" spans="27:47" ht="12.95" customHeight="1" x14ac:dyDescent="0.2">
      <c r="AA852" s="136"/>
      <c r="AB852" s="136"/>
      <c r="AC852" s="136"/>
      <c r="AD852" s="136"/>
      <c r="AE852" s="136"/>
      <c r="AF852" s="202"/>
      <c r="AG852" s="203"/>
      <c r="AN852" s="136"/>
      <c r="AO852" s="136"/>
      <c r="AP852" s="136"/>
      <c r="AQ852" s="136"/>
      <c r="AR852" s="136"/>
      <c r="AS852" s="136"/>
      <c r="AT852" s="136"/>
      <c r="AU852" s="136"/>
    </row>
    <row r="853" spans="27:47" ht="12.95" customHeight="1" x14ac:dyDescent="0.2">
      <c r="AA853" s="136"/>
      <c r="AB853" s="136"/>
      <c r="AC853" s="136"/>
      <c r="AD853" s="136"/>
      <c r="AE853" s="136"/>
      <c r="AF853" s="202"/>
      <c r="AG853" s="203"/>
      <c r="AN853" s="136"/>
      <c r="AO853" s="136"/>
      <c r="AP853" s="136"/>
      <c r="AQ853" s="136"/>
      <c r="AR853" s="136"/>
      <c r="AS853" s="136"/>
      <c r="AT853" s="136"/>
      <c r="AU853" s="136"/>
    </row>
    <row r="854" spans="27:47" ht="12.95" customHeight="1" x14ac:dyDescent="0.2">
      <c r="AA854" s="136"/>
      <c r="AB854" s="136"/>
      <c r="AC854" s="136"/>
      <c r="AD854" s="136"/>
      <c r="AE854" s="136"/>
      <c r="AF854" s="202"/>
      <c r="AG854" s="203"/>
      <c r="AN854" s="136"/>
      <c r="AO854" s="136"/>
      <c r="AP854" s="136"/>
      <c r="AQ854" s="136"/>
      <c r="AR854" s="136"/>
      <c r="AS854" s="136"/>
      <c r="AT854" s="136"/>
      <c r="AU854" s="136"/>
    </row>
    <row r="855" spans="27:47" ht="12.95" customHeight="1" x14ac:dyDescent="0.2">
      <c r="AA855" s="136"/>
      <c r="AB855" s="136"/>
      <c r="AC855" s="136"/>
      <c r="AD855" s="136"/>
      <c r="AE855" s="136"/>
      <c r="AF855" s="202"/>
      <c r="AG855" s="203"/>
      <c r="AN855" s="136"/>
      <c r="AO855" s="136"/>
      <c r="AP855" s="136"/>
      <c r="AQ855" s="136"/>
      <c r="AR855" s="136"/>
      <c r="AS855" s="136"/>
      <c r="AT855" s="136"/>
      <c r="AU855" s="136"/>
    </row>
    <row r="856" spans="27:47" ht="12.95" customHeight="1" x14ac:dyDescent="0.2">
      <c r="AA856" s="136"/>
      <c r="AB856" s="136"/>
      <c r="AC856" s="136"/>
      <c r="AD856" s="136"/>
      <c r="AE856" s="136"/>
      <c r="AF856" s="202"/>
      <c r="AG856" s="203"/>
      <c r="AN856" s="136"/>
      <c r="AO856" s="136"/>
      <c r="AP856" s="136"/>
      <c r="AQ856" s="136"/>
      <c r="AR856" s="136"/>
      <c r="AS856" s="136"/>
      <c r="AT856" s="136"/>
      <c r="AU856" s="136"/>
    </row>
    <row r="857" spans="27:47" ht="12.95" customHeight="1" x14ac:dyDescent="0.2">
      <c r="AA857" s="136"/>
      <c r="AB857" s="136"/>
      <c r="AC857" s="136"/>
      <c r="AD857" s="136"/>
      <c r="AE857" s="136"/>
      <c r="AF857" s="202"/>
      <c r="AG857" s="203"/>
      <c r="AN857" s="136"/>
      <c r="AO857" s="136"/>
      <c r="AP857" s="136"/>
      <c r="AQ857" s="136"/>
      <c r="AR857" s="136"/>
      <c r="AS857" s="136"/>
      <c r="AT857" s="136"/>
      <c r="AU857" s="136"/>
    </row>
    <row r="858" spans="27:47" ht="12.95" customHeight="1" x14ac:dyDescent="0.2">
      <c r="AA858" s="136"/>
      <c r="AB858" s="136"/>
      <c r="AC858" s="136"/>
      <c r="AD858" s="136"/>
      <c r="AE858" s="136"/>
      <c r="AF858" s="202"/>
      <c r="AG858" s="203"/>
      <c r="AN858" s="136"/>
      <c r="AO858" s="136"/>
      <c r="AP858" s="136"/>
      <c r="AQ858" s="136"/>
      <c r="AR858" s="136"/>
      <c r="AS858" s="136"/>
      <c r="AT858" s="136"/>
      <c r="AU858" s="136"/>
    </row>
    <row r="859" spans="27:47" ht="12.95" customHeight="1" x14ac:dyDescent="0.2">
      <c r="AA859" s="136"/>
      <c r="AB859" s="136"/>
      <c r="AC859" s="136"/>
      <c r="AD859" s="136"/>
      <c r="AE859" s="136"/>
      <c r="AF859" s="202"/>
      <c r="AG859" s="203"/>
      <c r="AN859" s="136"/>
      <c r="AO859" s="136"/>
      <c r="AP859" s="136"/>
      <c r="AQ859" s="136"/>
      <c r="AR859" s="136"/>
      <c r="AS859" s="136"/>
      <c r="AT859" s="136"/>
      <c r="AU859" s="136"/>
    </row>
    <row r="860" spans="27:47" ht="12.95" customHeight="1" x14ac:dyDescent="0.2">
      <c r="AA860" s="136"/>
      <c r="AB860" s="136"/>
      <c r="AC860" s="136"/>
      <c r="AD860" s="136"/>
      <c r="AE860" s="136"/>
      <c r="AF860" s="202"/>
      <c r="AG860" s="203"/>
      <c r="AN860" s="136"/>
      <c r="AO860" s="136"/>
      <c r="AP860" s="136"/>
      <c r="AQ860" s="136"/>
      <c r="AR860" s="136"/>
      <c r="AS860" s="136"/>
      <c r="AT860" s="136"/>
      <c r="AU860" s="136"/>
    </row>
    <row r="861" spans="27:47" ht="12.95" customHeight="1" x14ac:dyDescent="0.2">
      <c r="AA861" s="136"/>
      <c r="AB861" s="136"/>
      <c r="AC861" s="136"/>
      <c r="AD861" s="136"/>
      <c r="AE861" s="136"/>
      <c r="AF861" s="202"/>
      <c r="AG861" s="203"/>
      <c r="AN861" s="136"/>
      <c r="AO861" s="136"/>
      <c r="AP861" s="136"/>
      <c r="AQ861" s="136"/>
      <c r="AR861" s="136"/>
      <c r="AS861" s="136"/>
      <c r="AT861" s="136"/>
      <c r="AU861" s="136"/>
    </row>
    <row r="862" spans="27:47" ht="12.95" customHeight="1" x14ac:dyDescent="0.2">
      <c r="AA862" s="136"/>
      <c r="AB862" s="136"/>
      <c r="AC862" s="136"/>
      <c r="AD862" s="136"/>
      <c r="AE862" s="136"/>
      <c r="AF862" s="202"/>
      <c r="AG862" s="203"/>
      <c r="AN862" s="136"/>
      <c r="AO862" s="136"/>
      <c r="AP862" s="136"/>
      <c r="AQ862" s="136"/>
      <c r="AR862" s="136"/>
      <c r="AS862" s="136"/>
      <c r="AT862" s="136"/>
      <c r="AU862" s="136"/>
    </row>
    <row r="863" spans="27:47" ht="12.95" customHeight="1" x14ac:dyDescent="0.2">
      <c r="AA863" s="136"/>
      <c r="AB863" s="136"/>
      <c r="AC863" s="136"/>
      <c r="AD863" s="136"/>
      <c r="AE863" s="136"/>
      <c r="AF863" s="202"/>
      <c r="AG863" s="203"/>
      <c r="AN863" s="136"/>
      <c r="AO863" s="136"/>
      <c r="AP863" s="136"/>
      <c r="AQ863" s="136"/>
      <c r="AR863" s="136"/>
      <c r="AS863" s="136"/>
      <c r="AT863" s="136"/>
      <c r="AU863" s="136"/>
    </row>
    <row r="864" spans="27:47" ht="12.95" customHeight="1" x14ac:dyDescent="0.2">
      <c r="AA864" s="136"/>
      <c r="AB864" s="136"/>
      <c r="AC864" s="136"/>
      <c r="AD864" s="136"/>
      <c r="AE864" s="136"/>
      <c r="AF864" s="202"/>
      <c r="AG864" s="203"/>
      <c r="AN864" s="136"/>
      <c r="AO864" s="136"/>
      <c r="AP864" s="136"/>
      <c r="AQ864" s="136"/>
      <c r="AR864" s="136"/>
      <c r="AS864" s="136"/>
      <c r="AT864" s="136"/>
      <c r="AU864" s="136"/>
    </row>
    <row r="865" spans="27:47" ht="12.95" customHeight="1" x14ac:dyDescent="0.2">
      <c r="AA865" s="136"/>
      <c r="AB865" s="136"/>
      <c r="AC865" s="136"/>
      <c r="AD865" s="136"/>
      <c r="AE865" s="136"/>
      <c r="AF865" s="202"/>
      <c r="AG865" s="203"/>
      <c r="AN865" s="136"/>
      <c r="AO865" s="136"/>
      <c r="AP865" s="136"/>
      <c r="AQ865" s="136"/>
      <c r="AR865" s="136"/>
      <c r="AS865" s="136"/>
      <c r="AT865" s="136"/>
      <c r="AU865" s="136"/>
    </row>
    <row r="866" spans="27:47" ht="12.95" customHeight="1" x14ac:dyDescent="0.2">
      <c r="AA866" s="136"/>
      <c r="AB866" s="136"/>
      <c r="AC866" s="136"/>
      <c r="AD866" s="136"/>
      <c r="AE866" s="136"/>
      <c r="AF866" s="202"/>
      <c r="AG866" s="203"/>
      <c r="AN866" s="136"/>
      <c r="AO866" s="136"/>
      <c r="AP866" s="136"/>
      <c r="AQ866" s="136"/>
      <c r="AR866" s="136"/>
      <c r="AS866" s="136"/>
      <c r="AT866" s="136"/>
      <c r="AU866" s="136"/>
    </row>
    <row r="867" spans="27:47" ht="12.95" customHeight="1" x14ac:dyDescent="0.2">
      <c r="AA867" s="136"/>
      <c r="AB867" s="136"/>
      <c r="AC867" s="136"/>
      <c r="AD867" s="136"/>
      <c r="AE867" s="136"/>
      <c r="AF867" s="202"/>
      <c r="AG867" s="203"/>
      <c r="AN867" s="136"/>
      <c r="AO867" s="136"/>
      <c r="AP867" s="136"/>
      <c r="AQ867" s="136"/>
      <c r="AR867" s="136"/>
      <c r="AS867" s="136"/>
      <c r="AT867" s="136"/>
      <c r="AU867" s="136"/>
    </row>
    <row r="868" spans="27:47" ht="12.95" customHeight="1" x14ac:dyDescent="0.2">
      <c r="AA868" s="136"/>
      <c r="AB868" s="136"/>
      <c r="AC868" s="136"/>
      <c r="AD868" s="136"/>
      <c r="AE868" s="136"/>
      <c r="AF868" s="202"/>
      <c r="AG868" s="203"/>
      <c r="AN868" s="136"/>
      <c r="AO868" s="136"/>
      <c r="AP868" s="136"/>
      <c r="AQ868" s="136"/>
      <c r="AR868" s="136"/>
      <c r="AS868" s="136"/>
      <c r="AT868" s="136"/>
      <c r="AU868" s="136"/>
    </row>
    <row r="869" spans="27:47" ht="12.95" customHeight="1" x14ac:dyDescent="0.2">
      <c r="AA869" s="136"/>
      <c r="AB869" s="136"/>
      <c r="AC869" s="136"/>
      <c r="AD869" s="136"/>
      <c r="AE869" s="136"/>
      <c r="AF869" s="202"/>
      <c r="AG869" s="203"/>
      <c r="AN869" s="136"/>
      <c r="AO869" s="136"/>
      <c r="AP869" s="136"/>
      <c r="AQ869" s="136"/>
      <c r="AR869" s="136"/>
      <c r="AS869" s="136"/>
      <c r="AT869" s="136"/>
      <c r="AU869" s="136"/>
    </row>
    <row r="870" spans="27:47" ht="12.95" customHeight="1" x14ac:dyDescent="0.2">
      <c r="AA870" s="136"/>
      <c r="AB870" s="136"/>
      <c r="AC870" s="136"/>
      <c r="AD870" s="136"/>
      <c r="AE870" s="136"/>
      <c r="AF870" s="202"/>
      <c r="AG870" s="203"/>
      <c r="AN870" s="136"/>
      <c r="AO870" s="136"/>
      <c r="AP870" s="136"/>
      <c r="AQ870" s="136"/>
      <c r="AR870" s="136"/>
      <c r="AS870" s="136"/>
      <c r="AT870" s="136"/>
      <c r="AU870" s="136"/>
    </row>
    <row r="871" spans="27:47" ht="12.95" customHeight="1" x14ac:dyDescent="0.2">
      <c r="AA871" s="136"/>
      <c r="AB871" s="136"/>
      <c r="AC871" s="136"/>
      <c r="AD871" s="136"/>
      <c r="AE871" s="136"/>
      <c r="AF871" s="202"/>
      <c r="AG871" s="203"/>
      <c r="AN871" s="136"/>
      <c r="AO871" s="136"/>
      <c r="AP871" s="136"/>
      <c r="AQ871" s="136"/>
      <c r="AR871" s="136"/>
      <c r="AS871" s="136"/>
      <c r="AT871" s="136"/>
      <c r="AU871" s="136"/>
    </row>
    <row r="872" spans="27:47" ht="12.95" customHeight="1" x14ac:dyDescent="0.2">
      <c r="AA872" s="136"/>
      <c r="AB872" s="136"/>
      <c r="AC872" s="136"/>
      <c r="AD872" s="136"/>
      <c r="AE872" s="136"/>
      <c r="AF872" s="202"/>
      <c r="AG872" s="203"/>
      <c r="AN872" s="136"/>
      <c r="AO872" s="136"/>
      <c r="AP872" s="136"/>
      <c r="AQ872" s="136"/>
      <c r="AR872" s="136"/>
      <c r="AS872" s="136"/>
      <c r="AT872" s="136"/>
      <c r="AU872" s="136"/>
    </row>
    <row r="873" spans="27:47" ht="12.95" customHeight="1" x14ac:dyDescent="0.2">
      <c r="AA873" s="136"/>
      <c r="AB873" s="136"/>
      <c r="AC873" s="136"/>
      <c r="AD873" s="136"/>
      <c r="AE873" s="136"/>
      <c r="AF873" s="202"/>
      <c r="AG873" s="203"/>
      <c r="AN873" s="136"/>
      <c r="AO873" s="136"/>
      <c r="AP873" s="136"/>
      <c r="AQ873" s="136"/>
      <c r="AR873" s="136"/>
      <c r="AS873" s="136"/>
      <c r="AT873" s="136"/>
      <c r="AU873" s="136"/>
    </row>
    <row r="874" spans="27:47" ht="12.95" customHeight="1" x14ac:dyDescent="0.2">
      <c r="AA874" s="136"/>
      <c r="AB874" s="136"/>
      <c r="AC874" s="136"/>
      <c r="AD874" s="136"/>
      <c r="AE874" s="136"/>
      <c r="AF874" s="202"/>
      <c r="AG874" s="203"/>
      <c r="AN874" s="136"/>
      <c r="AO874" s="136"/>
      <c r="AP874" s="136"/>
      <c r="AQ874" s="136"/>
      <c r="AR874" s="136"/>
      <c r="AS874" s="136"/>
      <c r="AT874" s="136"/>
      <c r="AU874" s="136"/>
    </row>
    <row r="875" spans="27:47" ht="12.95" customHeight="1" x14ac:dyDescent="0.2">
      <c r="AA875" s="136"/>
      <c r="AB875" s="136"/>
      <c r="AC875" s="136"/>
      <c r="AD875" s="136"/>
      <c r="AE875" s="136"/>
      <c r="AF875" s="202"/>
      <c r="AG875" s="203"/>
      <c r="AN875" s="136"/>
      <c r="AO875" s="136"/>
      <c r="AP875" s="136"/>
      <c r="AQ875" s="136"/>
      <c r="AR875" s="136"/>
      <c r="AS875" s="136"/>
      <c r="AT875" s="136"/>
      <c r="AU875" s="136"/>
    </row>
    <row r="876" spans="27:47" ht="12.95" customHeight="1" x14ac:dyDescent="0.2">
      <c r="AA876" s="136"/>
      <c r="AB876" s="136"/>
      <c r="AC876" s="136"/>
      <c r="AD876" s="136"/>
      <c r="AE876" s="136"/>
      <c r="AF876" s="202"/>
      <c r="AG876" s="203"/>
      <c r="AN876" s="136"/>
      <c r="AO876" s="136"/>
      <c r="AP876" s="136"/>
      <c r="AQ876" s="136"/>
      <c r="AR876" s="136"/>
      <c r="AS876" s="136"/>
      <c r="AT876" s="136"/>
      <c r="AU876" s="136"/>
    </row>
    <row r="877" spans="27:47" ht="12.95" customHeight="1" x14ac:dyDescent="0.2">
      <c r="AA877" s="136"/>
      <c r="AB877" s="136"/>
      <c r="AC877" s="136"/>
      <c r="AD877" s="136"/>
      <c r="AE877" s="136"/>
      <c r="AF877" s="202"/>
      <c r="AG877" s="203"/>
      <c r="AN877" s="136"/>
      <c r="AO877" s="136"/>
      <c r="AP877" s="136"/>
      <c r="AQ877" s="136"/>
      <c r="AR877" s="136"/>
      <c r="AS877" s="136"/>
      <c r="AT877" s="136"/>
      <c r="AU877" s="136"/>
    </row>
    <row r="878" spans="27:47" ht="12.95" customHeight="1" x14ac:dyDescent="0.2">
      <c r="AA878" s="136"/>
      <c r="AB878" s="136"/>
      <c r="AC878" s="136"/>
      <c r="AD878" s="136"/>
      <c r="AE878" s="136"/>
      <c r="AF878" s="202"/>
      <c r="AG878" s="203"/>
      <c r="AN878" s="136"/>
      <c r="AO878" s="136"/>
      <c r="AP878" s="136"/>
      <c r="AQ878" s="136"/>
      <c r="AR878" s="136"/>
      <c r="AS878" s="136"/>
      <c r="AT878" s="136"/>
      <c r="AU878" s="136"/>
    </row>
    <row r="879" spans="27:47" ht="12.95" customHeight="1" x14ac:dyDescent="0.2">
      <c r="AA879" s="136"/>
      <c r="AB879" s="136"/>
      <c r="AC879" s="136"/>
      <c r="AD879" s="136"/>
      <c r="AE879" s="136"/>
      <c r="AF879" s="202"/>
      <c r="AG879" s="203"/>
      <c r="AN879" s="136"/>
      <c r="AO879" s="136"/>
      <c r="AP879" s="136"/>
      <c r="AQ879" s="136"/>
      <c r="AR879" s="136"/>
      <c r="AS879" s="136"/>
      <c r="AT879" s="136"/>
      <c r="AU879" s="136"/>
    </row>
    <row r="880" spans="27:47" ht="12.95" customHeight="1" x14ac:dyDescent="0.2">
      <c r="AA880" s="136"/>
      <c r="AB880" s="136"/>
      <c r="AC880" s="136"/>
      <c r="AD880" s="136"/>
      <c r="AE880" s="136"/>
      <c r="AF880" s="202"/>
      <c r="AG880" s="203"/>
      <c r="AN880" s="136"/>
      <c r="AO880" s="136"/>
      <c r="AP880" s="136"/>
      <c r="AQ880" s="136"/>
      <c r="AR880" s="136"/>
      <c r="AS880" s="136"/>
      <c r="AT880" s="136"/>
      <c r="AU880" s="136"/>
    </row>
    <row r="881" spans="27:47" ht="12.95" customHeight="1" x14ac:dyDescent="0.2">
      <c r="AA881" s="136"/>
      <c r="AB881" s="136"/>
      <c r="AC881" s="136"/>
      <c r="AD881" s="136"/>
      <c r="AE881" s="136"/>
      <c r="AF881" s="202"/>
      <c r="AG881" s="203"/>
      <c r="AN881" s="136"/>
      <c r="AO881" s="136"/>
      <c r="AP881" s="136"/>
      <c r="AQ881" s="136"/>
      <c r="AR881" s="136"/>
      <c r="AS881" s="136"/>
      <c r="AT881" s="136"/>
      <c r="AU881" s="136"/>
    </row>
    <row r="882" spans="27:47" ht="12.95" customHeight="1" x14ac:dyDescent="0.2">
      <c r="AA882" s="136"/>
      <c r="AB882" s="136"/>
      <c r="AC882" s="136"/>
      <c r="AD882" s="136"/>
      <c r="AE882" s="136"/>
      <c r="AF882" s="202"/>
      <c r="AG882" s="203"/>
      <c r="AN882" s="136"/>
      <c r="AO882" s="136"/>
      <c r="AP882" s="136"/>
      <c r="AQ882" s="136"/>
      <c r="AR882" s="136"/>
      <c r="AS882" s="136"/>
      <c r="AT882" s="136"/>
      <c r="AU882" s="136"/>
    </row>
    <row r="883" spans="27:47" ht="12.95" customHeight="1" x14ac:dyDescent="0.2">
      <c r="AA883" s="136"/>
      <c r="AB883" s="136"/>
      <c r="AC883" s="136"/>
      <c r="AD883" s="136"/>
      <c r="AE883" s="136"/>
      <c r="AF883" s="202"/>
      <c r="AG883" s="203"/>
      <c r="AN883" s="136"/>
      <c r="AO883" s="136"/>
      <c r="AP883" s="136"/>
      <c r="AQ883" s="136"/>
      <c r="AR883" s="136"/>
      <c r="AS883" s="136"/>
      <c r="AT883" s="136"/>
      <c r="AU883" s="136"/>
    </row>
    <row r="884" spans="27:47" ht="12.95" customHeight="1" x14ac:dyDescent="0.2">
      <c r="AA884" s="136"/>
      <c r="AB884" s="136"/>
      <c r="AC884" s="136"/>
      <c r="AD884" s="136"/>
      <c r="AE884" s="136"/>
      <c r="AF884" s="202"/>
      <c r="AG884" s="203"/>
      <c r="AN884" s="136"/>
      <c r="AO884" s="136"/>
      <c r="AP884" s="136"/>
      <c r="AQ884" s="136"/>
      <c r="AR884" s="136"/>
      <c r="AS884" s="136"/>
      <c r="AT884" s="136"/>
      <c r="AU884" s="136"/>
    </row>
    <row r="885" spans="27:47" ht="12.95" customHeight="1" x14ac:dyDescent="0.2">
      <c r="AA885" s="136"/>
      <c r="AB885" s="136"/>
      <c r="AC885" s="136"/>
      <c r="AD885" s="136"/>
      <c r="AE885" s="136"/>
      <c r="AF885" s="202"/>
      <c r="AG885" s="203"/>
      <c r="AN885" s="136"/>
      <c r="AO885" s="136"/>
      <c r="AP885" s="136"/>
      <c r="AQ885" s="136"/>
      <c r="AR885" s="136"/>
      <c r="AS885" s="136"/>
      <c r="AT885" s="136"/>
      <c r="AU885" s="136"/>
    </row>
    <row r="886" spans="27:47" ht="12.95" customHeight="1" x14ac:dyDescent="0.2">
      <c r="AA886" s="136"/>
      <c r="AB886" s="136"/>
      <c r="AC886" s="136"/>
      <c r="AD886" s="136"/>
      <c r="AE886" s="136"/>
      <c r="AF886" s="202"/>
      <c r="AG886" s="203"/>
      <c r="AN886" s="136"/>
      <c r="AO886" s="136"/>
      <c r="AP886" s="136"/>
      <c r="AQ886" s="136"/>
      <c r="AR886" s="136"/>
      <c r="AS886" s="136"/>
      <c r="AT886" s="136"/>
      <c r="AU886" s="136"/>
    </row>
    <row r="887" spans="27:47" ht="12.95" customHeight="1" x14ac:dyDescent="0.2">
      <c r="AA887" s="136"/>
      <c r="AB887" s="136"/>
      <c r="AC887" s="136"/>
      <c r="AD887" s="136"/>
      <c r="AE887" s="136"/>
      <c r="AF887" s="202"/>
      <c r="AG887" s="203"/>
      <c r="AN887" s="136"/>
      <c r="AO887" s="136"/>
      <c r="AP887" s="136"/>
      <c r="AQ887" s="136"/>
      <c r="AR887" s="136"/>
      <c r="AS887" s="136"/>
      <c r="AT887" s="136"/>
      <c r="AU887" s="136"/>
    </row>
    <row r="888" spans="27:47" ht="12.95" customHeight="1" x14ac:dyDescent="0.2">
      <c r="AA888" s="136"/>
      <c r="AB888" s="136"/>
      <c r="AC888" s="136"/>
      <c r="AD888" s="136"/>
      <c r="AE888" s="136"/>
      <c r="AF888" s="202"/>
      <c r="AG888" s="203"/>
      <c r="AN888" s="136"/>
      <c r="AO888" s="136"/>
      <c r="AP888" s="136"/>
      <c r="AQ888" s="136"/>
      <c r="AR888" s="136"/>
      <c r="AS888" s="136"/>
      <c r="AT888" s="136"/>
      <c r="AU888" s="136"/>
    </row>
    <row r="889" spans="27:47" ht="12.95" customHeight="1" x14ac:dyDescent="0.2">
      <c r="AA889" s="136"/>
      <c r="AB889" s="136"/>
      <c r="AC889" s="136"/>
      <c r="AD889" s="136"/>
      <c r="AE889" s="136"/>
      <c r="AF889" s="202"/>
      <c r="AG889" s="203"/>
      <c r="AN889" s="136"/>
      <c r="AO889" s="136"/>
      <c r="AP889" s="136"/>
      <c r="AQ889" s="136"/>
      <c r="AR889" s="136"/>
      <c r="AS889" s="136"/>
      <c r="AT889" s="136"/>
      <c r="AU889" s="136"/>
    </row>
    <row r="890" spans="27:47" ht="12.95" customHeight="1" x14ac:dyDescent="0.2">
      <c r="AA890" s="136"/>
      <c r="AB890" s="136"/>
      <c r="AC890" s="136"/>
      <c r="AD890" s="136"/>
      <c r="AE890" s="136"/>
      <c r="AF890" s="202"/>
      <c r="AG890" s="203"/>
      <c r="AN890" s="136"/>
      <c r="AO890" s="136"/>
      <c r="AP890" s="136"/>
      <c r="AQ890" s="136"/>
      <c r="AR890" s="136"/>
      <c r="AS890" s="136"/>
      <c r="AT890" s="136"/>
      <c r="AU890" s="136"/>
    </row>
    <row r="891" spans="27:47" ht="12.95" customHeight="1" x14ac:dyDescent="0.2">
      <c r="AA891" s="136"/>
      <c r="AB891" s="136"/>
      <c r="AC891" s="136"/>
      <c r="AD891" s="136"/>
      <c r="AE891" s="136"/>
      <c r="AF891" s="202"/>
      <c r="AG891" s="203"/>
      <c r="AN891" s="136"/>
      <c r="AO891" s="136"/>
      <c r="AP891" s="136"/>
      <c r="AQ891" s="136"/>
      <c r="AR891" s="136"/>
      <c r="AS891" s="136"/>
      <c r="AT891" s="136"/>
      <c r="AU891" s="136"/>
    </row>
    <row r="892" spans="27:47" ht="12.95" customHeight="1" x14ac:dyDescent="0.2">
      <c r="AA892" s="136"/>
      <c r="AB892" s="136"/>
      <c r="AC892" s="136"/>
      <c r="AD892" s="136"/>
      <c r="AE892" s="136"/>
      <c r="AF892" s="202"/>
      <c r="AG892" s="203"/>
      <c r="AN892" s="136"/>
      <c r="AO892" s="136"/>
      <c r="AP892" s="136"/>
      <c r="AQ892" s="136"/>
      <c r="AR892" s="136"/>
      <c r="AS892" s="136"/>
      <c r="AT892" s="136"/>
      <c r="AU892" s="136"/>
    </row>
    <row r="893" spans="27:47" ht="12.95" customHeight="1" x14ac:dyDescent="0.2">
      <c r="AA893" s="136"/>
      <c r="AB893" s="136"/>
      <c r="AC893" s="136"/>
      <c r="AD893" s="136"/>
      <c r="AE893" s="136"/>
      <c r="AF893" s="202"/>
      <c r="AG893" s="203"/>
      <c r="AN893" s="136"/>
      <c r="AO893" s="136"/>
      <c r="AP893" s="136"/>
      <c r="AQ893" s="136"/>
      <c r="AR893" s="136"/>
      <c r="AS893" s="136"/>
      <c r="AT893" s="136"/>
      <c r="AU893" s="136"/>
    </row>
    <row r="894" spans="27:47" ht="12.95" customHeight="1" x14ac:dyDescent="0.2">
      <c r="AA894" s="136"/>
      <c r="AB894" s="136"/>
      <c r="AC894" s="136"/>
      <c r="AD894" s="136"/>
      <c r="AE894" s="136"/>
      <c r="AF894" s="202"/>
      <c r="AG894" s="203"/>
      <c r="AN894" s="136"/>
      <c r="AO894" s="136"/>
      <c r="AP894" s="136"/>
      <c r="AQ894" s="136"/>
      <c r="AR894" s="136"/>
      <c r="AS894" s="136"/>
      <c r="AT894" s="136"/>
      <c r="AU894" s="136"/>
    </row>
    <row r="895" spans="27:47" ht="12.95" customHeight="1" x14ac:dyDescent="0.2">
      <c r="AA895" s="136"/>
      <c r="AB895" s="136"/>
      <c r="AC895" s="136"/>
      <c r="AD895" s="136"/>
      <c r="AE895" s="136"/>
      <c r="AF895" s="202"/>
      <c r="AG895" s="203"/>
      <c r="AN895" s="136"/>
      <c r="AO895" s="136"/>
      <c r="AP895" s="136"/>
      <c r="AQ895" s="136"/>
      <c r="AR895" s="136"/>
      <c r="AS895" s="136"/>
      <c r="AT895" s="136"/>
      <c r="AU895" s="136"/>
    </row>
    <row r="896" spans="27:47" ht="12.95" customHeight="1" x14ac:dyDescent="0.2">
      <c r="AA896" s="136"/>
      <c r="AB896" s="136"/>
      <c r="AC896" s="136"/>
      <c r="AD896" s="136"/>
      <c r="AE896" s="136"/>
      <c r="AF896" s="202"/>
      <c r="AG896" s="203"/>
      <c r="AN896" s="136"/>
      <c r="AO896" s="136"/>
      <c r="AP896" s="136"/>
      <c r="AQ896" s="136"/>
      <c r="AR896" s="136"/>
      <c r="AS896" s="136"/>
      <c r="AT896" s="136"/>
      <c r="AU896" s="136"/>
    </row>
    <row r="897" spans="27:47" ht="12.95" customHeight="1" x14ac:dyDescent="0.2">
      <c r="AA897" s="136"/>
      <c r="AB897" s="136"/>
      <c r="AC897" s="136"/>
      <c r="AD897" s="136"/>
      <c r="AE897" s="136"/>
      <c r="AF897" s="202"/>
      <c r="AG897" s="203"/>
      <c r="AN897" s="136"/>
      <c r="AO897" s="136"/>
      <c r="AP897" s="136"/>
      <c r="AQ897" s="136"/>
      <c r="AR897" s="136"/>
      <c r="AS897" s="136"/>
      <c r="AT897" s="136"/>
      <c r="AU897" s="136"/>
    </row>
    <row r="898" spans="27:47" ht="12.95" customHeight="1" x14ac:dyDescent="0.2">
      <c r="AA898" s="136"/>
      <c r="AB898" s="136"/>
      <c r="AC898" s="136"/>
      <c r="AD898" s="136"/>
      <c r="AE898" s="136"/>
      <c r="AF898" s="202"/>
      <c r="AG898" s="203"/>
      <c r="AN898" s="136"/>
      <c r="AO898" s="136"/>
      <c r="AP898" s="136"/>
      <c r="AQ898" s="136"/>
      <c r="AR898" s="136"/>
      <c r="AS898" s="136"/>
      <c r="AT898" s="136"/>
      <c r="AU898" s="136"/>
    </row>
    <row r="899" spans="27:47" ht="12.95" customHeight="1" x14ac:dyDescent="0.2">
      <c r="AA899" s="136"/>
      <c r="AB899" s="136"/>
      <c r="AC899" s="136"/>
      <c r="AD899" s="136"/>
      <c r="AE899" s="136"/>
      <c r="AF899" s="202"/>
      <c r="AG899" s="203"/>
      <c r="AN899" s="136"/>
      <c r="AO899" s="136"/>
      <c r="AP899" s="136"/>
      <c r="AQ899" s="136"/>
      <c r="AR899" s="136"/>
      <c r="AS899" s="136"/>
      <c r="AT899" s="136"/>
      <c r="AU899" s="136"/>
    </row>
    <row r="900" spans="27:47" ht="12.95" customHeight="1" x14ac:dyDescent="0.2">
      <c r="AA900" s="136"/>
      <c r="AB900" s="136"/>
      <c r="AC900" s="136"/>
      <c r="AD900" s="136"/>
      <c r="AE900" s="136"/>
      <c r="AF900" s="202"/>
      <c r="AG900" s="203"/>
      <c r="AN900" s="136"/>
      <c r="AO900" s="136"/>
      <c r="AP900" s="136"/>
      <c r="AQ900" s="136"/>
      <c r="AR900" s="136"/>
      <c r="AS900" s="136"/>
      <c r="AT900" s="136"/>
      <c r="AU900" s="136"/>
    </row>
    <row r="901" spans="27:47" ht="12.95" customHeight="1" x14ac:dyDescent="0.2">
      <c r="AA901" s="136"/>
      <c r="AB901" s="136"/>
      <c r="AC901" s="136"/>
      <c r="AD901" s="136"/>
      <c r="AE901" s="136"/>
      <c r="AF901" s="202"/>
      <c r="AG901" s="203"/>
      <c r="AN901" s="136"/>
      <c r="AO901" s="136"/>
      <c r="AP901" s="136"/>
      <c r="AQ901" s="136"/>
      <c r="AR901" s="136"/>
      <c r="AS901" s="136"/>
      <c r="AT901" s="136"/>
      <c r="AU901" s="136"/>
    </row>
    <row r="902" spans="27:47" ht="12.95" customHeight="1" x14ac:dyDescent="0.2">
      <c r="AA902" s="136"/>
      <c r="AB902" s="136"/>
      <c r="AC902" s="136"/>
      <c r="AD902" s="136"/>
      <c r="AE902" s="136"/>
      <c r="AF902" s="202"/>
      <c r="AG902" s="203"/>
      <c r="AN902" s="136"/>
      <c r="AO902" s="136"/>
      <c r="AP902" s="136"/>
      <c r="AQ902" s="136"/>
      <c r="AR902" s="136"/>
      <c r="AS902" s="136"/>
      <c r="AT902" s="136"/>
      <c r="AU902" s="136"/>
    </row>
    <row r="903" spans="27:47" ht="12.95" customHeight="1" x14ac:dyDescent="0.2">
      <c r="AA903" s="136"/>
      <c r="AB903" s="136"/>
      <c r="AC903" s="136"/>
      <c r="AD903" s="136"/>
      <c r="AE903" s="136"/>
      <c r="AF903" s="202"/>
      <c r="AG903" s="203"/>
      <c r="AN903" s="136"/>
      <c r="AO903" s="136"/>
      <c r="AP903" s="136"/>
      <c r="AQ903" s="136"/>
      <c r="AR903" s="136"/>
      <c r="AS903" s="136"/>
      <c r="AT903" s="136"/>
      <c r="AU903" s="136"/>
    </row>
    <row r="904" spans="27:47" ht="12.95" customHeight="1" x14ac:dyDescent="0.2">
      <c r="AA904" s="136"/>
      <c r="AB904" s="136"/>
      <c r="AC904" s="136"/>
      <c r="AD904" s="136"/>
      <c r="AE904" s="136"/>
      <c r="AF904" s="202"/>
      <c r="AG904" s="203"/>
      <c r="AN904" s="136"/>
      <c r="AO904" s="136"/>
      <c r="AP904" s="136"/>
      <c r="AQ904" s="136"/>
      <c r="AR904" s="136"/>
      <c r="AS904" s="136"/>
      <c r="AT904" s="136"/>
      <c r="AU904" s="136"/>
    </row>
    <row r="905" spans="27:47" ht="12.95" customHeight="1" x14ac:dyDescent="0.2">
      <c r="AA905" s="136"/>
      <c r="AB905" s="136"/>
      <c r="AC905" s="136"/>
      <c r="AD905" s="136"/>
      <c r="AE905" s="136"/>
      <c r="AF905" s="202"/>
      <c r="AG905" s="203"/>
      <c r="AN905" s="136"/>
      <c r="AO905" s="136"/>
      <c r="AP905" s="136"/>
      <c r="AQ905" s="136"/>
      <c r="AR905" s="136"/>
      <c r="AS905" s="136"/>
      <c r="AT905" s="136"/>
      <c r="AU905" s="136"/>
    </row>
    <row r="906" spans="27:47" ht="12.95" customHeight="1" x14ac:dyDescent="0.2">
      <c r="AA906" s="136"/>
      <c r="AB906" s="136"/>
      <c r="AC906" s="136"/>
      <c r="AD906" s="136"/>
      <c r="AE906" s="136"/>
      <c r="AF906" s="202"/>
      <c r="AG906" s="203"/>
      <c r="AN906" s="136"/>
      <c r="AO906" s="136"/>
      <c r="AP906" s="136"/>
      <c r="AQ906" s="136"/>
      <c r="AR906" s="136"/>
      <c r="AS906" s="136"/>
      <c r="AT906" s="136"/>
      <c r="AU906" s="136"/>
    </row>
    <row r="907" spans="27:47" ht="12.95" customHeight="1" x14ac:dyDescent="0.2">
      <c r="AA907" s="136"/>
      <c r="AB907" s="136"/>
      <c r="AC907" s="136"/>
      <c r="AD907" s="136"/>
      <c r="AE907" s="136"/>
      <c r="AF907" s="202"/>
      <c r="AG907" s="203"/>
      <c r="AN907" s="136"/>
      <c r="AO907" s="136"/>
      <c r="AP907" s="136"/>
      <c r="AQ907" s="136"/>
      <c r="AR907" s="136"/>
      <c r="AS907" s="136"/>
      <c r="AT907" s="136"/>
      <c r="AU907" s="136"/>
    </row>
    <row r="908" spans="27:47" ht="12.95" customHeight="1" x14ac:dyDescent="0.2">
      <c r="AA908" s="136"/>
      <c r="AB908" s="136"/>
      <c r="AC908" s="136"/>
      <c r="AD908" s="136"/>
      <c r="AE908" s="136"/>
      <c r="AF908" s="202"/>
      <c r="AG908" s="203"/>
      <c r="AN908" s="136"/>
      <c r="AO908" s="136"/>
      <c r="AP908" s="136"/>
      <c r="AQ908" s="136"/>
      <c r="AR908" s="136"/>
      <c r="AS908" s="136"/>
      <c r="AT908" s="136"/>
      <c r="AU908" s="136"/>
    </row>
    <row r="909" spans="27:47" ht="12.95" customHeight="1" x14ac:dyDescent="0.2">
      <c r="AA909" s="136"/>
      <c r="AB909" s="136"/>
      <c r="AC909" s="136"/>
      <c r="AD909" s="136"/>
      <c r="AE909" s="136"/>
      <c r="AF909" s="202"/>
      <c r="AG909" s="203"/>
      <c r="AN909" s="136"/>
      <c r="AO909" s="136"/>
      <c r="AP909" s="136"/>
      <c r="AQ909" s="136"/>
      <c r="AR909" s="136"/>
      <c r="AS909" s="136"/>
      <c r="AT909" s="136"/>
      <c r="AU909" s="136"/>
    </row>
    <row r="910" spans="27:47" ht="12.95" customHeight="1" x14ac:dyDescent="0.2">
      <c r="AA910" s="136"/>
      <c r="AB910" s="136"/>
      <c r="AC910" s="136"/>
      <c r="AD910" s="136"/>
      <c r="AE910" s="136"/>
      <c r="AF910" s="202"/>
      <c r="AG910" s="203"/>
      <c r="AN910" s="136"/>
      <c r="AO910" s="136"/>
      <c r="AP910" s="136"/>
      <c r="AQ910" s="136"/>
      <c r="AR910" s="136"/>
      <c r="AS910" s="136"/>
      <c r="AT910" s="136"/>
      <c r="AU910" s="136"/>
    </row>
    <row r="911" spans="27:47" ht="12.95" customHeight="1" x14ac:dyDescent="0.2">
      <c r="AA911" s="136"/>
      <c r="AB911" s="136"/>
      <c r="AC911" s="136"/>
      <c r="AD911" s="136"/>
      <c r="AE911" s="136"/>
      <c r="AF911" s="202"/>
      <c r="AG911" s="203"/>
      <c r="AN911" s="136"/>
      <c r="AO911" s="136"/>
      <c r="AP911" s="136"/>
      <c r="AQ911" s="136"/>
      <c r="AR911" s="136"/>
      <c r="AS911" s="136"/>
      <c r="AT911" s="136"/>
      <c r="AU911" s="136"/>
    </row>
    <row r="912" spans="27:47" ht="12.95" customHeight="1" x14ac:dyDescent="0.2">
      <c r="AA912" s="136"/>
      <c r="AB912" s="136"/>
      <c r="AC912" s="136"/>
      <c r="AD912" s="136"/>
      <c r="AE912" s="136"/>
      <c r="AF912" s="202"/>
      <c r="AG912" s="203"/>
      <c r="AN912" s="136"/>
      <c r="AO912" s="136"/>
      <c r="AP912" s="136"/>
      <c r="AQ912" s="136"/>
      <c r="AR912" s="136"/>
      <c r="AS912" s="136"/>
      <c r="AT912" s="136"/>
      <c r="AU912" s="136"/>
    </row>
    <row r="913" spans="27:47" ht="12.95" customHeight="1" x14ac:dyDescent="0.2">
      <c r="AA913" s="136"/>
      <c r="AB913" s="136"/>
      <c r="AC913" s="136"/>
      <c r="AD913" s="136"/>
      <c r="AE913" s="136"/>
      <c r="AF913" s="202"/>
      <c r="AG913" s="203"/>
      <c r="AN913" s="136"/>
      <c r="AO913" s="136"/>
      <c r="AP913" s="136"/>
      <c r="AQ913" s="136"/>
      <c r="AR913" s="136"/>
      <c r="AS913" s="136"/>
      <c r="AT913" s="136"/>
      <c r="AU913" s="136"/>
    </row>
    <row r="914" spans="27:47" ht="12.95" customHeight="1" x14ac:dyDescent="0.2">
      <c r="AA914" s="136"/>
      <c r="AB914" s="136"/>
      <c r="AC914" s="136"/>
      <c r="AD914" s="136"/>
      <c r="AE914" s="136"/>
      <c r="AF914" s="202"/>
      <c r="AG914" s="203"/>
      <c r="AN914" s="136"/>
      <c r="AO914" s="136"/>
      <c r="AP914" s="136"/>
      <c r="AQ914" s="136"/>
      <c r="AR914" s="136"/>
      <c r="AS914" s="136"/>
      <c r="AT914" s="136"/>
      <c r="AU914" s="136"/>
    </row>
    <row r="915" spans="27:47" ht="12.95" customHeight="1" x14ac:dyDescent="0.2">
      <c r="AA915" s="136"/>
      <c r="AB915" s="136"/>
      <c r="AC915" s="136"/>
      <c r="AD915" s="136"/>
      <c r="AE915" s="136"/>
      <c r="AF915" s="202"/>
      <c r="AG915" s="203"/>
      <c r="AN915" s="136"/>
      <c r="AO915" s="136"/>
      <c r="AP915" s="136"/>
      <c r="AQ915" s="136"/>
      <c r="AR915" s="136"/>
      <c r="AS915" s="136"/>
      <c r="AT915" s="136"/>
      <c r="AU915" s="136"/>
    </row>
    <row r="916" spans="27:47" ht="12.95" customHeight="1" x14ac:dyDescent="0.2">
      <c r="AA916" s="136"/>
      <c r="AB916" s="136"/>
      <c r="AC916" s="136"/>
      <c r="AD916" s="136"/>
      <c r="AE916" s="136"/>
      <c r="AF916" s="202"/>
      <c r="AG916" s="203"/>
      <c r="AN916" s="136"/>
      <c r="AO916" s="136"/>
      <c r="AP916" s="136"/>
      <c r="AQ916" s="136"/>
      <c r="AR916" s="136"/>
      <c r="AS916" s="136"/>
      <c r="AT916" s="136"/>
      <c r="AU916" s="136"/>
    </row>
    <row r="917" spans="27:47" ht="12.95" customHeight="1" x14ac:dyDescent="0.2">
      <c r="AA917" s="136"/>
      <c r="AB917" s="136"/>
      <c r="AC917" s="136"/>
      <c r="AD917" s="136"/>
      <c r="AE917" s="136"/>
      <c r="AF917" s="202"/>
      <c r="AG917" s="203"/>
      <c r="AN917" s="136"/>
      <c r="AO917" s="136"/>
      <c r="AP917" s="136"/>
      <c r="AQ917" s="136"/>
      <c r="AR917" s="136"/>
      <c r="AS917" s="136"/>
      <c r="AT917" s="136"/>
      <c r="AU917" s="136"/>
    </row>
    <row r="918" spans="27:47" ht="12.95" customHeight="1" x14ac:dyDescent="0.2">
      <c r="AA918" s="136"/>
      <c r="AB918" s="136"/>
      <c r="AC918" s="136"/>
      <c r="AD918" s="136"/>
      <c r="AE918" s="136"/>
      <c r="AF918" s="202"/>
      <c r="AG918" s="203"/>
      <c r="AN918" s="136"/>
      <c r="AO918" s="136"/>
      <c r="AP918" s="136"/>
      <c r="AQ918" s="136"/>
      <c r="AR918" s="136"/>
      <c r="AS918" s="136"/>
      <c r="AT918" s="136"/>
      <c r="AU918" s="136"/>
    </row>
    <row r="919" spans="27:47" ht="12.95" customHeight="1" x14ac:dyDescent="0.2">
      <c r="AA919" s="136"/>
      <c r="AB919" s="136"/>
      <c r="AC919" s="136"/>
      <c r="AD919" s="136"/>
      <c r="AE919" s="136"/>
      <c r="AF919" s="202"/>
      <c r="AG919" s="203"/>
      <c r="AN919" s="136"/>
      <c r="AO919" s="136"/>
      <c r="AP919" s="136"/>
      <c r="AQ919" s="136"/>
      <c r="AR919" s="136"/>
      <c r="AS919" s="136"/>
      <c r="AT919" s="136"/>
      <c r="AU919" s="136"/>
    </row>
    <row r="920" spans="27:47" ht="12.95" customHeight="1" x14ac:dyDescent="0.2">
      <c r="AA920" s="136"/>
      <c r="AB920" s="136"/>
      <c r="AC920" s="136"/>
      <c r="AD920" s="136"/>
      <c r="AE920" s="136"/>
      <c r="AF920" s="202"/>
      <c r="AG920" s="203"/>
      <c r="AN920" s="136"/>
      <c r="AO920" s="136"/>
      <c r="AP920" s="136"/>
      <c r="AQ920" s="136"/>
      <c r="AR920" s="136"/>
      <c r="AS920" s="136"/>
      <c r="AT920" s="136"/>
      <c r="AU920" s="136"/>
    </row>
    <row r="921" spans="27:47" ht="12.95" customHeight="1" x14ac:dyDescent="0.2">
      <c r="AA921" s="136"/>
      <c r="AB921" s="136"/>
      <c r="AC921" s="136"/>
      <c r="AD921" s="136"/>
      <c r="AE921" s="136"/>
      <c r="AF921" s="202"/>
      <c r="AG921" s="203"/>
      <c r="AN921" s="136"/>
      <c r="AO921" s="136"/>
      <c r="AP921" s="136"/>
      <c r="AQ921" s="136"/>
      <c r="AR921" s="136"/>
      <c r="AS921" s="136"/>
      <c r="AT921" s="136"/>
      <c r="AU921" s="136"/>
    </row>
    <row r="922" spans="27:47" ht="12.95" customHeight="1" x14ac:dyDescent="0.2">
      <c r="AA922" s="136"/>
      <c r="AB922" s="136"/>
      <c r="AC922" s="136"/>
      <c r="AD922" s="136"/>
      <c r="AE922" s="136"/>
      <c r="AF922" s="202"/>
      <c r="AG922" s="203"/>
      <c r="AN922" s="136"/>
      <c r="AO922" s="136"/>
      <c r="AP922" s="136"/>
      <c r="AQ922" s="136"/>
      <c r="AR922" s="136"/>
      <c r="AS922" s="136"/>
      <c r="AT922" s="136"/>
      <c r="AU922" s="136"/>
    </row>
    <row r="923" spans="27:47" ht="12.95" customHeight="1" x14ac:dyDescent="0.2">
      <c r="AA923" s="136"/>
      <c r="AB923" s="136"/>
      <c r="AC923" s="136"/>
      <c r="AD923" s="136"/>
      <c r="AE923" s="136"/>
      <c r="AF923" s="202"/>
      <c r="AG923" s="203"/>
      <c r="AN923" s="136"/>
      <c r="AO923" s="136"/>
      <c r="AP923" s="136"/>
      <c r="AQ923" s="136"/>
      <c r="AR923" s="136"/>
      <c r="AS923" s="136"/>
      <c r="AT923" s="136"/>
      <c r="AU923" s="136"/>
    </row>
    <row r="924" spans="27:47" ht="12.95" customHeight="1" x14ac:dyDescent="0.2">
      <c r="AA924" s="136"/>
      <c r="AB924" s="136"/>
      <c r="AC924" s="136"/>
      <c r="AD924" s="136"/>
      <c r="AE924" s="136"/>
      <c r="AF924" s="202"/>
      <c r="AG924" s="203"/>
      <c r="AN924" s="136"/>
      <c r="AO924" s="136"/>
      <c r="AP924" s="136"/>
      <c r="AQ924" s="136"/>
      <c r="AR924" s="136"/>
      <c r="AS924" s="136"/>
      <c r="AT924" s="136"/>
      <c r="AU924" s="136"/>
    </row>
    <row r="925" spans="27:47" ht="12.95" customHeight="1" x14ac:dyDescent="0.2">
      <c r="AA925" s="136"/>
      <c r="AB925" s="136"/>
      <c r="AC925" s="136"/>
      <c r="AD925" s="136"/>
      <c r="AE925" s="136"/>
      <c r="AF925" s="202"/>
      <c r="AG925" s="203"/>
      <c r="AN925" s="136"/>
      <c r="AO925" s="136"/>
      <c r="AP925" s="136"/>
      <c r="AQ925" s="136"/>
      <c r="AR925" s="136"/>
      <c r="AS925" s="136"/>
      <c r="AT925" s="136"/>
      <c r="AU925" s="136"/>
    </row>
    <row r="926" spans="27:47" ht="12.95" customHeight="1" x14ac:dyDescent="0.2">
      <c r="AA926" s="136"/>
      <c r="AB926" s="136"/>
      <c r="AC926" s="136"/>
      <c r="AD926" s="136"/>
      <c r="AE926" s="136"/>
      <c r="AF926" s="202"/>
      <c r="AG926" s="203"/>
      <c r="AN926" s="136"/>
      <c r="AO926" s="136"/>
      <c r="AP926" s="136"/>
      <c r="AQ926" s="136"/>
      <c r="AR926" s="136"/>
      <c r="AS926" s="136"/>
      <c r="AT926" s="136"/>
      <c r="AU926" s="136"/>
    </row>
    <row r="927" spans="27:47" ht="12.95" customHeight="1" x14ac:dyDescent="0.2">
      <c r="AA927" s="136"/>
      <c r="AB927" s="136"/>
      <c r="AC927" s="136"/>
      <c r="AD927" s="136"/>
      <c r="AE927" s="136"/>
      <c r="AF927" s="202"/>
      <c r="AG927" s="203"/>
      <c r="AN927" s="136"/>
      <c r="AO927" s="136"/>
      <c r="AP927" s="136"/>
      <c r="AQ927" s="136"/>
      <c r="AR927" s="136"/>
      <c r="AS927" s="136"/>
      <c r="AT927" s="136"/>
      <c r="AU927" s="136"/>
    </row>
    <row r="928" spans="27:47" ht="12.95" customHeight="1" x14ac:dyDescent="0.2">
      <c r="AA928" s="136"/>
      <c r="AB928" s="136"/>
      <c r="AC928" s="136"/>
      <c r="AD928" s="136"/>
      <c r="AE928" s="136"/>
      <c r="AF928" s="202"/>
      <c r="AG928" s="203"/>
      <c r="AN928" s="136"/>
      <c r="AO928" s="136"/>
      <c r="AP928" s="136"/>
      <c r="AQ928" s="136"/>
      <c r="AR928" s="136"/>
      <c r="AS928" s="136"/>
      <c r="AT928" s="136"/>
      <c r="AU928" s="136"/>
    </row>
    <row r="929" spans="27:47" ht="12.95" customHeight="1" x14ac:dyDescent="0.2">
      <c r="AA929" s="136"/>
      <c r="AB929" s="136"/>
      <c r="AC929" s="136"/>
      <c r="AD929" s="136"/>
      <c r="AE929" s="136"/>
      <c r="AF929" s="202"/>
      <c r="AG929" s="203"/>
      <c r="AN929" s="136"/>
      <c r="AO929" s="136"/>
      <c r="AP929" s="136"/>
      <c r="AQ929" s="136"/>
      <c r="AR929" s="136"/>
      <c r="AS929" s="136"/>
      <c r="AT929" s="136"/>
      <c r="AU929" s="136"/>
    </row>
    <row r="930" spans="27:47" ht="12.95" customHeight="1" x14ac:dyDescent="0.2">
      <c r="AA930" s="136"/>
      <c r="AB930" s="136"/>
      <c r="AC930" s="136"/>
      <c r="AD930" s="136"/>
      <c r="AE930" s="136"/>
      <c r="AF930" s="202"/>
      <c r="AG930" s="203"/>
      <c r="AN930" s="136"/>
      <c r="AO930" s="136"/>
      <c r="AP930" s="136"/>
      <c r="AQ930" s="136"/>
      <c r="AR930" s="136"/>
      <c r="AS930" s="136"/>
      <c r="AT930" s="136"/>
      <c r="AU930" s="136"/>
    </row>
    <row r="931" spans="27:47" ht="12.95" customHeight="1" x14ac:dyDescent="0.2">
      <c r="AA931" s="136"/>
      <c r="AB931" s="136"/>
      <c r="AC931" s="136"/>
      <c r="AD931" s="136"/>
      <c r="AE931" s="136"/>
      <c r="AF931" s="202"/>
      <c r="AG931" s="203"/>
      <c r="AN931" s="136"/>
      <c r="AO931" s="136"/>
      <c r="AP931" s="136"/>
      <c r="AQ931" s="136"/>
      <c r="AR931" s="136"/>
      <c r="AS931" s="136"/>
      <c r="AT931" s="136"/>
      <c r="AU931" s="136"/>
    </row>
    <row r="932" spans="27:47" ht="12.95" customHeight="1" x14ac:dyDescent="0.2">
      <c r="AA932" s="136"/>
      <c r="AB932" s="136"/>
      <c r="AC932" s="136"/>
      <c r="AD932" s="136"/>
      <c r="AE932" s="136"/>
      <c r="AF932" s="202"/>
      <c r="AG932" s="203"/>
      <c r="AN932" s="136"/>
      <c r="AO932" s="136"/>
      <c r="AP932" s="136"/>
      <c r="AQ932" s="136"/>
      <c r="AR932" s="136"/>
      <c r="AS932" s="136"/>
      <c r="AT932" s="136"/>
      <c r="AU932" s="136"/>
    </row>
    <row r="933" spans="27:47" ht="12.95" customHeight="1" x14ac:dyDescent="0.2">
      <c r="AA933" s="136"/>
      <c r="AB933" s="136"/>
      <c r="AC933" s="136"/>
      <c r="AD933" s="136"/>
      <c r="AE933" s="136"/>
      <c r="AF933" s="202"/>
      <c r="AG933" s="203"/>
      <c r="AN933" s="136"/>
      <c r="AO933" s="136"/>
      <c r="AP933" s="136"/>
      <c r="AQ933" s="136"/>
      <c r="AR933" s="136"/>
      <c r="AS933" s="136"/>
      <c r="AT933" s="136"/>
      <c r="AU933" s="136"/>
    </row>
    <row r="934" spans="27:47" ht="12.95" customHeight="1" x14ac:dyDescent="0.2">
      <c r="AA934" s="136"/>
      <c r="AB934" s="136"/>
      <c r="AC934" s="136"/>
      <c r="AD934" s="136"/>
      <c r="AE934" s="136"/>
      <c r="AF934" s="202"/>
      <c r="AG934" s="203"/>
      <c r="AN934" s="136"/>
      <c r="AO934" s="136"/>
      <c r="AP934" s="136"/>
      <c r="AQ934" s="136"/>
      <c r="AR934" s="136"/>
      <c r="AS934" s="136"/>
      <c r="AT934" s="136"/>
      <c r="AU934" s="136"/>
    </row>
    <row r="935" spans="27:47" ht="12.95" customHeight="1" x14ac:dyDescent="0.2">
      <c r="AA935" s="136"/>
      <c r="AB935" s="136"/>
      <c r="AC935" s="136"/>
      <c r="AD935" s="136"/>
      <c r="AE935" s="136"/>
      <c r="AF935" s="202"/>
      <c r="AG935" s="203"/>
      <c r="AN935" s="136"/>
      <c r="AO935" s="136"/>
      <c r="AP935" s="136"/>
      <c r="AQ935" s="136"/>
      <c r="AR935" s="136"/>
      <c r="AS935" s="136"/>
      <c r="AT935" s="136"/>
      <c r="AU935" s="136"/>
    </row>
    <row r="936" spans="27:47" ht="12.95" customHeight="1" x14ac:dyDescent="0.2">
      <c r="AA936" s="136"/>
      <c r="AB936" s="136"/>
      <c r="AC936" s="136"/>
      <c r="AD936" s="136"/>
      <c r="AE936" s="136"/>
      <c r="AF936" s="202"/>
      <c r="AG936" s="203"/>
      <c r="AN936" s="136"/>
      <c r="AO936" s="136"/>
      <c r="AP936" s="136"/>
      <c r="AQ936" s="136"/>
      <c r="AR936" s="136"/>
      <c r="AS936" s="136"/>
      <c r="AT936" s="136"/>
      <c r="AU936" s="136"/>
    </row>
    <row r="937" spans="27:47" ht="12.95" customHeight="1" x14ac:dyDescent="0.2">
      <c r="AA937" s="136"/>
      <c r="AB937" s="136"/>
      <c r="AC937" s="136"/>
      <c r="AD937" s="136"/>
      <c r="AE937" s="136"/>
      <c r="AF937" s="202"/>
      <c r="AG937" s="203"/>
      <c r="AN937" s="136"/>
      <c r="AO937" s="136"/>
      <c r="AP937" s="136"/>
      <c r="AQ937" s="136"/>
      <c r="AR937" s="136"/>
      <c r="AS937" s="136"/>
      <c r="AT937" s="136"/>
      <c r="AU937" s="136"/>
    </row>
    <row r="938" spans="27:47" ht="12.95" customHeight="1" x14ac:dyDescent="0.2">
      <c r="AA938" s="136"/>
      <c r="AB938" s="136"/>
      <c r="AC938" s="136"/>
      <c r="AD938" s="136"/>
      <c r="AE938" s="136"/>
      <c r="AF938" s="202"/>
      <c r="AG938" s="203"/>
      <c r="AN938" s="136"/>
      <c r="AO938" s="136"/>
      <c r="AP938" s="136"/>
      <c r="AQ938" s="136"/>
      <c r="AR938" s="136"/>
      <c r="AS938" s="136"/>
      <c r="AT938" s="136"/>
      <c r="AU938" s="136"/>
    </row>
    <row r="939" spans="27:47" ht="12.95" customHeight="1" x14ac:dyDescent="0.2">
      <c r="AA939" s="136"/>
      <c r="AB939" s="136"/>
      <c r="AC939" s="136"/>
      <c r="AD939" s="136"/>
      <c r="AE939" s="136"/>
      <c r="AF939" s="202"/>
      <c r="AG939" s="203"/>
      <c r="AN939" s="136"/>
      <c r="AO939" s="136"/>
      <c r="AP939" s="136"/>
      <c r="AQ939" s="136"/>
      <c r="AR939" s="136"/>
      <c r="AS939" s="136"/>
      <c r="AT939" s="136"/>
      <c r="AU939" s="136"/>
    </row>
    <row r="940" spans="27:47" ht="12.95" customHeight="1" x14ac:dyDescent="0.2">
      <c r="AA940" s="136"/>
      <c r="AB940" s="136"/>
      <c r="AC940" s="136"/>
      <c r="AD940" s="136"/>
      <c r="AE940" s="136"/>
      <c r="AF940" s="202"/>
      <c r="AG940" s="203"/>
      <c r="AN940" s="136"/>
      <c r="AO940" s="136"/>
      <c r="AP940" s="136"/>
      <c r="AQ940" s="136"/>
      <c r="AR940" s="136"/>
      <c r="AS940" s="136"/>
      <c r="AT940" s="136"/>
      <c r="AU940" s="136"/>
    </row>
    <row r="941" spans="27:47" ht="12.95" customHeight="1" x14ac:dyDescent="0.2">
      <c r="AA941" s="136"/>
      <c r="AB941" s="136"/>
      <c r="AC941" s="136"/>
      <c r="AD941" s="136"/>
      <c r="AE941" s="136"/>
      <c r="AF941" s="202"/>
      <c r="AG941" s="203"/>
      <c r="AN941" s="136"/>
      <c r="AO941" s="136"/>
      <c r="AP941" s="136"/>
      <c r="AQ941" s="136"/>
      <c r="AR941" s="136"/>
      <c r="AS941" s="136"/>
      <c r="AT941" s="136"/>
      <c r="AU941" s="136"/>
    </row>
    <row r="942" spans="27:47" ht="12.95" customHeight="1" x14ac:dyDescent="0.2">
      <c r="AA942" s="136"/>
      <c r="AB942" s="136"/>
      <c r="AC942" s="136"/>
      <c r="AD942" s="136"/>
      <c r="AE942" s="136"/>
      <c r="AF942" s="202"/>
      <c r="AG942" s="203"/>
      <c r="AN942" s="136"/>
      <c r="AO942" s="136"/>
      <c r="AP942" s="136"/>
      <c r="AQ942" s="136"/>
      <c r="AR942" s="136"/>
      <c r="AS942" s="136"/>
      <c r="AT942" s="136"/>
      <c r="AU942" s="136"/>
    </row>
    <row r="943" spans="27:47" ht="12.95" customHeight="1" x14ac:dyDescent="0.2">
      <c r="AA943" s="136"/>
      <c r="AB943" s="136"/>
      <c r="AC943" s="136"/>
      <c r="AD943" s="136"/>
      <c r="AE943" s="136"/>
      <c r="AF943" s="202"/>
      <c r="AG943" s="203"/>
      <c r="AN943" s="136"/>
      <c r="AO943" s="136"/>
      <c r="AP943" s="136"/>
      <c r="AQ943" s="136"/>
      <c r="AR943" s="136"/>
      <c r="AS943" s="136"/>
      <c r="AT943" s="136"/>
      <c r="AU943" s="136"/>
    </row>
    <row r="944" spans="27:47" ht="12.95" customHeight="1" x14ac:dyDescent="0.2">
      <c r="AA944" s="136"/>
      <c r="AB944" s="136"/>
      <c r="AC944" s="136"/>
      <c r="AD944" s="136"/>
      <c r="AE944" s="136"/>
      <c r="AF944" s="202"/>
      <c r="AG944" s="203"/>
      <c r="AN944" s="136"/>
      <c r="AO944" s="136"/>
      <c r="AP944" s="136"/>
      <c r="AQ944" s="136"/>
      <c r="AR944" s="136"/>
      <c r="AS944" s="136"/>
      <c r="AT944" s="136"/>
      <c r="AU944" s="136"/>
    </row>
    <row r="945" spans="27:47" ht="12.95" customHeight="1" x14ac:dyDescent="0.2">
      <c r="AA945" s="136"/>
      <c r="AB945" s="136"/>
      <c r="AC945" s="136"/>
      <c r="AD945" s="136"/>
      <c r="AE945" s="136"/>
      <c r="AF945" s="202"/>
      <c r="AG945" s="203"/>
      <c r="AN945" s="136"/>
      <c r="AO945" s="136"/>
      <c r="AP945" s="136"/>
      <c r="AQ945" s="136"/>
      <c r="AR945" s="136"/>
      <c r="AS945" s="136"/>
      <c r="AT945" s="136"/>
      <c r="AU945" s="136"/>
    </row>
    <row r="946" spans="27:47" ht="12.95" customHeight="1" x14ac:dyDescent="0.2">
      <c r="AA946" s="136"/>
      <c r="AB946" s="136"/>
      <c r="AC946" s="136"/>
      <c r="AD946" s="136"/>
      <c r="AE946" s="136"/>
      <c r="AF946" s="202"/>
      <c r="AG946" s="203"/>
      <c r="AN946" s="136"/>
      <c r="AO946" s="136"/>
      <c r="AP946" s="136"/>
      <c r="AQ946" s="136"/>
      <c r="AR946" s="136"/>
      <c r="AS946" s="136"/>
      <c r="AT946" s="136"/>
      <c r="AU946" s="136"/>
    </row>
    <row r="947" spans="27:47" ht="12.95" customHeight="1" x14ac:dyDescent="0.2">
      <c r="AA947" s="136"/>
      <c r="AB947" s="136"/>
      <c r="AC947" s="136"/>
      <c r="AD947" s="136"/>
      <c r="AE947" s="136"/>
      <c r="AF947" s="202"/>
      <c r="AG947" s="203"/>
      <c r="AN947" s="136"/>
      <c r="AO947" s="136"/>
      <c r="AP947" s="136"/>
      <c r="AQ947" s="136"/>
      <c r="AR947" s="136"/>
      <c r="AS947" s="136"/>
      <c r="AT947" s="136"/>
      <c r="AU947" s="136"/>
    </row>
    <row r="948" spans="27:47" ht="12.95" customHeight="1" x14ac:dyDescent="0.2">
      <c r="AA948" s="136"/>
      <c r="AB948" s="136"/>
      <c r="AC948" s="136"/>
      <c r="AD948" s="136"/>
      <c r="AE948" s="136"/>
      <c r="AF948" s="202"/>
      <c r="AG948" s="203"/>
      <c r="AN948" s="136"/>
      <c r="AO948" s="136"/>
      <c r="AP948" s="136"/>
      <c r="AQ948" s="136"/>
      <c r="AR948" s="136"/>
      <c r="AS948" s="136"/>
      <c r="AT948" s="136"/>
      <c r="AU948" s="136"/>
    </row>
    <row r="949" spans="27:47" ht="12.95" customHeight="1" x14ac:dyDescent="0.2">
      <c r="AA949" s="136"/>
      <c r="AB949" s="136"/>
      <c r="AC949" s="136"/>
      <c r="AD949" s="136"/>
      <c r="AE949" s="136"/>
      <c r="AF949" s="202"/>
      <c r="AG949" s="203"/>
      <c r="AN949" s="136"/>
      <c r="AO949" s="136"/>
      <c r="AP949" s="136"/>
      <c r="AQ949" s="136"/>
      <c r="AR949" s="136"/>
      <c r="AS949" s="136"/>
      <c r="AT949" s="136"/>
      <c r="AU949" s="136"/>
    </row>
    <row r="950" spans="27:47" ht="12.95" customHeight="1" x14ac:dyDescent="0.2">
      <c r="AA950" s="136"/>
      <c r="AB950" s="136"/>
      <c r="AC950" s="136"/>
      <c r="AD950" s="136"/>
      <c r="AE950" s="136"/>
      <c r="AF950" s="202"/>
      <c r="AG950" s="203"/>
      <c r="AN950" s="136"/>
      <c r="AO950" s="136"/>
      <c r="AP950" s="136"/>
      <c r="AQ950" s="136"/>
      <c r="AR950" s="136"/>
      <c r="AS950" s="136"/>
      <c r="AT950" s="136"/>
      <c r="AU950" s="136"/>
    </row>
    <row r="951" spans="27:47" ht="12.95" customHeight="1" x14ac:dyDescent="0.2">
      <c r="AA951" s="136"/>
      <c r="AB951" s="136"/>
      <c r="AC951" s="136"/>
      <c r="AD951" s="136"/>
      <c r="AE951" s="136"/>
      <c r="AF951" s="202"/>
      <c r="AG951" s="203"/>
      <c r="AN951" s="136"/>
      <c r="AO951" s="136"/>
      <c r="AP951" s="136"/>
      <c r="AQ951" s="136"/>
      <c r="AR951" s="136"/>
      <c r="AS951" s="136"/>
      <c r="AT951" s="136"/>
      <c r="AU951" s="136"/>
    </row>
    <row r="952" spans="27:47" ht="12.95" customHeight="1" x14ac:dyDescent="0.2">
      <c r="AA952" s="136"/>
      <c r="AB952" s="136"/>
      <c r="AC952" s="136"/>
      <c r="AD952" s="136"/>
      <c r="AE952" s="136"/>
      <c r="AF952" s="202"/>
      <c r="AG952" s="203"/>
      <c r="AN952" s="136"/>
      <c r="AO952" s="136"/>
      <c r="AP952" s="136"/>
      <c r="AQ952" s="136"/>
      <c r="AR952" s="136"/>
      <c r="AS952" s="136"/>
      <c r="AT952" s="136"/>
      <c r="AU952" s="136"/>
    </row>
    <row r="953" spans="27:47" ht="12.95" customHeight="1" x14ac:dyDescent="0.2">
      <c r="AA953" s="136"/>
      <c r="AB953" s="136"/>
      <c r="AC953" s="136"/>
      <c r="AD953" s="136"/>
      <c r="AE953" s="136"/>
      <c r="AF953" s="202"/>
      <c r="AG953" s="203"/>
      <c r="AN953" s="136"/>
      <c r="AO953" s="136"/>
      <c r="AP953" s="136"/>
      <c r="AQ953" s="136"/>
      <c r="AR953" s="136"/>
      <c r="AS953" s="136"/>
      <c r="AT953" s="136"/>
      <c r="AU953" s="136"/>
    </row>
    <row r="954" spans="27:47" ht="12.95" customHeight="1" x14ac:dyDescent="0.2">
      <c r="AA954" s="136"/>
      <c r="AB954" s="136"/>
      <c r="AC954" s="136"/>
      <c r="AD954" s="136"/>
      <c r="AE954" s="136"/>
      <c r="AF954" s="202"/>
      <c r="AG954" s="203"/>
      <c r="AN954" s="136"/>
      <c r="AO954" s="136"/>
      <c r="AP954" s="136"/>
      <c r="AQ954" s="136"/>
      <c r="AR954" s="136"/>
      <c r="AS954" s="136"/>
      <c r="AT954" s="136"/>
      <c r="AU954" s="136"/>
    </row>
    <row r="955" spans="27:47" ht="12.95" customHeight="1" x14ac:dyDescent="0.2">
      <c r="AA955" s="136"/>
      <c r="AB955" s="136"/>
      <c r="AC955" s="136"/>
      <c r="AD955" s="136"/>
      <c r="AE955" s="136"/>
      <c r="AF955" s="202"/>
      <c r="AG955" s="203"/>
      <c r="AN955" s="136"/>
      <c r="AO955" s="136"/>
      <c r="AP955" s="136"/>
      <c r="AQ955" s="136"/>
      <c r="AR955" s="136"/>
      <c r="AS955" s="136"/>
      <c r="AT955" s="136"/>
      <c r="AU955" s="136"/>
    </row>
    <row r="956" spans="27:47" ht="12.95" customHeight="1" x14ac:dyDescent="0.2">
      <c r="AA956" s="136"/>
      <c r="AB956" s="136"/>
      <c r="AC956" s="136"/>
      <c r="AD956" s="136"/>
      <c r="AE956" s="136"/>
      <c r="AF956" s="202"/>
      <c r="AG956" s="203"/>
      <c r="AN956" s="136"/>
      <c r="AO956" s="136"/>
      <c r="AP956" s="136"/>
      <c r="AQ956" s="136"/>
      <c r="AR956" s="136"/>
      <c r="AS956" s="136"/>
      <c r="AT956" s="136"/>
      <c r="AU956" s="136"/>
    </row>
    <row r="957" spans="27:47" ht="12.95" customHeight="1" x14ac:dyDescent="0.2">
      <c r="AA957" s="136"/>
      <c r="AB957" s="136"/>
      <c r="AC957" s="136"/>
      <c r="AD957" s="136"/>
      <c r="AE957" s="136"/>
      <c r="AF957" s="202"/>
      <c r="AG957" s="203"/>
      <c r="AN957" s="136"/>
      <c r="AO957" s="136"/>
      <c r="AP957" s="136"/>
      <c r="AQ957" s="136"/>
      <c r="AR957" s="136"/>
      <c r="AS957" s="136"/>
      <c r="AT957" s="136"/>
      <c r="AU957" s="136"/>
    </row>
    <row r="958" spans="27:47" ht="12.95" customHeight="1" x14ac:dyDescent="0.2">
      <c r="AA958" s="136"/>
      <c r="AB958" s="136"/>
      <c r="AC958" s="136"/>
      <c r="AD958" s="136"/>
      <c r="AE958" s="136"/>
      <c r="AF958" s="202"/>
      <c r="AG958" s="203"/>
      <c r="AN958" s="136"/>
      <c r="AO958" s="136"/>
      <c r="AP958" s="136"/>
      <c r="AQ958" s="136"/>
      <c r="AR958" s="136"/>
      <c r="AS958" s="136"/>
      <c r="AT958" s="136"/>
      <c r="AU958" s="136"/>
    </row>
    <row r="959" spans="27:47" ht="12.95" customHeight="1" x14ac:dyDescent="0.2">
      <c r="AA959" s="136"/>
      <c r="AB959" s="136"/>
      <c r="AC959" s="136"/>
      <c r="AD959" s="136"/>
      <c r="AE959" s="136"/>
      <c r="AF959" s="202"/>
      <c r="AG959" s="203"/>
      <c r="AN959" s="136"/>
      <c r="AO959" s="136"/>
      <c r="AP959" s="136"/>
      <c r="AQ959" s="136"/>
      <c r="AR959" s="136"/>
      <c r="AS959" s="136"/>
      <c r="AT959" s="136"/>
      <c r="AU959" s="136"/>
    </row>
    <row r="960" spans="27:47" ht="12.95" customHeight="1" x14ac:dyDescent="0.2">
      <c r="AA960" s="136"/>
      <c r="AB960" s="136"/>
      <c r="AC960" s="136"/>
      <c r="AD960" s="136"/>
      <c r="AE960" s="136"/>
      <c r="AF960" s="202"/>
      <c r="AG960" s="203"/>
      <c r="AN960" s="136"/>
      <c r="AO960" s="136"/>
      <c r="AP960" s="136"/>
      <c r="AQ960" s="136"/>
      <c r="AR960" s="136"/>
      <c r="AS960" s="136"/>
      <c r="AT960" s="136"/>
      <c r="AU960" s="136"/>
    </row>
    <row r="961" spans="27:47" ht="12.95" customHeight="1" x14ac:dyDescent="0.2">
      <c r="AA961" s="136"/>
      <c r="AB961" s="136"/>
      <c r="AC961" s="136"/>
      <c r="AD961" s="136"/>
      <c r="AE961" s="136"/>
      <c r="AF961" s="202"/>
      <c r="AG961" s="203"/>
      <c r="AN961" s="136"/>
      <c r="AO961" s="136"/>
      <c r="AP961" s="136"/>
      <c r="AQ961" s="136"/>
      <c r="AR961" s="136"/>
      <c r="AS961" s="136"/>
      <c r="AT961" s="136"/>
      <c r="AU961" s="136"/>
    </row>
    <row r="962" spans="27:47" ht="12.95" customHeight="1" x14ac:dyDescent="0.2">
      <c r="AA962" s="136"/>
      <c r="AB962" s="136"/>
      <c r="AC962" s="136"/>
      <c r="AD962" s="136"/>
      <c r="AE962" s="136"/>
      <c r="AF962" s="202"/>
      <c r="AG962" s="203"/>
      <c r="AN962" s="136"/>
      <c r="AO962" s="136"/>
      <c r="AP962" s="136"/>
      <c r="AQ962" s="136"/>
      <c r="AR962" s="136"/>
      <c r="AS962" s="136"/>
      <c r="AT962" s="136"/>
      <c r="AU962" s="136"/>
    </row>
    <row r="963" spans="27:47" ht="12.95" customHeight="1" x14ac:dyDescent="0.2">
      <c r="AA963" s="136"/>
      <c r="AB963" s="136"/>
      <c r="AC963" s="136"/>
      <c r="AD963" s="136"/>
      <c r="AE963" s="136"/>
      <c r="AF963" s="202"/>
      <c r="AG963" s="203"/>
      <c r="AN963" s="136"/>
      <c r="AO963" s="136"/>
      <c r="AP963" s="136"/>
      <c r="AQ963" s="136"/>
      <c r="AR963" s="136"/>
      <c r="AS963" s="136"/>
      <c r="AT963" s="136"/>
      <c r="AU963" s="136"/>
    </row>
    <row r="964" spans="27:47" ht="12.95" customHeight="1" x14ac:dyDescent="0.2">
      <c r="AA964" s="136"/>
      <c r="AB964" s="136"/>
      <c r="AC964" s="136"/>
      <c r="AD964" s="136"/>
      <c r="AE964" s="136"/>
      <c r="AF964" s="202"/>
      <c r="AG964" s="203"/>
      <c r="AN964" s="136"/>
      <c r="AO964" s="136"/>
      <c r="AP964" s="136"/>
      <c r="AQ964" s="136"/>
      <c r="AR964" s="136"/>
      <c r="AS964" s="136"/>
      <c r="AT964" s="136"/>
      <c r="AU964" s="136"/>
    </row>
    <row r="965" spans="27:47" ht="12.95" customHeight="1" x14ac:dyDescent="0.2">
      <c r="AA965" s="136"/>
      <c r="AB965" s="136"/>
      <c r="AC965" s="136"/>
      <c r="AD965" s="136"/>
      <c r="AE965" s="136"/>
      <c r="AF965" s="202"/>
      <c r="AG965" s="203"/>
      <c r="AN965" s="136"/>
      <c r="AO965" s="136"/>
      <c r="AP965" s="136"/>
      <c r="AQ965" s="136"/>
      <c r="AR965" s="136"/>
      <c r="AS965" s="136"/>
      <c r="AT965" s="136"/>
      <c r="AU965" s="136"/>
    </row>
    <row r="966" spans="27:47" ht="12.95" customHeight="1" x14ac:dyDescent="0.2">
      <c r="AA966" s="136"/>
      <c r="AB966" s="136"/>
      <c r="AC966" s="136"/>
      <c r="AD966" s="136"/>
      <c r="AE966" s="136"/>
      <c r="AF966" s="202"/>
      <c r="AG966" s="203"/>
      <c r="AN966" s="136"/>
      <c r="AO966" s="136"/>
      <c r="AP966" s="136"/>
      <c r="AQ966" s="136"/>
      <c r="AR966" s="136"/>
      <c r="AS966" s="136"/>
      <c r="AT966" s="136"/>
      <c r="AU966" s="136"/>
    </row>
    <row r="967" spans="27:47" ht="12.95" customHeight="1" x14ac:dyDescent="0.2">
      <c r="AA967" s="136"/>
      <c r="AB967" s="136"/>
      <c r="AC967" s="136"/>
      <c r="AD967" s="136"/>
      <c r="AE967" s="136"/>
      <c r="AF967" s="202"/>
      <c r="AG967" s="203"/>
      <c r="AN967" s="136"/>
      <c r="AO967" s="136"/>
      <c r="AP967" s="136"/>
      <c r="AQ967" s="136"/>
      <c r="AR967" s="136"/>
      <c r="AS967" s="136"/>
      <c r="AT967" s="136"/>
      <c r="AU967" s="136"/>
    </row>
    <row r="968" spans="27:47" ht="12.95" customHeight="1" x14ac:dyDescent="0.2">
      <c r="AA968" s="136"/>
      <c r="AB968" s="136"/>
      <c r="AC968" s="136"/>
      <c r="AD968" s="136"/>
      <c r="AE968" s="136"/>
      <c r="AF968" s="202"/>
      <c r="AG968" s="203"/>
      <c r="AN968" s="136"/>
      <c r="AO968" s="136"/>
      <c r="AP968" s="136"/>
      <c r="AQ968" s="136"/>
      <c r="AR968" s="136"/>
      <c r="AS968" s="136"/>
      <c r="AT968" s="136"/>
      <c r="AU968" s="136"/>
    </row>
    <row r="969" spans="27:47" ht="12.95" customHeight="1" x14ac:dyDescent="0.2">
      <c r="AA969" s="136"/>
      <c r="AB969" s="136"/>
      <c r="AC969" s="136"/>
      <c r="AD969" s="136"/>
      <c r="AE969" s="136"/>
      <c r="AF969" s="202"/>
      <c r="AG969" s="203"/>
      <c r="AN969" s="136"/>
      <c r="AO969" s="136"/>
      <c r="AP969" s="136"/>
      <c r="AQ969" s="136"/>
      <c r="AR969" s="136"/>
      <c r="AS969" s="136"/>
      <c r="AT969" s="136"/>
      <c r="AU969" s="136"/>
    </row>
    <row r="970" spans="27:47" ht="12.95" customHeight="1" x14ac:dyDescent="0.2">
      <c r="AA970" s="136"/>
      <c r="AB970" s="136"/>
      <c r="AC970" s="136"/>
      <c r="AD970" s="136"/>
      <c r="AE970" s="136"/>
      <c r="AF970" s="202"/>
      <c r="AG970" s="203"/>
      <c r="AN970" s="136"/>
      <c r="AO970" s="136"/>
      <c r="AP970" s="136"/>
      <c r="AQ970" s="136"/>
      <c r="AR970" s="136"/>
      <c r="AS970" s="136"/>
      <c r="AT970" s="136"/>
      <c r="AU970" s="136"/>
    </row>
    <row r="971" spans="27:47" ht="12.95" customHeight="1" x14ac:dyDescent="0.2">
      <c r="AA971" s="136"/>
      <c r="AB971" s="136"/>
      <c r="AC971" s="136"/>
      <c r="AD971" s="136"/>
      <c r="AE971" s="136"/>
      <c r="AF971" s="202"/>
      <c r="AG971" s="203"/>
      <c r="AN971" s="136"/>
      <c r="AO971" s="136"/>
      <c r="AP971" s="136"/>
      <c r="AQ971" s="136"/>
      <c r="AR971" s="136"/>
      <c r="AS971" s="136"/>
      <c r="AT971" s="136"/>
      <c r="AU971" s="136"/>
    </row>
    <row r="972" spans="27:47" ht="12.95" customHeight="1" x14ac:dyDescent="0.2">
      <c r="AA972" s="136"/>
      <c r="AB972" s="136"/>
      <c r="AC972" s="136"/>
      <c r="AD972" s="136"/>
      <c r="AE972" s="136"/>
      <c r="AF972" s="202"/>
      <c r="AG972" s="203"/>
      <c r="AN972" s="136"/>
      <c r="AO972" s="136"/>
      <c r="AP972" s="136"/>
      <c r="AQ972" s="136"/>
      <c r="AR972" s="136"/>
      <c r="AS972" s="136"/>
      <c r="AT972" s="136"/>
      <c r="AU972" s="136"/>
    </row>
    <row r="973" spans="27:47" ht="12.95" customHeight="1" x14ac:dyDescent="0.2">
      <c r="AA973" s="136"/>
      <c r="AB973" s="136"/>
      <c r="AC973" s="136"/>
      <c r="AD973" s="136"/>
      <c r="AE973" s="136"/>
      <c r="AF973" s="202"/>
      <c r="AG973" s="203"/>
      <c r="AN973" s="136"/>
      <c r="AO973" s="136"/>
      <c r="AP973" s="136"/>
      <c r="AQ973" s="136"/>
      <c r="AR973" s="136"/>
      <c r="AS973" s="136"/>
      <c r="AT973" s="136"/>
      <c r="AU973" s="136"/>
    </row>
  </sheetData>
  <protectedRanges>
    <protectedRange sqref="A676:D694" name="Range1"/>
  </protectedRanges>
  <sortState xmlns:xlrd2="http://schemas.microsoft.com/office/spreadsheetml/2017/richdata2" ref="A21:AU720">
    <sortCondition ref="C21:C720"/>
  </sortState>
  <phoneticPr fontId="0" type="noConversion"/>
  <hyperlinks>
    <hyperlink ref="A412" r:id="rId1" display="http://vsolj.cetus-net.org/no40.pdf" xr:uid="{00000000-0004-0000-0100-000000000000}"/>
    <hyperlink ref="A422" r:id="rId2" display="http://vsolj.cetus-net.org/no40.pdf" xr:uid="{00000000-0004-0000-0100-000001000000}"/>
    <hyperlink ref="A423" r:id="rId3" display="http://vsolj.cetus-net.org/no42.pdf" xr:uid="{00000000-0004-0000-0100-000002000000}"/>
    <hyperlink ref="A424" r:id="rId4" display="http://vsolj.cetus-net.org/no42.pdf" xr:uid="{00000000-0004-0000-0100-000003000000}"/>
    <hyperlink ref="A452" r:id="rId5" display="http://vsolj.cetus-net.org/no44.pdf" xr:uid="{00000000-0004-0000-0100-000004000000}"/>
    <hyperlink ref="A453" r:id="rId6" display="http://vsolj.cetus-net.org/no44.pdf" xr:uid="{00000000-0004-0000-0100-000005000000}"/>
    <hyperlink ref="A466" r:id="rId7" display="http://vsolj.cetus-net.org/no44.pdf" xr:uid="{00000000-0004-0000-0100-000006000000}"/>
    <hyperlink ref="A478" r:id="rId8" display="http://vsolj.cetus-net.org/no45.pdf" xr:uid="{00000000-0004-0000-0100-000007000000}"/>
    <hyperlink ref="A479" r:id="rId9" display="http://vsolj.cetus-net.org/no45.pdf" xr:uid="{00000000-0004-0000-0100-000008000000}"/>
    <hyperlink ref="A497" r:id="rId10" display="http://vsolj.cetus-net.org/no45.pdf" xr:uid="{00000000-0004-0000-0100-000009000000}"/>
    <hyperlink ref="A529" r:id="rId11" display="http://var.astro.cz/oejv/issues/oejv0073.pdf" xr:uid="{00000000-0004-0000-0100-00000A000000}"/>
    <hyperlink ref="A568" r:id="rId12" display="http://vsolj.cetus-net.org/vsoljno51.pdf" xr:uid="{00000000-0004-0000-0100-00000B000000}"/>
    <hyperlink ref="A569" r:id="rId13" display="http://vsolj.cetus-net.org/vsoljno51.pdf" xr:uid="{00000000-0004-0000-0100-00000C000000}"/>
    <hyperlink ref="A572" r:id="rId14" display="http://var.astro.cz/oejv/issues/oejv0137.pdf" xr:uid="{00000000-0004-0000-0100-00000D000000}"/>
    <hyperlink ref="A573" r:id="rId15" display="http://var.astro.cz/oejv/issues/oejv0137.pdf" xr:uid="{00000000-0004-0000-0100-00000E000000}"/>
    <hyperlink ref="A607" r:id="rId16" display="http://vsolj.cetus-net.org/vsoljno53.pdf" xr:uid="{00000000-0004-0000-0100-00000F000000}"/>
    <hyperlink ref="A617" r:id="rId17" display="http://vsolj.cetus-net.org/vsoljno56.pdf" xr:uid="{00000000-0004-0000-0100-000010000000}"/>
    <hyperlink ref="A618" r:id="rId18" display="http://vsolj.cetus-net.org/vsoljno56.pdf" xr:uid="{00000000-0004-0000-0100-000011000000}"/>
    <hyperlink ref="A619" r:id="rId19" display="http://vsolj.cetus-net.org/vsoljno56.pdf" xr:uid="{00000000-0004-0000-0100-000012000000}"/>
    <hyperlink ref="A620" r:id="rId20" display="http://vsolj.cetus-net.org/vsoljno56.pdf" xr:uid="{00000000-0004-0000-0100-000013000000}"/>
    <hyperlink ref="A621" r:id="rId21" display="http://vsolj.cetus-net.org/vsoljno56.pdf" xr:uid="{00000000-0004-0000-0100-000014000000}"/>
  </hyperlinks>
  <pageMargins left="0.75" right="0.75" top="1" bottom="1" header="0.5" footer="0.5"/>
  <pageSetup orientation="portrait" verticalDpi="300" r:id="rId22"/>
  <headerFooter alignWithMargins="0"/>
  <drawing r:id="rId2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0"/>
  <sheetViews>
    <sheetView workbookViewId="0">
      <selection sqref="A1:A20"/>
    </sheetView>
  </sheetViews>
  <sheetFormatPr defaultRowHeight="12.75" x14ac:dyDescent="0.2"/>
  <cols>
    <col min="1" max="16384" width="9.140625" style="2"/>
  </cols>
  <sheetData>
    <row r="1" spans="1:7" x14ac:dyDescent="0.2">
      <c r="A1" s="2">
        <v>49801.612000000001</v>
      </c>
      <c r="B1" s="2">
        <v>44206.5</v>
      </c>
      <c r="C1" s="2">
        <v>2.5000000000000001E-2</v>
      </c>
      <c r="D1" s="2">
        <v>14</v>
      </c>
      <c r="E1" s="2" t="s">
        <v>599</v>
      </c>
      <c r="F1" s="2" t="s">
        <v>600</v>
      </c>
    </row>
    <row r="2" spans="1:7" x14ac:dyDescent="0.2">
      <c r="A2" s="2">
        <v>49843.748</v>
      </c>
      <c r="B2" s="2">
        <v>44331</v>
      </c>
      <c r="C2" s="2">
        <v>1.7000000000000001E-2</v>
      </c>
      <c r="D2" s="2">
        <v>17</v>
      </c>
      <c r="E2" s="2" t="s">
        <v>599</v>
      </c>
      <c r="F2" s="2" t="s">
        <v>600</v>
      </c>
    </row>
    <row r="3" spans="1:7" x14ac:dyDescent="0.2">
      <c r="A3" s="2">
        <v>49858.813999999998</v>
      </c>
      <c r="B3" s="2">
        <v>44375.5</v>
      </c>
      <c r="C3" s="2">
        <v>1.9E-2</v>
      </c>
      <c r="D3" s="2">
        <v>15</v>
      </c>
      <c r="E3" s="2" t="s">
        <v>599</v>
      </c>
      <c r="F3" s="2" t="s">
        <v>600</v>
      </c>
    </row>
    <row r="4" spans="1:7" x14ac:dyDescent="0.2">
      <c r="A4" s="2">
        <v>50152.811000000002</v>
      </c>
      <c r="B4" s="2">
        <v>45244</v>
      </c>
      <c r="C4" s="2">
        <v>2.4E-2</v>
      </c>
      <c r="D4" s="2">
        <v>15</v>
      </c>
      <c r="E4" s="2" t="s">
        <v>599</v>
      </c>
      <c r="F4" s="2" t="s">
        <v>600</v>
      </c>
    </row>
    <row r="5" spans="1:7" x14ac:dyDescent="0.2">
      <c r="A5" s="2">
        <v>50183.612000000001</v>
      </c>
      <c r="B5" s="2">
        <v>45335</v>
      </c>
      <c r="C5" s="2">
        <v>2.1000000000000001E-2</v>
      </c>
      <c r="D5" s="2">
        <v>16</v>
      </c>
      <c r="E5" s="2" t="s">
        <v>599</v>
      </c>
      <c r="F5" s="2" t="s">
        <v>600</v>
      </c>
    </row>
    <row r="6" spans="1:7" x14ac:dyDescent="0.2">
      <c r="A6" s="2">
        <v>50488.783000000003</v>
      </c>
      <c r="B6" s="2">
        <v>46236.5</v>
      </c>
      <c r="C6" s="2">
        <v>2.9000000000000001E-2</v>
      </c>
      <c r="D6" s="2">
        <v>16</v>
      </c>
      <c r="E6" s="2" t="s">
        <v>599</v>
      </c>
      <c r="F6" s="2" t="s">
        <v>600</v>
      </c>
    </row>
    <row r="7" spans="1:7" x14ac:dyDescent="0.2">
      <c r="A7" s="2">
        <v>50523.824000000001</v>
      </c>
      <c r="B7" s="2">
        <v>46340</v>
      </c>
      <c r="C7" s="2">
        <v>3.4000000000000002E-2</v>
      </c>
      <c r="D7" s="2">
        <v>20</v>
      </c>
      <c r="E7" s="2" t="s">
        <v>599</v>
      </c>
      <c r="F7" s="2" t="s">
        <v>600</v>
      </c>
    </row>
    <row r="8" spans="1:7" x14ac:dyDescent="0.2">
      <c r="A8" s="2">
        <v>50572.735000000001</v>
      </c>
      <c r="B8" s="2">
        <v>46484.5</v>
      </c>
      <c r="C8" s="2">
        <v>3.1E-2</v>
      </c>
      <c r="D8" s="2">
        <v>15</v>
      </c>
      <c r="E8" s="2" t="s">
        <v>599</v>
      </c>
      <c r="F8" s="2" t="s">
        <v>600</v>
      </c>
    </row>
    <row r="9" spans="1:7" x14ac:dyDescent="0.2">
      <c r="A9" s="2">
        <v>50578.828999999998</v>
      </c>
      <c r="B9" s="2">
        <v>46502.5</v>
      </c>
      <c r="C9" s="2">
        <v>3.2000000000000001E-2</v>
      </c>
      <c r="D9" s="2">
        <v>13</v>
      </c>
      <c r="E9" s="2" t="s">
        <v>599</v>
      </c>
      <c r="F9" s="2" t="s">
        <v>600</v>
      </c>
    </row>
    <row r="10" spans="1:7" x14ac:dyDescent="0.2">
      <c r="A10" s="2">
        <v>50898.550999999999</v>
      </c>
      <c r="B10" s="2" t="s">
        <v>601</v>
      </c>
      <c r="C10" s="2">
        <v>47447</v>
      </c>
      <c r="D10" s="2">
        <v>3.5000000000000003E-2</v>
      </c>
      <c r="E10" s="2">
        <v>7</v>
      </c>
      <c r="F10" s="2" t="s">
        <v>602</v>
      </c>
      <c r="G10" s="2" t="s">
        <v>603</v>
      </c>
    </row>
    <row r="11" spans="1:7" x14ac:dyDescent="0.2">
      <c r="A11" s="2">
        <v>50921.732000000004</v>
      </c>
      <c r="B11" s="2">
        <v>47515.5</v>
      </c>
      <c r="C11" s="2">
        <v>2.8000000000000001E-2</v>
      </c>
      <c r="D11" s="2">
        <v>14</v>
      </c>
      <c r="E11" s="2" t="s">
        <v>599</v>
      </c>
      <c r="F11" s="2" t="s">
        <v>600</v>
      </c>
    </row>
    <row r="12" spans="1:7" x14ac:dyDescent="0.2">
      <c r="A12" s="2">
        <v>50926.642</v>
      </c>
      <c r="B12" s="2">
        <v>47530</v>
      </c>
      <c r="C12" s="2">
        <v>0.03</v>
      </c>
      <c r="D12" s="2">
        <v>15</v>
      </c>
      <c r="E12" s="2" t="s">
        <v>599</v>
      </c>
      <c r="F12" s="2" t="s">
        <v>600</v>
      </c>
    </row>
    <row r="13" spans="1:7" x14ac:dyDescent="0.2">
      <c r="A13" s="2">
        <v>50963.701999999997</v>
      </c>
      <c r="B13" s="2">
        <v>47639.5</v>
      </c>
      <c r="C13" s="2">
        <v>2.4E-2</v>
      </c>
      <c r="D13" s="2">
        <v>15</v>
      </c>
      <c r="E13" s="2" t="s">
        <v>599</v>
      </c>
      <c r="F13" s="2" t="s">
        <v>600</v>
      </c>
    </row>
    <row r="14" spans="1:7" x14ac:dyDescent="0.2">
      <c r="A14" s="2">
        <v>51160.894999999997</v>
      </c>
      <c r="B14" s="2">
        <v>48222</v>
      </c>
      <c r="C14" s="2">
        <v>3.6999999999999998E-2</v>
      </c>
      <c r="D14" s="2">
        <v>14</v>
      </c>
      <c r="E14" s="2" t="s">
        <v>599</v>
      </c>
      <c r="F14" s="2" t="s">
        <v>600</v>
      </c>
    </row>
    <row r="15" spans="1:7" x14ac:dyDescent="0.2">
      <c r="A15" s="2">
        <v>51224.868000000002</v>
      </c>
      <c r="B15" s="2">
        <v>48411</v>
      </c>
      <c r="C15" s="2">
        <v>3.2000000000000001E-2</v>
      </c>
      <c r="D15" s="2">
        <v>10</v>
      </c>
      <c r="E15" s="2" t="s">
        <v>604</v>
      </c>
      <c r="F15" s="2" t="s">
        <v>605</v>
      </c>
    </row>
    <row r="16" spans="1:7" x14ac:dyDescent="0.2">
      <c r="A16" s="2">
        <v>51256.688999999998</v>
      </c>
      <c r="B16" s="2">
        <v>48505</v>
      </c>
      <c r="C16" s="2">
        <v>3.4000000000000002E-2</v>
      </c>
      <c r="D16" s="2">
        <v>10</v>
      </c>
      <c r="E16" s="2" t="s">
        <v>604</v>
      </c>
      <c r="F16" s="2" t="s">
        <v>605</v>
      </c>
    </row>
    <row r="17" spans="1:6" x14ac:dyDescent="0.2">
      <c r="A17" s="2">
        <v>51261.771000000001</v>
      </c>
      <c r="B17" s="2">
        <v>48520</v>
      </c>
      <c r="C17" s="2">
        <v>3.7999999999999999E-2</v>
      </c>
      <c r="D17" s="2">
        <v>13</v>
      </c>
      <c r="E17" s="2" t="s">
        <v>604</v>
      </c>
      <c r="F17" s="2" t="s">
        <v>605</v>
      </c>
    </row>
    <row r="18" spans="1:6" x14ac:dyDescent="0.2">
      <c r="A18" s="2">
        <v>51297.650999999998</v>
      </c>
      <c r="B18" s="2">
        <v>48626</v>
      </c>
      <c r="C18" s="2">
        <v>3.5999999999999997E-2</v>
      </c>
      <c r="D18" s="2">
        <v>11</v>
      </c>
      <c r="E18" s="2" t="s">
        <v>604</v>
      </c>
      <c r="F18" s="2" t="s">
        <v>605</v>
      </c>
    </row>
    <row r="19" spans="1:6" x14ac:dyDescent="0.2">
      <c r="A19" s="2">
        <v>51298.669000000002</v>
      </c>
      <c r="B19" s="2">
        <v>48629</v>
      </c>
      <c r="C19" s="2">
        <v>3.9E-2</v>
      </c>
      <c r="D19" s="2">
        <v>15</v>
      </c>
      <c r="E19" s="2" t="s">
        <v>604</v>
      </c>
      <c r="F19" s="2" t="s">
        <v>605</v>
      </c>
    </row>
    <row r="20" spans="1:6" x14ac:dyDescent="0.2">
      <c r="A20" s="2">
        <v>51300.69</v>
      </c>
      <c r="B20" s="2">
        <v>48635</v>
      </c>
      <c r="C20" s="2">
        <v>2.9000000000000001E-2</v>
      </c>
      <c r="D20" s="2">
        <v>15</v>
      </c>
      <c r="E20" s="2" t="s">
        <v>604</v>
      </c>
      <c r="F20" s="2" t="s">
        <v>605</v>
      </c>
    </row>
  </sheetData>
  <phoneticPr fontId="0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1001"/>
  <sheetViews>
    <sheetView workbookViewId="0"/>
  </sheetViews>
  <sheetFormatPr defaultRowHeight="12.75" x14ac:dyDescent="0.2"/>
  <cols>
    <col min="1" max="1" width="19.7109375" style="2" customWidth="1"/>
    <col min="2" max="2" width="5" style="2" customWidth="1"/>
    <col min="3" max="3" width="13" style="32" customWidth="1"/>
    <col min="4" max="4" width="7.85546875" style="2" customWidth="1"/>
    <col min="5" max="5" width="20.28515625" style="2" customWidth="1"/>
    <col min="6" max="6" width="14.5703125" style="2" customWidth="1"/>
    <col min="7" max="7" width="10.5703125" style="2" customWidth="1"/>
    <col min="8" max="8" width="7.85546875" style="2" customWidth="1"/>
    <col min="9" max="9" width="9.140625" style="2"/>
    <col min="10" max="10" width="21.85546875" style="32" customWidth="1"/>
    <col min="11" max="11" width="16.7109375" style="32" customWidth="1"/>
    <col min="12" max="12" width="11.5703125" style="2" customWidth="1"/>
    <col min="13" max="16384" width="9.140625" style="2"/>
  </cols>
  <sheetData>
    <row r="1" spans="1:12" ht="15.75" x14ac:dyDescent="0.25">
      <c r="A1" s="98" t="s">
        <v>470</v>
      </c>
    </row>
    <row r="3" spans="1:12" x14ac:dyDescent="0.2">
      <c r="A3" s="99" t="s">
        <v>471</v>
      </c>
    </row>
    <row r="10" spans="1:12" x14ac:dyDescent="0.2">
      <c r="A10" s="6"/>
      <c r="B10" s="6"/>
      <c r="C10" s="95"/>
      <c r="D10" s="6"/>
      <c r="E10" s="6"/>
      <c r="F10" s="6"/>
      <c r="G10" s="6"/>
      <c r="H10" s="6"/>
      <c r="I10" s="6"/>
      <c r="J10" s="95"/>
      <c r="K10" s="95"/>
    </row>
    <row r="11" spans="1:12" ht="12.75" customHeight="1" x14ac:dyDescent="0.2">
      <c r="A11" s="96" t="s">
        <v>715</v>
      </c>
      <c r="B11" s="93" t="str">
        <f t="shared" ref="B11:B74" si="0">IF(INT(F11)=F11,"I","II")</f>
        <v>II</v>
      </c>
      <c r="C11" s="96">
        <v>19127.234</v>
      </c>
      <c r="D11" s="94" t="s">
        <v>469</v>
      </c>
      <c r="E11" s="94" t="s">
        <v>712</v>
      </c>
      <c r="F11" s="93">
        <v>-88036.5</v>
      </c>
      <c r="G11" s="93" t="s">
        <v>713</v>
      </c>
      <c r="I11" s="94"/>
      <c r="J11" s="96" t="s">
        <v>714</v>
      </c>
      <c r="L11" s="5"/>
    </row>
    <row r="12" spans="1:12" ht="12.75" customHeight="1" x14ac:dyDescent="0.2">
      <c r="A12" s="96" t="s">
        <v>715</v>
      </c>
      <c r="B12" s="93" t="str">
        <f t="shared" si="0"/>
        <v>I</v>
      </c>
      <c r="C12" s="96">
        <v>19183.364000000001</v>
      </c>
      <c r="D12" s="94" t="s">
        <v>469</v>
      </c>
      <c r="E12" s="94" t="s">
        <v>716</v>
      </c>
      <c r="F12" s="93">
        <v>-87800</v>
      </c>
      <c r="G12" s="93" t="s">
        <v>717</v>
      </c>
      <c r="I12" s="94"/>
      <c r="J12" s="96" t="s">
        <v>714</v>
      </c>
      <c r="L12" s="5"/>
    </row>
    <row r="13" spans="1:12" ht="12.75" customHeight="1" x14ac:dyDescent="0.2">
      <c r="A13" s="96" t="s">
        <v>715</v>
      </c>
      <c r="B13" s="93" t="str">
        <f t="shared" si="0"/>
        <v>I</v>
      </c>
      <c r="C13" s="96">
        <v>19188.348000000002</v>
      </c>
      <c r="D13" s="94" t="s">
        <v>469</v>
      </c>
      <c r="E13" s="94" t="s">
        <v>718</v>
      </c>
      <c r="F13" s="93">
        <v>-87779</v>
      </c>
      <c r="G13" s="93" t="s">
        <v>719</v>
      </c>
      <c r="I13" s="94"/>
      <c r="J13" s="96" t="s">
        <v>714</v>
      </c>
      <c r="L13" s="5"/>
    </row>
    <row r="14" spans="1:12" ht="12.75" customHeight="1" x14ac:dyDescent="0.2">
      <c r="A14" s="96" t="s">
        <v>715</v>
      </c>
      <c r="B14" s="93" t="str">
        <f t="shared" si="0"/>
        <v>I</v>
      </c>
      <c r="C14" s="96">
        <v>19207.333999999999</v>
      </c>
      <c r="D14" s="94" t="s">
        <v>469</v>
      </c>
      <c r="E14" s="94" t="s">
        <v>720</v>
      </c>
      <c r="F14" s="93">
        <v>-87699</v>
      </c>
      <c r="G14" s="93" t="s">
        <v>721</v>
      </c>
      <c r="I14" s="94"/>
      <c r="J14" s="96" t="s">
        <v>714</v>
      </c>
      <c r="L14" s="5"/>
    </row>
    <row r="15" spans="1:12" ht="12.75" customHeight="1" x14ac:dyDescent="0.2">
      <c r="A15" s="96" t="s">
        <v>715</v>
      </c>
      <c r="B15" s="93" t="str">
        <f t="shared" si="0"/>
        <v>II</v>
      </c>
      <c r="C15" s="96">
        <v>19209.352999999999</v>
      </c>
      <c r="D15" s="94" t="s">
        <v>469</v>
      </c>
      <c r="E15" s="94" t="s">
        <v>722</v>
      </c>
      <c r="F15" s="93">
        <v>-87690.5</v>
      </c>
      <c r="G15" s="93" t="s">
        <v>719</v>
      </c>
      <c r="I15" s="94"/>
      <c r="J15" s="96" t="s">
        <v>714</v>
      </c>
      <c r="L15" s="5"/>
    </row>
    <row r="16" spans="1:12" ht="12.75" customHeight="1" x14ac:dyDescent="0.2">
      <c r="A16" s="96" t="s">
        <v>715</v>
      </c>
      <c r="B16" s="93" t="str">
        <f t="shared" si="0"/>
        <v>I</v>
      </c>
      <c r="C16" s="96">
        <v>19217.310000000001</v>
      </c>
      <c r="D16" s="94" t="s">
        <v>469</v>
      </c>
      <c r="E16" s="94" t="s">
        <v>723</v>
      </c>
      <c r="F16" s="93">
        <v>-87657</v>
      </c>
      <c r="G16" s="93" t="s">
        <v>724</v>
      </c>
      <c r="I16" s="94"/>
      <c r="J16" s="96" t="s">
        <v>714</v>
      </c>
      <c r="L16" s="5"/>
    </row>
    <row r="17" spans="1:12" ht="12.75" customHeight="1" x14ac:dyDescent="0.2">
      <c r="A17" s="96" t="s">
        <v>715</v>
      </c>
      <c r="B17" s="93" t="str">
        <f t="shared" si="0"/>
        <v>II</v>
      </c>
      <c r="C17" s="96">
        <v>19921.402999999998</v>
      </c>
      <c r="D17" s="94" t="s">
        <v>469</v>
      </c>
      <c r="E17" s="94" t="s">
        <v>725</v>
      </c>
      <c r="F17" s="93">
        <v>-84690.5</v>
      </c>
      <c r="G17" s="93" t="s">
        <v>726</v>
      </c>
      <c r="I17" s="94"/>
      <c r="J17" s="96" t="s">
        <v>714</v>
      </c>
      <c r="L17" s="5"/>
    </row>
    <row r="18" spans="1:12" ht="12.75" customHeight="1" x14ac:dyDescent="0.2">
      <c r="A18" s="96" t="s">
        <v>715</v>
      </c>
      <c r="B18" s="93" t="str">
        <f t="shared" si="0"/>
        <v>I</v>
      </c>
      <c r="C18" s="96">
        <v>19953.332999999999</v>
      </c>
      <c r="D18" s="94" t="s">
        <v>469</v>
      </c>
      <c r="E18" s="94" t="s">
        <v>727</v>
      </c>
      <c r="F18" s="93">
        <v>-84556</v>
      </c>
      <c r="G18" s="93" t="s">
        <v>728</v>
      </c>
      <c r="I18" s="94"/>
      <c r="J18" s="96" t="s">
        <v>714</v>
      </c>
      <c r="L18" s="5"/>
    </row>
    <row r="19" spans="1:12" ht="12.75" customHeight="1" x14ac:dyDescent="0.2">
      <c r="A19" s="96" t="s">
        <v>715</v>
      </c>
      <c r="B19" s="93" t="str">
        <f t="shared" si="0"/>
        <v>I</v>
      </c>
      <c r="C19" s="96">
        <v>19958.312999999998</v>
      </c>
      <c r="D19" s="94" t="s">
        <v>469</v>
      </c>
      <c r="E19" s="94" t="s">
        <v>729</v>
      </c>
      <c r="F19" s="93">
        <v>-84535</v>
      </c>
      <c r="G19" s="93" t="s">
        <v>730</v>
      </c>
      <c r="I19" s="94"/>
      <c r="J19" s="96" t="s">
        <v>714</v>
      </c>
      <c r="L19" s="5"/>
    </row>
    <row r="20" spans="1:12" ht="12.75" customHeight="1" x14ac:dyDescent="0.2">
      <c r="A20" s="96" t="s">
        <v>715</v>
      </c>
      <c r="B20" s="93" t="str">
        <f t="shared" si="0"/>
        <v>I</v>
      </c>
      <c r="C20" s="96">
        <v>20187.346000000001</v>
      </c>
      <c r="D20" s="94" t="s">
        <v>469</v>
      </c>
      <c r="E20" s="94" t="s">
        <v>731</v>
      </c>
      <c r="F20" s="93">
        <v>-83570</v>
      </c>
      <c r="G20" s="93" t="s">
        <v>732</v>
      </c>
      <c r="I20" s="94"/>
      <c r="J20" s="96" t="s">
        <v>714</v>
      </c>
      <c r="L20" s="5"/>
    </row>
    <row r="21" spans="1:12" ht="12.75" customHeight="1" x14ac:dyDescent="0.2">
      <c r="A21" s="96" t="s">
        <v>715</v>
      </c>
      <c r="B21" s="93" t="str">
        <f t="shared" si="0"/>
        <v>I</v>
      </c>
      <c r="C21" s="96">
        <v>20188.308000000001</v>
      </c>
      <c r="D21" s="94" t="s">
        <v>469</v>
      </c>
      <c r="E21" s="94" t="s">
        <v>733</v>
      </c>
      <c r="F21" s="93">
        <v>-83566</v>
      </c>
      <c r="G21" s="93" t="s">
        <v>734</v>
      </c>
      <c r="I21" s="94"/>
      <c r="J21" s="96" t="s">
        <v>714</v>
      </c>
      <c r="L21" s="5"/>
    </row>
    <row r="22" spans="1:12" ht="12.75" customHeight="1" x14ac:dyDescent="0.2">
      <c r="A22" s="96" t="s">
        <v>715</v>
      </c>
      <c r="B22" s="93" t="str">
        <f t="shared" si="0"/>
        <v>II</v>
      </c>
      <c r="C22" s="96">
        <v>20212.633000000002</v>
      </c>
      <c r="D22" s="94" t="s">
        <v>469</v>
      </c>
      <c r="E22" s="94" t="s">
        <v>735</v>
      </c>
      <c r="F22" s="93">
        <v>-83463.5</v>
      </c>
      <c r="G22" s="93" t="s">
        <v>736</v>
      </c>
      <c r="I22" s="94"/>
      <c r="J22" s="96" t="s">
        <v>714</v>
      </c>
      <c r="L22" s="5"/>
    </row>
    <row r="23" spans="1:12" ht="12.75" customHeight="1" x14ac:dyDescent="0.2">
      <c r="A23" s="96" t="s">
        <v>715</v>
      </c>
      <c r="B23" s="93" t="str">
        <f t="shared" si="0"/>
        <v>II</v>
      </c>
      <c r="C23" s="96">
        <v>20248.475999999999</v>
      </c>
      <c r="D23" s="94" t="s">
        <v>469</v>
      </c>
      <c r="E23" s="94" t="s">
        <v>737</v>
      </c>
      <c r="F23" s="93">
        <v>-83312.5</v>
      </c>
      <c r="G23" s="93" t="s">
        <v>738</v>
      </c>
      <c r="I23" s="94"/>
      <c r="J23" s="96" t="s">
        <v>714</v>
      </c>
      <c r="L23" s="5"/>
    </row>
    <row r="24" spans="1:12" ht="12.75" customHeight="1" x14ac:dyDescent="0.2">
      <c r="A24" s="96" t="s">
        <v>715</v>
      </c>
      <c r="B24" s="93" t="str">
        <f t="shared" si="0"/>
        <v>II</v>
      </c>
      <c r="C24" s="96">
        <v>20278.374</v>
      </c>
      <c r="D24" s="94" t="s">
        <v>469</v>
      </c>
      <c r="E24" s="94" t="s">
        <v>739</v>
      </c>
      <c r="F24" s="93">
        <v>-83186.5</v>
      </c>
      <c r="G24" s="93" t="s">
        <v>730</v>
      </c>
      <c r="I24" s="94"/>
      <c r="J24" s="96" t="s">
        <v>714</v>
      </c>
      <c r="L24" s="5"/>
    </row>
    <row r="25" spans="1:12" ht="12.75" customHeight="1" x14ac:dyDescent="0.2">
      <c r="A25" s="96" t="s">
        <v>743</v>
      </c>
      <c r="B25" s="93" t="str">
        <f t="shared" si="0"/>
        <v>I</v>
      </c>
      <c r="C25" s="96">
        <v>23583.076000000001</v>
      </c>
      <c r="D25" s="94" t="s">
        <v>469</v>
      </c>
      <c r="E25" s="94" t="s">
        <v>740</v>
      </c>
      <c r="F25" s="93">
        <v>-69263</v>
      </c>
      <c r="G25" s="93" t="s">
        <v>741</v>
      </c>
      <c r="I25" s="94"/>
      <c r="J25" s="96" t="s">
        <v>742</v>
      </c>
      <c r="L25" s="5"/>
    </row>
    <row r="26" spans="1:12" ht="12.75" customHeight="1" x14ac:dyDescent="0.2">
      <c r="A26" s="96" t="s">
        <v>743</v>
      </c>
      <c r="B26" s="93" t="str">
        <f t="shared" si="0"/>
        <v>II</v>
      </c>
      <c r="C26" s="96">
        <v>23583.195</v>
      </c>
      <c r="D26" s="94" t="s">
        <v>469</v>
      </c>
      <c r="E26" s="94" t="s">
        <v>744</v>
      </c>
      <c r="F26" s="93">
        <v>-69262.5</v>
      </c>
      <c r="G26" s="93" t="s">
        <v>741</v>
      </c>
      <c r="I26" s="94"/>
      <c r="J26" s="96" t="s">
        <v>742</v>
      </c>
      <c r="L26" s="5"/>
    </row>
    <row r="27" spans="1:12" ht="12.75" customHeight="1" x14ac:dyDescent="0.2">
      <c r="A27" s="96" t="s">
        <v>748</v>
      </c>
      <c r="B27" s="93" t="str">
        <f t="shared" si="0"/>
        <v>II</v>
      </c>
      <c r="C27" s="96">
        <v>24971.441999999999</v>
      </c>
      <c r="D27" s="94" t="s">
        <v>468</v>
      </c>
      <c r="E27" s="94" t="s">
        <v>745</v>
      </c>
      <c r="F27" s="93">
        <v>-63413.5</v>
      </c>
      <c r="G27" s="93" t="s">
        <v>746</v>
      </c>
      <c r="I27" s="94"/>
      <c r="J27" s="96" t="s">
        <v>747</v>
      </c>
      <c r="L27" s="5"/>
    </row>
    <row r="28" spans="1:12" ht="12.75" customHeight="1" x14ac:dyDescent="0.2">
      <c r="A28" s="96" t="s">
        <v>751</v>
      </c>
      <c r="B28" s="93" t="str">
        <f t="shared" si="0"/>
        <v>I</v>
      </c>
      <c r="C28" s="96">
        <v>24986.277999999998</v>
      </c>
      <c r="D28" s="94" t="s">
        <v>468</v>
      </c>
      <c r="E28" s="94" t="s">
        <v>749</v>
      </c>
      <c r="F28" s="93">
        <v>-63351</v>
      </c>
      <c r="G28" s="93" t="s">
        <v>750</v>
      </c>
      <c r="I28" s="94"/>
      <c r="J28" s="96" t="s">
        <v>747</v>
      </c>
      <c r="L28" s="5"/>
    </row>
    <row r="29" spans="1:12" ht="12.75" customHeight="1" x14ac:dyDescent="0.2">
      <c r="A29" s="96" t="s">
        <v>751</v>
      </c>
      <c r="B29" s="93" t="str">
        <f t="shared" si="0"/>
        <v>II</v>
      </c>
      <c r="C29" s="96">
        <v>24986.398000000001</v>
      </c>
      <c r="D29" s="94" t="s">
        <v>468</v>
      </c>
      <c r="E29" s="94" t="s">
        <v>752</v>
      </c>
      <c r="F29" s="93">
        <v>-63350.5</v>
      </c>
      <c r="G29" s="93" t="s">
        <v>753</v>
      </c>
      <c r="I29" s="94"/>
      <c r="J29" s="96" t="s">
        <v>747</v>
      </c>
      <c r="L29" s="5"/>
    </row>
    <row r="30" spans="1:12" ht="12.75" customHeight="1" x14ac:dyDescent="0.2">
      <c r="A30" s="96" t="s">
        <v>757</v>
      </c>
      <c r="B30" s="93" t="str">
        <f t="shared" si="0"/>
        <v>I</v>
      </c>
      <c r="C30" s="96">
        <v>24998.382000000001</v>
      </c>
      <c r="D30" s="94" t="s">
        <v>469</v>
      </c>
      <c r="E30" s="94" t="s">
        <v>754</v>
      </c>
      <c r="F30" s="93">
        <v>-63300</v>
      </c>
      <c r="G30" s="93" t="s">
        <v>755</v>
      </c>
      <c r="I30" s="94"/>
      <c r="J30" s="96" t="s">
        <v>756</v>
      </c>
      <c r="L30" s="5"/>
    </row>
    <row r="31" spans="1:12" ht="12.75" customHeight="1" x14ac:dyDescent="0.2">
      <c r="A31" s="96" t="s">
        <v>757</v>
      </c>
      <c r="B31" s="93" t="str">
        <f t="shared" si="0"/>
        <v>II</v>
      </c>
      <c r="C31" s="96">
        <v>24998.503000000001</v>
      </c>
      <c r="D31" s="94" t="s">
        <v>469</v>
      </c>
      <c r="E31" s="94" t="s">
        <v>758</v>
      </c>
      <c r="F31" s="93">
        <v>-63299.5</v>
      </c>
      <c r="G31" s="93" t="s">
        <v>753</v>
      </c>
      <c r="I31" s="94"/>
      <c r="J31" s="96" t="s">
        <v>756</v>
      </c>
      <c r="L31" s="5"/>
    </row>
    <row r="32" spans="1:12" ht="12.75" customHeight="1" x14ac:dyDescent="0.2">
      <c r="A32" s="96" t="s">
        <v>751</v>
      </c>
      <c r="B32" s="93" t="str">
        <f t="shared" si="0"/>
        <v>I</v>
      </c>
      <c r="C32" s="96">
        <v>25331.382000000001</v>
      </c>
      <c r="D32" s="94" t="s">
        <v>468</v>
      </c>
      <c r="E32" s="94" t="s">
        <v>759</v>
      </c>
      <c r="F32" s="93">
        <v>-61897</v>
      </c>
      <c r="G32" s="93" t="s">
        <v>760</v>
      </c>
      <c r="I32" s="94"/>
      <c r="J32" s="96" t="s">
        <v>747</v>
      </c>
      <c r="L32" s="5"/>
    </row>
    <row r="33" spans="1:12" ht="12.75" customHeight="1" x14ac:dyDescent="0.2">
      <c r="A33" s="96" t="s">
        <v>751</v>
      </c>
      <c r="B33" s="93" t="str">
        <f t="shared" si="0"/>
        <v>II</v>
      </c>
      <c r="C33" s="96">
        <v>25331.505000000001</v>
      </c>
      <c r="D33" s="94" t="s">
        <v>468</v>
      </c>
      <c r="E33" s="94" t="s">
        <v>761</v>
      </c>
      <c r="F33" s="93">
        <v>-61896.5</v>
      </c>
      <c r="G33" s="93" t="s">
        <v>762</v>
      </c>
      <c r="I33" s="94"/>
      <c r="J33" s="96" t="s">
        <v>747</v>
      </c>
      <c r="L33" s="5"/>
    </row>
    <row r="34" spans="1:12" ht="12.75" customHeight="1" x14ac:dyDescent="0.2">
      <c r="A34" s="96" t="s">
        <v>765</v>
      </c>
      <c r="B34" s="93" t="str">
        <f t="shared" si="0"/>
        <v>II</v>
      </c>
      <c r="C34" s="96">
        <v>25760.38</v>
      </c>
      <c r="D34" s="94" t="s">
        <v>468</v>
      </c>
      <c r="E34" s="94" t="s">
        <v>763</v>
      </c>
      <c r="F34" s="93">
        <v>-60089.5</v>
      </c>
      <c r="G34" s="93" t="s">
        <v>746</v>
      </c>
      <c r="I34" s="94"/>
      <c r="J34" s="96" t="s">
        <v>764</v>
      </c>
      <c r="L34" s="5"/>
    </row>
    <row r="35" spans="1:12" ht="12.75" customHeight="1" x14ac:dyDescent="0.2">
      <c r="A35" s="96" t="s">
        <v>751</v>
      </c>
      <c r="B35" s="93" t="str">
        <f t="shared" si="0"/>
        <v>I</v>
      </c>
      <c r="C35" s="96">
        <v>26771.597000000002</v>
      </c>
      <c r="D35" s="94" t="s">
        <v>468</v>
      </c>
      <c r="E35" s="94" t="s">
        <v>766</v>
      </c>
      <c r="F35" s="93">
        <v>-55829</v>
      </c>
      <c r="G35" s="93" t="s">
        <v>760</v>
      </c>
      <c r="I35" s="94"/>
      <c r="J35" s="96" t="s">
        <v>747</v>
      </c>
      <c r="L35" s="5"/>
    </row>
    <row r="36" spans="1:12" ht="12.75" customHeight="1" x14ac:dyDescent="0.2">
      <c r="A36" s="96" t="s">
        <v>751</v>
      </c>
      <c r="B36" s="93" t="str">
        <f t="shared" si="0"/>
        <v>II</v>
      </c>
      <c r="C36" s="96">
        <v>26771.723000000002</v>
      </c>
      <c r="D36" s="94" t="s">
        <v>468</v>
      </c>
      <c r="E36" s="94" t="s">
        <v>767</v>
      </c>
      <c r="F36" s="93">
        <v>-55828.5</v>
      </c>
      <c r="G36" s="93" t="s">
        <v>768</v>
      </c>
      <c r="I36" s="94"/>
      <c r="J36" s="96" t="s">
        <v>747</v>
      </c>
      <c r="L36" s="5"/>
    </row>
    <row r="37" spans="1:12" ht="12.75" customHeight="1" x14ac:dyDescent="0.2">
      <c r="A37" s="96" t="s">
        <v>772</v>
      </c>
      <c r="B37" s="93" t="str">
        <f t="shared" si="0"/>
        <v>I</v>
      </c>
      <c r="C37" s="96">
        <v>26880.544000000002</v>
      </c>
      <c r="D37" s="94" t="s">
        <v>468</v>
      </c>
      <c r="E37" s="94" t="s">
        <v>769</v>
      </c>
      <c r="F37" s="93">
        <v>-55370</v>
      </c>
      <c r="G37" s="93" t="s">
        <v>770</v>
      </c>
      <c r="I37" s="94"/>
      <c r="J37" s="96" t="s">
        <v>771</v>
      </c>
      <c r="L37" s="5"/>
    </row>
    <row r="38" spans="1:12" ht="12.75" customHeight="1" x14ac:dyDescent="0.2">
      <c r="A38" s="96" t="s">
        <v>772</v>
      </c>
      <c r="B38" s="93" t="str">
        <f t="shared" si="0"/>
        <v>II</v>
      </c>
      <c r="C38" s="96">
        <v>26880.664000000001</v>
      </c>
      <c r="D38" s="94" t="s">
        <v>468</v>
      </c>
      <c r="E38" s="94" t="s">
        <v>773</v>
      </c>
      <c r="F38" s="93">
        <v>-55369.5</v>
      </c>
      <c r="G38" s="93" t="s">
        <v>768</v>
      </c>
      <c r="I38" s="94"/>
      <c r="J38" s="96" t="s">
        <v>771</v>
      </c>
      <c r="L38" s="5"/>
    </row>
    <row r="39" spans="1:12" ht="12.75" customHeight="1" x14ac:dyDescent="0.2">
      <c r="A39" s="96" t="s">
        <v>777</v>
      </c>
      <c r="B39" s="93" t="str">
        <f t="shared" si="0"/>
        <v>I</v>
      </c>
      <c r="C39" s="96">
        <v>33039.455999999998</v>
      </c>
      <c r="D39" s="94" t="s">
        <v>468</v>
      </c>
      <c r="E39" s="94" t="s">
        <v>774</v>
      </c>
      <c r="F39" s="93">
        <v>-29421</v>
      </c>
      <c r="G39" s="93" t="s">
        <v>775</v>
      </c>
      <c r="I39" s="94"/>
      <c r="J39" s="96" t="s">
        <v>776</v>
      </c>
      <c r="L39" s="5"/>
    </row>
    <row r="40" spans="1:12" ht="12.75" customHeight="1" x14ac:dyDescent="0.2">
      <c r="A40" s="96" t="s">
        <v>777</v>
      </c>
      <c r="B40" s="93" t="str">
        <f t="shared" si="0"/>
        <v>I</v>
      </c>
      <c r="C40" s="96">
        <v>33053.453999999998</v>
      </c>
      <c r="D40" s="94" t="s">
        <v>468</v>
      </c>
      <c r="E40" s="94" t="s">
        <v>778</v>
      </c>
      <c r="F40" s="93">
        <v>-29362</v>
      </c>
      <c r="G40" s="93" t="s">
        <v>779</v>
      </c>
      <c r="I40" s="94"/>
      <c r="J40" s="96" t="s">
        <v>776</v>
      </c>
      <c r="L40" s="5"/>
    </row>
    <row r="41" spans="1:12" ht="12.75" customHeight="1" x14ac:dyDescent="0.2">
      <c r="A41" s="96" t="s">
        <v>777</v>
      </c>
      <c r="B41" s="93" t="str">
        <f t="shared" si="0"/>
        <v>I</v>
      </c>
      <c r="C41" s="96">
        <v>33054.409</v>
      </c>
      <c r="D41" s="94" t="s">
        <v>468</v>
      </c>
      <c r="E41" s="94" t="s">
        <v>780</v>
      </c>
      <c r="F41" s="93">
        <v>-29358</v>
      </c>
      <c r="G41" s="93" t="s">
        <v>781</v>
      </c>
      <c r="I41" s="94"/>
      <c r="J41" s="96" t="s">
        <v>776</v>
      </c>
      <c r="L41" s="5"/>
    </row>
    <row r="42" spans="1:12" ht="12.75" customHeight="1" x14ac:dyDescent="0.2">
      <c r="A42" s="96" t="s">
        <v>777</v>
      </c>
      <c r="B42" s="93" t="str">
        <f t="shared" si="0"/>
        <v>I</v>
      </c>
      <c r="C42" s="96">
        <v>33063.425999999999</v>
      </c>
      <c r="D42" s="94" t="s">
        <v>468</v>
      </c>
      <c r="E42" s="94" t="s">
        <v>782</v>
      </c>
      <c r="F42" s="93">
        <v>-29320</v>
      </c>
      <c r="G42" s="93" t="s">
        <v>783</v>
      </c>
      <c r="I42" s="94"/>
      <c r="J42" s="96" t="s">
        <v>776</v>
      </c>
      <c r="L42" s="5"/>
    </row>
    <row r="43" spans="1:12" ht="12.75" customHeight="1" x14ac:dyDescent="0.2">
      <c r="A43" s="96" t="s">
        <v>777</v>
      </c>
      <c r="B43" s="93" t="str">
        <f t="shared" si="0"/>
        <v>I</v>
      </c>
      <c r="C43" s="96">
        <v>33068.419000000002</v>
      </c>
      <c r="D43" s="94" t="s">
        <v>468</v>
      </c>
      <c r="E43" s="94" t="s">
        <v>784</v>
      </c>
      <c r="F43" s="93">
        <v>-29299</v>
      </c>
      <c r="G43" s="93" t="s">
        <v>785</v>
      </c>
      <c r="I43" s="94"/>
      <c r="J43" s="96" t="s">
        <v>776</v>
      </c>
      <c r="L43" s="5"/>
    </row>
    <row r="44" spans="1:12" ht="12.75" customHeight="1" x14ac:dyDescent="0.2">
      <c r="A44" s="96" t="s">
        <v>790</v>
      </c>
      <c r="B44" s="93" t="str">
        <f t="shared" si="0"/>
        <v>II</v>
      </c>
      <c r="C44" s="96">
        <v>33396.737999999998</v>
      </c>
      <c r="D44" s="94" t="s">
        <v>467</v>
      </c>
      <c r="E44" s="94" t="s">
        <v>786</v>
      </c>
      <c r="F44" s="93">
        <v>-27915.5</v>
      </c>
      <c r="G44" s="93" t="s">
        <v>787</v>
      </c>
      <c r="I44" s="94" t="s">
        <v>788</v>
      </c>
      <c r="J44" s="96" t="s">
        <v>789</v>
      </c>
      <c r="L44" s="5"/>
    </row>
    <row r="45" spans="1:12" ht="12.75" customHeight="1" x14ac:dyDescent="0.2">
      <c r="A45" s="96" t="s">
        <v>794</v>
      </c>
      <c r="B45" s="93" t="str">
        <f t="shared" si="0"/>
        <v>II</v>
      </c>
      <c r="C45" s="96">
        <v>34439.442999999999</v>
      </c>
      <c r="D45" s="94" t="s">
        <v>469</v>
      </c>
      <c r="E45" s="94" t="s">
        <v>791</v>
      </c>
      <c r="F45" s="93">
        <v>-23522.5</v>
      </c>
      <c r="G45" s="93" t="s">
        <v>792</v>
      </c>
      <c r="I45" s="94"/>
      <c r="J45" s="96" t="s">
        <v>793</v>
      </c>
      <c r="L45" s="5"/>
    </row>
    <row r="46" spans="1:12" ht="12.75" customHeight="1" x14ac:dyDescent="0.2">
      <c r="A46" s="96" t="s">
        <v>794</v>
      </c>
      <c r="B46" s="93" t="str">
        <f t="shared" si="0"/>
        <v>I</v>
      </c>
      <c r="C46" s="96">
        <v>34452.379999999997</v>
      </c>
      <c r="D46" s="94" t="s">
        <v>469</v>
      </c>
      <c r="E46" s="94" t="s">
        <v>795</v>
      </c>
      <c r="F46" s="93">
        <v>-23468</v>
      </c>
      <c r="G46" s="93" t="s">
        <v>796</v>
      </c>
      <c r="I46" s="94"/>
      <c r="J46" s="96" t="s">
        <v>793</v>
      </c>
      <c r="L46" s="5"/>
    </row>
    <row r="47" spans="1:12" ht="12.75" customHeight="1" x14ac:dyDescent="0.2">
      <c r="A47" s="96" t="s">
        <v>794</v>
      </c>
      <c r="B47" s="93" t="str">
        <f t="shared" si="0"/>
        <v>I</v>
      </c>
      <c r="C47" s="96">
        <v>34453.326999999997</v>
      </c>
      <c r="D47" s="94" t="s">
        <v>469</v>
      </c>
      <c r="E47" s="94" t="s">
        <v>797</v>
      </c>
      <c r="F47" s="93">
        <v>-23464</v>
      </c>
      <c r="G47" s="93" t="s">
        <v>798</v>
      </c>
      <c r="I47" s="94"/>
      <c r="J47" s="96" t="s">
        <v>793</v>
      </c>
      <c r="L47" s="5"/>
    </row>
    <row r="48" spans="1:12" ht="12.75" customHeight="1" x14ac:dyDescent="0.2">
      <c r="A48" s="96" t="s">
        <v>794</v>
      </c>
      <c r="B48" s="93" t="str">
        <f t="shared" si="0"/>
        <v>I</v>
      </c>
      <c r="C48" s="96">
        <v>34456.423000000003</v>
      </c>
      <c r="D48" s="94" t="s">
        <v>469</v>
      </c>
      <c r="E48" s="94" t="s">
        <v>799</v>
      </c>
      <c r="F48" s="93">
        <v>-23451</v>
      </c>
      <c r="G48" s="93" t="s">
        <v>800</v>
      </c>
      <c r="I48" s="94"/>
      <c r="J48" s="96" t="s">
        <v>793</v>
      </c>
      <c r="L48" s="5"/>
    </row>
    <row r="49" spans="1:12" ht="12.75" customHeight="1" x14ac:dyDescent="0.2">
      <c r="A49" s="96" t="s">
        <v>794</v>
      </c>
      <c r="B49" s="93" t="str">
        <f t="shared" si="0"/>
        <v>I</v>
      </c>
      <c r="C49" s="96">
        <v>34457.374000000003</v>
      </c>
      <c r="D49" s="94" t="s">
        <v>469</v>
      </c>
      <c r="E49" s="94" t="s">
        <v>801</v>
      </c>
      <c r="F49" s="93">
        <v>-23447</v>
      </c>
      <c r="G49" s="93" t="s">
        <v>802</v>
      </c>
      <c r="I49" s="94"/>
      <c r="J49" s="96" t="s">
        <v>793</v>
      </c>
      <c r="L49" s="5"/>
    </row>
    <row r="50" spans="1:12" ht="12.75" customHeight="1" x14ac:dyDescent="0.2">
      <c r="A50" s="96" t="s">
        <v>794</v>
      </c>
      <c r="B50" s="93" t="str">
        <f t="shared" si="0"/>
        <v>II</v>
      </c>
      <c r="C50" s="96">
        <v>34458.434000000001</v>
      </c>
      <c r="D50" s="94" t="s">
        <v>469</v>
      </c>
      <c r="E50" s="94" t="s">
        <v>803</v>
      </c>
      <c r="F50" s="93">
        <v>-23442.5</v>
      </c>
      <c r="G50" s="93" t="s">
        <v>804</v>
      </c>
      <c r="I50" s="94"/>
      <c r="J50" s="96" t="s">
        <v>793</v>
      </c>
      <c r="L50" s="5"/>
    </row>
    <row r="51" spans="1:12" ht="12.75" customHeight="1" x14ac:dyDescent="0.2">
      <c r="A51" s="96" t="s">
        <v>794</v>
      </c>
      <c r="B51" s="93" t="str">
        <f t="shared" si="0"/>
        <v>II</v>
      </c>
      <c r="C51" s="96">
        <v>34459.379999999997</v>
      </c>
      <c r="D51" s="94" t="s">
        <v>469</v>
      </c>
      <c r="E51" s="94" t="s">
        <v>805</v>
      </c>
      <c r="F51" s="93">
        <v>-23438.5</v>
      </c>
      <c r="G51" s="93" t="s">
        <v>792</v>
      </c>
      <c r="I51" s="94"/>
      <c r="J51" s="96" t="s">
        <v>793</v>
      </c>
      <c r="L51" s="5"/>
    </row>
    <row r="52" spans="1:12" ht="12.75" customHeight="1" x14ac:dyDescent="0.2">
      <c r="A52" s="96" t="s">
        <v>794</v>
      </c>
      <c r="B52" s="93" t="str">
        <f t="shared" si="0"/>
        <v>I</v>
      </c>
      <c r="C52" s="96">
        <v>34460.459000000003</v>
      </c>
      <c r="D52" s="94" t="s">
        <v>469</v>
      </c>
      <c r="E52" s="94" t="s">
        <v>806</v>
      </c>
      <c r="F52" s="93">
        <v>-23434</v>
      </c>
      <c r="G52" s="93" t="s">
        <v>802</v>
      </c>
      <c r="I52" s="94"/>
      <c r="J52" s="96" t="s">
        <v>793</v>
      </c>
      <c r="L52" s="5"/>
    </row>
    <row r="53" spans="1:12" ht="12.75" customHeight="1" x14ac:dyDescent="0.2">
      <c r="A53" s="96" t="s">
        <v>794</v>
      </c>
      <c r="B53" s="93" t="str">
        <f t="shared" si="0"/>
        <v>I</v>
      </c>
      <c r="C53" s="96">
        <v>34461.389000000003</v>
      </c>
      <c r="D53" s="94" t="s">
        <v>469</v>
      </c>
      <c r="E53" s="94" t="s">
        <v>807</v>
      </c>
      <c r="F53" s="93">
        <v>-23430</v>
      </c>
      <c r="G53" s="93" t="s">
        <v>808</v>
      </c>
      <c r="I53" s="94"/>
      <c r="J53" s="96" t="s">
        <v>793</v>
      </c>
      <c r="L53" s="5"/>
    </row>
    <row r="54" spans="1:12" ht="12.75" customHeight="1" x14ac:dyDescent="0.2">
      <c r="A54" s="96" t="s">
        <v>794</v>
      </c>
      <c r="B54" s="93" t="str">
        <f t="shared" si="0"/>
        <v>I</v>
      </c>
      <c r="C54" s="96">
        <v>34462.347999999998</v>
      </c>
      <c r="D54" s="94" t="s">
        <v>469</v>
      </c>
      <c r="E54" s="94" t="s">
        <v>809</v>
      </c>
      <c r="F54" s="93">
        <v>-23426</v>
      </c>
      <c r="G54" s="93" t="s">
        <v>796</v>
      </c>
      <c r="I54" s="94"/>
      <c r="J54" s="96" t="s">
        <v>793</v>
      </c>
      <c r="L54" s="5"/>
    </row>
    <row r="55" spans="1:12" ht="12.75" customHeight="1" x14ac:dyDescent="0.2">
      <c r="A55" s="96" t="s">
        <v>794</v>
      </c>
      <c r="B55" s="93" t="str">
        <f t="shared" si="0"/>
        <v>I</v>
      </c>
      <c r="C55" s="96">
        <v>34463.298000000003</v>
      </c>
      <c r="D55" s="94" t="s">
        <v>469</v>
      </c>
      <c r="E55" s="94" t="s">
        <v>810</v>
      </c>
      <c r="F55" s="93">
        <v>-23422</v>
      </c>
      <c r="G55" s="93" t="s">
        <v>796</v>
      </c>
      <c r="I55" s="94"/>
      <c r="J55" s="96" t="s">
        <v>793</v>
      </c>
      <c r="L55" s="5"/>
    </row>
    <row r="56" spans="1:12" ht="12.75" customHeight="1" x14ac:dyDescent="0.2">
      <c r="A56" s="96" t="s">
        <v>794</v>
      </c>
      <c r="B56" s="93" t="str">
        <f t="shared" si="0"/>
        <v>II</v>
      </c>
      <c r="C56" s="96">
        <v>34463.421000000002</v>
      </c>
      <c r="D56" s="94" t="s">
        <v>469</v>
      </c>
      <c r="E56" s="94" t="s">
        <v>811</v>
      </c>
      <c r="F56" s="93">
        <v>-23421.5</v>
      </c>
      <c r="G56" s="93" t="s">
        <v>812</v>
      </c>
      <c r="I56" s="94"/>
      <c r="J56" s="96" t="s">
        <v>793</v>
      </c>
      <c r="L56" s="5"/>
    </row>
    <row r="57" spans="1:12" ht="12.75" customHeight="1" x14ac:dyDescent="0.2">
      <c r="A57" s="96" t="s">
        <v>794</v>
      </c>
      <c r="B57" s="93" t="str">
        <f t="shared" si="0"/>
        <v>I</v>
      </c>
      <c r="C57" s="96">
        <v>34463.54</v>
      </c>
      <c r="D57" s="94" t="s">
        <v>469</v>
      </c>
      <c r="E57" s="94" t="s">
        <v>813</v>
      </c>
      <c r="F57" s="93">
        <v>-23421</v>
      </c>
      <c r="G57" s="93" t="s">
        <v>812</v>
      </c>
      <c r="I57" s="94"/>
      <c r="J57" s="96" t="s">
        <v>793</v>
      </c>
      <c r="L57" s="5"/>
    </row>
    <row r="58" spans="1:12" ht="12.75" customHeight="1" x14ac:dyDescent="0.2">
      <c r="A58" s="96" t="s">
        <v>794</v>
      </c>
      <c r="B58" s="93" t="str">
        <f t="shared" si="0"/>
        <v>II</v>
      </c>
      <c r="C58" s="96">
        <v>34467.451999999997</v>
      </c>
      <c r="D58" s="94" t="s">
        <v>469</v>
      </c>
      <c r="E58" s="94" t="s">
        <v>814</v>
      </c>
      <c r="F58" s="93">
        <v>-23404.5</v>
      </c>
      <c r="G58" s="93" t="s">
        <v>815</v>
      </c>
      <c r="I58" s="94"/>
      <c r="J58" s="96" t="s">
        <v>793</v>
      </c>
      <c r="L58" s="5"/>
    </row>
    <row r="59" spans="1:12" ht="12.75" customHeight="1" x14ac:dyDescent="0.2">
      <c r="A59" s="96" t="s">
        <v>794</v>
      </c>
      <c r="B59" s="93" t="str">
        <f t="shared" si="0"/>
        <v>II</v>
      </c>
      <c r="C59" s="96">
        <v>34469.349000000002</v>
      </c>
      <c r="D59" s="94" t="s">
        <v>469</v>
      </c>
      <c r="E59" s="94" t="s">
        <v>816</v>
      </c>
      <c r="F59" s="93">
        <v>-23396.5</v>
      </c>
      <c r="G59" s="93" t="s">
        <v>792</v>
      </c>
      <c r="I59" s="94"/>
      <c r="J59" s="96" t="s">
        <v>793</v>
      </c>
      <c r="L59" s="5"/>
    </row>
    <row r="60" spans="1:12" ht="12.75" customHeight="1" x14ac:dyDescent="0.2">
      <c r="A60" s="96" t="s">
        <v>794</v>
      </c>
      <c r="B60" s="93" t="str">
        <f t="shared" si="0"/>
        <v>I</v>
      </c>
      <c r="C60" s="96">
        <v>34469.468000000001</v>
      </c>
      <c r="D60" s="94" t="s">
        <v>469</v>
      </c>
      <c r="E60" s="94" t="s">
        <v>817</v>
      </c>
      <c r="F60" s="93">
        <v>-23396</v>
      </c>
      <c r="G60" s="93" t="s">
        <v>792</v>
      </c>
      <c r="I60" s="94"/>
      <c r="J60" s="96" t="s">
        <v>793</v>
      </c>
      <c r="L60" s="5"/>
    </row>
    <row r="61" spans="1:12" ht="12.75" customHeight="1" x14ac:dyDescent="0.2">
      <c r="A61" s="96" t="s">
        <v>794</v>
      </c>
      <c r="B61" s="93" t="str">
        <f t="shared" si="0"/>
        <v>I</v>
      </c>
      <c r="C61" s="96">
        <v>34470.423000000003</v>
      </c>
      <c r="D61" s="94" t="s">
        <v>469</v>
      </c>
      <c r="E61" s="94" t="s">
        <v>818</v>
      </c>
      <c r="F61" s="93">
        <v>-23392</v>
      </c>
      <c r="G61" s="93" t="s">
        <v>812</v>
      </c>
      <c r="I61" s="94"/>
      <c r="J61" s="96" t="s">
        <v>793</v>
      </c>
      <c r="L61" s="5"/>
    </row>
    <row r="62" spans="1:12" ht="12.75" customHeight="1" x14ac:dyDescent="0.2">
      <c r="A62" s="96" t="s">
        <v>794</v>
      </c>
      <c r="B62" s="93" t="str">
        <f t="shared" si="0"/>
        <v>II</v>
      </c>
      <c r="C62" s="96">
        <v>34470.54</v>
      </c>
      <c r="D62" s="94" t="s">
        <v>469</v>
      </c>
      <c r="E62" s="94" t="s">
        <v>819</v>
      </c>
      <c r="F62" s="93">
        <v>-23391.5</v>
      </c>
      <c r="G62" s="93" t="s">
        <v>785</v>
      </c>
      <c r="I62" s="94"/>
      <c r="J62" s="96" t="s">
        <v>793</v>
      </c>
      <c r="L62" s="5"/>
    </row>
    <row r="63" spans="1:12" ht="12.75" customHeight="1" x14ac:dyDescent="0.2">
      <c r="A63" s="96" t="s">
        <v>794</v>
      </c>
      <c r="B63" s="93" t="str">
        <f t="shared" si="0"/>
        <v>I</v>
      </c>
      <c r="C63" s="96">
        <v>34474.446000000004</v>
      </c>
      <c r="D63" s="94" t="s">
        <v>469</v>
      </c>
      <c r="E63" s="94" t="s">
        <v>820</v>
      </c>
      <c r="F63" s="93">
        <v>-23375</v>
      </c>
      <c r="G63" s="93" t="s">
        <v>821</v>
      </c>
      <c r="I63" s="94"/>
      <c r="J63" s="96" t="s">
        <v>793</v>
      </c>
      <c r="L63" s="5"/>
    </row>
    <row r="64" spans="1:12" ht="12.75" customHeight="1" x14ac:dyDescent="0.2">
      <c r="A64" s="96" t="s">
        <v>794</v>
      </c>
      <c r="B64" s="93" t="str">
        <f t="shared" si="0"/>
        <v>II</v>
      </c>
      <c r="C64" s="96">
        <v>34480.508000000002</v>
      </c>
      <c r="D64" s="94" t="s">
        <v>469</v>
      </c>
      <c r="E64" s="94" t="s">
        <v>822</v>
      </c>
      <c r="F64" s="93">
        <v>-23349.5</v>
      </c>
      <c r="G64" s="93" t="s">
        <v>823</v>
      </c>
      <c r="I64" s="94"/>
      <c r="J64" s="96" t="s">
        <v>793</v>
      </c>
      <c r="L64" s="5"/>
    </row>
    <row r="65" spans="1:12" ht="12.75" customHeight="1" x14ac:dyDescent="0.2">
      <c r="A65" s="96" t="s">
        <v>794</v>
      </c>
      <c r="B65" s="93" t="str">
        <f t="shared" si="0"/>
        <v>I</v>
      </c>
      <c r="C65" s="96">
        <v>34482.517999999996</v>
      </c>
      <c r="D65" s="94" t="s">
        <v>469</v>
      </c>
      <c r="E65" s="94" t="s">
        <v>824</v>
      </c>
      <c r="F65" s="93">
        <v>-23341</v>
      </c>
      <c r="G65" s="93" t="s">
        <v>825</v>
      </c>
      <c r="I65" s="94"/>
      <c r="J65" s="96" t="s">
        <v>793</v>
      </c>
      <c r="L65" s="5"/>
    </row>
    <row r="66" spans="1:12" ht="12.75" customHeight="1" x14ac:dyDescent="0.2">
      <c r="A66" s="96" t="s">
        <v>794</v>
      </c>
      <c r="B66" s="93" t="str">
        <f t="shared" si="0"/>
        <v>II</v>
      </c>
      <c r="C66" s="96">
        <v>34488.343999999997</v>
      </c>
      <c r="D66" s="94" t="s">
        <v>469</v>
      </c>
      <c r="E66" s="94" t="s">
        <v>826</v>
      </c>
      <c r="F66" s="93">
        <v>-23316.5</v>
      </c>
      <c r="G66" s="93" t="s">
        <v>827</v>
      </c>
      <c r="I66" s="94"/>
      <c r="J66" s="96" t="s">
        <v>793</v>
      </c>
      <c r="L66" s="5"/>
    </row>
    <row r="67" spans="1:12" ht="12.75" customHeight="1" x14ac:dyDescent="0.2">
      <c r="A67" s="96" t="s">
        <v>794</v>
      </c>
      <c r="B67" s="93" t="str">
        <f t="shared" si="0"/>
        <v>I</v>
      </c>
      <c r="C67" s="96">
        <v>34488.462</v>
      </c>
      <c r="D67" s="94" t="s">
        <v>469</v>
      </c>
      <c r="E67" s="94" t="s">
        <v>828</v>
      </c>
      <c r="F67" s="93">
        <v>-23316</v>
      </c>
      <c r="G67" s="93" t="s">
        <v>827</v>
      </c>
      <c r="I67" s="94"/>
      <c r="J67" s="96" t="s">
        <v>793</v>
      </c>
      <c r="L67" s="5"/>
    </row>
    <row r="68" spans="1:12" ht="12.75" customHeight="1" x14ac:dyDescent="0.2">
      <c r="A68" s="96" t="s">
        <v>794</v>
      </c>
      <c r="B68" s="93" t="str">
        <f t="shared" si="0"/>
        <v>I</v>
      </c>
      <c r="C68" s="96">
        <v>34489.4</v>
      </c>
      <c r="D68" s="94" t="s">
        <v>469</v>
      </c>
      <c r="E68" s="94" t="s">
        <v>829</v>
      </c>
      <c r="F68" s="93">
        <v>-23312</v>
      </c>
      <c r="G68" s="93" t="s">
        <v>783</v>
      </c>
      <c r="I68" s="94"/>
      <c r="J68" s="96" t="s">
        <v>793</v>
      </c>
      <c r="L68" s="5"/>
    </row>
    <row r="69" spans="1:12" ht="12.75" customHeight="1" x14ac:dyDescent="0.2">
      <c r="A69" s="96" t="s">
        <v>794</v>
      </c>
      <c r="B69" s="93" t="str">
        <f t="shared" si="0"/>
        <v>II</v>
      </c>
      <c r="C69" s="96">
        <v>34490.482000000004</v>
      </c>
      <c r="D69" s="94" t="s">
        <v>469</v>
      </c>
      <c r="E69" s="94" t="s">
        <v>830</v>
      </c>
      <c r="F69" s="93">
        <v>-23307.5</v>
      </c>
      <c r="G69" s="93" t="s">
        <v>800</v>
      </c>
      <c r="I69" s="94"/>
      <c r="J69" s="96" t="s">
        <v>793</v>
      </c>
      <c r="L69" s="5"/>
    </row>
    <row r="70" spans="1:12" ht="12.75" customHeight="1" x14ac:dyDescent="0.2">
      <c r="A70" s="96" t="s">
        <v>794</v>
      </c>
      <c r="B70" s="93" t="str">
        <f t="shared" si="0"/>
        <v>I</v>
      </c>
      <c r="C70" s="96">
        <v>34491.54</v>
      </c>
      <c r="D70" s="94" t="s">
        <v>469</v>
      </c>
      <c r="E70" s="94" t="s">
        <v>831</v>
      </c>
      <c r="F70" s="93">
        <v>-23303</v>
      </c>
      <c r="G70" s="93" t="s">
        <v>798</v>
      </c>
      <c r="I70" s="94"/>
      <c r="J70" s="96" t="s">
        <v>793</v>
      </c>
      <c r="L70" s="5"/>
    </row>
    <row r="71" spans="1:12" ht="12.75" customHeight="1" x14ac:dyDescent="0.2">
      <c r="A71" s="96" t="s">
        <v>794</v>
      </c>
      <c r="B71" s="93" t="str">
        <f t="shared" si="0"/>
        <v>II</v>
      </c>
      <c r="C71" s="96">
        <v>34492.368000000002</v>
      </c>
      <c r="D71" s="94" t="s">
        <v>469</v>
      </c>
      <c r="E71" s="94" t="s">
        <v>832</v>
      </c>
      <c r="F71" s="93">
        <v>-23299.5</v>
      </c>
      <c r="G71" s="93" t="s">
        <v>825</v>
      </c>
      <c r="I71" s="94"/>
      <c r="J71" s="96" t="s">
        <v>793</v>
      </c>
      <c r="L71" s="5"/>
    </row>
    <row r="72" spans="1:12" ht="12.75" customHeight="1" x14ac:dyDescent="0.2">
      <c r="A72" s="96" t="s">
        <v>794</v>
      </c>
      <c r="B72" s="93" t="str">
        <f t="shared" si="0"/>
        <v>I</v>
      </c>
      <c r="C72" s="96">
        <v>34500.555</v>
      </c>
      <c r="D72" s="94" t="s">
        <v>469</v>
      </c>
      <c r="E72" s="94" t="s">
        <v>833</v>
      </c>
      <c r="F72" s="93">
        <v>-23265</v>
      </c>
      <c r="G72" s="93" t="s">
        <v>783</v>
      </c>
      <c r="I72" s="94"/>
      <c r="J72" s="96" t="s">
        <v>793</v>
      </c>
      <c r="L72" s="5"/>
    </row>
    <row r="73" spans="1:12" ht="12.75" customHeight="1" x14ac:dyDescent="0.2">
      <c r="A73" s="96" t="s">
        <v>794</v>
      </c>
      <c r="B73" s="93" t="str">
        <f t="shared" si="0"/>
        <v>II</v>
      </c>
      <c r="C73" s="96">
        <v>34513.476999999999</v>
      </c>
      <c r="D73" s="94" t="s">
        <v>469</v>
      </c>
      <c r="E73" s="94" t="s">
        <v>834</v>
      </c>
      <c r="F73" s="93">
        <v>-23210.5</v>
      </c>
      <c r="G73" s="93" t="s">
        <v>835</v>
      </c>
      <c r="I73" s="94"/>
      <c r="J73" s="96" t="s">
        <v>793</v>
      </c>
      <c r="L73" s="5"/>
    </row>
    <row r="74" spans="1:12" ht="12.75" customHeight="1" x14ac:dyDescent="0.2">
      <c r="A74" s="96" t="s">
        <v>794</v>
      </c>
      <c r="B74" s="93" t="str">
        <f t="shared" si="0"/>
        <v>II</v>
      </c>
      <c r="C74" s="96">
        <v>34514.447</v>
      </c>
      <c r="D74" s="94" t="s">
        <v>469</v>
      </c>
      <c r="E74" s="94" t="s">
        <v>836</v>
      </c>
      <c r="F74" s="93">
        <v>-23206.5</v>
      </c>
      <c r="G74" s="93" t="s">
        <v>815</v>
      </c>
      <c r="I74" s="94"/>
      <c r="J74" s="96" t="s">
        <v>793</v>
      </c>
      <c r="L74" s="5"/>
    </row>
    <row r="75" spans="1:12" ht="12.75" customHeight="1" x14ac:dyDescent="0.2">
      <c r="A75" s="96" t="s">
        <v>794</v>
      </c>
      <c r="B75" s="93" t="str">
        <f t="shared" ref="B75:B138" si="1">IF(INT(F75)=F75,"I","II")</f>
        <v>I</v>
      </c>
      <c r="C75" s="96">
        <v>34521.445</v>
      </c>
      <c r="D75" s="94" t="s">
        <v>469</v>
      </c>
      <c r="E75" s="94" t="s">
        <v>837</v>
      </c>
      <c r="F75" s="93">
        <v>-23177</v>
      </c>
      <c r="G75" s="93" t="s">
        <v>798</v>
      </c>
      <c r="I75" s="94"/>
      <c r="J75" s="96" t="s">
        <v>793</v>
      </c>
      <c r="L75" s="5"/>
    </row>
    <row r="76" spans="1:12" ht="12.75" customHeight="1" x14ac:dyDescent="0.2">
      <c r="A76" s="96" t="s">
        <v>794</v>
      </c>
      <c r="B76" s="93" t="str">
        <f t="shared" si="1"/>
        <v>I</v>
      </c>
      <c r="C76" s="96">
        <v>34537.358999999997</v>
      </c>
      <c r="D76" s="94" t="s">
        <v>469</v>
      </c>
      <c r="E76" s="94" t="s">
        <v>838</v>
      </c>
      <c r="F76" s="93">
        <v>-23110</v>
      </c>
      <c r="G76" s="93" t="s">
        <v>839</v>
      </c>
      <c r="I76" s="94"/>
      <c r="J76" s="96" t="s">
        <v>793</v>
      </c>
      <c r="L76" s="5"/>
    </row>
    <row r="77" spans="1:12" ht="12.75" customHeight="1" x14ac:dyDescent="0.2">
      <c r="A77" s="96" t="s">
        <v>843</v>
      </c>
      <c r="B77" s="93" t="str">
        <f t="shared" si="1"/>
        <v>II</v>
      </c>
      <c r="C77" s="96">
        <v>34809.493999999999</v>
      </c>
      <c r="D77" s="94" t="s">
        <v>467</v>
      </c>
      <c r="E77" s="94" t="s">
        <v>840</v>
      </c>
      <c r="F77" s="93">
        <v>-21963.5</v>
      </c>
      <c r="G77" s="93" t="s">
        <v>841</v>
      </c>
      <c r="I77" s="94" t="s">
        <v>788</v>
      </c>
      <c r="J77" s="96" t="s">
        <v>842</v>
      </c>
      <c r="L77" s="5"/>
    </row>
    <row r="78" spans="1:12" ht="12.75" customHeight="1" x14ac:dyDescent="0.2">
      <c r="A78" s="96" t="s">
        <v>843</v>
      </c>
      <c r="B78" s="93" t="str">
        <f t="shared" si="1"/>
        <v>I</v>
      </c>
      <c r="C78" s="96">
        <v>34826.417999999998</v>
      </c>
      <c r="D78" s="94" t="s">
        <v>467</v>
      </c>
      <c r="E78" s="94" t="s">
        <v>844</v>
      </c>
      <c r="F78" s="93">
        <v>-21892</v>
      </c>
      <c r="G78" s="93" t="s">
        <v>835</v>
      </c>
      <c r="I78" s="94" t="s">
        <v>788</v>
      </c>
      <c r="J78" s="96" t="s">
        <v>842</v>
      </c>
      <c r="L78" s="5"/>
    </row>
    <row r="79" spans="1:12" ht="12.75" customHeight="1" x14ac:dyDescent="0.2">
      <c r="A79" s="96" t="s">
        <v>843</v>
      </c>
      <c r="B79" s="93" t="str">
        <f t="shared" si="1"/>
        <v>II</v>
      </c>
      <c r="C79" s="96">
        <v>34826.588000000003</v>
      </c>
      <c r="D79" s="94" t="s">
        <v>467</v>
      </c>
      <c r="E79" s="94" t="s">
        <v>845</v>
      </c>
      <c r="F79" s="93">
        <v>-21891.5</v>
      </c>
      <c r="G79" s="93" t="s">
        <v>846</v>
      </c>
      <c r="I79" s="94" t="s">
        <v>788</v>
      </c>
      <c r="J79" s="96" t="s">
        <v>842</v>
      </c>
      <c r="L79" s="5"/>
    </row>
    <row r="80" spans="1:12" ht="12.75" customHeight="1" x14ac:dyDescent="0.2">
      <c r="A80" s="96" t="s">
        <v>843</v>
      </c>
      <c r="B80" s="93" t="str">
        <f t="shared" si="1"/>
        <v>I</v>
      </c>
      <c r="C80" s="96">
        <v>34837.419000000002</v>
      </c>
      <c r="D80" s="94" t="s">
        <v>467</v>
      </c>
      <c r="E80" s="94" t="s">
        <v>847</v>
      </c>
      <c r="F80" s="93">
        <v>-21846</v>
      </c>
      <c r="G80" s="93" t="s">
        <v>848</v>
      </c>
      <c r="I80" s="94" t="s">
        <v>788</v>
      </c>
      <c r="J80" s="96" t="s">
        <v>842</v>
      </c>
      <c r="L80" s="5"/>
    </row>
    <row r="81" spans="1:12" ht="12.75" customHeight="1" x14ac:dyDescent="0.2">
      <c r="A81" s="96" t="s">
        <v>852</v>
      </c>
      <c r="B81" s="93" t="str">
        <f t="shared" si="1"/>
        <v>I</v>
      </c>
      <c r="C81" s="96">
        <v>39637.445</v>
      </c>
      <c r="D81" s="94" t="s">
        <v>468</v>
      </c>
      <c r="E81" s="94" t="s">
        <v>849</v>
      </c>
      <c r="F81" s="93">
        <v>-1622</v>
      </c>
      <c r="G81" s="93" t="s">
        <v>850</v>
      </c>
      <c r="I81" s="94"/>
      <c r="J81" s="96" t="s">
        <v>851</v>
      </c>
      <c r="L81" s="5"/>
    </row>
    <row r="82" spans="1:12" ht="12.75" customHeight="1" x14ac:dyDescent="0.2">
      <c r="A82" s="96" t="s">
        <v>852</v>
      </c>
      <c r="B82" s="93" t="str">
        <f t="shared" si="1"/>
        <v>I</v>
      </c>
      <c r="C82" s="96">
        <v>39638.392</v>
      </c>
      <c r="D82" s="94" t="s">
        <v>468</v>
      </c>
      <c r="E82" s="94" t="s">
        <v>853</v>
      </c>
      <c r="F82" s="93">
        <v>-1618</v>
      </c>
      <c r="G82" s="93" t="s">
        <v>854</v>
      </c>
      <c r="I82" s="94"/>
      <c r="J82" s="96" t="s">
        <v>851</v>
      </c>
      <c r="L82" s="5"/>
    </row>
    <row r="83" spans="1:12" ht="12.75" customHeight="1" x14ac:dyDescent="0.2">
      <c r="A83" s="96" t="s">
        <v>852</v>
      </c>
      <c r="B83" s="93" t="str">
        <f t="shared" si="1"/>
        <v>I</v>
      </c>
      <c r="C83" s="96">
        <v>39646.461000000003</v>
      </c>
      <c r="D83" s="94" t="s">
        <v>468</v>
      </c>
      <c r="E83" s="94" t="s">
        <v>855</v>
      </c>
      <c r="F83" s="93">
        <v>-1584</v>
      </c>
      <c r="G83" s="93" t="s">
        <v>854</v>
      </c>
      <c r="I83" s="94"/>
      <c r="J83" s="96" t="s">
        <v>851</v>
      </c>
      <c r="L83" s="5"/>
    </row>
    <row r="84" spans="1:12" ht="12.75" customHeight="1" x14ac:dyDescent="0.2">
      <c r="A84" s="96" t="s">
        <v>852</v>
      </c>
      <c r="B84" s="93" t="str">
        <f t="shared" si="1"/>
        <v>I</v>
      </c>
      <c r="C84" s="96">
        <v>39648.404000000002</v>
      </c>
      <c r="D84" s="94" t="s">
        <v>468</v>
      </c>
      <c r="E84" s="94" t="s">
        <v>856</v>
      </c>
      <c r="F84" s="93">
        <v>-1576</v>
      </c>
      <c r="G84" s="93" t="s">
        <v>857</v>
      </c>
      <c r="I84" s="94"/>
      <c r="J84" s="96" t="s">
        <v>851</v>
      </c>
      <c r="L84" s="5"/>
    </row>
    <row r="85" spans="1:12" ht="12.75" customHeight="1" x14ac:dyDescent="0.2">
      <c r="A85" s="96" t="s">
        <v>852</v>
      </c>
      <c r="B85" s="93" t="str">
        <f t="shared" si="1"/>
        <v>I</v>
      </c>
      <c r="C85" s="96">
        <v>39666.398999999998</v>
      </c>
      <c r="D85" s="94" t="s">
        <v>468</v>
      </c>
      <c r="E85" s="94" t="s">
        <v>858</v>
      </c>
      <c r="F85" s="93">
        <v>-1500</v>
      </c>
      <c r="G85" s="93" t="s">
        <v>812</v>
      </c>
      <c r="I85" s="94"/>
      <c r="J85" s="96" t="s">
        <v>851</v>
      </c>
      <c r="L85" s="5"/>
    </row>
    <row r="86" spans="1:12" ht="12.75" customHeight="1" x14ac:dyDescent="0.2">
      <c r="A86" s="96" t="s">
        <v>860</v>
      </c>
      <c r="B86" s="93" t="str">
        <f t="shared" si="1"/>
        <v>I</v>
      </c>
      <c r="C86" s="96">
        <v>39670.43</v>
      </c>
      <c r="D86" s="94" t="s">
        <v>468</v>
      </c>
      <c r="E86" s="94" t="s">
        <v>859</v>
      </c>
      <c r="F86" s="93">
        <v>-1483</v>
      </c>
      <c r="G86" s="93" t="s">
        <v>815</v>
      </c>
      <c r="I86" s="94"/>
      <c r="J86" s="96" t="s">
        <v>851</v>
      </c>
      <c r="L86" s="5"/>
    </row>
    <row r="87" spans="1:12" ht="12.75" customHeight="1" x14ac:dyDescent="0.2">
      <c r="A87" s="96" t="s">
        <v>862</v>
      </c>
      <c r="B87" s="93" t="str">
        <f t="shared" si="1"/>
        <v>I</v>
      </c>
      <c r="C87" s="96">
        <v>39914.423000000003</v>
      </c>
      <c r="D87" s="94" t="s">
        <v>468</v>
      </c>
      <c r="E87" s="94" t="s">
        <v>861</v>
      </c>
      <c r="F87" s="93">
        <v>-455</v>
      </c>
      <c r="G87" s="93" t="s">
        <v>804</v>
      </c>
      <c r="I87" s="94"/>
      <c r="J87" s="96" t="s">
        <v>851</v>
      </c>
      <c r="L87" s="5"/>
    </row>
    <row r="88" spans="1:12" ht="12.75" customHeight="1" x14ac:dyDescent="0.2">
      <c r="A88" s="96" t="s">
        <v>862</v>
      </c>
      <c r="B88" s="93" t="str">
        <f t="shared" si="1"/>
        <v>I</v>
      </c>
      <c r="C88" s="96">
        <v>39935.303999999996</v>
      </c>
      <c r="D88" s="94" t="s">
        <v>468</v>
      </c>
      <c r="E88" s="94" t="s">
        <v>863</v>
      </c>
      <c r="F88" s="93">
        <v>-367</v>
      </c>
      <c r="G88" s="93" t="s">
        <v>781</v>
      </c>
      <c r="I88" s="94"/>
      <c r="J88" s="96" t="s">
        <v>851</v>
      </c>
      <c r="L88" s="5"/>
    </row>
    <row r="89" spans="1:12" ht="12.75" customHeight="1" x14ac:dyDescent="0.2">
      <c r="A89" s="96" t="s">
        <v>866</v>
      </c>
      <c r="B89" s="93" t="str">
        <f t="shared" si="1"/>
        <v>I</v>
      </c>
      <c r="C89" s="96">
        <v>39990.370999999999</v>
      </c>
      <c r="D89" s="94" t="s">
        <v>468</v>
      </c>
      <c r="E89" s="94" t="s">
        <v>864</v>
      </c>
      <c r="F89" s="93">
        <v>-135</v>
      </c>
      <c r="G89" s="93" t="s">
        <v>792</v>
      </c>
      <c r="I89" s="94"/>
      <c r="J89" s="96" t="s">
        <v>865</v>
      </c>
      <c r="L89" s="5"/>
    </row>
    <row r="90" spans="1:12" ht="12.75" customHeight="1" x14ac:dyDescent="0.2">
      <c r="A90" s="96" t="s">
        <v>869</v>
      </c>
      <c r="B90" s="93" t="str">
        <f t="shared" si="1"/>
        <v>I</v>
      </c>
      <c r="C90" s="96">
        <v>40022.415999999997</v>
      </c>
      <c r="D90" s="94" t="s">
        <v>468</v>
      </c>
      <c r="E90" s="94" t="s">
        <v>867</v>
      </c>
      <c r="F90" s="93">
        <v>0</v>
      </c>
      <c r="G90" s="93" t="s">
        <v>823</v>
      </c>
      <c r="I90" s="94"/>
      <c r="J90" s="96" t="s">
        <v>868</v>
      </c>
      <c r="L90" s="5"/>
    </row>
    <row r="91" spans="1:12" ht="12.75" customHeight="1" x14ac:dyDescent="0.2">
      <c r="A91" s="96" t="s">
        <v>869</v>
      </c>
      <c r="B91" s="93" t="str">
        <f t="shared" si="1"/>
        <v>II</v>
      </c>
      <c r="C91" s="96">
        <v>40024.449000000001</v>
      </c>
      <c r="D91" s="94" t="s">
        <v>468</v>
      </c>
      <c r="E91" s="94" t="s">
        <v>870</v>
      </c>
      <c r="F91" s="93">
        <v>8.5</v>
      </c>
      <c r="G91" s="93" t="s">
        <v>871</v>
      </c>
      <c r="I91" s="94"/>
      <c r="J91" s="96" t="s">
        <v>872</v>
      </c>
      <c r="L91" s="5"/>
    </row>
    <row r="92" spans="1:12" ht="12.75" customHeight="1" x14ac:dyDescent="0.2">
      <c r="A92" s="96" t="s">
        <v>874</v>
      </c>
      <c r="B92" s="93" t="str">
        <f t="shared" si="1"/>
        <v>II</v>
      </c>
      <c r="C92" s="96">
        <v>40316.362000000001</v>
      </c>
      <c r="D92" s="94" t="s">
        <v>468</v>
      </c>
      <c r="E92" s="94" t="s">
        <v>873</v>
      </c>
      <c r="F92" s="93">
        <v>1238.5</v>
      </c>
      <c r="G92" s="93" t="s">
        <v>775</v>
      </c>
      <c r="I92" s="94"/>
      <c r="J92" s="96" t="s">
        <v>872</v>
      </c>
      <c r="L92" s="5"/>
    </row>
    <row r="93" spans="1:12" ht="12.75" customHeight="1" x14ac:dyDescent="0.2">
      <c r="A93" s="96" t="s">
        <v>876</v>
      </c>
      <c r="B93" s="93" t="str">
        <f t="shared" si="1"/>
        <v>II</v>
      </c>
      <c r="C93" s="96">
        <v>40316.364999999998</v>
      </c>
      <c r="D93" s="94" t="s">
        <v>468</v>
      </c>
      <c r="E93" s="94" t="s">
        <v>875</v>
      </c>
      <c r="F93" s="93">
        <v>1238.5</v>
      </c>
      <c r="G93" s="93" t="s">
        <v>792</v>
      </c>
      <c r="I93" s="94"/>
      <c r="J93" s="96" t="s">
        <v>851</v>
      </c>
      <c r="L93" s="5"/>
    </row>
    <row r="94" spans="1:12" ht="12.75" customHeight="1" x14ac:dyDescent="0.2">
      <c r="A94" s="96" t="s">
        <v>874</v>
      </c>
      <c r="B94" s="93" t="str">
        <f t="shared" si="1"/>
        <v>I</v>
      </c>
      <c r="C94" s="96">
        <v>40317.421999999999</v>
      </c>
      <c r="D94" s="94" t="s">
        <v>468</v>
      </c>
      <c r="E94" s="94" t="s">
        <v>877</v>
      </c>
      <c r="F94" s="93">
        <v>1243</v>
      </c>
      <c r="G94" s="93" t="s">
        <v>878</v>
      </c>
      <c r="I94" s="94"/>
      <c r="J94" s="96" t="s">
        <v>872</v>
      </c>
      <c r="L94" s="5"/>
    </row>
    <row r="95" spans="1:12" ht="12.75" customHeight="1" x14ac:dyDescent="0.2">
      <c r="A95" s="96" t="s">
        <v>874</v>
      </c>
      <c r="B95" s="93" t="str">
        <f t="shared" si="1"/>
        <v>I</v>
      </c>
      <c r="C95" s="96">
        <v>40319.330999999998</v>
      </c>
      <c r="D95" s="94" t="s">
        <v>468</v>
      </c>
      <c r="E95" s="94" t="s">
        <v>879</v>
      </c>
      <c r="F95" s="93">
        <v>1251</v>
      </c>
      <c r="G95" s="93" t="s">
        <v>798</v>
      </c>
      <c r="I95" s="94"/>
      <c r="J95" s="96" t="s">
        <v>851</v>
      </c>
      <c r="L95" s="5"/>
    </row>
    <row r="96" spans="1:12" ht="12.75" customHeight="1" x14ac:dyDescent="0.2">
      <c r="A96" s="96" t="s">
        <v>874</v>
      </c>
      <c r="B96" s="93" t="str">
        <f t="shared" si="1"/>
        <v>I</v>
      </c>
      <c r="C96" s="96">
        <v>40319.338000000003</v>
      </c>
      <c r="D96" s="94" t="s">
        <v>468</v>
      </c>
      <c r="E96" s="94" t="s">
        <v>880</v>
      </c>
      <c r="F96" s="93">
        <v>1251</v>
      </c>
      <c r="G96" s="93" t="s">
        <v>812</v>
      </c>
      <c r="I96" s="94"/>
      <c r="J96" s="96" t="s">
        <v>872</v>
      </c>
      <c r="L96" s="5"/>
    </row>
    <row r="97" spans="1:12" ht="12.75" customHeight="1" x14ac:dyDescent="0.2">
      <c r="A97" s="96" t="s">
        <v>874</v>
      </c>
      <c r="B97" s="93" t="str">
        <f t="shared" si="1"/>
        <v>II</v>
      </c>
      <c r="C97" s="96">
        <v>40321.35</v>
      </c>
      <c r="D97" s="94" t="s">
        <v>468</v>
      </c>
      <c r="E97" s="94" t="s">
        <v>881</v>
      </c>
      <c r="F97" s="93">
        <v>1259.5</v>
      </c>
      <c r="G97" s="93" t="s">
        <v>796</v>
      </c>
      <c r="I97" s="94"/>
      <c r="J97" s="96" t="s">
        <v>851</v>
      </c>
      <c r="L97" s="5"/>
    </row>
    <row r="98" spans="1:12" ht="12.75" customHeight="1" x14ac:dyDescent="0.2">
      <c r="A98" s="96" t="s">
        <v>874</v>
      </c>
      <c r="B98" s="93" t="str">
        <f t="shared" si="1"/>
        <v>II</v>
      </c>
      <c r="C98" s="96">
        <v>40321.360999999997</v>
      </c>
      <c r="D98" s="94" t="s">
        <v>468</v>
      </c>
      <c r="E98" s="94" t="s">
        <v>882</v>
      </c>
      <c r="F98" s="93">
        <v>1259.5</v>
      </c>
      <c r="G98" s="93" t="s">
        <v>883</v>
      </c>
      <c r="I98" s="94"/>
      <c r="J98" s="96" t="s">
        <v>872</v>
      </c>
      <c r="L98" s="5"/>
    </row>
    <row r="99" spans="1:12" ht="12.75" customHeight="1" x14ac:dyDescent="0.2">
      <c r="A99" s="96" t="s">
        <v>874</v>
      </c>
      <c r="B99" s="93" t="str">
        <f t="shared" si="1"/>
        <v>II</v>
      </c>
      <c r="C99" s="96">
        <v>40325.385999999999</v>
      </c>
      <c r="D99" s="94" t="s">
        <v>468</v>
      </c>
      <c r="E99" s="94" t="s">
        <v>884</v>
      </c>
      <c r="F99" s="93">
        <v>1276.5</v>
      </c>
      <c r="G99" s="93" t="s">
        <v>815</v>
      </c>
      <c r="I99" s="94"/>
      <c r="J99" s="96" t="s">
        <v>851</v>
      </c>
      <c r="L99" s="5"/>
    </row>
    <row r="100" spans="1:12" ht="12.75" customHeight="1" x14ac:dyDescent="0.2">
      <c r="A100" s="96" t="s">
        <v>874</v>
      </c>
      <c r="B100" s="93" t="str">
        <f t="shared" si="1"/>
        <v>I</v>
      </c>
      <c r="C100" s="96">
        <v>40330.49</v>
      </c>
      <c r="D100" s="94" t="s">
        <v>468</v>
      </c>
      <c r="E100" s="94" t="s">
        <v>885</v>
      </c>
      <c r="F100" s="93">
        <v>1298</v>
      </c>
      <c r="G100" s="93" t="s">
        <v>804</v>
      </c>
      <c r="I100" s="94"/>
      <c r="J100" s="96" t="s">
        <v>851</v>
      </c>
      <c r="L100" s="5"/>
    </row>
    <row r="101" spans="1:12" ht="12.75" customHeight="1" x14ac:dyDescent="0.2">
      <c r="A101" s="96" t="s">
        <v>874</v>
      </c>
      <c r="B101" s="93" t="str">
        <f t="shared" si="1"/>
        <v>I</v>
      </c>
      <c r="C101" s="96">
        <v>40344.49</v>
      </c>
      <c r="D101" s="94" t="s">
        <v>468</v>
      </c>
      <c r="E101" s="94" t="s">
        <v>886</v>
      </c>
      <c r="F101" s="93">
        <v>1357</v>
      </c>
      <c r="G101" s="93" t="s">
        <v>798</v>
      </c>
      <c r="I101" s="94"/>
      <c r="J101" s="96" t="s">
        <v>872</v>
      </c>
      <c r="L101" s="5"/>
    </row>
    <row r="102" spans="1:12" ht="12.75" customHeight="1" x14ac:dyDescent="0.2">
      <c r="A102" s="96" t="s">
        <v>874</v>
      </c>
      <c r="B102" s="93" t="str">
        <f t="shared" si="1"/>
        <v>II</v>
      </c>
      <c r="C102" s="96">
        <v>40350.548000000003</v>
      </c>
      <c r="D102" s="94" t="s">
        <v>468</v>
      </c>
      <c r="E102" s="94" t="s">
        <v>887</v>
      </c>
      <c r="F102" s="93">
        <v>1382.5</v>
      </c>
      <c r="G102" s="93" t="s">
        <v>854</v>
      </c>
      <c r="I102" s="94"/>
      <c r="J102" s="96" t="s">
        <v>851</v>
      </c>
      <c r="L102" s="5"/>
    </row>
    <row r="103" spans="1:12" ht="12.75" customHeight="1" x14ac:dyDescent="0.2">
      <c r="A103" s="96" t="s">
        <v>874</v>
      </c>
      <c r="B103" s="93" t="str">
        <f t="shared" si="1"/>
        <v>II</v>
      </c>
      <c r="C103" s="96">
        <v>40353.381999999998</v>
      </c>
      <c r="D103" s="94" t="s">
        <v>468</v>
      </c>
      <c r="E103" s="94" t="s">
        <v>888</v>
      </c>
      <c r="F103" s="93">
        <v>1394.5</v>
      </c>
      <c r="G103" s="93" t="s">
        <v>808</v>
      </c>
      <c r="I103" s="94"/>
      <c r="J103" s="96" t="s">
        <v>872</v>
      </c>
      <c r="L103" s="5"/>
    </row>
    <row r="104" spans="1:12" ht="12.75" customHeight="1" x14ac:dyDescent="0.2">
      <c r="A104" s="96" t="s">
        <v>874</v>
      </c>
      <c r="B104" s="93" t="str">
        <f t="shared" si="1"/>
        <v>II</v>
      </c>
      <c r="C104" s="96">
        <v>40353.394999999997</v>
      </c>
      <c r="D104" s="94" t="s">
        <v>468</v>
      </c>
      <c r="E104" s="94" t="s">
        <v>889</v>
      </c>
      <c r="F104" s="93">
        <v>1394.5</v>
      </c>
      <c r="G104" s="93" t="s">
        <v>823</v>
      </c>
      <c r="I104" s="94"/>
      <c r="J104" s="96" t="s">
        <v>851</v>
      </c>
      <c r="L104" s="5"/>
    </row>
    <row r="105" spans="1:12" ht="12.75" customHeight="1" x14ac:dyDescent="0.2">
      <c r="A105" s="96" t="s">
        <v>874</v>
      </c>
      <c r="B105" s="93" t="str">
        <f t="shared" si="1"/>
        <v>II</v>
      </c>
      <c r="C105" s="96">
        <v>40354.538</v>
      </c>
      <c r="D105" s="94" t="s">
        <v>468</v>
      </c>
      <c r="E105" s="94" t="s">
        <v>890</v>
      </c>
      <c r="F105" s="93">
        <v>1399.5</v>
      </c>
      <c r="G105" s="93" t="s">
        <v>891</v>
      </c>
      <c r="I105" s="94"/>
      <c r="J105" s="96" t="s">
        <v>872</v>
      </c>
      <c r="L105" s="5"/>
    </row>
    <row r="106" spans="1:12" ht="12.75" customHeight="1" x14ac:dyDescent="0.2">
      <c r="A106" s="96" t="s">
        <v>874</v>
      </c>
      <c r="B106" s="93" t="str">
        <f t="shared" si="1"/>
        <v>II</v>
      </c>
      <c r="C106" s="96">
        <v>40362.411</v>
      </c>
      <c r="D106" s="94" t="s">
        <v>468</v>
      </c>
      <c r="E106" s="94" t="s">
        <v>892</v>
      </c>
      <c r="F106" s="93">
        <v>1432.5</v>
      </c>
      <c r="G106" s="93" t="s">
        <v>796</v>
      </c>
      <c r="I106" s="94"/>
      <c r="J106" s="96" t="s">
        <v>893</v>
      </c>
      <c r="L106" s="5"/>
    </row>
    <row r="107" spans="1:12" ht="12.75" customHeight="1" x14ac:dyDescent="0.2">
      <c r="A107" s="96" t="s">
        <v>874</v>
      </c>
      <c r="B107" s="93" t="str">
        <f t="shared" si="1"/>
        <v>II</v>
      </c>
      <c r="C107" s="96">
        <v>40368.586000000003</v>
      </c>
      <c r="D107" s="94" t="s">
        <v>468</v>
      </c>
      <c r="E107" s="94" t="s">
        <v>894</v>
      </c>
      <c r="F107" s="93">
        <v>1458.5</v>
      </c>
      <c r="G107" s="93" t="s">
        <v>854</v>
      </c>
      <c r="I107" s="94"/>
      <c r="J107" s="96" t="s">
        <v>851</v>
      </c>
      <c r="L107" s="5"/>
    </row>
    <row r="108" spans="1:12" ht="12.75" customHeight="1" x14ac:dyDescent="0.2">
      <c r="A108" s="96" t="s">
        <v>874</v>
      </c>
      <c r="B108" s="93" t="str">
        <f t="shared" si="1"/>
        <v>II</v>
      </c>
      <c r="C108" s="96">
        <v>40381.402999999998</v>
      </c>
      <c r="D108" s="94" t="s">
        <v>468</v>
      </c>
      <c r="E108" s="94" t="s">
        <v>895</v>
      </c>
      <c r="F108" s="93">
        <v>1512.5</v>
      </c>
      <c r="G108" s="93" t="s">
        <v>854</v>
      </c>
      <c r="I108" s="94"/>
      <c r="J108" s="96" t="s">
        <v>851</v>
      </c>
      <c r="L108" s="5"/>
    </row>
    <row r="109" spans="1:12" ht="12.75" customHeight="1" x14ac:dyDescent="0.2">
      <c r="A109" s="96" t="s">
        <v>874</v>
      </c>
      <c r="B109" s="93" t="str">
        <f t="shared" si="1"/>
        <v>I</v>
      </c>
      <c r="C109" s="96">
        <v>40382.485999999997</v>
      </c>
      <c r="D109" s="94" t="s">
        <v>468</v>
      </c>
      <c r="E109" s="94" t="s">
        <v>896</v>
      </c>
      <c r="F109" s="93">
        <v>1517</v>
      </c>
      <c r="G109" s="93" t="s">
        <v>897</v>
      </c>
      <c r="I109" s="94"/>
      <c r="J109" s="96" t="s">
        <v>898</v>
      </c>
      <c r="L109" s="5"/>
    </row>
    <row r="110" spans="1:12" ht="12.75" customHeight="1" x14ac:dyDescent="0.2">
      <c r="A110" s="96" t="s">
        <v>900</v>
      </c>
      <c r="B110" s="93" t="str">
        <f t="shared" si="1"/>
        <v>II</v>
      </c>
      <c r="C110" s="96">
        <v>40589.546999999999</v>
      </c>
      <c r="D110" s="94" t="s">
        <v>468</v>
      </c>
      <c r="E110" s="94" t="s">
        <v>899</v>
      </c>
      <c r="F110" s="93">
        <v>2389.5</v>
      </c>
      <c r="G110" s="93" t="s">
        <v>775</v>
      </c>
      <c r="I110" s="94"/>
      <c r="J110" s="96" t="s">
        <v>851</v>
      </c>
      <c r="L110" s="5"/>
    </row>
    <row r="111" spans="1:12" ht="12.75" customHeight="1" x14ac:dyDescent="0.2">
      <c r="A111" s="96" t="s">
        <v>902</v>
      </c>
      <c r="B111" s="93" t="str">
        <f t="shared" si="1"/>
        <v>I</v>
      </c>
      <c r="C111" s="96">
        <v>40628.589</v>
      </c>
      <c r="D111" s="94" t="s">
        <v>468</v>
      </c>
      <c r="E111" s="94" t="s">
        <v>901</v>
      </c>
      <c r="F111" s="93">
        <v>2554</v>
      </c>
      <c r="G111" s="93" t="s">
        <v>783</v>
      </c>
      <c r="I111" s="94"/>
      <c r="J111" s="96" t="s">
        <v>851</v>
      </c>
      <c r="L111" s="5"/>
    </row>
    <row r="112" spans="1:12" ht="12.75" customHeight="1" x14ac:dyDescent="0.2">
      <c r="A112" s="96" t="s">
        <v>902</v>
      </c>
      <c r="B112" s="93" t="str">
        <f t="shared" si="1"/>
        <v>I</v>
      </c>
      <c r="C112" s="96">
        <v>40674.398999999998</v>
      </c>
      <c r="D112" s="94" t="s">
        <v>468</v>
      </c>
      <c r="E112" s="94" t="s">
        <v>903</v>
      </c>
      <c r="F112" s="93">
        <v>2747</v>
      </c>
      <c r="G112" s="93" t="s">
        <v>781</v>
      </c>
      <c r="I112" s="94"/>
      <c r="J112" s="96" t="s">
        <v>851</v>
      </c>
      <c r="L112" s="5"/>
    </row>
    <row r="113" spans="1:12" ht="12.75" customHeight="1" x14ac:dyDescent="0.2">
      <c r="A113" s="96" t="s">
        <v>902</v>
      </c>
      <c r="B113" s="93" t="str">
        <f t="shared" si="1"/>
        <v>I</v>
      </c>
      <c r="C113" s="96">
        <v>40688.410000000003</v>
      </c>
      <c r="D113" s="94" t="s">
        <v>468</v>
      </c>
      <c r="E113" s="94" t="s">
        <v>904</v>
      </c>
      <c r="F113" s="93">
        <v>2806</v>
      </c>
      <c r="G113" s="93" t="s">
        <v>854</v>
      </c>
      <c r="I113" s="94"/>
      <c r="J113" s="96" t="s">
        <v>851</v>
      </c>
      <c r="L113" s="5"/>
    </row>
    <row r="114" spans="1:12" ht="12.75" customHeight="1" x14ac:dyDescent="0.2">
      <c r="A114" s="96" t="s">
        <v>902</v>
      </c>
      <c r="B114" s="93" t="str">
        <f t="shared" si="1"/>
        <v>I</v>
      </c>
      <c r="C114" s="96">
        <v>40688.417000000001</v>
      </c>
      <c r="D114" s="94" t="s">
        <v>468</v>
      </c>
      <c r="E114" s="94" t="s">
        <v>905</v>
      </c>
      <c r="F114" s="93">
        <v>2806</v>
      </c>
      <c r="G114" s="93" t="s">
        <v>883</v>
      </c>
      <c r="I114" s="94"/>
      <c r="J114" s="96" t="s">
        <v>872</v>
      </c>
      <c r="L114" s="5"/>
    </row>
    <row r="115" spans="1:12" ht="12.75" customHeight="1" x14ac:dyDescent="0.2">
      <c r="A115" s="96" t="s">
        <v>907</v>
      </c>
      <c r="B115" s="93" t="str">
        <f t="shared" si="1"/>
        <v>II</v>
      </c>
      <c r="C115" s="96">
        <v>40692.303</v>
      </c>
      <c r="D115" s="94" t="s">
        <v>468</v>
      </c>
      <c r="E115" s="94" t="s">
        <v>906</v>
      </c>
      <c r="F115" s="93">
        <v>2822.5</v>
      </c>
      <c r="G115" s="93" t="s">
        <v>835</v>
      </c>
      <c r="I115" s="94"/>
      <c r="J115" s="96" t="s">
        <v>872</v>
      </c>
      <c r="L115" s="5"/>
    </row>
    <row r="116" spans="1:12" ht="12.75" customHeight="1" x14ac:dyDescent="0.2">
      <c r="A116" s="96" t="s">
        <v>907</v>
      </c>
      <c r="B116" s="93" t="str">
        <f t="shared" si="1"/>
        <v>I</v>
      </c>
      <c r="C116" s="96">
        <v>40692.430999999997</v>
      </c>
      <c r="D116" s="94" t="s">
        <v>468</v>
      </c>
      <c r="E116" s="94" t="s">
        <v>908</v>
      </c>
      <c r="F116" s="93">
        <v>2823</v>
      </c>
      <c r="G116" s="93" t="s">
        <v>808</v>
      </c>
      <c r="I116" s="94"/>
      <c r="J116" s="96" t="s">
        <v>872</v>
      </c>
      <c r="L116" s="5"/>
    </row>
    <row r="117" spans="1:12" ht="12.75" customHeight="1" x14ac:dyDescent="0.2">
      <c r="A117" s="96" t="s">
        <v>907</v>
      </c>
      <c r="B117" s="93" t="str">
        <f t="shared" si="1"/>
        <v>I</v>
      </c>
      <c r="C117" s="96">
        <v>40698.383000000002</v>
      </c>
      <c r="D117" s="94" t="s">
        <v>468</v>
      </c>
      <c r="E117" s="94" t="s">
        <v>909</v>
      </c>
      <c r="F117" s="93">
        <v>2848</v>
      </c>
      <c r="G117" s="93" t="s">
        <v>839</v>
      </c>
      <c r="I117" s="94"/>
      <c r="J117" s="96" t="s">
        <v>851</v>
      </c>
      <c r="L117" s="5"/>
    </row>
    <row r="118" spans="1:12" ht="12.75" customHeight="1" x14ac:dyDescent="0.2">
      <c r="A118" s="96" t="s">
        <v>907</v>
      </c>
      <c r="B118" s="93" t="str">
        <f t="shared" si="1"/>
        <v>I</v>
      </c>
      <c r="C118" s="96">
        <v>40711.428999999996</v>
      </c>
      <c r="D118" s="94" t="s">
        <v>468</v>
      </c>
      <c r="E118" s="94" t="s">
        <v>910</v>
      </c>
      <c r="F118" s="93">
        <v>2903</v>
      </c>
      <c r="G118" s="93" t="s">
        <v>815</v>
      </c>
      <c r="I118" s="94"/>
      <c r="J118" s="96" t="s">
        <v>872</v>
      </c>
      <c r="L118" s="5"/>
    </row>
    <row r="119" spans="1:12" ht="12.75" customHeight="1" x14ac:dyDescent="0.2">
      <c r="A119" s="96" t="s">
        <v>907</v>
      </c>
      <c r="B119" s="93" t="str">
        <f t="shared" si="1"/>
        <v>II</v>
      </c>
      <c r="C119" s="96">
        <v>40711.542000000001</v>
      </c>
      <c r="D119" s="94" t="s">
        <v>468</v>
      </c>
      <c r="E119" s="94" t="s">
        <v>911</v>
      </c>
      <c r="F119" s="93">
        <v>2903.5</v>
      </c>
      <c r="G119" s="93" t="s">
        <v>825</v>
      </c>
      <c r="I119" s="94"/>
      <c r="J119" s="96" t="s">
        <v>872</v>
      </c>
      <c r="L119" s="5"/>
    </row>
    <row r="120" spans="1:12" ht="12.75" customHeight="1" x14ac:dyDescent="0.2">
      <c r="A120" s="96" t="s">
        <v>907</v>
      </c>
      <c r="B120" s="93" t="str">
        <f t="shared" si="1"/>
        <v>II</v>
      </c>
      <c r="C120" s="96">
        <v>40720.58</v>
      </c>
      <c r="D120" s="94" t="s">
        <v>468</v>
      </c>
      <c r="E120" s="94" t="s">
        <v>912</v>
      </c>
      <c r="F120" s="93">
        <v>2941.5</v>
      </c>
      <c r="G120" s="93" t="s">
        <v>913</v>
      </c>
      <c r="I120" s="94"/>
      <c r="J120" s="96" t="s">
        <v>872</v>
      </c>
      <c r="L120" s="5"/>
    </row>
    <row r="121" spans="1:12" ht="12.75" customHeight="1" x14ac:dyDescent="0.2">
      <c r="A121" s="96" t="s">
        <v>907</v>
      </c>
      <c r="B121" s="93" t="str">
        <f t="shared" si="1"/>
        <v>I</v>
      </c>
      <c r="C121" s="96">
        <v>40725.425999999999</v>
      </c>
      <c r="D121" s="94" t="s">
        <v>468</v>
      </c>
      <c r="E121" s="94" t="s">
        <v>914</v>
      </c>
      <c r="F121" s="93">
        <v>2962</v>
      </c>
      <c r="G121" s="93" t="s">
        <v>783</v>
      </c>
      <c r="I121" s="94"/>
      <c r="J121" s="96" t="s">
        <v>872</v>
      </c>
      <c r="L121" s="5"/>
    </row>
    <row r="122" spans="1:12" ht="12.75" customHeight="1" x14ac:dyDescent="0.2">
      <c r="A122" s="96" t="s">
        <v>907</v>
      </c>
      <c r="B122" s="93" t="str">
        <f t="shared" si="1"/>
        <v>II</v>
      </c>
      <c r="C122" s="96">
        <v>40731.468999999997</v>
      </c>
      <c r="D122" s="94" t="s">
        <v>468</v>
      </c>
      <c r="E122" s="94" t="s">
        <v>915</v>
      </c>
      <c r="F122" s="93">
        <v>2987.5</v>
      </c>
      <c r="G122" s="93" t="s">
        <v>916</v>
      </c>
      <c r="I122" s="94"/>
      <c r="J122" s="96" t="s">
        <v>872</v>
      </c>
      <c r="L122" s="5"/>
    </row>
    <row r="123" spans="1:12" ht="12.75" customHeight="1" x14ac:dyDescent="0.2">
      <c r="A123" s="96" t="s">
        <v>907</v>
      </c>
      <c r="B123" s="93" t="str">
        <f t="shared" si="1"/>
        <v>II</v>
      </c>
      <c r="C123" s="96">
        <v>40733.368000000002</v>
      </c>
      <c r="D123" s="94" t="s">
        <v>468</v>
      </c>
      <c r="E123" s="94" t="s">
        <v>917</v>
      </c>
      <c r="F123" s="93">
        <v>2995.5</v>
      </c>
      <c r="G123" s="93" t="s">
        <v>916</v>
      </c>
      <c r="I123" s="94"/>
      <c r="J123" s="96" t="s">
        <v>872</v>
      </c>
      <c r="L123" s="5"/>
    </row>
    <row r="124" spans="1:12" ht="12.75" customHeight="1" x14ac:dyDescent="0.2">
      <c r="A124" s="96" t="s">
        <v>907</v>
      </c>
      <c r="B124" s="93" t="str">
        <f t="shared" si="1"/>
        <v>I</v>
      </c>
      <c r="C124" s="96">
        <v>40735.402000000002</v>
      </c>
      <c r="D124" s="94" t="s">
        <v>468</v>
      </c>
      <c r="E124" s="94" t="s">
        <v>918</v>
      </c>
      <c r="F124" s="93">
        <v>3004</v>
      </c>
      <c r="G124" s="93" t="s">
        <v>804</v>
      </c>
      <c r="I124" s="94"/>
      <c r="J124" s="96" t="s">
        <v>872</v>
      </c>
      <c r="L124" s="5"/>
    </row>
    <row r="125" spans="1:12" ht="12.75" customHeight="1" x14ac:dyDescent="0.2">
      <c r="A125" s="96" t="s">
        <v>907</v>
      </c>
      <c r="B125" s="93" t="str">
        <f t="shared" si="1"/>
        <v>II</v>
      </c>
      <c r="C125" s="96">
        <v>40741.455999999998</v>
      </c>
      <c r="D125" s="94" t="s">
        <v>468</v>
      </c>
      <c r="E125" s="94" t="s">
        <v>919</v>
      </c>
      <c r="F125" s="93">
        <v>3029.5</v>
      </c>
      <c r="G125" s="93" t="s">
        <v>785</v>
      </c>
      <c r="I125" s="94"/>
      <c r="J125" s="96" t="s">
        <v>898</v>
      </c>
      <c r="L125" s="5"/>
    </row>
    <row r="126" spans="1:12" ht="12.75" customHeight="1" x14ac:dyDescent="0.2">
      <c r="A126" s="96" t="s">
        <v>907</v>
      </c>
      <c r="B126" s="93" t="str">
        <f t="shared" si="1"/>
        <v>II</v>
      </c>
      <c r="C126" s="96">
        <v>40742.402999999998</v>
      </c>
      <c r="D126" s="94" t="s">
        <v>468</v>
      </c>
      <c r="E126" s="94" t="s">
        <v>920</v>
      </c>
      <c r="F126" s="93">
        <v>3033.5</v>
      </c>
      <c r="G126" s="93" t="s">
        <v>815</v>
      </c>
      <c r="I126" s="94"/>
      <c r="J126" s="96" t="s">
        <v>921</v>
      </c>
      <c r="L126" s="5"/>
    </row>
    <row r="127" spans="1:12" ht="12.75" customHeight="1" x14ac:dyDescent="0.2">
      <c r="A127" s="96" t="s">
        <v>923</v>
      </c>
      <c r="B127" s="93" t="str">
        <f t="shared" si="1"/>
        <v>II</v>
      </c>
      <c r="C127" s="96">
        <v>40947.701999999997</v>
      </c>
      <c r="D127" s="94" t="s">
        <v>468</v>
      </c>
      <c r="E127" s="94" t="s">
        <v>922</v>
      </c>
      <c r="F127" s="93">
        <v>3898.5</v>
      </c>
      <c r="G127" s="93" t="s">
        <v>775</v>
      </c>
      <c r="I127" s="94"/>
      <c r="J127" s="96" t="s">
        <v>851</v>
      </c>
      <c r="L127" s="5"/>
    </row>
    <row r="128" spans="1:12" ht="12.75" customHeight="1" x14ac:dyDescent="0.2">
      <c r="A128" s="96" t="s">
        <v>925</v>
      </c>
      <c r="B128" s="93" t="str">
        <f t="shared" si="1"/>
        <v>II</v>
      </c>
      <c r="C128" s="96">
        <v>41059.493999999999</v>
      </c>
      <c r="D128" s="94" t="s">
        <v>468</v>
      </c>
      <c r="E128" s="94" t="s">
        <v>924</v>
      </c>
      <c r="F128" s="93">
        <v>4369.5</v>
      </c>
      <c r="G128" s="93" t="s">
        <v>798</v>
      </c>
      <c r="I128" s="94"/>
      <c r="J128" s="96" t="s">
        <v>851</v>
      </c>
      <c r="L128" s="5"/>
    </row>
    <row r="129" spans="1:12" ht="12.75" customHeight="1" x14ac:dyDescent="0.2">
      <c r="A129" s="96" t="s">
        <v>927</v>
      </c>
      <c r="B129" s="93" t="str">
        <f t="shared" si="1"/>
        <v>I</v>
      </c>
      <c r="C129" s="96">
        <v>41390.476999999999</v>
      </c>
      <c r="D129" s="94" t="s">
        <v>468</v>
      </c>
      <c r="E129" s="94" t="s">
        <v>926</v>
      </c>
      <c r="F129" s="93">
        <v>5764</v>
      </c>
      <c r="G129" s="93" t="s">
        <v>804</v>
      </c>
      <c r="I129" s="94"/>
      <c r="J129" s="96" t="s">
        <v>872</v>
      </c>
      <c r="L129" s="5"/>
    </row>
    <row r="130" spans="1:12" ht="12.75" customHeight="1" x14ac:dyDescent="0.2">
      <c r="A130" s="96" t="s">
        <v>927</v>
      </c>
      <c r="B130" s="93" t="str">
        <f t="shared" si="1"/>
        <v>I</v>
      </c>
      <c r="C130" s="96">
        <v>41391.42</v>
      </c>
      <c r="D130" s="94" t="s">
        <v>468</v>
      </c>
      <c r="E130" s="94" t="s">
        <v>928</v>
      </c>
      <c r="F130" s="93">
        <v>5768</v>
      </c>
      <c r="G130" s="93" t="s">
        <v>775</v>
      </c>
      <c r="I130" s="94"/>
      <c r="J130" s="96" t="s">
        <v>872</v>
      </c>
      <c r="L130" s="5"/>
    </row>
    <row r="131" spans="1:12" ht="12.75" customHeight="1" x14ac:dyDescent="0.2">
      <c r="A131" s="96" t="s">
        <v>927</v>
      </c>
      <c r="B131" s="93" t="str">
        <f t="shared" si="1"/>
        <v>I</v>
      </c>
      <c r="C131" s="96">
        <v>41392.370000000003</v>
      </c>
      <c r="D131" s="94" t="s">
        <v>468</v>
      </c>
      <c r="E131" s="94" t="s">
        <v>929</v>
      </c>
      <c r="F131" s="93">
        <v>5772</v>
      </c>
      <c r="G131" s="93" t="s">
        <v>775</v>
      </c>
      <c r="I131" s="94"/>
      <c r="J131" s="96" t="s">
        <v>872</v>
      </c>
      <c r="L131" s="5"/>
    </row>
    <row r="132" spans="1:12" ht="12.75" customHeight="1" x14ac:dyDescent="0.2">
      <c r="A132" s="96" t="s">
        <v>931</v>
      </c>
      <c r="B132" s="93" t="str">
        <f t="shared" si="1"/>
        <v>II</v>
      </c>
      <c r="C132" s="96">
        <v>41436.404000000002</v>
      </c>
      <c r="D132" s="94" t="s">
        <v>468</v>
      </c>
      <c r="E132" s="94" t="s">
        <v>930</v>
      </c>
      <c r="F132" s="93">
        <v>5957.5</v>
      </c>
      <c r="G132" s="93" t="s">
        <v>823</v>
      </c>
      <c r="I132" s="94"/>
      <c r="J132" s="96" t="s">
        <v>868</v>
      </c>
      <c r="L132" s="5"/>
    </row>
    <row r="133" spans="1:12" ht="12.75" customHeight="1" x14ac:dyDescent="0.2">
      <c r="A133" s="96" t="s">
        <v>931</v>
      </c>
      <c r="B133" s="93" t="str">
        <f t="shared" si="1"/>
        <v>I</v>
      </c>
      <c r="C133" s="96">
        <v>41439.366999999998</v>
      </c>
      <c r="D133" s="94" t="s">
        <v>468</v>
      </c>
      <c r="E133" s="94" t="s">
        <v>932</v>
      </c>
      <c r="F133" s="93">
        <v>5970</v>
      </c>
      <c r="G133" s="93" t="s">
        <v>792</v>
      </c>
      <c r="I133" s="94"/>
      <c r="J133" s="96" t="s">
        <v>851</v>
      </c>
      <c r="L133" s="5"/>
    </row>
    <row r="134" spans="1:12" ht="12.75" customHeight="1" x14ac:dyDescent="0.2">
      <c r="A134" s="96" t="s">
        <v>931</v>
      </c>
      <c r="B134" s="93" t="str">
        <f t="shared" si="1"/>
        <v>I</v>
      </c>
      <c r="C134" s="96">
        <v>41439.372000000003</v>
      </c>
      <c r="D134" s="94" t="s">
        <v>468</v>
      </c>
      <c r="E134" s="94" t="s">
        <v>933</v>
      </c>
      <c r="F134" s="93">
        <v>5970</v>
      </c>
      <c r="G134" s="93" t="s">
        <v>854</v>
      </c>
      <c r="I134" s="94"/>
      <c r="J134" s="96" t="s">
        <v>868</v>
      </c>
      <c r="L134" s="5"/>
    </row>
    <row r="135" spans="1:12" ht="12.75" customHeight="1" x14ac:dyDescent="0.2">
      <c r="A135" s="96" t="s">
        <v>931</v>
      </c>
      <c r="B135" s="93" t="str">
        <f t="shared" si="1"/>
        <v>II</v>
      </c>
      <c r="C135" s="96">
        <v>41440.423999999999</v>
      </c>
      <c r="D135" s="94" t="s">
        <v>468</v>
      </c>
      <c r="E135" s="94" t="s">
        <v>934</v>
      </c>
      <c r="F135" s="93">
        <v>5974.5</v>
      </c>
      <c r="G135" s="93" t="s">
        <v>878</v>
      </c>
      <c r="I135" s="94"/>
      <c r="J135" s="96" t="s">
        <v>851</v>
      </c>
      <c r="L135" s="5"/>
    </row>
    <row r="136" spans="1:12" ht="12.75" customHeight="1" x14ac:dyDescent="0.2">
      <c r="A136" s="96" t="s">
        <v>931</v>
      </c>
      <c r="B136" s="93" t="str">
        <f t="shared" si="1"/>
        <v>I</v>
      </c>
      <c r="C136" s="96">
        <v>41471.406000000003</v>
      </c>
      <c r="D136" s="94" t="s">
        <v>468</v>
      </c>
      <c r="E136" s="94" t="s">
        <v>935</v>
      </c>
      <c r="F136" s="93">
        <v>6105</v>
      </c>
      <c r="G136" s="93" t="s">
        <v>775</v>
      </c>
      <c r="I136" s="94"/>
      <c r="J136" s="96" t="s">
        <v>872</v>
      </c>
      <c r="L136" s="5"/>
    </row>
    <row r="137" spans="1:12" ht="12.75" customHeight="1" x14ac:dyDescent="0.2">
      <c r="A137" s="96" t="s">
        <v>937</v>
      </c>
      <c r="B137" s="93" t="str">
        <f t="shared" si="1"/>
        <v>II</v>
      </c>
      <c r="C137" s="96">
        <v>41506.404000000002</v>
      </c>
      <c r="D137" s="94" t="s">
        <v>468</v>
      </c>
      <c r="E137" s="94" t="s">
        <v>936</v>
      </c>
      <c r="F137" s="93">
        <v>6252.5</v>
      </c>
      <c r="G137" s="93" t="s">
        <v>916</v>
      </c>
      <c r="I137" s="94"/>
      <c r="J137" s="96" t="s">
        <v>851</v>
      </c>
      <c r="L137" s="5"/>
    </row>
    <row r="138" spans="1:12" ht="12.75" customHeight="1" x14ac:dyDescent="0.2">
      <c r="A138" s="96" t="s">
        <v>939</v>
      </c>
      <c r="B138" s="93" t="str">
        <f t="shared" si="1"/>
        <v>I</v>
      </c>
      <c r="C138" s="96">
        <v>41706.620000000003</v>
      </c>
      <c r="D138" s="94" t="s">
        <v>468</v>
      </c>
      <c r="E138" s="94" t="s">
        <v>938</v>
      </c>
      <c r="F138" s="93">
        <v>7096</v>
      </c>
      <c r="G138" s="93" t="s">
        <v>796</v>
      </c>
      <c r="I138" s="94"/>
      <c r="J138" s="96" t="s">
        <v>851</v>
      </c>
      <c r="L138" s="5"/>
    </row>
    <row r="139" spans="1:12" ht="12.75" customHeight="1" x14ac:dyDescent="0.2">
      <c r="A139" s="96" t="s">
        <v>942</v>
      </c>
      <c r="B139" s="93" t="str">
        <f t="shared" ref="B139:B202" si="2">IF(INT(F139)=F139,"I","II")</f>
        <v>II</v>
      </c>
      <c r="C139" s="96">
        <v>41707.928999999996</v>
      </c>
      <c r="D139" s="94" t="s">
        <v>468</v>
      </c>
      <c r="E139" s="94" t="s">
        <v>940</v>
      </c>
      <c r="F139" s="93">
        <v>7101.5</v>
      </c>
      <c r="G139" s="93" t="s">
        <v>854</v>
      </c>
      <c r="I139" s="94"/>
      <c r="J139" s="96" t="s">
        <v>941</v>
      </c>
      <c r="L139" s="5"/>
    </row>
    <row r="140" spans="1:12" ht="12.75" customHeight="1" x14ac:dyDescent="0.2">
      <c r="A140" s="96" t="s">
        <v>942</v>
      </c>
      <c r="B140" s="93" t="str">
        <f t="shared" si="2"/>
        <v>I</v>
      </c>
      <c r="C140" s="96">
        <v>41747.675999999999</v>
      </c>
      <c r="D140" s="94" t="s">
        <v>468</v>
      </c>
      <c r="E140" s="94" t="s">
        <v>943</v>
      </c>
      <c r="F140" s="93">
        <v>7269</v>
      </c>
      <c r="G140" s="93" t="s">
        <v>825</v>
      </c>
      <c r="I140" s="94"/>
      <c r="J140" s="96" t="s">
        <v>941</v>
      </c>
      <c r="L140" s="5"/>
    </row>
    <row r="141" spans="1:12" ht="12.75" customHeight="1" x14ac:dyDescent="0.2">
      <c r="A141" s="96" t="s">
        <v>942</v>
      </c>
      <c r="B141" s="93" t="str">
        <f t="shared" si="2"/>
        <v>II</v>
      </c>
      <c r="C141" s="96">
        <v>41747.805999999997</v>
      </c>
      <c r="D141" s="94" t="s">
        <v>468</v>
      </c>
      <c r="E141" s="94" t="s">
        <v>944</v>
      </c>
      <c r="F141" s="93">
        <v>7269.5</v>
      </c>
      <c r="G141" s="93" t="s">
        <v>850</v>
      </c>
      <c r="I141" s="94"/>
      <c r="J141" s="96" t="s">
        <v>941</v>
      </c>
      <c r="L141" s="5"/>
    </row>
    <row r="142" spans="1:12" ht="12.75" customHeight="1" x14ac:dyDescent="0.2">
      <c r="A142" s="96" t="s">
        <v>942</v>
      </c>
      <c r="B142" s="93" t="str">
        <f t="shared" si="2"/>
        <v>I</v>
      </c>
      <c r="C142" s="96">
        <v>41761.442999999999</v>
      </c>
      <c r="D142" s="94" t="s">
        <v>468</v>
      </c>
      <c r="E142" s="94" t="s">
        <v>945</v>
      </c>
      <c r="F142" s="93">
        <v>7327</v>
      </c>
      <c r="G142" s="93" t="s">
        <v>775</v>
      </c>
      <c r="I142" s="94"/>
      <c r="J142" s="96" t="s">
        <v>851</v>
      </c>
      <c r="L142" s="5"/>
    </row>
    <row r="143" spans="1:12" ht="12.75" customHeight="1" x14ac:dyDescent="0.2">
      <c r="A143" s="96" t="s">
        <v>942</v>
      </c>
      <c r="B143" s="93" t="str">
        <f t="shared" si="2"/>
        <v>I</v>
      </c>
      <c r="C143" s="96">
        <v>41764.775000000001</v>
      </c>
      <c r="D143" s="94" t="s">
        <v>468</v>
      </c>
      <c r="E143" s="94" t="s">
        <v>946</v>
      </c>
      <c r="F143" s="93">
        <v>7341</v>
      </c>
      <c r="G143" s="93" t="s">
        <v>812</v>
      </c>
      <c r="I143" s="94"/>
      <c r="J143" s="96" t="s">
        <v>941</v>
      </c>
      <c r="L143" s="5"/>
    </row>
    <row r="144" spans="1:12" ht="12.75" customHeight="1" x14ac:dyDescent="0.2">
      <c r="A144" s="96" t="s">
        <v>942</v>
      </c>
      <c r="B144" s="93" t="str">
        <f t="shared" si="2"/>
        <v>I</v>
      </c>
      <c r="C144" s="96">
        <v>41765.714999999997</v>
      </c>
      <c r="D144" s="94" t="s">
        <v>468</v>
      </c>
      <c r="E144" s="94" t="s">
        <v>947</v>
      </c>
      <c r="F144" s="93">
        <v>7345</v>
      </c>
      <c r="G144" s="93" t="s">
        <v>775</v>
      </c>
      <c r="I144" s="94"/>
      <c r="J144" s="96" t="s">
        <v>941</v>
      </c>
      <c r="L144" s="5"/>
    </row>
    <row r="145" spans="1:12" ht="12.75" customHeight="1" x14ac:dyDescent="0.2">
      <c r="A145" s="96" t="s">
        <v>942</v>
      </c>
      <c r="B145" s="93" t="str">
        <f t="shared" si="2"/>
        <v>II</v>
      </c>
      <c r="C145" s="96">
        <v>41768.686999999998</v>
      </c>
      <c r="D145" s="94" t="s">
        <v>468</v>
      </c>
      <c r="E145" s="94" t="s">
        <v>948</v>
      </c>
      <c r="F145" s="93">
        <v>7357.5</v>
      </c>
      <c r="G145" s="93" t="s">
        <v>815</v>
      </c>
      <c r="I145" s="94"/>
      <c r="J145" s="96" t="s">
        <v>941</v>
      </c>
      <c r="L145" s="5"/>
    </row>
    <row r="146" spans="1:12" ht="12.75" customHeight="1" x14ac:dyDescent="0.2">
      <c r="A146" s="96" t="s">
        <v>950</v>
      </c>
      <c r="B146" s="93" t="str">
        <f t="shared" si="2"/>
        <v>I</v>
      </c>
      <c r="C146" s="96">
        <v>41774.504000000001</v>
      </c>
      <c r="D146" s="94" t="s">
        <v>468</v>
      </c>
      <c r="E146" s="94" t="s">
        <v>949</v>
      </c>
      <c r="F146" s="93">
        <v>7382</v>
      </c>
      <c r="G146" s="93" t="s">
        <v>785</v>
      </c>
      <c r="I146" s="94"/>
      <c r="J146" s="96" t="s">
        <v>851</v>
      </c>
      <c r="L146" s="5"/>
    </row>
    <row r="147" spans="1:12" ht="12.75" customHeight="1" x14ac:dyDescent="0.2">
      <c r="A147" s="96" t="s">
        <v>950</v>
      </c>
      <c r="B147" s="93" t="str">
        <f t="shared" si="2"/>
        <v>I</v>
      </c>
      <c r="C147" s="96">
        <v>41792.775999999998</v>
      </c>
      <c r="D147" s="94" t="s">
        <v>468</v>
      </c>
      <c r="E147" s="94" t="s">
        <v>951</v>
      </c>
      <c r="F147" s="93">
        <v>7459</v>
      </c>
      <c r="G147" s="93" t="s">
        <v>796</v>
      </c>
      <c r="I147" s="94"/>
      <c r="J147" s="96" t="s">
        <v>941</v>
      </c>
      <c r="L147" s="5"/>
    </row>
    <row r="148" spans="1:12" ht="12.75" customHeight="1" x14ac:dyDescent="0.2">
      <c r="A148" s="96" t="s">
        <v>950</v>
      </c>
      <c r="B148" s="93" t="str">
        <f t="shared" si="2"/>
        <v>I</v>
      </c>
      <c r="C148" s="96">
        <v>41793.724999999999</v>
      </c>
      <c r="D148" s="94" t="s">
        <v>468</v>
      </c>
      <c r="E148" s="94" t="s">
        <v>952</v>
      </c>
      <c r="F148" s="93">
        <v>7463</v>
      </c>
      <c r="G148" s="93" t="s">
        <v>792</v>
      </c>
      <c r="I148" s="94"/>
      <c r="J148" s="96" t="s">
        <v>941</v>
      </c>
      <c r="L148" s="5"/>
    </row>
    <row r="149" spans="1:12" ht="12.75" customHeight="1" x14ac:dyDescent="0.2">
      <c r="A149" s="96" t="s">
        <v>950</v>
      </c>
      <c r="B149" s="93" t="str">
        <f t="shared" si="2"/>
        <v>II</v>
      </c>
      <c r="C149" s="96">
        <v>41794.321000000004</v>
      </c>
      <c r="D149" s="94" t="s">
        <v>468</v>
      </c>
      <c r="E149" s="94" t="s">
        <v>953</v>
      </c>
      <c r="F149" s="93">
        <v>7465.5</v>
      </c>
      <c r="G149" s="93" t="s">
        <v>804</v>
      </c>
      <c r="I149" s="94"/>
      <c r="J149" s="96" t="s">
        <v>851</v>
      </c>
      <c r="L149" s="5"/>
    </row>
    <row r="150" spans="1:12" ht="12.75" customHeight="1" x14ac:dyDescent="0.2">
      <c r="A150" s="96" t="s">
        <v>950</v>
      </c>
      <c r="B150" s="93" t="str">
        <f t="shared" si="2"/>
        <v>I</v>
      </c>
      <c r="C150" s="96">
        <v>41823.39</v>
      </c>
      <c r="D150" s="94" t="s">
        <v>468</v>
      </c>
      <c r="E150" s="94" t="s">
        <v>954</v>
      </c>
      <c r="F150" s="93">
        <v>7588</v>
      </c>
      <c r="G150" s="93" t="s">
        <v>775</v>
      </c>
      <c r="I150" s="94"/>
      <c r="J150" s="96" t="s">
        <v>851</v>
      </c>
      <c r="L150" s="5"/>
    </row>
    <row r="151" spans="1:12" ht="12.75" customHeight="1" x14ac:dyDescent="0.2">
      <c r="A151" s="96" t="s">
        <v>950</v>
      </c>
      <c r="B151" s="93" t="str">
        <f t="shared" si="2"/>
        <v>II</v>
      </c>
      <c r="C151" s="96">
        <v>41828.5</v>
      </c>
      <c r="D151" s="94" t="s">
        <v>468</v>
      </c>
      <c r="E151" s="94" t="s">
        <v>955</v>
      </c>
      <c r="F151" s="93">
        <v>7609.5</v>
      </c>
      <c r="G151" s="93" t="s">
        <v>785</v>
      </c>
      <c r="I151" s="94"/>
      <c r="J151" s="96" t="s">
        <v>868</v>
      </c>
      <c r="L151" s="5"/>
    </row>
    <row r="152" spans="1:12" ht="12.75" customHeight="1" x14ac:dyDescent="0.2">
      <c r="A152" s="96" t="s">
        <v>950</v>
      </c>
      <c r="B152" s="93" t="str">
        <f t="shared" si="2"/>
        <v>II</v>
      </c>
      <c r="C152" s="96">
        <v>41830.381999999998</v>
      </c>
      <c r="D152" s="94" t="s">
        <v>468</v>
      </c>
      <c r="E152" s="94" t="s">
        <v>956</v>
      </c>
      <c r="F152" s="93">
        <v>7617.5</v>
      </c>
      <c r="G152" s="93" t="s">
        <v>957</v>
      </c>
      <c r="I152" s="94"/>
      <c r="J152" s="96" t="s">
        <v>898</v>
      </c>
      <c r="L152" s="5"/>
    </row>
    <row r="153" spans="1:12" ht="12.75" customHeight="1" x14ac:dyDescent="0.2">
      <c r="A153" s="96" t="s">
        <v>950</v>
      </c>
      <c r="B153" s="93" t="str">
        <f t="shared" si="2"/>
        <v>II</v>
      </c>
      <c r="C153" s="96">
        <v>41834.665999999997</v>
      </c>
      <c r="D153" s="94" t="s">
        <v>468</v>
      </c>
      <c r="E153" s="94" t="s">
        <v>958</v>
      </c>
      <c r="F153" s="93">
        <v>7635.5</v>
      </c>
      <c r="G153" s="93" t="s">
        <v>798</v>
      </c>
      <c r="I153" s="94"/>
      <c r="J153" s="96" t="s">
        <v>941</v>
      </c>
      <c r="L153" s="5"/>
    </row>
    <row r="154" spans="1:12" ht="12.75" customHeight="1" x14ac:dyDescent="0.2">
      <c r="A154" s="96" t="s">
        <v>960</v>
      </c>
      <c r="B154" s="93" t="str">
        <f t="shared" si="2"/>
        <v>I</v>
      </c>
      <c r="C154" s="96">
        <v>41837.398999999998</v>
      </c>
      <c r="D154" s="94" t="s">
        <v>468</v>
      </c>
      <c r="E154" s="94" t="s">
        <v>959</v>
      </c>
      <c r="F154" s="93">
        <v>7647</v>
      </c>
      <c r="G154" s="93" t="s">
        <v>804</v>
      </c>
      <c r="I154" s="94"/>
      <c r="J154" s="96" t="s">
        <v>898</v>
      </c>
      <c r="L154" s="5"/>
    </row>
    <row r="155" spans="1:12" ht="12.75" customHeight="1" x14ac:dyDescent="0.2">
      <c r="A155" s="96" t="s">
        <v>960</v>
      </c>
      <c r="B155" s="93" t="str">
        <f t="shared" si="2"/>
        <v>I</v>
      </c>
      <c r="C155" s="96">
        <v>41837.4</v>
      </c>
      <c r="D155" s="94" t="s">
        <v>468</v>
      </c>
      <c r="E155" s="94" t="s">
        <v>961</v>
      </c>
      <c r="F155" s="93">
        <v>7647</v>
      </c>
      <c r="G155" s="93" t="s">
        <v>823</v>
      </c>
      <c r="I155" s="94"/>
      <c r="J155" s="96" t="s">
        <v>851</v>
      </c>
      <c r="L155" s="5"/>
    </row>
    <row r="156" spans="1:12" ht="12.75" customHeight="1" x14ac:dyDescent="0.2">
      <c r="A156" s="96" t="s">
        <v>960</v>
      </c>
      <c r="B156" s="93" t="str">
        <f t="shared" si="2"/>
        <v>I</v>
      </c>
      <c r="C156" s="96">
        <v>41841.675999999999</v>
      </c>
      <c r="D156" s="94" t="s">
        <v>468</v>
      </c>
      <c r="E156" s="94" t="s">
        <v>962</v>
      </c>
      <c r="F156" s="93">
        <v>7665</v>
      </c>
      <c r="G156" s="93" t="s">
        <v>827</v>
      </c>
      <c r="I156" s="94"/>
      <c r="J156" s="96" t="s">
        <v>941</v>
      </c>
      <c r="L156" s="5"/>
    </row>
    <row r="157" spans="1:12" ht="12.75" customHeight="1" x14ac:dyDescent="0.2">
      <c r="A157" s="96" t="s">
        <v>960</v>
      </c>
      <c r="B157" s="93" t="str">
        <f t="shared" si="2"/>
        <v>I</v>
      </c>
      <c r="C157" s="96">
        <v>41847.606</v>
      </c>
      <c r="D157" s="94" t="s">
        <v>468</v>
      </c>
      <c r="E157" s="94" t="s">
        <v>963</v>
      </c>
      <c r="F157" s="93">
        <v>7690</v>
      </c>
      <c r="G157" s="93" t="s">
        <v>823</v>
      </c>
      <c r="I157" s="94"/>
      <c r="J157" s="96" t="s">
        <v>941</v>
      </c>
      <c r="L157" s="5"/>
    </row>
    <row r="158" spans="1:12" ht="12.75" customHeight="1" x14ac:dyDescent="0.2">
      <c r="A158" s="96" t="s">
        <v>960</v>
      </c>
      <c r="B158" s="93" t="str">
        <f t="shared" si="2"/>
        <v>I</v>
      </c>
      <c r="C158" s="96">
        <v>41847.607000000004</v>
      </c>
      <c r="D158" s="94" t="s">
        <v>468</v>
      </c>
      <c r="E158" s="94" t="s">
        <v>964</v>
      </c>
      <c r="F158" s="93">
        <v>7690</v>
      </c>
      <c r="G158" s="93" t="s">
        <v>854</v>
      </c>
      <c r="I158" s="94"/>
      <c r="J158" s="96" t="s">
        <v>965</v>
      </c>
      <c r="L158" s="5"/>
    </row>
    <row r="159" spans="1:12" ht="12.75" customHeight="1" x14ac:dyDescent="0.2">
      <c r="A159" s="96" t="s">
        <v>967</v>
      </c>
      <c r="B159" s="93" t="str">
        <f t="shared" si="2"/>
        <v>I</v>
      </c>
      <c r="C159" s="96">
        <v>42004.724000000002</v>
      </c>
      <c r="D159" s="94" t="s">
        <v>468</v>
      </c>
      <c r="E159" s="94" t="s">
        <v>966</v>
      </c>
      <c r="F159" s="93">
        <v>8352</v>
      </c>
      <c r="G159" s="93" t="s">
        <v>798</v>
      </c>
      <c r="I159" s="94"/>
      <c r="J159" s="96" t="s">
        <v>851</v>
      </c>
      <c r="L159" s="5"/>
    </row>
    <row r="160" spans="1:12" ht="12.75" customHeight="1" x14ac:dyDescent="0.2">
      <c r="A160" s="96" t="s">
        <v>969</v>
      </c>
      <c r="B160" s="93" t="str">
        <f t="shared" si="2"/>
        <v>II</v>
      </c>
      <c r="C160" s="96">
        <v>42026.678999999996</v>
      </c>
      <c r="D160" s="94" t="s">
        <v>468</v>
      </c>
      <c r="E160" s="94" t="s">
        <v>968</v>
      </c>
      <c r="F160" s="93">
        <v>8444.5</v>
      </c>
      <c r="G160" s="93" t="s">
        <v>798</v>
      </c>
      <c r="I160" s="94"/>
      <c r="J160" s="96" t="s">
        <v>851</v>
      </c>
      <c r="L160" s="5"/>
    </row>
    <row r="161" spans="1:12" ht="12.75" customHeight="1" x14ac:dyDescent="0.2">
      <c r="A161" s="96" t="s">
        <v>969</v>
      </c>
      <c r="B161" s="93" t="str">
        <f t="shared" si="2"/>
        <v>II</v>
      </c>
      <c r="C161" s="96">
        <v>42054.696000000004</v>
      </c>
      <c r="D161" s="94" t="s">
        <v>468</v>
      </c>
      <c r="E161" s="94" t="s">
        <v>970</v>
      </c>
      <c r="F161" s="93">
        <v>8562.5</v>
      </c>
      <c r="G161" s="93" t="s">
        <v>800</v>
      </c>
      <c r="I161" s="94"/>
      <c r="J161" s="96" t="s">
        <v>851</v>
      </c>
      <c r="L161" s="5"/>
    </row>
    <row r="162" spans="1:12" ht="12.75" customHeight="1" x14ac:dyDescent="0.2">
      <c r="A162" s="96" t="s">
        <v>972</v>
      </c>
      <c r="B162" s="93" t="str">
        <f t="shared" si="2"/>
        <v>I</v>
      </c>
      <c r="C162" s="96">
        <v>42089.455999999998</v>
      </c>
      <c r="D162" s="94" t="s">
        <v>468</v>
      </c>
      <c r="E162" s="94" t="s">
        <v>971</v>
      </c>
      <c r="F162" s="93">
        <v>8709</v>
      </c>
      <c r="G162" s="93" t="s">
        <v>781</v>
      </c>
      <c r="I162" s="94"/>
      <c r="J162" s="96" t="s">
        <v>851</v>
      </c>
      <c r="L162" s="5"/>
    </row>
    <row r="163" spans="1:12" ht="12.75" customHeight="1" x14ac:dyDescent="0.2">
      <c r="A163" s="96" t="s">
        <v>972</v>
      </c>
      <c r="B163" s="93" t="str">
        <f t="shared" si="2"/>
        <v>I</v>
      </c>
      <c r="C163" s="96">
        <v>42119.362000000001</v>
      </c>
      <c r="D163" s="94" t="s">
        <v>468</v>
      </c>
      <c r="E163" s="94" t="s">
        <v>973</v>
      </c>
      <c r="F163" s="93">
        <v>8835</v>
      </c>
      <c r="G163" s="93" t="s">
        <v>798</v>
      </c>
      <c r="I163" s="94"/>
      <c r="J163" s="96" t="s">
        <v>851</v>
      </c>
      <c r="L163" s="5"/>
    </row>
    <row r="164" spans="1:12" ht="12.75" customHeight="1" x14ac:dyDescent="0.2">
      <c r="A164" s="96" t="s">
        <v>972</v>
      </c>
      <c r="B164" s="93" t="str">
        <f t="shared" si="2"/>
        <v>I</v>
      </c>
      <c r="C164" s="96">
        <v>42132.425000000003</v>
      </c>
      <c r="D164" s="94" t="s">
        <v>468</v>
      </c>
      <c r="E164" s="94" t="s">
        <v>974</v>
      </c>
      <c r="F164" s="93">
        <v>8890</v>
      </c>
      <c r="G164" s="93" t="s">
        <v>850</v>
      </c>
      <c r="I164" s="94"/>
      <c r="J164" s="96" t="s">
        <v>872</v>
      </c>
      <c r="L164" s="5"/>
    </row>
    <row r="165" spans="1:12" ht="12.75" customHeight="1" x14ac:dyDescent="0.2">
      <c r="A165" s="96" t="s">
        <v>976</v>
      </c>
      <c r="B165" s="93" t="str">
        <f t="shared" si="2"/>
        <v>II</v>
      </c>
      <c r="C165" s="96">
        <v>42139.661999999997</v>
      </c>
      <c r="D165" s="94" t="s">
        <v>468</v>
      </c>
      <c r="E165" s="94" t="s">
        <v>975</v>
      </c>
      <c r="F165" s="93">
        <v>8920.5</v>
      </c>
      <c r="G165" s="93" t="s">
        <v>812</v>
      </c>
      <c r="I165" s="94"/>
      <c r="J165" s="96" t="s">
        <v>851</v>
      </c>
      <c r="L165" s="5"/>
    </row>
    <row r="166" spans="1:12" ht="12.75" customHeight="1" x14ac:dyDescent="0.2">
      <c r="A166" s="96" t="s">
        <v>976</v>
      </c>
      <c r="B166" s="93" t="str">
        <f t="shared" si="2"/>
        <v>II</v>
      </c>
      <c r="C166" s="96">
        <v>42145.345999999998</v>
      </c>
      <c r="D166" s="94" t="s">
        <v>468</v>
      </c>
      <c r="E166" s="94" t="s">
        <v>977</v>
      </c>
      <c r="F166" s="93">
        <v>8944.5</v>
      </c>
      <c r="G166" s="93" t="s">
        <v>978</v>
      </c>
      <c r="I166" s="94"/>
      <c r="J166" s="96" t="s">
        <v>851</v>
      </c>
      <c r="L166" s="5"/>
    </row>
    <row r="167" spans="1:12" ht="12.75" customHeight="1" x14ac:dyDescent="0.2">
      <c r="A167" s="96" t="s">
        <v>976</v>
      </c>
      <c r="B167" s="93" t="str">
        <f t="shared" si="2"/>
        <v>I</v>
      </c>
      <c r="C167" s="96">
        <v>42146.419000000002</v>
      </c>
      <c r="D167" s="94" t="s">
        <v>468</v>
      </c>
      <c r="E167" s="94" t="s">
        <v>979</v>
      </c>
      <c r="F167" s="93">
        <v>8949</v>
      </c>
      <c r="G167" s="93" t="s">
        <v>781</v>
      </c>
      <c r="I167" s="94"/>
      <c r="J167" s="96" t="s">
        <v>898</v>
      </c>
      <c r="L167" s="5"/>
    </row>
    <row r="168" spans="1:12" ht="12.75" customHeight="1" x14ac:dyDescent="0.2">
      <c r="A168" s="96" t="s">
        <v>976</v>
      </c>
      <c r="B168" s="93" t="str">
        <f t="shared" si="2"/>
        <v>I</v>
      </c>
      <c r="C168" s="96">
        <v>42147.377999999997</v>
      </c>
      <c r="D168" s="94" t="s">
        <v>468</v>
      </c>
      <c r="E168" s="94" t="s">
        <v>980</v>
      </c>
      <c r="F168" s="93">
        <v>8953</v>
      </c>
      <c r="G168" s="93" t="s">
        <v>850</v>
      </c>
      <c r="I168" s="94"/>
      <c r="J168" s="96" t="s">
        <v>898</v>
      </c>
      <c r="L168" s="5"/>
    </row>
    <row r="169" spans="1:12" ht="12.75" customHeight="1" x14ac:dyDescent="0.2">
      <c r="A169" s="96" t="s">
        <v>976</v>
      </c>
      <c r="B169" s="93" t="str">
        <f t="shared" si="2"/>
        <v>I</v>
      </c>
      <c r="C169" s="96">
        <v>42148.326999999997</v>
      </c>
      <c r="D169" s="94" t="s">
        <v>468</v>
      </c>
      <c r="E169" s="94" t="s">
        <v>981</v>
      </c>
      <c r="F169" s="93">
        <v>8957</v>
      </c>
      <c r="G169" s="93" t="s">
        <v>827</v>
      </c>
      <c r="I169" s="94"/>
      <c r="J169" s="96" t="s">
        <v>898</v>
      </c>
      <c r="L169" s="5"/>
    </row>
    <row r="170" spans="1:12" ht="12.75" customHeight="1" x14ac:dyDescent="0.2">
      <c r="A170" s="96" t="s">
        <v>976</v>
      </c>
      <c r="B170" s="93" t="str">
        <f t="shared" si="2"/>
        <v>I</v>
      </c>
      <c r="C170" s="96">
        <v>42156.37</v>
      </c>
      <c r="D170" s="94" t="s">
        <v>468</v>
      </c>
      <c r="E170" s="94" t="s">
        <v>982</v>
      </c>
      <c r="F170" s="93">
        <v>8991</v>
      </c>
      <c r="G170" s="93" t="s">
        <v>983</v>
      </c>
      <c r="I170" s="94"/>
      <c r="J170" s="96" t="s">
        <v>898</v>
      </c>
      <c r="L170" s="5"/>
    </row>
    <row r="171" spans="1:12" ht="12.75" customHeight="1" x14ac:dyDescent="0.2">
      <c r="A171" s="96" t="s">
        <v>976</v>
      </c>
      <c r="B171" s="93" t="str">
        <f t="shared" si="2"/>
        <v>I</v>
      </c>
      <c r="C171" s="96">
        <v>42157.341999999997</v>
      </c>
      <c r="D171" s="94" t="s">
        <v>468</v>
      </c>
      <c r="E171" s="94" t="s">
        <v>984</v>
      </c>
      <c r="F171" s="93">
        <v>8995</v>
      </c>
      <c r="G171" s="93" t="s">
        <v>804</v>
      </c>
      <c r="I171" s="94"/>
      <c r="J171" s="96" t="s">
        <v>898</v>
      </c>
      <c r="L171" s="5"/>
    </row>
    <row r="172" spans="1:12" ht="12.75" customHeight="1" x14ac:dyDescent="0.2">
      <c r="A172" s="96" t="s">
        <v>976</v>
      </c>
      <c r="B172" s="93" t="str">
        <f t="shared" si="2"/>
        <v>I</v>
      </c>
      <c r="C172" s="96">
        <v>42158.529000000002</v>
      </c>
      <c r="D172" s="94" t="s">
        <v>468</v>
      </c>
      <c r="E172" s="94" t="s">
        <v>985</v>
      </c>
      <c r="F172" s="93">
        <v>9000</v>
      </c>
      <c r="G172" s="93" t="s">
        <v>823</v>
      </c>
      <c r="I172" s="94"/>
      <c r="J172" s="96" t="s">
        <v>898</v>
      </c>
      <c r="L172" s="5"/>
    </row>
    <row r="173" spans="1:12" ht="12.75" customHeight="1" x14ac:dyDescent="0.2">
      <c r="A173" s="96" t="s">
        <v>976</v>
      </c>
      <c r="B173" s="93" t="str">
        <f t="shared" si="2"/>
        <v>II</v>
      </c>
      <c r="C173" s="96">
        <v>42177.398999999998</v>
      </c>
      <c r="D173" s="94" t="s">
        <v>468</v>
      </c>
      <c r="E173" s="94" t="s">
        <v>986</v>
      </c>
      <c r="F173" s="93">
        <v>9079.5</v>
      </c>
      <c r="G173" s="93" t="s">
        <v>854</v>
      </c>
      <c r="I173" s="94"/>
      <c r="J173" s="96" t="s">
        <v>868</v>
      </c>
      <c r="L173" s="5"/>
    </row>
    <row r="174" spans="1:12" ht="12.75" customHeight="1" x14ac:dyDescent="0.2">
      <c r="A174" s="96" t="s">
        <v>976</v>
      </c>
      <c r="B174" s="93" t="str">
        <f t="shared" si="2"/>
        <v>II</v>
      </c>
      <c r="C174" s="96">
        <v>42177.4</v>
      </c>
      <c r="D174" s="94" t="s">
        <v>468</v>
      </c>
      <c r="E174" s="94" t="s">
        <v>987</v>
      </c>
      <c r="F174" s="93">
        <v>9079.5</v>
      </c>
      <c r="G174" s="93" t="s">
        <v>812</v>
      </c>
      <c r="I174" s="94"/>
      <c r="J174" s="96" t="s">
        <v>898</v>
      </c>
      <c r="L174" s="5"/>
    </row>
    <row r="175" spans="1:12" ht="12.75" customHeight="1" x14ac:dyDescent="0.2">
      <c r="A175" s="96" t="s">
        <v>976</v>
      </c>
      <c r="B175" s="93" t="str">
        <f t="shared" si="2"/>
        <v>II</v>
      </c>
      <c r="C175" s="96">
        <v>42187.368000000002</v>
      </c>
      <c r="D175" s="94" t="s">
        <v>468</v>
      </c>
      <c r="E175" s="94" t="s">
        <v>988</v>
      </c>
      <c r="F175" s="93">
        <v>9121.5</v>
      </c>
      <c r="G175" s="93" t="s">
        <v>854</v>
      </c>
      <c r="I175" s="94"/>
      <c r="J175" s="96" t="s">
        <v>898</v>
      </c>
      <c r="L175" s="5"/>
    </row>
    <row r="176" spans="1:12" ht="12.75" customHeight="1" x14ac:dyDescent="0.2">
      <c r="A176" s="96" t="s">
        <v>976</v>
      </c>
      <c r="B176" s="93" t="str">
        <f t="shared" si="2"/>
        <v>I</v>
      </c>
      <c r="C176" s="96">
        <v>42193.413999999997</v>
      </c>
      <c r="D176" s="94" t="s">
        <v>468</v>
      </c>
      <c r="E176" s="94" t="s">
        <v>989</v>
      </c>
      <c r="F176" s="93">
        <v>9147</v>
      </c>
      <c r="G176" s="93" t="s">
        <v>798</v>
      </c>
      <c r="I176" s="94"/>
      <c r="J176" s="96" t="s">
        <v>898</v>
      </c>
      <c r="L176" s="5"/>
    </row>
    <row r="177" spans="1:12" ht="12.75" customHeight="1" x14ac:dyDescent="0.2">
      <c r="A177" s="96" t="s">
        <v>993</v>
      </c>
      <c r="B177" s="93" t="str">
        <f t="shared" si="2"/>
        <v>I</v>
      </c>
      <c r="C177" s="96">
        <v>42213.620999999999</v>
      </c>
      <c r="D177" s="94" t="s">
        <v>468</v>
      </c>
      <c r="E177" s="94" t="s">
        <v>990</v>
      </c>
      <c r="F177" s="93">
        <v>9232</v>
      </c>
      <c r="G177" s="93" t="s">
        <v>991</v>
      </c>
      <c r="I177" s="94"/>
      <c r="J177" s="96" t="s">
        <v>992</v>
      </c>
      <c r="L177" s="5"/>
    </row>
    <row r="178" spans="1:12" ht="12.75" customHeight="1" x14ac:dyDescent="0.2">
      <c r="A178" s="96" t="s">
        <v>995</v>
      </c>
      <c r="B178" s="93" t="str">
        <f t="shared" si="2"/>
        <v>II</v>
      </c>
      <c r="C178" s="96">
        <v>42223.444000000003</v>
      </c>
      <c r="D178" s="94" t="s">
        <v>468</v>
      </c>
      <c r="E178" s="94" t="s">
        <v>994</v>
      </c>
      <c r="F178" s="93">
        <v>9273.5</v>
      </c>
      <c r="G178" s="93" t="s">
        <v>785</v>
      </c>
      <c r="I178" s="94"/>
      <c r="J178" s="96" t="s">
        <v>872</v>
      </c>
      <c r="L178" s="5"/>
    </row>
    <row r="179" spans="1:12" ht="12.75" customHeight="1" x14ac:dyDescent="0.2">
      <c r="A179" s="96" t="s">
        <v>997</v>
      </c>
      <c r="B179" s="93" t="str">
        <f t="shared" si="2"/>
        <v>II</v>
      </c>
      <c r="C179" s="96">
        <v>42427.555999999997</v>
      </c>
      <c r="D179" s="94" t="s">
        <v>468</v>
      </c>
      <c r="E179" s="94" t="s">
        <v>996</v>
      </c>
      <c r="F179" s="93">
        <v>10133.5</v>
      </c>
      <c r="G179" s="93" t="s">
        <v>798</v>
      </c>
      <c r="I179" s="94"/>
      <c r="J179" s="96" t="s">
        <v>851</v>
      </c>
      <c r="L179" s="5"/>
    </row>
    <row r="180" spans="1:12" ht="12.75" customHeight="1" x14ac:dyDescent="0.2">
      <c r="A180" s="96" t="s">
        <v>997</v>
      </c>
      <c r="B180" s="93" t="str">
        <f t="shared" si="2"/>
        <v>I</v>
      </c>
      <c r="C180" s="96">
        <v>42439.544000000002</v>
      </c>
      <c r="D180" s="94" t="s">
        <v>468</v>
      </c>
      <c r="E180" s="94" t="s">
        <v>998</v>
      </c>
      <c r="F180" s="93">
        <v>10184</v>
      </c>
      <c r="G180" s="93" t="s">
        <v>796</v>
      </c>
      <c r="I180" s="94"/>
      <c r="J180" s="96" t="s">
        <v>851</v>
      </c>
      <c r="L180" s="5"/>
    </row>
    <row r="181" spans="1:12" ht="12.75" customHeight="1" x14ac:dyDescent="0.2">
      <c r="A181" s="96" t="s">
        <v>1000</v>
      </c>
      <c r="B181" s="93" t="str">
        <f t="shared" si="2"/>
        <v>II</v>
      </c>
      <c r="C181" s="96">
        <v>42501.379000000001</v>
      </c>
      <c r="D181" s="94" t="s">
        <v>468</v>
      </c>
      <c r="E181" s="94" t="s">
        <v>999</v>
      </c>
      <c r="F181" s="93">
        <v>10444.5</v>
      </c>
      <c r="G181" s="93" t="s">
        <v>827</v>
      </c>
      <c r="I181" s="94"/>
      <c r="J181" s="96" t="s">
        <v>851</v>
      </c>
      <c r="L181" s="5"/>
    </row>
    <row r="182" spans="1:12" ht="12.75" customHeight="1" x14ac:dyDescent="0.2">
      <c r="A182" s="96" t="s">
        <v>1000</v>
      </c>
      <c r="B182" s="93" t="str">
        <f t="shared" si="2"/>
        <v>I</v>
      </c>
      <c r="C182" s="96">
        <v>42503.398000000001</v>
      </c>
      <c r="D182" s="94" t="s">
        <v>468</v>
      </c>
      <c r="E182" s="94" t="s">
        <v>1001</v>
      </c>
      <c r="F182" s="93">
        <v>10453</v>
      </c>
      <c r="G182" s="93" t="s">
        <v>800</v>
      </c>
      <c r="I182" s="94"/>
      <c r="J182" s="96" t="s">
        <v>851</v>
      </c>
      <c r="L182" s="5"/>
    </row>
    <row r="183" spans="1:12" ht="12.75" customHeight="1" x14ac:dyDescent="0.2">
      <c r="A183" s="96" t="s">
        <v>1003</v>
      </c>
      <c r="B183" s="93" t="str">
        <f t="shared" si="2"/>
        <v>II</v>
      </c>
      <c r="C183" s="96">
        <v>42504.46</v>
      </c>
      <c r="D183" s="94" t="s">
        <v>468</v>
      </c>
      <c r="E183" s="94" t="s">
        <v>1002</v>
      </c>
      <c r="F183" s="93">
        <v>10457.5</v>
      </c>
      <c r="G183" s="93" t="s">
        <v>804</v>
      </c>
      <c r="I183" s="94"/>
      <c r="J183" s="96" t="s">
        <v>851</v>
      </c>
      <c r="L183" s="5"/>
    </row>
    <row r="184" spans="1:12" ht="12.75" customHeight="1" x14ac:dyDescent="0.2">
      <c r="A184" s="96" t="s">
        <v>1003</v>
      </c>
      <c r="B184" s="93" t="str">
        <f t="shared" si="2"/>
        <v>I</v>
      </c>
      <c r="C184" s="96">
        <v>42509.57</v>
      </c>
      <c r="D184" s="94" t="s">
        <v>468</v>
      </c>
      <c r="E184" s="94" t="s">
        <v>1004</v>
      </c>
      <c r="F184" s="93">
        <v>10479</v>
      </c>
      <c r="G184" s="93" t="s">
        <v>839</v>
      </c>
      <c r="I184" s="94"/>
      <c r="J184" s="96" t="s">
        <v>851</v>
      </c>
      <c r="L184" s="5"/>
    </row>
    <row r="185" spans="1:12" ht="12.75" customHeight="1" x14ac:dyDescent="0.2">
      <c r="A185" s="96" t="s">
        <v>1003</v>
      </c>
      <c r="B185" s="93" t="str">
        <f t="shared" si="2"/>
        <v>II</v>
      </c>
      <c r="C185" s="96">
        <v>42510.625999999997</v>
      </c>
      <c r="D185" s="94" t="s">
        <v>468</v>
      </c>
      <c r="E185" s="94" t="s">
        <v>1005</v>
      </c>
      <c r="F185" s="93">
        <v>10483.5</v>
      </c>
      <c r="G185" s="93" t="s">
        <v>781</v>
      </c>
      <c r="I185" s="94"/>
      <c r="J185" s="96" t="s">
        <v>851</v>
      </c>
      <c r="L185" s="5"/>
    </row>
    <row r="186" spans="1:12" ht="12.75" customHeight="1" x14ac:dyDescent="0.2">
      <c r="A186" s="96" t="s">
        <v>1003</v>
      </c>
      <c r="B186" s="93" t="str">
        <f t="shared" si="2"/>
        <v>I</v>
      </c>
      <c r="C186" s="96">
        <v>42517.389000000003</v>
      </c>
      <c r="D186" s="94" t="s">
        <v>468</v>
      </c>
      <c r="E186" s="94" t="s">
        <v>1006</v>
      </c>
      <c r="F186" s="93">
        <v>10512</v>
      </c>
      <c r="G186" s="93" t="s">
        <v>775</v>
      </c>
      <c r="I186" s="94"/>
      <c r="J186" s="96" t="s">
        <v>898</v>
      </c>
      <c r="L186" s="5"/>
    </row>
    <row r="187" spans="1:12" ht="12.75" customHeight="1" x14ac:dyDescent="0.2">
      <c r="A187" s="96" t="s">
        <v>1003</v>
      </c>
      <c r="B187" s="93" t="str">
        <f t="shared" si="2"/>
        <v>I</v>
      </c>
      <c r="C187" s="96">
        <v>42521.428999999996</v>
      </c>
      <c r="D187" s="94" t="s">
        <v>468</v>
      </c>
      <c r="E187" s="94" t="s">
        <v>1007</v>
      </c>
      <c r="F187" s="93">
        <v>10529</v>
      </c>
      <c r="G187" s="93" t="s">
        <v>815</v>
      </c>
      <c r="I187" s="94"/>
      <c r="J187" s="96" t="s">
        <v>898</v>
      </c>
      <c r="L187" s="5"/>
    </row>
    <row r="188" spans="1:12" ht="12.75" customHeight="1" x14ac:dyDescent="0.2">
      <c r="A188" s="96" t="s">
        <v>1003</v>
      </c>
      <c r="B188" s="93" t="str">
        <f t="shared" si="2"/>
        <v>I</v>
      </c>
      <c r="C188" s="96">
        <v>42524.521999999997</v>
      </c>
      <c r="D188" s="94" t="s">
        <v>468</v>
      </c>
      <c r="E188" s="94" t="s">
        <v>1008</v>
      </c>
      <c r="F188" s="93">
        <v>10542</v>
      </c>
      <c r="G188" s="93" t="s">
        <v>800</v>
      </c>
      <c r="I188" s="94"/>
      <c r="J188" s="96" t="s">
        <v>851</v>
      </c>
      <c r="L188" s="5"/>
    </row>
    <row r="189" spans="1:12" ht="12.75" customHeight="1" x14ac:dyDescent="0.2">
      <c r="A189" s="96" t="s">
        <v>1003</v>
      </c>
      <c r="B189" s="93" t="str">
        <f t="shared" si="2"/>
        <v>I</v>
      </c>
      <c r="C189" s="96">
        <v>42528.565000000002</v>
      </c>
      <c r="D189" s="94" t="s">
        <v>468</v>
      </c>
      <c r="E189" s="94" t="s">
        <v>1009</v>
      </c>
      <c r="F189" s="93">
        <v>10559</v>
      </c>
      <c r="G189" s="93" t="s">
        <v>1010</v>
      </c>
      <c r="I189" s="94"/>
      <c r="J189" s="96" t="s">
        <v>851</v>
      </c>
      <c r="L189" s="5"/>
    </row>
    <row r="190" spans="1:12" ht="12.75" customHeight="1" x14ac:dyDescent="0.2">
      <c r="A190" s="96" t="s">
        <v>1003</v>
      </c>
      <c r="B190" s="93" t="str">
        <f t="shared" si="2"/>
        <v>I</v>
      </c>
      <c r="C190" s="96">
        <v>42532.341999999997</v>
      </c>
      <c r="D190" s="94" t="s">
        <v>468</v>
      </c>
      <c r="E190" s="94" t="s">
        <v>1011</v>
      </c>
      <c r="F190" s="93">
        <v>10575</v>
      </c>
      <c r="G190" s="93" t="s">
        <v>775</v>
      </c>
      <c r="I190" s="94"/>
      <c r="J190" s="96" t="s">
        <v>898</v>
      </c>
      <c r="L190" s="5"/>
    </row>
    <row r="191" spans="1:12" ht="12.75" customHeight="1" x14ac:dyDescent="0.2">
      <c r="A191" s="96" t="s">
        <v>1003</v>
      </c>
      <c r="B191" s="93" t="str">
        <f t="shared" si="2"/>
        <v>II</v>
      </c>
      <c r="C191" s="96">
        <v>42534.37</v>
      </c>
      <c r="D191" s="94" t="s">
        <v>468</v>
      </c>
      <c r="E191" s="94" t="s">
        <v>1012</v>
      </c>
      <c r="F191" s="93">
        <v>10583.5</v>
      </c>
      <c r="G191" s="93" t="s">
        <v>827</v>
      </c>
      <c r="I191" s="94"/>
      <c r="J191" s="96" t="s">
        <v>898</v>
      </c>
      <c r="L191" s="5"/>
    </row>
    <row r="192" spans="1:12" ht="12.75" customHeight="1" x14ac:dyDescent="0.2">
      <c r="A192" s="96" t="s">
        <v>1003</v>
      </c>
      <c r="B192" s="93" t="str">
        <f t="shared" si="2"/>
        <v>I</v>
      </c>
      <c r="C192" s="96">
        <v>42540.425999999999</v>
      </c>
      <c r="D192" s="94" t="s">
        <v>468</v>
      </c>
      <c r="E192" s="94" t="s">
        <v>1013</v>
      </c>
      <c r="F192" s="93">
        <v>10609</v>
      </c>
      <c r="G192" s="93" t="s">
        <v>802</v>
      </c>
      <c r="I192" s="94"/>
      <c r="J192" s="96" t="s">
        <v>868</v>
      </c>
      <c r="L192" s="5"/>
    </row>
    <row r="193" spans="1:12" ht="12.75" customHeight="1" x14ac:dyDescent="0.2">
      <c r="A193" s="96" t="s">
        <v>1003</v>
      </c>
      <c r="B193" s="93" t="str">
        <f t="shared" si="2"/>
        <v>I</v>
      </c>
      <c r="C193" s="96">
        <v>42541.375</v>
      </c>
      <c r="D193" s="94" t="s">
        <v>468</v>
      </c>
      <c r="E193" s="94" t="s">
        <v>1014</v>
      </c>
      <c r="F193" s="93">
        <v>10613</v>
      </c>
      <c r="G193" s="93" t="s">
        <v>802</v>
      </c>
      <c r="I193" s="94"/>
      <c r="J193" s="96" t="s">
        <v>868</v>
      </c>
      <c r="L193" s="5"/>
    </row>
    <row r="194" spans="1:12" ht="12.75" customHeight="1" x14ac:dyDescent="0.2">
      <c r="A194" s="96" t="s">
        <v>1003</v>
      </c>
      <c r="B194" s="93" t="str">
        <f t="shared" si="2"/>
        <v>I</v>
      </c>
      <c r="C194" s="96">
        <v>42549.430999999997</v>
      </c>
      <c r="D194" s="94" t="s">
        <v>468</v>
      </c>
      <c r="E194" s="94" t="s">
        <v>1015</v>
      </c>
      <c r="F194" s="93">
        <v>10647</v>
      </c>
      <c r="G194" s="93" t="s">
        <v>775</v>
      </c>
      <c r="I194" s="94"/>
      <c r="J194" s="96" t="s">
        <v>898</v>
      </c>
      <c r="L194" s="5"/>
    </row>
    <row r="195" spans="1:12" ht="12.75" customHeight="1" x14ac:dyDescent="0.2">
      <c r="A195" s="96" t="s">
        <v>1003</v>
      </c>
      <c r="B195" s="93" t="str">
        <f t="shared" si="2"/>
        <v>I</v>
      </c>
      <c r="C195" s="96">
        <v>42550.392</v>
      </c>
      <c r="D195" s="94" t="s">
        <v>468</v>
      </c>
      <c r="E195" s="94" t="s">
        <v>1016</v>
      </c>
      <c r="F195" s="93">
        <v>10651</v>
      </c>
      <c r="G195" s="93" t="s">
        <v>800</v>
      </c>
      <c r="I195" s="94"/>
      <c r="J195" s="96" t="s">
        <v>868</v>
      </c>
      <c r="L195" s="5"/>
    </row>
    <row r="196" spans="1:12" ht="12.75" customHeight="1" x14ac:dyDescent="0.2">
      <c r="A196" s="96" t="s">
        <v>1003</v>
      </c>
      <c r="B196" s="93" t="str">
        <f t="shared" si="2"/>
        <v>II</v>
      </c>
      <c r="C196" s="96">
        <v>42561.411</v>
      </c>
      <c r="D196" s="94" t="s">
        <v>468</v>
      </c>
      <c r="E196" s="94" t="s">
        <v>1017</v>
      </c>
      <c r="F196" s="93">
        <v>10697.5</v>
      </c>
      <c r="G196" s="93" t="s">
        <v>808</v>
      </c>
      <c r="I196" s="94"/>
      <c r="J196" s="96" t="s">
        <v>898</v>
      </c>
      <c r="L196" s="5"/>
    </row>
    <row r="197" spans="1:12" ht="12.75" customHeight="1" x14ac:dyDescent="0.2">
      <c r="A197" s="96" t="s">
        <v>1019</v>
      </c>
      <c r="B197" s="93" t="str">
        <f t="shared" si="2"/>
        <v>I</v>
      </c>
      <c r="C197" s="96">
        <v>42568.417999999998</v>
      </c>
      <c r="D197" s="94" t="s">
        <v>468</v>
      </c>
      <c r="E197" s="94" t="s">
        <v>1018</v>
      </c>
      <c r="F197" s="93">
        <v>10727</v>
      </c>
      <c r="G197" s="93" t="s">
        <v>825</v>
      </c>
      <c r="I197" s="94"/>
      <c r="J197" s="96" t="s">
        <v>872</v>
      </c>
      <c r="L197" s="5"/>
    </row>
    <row r="198" spans="1:12" ht="12.75" customHeight="1" x14ac:dyDescent="0.2">
      <c r="A198" s="96" t="s">
        <v>1019</v>
      </c>
      <c r="B198" s="93" t="str">
        <f t="shared" si="2"/>
        <v>II</v>
      </c>
      <c r="C198" s="96">
        <v>42570.442999999999</v>
      </c>
      <c r="D198" s="94" t="s">
        <v>468</v>
      </c>
      <c r="E198" s="94" t="s">
        <v>1020</v>
      </c>
      <c r="F198" s="93">
        <v>10735.5</v>
      </c>
      <c r="G198" s="93" t="s">
        <v>823</v>
      </c>
      <c r="I198" s="94"/>
      <c r="J198" s="96" t="s">
        <v>851</v>
      </c>
      <c r="L198" s="5"/>
    </row>
    <row r="199" spans="1:12" ht="12.75" customHeight="1" x14ac:dyDescent="0.2">
      <c r="A199" s="96" t="s">
        <v>1019</v>
      </c>
      <c r="B199" s="93" t="str">
        <f t="shared" si="2"/>
        <v>II</v>
      </c>
      <c r="C199" s="96">
        <v>42571.385999999999</v>
      </c>
      <c r="D199" s="94" t="s">
        <v>468</v>
      </c>
      <c r="E199" s="94" t="s">
        <v>1021</v>
      </c>
      <c r="F199" s="93">
        <v>10739.5</v>
      </c>
      <c r="G199" s="93" t="s">
        <v>775</v>
      </c>
      <c r="I199" s="94"/>
      <c r="J199" s="96" t="s">
        <v>898</v>
      </c>
      <c r="L199" s="5"/>
    </row>
    <row r="200" spans="1:12" ht="12.75" customHeight="1" x14ac:dyDescent="0.2">
      <c r="A200" s="96" t="s">
        <v>1019</v>
      </c>
      <c r="B200" s="93" t="str">
        <f t="shared" si="2"/>
        <v>I</v>
      </c>
      <c r="C200" s="96">
        <v>42572.455999999998</v>
      </c>
      <c r="D200" s="94" t="s">
        <v>468</v>
      </c>
      <c r="E200" s="94" t="s">
        <v>1022</v>
      </c>
      <c r="F200" s="93">
        <v>10744</v>
      </c>
      <c r="G200" s="93" t="s">
        <v>798</v>
      </c>
      <c r="I200" s="94"/>
      <c r="J200" s="96" t="s">
        <v>868</v>
      </c>
      <c r="L200" s="5"/>
    </row>
    <row r="201" spans="1:12" ht="12.75" customHeight="1" x14ac:dyDescent="0.2">
      <c r="A201" s="96" t="s">
        <v>1024</v>
      </c>
      <c r="B201" s="93" t="str">
        <f t="shared" si="2"/>
        <v>I</v>
      </c>
      <c r="C201" s="96">
        <v>42745.722000000002</v>
      </c>
      <c r="D201" s="94" t="s">
        <v>468</v>
      </c>
      <c r="E201" s="94" t="s">
        <v>1023</v>
      </c>
      <c r="F201" s="93">
        <v>11474</v>
      </c>
      <c r="G201" s="93" t="s">
        <v>804</v>
      </c>
      <c r="I201" s="94"/>
      <c r="J201" s="96" t="s">
        <v>851</v>
      </c>
      <c r="L201" s="5"/>
    </row>
    <row r="202" spans="1:12" ht="12.75" customHeight="1" x14ac:dyDescent="0.2">
      <c r="A202" s="96" t="s">
        <v>1026</v>
      </c>
      <c r="B202" s="93" t="str">
        <f t="shared" si="2"/>
        <v>II</v>
      </c>
      <c r="C202" s="96">
        <v>42753.678</v>
      </c>
      <c r="D202" s="94" t="s">
        <v>468</v>
      </c>
      <c r="E202" s="94" t="s">
        <v>1025</v>
      </c>
      <c r="F202" s="93">
        <v>11507.5</v>
      </c>
      <c r="G202" s="93" t="s">
        <v>850</v>
      </c>
      <c r="I202" s="94"/>
      <c r="J202" s="96" t="s">
        <v>851</v>
      </c>
      <c r="L202" s="5"/>
    </row>
    <row r="203" spans="1:12" ht="12.75" customHeight="1" x14ac:dyDescent="0.2">
      <c r="A203" s="96" t="s">
        <v>1026</v>
      </c>
      <c r="B203" s="93" t="str">
        <f t="shared" ref="B203:B266" si="3">IF(INT(F203)=F203,"I","II")</f>
        <v>I</v>
      </c>
      <c r="C203" s="96">
        <v>42775.63</v>
      </c>
      <c r="D203" s="94" t="s">
        <v>468</v>
      </c>
      <c r="E203" s="94" t="s">
        <v>1027</v>
      </c>
      <c r="F203" s="93">
        <v>11600</v>
      </c>
      <c r="G203" s="93" t="s">
        <v>854</v>
      </c>
      <c r="I203" s="94"/>
      <c r="J203" s="96" t="s">
        <v>872</v>
      </c>
      <c r="L203" s="5"/>
    </row>
    <row r="204" spans="1:12" ht="12.75" customHeight="1" x14ac:dyDescent="0.2">
      <c r="A204" s="96" t="s">
        <v>1029</v>
      </c>
      <c r="B204" s="93" t="str">
        <f t="shared" si="3"/>
        <v>II</v>
      </c>
      <c r="C204" s="96">
        <v>42830.337</v>
      </c>
      <c r="D204" s="94" t="s">
        <v>468</v>
      </c>
      <c r="E204" s="94" t="s">
        <v>1028</v>
      </c>
      <c r="F204" s="93">
        <v>11830.5</v>
      </c>
      <c r="G204" s="93" t="s">
        <v>785</v>
      </c>
      <c r="I204" s="94"/>
      <c r="J204" s="96" t="s">
        <v>898</v>
      </c>
      <c r="L204" s="5"/>
    </row>
    <row r="205" spans="1:12" ht="12.75" customHeight="1" x14ac:dyDescent="0.2">
      <c r="A205" s="97" t="s">
        <v>1033</v>
      </c>
      <c r="B205" s="93" t="str">
        <f t="shared" si="3"/>
        <v>I</v>
      </c>
      <c r="C205" s="96">
        <v>42841.374000000003</v>
      </c>
      <c r="D205" s="94" t="s">
        <v>467</v>
      </c>
      <c r="E205" s="94" t="s">
        <v>1030</v>
      </c>
      <c r="F205" s="93">
        <v>11877</v>
      </c>
      <c r="G205" s="93" t="s">
        <v>1031</v>
      </c>
      <c r="I205" s="94" t="s">
        <v>788</v>
      </c>
      <c r="J205" s="96" t="s">
        <v>1032</v>
      </c>
      <c r="L205" s="5"/>
    </row>
    <row r="206" spans="1:12" ht="12.75" customHeight="1" x14ac:dyDescent="0.2">
      <c r="A206" s="97" t="s">
        <v>1033</v>
      </c>
      <c r="B206" s="93" t="str">
        <f t="shared" si="3"/>
        <v>I</v>
      </c>
      <c r="C206" s="96">
        <v>42842.321499999998</v>
      </c>
      <c r="D206" s="94" t="s">
        <v>467</v>
      </c>
      <c r="E206" s="94" t="s">
        <v>1034</v>
      </c>
      <c r="F206" s="93">
        <v>11881</v>
      </c>
      <c r="G206" s="93" t="s">
        <v>1035</v>
      </c>
      <c r="I206" s="94" t="s">
        <v>788</v>
      </c>
      <c r="J206" s="96" t="s">
        <v>1032</v>
      </c>
      <c r="L206" s="5"/>
    </row>
    <row r="207" spans="1:12" ht="12.75" customHeight="1" x14ac:dyDescent="0.2">
      <c r="A207" s="97" t="s">
        <v>1033</v>
      </c>
      <c r="B207" s="93" t="str">
        <f t="shared" si="3"/>
        <v>II</v>
      </c>
      <c r="C207" s="96">
        <v>42842.436999999998</v>
      </c>
      <c r="D207" s="94" t="s">
        <v>467</v>
      </c>
      <c r="E207" s="94" t="s">
        <v>1036</v>
      </c>
      <c r="F207" s="93">
        <v>11881.5</v>
      </c>
      <c r="G207" s="93" t="s">
        <v>1037</v>
      </c>
      <c r="I207" s="94" t="s">
        <v>788</v>
      </c>
      <c r="J207" s="96" t="s">
        <v>1032</v>
      </c>
      <c r="L207" s="5"/>
    </row>
    <row r="208" spans="1:12" ht="12.75" customHeight="1" x14ac:dyDescent="0.2">
      <c r="A208" s="97" t="s">
        <v>1040</v>
      </c>
      <c r="B208" s="93" t="str">
        <f t="shared" si="3"/>
        <v>II</v>
      </c>
      <c r="C208" s="96">
        <v>42860.716</v>
      </c>
      <c r="D208" s="94" t="s">
        <v>468</v>
      </c>
      <c r="E208" s="94" t="s">
        <v>1038</v>
      </c>
      <c r="F208" s="93">
        <v>11958.5</v>
      </c>
      <c r="G208" s="93" t="s">
        <v>804</v>
      </c>
      <c r="I208" s="94"/>
      <c r="J208" s="96" t="s">
        <v>1039</v>
      </c>
      <c r="L208" s="5"/>
    </row>
    <row r="209" spans="1:12" ht="12.75" customHeight="1" x14ac:dyDescent="0.2">
      <c r="A209" s="97" t="s">
        <v>1040</v>
      </c>
      <c r="B209" s="93" t="str">
        <f t="shared" si="3"/>
        <v>II</v>
      </c>
      <c r="C209" s="96">
        <v>42861.675999999999</v>
      </c>
      <c r="D209" s="94" t="s">
        <v>468</v>
      </c>
      <c r="E209" s="94" t="s">
        <v>1041</v>
      </c>
      <c r="F209" s="93">
        <v>11962.5</v>
      </c>
      <c r="G209" s="93" t="s">
        <v>1042</v>
      </c>
      <c r="I209" s="94"/>
      <c r="J209" s="96" t="s">
        <v>1039</v>
      </c>
      <c r="L209" s="5"/>
    </row>
    <row r="210" spans="1:12" ht="12.75" customHeight="1" x14ac:dyDescent="0.2">
      <c r="A210" s="96" t="s">
        <v>1044</v>
      </c>
      <c r="B210" s="93" t="str">
        <f t="shared" si="3"/>
        <v>I</v>
      </c>
      <c r="C210" s="96">
        <v>42864.394999999997</v>
      </c>
      <c r="D210" s="94" t="s">
        <v>468</v>
      </c>
      <c r="E210" s="94" t="s">
        <v>1043</v>
      </c>
      <c r="F210" s="93">
        <v>11974</v>
      </c>
      <c r="G210" s="93" t="s">
        <v>804</v>
      </c>
      <c r="I210" s="94"/>
      <c r="J210" s="96" t="s">
        <v>898</v>
      </c>
      <c r="L210" s="5"/>
    </row>
    <row r="211" spans="1:12" ht="12.75" customHeight="1" x14ac:dyDescent="0.2">
      <c r="A211" s="96" t="s">
        <v>1044</v>
      </c>
      <c r="B211" s="93" t="str">
        <f t="shared" si="3"/>
        <v>I</v>
      </c>
      <c r="C211" s="96">
        <v>42866.292000000001</v>
      </c>
      <c r="D211" s="94" t="s">
        <v>468</v>
      </c>
      <c r="E211" s="94" t="s">
        <v>1045</v>
      </c>
      <c r="F211" s="93">
        <v>11982</v>
      </c>
      <c r="G211" s="93" t="s">
        <v>796</v>
      </c>
      <c r="I211" s="94"/>
      <c r="J211" s="96" t="s">
        <v>898</v>
      </c>
      <c r="L211" s="5"/>
    </row>
    <row r="212" spans="1:12" ht="12.75" customHeight="1" x14ac:dyDescent="0.2">
      <c r="A212" s="96" t="s">
        <v>1044</v>
      </c>
      <c r="B212" s="93" t="str">
        <f t="shared" si="3"/>
        <v>II</v>
      </c>
      <c r="C212" s="96">
        <v>42866.423999999999</v>
      </c>
      <c r="D212" s="94" t="s">
        <v>468</v>
      </c>
      <c r="E212" s="94" t="s">
        <v>1046</v>
      </c>
      <c r="F212" s="93">
        <v>11982.5</v>
      </c>
      <c r="G212" s="93" t="s">
        <v>1047</v>
      </c>
      <c r="I212" s="94"/>
      <c r="J212" s="96" t="s">
        <v>898</v>
      </c>
      <c r="L212" s="5"/>
    </row>
    <row r="213" spans="1:12" ht="12.75" customHeight="1" x14ac:dyDescent="0.2">
      <c r="A213" s="96" t="s">
        <v>1044</v>
      </c>
      <c r="B213" s="93" t="str">
        <f t="shared" si="3"/>
        <v>II</v>
      </c>
      <c r="C213" s="96">
        <v>42867.364000000001</v>
      </c>
      <c r="D213" s="94" t="s">
        <v>468</v>
      </c>
      <c r="E213" s="94" t="s">
        <v>1048</v>
      </c>
      <c r="F213" s="93">
        <v>11986.5</v>
      </c>
      <c r="G213" s="93" t="s">
        <v>854</v>
      </c>
      <c r="I213" s="94"/>
      <c r="J213" s="96" t="s">
        <v>898</v>
      </c>
      <c r="L213" s="5"/>
    </row>
    <row r="214" spans="1:12" ht="12.75" customHeight="1" x14ac:dyDescent="0.2">
      <c r="A214" s="96" t="s">
        <v>1044</v>
      </c>
      <c r="B214" s="93" t="str">
        <f t="shared" si="3"/>
        <v>I</v>
      </c>
      <c r="C214" s="96">
        <v>42869.383000000002</v>
      </c>
      <c r="D214" s="94" t="s">
        <v>468</v>
      </c>
      <c r="E214" s="94" t="s">
        <v>1049</v>
      </c>
      <c r="F214" s="93">
        <v>11995</v>
      </c>
      <c r="G214" s="93" t="s">
        <v>827</v>
      </c>
      <c r="I214" s="94"/>
      <c r="J214" s="96" t="s">
        <v>898</v>
      </c>
      <c r="L214" s="5"/>
    </row>
    <row r="215" spans="1:12" ht="12.75" customHeight="1" x14ac:dyDescent="0.2">
      <c r="A215" s="96" t="s">
        <v>1044</v>
      </c>
      <c r="B215" s="93" t="str">
        <f t="shared" si="3"/>
        <v>I</v>
      </c>
      <c r="C215" s="96">
        <v>42870.33</v>
      </c>
      <c r="D215" s="94" t="s">
        <v>468</v>
      </c>
      <c r="E215" s="94" t="s">
        <v>1050</v>
      </c>
      <c r="F215" s="93">
        <v>11999</v>
      </c>
      <c r="G215" s="93" t="s">
        <v>785</v>
      </c>
      <c r="I215" s="94"/>
      <c r="J215" s="96" t="s">
        <v>898</v>
      </c>
      <c r="L215" s="5"/>
    </row>
    <row r="216" spans="1:12" ht="12.75" customHeight="1" x14ac:dyDescent="0.2">
      <c r="A216" s="96" t="s">
        <v>1044</v>
      </c>
      <c r="B216" s="93" t="str">
        <f t="shared" si="3"/>
        <v>II</v>
      </c>
      <c r="C216" s="96">
        <v>42871.633999999998</v>
      </c>
      <c r="D216" s="94" t="s">
        <v>468</v>
      </c>
      <c r="E216" s="94" t="s">
        <v>1051</v>
      </c>
      <c r="F216" s="93">
        <v>12004.5</v>
      </c>
      <c r="G216" s="93" t="s">
        <v>804</v>
      </c>
      <c r="I216" s="94"/>
      <c r="J216" s="96" t="s">
        <v>851</v>
      </c>
      <c r="L216" s="5"/>
    </row>
    <row r="217" spans="1:12" ht="12.75" customHeight="1" x14ac:dyDescent="0.2">
      <c r="A217" s="96" t="s">
        <v>1044</v>
      </c>
      <c r="B217" s="93" t="str">
        <f t="shared" si="3"/>
        <v>II</v>
      </c>
      <c r="C217" s="96">
        <v>42872.36</v>
      </c>
      <c r="D217" s="94" t="s">
        <v>468</v>
      </c>
      <c r="E217" s="94" t="s">
        <v>1052</v>
      </c>
      <c r="F217" s="93">
        <v>12007.5</v>
      </c>
      <c r="G217" s="93" t="s">
        <v>1010</v>
      </c>
      <c r="I217" s="94"/>
      <c r="J217" s="96" t="s">
        <v>851</v>
      </c>
      <c r="L217" s="5"/>
    </row>
    <row r="218" spans="1:12" ht="12.75" customHeight="1" x14ac:dyDescent="0.2">
      <c r="A218" s="96" t="s">
        <v>1055</v>
      </c>
      <c r="B218" s="93" t="str">
        <f t="shared" si="3"/>
        <v>I</v>
      </c>
      <c r="C218" s="96">
        <v>42873.648999999998</v>
      </c>
      <c r="D218" s="94" t="s">
        <v>468</v>
      </c>
      <c r="E218" s="94" t="s">
        <v>1053</v>
      </c>
      <c r="F218" s="93">
        <v>12013</v>
      </c>
      <c r="G218" s="93" t="s">
        <v>792</v>
      </c>
      <c r="I218" s="94"/>
      <c r="J218" s="96" t="s">
        <v>1054</v>
      </c>
      <c r="L218" s="5"/>
    </row>
    <row r="219" spans="1:12" ht="12.75" customHeight="1" x14ac:dyDescent="0.2">
      <c r="A219" s="96" t="s">
        <v>1044</v>
      </c>
      <c r="B219" s="93" t="str">
        <f t="shared" si="3"/>
        <v>I</v>
      </c>
      <c r="C219" s="96">
        <v>42874.368999999999</v>
      </c>
      <c r="D219" s="94" t="s">
        <v>468</v>
      </c>
      <c r="E219" s="94" t="s">
        <v>1056</v>
      </c>
      <c r="F219" s="93">
        <v>12016</v>
      </c>
      <c r="G219" s="93" t="s">
        <v>850</v>
      </c>
      <c r="I219" s="94"/>
      <c r="J219" s="96" t="s">
        <v>868</v>
      </c>
      <c r="L219" s="5"/>
    </row>
    <row r="220" spans="1:12" ht="12.75" customHeight="1" x14ac:dyDescent="0.2">
      <c r="A220" s="96" t="s">
        <v>1055</v>
      </c>
      <c r="B220" s="93" t="str">
        <f t="shared" si="3"/>
        <v>I</v>
      </c>
      <c r="C220" s="96">
        <v>42874.608999999997</v>
      </c>
      <c r="D220" s="94" t="s">
        <v>468</v>
      </c>
      <c r="E220" s="94" t="s">
        <v>1057</v>
      </c>
      <c r="F220" s="93">
        <v>12017</v>
      </c>
      <c r="G220" s="93" t="s">
        <v>802</v>
      </c>
      <c r="I220" s="94"/>
      <c r="J220" s="96" t="s">
        <v>1054</v>
      </c>
      <c r="L220" s="5"/>
    </row>
    <row r="221" spans="1:12" ht="12.75" customHeight="1" x14ac:dyDescent="0.2">
      <c r="A221" s="96" t="s">
        <v>1044</v>
      </c>
      <c r="B221" s="93" t="str">
        <f t="shared" si="3"/>
        <v>II</v>
      </c>
      <c r="C221" s="96">
        <v>42885.408000000003</v>
      </c>
      <c r="D221" s="94" t="s">
        <v>468</v>
      </c>
      <c r="E221" s="94" t="s">
        <v>1058</v>
      </c>
      <c r="F221" s="93">
        <v>12062.5</v>
      </c>
      <c r="G221" s="93" t="s">
        <v>802</v>
      </c>
      <c r="I221" s="94"/>
      <c r="J221" s="96" t="s">
        <v>898</v>
      </c>
      <c r="L221" s="5"/>
    </row>
    <row r="222" spans="1:12" ht="12.75" customHeight="1" x14ac:dyDescent="0.2">
      <c r="A222" s="96" t="s">
        <v>1044</v>
      </c>
      <c r="B222" s="93" t="str">
        <f t="shared" si="3"/>
        <v>II</v>
      </c>
      <c r="C222" s="96">
        <v>42886.345999999998</v>
      </c>
      <c r="D222" s="94" t="s">
        <v>468</v>
      </c>
      <c r="E222" s="94" t="s">
        <v>1059</v>
      </c>
      <c r="F222" s="93">
        <v>12066.5</v>
      </c>
      <c r="G222" s="93" t="s">
        <v>798</v>
      </c>
      <c r="I222" s="94"/>
      <c r="J222" s="96" t="s">
        <v>898</v>
      </c>
      <c r="L222" s="5"/>
    </row>
    <row r="223" spans="1:12" ht="12.75" customHeight="1" x14ac:dyDescent="0.2">
      <c r="A223" s="96" t="s">
        <v>1055</v>
      </c>
      <c r="B223" s="93" t="str">
        <f t="shared" si="3"/>
        <v>I</v>
      </c>
      <c r="C223" s="96">
        <v>42897.63</v>
      </c>
      <c r="D223" s="94" t="s">
        <v>468</v>
      </c>
      <c r="E223" s="94" t="s">
        <v>1060</v>
      </c>
      <c r="F223" s="93">
        <v>12114</v>
      </c>
      <c r="G223" s="93" t="s">
        <v>800</v>
      </c>
      <c r="I223" s="94"/>
      <c r="J223" s="96" t="s">
        <v>1054</v>
      </c>
      <c r="L223" s="5"/>
    </row>
    <row r="224" spans="1:12" ht="12.75" customHeight="1" x14ac:dyDescent="0.2">
      <c r="A224" s="96" t="s">
        <v>1044</v>
      </c>
      <c r="B224" s="93" t="str">
        <f t="shared" si="3"/>
        <v>II</v>
      </c>
      <c r="C224" s="96">
        <v>42899.404000000002</v>
      </c>
      <c r="D224" s="94" t="s">
        <v>468</v>
      </c>
      <c r="E224" s="94" t="s">
        <v>1061</v>
      </c>
      <c r="F224" s="93">
        <v>12121.5</v>
      </c>
      <c r="G224" s="93" t="s">
        <v>804</v>
      </c>
      <c r="I224" s="94"/>
      <c r="J224" s="96" t="s">
        <v>898</v>
      </c>
      <c r="L224" s="5"/>
    </row>
    <row r="225" spans="1:12" ht="12.75" customHeight="1" x14ac:dyDescent="0.2">
      <c r="A225" s="96" t="s">
        <v>1063</v>
      </c>
      <c r="B225" s="93" t="str">
        <f t="shared" si="3"/>
        <v>II</v>
      </c>
      <c r="C225" s="96">
        <v>42900.353000000003</v>
      </c>
      <c r="D225" s="94" t="s">
        <v>468</v>
      </c>
      <c r="E225" s="94" t="s">
        <v>1062</v>
      </c>
      <c r="F225" s="93">
        <v>12125.5</v>
      </c>
      <c r="G225" s="93" t="s">
        <v>804</v>
      </c>
      <c r="I225" s="94"/>
      <c r="J225" s="96" t="s">
        <v>872</v>
      </c>
      <c r="L225" s="5"/>
    </row>
    <row r="226" spans="1:12" ht="12.75" customHeight="1" x14ac:dyDescent="0.2">
      <c r="A226" s="96" t="s">
        <v>1063</v>
      </c>
      <c r="B226" s="93" t="str">
        <f t="shared" si="3"/>
        <v>II</v>
      </c>
      <c r="C226" s="96">
        <v>42900.368000000002</v>
      </c>
      <c r="D226" s="94" t="s">
        <v>468</v>
      </c>
      <c r="E226" s="94" t="s">
        <v>1064</v>
      </c>
      <c r="F226" s="93">
        <v>12125.5</v>
      </c>
      <c r="G226" s="93" t="s">
        <v>1065</v>
      </c>
      <c r="I226" s="94"/>
      <c r="J226" s="96" t="s">
        <v>898</v>
      </c>
      <c r="L226" s="5"/>
    </row>
    <row r="227" spans="1:12" ht="12.75" customHeight="1" x14ac:dyDescent="0.2">
      <c r="A227" s="96" t="s">
        <v>1063</v>
      </c>
      <c r="B227" s="93" t="str">
        <f t="shared" si="3"/>
        <v>II</v>
      </c>
      <c r="C227" s="96">
        <v>42904.373</v>
      </c>
      <c r="D227" s="94" t="s">
        <v>468</v>
      </c>
      <c r="E227" s="94" t="s">
        <v>1066</v>
      </c>
      <c r="F227" s="93">
        <v>12142.5</v>
      </c>
      <c r="G227" s="93" t="s">
        <v>1067</v>
      </c>
      <c r="I227" s="94"/>
      <c r="J227" s="96" t="s">
        <v>898</v>
      </c>
      <c r="L227" s="5"/>
    </row>
    <row r="228" spans="1:12" ht="12.75" customHeight="1" x14ac:dyDescent="0.2">
      <c r="A228" s="96" t="s">
        <v>1063</v>
      </c>
      <c r="B228" s="93" t="str">
        <f t="shared" si="3"/>
        <v>II</v>
      </c>
      <c r="C228" s="96">
        <v>42904.394999999997</v>
      </c>
      <c r="D228" s="94" t="s">
        <v>468</v>
      </c>
      <c r="E228" s="94" t="s">
        <v>1068</v>
      </c>
      <c r="F228" s="93">
        <v>12142.5</v>
      </c>
      <c r="G228" s="93" t="s">
        <v>839</v>
      </c>
      <c r="I228" s="94"/>
      <c r="J228" s="96" t="s">
        <v>868</v>
      </c>
      <c r="L228" s="5"/>
    </row>
    <row r="229" spans="1:12" ht="12.75" customHeight="1" x14ac:dyDescent="0.2">
      <c r="A229" s="96" t="s">
        <v>1063</v>
      </c>
      <c r="B229" s="93" t="str">
        <f t="shared" si="3"/>
        <v>II</v>
      </c>
      <c r="C229" s="96">
        <v>42913.409</v>
      </c>
      <c r="D229" s="94" t="s">
        <v>468</v>
      </c>
      <c r="E229" s="94" t="s">
        <v>1069</v>
      </c>
      <c r="F229" s="93">
        <v>12180.5</v>
      </c>
      <c r="G229" s="93" t="s">
        <v>854</v>
      </c>
      <c r="I229" s="94"/>
      <c r="J229" s="96" t="s">
        <v>898</v>
      </c>
      <c r="L229" s="5"/>
    </row>
    <row r="230" spans="1:12" ht="12.75" customHeight="1" x14ac:dyDescent="0.2">
      <c r="A230" s="96" t="s">
        <v>1063</v>
      </c>
      <c r="B230" s="93" t="str">
        <f t="shared" si="3"/>
        <v>I</v>
      </c>
      <c r="C230" s="96">
        <v>42916.375</v>
      </c>
      <c r="D230" s="94" t="s">
        <v>468</v>
      </c>
      <c r="E230" s="94" t="s">
        <v>1070</v>
      </c>
      <c r="F230" s="93">
        <v>12193</v>
      </c>
      <c r="G230" s="93" t="s">
        <v>785</v>
      </c>
      <c r="I230" s="94"/>
      <c r="J230" s="96" t="s">
        <v>898</v>
      </c>
      <c r="L230" s="5"/>
    </row>
    <row r="231" spans="1:12" ht="12.75" customHeight="1" x14ac:dyDescent="0.2">
      <c r="A231" s="96" t="s">
        <v>1063</v>
      </c>
      <c r="B231" s="93" t="str">
        <f t="shared" si="3"/>
        <v>I</v>
      </c>
      <c r="C231" s="96">
        <v>42916.394</v>
      </c>
      <c r="D231" s="94" t="s">
        <v>468</v>
      </c>
      <c r="E231" s="94" t="s">
        <v>1071</v>
      </c>
      <c r="F231" s="93">
        <v>12193</v>
      </c>
      <c r="G231" s="93" t="s">
        <v>1072</v>
      </c>
      <c r="I231" s="94"/>
      <c r="J231" s="96" t="s">
        <v>868</v>
      </c>
      <c r="L231" s="5"/>
    </row>
    <row r="232" spans="1:12" ht="12.75" customHeight="1" x14ac:dyDescent="0.2">
      <c r="A232" s="96" t="s">
        <v>1055</v>
      </c>
      <c r="B232" s="93" t="str">
        <f t="shared" si="3"/>
        <v>II</v>
      </c>
      <c r="C232" s="96">
        <v>42917.678999999996</v>
      </c>
      <c r="D232" s="94" t="s">
        <v>468</v>
      </c>
      <c r="E232" s="94" t="s">
        <v>1073</v>
      </c>
      <c r="F232" s="93">
        <v>12198.5</v>
      </c>
      <c r="G232" s="93" t="s">
        <v>804</v>
      </c>
      <c r="I232" s="94"/>
      <c r="J232" s="96" t="s">
        <v>1054</v>
      </c>
      <c r="L232" s="5"/>
    </row>
    <row r="233" spans="1:12" ht="12.75" customHeight="1" x14ac:dyDescent="0.2">
      <c r="A233" s="97" t="s">
        <v>1040</v>
      </c>
      <c r="B233" s="93" t="str">
        <f t="shared" si="3"/>
        <v>I</v>
      </c>
      <c r="C233" s="96">
        <v>42920.642999999996</v>
      </c>
      <c r="D233" s="94" t="s">
        <v>468</v>
      </c>
      <c r="E233" s="94" t="s">
        <v>1074</v>
      </c>
      <c r="F233" s="93">
        <v>12211</v>
      </c>
      <c r="G233" s="93" t="s">
        <v>792</v>
      </c>
      <c r="I233" s="94"/>
      <c r="J233" s="96" t="s">
        <v>1039</v>
      </c>
      <c r="L233" s="5"/>
    </row>
    <row r="234" spans="1:12" ht="12.75" customHeight="1" x14ac:dyDescent="0.2">
      <c r="A234" s="97" t="s">
        <v>1040</v>
      </c>
      <c r="B234" s="93" t="str">
        <f t="shared" si="3"/>
        <v>II</v>
      </c>
      <c r="C234" s="96">
        <v>42922.665000000001</v>
      </c>
      <c r="D234" s="94" t="s">
        <v>468</v>
      </c>
      <c r="E234" s="94" t="s">
        <v>1075</v>
      </c>
      <c r="F234" s="93">
        <v>12219.5</v>
      </c>
      <c r="G234" s="93" t="s">
        <v>785</v>
      </c>
      <c r="I234" s="94"/>
      <c r="J234" s="96" t="s">
        <v>1039</v>
      </c>
      <c r="L234" s="5"/>
    </row>
    <row r="235" spans="1:12" ht="12.75" customHeight="1" x14ac:dyDescent="0.2">
      <c r="A235" s="96" t="s">
        <v>1063</v>
      </c>
      <c r="B235" s="93" t="str">
        <f t="shared" si="3"/>
        <v>II</v>
      </c>
      <c r="C235" s="96">
        <v>42923.370999999999</v>
      </c>
      <c r="D235" s="94" t="s">
        <v>468</v>
      </c>
      <c r="E235" s="94" t="s">
        <v>1076</v>
      </c>
      <c r="F235" s="93">
        <v>12222.5</v>
      </c>
      <c r="G235" s="93" t="s">
        <v>781</v>
      </c>
      <c r="I235" s="94"/>
      <c r="J235" s="96" t="s">
        <v>898</v>
      </c>
      <c r="L235" s="5"/>
    </row>
    <row r="236" spans="1:12" ht="12.75" customHeight="1" x14ac:dyDescent="0.2">
      <c r="A236" s="97" t="s">
        <v>1040</v>
      </c>
      <c r="B236" s="93" t="str">
        <f t="shared" si="3"/>
        <v>I</v>
      </c>
      <c r="C236" s="96">
        <v>42925.637999999999</v>
      </c>
      <c r="D236" s="94" t="s">
        <v>468</v>
      </c>
      <c r="E236" s="94" t="s">
        <v>1077</v>
      </c>
      <c r="F236" s="93">
        <v>12232</v>
      </c>
      <c r="G236" s="93" t="s">
        <v>802</v>
      </c>
      <c r="I236" s="94"/>
      <c r="J236" s="96" t="s">
        <v>1039</v>
      </c>
      <c r="L236" s="5"/>
    </row>
    <row r="237" spans="1:12" ht="12.75" customHeight="1" x14ac:dyDescent="0.2">
      <c r="A237" s="96" t="s">
        <v>1055</v>
      </c>
      <c r="B237" s="93" t="str">
        <f t="shared" si="3"/>
        <v>I</v>
      </c>
      <c r="C237" s="96">
        <v>42932.747000000003</v>
      </c>
      <c r="D237" s="94" t="s">
        <v>468</v>
      </c>
      <c r="E237" s="94" t="s">
        <v>1078</v>
      </c>
      <c r="F237" s="93">
        <v>12262</v>
      </c>
      <c r="G237" s="93" t="s">
        <v>798</v>
      </c>
      <c r="I237" s="94"/>
      <c r="J237" s="96" t="s">
        <v>1079</v>
      </c>
      <c r="L237" s="5"/>
    </row>
    <row r="238" spans="1:12" ht="12.75" customHeight="1" x14ac:dyDescent="0.2">
      <c r="A238" s="96" t="s">
        <v>1055</v>
      </c>
      <c r="B238" s="93" t="str">
        <f t="shared" si="3"/>
        <v>I</v>
      </c>
      <c r="C238" s="96">
        <v>42932.752999999997</v>
      </c>
      <c r="D238" s="94" t="s">
        <v>468</v>
      </c>
      <c r="E238" s="94" t="s">
        <v>1080</v>
      </c>
      <c r="F238" s="93">
        <v>12262</v>
      </c>
      <c r="G238" s="93" t="s">
        <v>854</v>
      </c>
      <c r="I238" s="94"/>
      <c r="J238" s="96" t="s">
        <v>1081</v>
      </c>
      <c r="L238" s="5"/>
    </row>
    <row r="239" spans="1:12" ht="12.75" customHeight="1" x14ac:dyDescent="0.2">
      <c r="A239" s="96" t="s">
        <v>1055</v>
      </c>
      <c r="B239" s="93" t="str">
        <f t="shared" si="3"/>
        <v>I</v>
      </c>
      <c r="C239" s="96">
        <v>42932.754999999997</v>
      </c>
      <c r="D239" s="94" t="s">
        <v>468</v>
      </c>
      <c r="E239" s="94" t="s">
        <v>1082</v>
      </c>
      <c r="F239" s="93">
        <v>12262</v>
      </c>
      <c r="G239" s="93" t="s">
        <v>827</v>
      </c>
      <c r="I239" s="94"/>
      <c r="J239" s="96" t="s">
        <v>1083</v>
      </c>
      <c r="L239" s="5"/>
    </row>
    <row r="240" spans="1:12" ht="12.75" customHeight="1" x14ac:dyDescent="0.2">
      <c r="A240" s="96" t="s">
        <v>1055</v>
      </c>
      <c r="B240" s="93" t="str">
        <f t="shared" si="3"/>
        <v>I</v>
      </c>
      <c r="C240" s="96">
        <v>42933.696000000004</v>
      </c>
      <c r="D240" s="94" t="s">
        <v>468</v>
      </c>
      <c r="E240" s="94" t="s">
        <v>1084</v>
      </c>
      <c r="F240" s="93">
        <v>12266</v>
      </c>
      <c r="G240" s="93" t="s">
        <v>798</v>
      </c>
      <c r="I240" s="94"/>
      <c r="J240" s="96" t="s">
        <v>1085</v>
      </c>
      <c r="L240" s="5"/>
    </row>
    <row r="241" spans="1:12" ht="12.75" customHeight="1" x14ac:dyDescent="0.2">
      <c r="A241" s="96" t="s">
        <v>1063</v>
      </c>
      <c r="B241" s="93" t="str">
        <f t="shared" si="3"/>
        <v>II</v>
      </c>
      <c r="C241" s="96">
        <v>42937.377999999997</v>
      </c>
      <c r="D241" s="94" t="s">
        <v>468</v>
      </c>
      <c r="E241" s="94" t="s">
        <v>1086</v>
      </c>
      <c r="F241" s="93">
        <v>12281.5</v>
      </c>
      <c r="G241" s="93" t="s">
        <v>815</v>
      </c>
      <c r="I241" s="94"/>
      <c r="J241" s="96" t="s">
        <v>872</v>
      </c>
      <c r="L241" s="5"/>
    </row>
    <row r="242" spans="1:12" ht="12.75" customHeight="1" x14ac:dyDescent="0.2">
      <c r="A242" s="96" t="s">
        <v>1055</v>
      </c>
      <c r="B242" s="93" t="str">
        <f t="shared" si="3"/>
        <v>I</v>
      </c>
      <c r="C242" s="96">
        <v>42937.728000000003</v>
      </c>
      <c r="D242" s="94" t="s">
        <v>468</v>
      </c>
      <c r="E242" s="94" t="s">
        <v>1087</v>
      </c>
      <c r="F242" s="93">
        <v>12283</v>
      </c>
      <c r="G242" s="93" t="s">
        <v>825</v>
      </c>
      <c r="I242" s="94"/>
      <c r="J242" s="96" t="s">
        <v>1083</v>
      </c>
      <c r="L242" s="5"/>
    </row>
    <row r="243" spans="1:12" ht="12.75" customHeight="1" x14ac:dyDescent="0.2">
      <c r="A243" s="96" t="s">
        <v>1063</v>
      </c>
      <c r="B243" s="93" t="str">
        <f t="shared" si="3"/>
        <v>II</v>
      </c>
      <c r="C243" s="96">
        <v>42951.379000000001</v>
      </c>
      <c r="D243" s="94" t="s">
        <v>468</v>
      </c>
      <c r="E243" s="94" t="s">
        <v>1088</v>
      </c>
      <c r="F243" s="93">
        <v>12340.5</v>
      </c>
      <c r="G243" s="93" t="s">
        <v>792</v>
      </c>
      <c r="I243" s="94"/>
      <c r="J243" s="96" t="s">
        <v>898</v>
      </c>
      <c r="L243" s="5"/>
    </row>
    <row r="244" spans="1:12" ht="12.75" customHeight="1" x14ac:dyDescent="0.2">
      <c r="A244" s="96" t="s">
        <v>1063</v>
      </c>
      <c r="B244" s="93" t="str">
        <f t="shared" si="3"/>
        <v>I</v>
      </c>
      <c r="C244" s="96">
        <v>42953.411999999997</v>
      </c>
      <c r="D244" s="94" t="s">
        <v>468</v>
      </c>
      <c r="E244" s="94" t="s">
        <v>1089</v>
      </c>
      <c r="F244" s="93">
        <v>12349</v>
      </c>
      <c r="G244" s="93" t="s">
        <v>913</v>
      </c>
      <c r="I244" s="94"/>
      <c r="J244" s="96" t="s">
        <v>898</v>
      </c>
      <c r="L244" s="5"/>
    </row>
    <row r="245" spans="1:12" ht="12.75" customHeight="1" x14ac:dyDescent="0.2">
      <c r="A245" s="96" t="s">
        <v>1063</v>
      </c>
      <c r="B245" s="93" t="str">
        <f t="shared" si="3"/>
        <v>I</v>
      </c>
      <c r="C245" s="96">
        <v>42958.383999999998</v>
      </c>
      <c r="D245" s="94" t="s">
        <v>468</v>
      </c>
      <c r="E245" s="94" t="s">
        <v>1090</v>
      </c>
      <c r="F245" s="93">
        <v>12370</v>
      </c>
      <c r="G245" s="93" t="s">
        <v>804</v>
      </c>
      <c r="I245" s="94"/>
      <c r="J245" s="96" t="s">
        <v>898</v>
      </c>
      <c r="L245" s="5"/>
    </row>
    <row r="246" spans="1:12" ht="12.75" customHeight="1" x14ac:dyDescent="0.2">
      <c r="A246" s="96" t="s">
        <v>1092</v>
      </c>
      <c r="B246" s="93" t="str">
        <f t="shared" si="3"/>
        <v>II</v>
      </c>
      <c r="C246" s="96">
        <v>42975.353000000003</v>
      </c>
      <c r="D246" s="94" t="s">
        <v>468</v>
      </c>
      <c r="E246" s="94" t="s">
        <v>1091</v>
      </c>
      <c r="F246" s="93">
        <v>12441.5</v>
      </c>
      <c r="G246" s="93" t="s">
        <v>815</v>
      </c>
      <c r="I246" s="94"/>
      <c r="J246" s="96" t="s">
        <v>898</v>
      </c>
      <c r="L246" s="5"/>
    </row>
    <row r="247" spans="1:12" ht="12.75" customHeight="1" x14ac:dyDescent="0.2">
      <c r="A247" s="96" t="s">
        <v>1055</v>
      </c>
      <c r="B247" s="93" t="str">
        <f t="shared" si="3"/>
        <v>I</v>
      </c>
      <c r="C247" s="96">
        <v>43165.826999999997</v>
      </c>
      <c r="D247" s="94" t="s">
        <v>468</v>
      </c>
      <c r="E247" s="94" t="s">
        <v>1093</v>
      </c>
      <c r="F247" s="93">
        <v>13244</v>
      </c>
      <c r="G247" s="93" t="s">
        <v>812</v>
      </c>
      <c r="I247" s="94"/>
      <c r="J247" s="96" t="s">
        <v>1083</v>
      </c>
      <c r="L247" s="5"/>
    </row>
    <row r="248" spans="1:12" ht="12.75" customHeight="1" x14ac:dyDescent="0.2">
      <c r="A248" s="96" t="s">
        <v>1055</v>
      </c>
      <c r="B248" s="93" t="str">
        <f t="shared" si="3"/>
        <v>I</v>
      </c>
      <c r="C248" s="96">
        <v>43165.834000000003</v>
      </c>
      <c r="D248" s="94" t="s">
        <v>468</v>
      </c>
      <c r="E248" s="94" t="s">
        <v>1094</v>
      </c>
      <c r="F248" s="93">
        <v>13244</v>
      </c>
      <c r="G248" s="93" t="s">
        <v>1042</v>
      </c>
      <c r="I248" s="94"/>
      <c r="J248" s="96" t="s">
        <v>1079</v>
      </c>
      <c r="L248" s="5"/>
    </row>
    <row r="249" spans="1:12" ht="12.75" customHeight="1" x14ac:dyDescent="0.2">
      <c r="A249" s="96" t="s">
        <v>1096</v>
      </c>
      <c r="B249" s="93" t="str">
        <f t="shared" si="3"/>
        <v>II</v>
      </c>
      <c r="C249" s="96">
        <v>43210.33</v>
      </c>
      <c r="D249" s="94" t="s">
        <v>468</v>
      </c>
      <c r="E249" s="94" t="s">
        <v>1095</v>
      </c>
      <c r="F249" s="93">
        <v>13431.5</v>
      </c>
      <c r="G249" s="93" t="s">
        <v>812</v>
      </c>
      <c r="I249" s="94"/>
      <c r="J249" s="96" t="s">
        <v>898</v>
      </c>
      <c r="L249" s="5"/>
    </row>
    <row r="250" spans="1:12" ht="12.75" customHeight="1" x14ac:dyDescent="0.2">
      <c r="A250" s="96" t="s">
        <v>1096</v>
      </c>
      <c r="B250" s="93" t="str">
        <f t="shared" si="3"/>
        <v>I</v>
      </c>
      <c r="C250" s="96">
        <v>43212.339</v>
      </c>
      <c r="D250" s="94" t="s">
        <v>468</v>
      </c>
      <c r="E250" s="94" t="s">
        <v>1097</v>
      </c>
      <c r="F250" s="93">
        <v>13440</v>
      </c>
      <c r="G250" s="93" t="s">
        <v>781</v>
      </c>
      <c r="I250" s="94"/>
      <c r="J250" s="96" t="s">
        <v>898</v>
      </c>
      <c r="L250" s="5"/>
    </row>
    <row r="251" spans="1:12" ht="12.75" customHeight="1" x14ac:dyDescent="0.2">
      <c r="A251" s="96" t="s">
        <v>1100</v>
      </c>
      <c r="B251" s="93" t="str">
        <f t="shared" si="3"/>
        <v>I</v>
      </c>
      <c r="C251" s="96">
        <v>43244.394</v>
      </c>
      <c r="D251" s="94" t="s">
        <v>468</v>
      </c>
      <c r="E251" s="94" t="s">
        <v>1098</v>
      </c>
      <c r="F251" s="93">
        <v>13575</v>
      </c>
      <c r="G251" s="93" t="s">
        <v>802</v>
      </c>
      <c r="I251" s="94"/>
      <c r="J251" s="96" t="s">
        <v>1099</v>
      </c>
      <c r="L251" s="5"/>
    </row>
    <row r="252" spans="1:12" ht="12.75" customHeight="1" x14ac:dyDescent="0.2">
      <c r="A252" s="96" t="s">
        <v>1100</v>
      </c>
      <c r="B252" s="93" t="str">
        <f t="shared" si="3"/>
        <v>I</v>
      </c>
      <c r="C252" s="96">
        <v>43249.391000000003</v>
      </c>
      <c r="D252" s="94" t="s">
        <v>468</v>
      </c>
      <c r="E252" s="94" t="s">
        <v>1101</v>
      </c>
      <c r="F252" s="93">
        <v>13596</v>
      </c>
      <c r="G252" s="93" t="s">
        <v>1102</v>
      </c>
      <c r="I252" s="94"/>
      <c r="J252" s="96" t="s">
        <v>1099</v>
      </c>
      <c r="L252" s="5"/>
    </row>
    <row r="253" spans="1:12" ht="12.75" customHeight="1" x14ac:dyDescent="0.2">
      <c r="A253" s="96" t="s">
        <v>1096</v>
      </c>
      <c r="B253" s="93" t="str">
        <f t="shared" si="3"/>
        <v>I</v>
      </c>
      <c r="C253" s="96">
        <v>43250.324000000001</v>
      </c>
      <c r="D253" s="94" t="s">
        <v>468</v>
      </c>
      <c r="E253" s="94" t="s">
        <v>1103</v>
      </c>
      <c r="F253" s="93">
        <v>13600</v>
      </c>
      <c r="G253" s="93" t="s">
        <v>827</v>
      </c>
      <c r="I253" s="94"/>
      <c r="J253" s="96" t="s">
        <v>898</v>
      </c>
      <c r="L253" s="5"/>
    </row>
    <row r="254" spans="1:12" ht="12.75" customHeight="1" x14ac:dyDescent="0.2">
      <c r="A254" s="96" t="s">
        <v>1100</v>
      </c>
      <c r="B254" s="93" t="str">
        <f t="shared" si="3"/>
        <v>I</v>
      </c>
      <c r="C254" s="96">
        <v>43250.328999999998</v>
      </c>
      <c r="D254" s="94" t="s">
        <v>468</v>
      </c>
      <c r="E254" s="94" t="s">
        <v>1104</v>
      </c>
      <c r="F254" s="93">
        <v>13600</v>
      </c>
      <c r="G254" s="93" t="s">
        <v>883</v>
      </c>
      <c r="I254" s="94"/>
      <c r="J254" s="96" t="s">
        <v>1099</v>
      </c>
      <c r="L254" s="5"/>
    </row>
    <row r="255" spans="1:12" ht="12.75" customHeight="1" x14ac:dyDescent="0.2">
      <c r="A255" s="96" t="s">
        <v>1096</v>
      </c>
      <c r="B255" s="93" t="str">
        <f t="shared" si="3"/>
        <v>I</v>
      </c>
      <c r="C255" s="96">
        <v>43254.358</v>
      </c>
      <c r="D255" s="94" t="s">
        <v>468</v>
      </c>
      <c r="E255" s="94" t="s">
        <v>1105</v>
      </c>
      <c r="F255" s="93">
        <v>13617</v>
      </c>
      <c r="G255" s="93" t="s">
        <v>827</v>
      </c>
      <c r="I255" s="94"/>
      <c r="J255" s="96" t="s">
        <v>898</v>
      </c>
      <c r="L255" s="5"/>
    </row>
    <row r="256" spans="1:12" ht="12.75" customHeight="1" x14ac:dyDescent="0.2">
      <c r="A256" s="96" t="s">
        <v>1055</v>
      </c>
      <c r="B256" s="93" t="str">
        <f t="shared" si="3"/>
        <v>I</v>
      </c>
      <c r="C256" s="96">
        <v>43260.767</v>
      </c>
      <c r="D256" s="94" t="s">
        <v>468</v>
      </c>
      <c r="E256" s="94" t="s">
        <v>1106</v>
      </c>
      <c r="F256" s="93">
        <v>13644</v>
      </c>
      <c r="G256" s="93" t="s">
        <v>827</v>
      </c>
      <c r="I256" s="94"/>
      <c r="J256" s="96" t="s">
        <v>1085</v>
      </c>
      <c r="L256" s="5"/>
    </row>
    <row r="257" spans="1:12" ht="12.75" customHeight="1" x14ac:dyDescent="0.2">
      <c r="A257" s="96" t="s">
        <v>1055</v>
      </c>
      <c r="B257" s="93" t="str">
        <f t="shared" si="3"/>
        <v>I</v>
      </c>
      <c r="C257" s="96">
        <v>43260.767999999996</v>
      </c>
      <c r="D257" s="94" t="s">
        <v>468</v>
      </c>
      <c r="E257" s="94" t="s">
        <v>1107</v>
      </c>
      <c r="F257" s="93">
        <v>13644</v>
      </c>
      <c r="G257" s="93" t="s">
        <v>850</v>
      </c>
      <c r="I257" s="94"/>
      <c r="J257" s="96" t="s">
        <v>1083</v>
      </c>
      <c r="L257" s="5"/>
    </row>
    <row r="258" spans="1:12" ht="12.75" customHeight="1" x14ac:dyDescent="0.2">
      <c r="A258" s="96" t="s">
        <v>1096</v>
      </c>
      <c r="B258" s="93" t="str">
        <f t="shared" si="3"/>
        <v>I</v>
      </c>
      <c r="C258" s="96">
        <v>43281.406999999999</v>
      </c>
      <c r="D258" s="94" t="s">
        <v>468</v>
      </c>
      <c r="E258" s="94" t="s">
        <v>1108</v>
      </c>
      <c r="F258" s="93">
        <v>13731</v>
      </c>
      <c r="G258" s="93" t="s">
        <v>781</v>
      </c>
      <c r="I258" s="94"/>
      <c r="J258" s="96" t="s">
        <v>898</v>
      </c>
      <c r="L258" s="5"/>
    </row>
    <row r="259" spans="1:12" ht="12.75" customHeight="1" x14ac:dyDescent="0.2">
      <c r="A259" s="96" t="s">
        <v>1096</v>
      </c>
      <c r="B259" s="93" t="str">
        <f t="shared" si="3"/>
        <v>II</v>
      </c>
      <c r="C259" s="96">
        <v>43288.411999999997</v>
      </c>
      <c r="D259" s="94" t="s">
        <v>468</v>
      </c>
      <c r="E259" s="94" t="s">
        <v>1109</v>
      </c>
      <c r="F259" s="93">
        <v>13760.5</v>
      </c>
      <c r="G259" s="93" t="s">
        <v>796</v>
      </c>
      <c r="I259" s="94"/>
      <c r="J259" s="96" t="s">
        <v>898</v>
      </c>
      <c r="L259" s="5"/>
    </row>
    <row r="260" spans="1:12" ht="12.75" customHeight="1" x14ac:dyDescent="0.2">
      <c r="A260" s="96" t="s">
        <v>1100</v>
      </c>
      <c r="B260" s="93" t="str">
        <f t="shared" si="3"/>
        <v>I</v>
      </c>
      <c r="C260" s="96">
        <v>43291.387999999999</v>
      </c>
      <c r="D260" s="94" t="s">
        <v>468</v>
      </c>
      <c r="E260" s="94" t="s">
        <v>1110</v>
      </c>
      <c r="F260" s="93">
        <v>13773</v>
      </c>
      <c r="G260" s="93" t="s">
        <v>802</v>
      </c>
      <c r="I260" s="94"/>
      <c r="J260" s="96" t="s">
        <v>1099</v>
      </c>
      <c r="L260" s="5"/>
    </row>
    <row r="261" spans="1:12" ht="12.75" customHeight="1" x14ac:dyDescent="0.2">
      <c r="A261" s="96" t="s">
        <v>1100</v>
      </c>
      <c r="B261" s="93" t="str">
        <f t="shared" si="3"/>
        <v>I</v>
      </c>
      <c r="C261" s="96">
        <v>43299.451000000001</v>
      </c>
      <c r="D261" s="94" t="s">
        <v>468</v>
      </c>
      <c r="E261" s="94" t="s">
        <v>1111</v>
      </c>
      <c r="F261" s="93">
        <v>13807</v>
      </c>
      <c r="G261" s="93" t="s">
        <v>823</v>
      </c>
      <c r="I261" s="94"/>
      <c r="J261" s="96" t="s">
        <v>1099</v>
      </c>
      <c r="L261" s="5"/>
    </row>
    <row r="262" spans="1:12" ht="12.75" customHeight="1" x14ac:dyDescent="0.2">
      <c r="A262" s="96" t="s">
        <v>1113</v>
      </c>
      <c r="B262" s="93" t="str">
        <f t="shared" si="3"/>
        <v>II</v>
      </c>
      <c r="C262" s="96">
        <v>43326.38</v>
      </c>
      <c r="D262" s="94" t="s">
        <v>468</v>
      </c>
      <c r="E262" s="94" t="s">
        <v>1112</v>
      </c>
      <c r="F262" s="93">
        <v>13920.5</v>
      </c>
      <c r="G262" s="93" t="s">
        <v>821</v>
      </c>
      <c r="I262" s="94"/>
      <c r="J262" s="96" t="s">
        <v>898</v>
      </c>
      <c r="L262" s="5"/>
    </row>
    <row r="263" spans="1:12" ht="12.75" customHeight="1" x14ac:dyDescent="0.2">
      <c r="A263" s="96" t="s">
        <v>1115</v>
      </c>
      <c r="B263" s="93" t="str">
        <f t="shared" si="3"/>
        <v>II</v>
      </c>
      <c r="C263" s="96">
        <v>43447.673000000003</v>
      </c>
      <c r="D263" s="94" t="s">
        <v>468</v>
      </c>
      <c r="E263" s="94" t="s">
        <v>1114</v>
      </c>
      <c r="F263" s="93">
        <v>14431.5</v>
      </c>
      <c r="G263" s="93" t="s">
        <v>804</v>
      </c>
      <c r="I263" s="94"/>
      <c r="J263" s="96" t="s">
        <v>851</v>
      </c>
      <c r="L263" s="5"/>
    </row>
    <row r="264" spans="1:12" ht="12.75" customHeight="1" x14ac:dyDescent="0.2">
      <c r="A264" s="96" t="s">
        <v>1055</v>
      </c>
      <c r="B264" s="93" t="str">
        <f t="shared" si="3"/>
        <v>I</v>
      </c>
      <c r="C264" s="96">
        <v>43549.860999999997</v>
      </c>
      <c r="D264" s="94" t="s">
        <v>468</v>
      </c>
      <c r="E264" s="94" t="s">
        <v>1116</v>
      </c>
      <c r="F264" s="93">
        <v>14862</v>
      </c>
      <c r="G264" s="93" t="s">
        <v>1047</v>
      </c>
      <c r="I264" s="94"/>
      <c r="J264" s="96" t="s">
        <v>1083</v>
      </c>
      <c r="L264" s="5"/>
    </row>
    <row r="265" spans="1:12" ht="12.75" customHeight="1" x14ac:dyDescent="0.2">
      <c r="A265" s="96" t="s">
        <v>1118</v>
      </c>
      <c r="B265" s="93" t="str">
        <f t="shared" si="3"/>
        <v>I</v>
      </c>
      <c r="C265" s="96">
        <v>43568.368000000002</v>
      </c>
      <c r="D265" s="94" t="s">
        <v>468</v>
      </c>
      <c r="E265" s="94" t="s">
        <v>1117</v>
      </c>
      <c r="F265" s="93">
        <v>14940</v>
      </c>
      <c r="G265" s="93" t="s">
        <v>850</v>
      </c>
      <c r="I265" s="94"/>
      <c r="J265" s="96" t="s">
        <v>898</v>
      </c>
      <c r="L265" s="5"/>
    </row>
    <row r="266" spans="1:12" ht="12.75" customHeight="1" x14ac:dyDescent="0.2">
      <c r="A266" s="96" t="s">
        <v>1055</v>
      </c>
      <c r="B266" s="93" t="str">
        <f t="shared" si="3"/>
        <v>II</v>
      </c>
      <c r="C266" s="96">
        <v>43610.731</v>
      </c>
      <c r="D266" s="94" t="s">
        <v>468</v>
      </c>
      <c r="E266" s="94" t="s">
        <v>1119</v>
      </c>
      <c r="F266" s="93">
        <v>15118.5</v>
      </c>
      <c r="G266" s="93" t="s">
        <v>854</v>
      </c>
      <c r="I266" s="94"/>
      <c r="J266" s="96" t="s">
        <v>1083</v>
      </c>
      <c r="L266" s="5"/>
    </row>
    <row r="267" spans="1:12" ht="12.75" customHeight="1" x14ac:dyDescent="0.2">
      <c r="A267" s="96" t="s">
        <v>1121</v>
      </c>
      <c r="B267" s="93" t="str">
        <f t="shared" ref="B267:B330" si="4">IF(INT(F267)=F267,"I","II")</f>
        <v>II</v>
      </c>
      <c r="C267" s="96">
        <v>43616.425000000003</v>
      </c>
      <c r="D267" s="94" t="s">
        <v>468</v>
      </c>
      <c r="E267" s="94" t="s">
        <v>1120</v>
      </c>
      <c r="F267" s="93">
        <v>15142.5</v>
      </c>
      <c r="G267" s="93" t="s">
        <v>815</v>
      </c>
      <c r="I267" s="94"/>
      <c r="J267" s="96" t="s">
        <v>851</v>
      </c>
      <c r="L267" s="5"/>
    </row>
    <row r="268" spans="1:12" ht="12.75" customHeight="1" x14ac:dyDescent="0.2">
      <c r="A268" s="96" t="s">
        <v>1121</v>
      </c>
      <c r="B268" s="93" t="str">
        <f t="shared" si="4"/>
        <v>II</v>
      </c>
      <c r="C268" s="96">
        <v>43622.364000000001</v>
      </c>
      <c r="D268" s="94" t="s">
        <v>468</v>
      </c>
      <c r="E268" s="94" t="s">
        <v>1122</v>
      </c>
      <c r="F268" s="93">
        <v>15167.5</v>
      </c>
      <c r="G268" s="93" t="s">
        <v>850</v>
      </c>
      <c r="I268" s="94"/>
      <c r="J268" s="96" t="s">
        <v>851</v>
      </c>
      <c r="L268" s="5"/>
    </row>
    <row r="269" spans="1:12" ht="12.75" customHeight="1" x14ac:dyDescent="0.2">
      <c r="A269" s="96" t="s">
        <v>1121</v>
      </c>
      <c r="B269" s="93" t="str">
        <f t="shared" si="4"/>
        <v>II</v>
      </c>
      <c r="C269" s="96">
        <v>43659.385999999999</v>
      </c>
      <c r="D269" s="94" t="s">
        <v>468</v>
      </c>
      <c r="E269" s="94" t="s">
        <v>1123</v>
      </c>
      <c r="F269" s="93">
        <v>15323.5</v>
      </c>
      <c r="G269" s="93" t="s">
        <v>823</v>
      </c>
      <c r="I269" s="94"/>
      <c r="J269" s="96" t="s">
        <v>898</v>
      </c>
      <c r="L269" s="5"/>
    </row>
    <row r="270" spans="1:12" ht="12.75" customHeight="1" x14ac:dyDescent="0.2">
      <c r="A270" s="96" t="s">
        <v>1121</v>
      </c>
      <c r="B270" s="93" t="str">
        <f t="shared" si="4"/>
        <v>II</v>
      </c>
      <c r="C270" s="96">
        <v>43663.41</v>
      </c>
      <c r="D270" s="94" t="s">
        <v>468</v>
      </c>
      <c r="E270" s="94" t="s">
        <v>1124</v>
      </c>
      <c r="F270" s="93">
        <v>15340.5</v>
      </c>
      <c r="G270" s="93" t="s">
        <v>978</v>
      </c>
      <c r="I270" s="94"/>
      <c r="J270" s="96" t="s">
        <v>898</v>
      </c>
      <c r="L270" s="5"/>
    </row>
    <row r="271" spans="1:12" ht="12.75" customHeight="1" x14ac:dyDescent="0.2">
      <c r="A271" s="96" t="s">
        <v>1126</v>
      </c>
      <c r="B271" s="93" t="str">
        <f t="shared" si="4"/>
        <v>I</v>
      </c>
      <c r="C271" s="96">
        <v>43713.387999999999</v>
      </c>
      <c r="D271" s="94" t="s">
        <v>468</v>
      </c>
      <c r="E271" s="94" t="s">
        <v>1125</v>
      </c>
      <c r="F271" s="93">
        <v>15551</v>
      </c>
      <c r="G271" s="93" t="s">
        <v>839</v>
      </c>
      <c r="I271" s="94"/>
      <c r="J271" s="96" t="s">
        <v>851</v>
      </c>
      <c r="L271" s="5"/>
    </row>
    <row r="272" spans="1:12" ht="12.75" customHeight="1" x14ac:dyDescent="0.2">
      <c r="A272" s="96" t="s">
        <v>1128</v>
      </c>
      <c r="B272" s="93" t="str">
        <f t="shared" si="4"/>
        <v>II</v>
      </c>
      <c r="C272" s="96">
        <v>43831.7</v>
      </c>
      <c r="D272" s="94" t="s">
        <v>468</v>
      </c>
      <c r="E272" s="94" t="s">
        <v>1127</v>
      </c>
      <c r="F272" s="93">
        <v>16049.5</v>
      </c>
      <c r="G272" s="93" t="s">
        <v>854</v>
      </c>
      <c r="I272" s="94"/>
      <c r="J272" s="96" t="s">
        <v>851</v>
      </c>
      <c r="L272" s="5"/>
    </row>
    <row r="273" spans="1:12" ht="12.75" customHeight="1" x14ac:dyDescent="0.2">
      <c r="A273" s="96" t="s">
        <v>1130</v>
      </c>
      <c r="B273" s="93" t="str">
        <f t="shared" si="4"/>
        <v>II</v>
      </c>
      <c r="C273" s="96">
        <v>43932.338000000003</v>
      </c>
      <c r="D273" s="94" t="s">
        <v>468</v>
      </c>
      <c r="E273" s="94" t="s">
        <v>1129</v>
      </c>
      <c r="F273" s="93">
        <v>16473.5</v>
      </c>
      <c r="G273" s="93" t="s">
        <v>850</v>
      </c>
      <c r="I273" s="94"/>
      <c r="J273" s="96" t="s">
        <v>898</v>
      </c>
      <c r="L273" s="5"/>
    </row>
    <row r="274" spans="1:12" ht="12.75" customHeight="1" x14ac:dyDescent="0.2">
      <c r="A274" s="96" t="s">
        <v>1130</v>
      </c>
      <c r="B274" s="93" t="str">
        <f t="shared" si="4"/>
        <v>I</v>
      </c>
      <c r="C274" s="96">
        <v>43957.379000000001</v>
      </c>
      <c r="D274" s="94" t="s">
        <v>468</v>
      </c>
      <c r="E274" s="94" t="s">
        <v>1131</v>
      </c>
      <c r="F274" s="93">
        <v>16579</v>
      </c>
      <c r="G274" s="93" t="s">
        <v>800</v>
      </c>
      <c r="I274" s="94"/>
      <c r="J274" s="96" t="s">
        <v>898</v>
      </c>
      <c r="L274" s="5"/>
    </row>
    <row r="275" spans="1:12" ht="12.75" customHeight="1" x14ac:dyDescent="0.2">
      <c r="A275" s="96" t="s">
        <v>1055</v>
      </c>
      <c r="B275" s="93" t="str">
        <f t="shared" si="4"/>
        <v>I</v>
      </c>
      <c r="C275" s="96">
        <v>43982.773999999998</v>
      </c>
      <c r="D275" s="94" t="s">
        <v>468</v>
      </c>
      <c r="E275" s="94" t="s">
        <v>1132</v>
      </c>
      <c r="F275" s="93">
        <v>16686</v>
      </c>
      <c r="G275" s="93" t="s">
        <v>850</v>
      </c>
      <c r="I275" s="94"/>
      <c r="J275" s="96" t="s">
        <v>1083</v>
      </c>
      <c r="L275" s="5"/>
    </row>
    <row r="276" spans="1:12" ht="12.75" customHeight="1" x14ac:dyDescent="0.2">
      <c r="A276" s="96" t="s">
        <v>1134</v>
      </c>
      <c r="B276" s="93" t="str">
        <f t="shared" si="4"/>
        <v>II</v>
      </c>
      <c r="C276" s="96">
        <v>43983.364999999998</v>
      </c>
      <c r="D276" s="94" t="s">
        <v>468</v>
      </c>
      <c r="E276" s="94" t="s">
        <v>1133</v>
      </c>
      <c r="F276" s="93">
        <v>16688.5</v>
      </c>
      <c r="G276" s="93" t="s">
        <v>812</v>
      </c>
      <c r="I276" s="94"/>
      <c r="J276" s="96" t="s">
        <v>898</v>
      </c>
      <c r="L276" s="5"/>
    </row>
    <row r="277" spans="1:12" ht="12.75" customHeight="1" x14ac:dyDescent="0.2">
      <c r="A277" s="96" t="s">
        <v>1134</v>
      </c>
      <c r="B277" s="93" t="str">
        <f t="shared" si="4"/>
        <v>I</v>
      </c>
      <c r="C277" s="96">
        <v>44008.404999999999</v>
      </c>
      <c r="D277" s="94" t="s">
        <v>468</v>
      </c>
      <c r="E277" s="94" t="s">
        <v>1135</v>
      </c>
      <c r="F277" s="93">
        <v>16794</v>
      </c>
      <c r="G277" s="93" t="s">
        <v>812</v>
      </c>
      <c r="I277" s="94"/>
      <c r="J277" s="96" t="s">
        <v>898</v>
      </c>
      <c r="L277" s="5"/>
    </row>
    <row r="278" spans="1:12" ht="12.75" customHeight="1" x14ac:dyDescent="0.2">
      <c r="A278" s="96" t="s">
        <v>1134</v>
      </c>
      <c r="B278" s="93" t="str">
        <f t="shared" si="4"/>
        <v>II</v>
      </c>
      <c r="C278" s="96">
        <v>44010.423999999999</v>
      </c>
      <c r="D278" s="94" t="s">
        <v>468</v>
      </c>
      <c r="E278" s="94" t="s">
        <v>1136</v>
      </c>
      <c r="F278" s="93">
        <v>16802.5</v>
      </c>
      <c r="G278" s="93" t="s">
        <v>827</v>
      </c>
      <c r="I278" s="94"/>
      <c r="J278" s="96" t="s">
        <v>868</v>
      </c>
      <c r="L278" s="5"/>
    </row>
    <row r="279" spans="1:12" ht="12.75" customHeight="1" x14ac:dyDescent="0.2">
      <c r="A279" s="96" t="s">
        <v>1134</v>
      </c>
      <c r="B279" s="93" t="str">
        <f t="shared" si="4"/>
        <v>I</v>
      </c>
      <c r="C279" s="96">
        <v>44017.421000000002</v>
      </c>
      <c r="D279" s="94" t="s">
        <v>468</v>
      </c>
      <c r="E279" s="94" t="s">
        <v>1137</v>
      </c>
      <c r="F279" s="93">
        <v>16832</v>
      </c>
      <c r="G279" s="93" t="s">
        <v>804</v>
      </c>
      <c r="I279" s="94"/>
      <c r="J279" s="96" t="s">
        <v>898</v>
      </c>
      <c r="L279" s="5"/>
    </row>
    <row r="280" spans="1:12" ht="12.75" customHeight="1" x14ac:dyDescent="0.2">
      <c r="A280" s="96" t="s">
        <v>1139</v>
      </c>
      <c r="B280" s="93" t="str">
        <f t="shared" si="4"/>
        <v>II</v>
      </c>
      <c r="C280" s="96">
        <v>44039.38</v>
      </c>
      <c r="D280" s="94" t="s">
        <v>468</v>
      </c>
      <c r="E280" s="94" t="s">
        <v>1138</v>
      </c>
      <c r="F280" s="93">
        <v>16924.5</v>
      </c>
      <c r="G280" s="93" t="s">
        <v>827</v>
      </c>
      <c r="I280" s="94"/>
      <c r="J280" s="96" t="s">
        <v>898</v>
      </c>
      <c r="L280" s="5"/>
    </row>
    <row r="281" spans="1:12" ht="12.75" customHeight="1" x14ac:dyDescent="0.2">
      <c r="A281" s="96" t="s">
        <v>1139</v>
      </c>
      <c r="B281" s="93" t="str">
        <f t="shared" si="4"/>
        <v>I</v>
      </c>
      <c r="C281" s="96">
        <v>44046.381000000001</v>
      </c>
      <c r="D281" s="94" t="s">
        <v>468</v>
      </c>
      <c r="E281" s="94" t="s">
        <v>1140</v>
      </c>
      <c r="F281" s="93">
        <v>16954</v>
      </c>
      <c r="G281" s="93" t="s">
        <v>812</v>
      </c>
      <c r="I281" s="94"/>
      <c r="J281" s="96" t="s">
        <v>898</v>
      </c>
      <c r="L281" s="5"/>
    </row>
    <row r="282" spans="1:12" ht="12.75" customHeight="1" x14ac:dyDescent="0.2">
      <c r="A282" s="96" t="s">
        <v>1055</v>
      </c>
      <c r="B282" s="93" t="str">
        <f t="shared" si="4"/>
        <v>I</v>
      </c>
      <c r="C282" s="96">
        <v>44238.872000000003</v>
      </c>
      <c r="D282" s="94" t="s">
        <v>468</v>
      </c>
      <c r="E282" s="94" t="s">
        <v>1141</v>
      </c>
      <c r="F282" s="93">
        <v>17765</v>
      </c>
      <c r="G282" s="93" t="s">
        <v>839</v>
      </c>
      <c r="I282" s="94"/>
      <c r="J282" s="96" t="s">
        <v>1083</v>
      </c>
      <c r="L282" s="5"/>
    </row>
    <row r="283" spans="1:12" ht="12.75" customHeight="1" x14ac:dyDescent="0.2">
      <c r="A283" s="96" t="s">
        <v>1055</v>
      </c>
      <c r="B283" s="93" t="str">
        <f t="shared" si="4"/>
        <v>II</v>
      </c>
      <c r="C283" s="96">
        <v>44279.798999999999</v>
      </c>
      <c r="D283" s="94" t="s">
        <v>468</v>
      </c>
      <c r="E283" s="94" t="s">
        <v>1142</v>
      </c>
      <c r="F283" s="93">
        <v>17937.5</v>
      </c>
      <c r="G283" s="93" t="s">
        <v>783</v>
      </c>
      <c r="I283" s="94"/>
      <c r="J283" s="96" t="s">
        <v>1083</v>
      </c>
      <c r="L283" s="5"/>
    </row>
    <row r="284" spans="1:12" ht="12.75" customHeight="1" x14ac:dyDescent="0.2">
      <c r="A284" s="96" t="s">
        <v>1144</v>
      </c>
      <c r="B284" s="93" t="str">
        <f t="shared" si="4"/>
        <v>I</v>
      </c>
      <c r="C284" s="96">
        <v>44290.375</v>
      </c>
      <c r="D284" s="94" t="s">
        <v>468</v>
      </c>
      <c r="E284" s="94" t="s">
        <v>1143</v>
      </c>
      <c r="F284" s="93">
        <v>17982</v>
      </c>
      <c r="G284" s="93" t="s">
        <v>800</v>
      </c>
      <c r="I284" s="94"/>
      <c r="J284" s="96" t="s">
        <v>898</v>
      </c>
      <c r="L284" s="5"/>
    </row>
    <row r="285" spans="1:12" ht="12.75" customHeight="1" x14ac:dyDescent="0.2">
      <c r="A285" s="96" t="s">
        <v>1146</v>
      </c>
      <c r="B285" s="93" t="str">
        <f t="shared" si="4"/>
        <v>II</v>
      </c>
      <c r="C285" s="96">
        <v>44316.360999999997</v>
      </c>
      <c r="D285" s="94" t="s">
        <v>468</v>
      </c>
      <c r="E285" s="94" t="s">
        <v>1145</v>
      </c>
      <c r="F285" s="93">
        <v>18091.5</v>
      </c>
      <c r="G285" s="93" t="s">
        <v>854</v>
      </c>
      <c r="I285" s="94"/>
      <c r="J285" s="96" t="s">
        <v>898</v>
      </c>
      <c r="L285" s="5"/>
    </row>
    <row r="286" spans="1:12" ht="12.75" customHeight="1" x14ac:dyDescent="0.2">
      <c r="A286" s="96" t="s">
        <v>1146</v>
      </c>
      <c r="B286" s="93" t="str">
        <f t="shared" si="4"/>
        <v>I</v>
      </c>
      <c r="C286" s="96">
        <v>44337.375</v>
      </c>
      <c r="D286" s="94" t="s">
        <v>468</v>
      </c>
      <c r="E286" s="94" t="s">
        <v>1147</v>
      </c>
      <c r="F286" s="93">
        <v>18180</v>
      </c>
      <c r="G286" s="93" t="s">
        <v>1047</v>
      </c>
      <c r="I286" s="94"/>
      <c r="J286" s="96" t="s">
        <v>898</v>
      </c>
      <c r="L286" s="5"/>
    </row>
    <row r="287" spans="1:12" ht="12.75" customHeight="1" x14ac:dyDescent="0.2">
      <c r="A287" s="96" t="s">
        <v>1146</v>
      </c>
      <c r="B287" s="93" t="str">
        <f t="shared" si="4"/>
        <v>I</v>
      </c>
      <c r="C287" s="96">
        <v>44342.343000000001</v>
      </c>
      <c r="D287" s="94" t="s">
        <v>468</v>
      </c>
      <c r="E287" s="94" t="s">
        <v>1148</v>
      </c>
      <c r="F287" s="93">
        <v>18201</v>
      </c>
      <c r="G287" s="93" t="s">
        <v>781</v>
      </c>
      <c r="I287" s="94"/>
      <c r="J287" s="96" t="s">
        <v>898</v>
      </c>
      <c r="L287" s="5"/>
    </row>
    <row r="288" spans="1:12" ht="12.75" customHeight="1" x14ac:dyDescent="0.2">
      <c r="A288" s="96" t="s">
        <v>1146</v>
      </c>
      <c r="B288" s="93" t="str">
        <f t="shared" si="4"/>
        <v>II</v>
      </c>
      <c r="C288" s="96">
        <v>44343.409</v>
      </c>
      <c r="D288" s="94" t="s">
        <v>468</v>
      </c>
      <c r="E288" s="94" t="s">
        <v>1149</v>
      </c>
      <c r="F288" s="93">
        <v>18205.5</v>
      </c>
      <c r="G288" s="93" t="s">
        <v>825</v>
      </c>
      <c r="I288" s="94"/>
      <c r="J288" s="96" t="s">
        <v>872</v>
      </c>
      <c r="L288" s="5"/>
    </row>
    <row r="289" spans="1:12" ht="12.75" customHeight="1" x14ac:dyDescent="0.2">
      <c r="A289" s="96" t="s">
        <v>1146</v>
      </c>
      <c r="B289" s="93" t="str">
        <f t="shared" si="4"/>
        <v>II</v>
      </c>
      <c r="C289" s="96">
        <v>44358.362000000001</v>
      </c>
      <c r="D289" s="94" t="s">
        <v>468</v>
      </c>
      <c r="E289" s="94" t="s">
        <v>1150</v>
      </c>
      <c r="F289" s="93">
        <v>18268.5</v>
      </c>
      <c r="G289" s="93" t="s">
        <v>825</v>
      </c>
      <c r="I289" s="94"/>
      <c r="J289" s="96" t="s">
        <v>851</v>
      </c>
      <c r="L289" s="5"/>
    </row>
    <row r="290" spans="1:12" ht="12.75" customHeight="1" x14ac:dyDescent="0.2">
      <c r="A290" s="96" t="s">
        <v>1153</v>
      </c>
      <c r="B290" s="93" t="str">
        <f t="shared" si="4"/>
        <v>II</v>
      </c>
      <c r="C290" s="96">
        <v>44371.446000000004</v>
      </c>
      <c r="D290" s="94" t="s">
        <v>468</v>
      </c>
      <c r="E290" s="94" t="s">
        <v>1151</v>
      </c>
      <c r="F290" s="93">
        <v>18323.5</v>
      </c>
      <c r="G290" s="93" t="s">
        <v>1152</v>
      </c>
      <c r="I290" s="94"/>
      <c r="J290" s="96" t="s">
        <v>872</v>
      </c>
      <c r="L290" s="5"/>
    </row>
    <row r="291" spans="1:12" ht="12.75" customHeight="1" x14ac:dyDescent="0.2">
      <c r="A291" s="96" t="s">
        <v>1153</v>
      </c>
      <c r="B291" s="93" t="str">
        <f t="shared" si="4"/>
        <v>II</v>
      </c>
      <c r="C291" s="96">
        <v>44395.398000000001</v>
      </c>
      <c r="D291" s="94" t="s">
        <v>468</v>
      </c>
      <c r="E291" s="94" t="s">
        <v>1154</v>
      </c>
      <c r="F291" s="93">
        <v>18424.5</v>
      </c>
      <c r="G291" s="93" t="s">
        <v>812</v>
      </c>
      <c r="I291" s="94"/>
      <c r="J291" s="96" t="s">
        <v>898</v>
      </c>
      <c r="L291" s="5"/>
    </row>
    <row r="292" spans="1:12" ht="12.75" customHeight="1" x14ac:dyDescent="0.2">
      <c r="A292" s="96" t="s">
        <v>1153</v>
      </c>
      <c r="B292" s="93" t="str">
        <f t="shared" si="4"/>
        <v>I</v>
      </c>
      <c r="C292" s="96">
        <v>44402.391000000003</v>
      </c>
      <c r="D292" s="94" t="s">
        <v>468</v>
      </c>
      <c r="E292" s="94" t="s">
        <v>1155</v>
      </c>
      <c r="F292" s="93">
        <v>18454</v>
      </c>
      <c r="G292" s="93" t="s">
        <v>775</v>
      </c>
      <c r="I292" s="94"/>
      <c r="J292" s="96" t="s">
        <v>898</v>
      </c>
      <c r="L292" s="5"/>
    </row>
    <row r="293" spans="1:12" ht="12.75" customHeight="1" x14ac:dyDescent="0.2">
      <c r="A293" s="96" t="s">
        <v>1055</v>
      </c>
      <c r="B293" s="93" t="str">
        <f t="shared" si="4"/>
        <v>II</v>
      </c>
      <c r="C293" s="96">
        <v>44670.718000000001</v>
      </c>
      <c r="D293" s="94" t="s">
        <v>468</v>
      </c>
      <c r="E293" s="94" t="s">
        <v>1156</v>
      </c>
      <c r="F293" s="93">
        <v>19584.5</v>
      </c>
      <c r="G293" s="93" t="s">
        <v>854</v>
      </c>
      <c r="I293" s="94"/>
      <c r="J293" s="96" t="s">
        <v>1083</v>
      </c>
      <c r="L293" s="5"/>
    </row>
    <row r="294" spans="1:12" ht="12.75" customHeight="1" x14ac:dyDescent="0.2">
      <c r="A294" s="96" t="s">
        <v>1158</v>
      </c>
      <c r="B294" s="93" t="str">
        <f t="shared" si="4"/>
        <v>II</v>
      </c>
      <c r="C294" s="96">
        <v>44691.366999999998</v>
      </c>
      <c r="D294" s="94" t="s">
        <v>468</v>
      </c>
      <c r="E294" s="94" t="s">
        <v>1157</v>
      </c>
      <c r="F294" s="93">
        <v>19671.5</v>
      </c>
      <c r="G294" s="93" t="s">
        <v>854</v>
      </c>
      <c r="I294" s="94"/>
      <c r="J294" s="96" t="s">
        <v>898</v>
      </c>
      <c r="L294" s="5"/>
    </row>
    <row r="295" spans="1:12" ht="12.75" customHeight="1" x14ac:dyDescent="0.2">
      <c r="A295" s="96" t="s">
        <v>1160</v>
      </c>
      <c r="B295" s="93" t="str">
        <f t="shared" si="4"/>
        <v>I</v>
      </c>
      <c r="C295" s="96">
        <v>44701.440000000002</v>
      </c>
      <c r="D295" s="94" t="s">
        <v>468</v>
      </c>
      <c r="E295" s="94" t="s">
        <v>1159</v>
      </c>
      <c r="F295" s="93">
        <v>19714</v>
      </c>
      <c r="G295" s="93" t="s">
        <v>808</v>
      </c>
      <c r="I295" s="94"/>
      <c r="J295" s="96" t="s">
        <v>898</v>
      </c>
      <c r="L295" s="5"/>
    </row>
    <row r="296" spans="1:12" ht="12.75" customHeight="1" x14ac:dyDescent="0.2">
      <c r="A296" s="96" t="s">
        <v>1163</v>
      </c>
      <c r="B296" s="93" t="str">
        <f t="shared" si="4"/>
        <v>II</v>
      </c>
      <c r="C296" s="96">
        <v>44704.423000000003</v>
      </c>
      <c r="D296" s="94" t="s">
        <v>468</v>
      </c>
      <c r="E296" s="94" t="s">
        <v>1161</v>
      </c>
      <c r="F296" s="93">
        <v>19726.5</v>
      </c>
      <c r="G296" s="93" t="s">
        <v>827</v>
      </c>
      <c r="I296" s="94"/>
      <c r="J296" s="96" t="s">
        <v>1162</v>
      </c>
      <c r="L296" s="5"/>
    </row>
    <row r="297" spans="1:12" ht="12.75" customHeight="1" x14ac:dyDescent="0.2">
      <c r="A297" s="96" t="s">
        <v>1163</v>
      </c>
      <c r="B297" s="93" t="str">
        <f t="shared" si="4"/>
        <v>I</v>
      </c>
      <c r="C297" s="96">
        <v>44704.538</v>
      </c>
      <c r="D297" s="94" t="s">
        <v>468</v>
      </c>
      <c r="E297" s="94" t="s">
        <v>1164</v>
      </c>
      <c r="F297" s="93">
        <v>19727</v>
      </c>
      <c r="G297" s="93" t="s">
        <v>804</v>
      </c>
      <c r="I297" s="94"/>
      <c r="J297" s="96" t="s">
        <v>1162</v>
      </c>
      <c r="L297" s="5"/>
    </row>
    <row r="298" spans="1:12" ht="12.75" customHeight="1" x14ac:dyDescent="0.2">
      <c r="A298" s="96" t="s">
        <v>1055</v>
      </c>
      <c r="B298" s="93" t="str">
        <f t="shared" si="4"/>
        <v>II</v>
      </c>
      <c r="C298" s="96">
        <v>44736.701000000001</v>
      </c>
      <c r="D298" s="94" t="s">
        <v>468</v>
      </c>
      <c r="E298" s="94" t="s">
        <v>1165</v>
      </c>
      <c r="F298" s="93">
        <v>19862.5</v>
      </c>
      <c r="G298" s="93" t="s">
        <v>812</v>
      </c>
      <c r="I298" s="94"/>
      <c r="J298" s="96" t="s">
        <v>1083</v>
      </c>
      <c r="L298" s="5"/>
    </row>
    <row r="299" spans="1:12" ht="12.75" customHeight="1" x14ac:dyDescent="0.2">
      <c r="A299" s="96" t="s">
        <v>1160</v>
      </c>
      <c r="B299" s="93" t="str">
        <f t="shared" si="4"/>
        <v>I</v>
      </c>
      <c r="C299" s="96">
        <v>44744.42</v>
      </c>
      <c r="D299" s="94" t="s">
        <v>468</v>
      </c>
      <c r="E299" s="94" t="s">
        <v>1166</v>
      </c>
      <c r="F299" s="93">
        <v>19895</v>
      </c>
      <c r="G299" s="93" t="s">
        <v>802</v>
      </c>
      <c r="I299" s="94"/>
      <c r="J299" s="96" t="s">
        <v>898</v>
      </c>
      <c r="L299" s="5"/>
    </row>
    <row r="300" spans="1:12" ht="12.75" customHeight="1" x14ac:dyDescent="0.2">
      <c r="A300" s="96" t="s">
        <v>1168</v>
      </c>
      <c r="B300" s="93" t="str">
        <f t="shared" si="4"/>
        <v>II</v>
      </c>
      <c r="C300" s="96">
        <v>44770.39</v>
      </c>
      <c r="D300" s="94" t="s">
        <v>468</v>
      </c>
      <c r="E300" s="94" t="s">
        <v>1167</v>
      </c>
      <c r="F300" s="93">
        <v>20004.5</v>
      </c>
      <c r="G300" s="93" t="s">
        <v>779</v>
      </c>
      <c r="I300" s="94"/>
      <c r="J300" s="96" t="s">
        <v>898</v>
      </c>
      <c r="L300" s="5"/>
    </row>
    <row r="301" spans="1:12" ht="12.75" customHeight="1" x14ac:dyDescent="0.2">
      <c r="A301" s="96" t="s">
        <v>1170</v>
      </c>
      <c r="B301" s="93" t="str">
        <f t="shared" si="4"/>
        <v>II</v>
      </c>
      <c r="C301" s="96">
        <v>45044.298999999999</v>
      </c>
      <c r="D301" s="94" t="s">
        <v>468</v>
      </c>
      <c r="E301" s="94" t="s">
        <v>1169</v>
      </c>
      <c r="F301" s="93">
        <v>21158.5</v>
      </c>
      <c r="G301" s="93" t="s">
        <v>804</v>
      </c>
      <c r="I301" s="94"/>
      <c r="J301" s="96" t="s">
        <v>898</v>
      </c>
      <c r="L301" s="5"/>
    </row>
    <row r="302" spans="1:12" ht="12.75" customHeight="1" x14ac:dyDescent="0.2">
      <c r="A302" s="117" t="s">
        <v>1174</v>
      </c>
      <c r="B302" s="118" t="str">
        <f t="shared" si="4"/>
        <v>II</v>
      </c>
      <c r="C302" s="117">
        <v>45046.417300000001</v>
      </c>
      <c r="D302" s="119" t="s">
        <v>467</v>
      </c>
      <c r="E302" s="119" t="s">
        <v>1171</v>
      </c>
      <c r="F302" s="118">
        <v>21167.5</v>
      </c>
      <c r="G302" s="118" t="s">
        <v>1172</v>
      </c>
      <c r="H302" s="120"/>
      <c r="I302" s="119" t="s">
        <v>788</v>
      </c>
      <c r="J302" s="117" t="s">
        <v>1173</v>
      </c>
      <c r="L302" s="5"/>
    </row>
    <row r="303" spans="1:12" ht="12.75" customHeight="1" x14ac:dyDescent="0.2">
      <c r="A303" s="117" t="s">
        <v>1174</v>
      </c>
      <c r="B303" s="118" t="str">
        <f t="shared" si="4"/>
        <v>I</v>
      </c>
      <c r="C303" s="117">
        <v>45046.587800000001</v>
      </c>
      <c r="D303" s="119" t="s">
        <v>467</v>
      </c>
      <c r="E303" s="119" t="s">
        <v>1175</v>
      </c>
      <c r="F303" s="118">
        <v>21168</v>
      </c>
      <c r="G303" s="118" t="s">
        <v>1176</v>
      </c>
      <c r="H303" s="120"/>
      <c r="I303" s="119" t="s">
        <v>788</v>
      </c>
      <c r="J303" s="117" t="s">
        <v>1173</v>
      </c>
      <c r="L303" s="5"/>
    </row>
    <row r="304" spans="1:12" ht="12.75" customHeight="1" x14ac:dyDescent="0.2">
      <c r="A304" s="117" t="s">
        <v>1174</v>
      </c>
      <c r="B304" s="118" t="str">
        <f t="shared" si="4"/>
        <v>I</v>
      </c>
      <c r="C304" s="117">
        <v>45047.265200000002</v>
      </c>
      <c r="D304" s="119" t="s">
        <v>467</v>
      </c>
      <c r="E304" s="119" t="s">
        <v>1177</v>
      </c>
      <c r="F304" s="118">
        <v>21171</v>
      </c>
      <c r="G304" s="118" t="s">
        <v>1178</v>
      </c>
      <c r="H304" s="120"/>
      <c r="I304" s="119" t="s">
        <v>788</v>
      </c>
      <c r="J304" s="117" t="s">
        <v>1173</v>
      </c>
      <c r="L304" s="5"/>
    </row>
    <row r="305" spans="1:12" ht="12.75" customHeight="1" x14ac:dyDescent="0.2">
      <c r="A305" s="117" t="s">
        <v>1174</v>
      </c>
      <c r="B305" s="118" t="str">
        <f t="shared" si="4"/>
        <v>I</v>
      </c>
      <c r="C305" s="117">
        <v>45047.433599999997</v>
      </c>
      <c r="D305" s="119" t="s">
        <v>467</v>
      </c>
      <c r="E305" s="119" t="s">
        <v>1179</v>
      </c>
      <c r="F305" s="118">
        <v>21172</v>
      </c>
      <c r="G305" s="118" t="s">
        <v>1180</v>
      </c>
      <c r="H305" s="120"/>
      <c r="I305" s="119" t="s">
        <v>788</v>
      </c>
      <c r="J305" s="117" t="s">
        <v>1173</v>
      </c>
      <c r="L305" s="5"/>
    </row>
    <row r="306" spans="1:12" ht="12.75" customHeight="1" x14ac:dyDescent="0.2">
      <c r="A306" s="117" t="s">
        <v>1174</v>
      </c>
      <c r="B306" s="118" t="str">
        <f t="shared" si="4"/>
        <v>II</v>
      </c>
      <c r="C306" s="117">
        <v>45047.602700000003</v>
      </c>
      <c r="D306" s="119" t="s">
        <v>467</v>
      </c>
      <c r="E306" s="119" t="s">
        <v>1181</v>
      </c>
      <c r="F306" s="118">
        <v>21172.5</v>
      </c>
      <c r="G306" s="118" t="s">
        <v>1182</v>
      </c>
      <c r="H306" s="120"/>
      <c r="I306" s="119" t="s">
        <v>788</v>
      </c>
      <c r="J306" s="117" t="s">
        <v>1173</v>
      </c>
      <c r="L306" s="5"/>
    </row>
    <row r="307" spans="1:12" ht="12.75" customHeight="1" x14ac:dyDescent="0.2">
      <c r="A307" s="117" t="s">
        <v>1174</v>
      </c>
      <c r="B307" s="118" t="str">
        <f t="shared" si="4"/>
        <v>II</v>
      </c>
      <c r="C307" s="117">
        <v>45049.297400000003</v>
      </c>
      <c r="D307" s="119" t="s">
        <v>467</v>
      </c>
      <c r="E307" s="119" t="s">
        <v>1183</v>
      </c>
      <c r="F307" s="118">
        <v>21179.5</v>
      </c>
      <c r="G307" s="118" t="s">
        <v>1184</v>
      </c>
      <c r="H307" s="120"/>
      <c r="I307" s="119" t="s">
        <v>788</v>
      </c>
      <c r="J307" s="117" t="s">
        <v>1173</v>
      </c>
      <c r="L307" s="5"/>
    </row>
    <row r="308" spans="1:12" ht="12.75" customHeight="1" x14ac:dyDescent="0.2">
      <c r="A308" s="117" t="s">
        <v>1174</v>
      </c>
      <c r="B308" s="118" t="str">
        <f t="shared" si="4"/>
        <v>I</v>
      </c>
      <c r="C308" s="117">
        <v>45049.467299999997</v>
      </c>
      <c r="D308" s="119" t="s">
        <v>467</v>
      </c>
      <c r="E308" s="119" t="s">
        <v>1185</v>
      </c>
      <c r="F308" s="118">
        <v>21180</v>
      </c>
      <c r="G308" s="118" t="s">
        <v>1186</v>
      </c>
      <c r="H308" s="120"/>
      <c r="I308" s="119" t="s">
        <v>788</v>
      </c>
      <c r="J308" s="117" t="s">
        <v>1173</v>
      </c>
      <c r="L308" s="5"/>
    </row>
    <row r="309" spans="1:12" ht="12.75" customHeight="1" x14ac:dyDescent="0.2">
      <c r="A309" s="96" t="s">
        <v>1170</v>
      </c>
      <c r="B309" s="93" t="str">
        <f t="shared" si="4"/>
        <v>I</v>
      </c>
      <c r="C309" s="96">
        <v>45054.375</v>
      </c>
      <c r="D309" s="94" t="s">
        <v>468</v>
      </c>
      <c r="E309" s="94" t="s">
        <v>1187</v>
      </c>
      <c r="F309" s="93">
        <v>21201</v>
      </c>
      <c r="G309" s="93" t="s">
        <v>779</v>
      </c>
      <c r="I309" s="94"/>
      <c r="J309" s="96" t="s">
        <v>898</v>
      </c>
      <c r="L309" s="5"/>
    </row>
    <row r="310" spans="1:12" ht="12.75" customHeight="1" x14ac:dyDescent="0.2">
      <c r="A310" s="96" t="s">
        <v>1170</v>
      </c>
      <c r="B310" s="93" t="str">
        <f t="shared" si="4"/>
        <v>I</v>
      </c>
      <c r="C310" s="96">
        <v>45055.332999999999</v>
      </c>
      <c r="D310" s="94" t="s">
        <v>468</v>
      </c>
      <c r="E310" s="94" t="s">
        <v>1188</v>
      </c>
      <c r="F310" s="93">
        <v>21205</v>
      </c>
      <c r="G310" s="93" t="s">
        <v>796</v>
      </c>
      <c r="I310" s="94"/>
      <c r="J310" s="96" t="s">
        <v>898</v>
      </c>
      <c r="L310" s="5"/>
    </row>
    <row r="311" spans="1:12" ht="12.75" customHeight="1" x14ac:dyDescent="0.2">
      <c r="A311" s="97" t="s">
        <v>1191</v>
      </c>
      <c r="B311" s="93" t="str">
        <f t="shared" si="4"/>
        <v>II</v>
      </c>
      <c r="C311" s="96">
        <v>45056.4</v>
      </c>
      <c r="D311" s="94" t="s">
        <v>469</v>
      </c>
      <c r="E311" s="94" t="s">
        <v>1189</v>
      </c>
      <c r="F311" s="93">
        <v>21209.5</v>
      </c>
      <c r="G311" s="93" t="s">
        <v>792</v>
      </c>
      <c r="I311" s="94"/>
      <c r="J311" s="96" t="s">
        <v>1190</v>
      </c>
      <c r="L311" s="5"/>
    </row>
    <row r="312" spans="1:12" ht="12.75" customHeight="1" x14ac:dyDescent="0.2">
      <c r="A312" s="97" t="s">
        <v>1191</v>
      </c>
      <c r="B312" s="93" t="str">
        <f t="shared" si="4"/>
        <v>I</v>
      </c>
      <c r="C312" s="96">
        <v>45056.523999999998</v>
      </c>
      <c r="D312" s="94" t="s">
        <v>469</v>
      </c>
      <c r="E312" s="94" t="s">
        <v>1192</v>
      </c>
      <c r="F312" s="93">
        <v>21210</v>
      </c>
      <c r="G312" s="93" t="s">
        <v>854</v>
      </c>
      <c r="I312" s="94"/>
      <c r="J312" s="96" t="s">
        <v>1190</v>
      </c>
      <c r="L312" s="5"/>
    </row>
    <row r="313" spans="1:12" ht="12.75" customHeight="1" x14ac:dyDescent="0.2">
      <c r="A313" s="96" t="s">
        <v>1055</v>
      </c>
      <c r="B313" s="93" t="str">
        <f t="shared" si="4"/>
        <v>II</v>
      </c>
      <c r="C313" s="96">
        <v>45060.667000000001</v>
      </c>
      <c r="D313" s="94" t="s">
        <v>468</v>
      </c>
      <c r="E313" s="94" t="s">
        <v>1193</v>
      </c>
      <c r="F313" s="93">
        <v>21227.5</v>
      </c>
      <c r="G313" s="93" t="s">
        <v>783</v>
      </c>
      <c r="I313" s="94"/>
      <c r="J313" s="96" t="s">
        <v>1083</v>
      </c>
      <c r="L313" s="5"/>
    </row>
    <row r="314" spans="1:12" ht="12.75" customHeight="1" x14ac:dyDescent="0.2">
      <c r="A314" s="96" t="s">
        <v>1195</v>
      </c>
      <c r="B314" s="93" t="str">
        <f t="shared" si="4"/>
        <v>I</v>
      </c>
      <c r="C314" s="96">
        <v>45101.38</v>
      </c>
      <c r="D314" s="94" t="s">
        <v>468</v>
      </c>
      <c r="E314" s="94" t="s">
        <v>1194</v>
      </c>
      <c r="F314" s="93">
        <v>21399</v>
      </c>
      <c r="G314" s="93" t="s">
        <v>804</v>
      </c>
      <c r="I314" s="94"/>
      <c r="J314" s="96" t="s">
        <v>898</v>
      </c>
      <c r="L314" s="5"/>
    </row>
    <row r="315" spans="1:12" ht="12.75" customHeight="1" x14ac:dyDescent="0.2">
      <c r="A315" s="117" t="s">
        <v>1174</v>
      </c>
      <c r="B315" s="118" t="str">
        <f t="shared" si="4"/>
        <v>I</v>
      </c>
      <c r="C315" s="117">
        <v>45109.383199999997</v>
      </c>
      <c r="D315" s="119" t="s">
        <v>467</v>
      </c>
      <c r="E315" s="119" t="s">
        <v>1196</v>
      </c>
      <c r="F315" s="118">
        <v>21433</v>
      </c>
      <c r="G315" s="118" t="s">
        <v>1197</v>
      </c>
      <c r="H315" s="120"/>
      <c r="I315" s="119" t="s">
        <v>788</v>
      </c>
      <c r="J315" s="117" t="s">
        <v>1173</v>
      </c>
      <c r="L315" s="5"/>
    </row>
    <row r="316" spans="1:12" ht="12.75" customHeight="1" x14ac:dyDescent="0.2">
      <c r="A316" s="117" t="s">
        <v>1174</v>
      </c>
      <c r="B316" s="118" t="str">
        <f t="shared" si="4"/>
        <v>I</v>
      </c>
      <c r="C316" s="117">
        <v>45110.397499999999</v>
      </c>
      <c r="D316" s="119" t="s">
        <v>467</v>
      </c>
      <c r="E316" s="119" t="s">
        <v>1198</v>
      </c>
      <c r="F316" s="118">
        <v>21437</v>
      </c>
      <c r="G316" s="118" t="s">
        <v>1199</v>
      </c>
      <c r="H316" s="120"/>
      <c r="I316" s="119" t="s">
        <v>788</v>
      </c>
      <c r="J316" s="117" t="s">
        <v>1173</v>
      </c>
      <c r="L316" s="5"/>
    </row>
    <row r="317" spans="1:12" ht="12.75" customHeight="1" x14ac:dyDescent="0.2">
      <c r="A317" s="96" t="s">
        <v>1195</v>
      </c>
      <c r="B317" s="93" t="str">
        <f t="shared" si="4"/>
        <v>I</v>
      </c>
      <c r="C317" s="96">
        <v>45115.383999999998</v>
      </c>
      <c r="D317" s="94" t="s">
        <v>468</v>
      </c>
      <c r="E317" s="94" t="s">
        <v>1200</v>
      </c>
      <c r="F317" s="93">
        <v>21458</v>
      </c>
      <c r="G317" s="93" t="s">
        <v>804</v>
      </c>
      <c r="I317" s="94"/>
      <c r="J317" s="96" t="s">
        <v>898</v>
      </c>
      <c r="L317" s="5"/>
    </row>
    <row r="318" spans="1:12" ht="12.75" customHeight="1" x14ac:dyDescent="0.2">
      <c r="A318" s="96" t="s">
        <v>1195</v>
      </c>
      <c r="B318" s="93" t="str">
        <f t="shared" si="4"/>
        <v>I</v>
      </c>
      <c r="C318" s="96">
        <v>45120.364999999998</v>
      </c>
      <c r="D318" s="94" t="s">
        <v>468</v>
      </c>
      <c r="E318" s="94" t="s">
        <v>1201</v>
      </c>
      <c r="F318" s="93">
        <v>21479</v>
      </c>
      <c r="G318" s="93" t="s">
        <v>792</v>
      </c>
      <c r="I318" s="94"/>
      <c r="J318" s="96" t="s">
        <v>898</v>
      </c>
      <c r="L318" s="5"/>
    </row>
    <row r="319" spans="1:12" ht="12.75" customHeight="1" x14ac:dyDescent="0.2">
      <c r="A319" s="96" t="s">
        <v>1203</v>
      </c>
      <c r="B319" s="93" t="str">
        <f t="shared" si="4"/>
        <v>I</v>
      </c>
      <c r="C319" s="96">
        <v>45138.404999999999</v>
      </c>
      <c r="D319" s="94" t="s">
        <v>468</v>
      </c>
      <c r="E319" s="94" t="s">
        <v>1202</v>
      </c>
      <c r="F319" s="93">
        <v>21555</v>
      </c>
      <c r="G319" s="93" t="s">
        <v>815</v>
      </c>
      <c r="I319" s="94"/>
      <c r="J319" s="96" t="s">
        <v>898</v>
      </c>
      <c r="L319" s="5"/>
    </row>
    <row r="320" spans="1:12" ht="12.75" customHeight="1" x14ac:dyDescent="0.2">
      <c r="A320" s="96" t="s">
        <v>1203</v>
      </c>
      <c r="B320" s="93" t="str">
        <f t="shared" si="4"/>
        <v>II</v>
      </c>
      <c r="C320" s="96">
        <v>45159.411</v>
      </c>
      <c r="D320" s="94" t="s">
        <v>468</v>
      </c>
      <c r="E320" s="94" t="s">
        <v>1204</v>
      </c>
      <c r="F320" s="93">
        <v>21643.5</v>
      </c>
      <c r="G320" s="93" t="s">
        <v>804</v>
      </c>
      <c r="I320" s="94"/>
      <c r="J320" s="96" t="s">
        <v>898</v>
      </c>
      <c r="L320" s="5"/>
    </row>
    <row r="321" spans="1:12" ht="12.75" customHeight="1" x14ac:dyDescent="0.2">
      <c r="A321" s="96" t="s">
        <v>1203</v>
      </c>
      <c r="B321" s="93" t="str">
        <f t="shared" si="4"/>
        <v>I</v>
      </c>
      <c r="C321" s="96">
        <v>45162.368999999999</v>
      </c>
      <c r="D321" s="94" t="s">
        <v>468</v>
      </c>
      <c r="E321" s="94" t="s">
        <v>1205</v>
      </c>
      <c r="F321" s="93">
        <v>21656</v>
      </c>
      <c r="G321" s="93" t="s">
        <v>821</v>
      </c>
      <c r="I321" s="94"/>
      <c r="J321" s="96" t="s">
        <v>898</v>
      </c>
      <c r="L321" s="5"/>
    </row>
    <row r="322" spans="1:12" ht="12.75" customHeight="1" x14ac:dyDescent="0.2">
      <c r="A322" s="96" t="s">
        <v>1207</v>
      </c>
      <c r="B322" s="93" t="str">
        <f t="shared" si="4"/>
        <v>I</v>
      </c>
      <c r="C322" s="96">
        <v>45397.34</v>
      </c>
      <c r="D322" s="94" t="s">
        <v>468</v>
      </c>
      <c r="E322" s="94" t="s">
        <v>1206</v>
      </c>
      <c r="F322" s="93">
        <v>22646</v>
      </c>
      <c r="G322" s="93" t="s">
        <v>779</v>
      </c>
      <c r="I322" s="94"/>
      <c r="J322" s="96" t="s">
        <v>898</v>
      </c>
      <c r="L322" s="5"/>
    </row>
    <row r="323" spans="1:12" ht="12.75" customHeight="1" x14ac:dyDescent="0.2">
      <c r="A323" s="96" t="s">
        <v>1207</v>
      </c>
      <c r="B323" s="93" t="str">
        <f t="shared" si="4"/>
        <v>I</v>
      </c>
      <c r="C323" s="96">
        <v>45407.313999999998</v>
      </c>
      <c r="D323" s="94" t="s">
        <v>468</v>
      </c>
      <c r="E323" s="94" t="s">
        <v>1208</v>
      </c>
      <c r="F323" s="93">
        <v>22688</v>
      </c>
      <c r="G323" s="93" t="s">
        <v>781</v>
      </c>
      <c r="I323" s="94"/>
      <c r="J323" s="96" t="s">
        <v>898</v>
      </c>
      <c r="L323" s="5"/>
    </row>
    <row r="324" spans="1:12" ht="12.75" customHeight="1" x14ac:dyDescent="0.2">
      <c r="A324" s="96" t="s">
        <v>1212</v>
      </c>
      <c r="B324" s="93" t="str">
        <f t="shared" si="4"/>
        <v>I</v>
      </c>
      <c r="C324" s="96">
        <v>45428.455999999998</v>
      </c>
      <c r="D324" s="94" t="s">
        <v>468</v>
      </c>
      <c r="E324" s="94" t="s">
        <v>1209</v>
      </c>
      <c r="F324" s="93">
        <v>22777</v>
      </c>
      <c r="G324" s="93" t="s">
        <v>1210</v>
      </c>
      <c r="I324" s="94"/>
      <c r="J324" s="96" t="s">
        <v>1211</v>
      </c>
      <c r="L324" s="5"/>
    </row>
    <row r="325" spans="1:12" ht="12.75" customHeight="1" x14ac:dyDescent="0.2">
      <c r="A325" s="96" t="s">
        <v>1212</v>
      </c>
      <c r="B325" s="93" t="str">
        <f t="shared" si="4"/>
        <v>II</v>
      </c>
      <c r="C325" s="96">
        <v>45441.377</v>
      </c>
      <c r="D325" s="94" t="s">
        <v>468</v>
      </c>
      <c r="E325" s="94" t="s">
        <v>1213</v>
      </c>
      <c r="F325" s="93">
        <v>22831.5</v>
      </c>
      <c r="G325" s="93" t="s">
        <v>815</v>
      </c>
      <c r="I325" s="94"/>
      <c r="J325" s="96" t="s">
        <v>898</v>
      </c>
      <c r="L325" s="5"/>
    </row>
    <row r="326" spans="1:12" ht="12.75" customHeight="1" x14ac:dyDescent="0.2">
      <c r="A326" s="96" t="s">
        <v>1055</v>
      </c>
      <c r="B326" s="93" t="str">
        <f t="shared" si="4"/>
        <v>I</v>
      </c>
      <c r="C326" s="96">
        <v>45492.754000000001</v>
      </c>
      <c r="D326" s="94" t="s">
        <v>468</v>
      </c>
      <c r="E326" s="94" t="s">
        <v>1214</v>
      </c>
      <c r="F326" s="93">
        <v>23048</v>
      </c>
      <c r="G326" s="93" t="s">
        <v>978</v>
      </c>
      <c r="I326" s="94"/>
      <c r="J326" s="96" t="s">
        <v>1083</v>
      </c>
      <c r="L326" s="5"/>
    </row>
    <row r="327" spans="1:12" ht="12.75" customHeight="1" x14ac:dyDescent="0.2">
      <c r="A327" s="96" t="s">
        <v>1216</v>
      </c>
      <c r="B327" s="93" t="str">
        <f t="shared" si="4"/>
        <v>I</v>
      </c>
      <c r="C327" s="96">
        <v>45518.383000000002</v>
      </c>
      <c r="D327" s="94" t="s">
        <v>468</v>
      </c>
      <c r="E327" s="94" t="s">
        <v>1215</v>
      </c>
      <c r="F327" s="93">
        <v>23156</v>
      </c>
      <c r="G327" s="93" t="s">
        <v>878</v>
      </c>
      <c r="I327" s="94"/>
      <c r="J327" s="96" t="s">
        <v>851</v>
      </c>
      <c r="L327" s="5"/>
    </row>
    <row r="328" spans="1:12" ht="12.75" customHeight="1" x14ac:dyDescent="0.2">
      <c r="A328" s="96" t="s">
        <v>1055</v>
      </c>
      <c r="B328" s="93" t="str">
        <f t="shared" si="4"/>
        <v>II</v>
      </c>
      <c r="C328" s="96">
        <v>45762.743999999999</v>
      </c>
      <c r="D328" s="94" t="s">
        <v>468</v>
      </c>
      <c r="E328" s="94" t="s">
        <v>1217</v>
      </c>
      <c r="F328" s="93">
        <v>24185.5</v>
      </c>
      <c r="G328" s="93" t="s">
        <v>815</v>
      </c>
      <c r="I328" s="94"/>
      <c r="J328" s="96" t="s">
        <v>1083</v>
      </c>
      <c r="L328" s="5"/>
    </row>
    <row r="329" spans="1:12" ht="12.75" customHeight="1" x14ac:dyDescent="0.2">
      <c r="A329" s="97" t="s">
        <v>1219</v>
      </c>
      <c r="B329" s="93" t="str">
        <f t="shared" si="4"/>
        <v>II</v>
      </c>
      <c r="C329" s="96">
        <v>45811.4</v>
      </c>
      <c r="D329" s="94" t="s">
        <v>469</v>
      </c>
      <c r="E329" s="94" t="s">
        <v>1218</v>
      </c>
      <c r="F329" s="93">
        <v>24390.5</v>
      </c>
      <c r="G329" s="93" t="s">
        <v>804</v>
      </c>
      <c r="I329" s="94"/>
      <c r="J329" s="96" t="s">
        <v>1190</v>
      </c>
      <c r="L329" s="5"/>
    </row>
    <row r="330" spans="1:12" ht="12.75" customHeight="1" x14ac:dyDescent="0.2">
      <c r="A330" s="96" t="s">
        <v>1221</v>
      </c>
      <c r="B330" s="93" t="str">
        <f t="shared" si="4"/>
        <v>II</v>
      </c>
      <c r="C330" s="96">
        <v>45812.336000000003</v>
      </c>
      <c r="D330" s="94" t="s">
        <v>468</v>
      </c>
      <c r="E330" s="94" t="s">
        <v>1220</v>
      </c>
      <c r="F330" s="93">
        <v>24394.5</v>
      </c>
      <c r="G330" s="93" t="s">
        <v>878</v>
      </c>
      <c r="I330" s="94"/>
      <c r="J330" s="96" t="s">
        <v>898</v>
      </c>
      <c r="L330" s="5"/>
    </row>
    <row r="331" spans="1:12" ht="12.75" customHeight="1" x14ac:dyDescent="0.2">
      <c r="A331" s="96" t="s">
        <v>1224</v>
      </c>
      <c r="B331" s="93" t="str">
        <f t="shared" ref="B331:B394" si="5">IF(INT(F331)=F331,"I","II")</f>
        <v>I</v>
      </c>
      <c r="C331" s="96">
        <v>45813.42</v>
      </c>
      <c r="D331" s="94" t="s">
        <v>468</v>
      </c>
      <c r="E331" s="94" t="s">
        <v>1222</v>
      </c>
      <c r="F331" s="93">
        <v>24399</v>
      </c>
      <c r="G331" s="93" t="s">
        <v>854</v>
      </c>
      <c r="I331" s="94"/>
      <c r="J331" s="96" t="s">
        <v>1223</v>
      </c>
      <c r="L331" s="5"/>
    </row>
    <row r="332" spans="1:12" ht="12.75" customHeight="1" x14ac:dyDescent="0.2">
      <c r="A332" s="96" t="s">
        <v>1221</v>
      </c>
      <c r="B332" s="93" t="str">
        <f t="shared" si="5"/>
        <v>II</v>
      </c>
      <c r="C332" s="96">
        <v>45816.370999999999</v>
      </c>
      <c r="D332" s="94" t="s">
        <v>468</v>
      </c>
      <c r="E332" s="94" t="s">
        <v>1225</v>
      </c>
      <c r="F332" s="93">
        <v>24411.5</v>
      </c>
      <c r="G332" s="93" t="s">
        <v>878</v>
      </c>
      <c r="I332" s="94"/>
      <c r="J332" s="96" t="s">
        <v>898</v>
      </c>
      <c r="L332" s="5"/>
    </row>
    <row r="333" spans="1:12" ht="12.75" customHeight="1" x14ac:dyDescent="0.2">
      <c r="A333" s="96" t="s">
        <v>1227</v>
      </c>
      <c r="B333" s="93" t="str">
        <f t="shared" si="5"/>
        <v>II</v>
      </c>
      <c r="C333" s="96">
        <v>45816.623</v>
      </c>
      <c r="D333" s="94" t="s">
        <v>468</v>
      </c>
      <c r="E333" s="94" t="s">
        <v>1226</v>
      </c>
      <c r="F333" s="93">
        <v>24412.5</v>
      </c>
      <c r="G333" s="93" t="s">
        <v>823</v>
      </c>
      <c r="I333" s="94"/>
      <c r="J333" s="96" t="s">
        <v>1039</v>
      </c>
      <c r="L333" s="5"/>
    </row>
    <row r="334" spans="1:12" ht="12.75" customHeight="1" x14ac:dyDescent="0.2">
      <c r="A334" s="97" t="s">
        <v>1219</v>
      </c>
      <c r="B334" s="93" t="str">
        <f t="shared" si="5"/>
        <v>II</v>
      </c>
      <c r="C334" s="96">
        <v>45820.411</v>
      </c>
      <c r="D334" s="94" t="s">
        <v>469</v>
      </c>
      <c r="E334" s="94" t="s">
        <v>1228</v>
      </c>
      <c r="F334" s="93">
        <v>24428.5</v>
      </c>
      <c r="G334" s="93" t="s">
        <v>821</v>
      </c>
      <c r="I334" s="94"/>
      <c r="J334" s="96" t="s">
        <v>1190</v>
      </c>
      <c r="L334" s="5"/>
    </row>
    <row r="335" spans="1:12" ht="12.75" customHeight="1" x14ac:dyDescent="0.2">
      <c r="A335" s="97" t="s">
        <v>1219</v>
      </c>
      <c r="B335" s="93" t="str">
        <f t="shared" si="5"/>
        <v>I</v>
      </c>
      <c r="C335" s="96">
        <v>45820.525999999998</v>
      </c>
      <c r="D335" s="94" t="s">
        <v>469</v>
      </c>
      <c r="E335" s="94" t="s">
        <v>1229</v>
      </c>
      <c r="F335" s="93">
        <v>24429</v>
      </c>
      <c r="G335" s="93" t="s">
        <v>808</v>
      </c>
      <c r="I335" s="94"/>
      <c r="J335" s="96" t="s">
        <v>1190</v>
      </c>
      <c r="L335" s="5"/>
    </row>
    <row r="336" spans="1:12" ht="12.75" customHeight="1" x14ac:dyDescent="0.2">
      <c r="A336" s="96" t="s">
        <v>1227</v>
      </c>
      <c r="B336" s="93" t="str">
        <f t="shared" si="5"/>
        <v>I</v>
      </c>
      <c r="C336" s="96">
        <v>45837.625</v>
      </c>
      <c r="D336" s="94" t="s">
        <v>468</v>
      </c>
      <c r="E336" s="94" t="s">
        <v>1230</v>
      </c>
      <c r="F336" s="93">
        <v>24501</v>
      </c>
      <c r="G336" s="93" t="s">
        <v>796</v>
      </c>
      <c r="I336" s="94"/>
      <c r="J336" s="96" t="s">
        <v>1039</v>
      </c>
      <c r="L336" s="5"/>
    </row>
    <row r="337" spans="1:12" ht="12.75" customHeight="1" x14ac:dyDescent="0.2">
      <c r="A337" s="97" t="s">
        <v>1232</v>
      </c>
      <c r="B337" s="93" t="str">
        <f t="shared" si="5"/>
        <v>I</v>
      </c>
      <c r="C337" s="96">
        <v>46112.464999999997</v>
      </c>
      <c r="D337" s="94" t="s">
        <v>469</v>
      </c>
      <c r="E337" s="94" t="s">
        <v>1231</v>
      </c>
      <c r="F337" s="93">
        <v>25659</v>
      </c>
      <c r="G337" s="93" t="s">
        <v>821</v>
      </c>
      <c r="I337" s="94"/>
      <c r="J337" s="96" t="s">
        <v>1190</v>
      </c>
      <c r="L337" s="5"/>
    </row>
    <row r="338" spans="1:12" ht="12.75" customHeight="1" x14ac:dyDescent="0.2">
      <c r="A338" s="97" t="s">
        <v>1232</v>
      </c>
      <c r="B338" s="93" t="str">
        <f t="shared" si="5"/>
        <v>II</v>
      </c>
      <c r="C338" s="96">
        <v>46112.582999999999</v>
      </c>
      <c r="D338" s="94" t="s">
        <v>469</v>
      </c>
      <c r="E338" s="94" t="s">
        <v>1233</v>
      </c>
      <c r="F338" s="93">
        <v>25659.5</v>
      </c>
      <c r="G338" s="93" t="s">
        <v>821</v>
      </c>
      <c r="I338" s="94"/>
      <c r="J338" s="96" t="s">
        <v>1190</v>
      </c>
      <c r="L338" s="5"/>
    </row>
    <row r="339" spans="1:12" ht="12.75" customHeight="1" x14ac:dyDescent="0.2">
      <c r="A339" s="96" t="s">
        <v>1235</v>
      </c>
      <c r="B339" s="93" t="str">
        <f t="shared" si="5"/>
        <v>I</v>
      </c>
      <c r="C339" s="96">
        <v>46113.417999999998</v>
      </c>
      <c r="D339" s="94" t="s">
        <v>468</v>
      </c>
      <c r="E339" s="94" t="s">
        <v>1234</v>
      </c>
      <c r="F339" s="93">
        <v>25663</v>
      </c>
      <c r="G339" s="93" t="s">
        <v>781</v>
      </c>
      <c r="I339" s="94"/>
      <c r="J339" s="96" t="s">
        <v>1223</v>
      </c>
      <c r="L339" s="5"/>
    </row>
    <row r="340" spans="1:12" ht="12.75" customHeight="1" x14ac:dyDescent="0.2">
      <c r="A340" s="96" t="s">
        <v>1055</v>
      </c>
      <c r="B340" s="93" t="str">
        <f t="shared" si="5"/>
        <v>II</v>
      </c>
      <c r="C340" s="96">
        <v>46120.892</v>
      </c>
      <c r="D340" s="94" t="s">
        <v>468</v>
      </c>
      <c r="E340" s="94" t="s">
        <v>1236</v>
      </c>
      <c r="F340" s="93">
        <v>25694.5</v>
      </c>
      <c r="G340" s="93" t="s">
        <v>783</v>
      </c>
      <c r="I340" s="94"/>
      <c r="J340" s="96" t="s">
        <v>1237</v>
      </c>
      <c r="L340" s="5"/>
    </row>
    <row r="341" spans="1:12" ht="12.75" customHeight="1" x14ac:dyDescent="0.2">
      <c r="A341" s="96" t="s">
        <v>1235</v>
      </c>
      <c r="B341" s="93" t="str">
        <f t="shared" si="5"/>
        <v>I</v>
      </c>
      <c r="C341" s="96">
        <v>46136.44</v>
      </c>
      <c r="D341" s="94" t="s">
        <v>468</v>
      </c>
      <c r="E341" s="94" t="s">
        <v>1238</v>
      </c>
      <c r="F341" s="93">
        <v>25760</v>
      </c>
      <c r="G341" s="93" t="s">
        <v>775</v>
      </c>
      <c r="I341" s="94"/>
      <c r="J341" s="96" t="s">
        <v>1223</v>
      </c>
      <c r="L341" s="5"/>
    </row>
    <row r="342" spans="1:12" ht="12.75" customHeight="1" x14ac:dyDescent="0.2">
      <c r="A342" s="96" t="s">
        <v>1055</v>
      </c>
      <c r="B342" s="93" t="str">
        <f t="shared" si="5"/>
        <v>I</v>
      </c>
      <c r="C342" s="96">
        <v>46140.714999999997</v>
      </c>
      <c r="D342" s="94" t="s">
        <v>468</v>
      </c>
      <c r="E342" s="94" t="s">
        <v>1239</v>
      </c>
      <c r="F342" s="93">
        <v>25778</v>
      </c>
      <c r="G342" s="93" t="s">
        <v>792</v>
      </c>
      <c r="I342" s="94"/>
      <c r="J342" s="96" t="s">
        <v>1240</v>
      </c>
      <c r="L342" s="5"/>
    </row>
    <row r="343" spans="1:12" ht="12.75" customHeight="1" x14ac:dyDescent="0.2">
      <c r="A343" s="96" t="s">
        <v>1055</v>
      </c>
      <c r="B343" s="93" t="str">
        <f t="shared" si="5"/>
        <v>I</v>
      </c>
      <c r="C343" s="96">
        <v>46142.614999999998</v>
      </c>
      <c r="D343" s="94" t="s">
        <v>468</v>
      </c>
      <c r="E343" s="94" t="s">
        <v>1241</v>
      </c>
      <c r="F343" s="93">
        <v>25786</v>
      </c>
      <c r="G343" s="93" t="s">
        <v>796</v>
      </c>
      <c r="I343" s="94"/>
      <c r="J343" s="96" t="s">
        <v>1083</v>
      </c>
      <c r="L343" s="5"/>
    </row>
    <row r="344" spans="1:12" ht="12.75" customHeight="1" x14ac:dyDescent="0.2">
      <c r="A344" s="96" t="s">
        <v>1244</v>
      </c>
      <c r="B344" s="93" t="str">
        <f t="shared" si="5"/>
        <v>II</v>
      </c>
      <c r="C344" s="96">
        <v>46173.34</v>
      </c>
      <c r="D344" s="94" t="s">
        <v>468</v>
      </c>
      <c r="E344" s="94" t="s">
        <v>1242</v>
      </c>
      <c r="F344" s="93">
        <v>25915.5</v>
      </c>
      <c r="G344" s="93" t="s">
        <v>1243</v>
      </c>
      <c r="I344" s="94"/>
      <c r="J344" s="96" t="s">
        <v>898</v>
      </c>
      <c r="L344" s="5"/>
    </row>
    <row r="345" spans="1:12" ht="12.75" customHeight="1" x14ac:dyDescent="0.2">
      <c r="A345" s="96" t="s">
        <v>1244</v>
      </c>
      <c r="B345" s="93" t="str">
        <f t="shared" si="5"/>
        <v>I</v>
      </c>
      <c r="C345" s="96">
        <v>46175.358</v>
      </c>
      <c r="D345" s="94" t="s">
        <v>468</v>
      </c>
      <c r="E345" s="94" t="s">
        <v>1245</v>
      </c>
      <c r="F345" s="93">
        <v>25924</v>
      </c>
      <c r="G345" s="93" t="s">
        <v>808</v>
      </c>
      <c r="I345" s="94"/>
      <c r="J345" s="96" t="s">
        <v>898</v>
      </c>
      <c r="L345" s="5"/>
    </row>
    <row r="346" spans="1:12" ht="12.75" customHeight="1" x14ac:dyDescent="0.2">
      <c r="A346" s="96" t="s">
        <v>1247</v>
      </c>
      <c r="B346" s="93" t="str">
        <f t="shared" si="5"/>
        <v>II</v>
      </c>
      <c r="C346" s="96">
        <v>46210.368999999999</v>
      </c>
      <c r="D346" s="94" t="s">
        <v>468</v>
      </c>
      <c r="E346" s="94" t="s">
        <v>1246</v>
      </c>
      <c r="F346" s="93">
        <v>26071.5</v>
      </c>
      <c r="G346" s="93" t="s">
        <v>978</v>
      </c>
      <c r="I346" s="94"/>
      <c r="J346" s="96" t="s">
        <v>898</v>
      </c>
      <c r="L346" s="5"/>
    </row>
    <row r="347" spans="1:12" ht="12.75" customHeight="1" x14ac:dyDescent="0.2">
      <c r="A347" s="96" t="s">
        <v>1055</v>
      </c>
      <c r="B347" s="93" t="str">
        <f t="shared" si="5"/>
        <v>I</v>
      </c>
      <c r="C347" s="96">
        <v>46230.67</v>
      </c>
      <c r="D347" s="94" t="s">
        <v>468</v>
      </c>
      <c r="E347" s="94" t="s">
        <v>1248</v>
      </c>
      <c r="F347" s="93">
        <v>26157</v>
      </c>
      <c r="G347" s="93" t="s">
        <v>796</v>
      </c>
      <c r="I347" s="94"/>
      <c r="J347" s="96" t="s">
        <v>1083</v>
      </c>
      <c r="L347" s="5"/>
    </row>
    <row r="348" spans="1:12" ht="12.75" customHeight="1" x14ac:dyDescent="0.2">
      <c r="A348" s="96" t="s">
        <v>1247</v>
      </c>
      <c r="B348" s="93" t="str">
        <f t="shared" si="5"/>
        <v>I</v>
      </c>
      <c r="C348" s="96">
        <v>46249.402999999998</v>
      </c>
      <c r="D348" s="94" t="s">
        <v>468</v>
      </c>
      <c r="E348" s="94" t="s">
        <v>1249</v>
      </c>
      <c r="F348" s="93">
        <v>26236</v>
      </c>
      <c r="G348" s="93" t="s">
        <v>1250</v>
      </c>
      <c r="I348" s="94"/>
      <c r="J348" s="96" t="s">
        <v>898</v>
      </c>
      <c r="L348" s="5"/>
    </row>
    <row r="349" spans="1:12" ht="12.75" customHeight="1" x14ac:dyDescent="0.2">
      <c r="A349" s="96" t="s">
        <v>1055</v>
      </c>
      <c r="B349" s="93" t="str">
        <f t="shared" si="5"/>
        <v>I</v>
      </c>
      <c r="C349" s="96">
        <v>46263.658000000003</v>
      </c>
      <c r="D349" s="94" t="s">
        <v>468</v>
      </c>
      <c r="E349" s="94" t="s">
        <v>1251</v>
      </c>
      <c r="F349" s="93">
        <v>26296</v>
      </c>
      <c r="G349" s="93" t="s">
        <v>781</v>
      </c>
      <c r="I349" s="94"/>
      <c r="J349" s="96" t="s">
        <v>1054</v>
      </c>
      <c r="L349" s="5"/>
    </row>
    <row r="350" spans="1:12" ht="12.75" customHeight="1" x14ac:dyDescent="0.2">
      <c r="A350" s="96" t="s">
        <v>1254</v>
      </c>
      <c r="B350" s="93" t="str">
        <f t="shared" si="5"/>
        <v>I</v>
      </c>
      <c r="C350" s="96">
        <v>46535.409</v>
      </c>
      <c r="D350" s="94" t="s">
        <v>468</v>
      </c>
      <c r="E350" s="94" t="s">
        <v>1252</v>
      </c>
      <c r="F350" s="93">
        <v>27441</v>
      </c>
      <c r="G350" s="93" t="s">
        <v>1067</v>
      </c>
      <c r="I350" s="94"/>
      <c r="J350" s="96" t="s">
        <v>1253</v>
      </c>
      <c r="L350" s="5"/>
    </row>
    <row r="351" spans="1:12" ht="12.75" customHeight="1" x14ac:dyDescent="0.2">
      <c r="A351" s="96" t="s">
        <v>1254</v>
      </c>
      <c r="B351" s="93" t="str">
        <f t="shared" si="5"/>
        <v>II</v>
      </c>
      <c r="C351" s="96">
        <v>46552.377</v>
      </c>
      <c r="D351" s="94" t="s">
        <v>468</v>
      </c>
      <c r="E351" s="94" t="s">
        <v>1255</v>
      </c>
      <c r="F351" s="93">
        <v>27512.5</v>
      </c>
      <c r="G351" s="93" t="s">
        <v>916</v>
      </c>
      <c r="I351" s="94"/>
      <c r="J351" s="96" t="s">
        <v>898</v>
      </c>
      <c r="L351" s="5"/>
    </row>
    <row r="352" spans="1:12" ht="12.75" customHeight="1" x14ac:dyDescent="0.2">
      <c r="A352" s="96" t="s">
        <v>1055</v>
      </c>
      <c r="B352" s="93" t="str">
        <f t="shared" si="5"/>
        <v>I</v>
      </c>
      <c r="C352" s="96">
        <v>46553.694000000003</v>
      </c>
      <c r="D352" s="94" t="s">
        <v>468</v>
      </c>
      <c r="E352" s="94" t="s">
        <v>1256</v>
      </c>
      <c r="F352" s="93">
        <v>27518</v>
      </c>
      <c r="G352" s="93" t="s">
        <v>775</v>
      </c>
      <c r="I352" s="94"/>
      <c r="J352" s="96" t="s">
        <v>1054</v>
      </c>
      <c r="L352" s="5"/>
    </row>
    <row r="353" spans="1:12" ht="12.75" customHeight="1" x14ac:dyDescent="0.2">
      <c r="A353" s="96" t="s">
        <v>1055</v>
      </c>
      <c r="B353" s="93" t="str">
        <f t="shared" si="5"/>
        <v>I</v>
      </c>
      <c r="C353" s="96">
        <v>46554.633000000002</v>
      </c>
      <c r="D353" s="94" t="s">
        <v>468</v>
      </c>
      <c r="E353" s="94" t="s">
        <v>1257</v>
      </c>
      <c r="F353" s="93">
        <v>27522</v>
      </c>
      <c r="G353" s="93" t="s">
        <v>957</v>
      </c>
      <c r="I353" s="94"/>
      <c r="J353" s="96" t="s">
        <v>1054</v>
      </c>
      <c r="L353" s="5"/>
    </row>
    <row r="354" spans="1:12" ht="12.75" customHeight="1" x14ac:dyDescent="0.2">
      <c r="A354" s="96" t="s">
        <v>1055</v>
      </c>
      <c r="B354" s="93" t="str">
        <f t="shared" si="5"/>
        <v>II</v>
      </c>
      <c r="C354" s="96">
        <v>46560.69</v>
      </c>
      <c r="D354" s="94" t="s">
        <v>468</v>
      </c>
      <c r="E354" s="94" t="s">
        <v>1258</v>
      </c>
      <c r="F354" s="93">
        <v>27547.5</v>
      </c>
      <c r="G354" s="93" t="s">
        <v>779</v>
      </c>
      <c r="I354" s="94"/>
      <c r="J354" s="96" t="s">
        <v>1083</v>
      </c>
      <c r="L354" s="5"/>
    </row>
    <row r="355" spans="1:12" ht="12.75" customHeight="1" x14ac:dyDescent="0.2">
      <c r="A355" s="96" t="s">
        <v>1254</v>
      </c>
      <c r="B355" s="93" t="str">
        <f t="shared" si="5"/>
        <v>II</v>
      </c>
      <c r="C355" s="96">
        <v>46561.391000000003</v>
      </c>
      <c r="D355" s="94" t="s">
        <v>468</v>
      </c>
      <c r="E355" s="94" t="s">
        <v>1259</v>
      </c>
      <c r="F355" s="93">
        <v>27550.5</v>
      </c>
      <c r="G355" s="93" t="s">
        <v>1260</v>
      </c>
      <c r="I355" s="94"/>
      <c r="J355" s="96" t="s">
        <v>898</v>
      </c>
      <c r="L355" s="5"/>
    </row>
    <row r="356" spans="1:12" ht="12.75" customHeight="1" x14ac:dyDescent="0.2">
      <c r="A356" s="96" t="s">
        <v>1055</v>
      </c>
      <c r="B356" s="93" t="str">
        <f t="shared" si="5"/>
        <v>I</v>
      </c>
      <c r="C356" s="96">
        <v>46561.764000000003</v>
      </c>
      <c r="D356" s="94" t="s">
        <v>468</v>
      </c>
      <c r="E356" s="94" t="s">
        <v>1261</v>
      </c>
      <c r="F356" s="93">
        <v>27552</v>
      </c>
      <c r="G356" s="93" t="s">
        <v>775</v>
      </c>
      <c r="I356" s="94"/>
      <c r="J356" s="96" t="s">
        <v>1237</v>
      </c>
      <c r="L356" s="5"/>
    </row>
    <row r="357" spans="1:12" ht="12.75" customHeight="1" x14ac:dyDescent="0.2">
      <c r="A357" s="96" t="s">
        <v>1254</v>
      </c>
      <c r="B357" s="93" t="str">
        <f t="shared" si="5"/>
        <v>I</v>
      </c>
      <c r="C357" s="96">
        <v>46573.383999999998</v>
      </c>
      <c r="D357" s="94" t="s">
        <v>468</v>
      </c>
      <c r="E357" s="94" t="s">
        <v>1262</v>
      </c>
      <c r="F357" s="93">
        <v>27601</v>
      </c>
      <c r="G357" s="93" t="s">
        <v>1067</v>
      </c>
      <c r="I357" s="94"/>
      <c r="J357" s="96" t="s">
        <v>898</v>
      </c>
      <c r="L357" s="5"/>
    </row>
    <row r="358" spans="1:12" ht="12.75" customHeight="1" x14ac:dyDescent="0.2">
      <c r="A358" s="96" t="s">
        <v>1254</v>
      </c>
      <c r="B358" s="93" t="str">
        <f t="shared" si="5"/>
        <v>I</v>
      </c>
      <c r="C358" s="96">
        <v>46606.377</v>
      </c>
      <c r="D358" s="94" t="s">
        <v>468</v>
      </c>
      <c r="E358" s="94" t="s">
        <v>1263</v>
      </c>
      <c r="F358" s="93">
        <v>27740</v>
      </c>
      <c r="G358" s="93" t="s">
        <v>878</v>
      </c>
      <c r="I358" s="94"/>
      <c r="J358" s="96" t="s">
        <v>898</v>
      </c>
      <c r="L358" s="5"/>
    </row>
    <row r="359" spans="1:12" ht="12.75" customHeight="1" x14ac:dyDescent="0.2">
      <c r="A359" s="96" t="s">
        <v>1254</v>
      </c>
      <c r="B359" s="93" t="str">
        <f t="shared" si="5"/>
        <v>I</v>
      </c>
      <c r="C359" s="96">
        <v>46610.394999999997</v>
      </c>
      <c r="D359" s="94" t="s">
        <v>468</v>
      </c>
      <c r="E359" s="94" t="s">
        <v>1264</v>
      </c>
      <c r="F359" s="93">
        <v>27757</v>
      </c>
      <c r="G359" s="93" t="s">
        <v>762</v>
      </c>
      <c r="I359" s="94"/>
      <c r="J359" s="96" t="s">
        <v>898</v>
      </c>
      <c r="L359" s="5"/>
    </row>
    <row r="360" spans="1:12" ht="12.75" customHeight="1" x14ac:dyDescent="0.2">
      <c r="A360" s="96" t="s">
        <v>1267</v>
      </c>
      <c r="B360" s="93" t="str">
        <f t="shared" si="5"/>
        <v>I</v>
      </c>
      <c r="C360" s="96">
        <v>46821.417000000001</v>
      </c>
      <c r="D360" s="94" t="s">
        <v>468</v>
      </c>
      <c r="E360" s="94" t="s">
        <v>1265</v>
      </c>
      <c r="F360" s="93">
        <v>28646</v>
      </c>
      <c r="G360" s="93" t="s">
        <v>821</v>
      </c>
      <c r="I360" s="94"/>
      <c r="J360" s="96" t="s">
        <v>1266</v>
      </c>
      <c r="L360" s="5"/>
    </row>
    <row r="361" spans="1:12" ht="12.75" customHeight="1" x14ac:dyDescent="0.2">
      <c r="A361" s="96" t="s">
        <v>1055</v>
      </c>
      <c r="B361" s="93" t="str">
        <f t="shared" si="5"/>
        <v>II</v>
      </c>
      <c r="C361" s="96">
        <v>46875.648000000001</v>
      </c>
      <c r="D361" s="94" t="s">
        <v>468</v>
      </c>
      <c r="E361" s="94" t="s">
        <v>1268</v>
      </c>
      <c r="F361" s="93">
        <v>28874.5</v>
      </c>
      <c r="G361" s="93" t="s">
        <v>779</v>
      </c>
      <c r="I361" s="94"/>
      <c r="J361" s="96" t="s">
        <v>1083</v>
      </c>
      <c r="L361" s="5"/>
    </row>
    <row r="362" spans="1:12" ht="12.75" customHeight="1" x14ac:dyDescent="0.2">
      <c r="A362" s="96" t="s">
        <v>1055</v>
      </c>
      <c r="B362" s="93" t="str">
        <f t="shared" si="5"/>
        <v>I</v>
      </c>
      <c r="C362" s="96">
        <v>46875.775000000001</v>
      </c>
      <c r="D362" s="94" t="s">
        <v>468</v>
      </c>
      <c r="E362" s="94" t="s">
        <v>1269</v>
      </c>
      <c r="F362" s="93">
        <v>28875</v>
      </c>
      <c r="G362" s="93" t="s">
        <v>792</v>
      </c>
      <c r="I362" s="94"/>
      <c r="J362" s="96" t="s">
        <v>1083</v>
      </c>
      <c r="L362" s="5"/>
    </row>
    <row r="363" spans="1:12" ht="12.75" customHeight="1" x14ac:dyDescent="0.2">
      <c r="A363" s="96" t="s">
        <v>1267</v>
      </c>
      <c r="B363" s="93" t="str">
        <f t="shared" si="5"/>
        <v>I</v>
      </c>
      <c r="C363" s="96">
        <v>46892.372000000003</v>
      </c>
      <c r="D363" s="94" t="s">
        <v>468</v>
      </c>
      <c r="E363" s="94" t="s">
        <v>1270</v>
      </c>
      <c r="F363" s="93">
        <v>28945</v>
      </c>
      <c r="G363" s="93" t="s">
        <v>1271</v>
      </c>
      <c r="I363" s="94"/>
      <c r="J363" s="96" t="s">
        <v>1266</v>
      </c>
      <c r="L363" s="5"/>
    </row>
    <row r="364" spans="1:12" ht="12.75" customHeight="1" x14ac:dyDescent="0.2">
      <c r="A364" s="96" t="s">
        <v>1273</v>
      </c>
      <c r="B364" s="93" t="str">
        <f t="shared" si="5"/>
        <v>I</v>
      </c>
      <c r="C364" s="96">
        <v>46901.391000000003</v>
      </c>
      <c r="D364" s="94" t="s">
        <v>468</v>
      </c>
      <c r="E364" s="94" t="s">
        <v>1272</v>
      </c>
      <c r="F364" s="93">
        <v>28983</v>
      </c>
      <c r="G364" s="93" t="s">
        <v>835</v>
      </c>
      <c r="I364" s="94"/>
      <c r="J364" s="96" t="s">
        <v>898</v>
      </c>
      <c r="L364" s="5"/>
    </row>
    <row r="365" spans="1:12" ht="12.75" customHeight="1" x14ac:dyDescent="0.2">
      <c r="A365" s="96" t="s">
        <v>1267</v>
      </c>
      <c r="B365" s="93" t="str">
        <f t="shared" si="5"/>
        <v>I</v>
      </c>
      <c r="C365" s="96">
        <v>46903.534</v>
      </c>
      <c r="D365" s="94" t="s">
        <v>468</v>
      </c>
      <c r="E365" s="94" t="s">
        <v>1274</v>
      </c>
      <c r="F365" s="93">
        <v>28992</v>
      </c>
      <c r="G365" s="93" t="s">
        <v>878</v>
      </c>
      <c r="I365" s="94"/>
      <c r="J365" s="96" t="s">
        <v>1266</v>
      </c>
      <c r="L365" s="5"/>
    </row>
    <row r="366" spans="1:12" ht="12.75" customHeight="1" x14ac:dyDescent="0.2">
      <c r="A366" s="96" t="s">
        <v>1273</v>
      </c>
      <c r="B366" s="93" t="str">
        <f t="shared" si="5"/>
        <v>II</v>
      </c>
      <c r="C366" s="96">
        <v>46904.364999999998</v>
      </c>
      <c r="D366" s="94" t="s">
        <v>468</v>
      </c>
      <c r="E366" s="94" t="s">
        <v>1275</v>
      </c>
      <c r="F366" s="93">
        <v>28995.5</v>
      </c>
      <c r="G366" s="93" t="s">
        <v>1243</v>
      </c>
      <c r="I366" s="94"/>
      <c r="J366" s="96" t="s">
        <v>898</v>
      </c>
      <c r="L366" s="5"/>
    </row>
    <row r="367" spans="1:12" ht="12.75" customHeight="1" x14ac:dyDescent="0.2">
      <c r="A367" s="96" t="s">
        <v>1055</v>
      </c>
      <c r="B367" s="93" t="str">
        <f t="shared" si="5"/>
        <v>I</v>
      </c>
      <c r="C367" s="96">
        <v>46915.639000000003</v>
      </c>
      <c r="D367" s="94" t="s">
        <v>468</v>
      </c>
      <c r="E367" s="94" t="s">
        <v>1276</v>
      </c>
      <c r="F367" s="93">
        <v>29043</v>
      </c>
      <c r="G367" s="93" t="s">
        <v>1243</v>
      </c>
      <c r="I367" s="94"/>
      <c r="J367" s="96" t="s">
        <v>1083</v>
      </c>
      <c r="L367" s="5"/>
    </row>
    <row r="368" spans="1:12" ht="12.75" customHeight="1" x14ac:dyDescent="0.2">
      <c r="A368" s="96" t="s">
        <v>1267</v>
      </c>
      <c r="B368" s="93" t="str">
        <f t="shared" si="5"/>
        <v>I</v>
      </c>
      <c r="C368" s="96">
        <v>46939.373</v>
      </c>
      <c r="D368" s="94" t="s">
        <v>468</v>
      </c>
      <c r="E368" s="94" t="s">
        <v>1277</v>
      </c>
      <c r="F368" s="93">
        <v>29143</v>
      </c>
      <c r="G368" s="93" t="s">
        <v>878</v>
      </c>
      <c r="I368" s="94"/>
      <c r="J368" s="96" t="s">
        <v>1266</v>
      </c>
      <c r="L368" s="5"/>
    </row>
    <row r="369" spans="1:12" ht="12.75" customHeight="1" x14ac:dyDescent="0.2">
      <c r="A369" s="96" t="s">
        <v>1279</v>
      </c>
      <c r="B369" s="93" t="str">
        <f t="shared" si="5"/>
        <v>I</v>
      </c>
      <c r="C369" s="96">
        <v>46976.398999999998</v>
      </c>
      <c r="D369" s="94" t="s">
        <v>468</v>
      </c>
      <c r="E369" s="94" t="s">
        <v>1278</v>
      </c>
      <c r="F369" s="93">
        <v>29299</v>
      </c>
      <c r="G369" s="93" t="s">
        <v>878</v>
      </c>
      <c r="I369" s="94"/>
      <c r="J369" s="96" t="s">
        <v>1266</v>
      </c>
      <c r="L369" s="5"/>
    </row>
    <row r="370" spans="1:12" ht="12.75" customHeight="1" x14ac:dyDescent="0.2">
      <c r="A370" s="96" t="s">
        <v>1055</v>
      </c>
      <c r="B370" s="93" t="str">
        <f t="shared" si="5"/>
        <v>II</v>
      </c>
      <c r="C370" s="96">
        <v>47219.803</v>
      </c>
      <c r="D370" s="94" t="s">
        <v>468</v>
      </c>
      <c r="E370" s="94" t="s">
        <v>1280</v>
      </c>
      <c r="F370" s="93">
        <v>30324.5</v>
      </c>
      <c r="G370" s="93" t="s">
        <v>783</v>
      </c>
      <c r="I370" s="94"/>
      <c r="J370" s="96" t="s">
        <v>1083</v>
      </c>
      <c r="L370" s="5"/>
    </row>
    <row r="371" spans="1:12" ht="12.75" customHeight="1" x14ac:dyDescent="0.2">
      <c r="A371" s="96" t="s">
        <v>1282</v>
      </c>
      <c r="B371" s="93" t="str">
        <f t="shared" si="5"/>
        <v>I</v>
      </c>
      <c r="C371" s="96">
        <v>47263.595999999998</v>
      </c>
      <c r="D371" s="94" t="s">
        <v>468</v>
      </c>
      <c r="E371" s="94" t="s">
        <v>1281</v>
      </c>
      <c r="F371" s="93">
        <v>30509</v>
      </c>
      <c r="G371" s="93" t="s">
        <v>781</v>
      </c>
      <c r="I371" s="94"/>
      <c r="J371" s="96" t="s">
        <v>1162</v>
      </c>
      <c r="L371" s="5"/>
    </row>
    <row r="372" spans="1:12" ht="12.75" customHeight="1" x14ac:dyDescent="0.2">
      <c r="A372" s="96" t="s">
        <v>1282</v>
      </c>
      <c r="B372" s="93" t="str">
        <f t="shared" si="5"/>
        <v>I</v>
      </c>
      <c r="C372" s="96">
        <v>47263.603000000003</v>
      </c>
      <c r="D372" s="94" t="s">
        <v>468</v>
      </c>
      <c r="E372" s="94" t="s">
        <v>1283</v>
      </c>
      <c r="F372" s="93">
        <v>30509</v>
      </c>
      <c r="G372" s="93" t="s">
        <v>854</v>
      </c>
      <c r="I372" s="94"/>
      <c r="J372" s="96" t="s">
        <v>1284</v>
      </c>
      <c r="L372" s="5"/>
    </row>
    <row r="373" spans="1:12" ht="12.75" customHeight="1" x14ac:dyDescent="0.2">
      <c r="A373" s="96" t="s">
        <v>1286</v>
      </c>
      <c r="B373" s="93" t="str">
        <f t="shared" si="5"/>
        <v>II</v>
      </c>
      <c r="C373" s="96">
        <v>47266.322999999997</v>
      </c>
      <c r="D373" s="94" t="s">
        <v>468</v>
      </c>
      <c r="E373" s="94" t="s">
        <v>1285</v>
      </c>
      <c r="F373" s="93">
        <v>30520.5</v>
      </c>
      <c r="G373" s="93" t="s">
        <v>783</v>
      </c>
      <c r="I373" s="94"/>
      <c r="J373" s="96" t="s">
        <v>898</v>
      </c>
      <c r="L373" s="5"/>
    </row>
    <row r="374" spans="1:12" ht="12.75" customHeight="1" x14ac:dyDescent="0.2">
      <c r="A374" s="96" t="s">
        <v>1286</v>
      </c>
      <c r="B374" s="93" t="str">
        <f t="shared" si="5"/>
        <v>II</v>
      </c>
      <c r="C374" s="96">
        <v>47273.436000000002</v>
      </c>
      <c r="D374" s="94" t="s">
        <v>468</v>
      </c>
      <c r="E374" s="94" t="s">
        <v>1287</v>
      </c>
      <c r="F374" s="93">
        <v>30550.5</v>
      </c>
      <c r="G374" s="93" t="s">
        <v>1067</v>
      </c>
      <c r="I374" s="94"/>
      <c r="J374" s="96" t="s">
        <v>868</v>
      </c>
      <c r="L374" s="5"/>
    </row>
    <row r="375" spans="1:12" ht="12.75" customHeight="1" x14ac:dyDescent="0.2">
      <c r="A375" s="96" t="s">
        <v>1286</v>
      </c>
      <c r="B375" s="93" t="str">
        <f t="shared" si="5"/>
        <v>I</v>
      </c>
      <c r="C375" s="96">
        <v>47276.417000000001</v>
      </c>
      <c r="D375" s="94" t="s">
        <v>468</v>
      </c>
      <c r="E375" s="94" t="s">
        <v>1288</v>
      </c>
      <c r="F375" s="93">
        <v>30563</v>
      </c>
      <c r="G375" s="93" t="s">
        <v>815</v>
      </c>
      <c r="I375" s="94"/>
      <c r="J375" s="96" t="s">
        <v>868</v>
      </c>
      <c r="L375" s="5"/>
    </row>
    <row r="376" spans="1:12" ht="12.75" customHeight="1" x14ac:dyDescent="0.2">
      <c r="A376" s="96" t="s">
        <v>1286</v>
      </c>
      <c r="B376" s="93" t="str">
        <f t="shared" si="5"/>
        <v>I</v>
      </c>
      <c r="C376" s="96">
        <v>47303.47</v>
      </c>
      <c r="D376" s="94" t="s">
        <v>468</v>
      </c>
      <c r="E376" s="94" t="s">
        <v>1289</v>
      </c>
      <c r="F376" s="93">
        <v>30677</v>
      </c>
      <c r="G376" s="93" t="s">
        <v>781</v>
      </c>
      <c r="I376" s="94"/>
      <c r="J376" s="96" t="s">
        <v>868</v>
      </c>
      <c r="L376" s="5"/>
    </row>
    <row r="377" spans="1:12" ht="12.75" customHeight="1" x14ac:dyDescent="0.2">
      <c r="A377" s="96" t="s">
        <v>1282</v>
      </c>
      <c r="B377" s="93" t="str">
        <f t="shared" si="5"/>
        <v>II</v>
      </c>
      <c r="C377" s="96">
        <v>47330.398999999998</v>
      </c>
      <c r="D377" s="94" t="s">
        <v>468</v>
      </c>
      <c r="E377" s="94" t="s">
        <v>1290</v>
      </c>
      <c r="F377" s="93">
        <v>30790.5</v>
      </c>
      <c r="G377" s="93" t="s">
        <v>1067</v>
      </c>
      <c r="I377" s="94"/>
      <c r="J377" s="96" t="s">
        <v>1266</v>
      </c>
      <c r="L377" s="5"/>
    </row>
    <row r="378" spans="1:12" ht="12.75" customHeight="1" x14ac:dyDescent="0.2">
      <c r="A378" s="96" t="s">
        <v>1292</v>
      </c>
      <c r="B378" s="93" t="str">
        <f t="shared" si="5"/>
        <v>I</v>
      </c>
      <c r="C378" s="96">
        <v>47590.423000000003</v>
      </c>
      <c r="D378" s="94" t="s">
        <v>468</v>
      </c>
      <c r="E378" s="94" t="s">
        <v>1291</v>
      </c>
      <c r="F378" s="93">
        <v>31886</v>
      </c>
      <c r="G378" s="93" t="s">
        <v>798</v>
      </c>
      <c r="I378" s="94"/>
      <c r="J378" s="96" t="s">
        <v>868</v>
      </c>
      <c r="L378" s="5"/>
    </row>
    <row r="379" spans="1:12" ht="12.75" customHeight="1" x14ac:dyDescent="0.2">
      <c r="A379" s="96" t="s">
        <v>1292</v>
      </c>
      <c r="B379" s="93" t="str">
        <f t="shared" si="5"/>
        <v>II</v>
      </c>
      <c r="C379" s="96">
        <v>47612.370999999999</v>
      </c>
      <c r="D379" s="94" t="s">
        <v>468</v>
      </c>
      <c r="E379" s="94" t="s">
        <v>1293</v>
      </c>
      <c r="F379" s="93">
        <v>31978.5</v>
      </c>
      <c r="G379" s="93" t="s">
        <v>978</v>
      </c>
      <c r="I379" s="94"/>
      <c r="J379" s="96" t="s">
        <v>1266</v>
      </c>
      <c r="L379" s="5"/>
    </row>
    <row r="380" spans="1:12" ht="12.75" customHeight="1" x14ac:dyDescent="0.2">
      <c r="A380" s="96" t="s">
        <v>1292</v>
      </c>
      <c r="B380" s="93" t="str">
        <f t="shared" si="5"/>
        <v>I</v>
      </c>
      <c r="C380" s="96">
        <v>47613.438999999998</v>
      </c>
      <c r="D380" s="94" t="s">
        <v>468</v>
      </c>
      <c r="E380" s="94" t="s">
        <v>1294</v>
      </c>
      <c r="F380" s="93">
        <v>31983</v>
      </c>
      <c r="G380" s="93" t="s">
        <v>978</v>
      </c>
      <c r="I380" s="94"/>
      <c r="J380" s="96" t="s">
        <v>868</v>
      </c>
      <c r="L380" s="5"/>
    </row>
    <row r="381" spans="1:12" ht="12.75" customHeight="1" x14ac:dyDescent="0.2">
      <c r="A381" s="96" t="s">
        <v>1055</v>
      </c>
      <c r="B381" s="93" t="str">
        <f t="shared" si="5"/>
        <v>II</v>
      </c>
      <c r="C381" s="96">
        <v>47640.62</v>
      </c>
      <c r="D381" s="94" t="s">
        <v>468</v>
      </c>
      <c r="E381" s="94" t="s">
        <v>1295</v>
      </c>
      <c r="F381" s="93">
        <v>32097.5</v>
      </c>
      <c r="G381" s="93" t="s">
        <v>781</v>
      </c>
      <c r="I381" s="94"/>
      <c r="J381" s="96" t="s">
        <v>1083</v>
      </c>
      <c r="L381" s="5"/>
    </row>
    <row r="382" spans="1:12" ht="12.75" customHeight="1" x14ac:dyDescent="0.2">
      <c r="A382" s="96" t="s">
        <v>1297</v>
      </c>
      <c r="B382" s="93" t="str">
        <f t="shared" si="5"/>
        <v>II</v>
      </c>
      <c r="C382" s="96">
        <v>47958.430999999997</v>
      </c>
      <c r="D382" s="94" t="s">
        <v>468</v>
      </c>
      <c r="E382" s="94" t="s">
        <v>1296</v>
      </c>
      <c r="F382" s="93">
        <v>33436.5</v>
      </c>
      <c r="G382" s="93" t="s">
        <v>804</v>
      </c>
      <c r="I382" s="94"/>
      <c r="J382" s="96" t="s">
        <v>868</v>
      </c>
      <c r="L382" s="5"/>
    </row>
    <row r="383" spans="1:12" ht="12.75" customHeight="1" x14ac:dyDescent="0.2">
      <c r="A383" s="96" t="s">
        <v>1297</v>
      </c>
      <c r="B383" s="93" t="str">
        <f t="shared" si="5"/>
        <v>II</v>
      </c>
      <c r="C383" s="96">
        <v>47969.343000000001</v>
      </c>
      <c r="D383" s="94" t="s">
        <v>468</v>
      </c>
      <c r="E383" s="94" t="s">
        <v>1298</v>
      </c>
      <c r="F383" s="93">
        <v>33482.5</v>
      </c>
      <c r="G383" s="93" t="s">
        <v>775</v>
      </c>
      <c r="I383" s="94"/>
      <c r="J383" s="96" t="s">
        <v>868</v>
      </c>
      <c r="L383" s="5"/>
    </row>
    <row r="384" spans="1:12" ht="12.75" customHeight="1" x14ac:dyDescent="0.2">
      <c r="A384" s="96" t="s">
        <v>1300</v>
      </c>
      <c r="B384" s="93" t="str">
        <f t="shared" si="5"/>
        <v>II</v>
      </c>
      <c r="C384" s="96">
        <v>47983.353000000003</v>
      </c>
      <c r="D384" s="94" t="s">
        <v>468</v>
      </c>
      <c r="E384" s="94" t="s">
        <v>1299</v>
      </c>
      <c r="F384" s="93">
        <v>33541.5</v>
      </c>
      <c r="G384" s="93" t="s">
        <v>804</v>
      </c>
      <c r="I384" s="94"/>
      <c r="J384" s="96" t="s">
        <v>868</v>
      </c>
      <c r="L384" s="5"/>
    </row>
    <row r="385" spans="1:12" ht="12.75" customHeight="1" x14ac:dyDescent="0.2">
      <c r="A385" s="96" t="s">
        <v>1055</v>
      </c>
      <c r="B385" s="93" t="str">
        <f t="shared" si="5"/>
        <v>I</v>
      </c>
      <c r="C385" s="96">
        <v>47985.599999999999</v>
      </c>
      <c r="D385" s="94" t="s">
        <v>468</v>
      </c>
      <c r="E385" s="94" t="s">
        <v>1301</v>
      </c>
      <c r="F385" s="93">
        <v>33551</v>
      </c>
      <c r="G385" s="93" t="s">
        <v>783</v>
      </c>
      <c r="I385" s="94"/>
      <c r="J385" s="96" t="s">
        <v>1083</v>
      </c>
      <c r="L385" s="5"/>
    </row>
    <row r="386" spans="1:12" ht="12.75" customHeight="1" x14ac:dyDescent="0.2">
      <c r="A386" s="96" t="s">
        <v>1300</v>
      </c>
      <c r="B386" s="93" t="str">
        <f t="shared" si="5"/>
        <v>I</v>
      </c>
      <c r="C386" s="96">
        <v>48013.362999999998</v>
      </c>
      <c r="D386" s="94" t="s">
        <v>468</v>
      </c>
      <c r="E386" s="94" t="s">
        <v>1302</v>
      </c>
      <c r="F386" s="93">
        <v>33668</v>
      </c>
      <c r="G386" s="93" t="s">
        <v>878</v>
      </c>
      <c r="I386" s="94"/>
      <c r="J386" s="96" t="s">
        <v>868</v>
      </c>
      <c r="L386" s="5"/>
    </row>
    <row r="387" spans="1:12" ht="12.75" customHeight="1" x14ac:dyDescent="0.2">
      <c r="A387" s="96" t="s">
        <v>1305</v>
      </c>
      <c r="B387" s="93" t="str">
        <f t="shared" si="5"/>
        <v>I</v>
      </c>
      <c r="C387" s="96">
        <v>48232.675000000003</v>
      </c>
      <c r="D387" s="94" t="s">
        <v>468</v>
      </c>
      <c r="E387" s="94" t="s">
        <v>1303</v>
      </c>
      <c r="F387" s="93">
        <v>34592</v>
      </c>
      <c r="G387" s="93" t="s">
        <v>978</v>
      </c>
      <c r="I387" s="94"/>
      <c r="J387" s="96" t="s">
        <v>1304</v>
      </c>
      <c r="L387" s="5"/>
    </row>
    <row r="388" spans="1:12" ht="12.75" customHeight="1" x14ac:dyDescent="0.2">
      <c r="A388" s="96" t="s">
        <v>1055</v>
      </c>
      <c r="B388" s="93" t="str">
        <f t="shared" si="5"/>
        <v>II</v>
      </c>
      <c r="C388" s="96">
        <v>48331.775999999998</v>
      </c>
      <c r="D388" s="94" t="s">
        <v>468</v>
      </c>
      <c r="E388" s="94" t="s">
        <v>1306</v>
      </c>
      <c r="F388" s="93">
        <v>35009.5</v>
      </c>
      <c r="G388" s="93" t="s">
        <v>815</v>
      </c>
      <c r="I388" s="94"/>
      <c r="J388" s="96" t="s">
        <v>1083</v>
      </c>
      <c r="L388" s="5"/>
    </row>
    <row r="389" spans="1:12" ht="12.75" customHeight="1" x14ac:dyDescent="0.2">
      <c r="A389" s="96" t="s">
        <v>1055</v>
      </c>
      <c r="B389" s="93" t="str">
        <f t="shared" si="5"/>
        <v>II</v>
      </c>
      <c r="C389" s="96">
        <v>48348.612000000001</v>
      </c>
      <c r="D389" s="94" t="s">
        <v>468</v>
      </c>
      <c r="E389" s="94" t="s">
        <v>1307</v>
      </c>
      <c r="F389" s="93">
        <v>35080.5</v>
      </c>
      <c r="G389" s="93" t="s">
        <v>957</v>
      </c>
      <c r="I389" s="94"/>
      <c r="J389" s="96" t="s">
        <v>1083</v>
      </c>
      <c r="L389" s="5"/>
    </row>
    <row r="390" spans="1:12" ht="12.75" customHeight="1" x14ac:dyDescent="0.2">
      <c r="A390" s="96" t="s">
        <v>1309</v>
      </c>
      <c r="B390" s="93" t="str">
        <f t="shared" si="5"/>
        <v>II</v>
      </c>
      <c r="C390" s="96">
        <v>48357.404000000002</v>
      </c>
      <c r="D390" s="94" t="s">
        <v>468</v>
      </c>
      <c r="E390" s="94" t="s">
        <v>1308</v>
      </c>
      <c r="F390" s="93">
        <v>35117.5</v>
      </c>
      <c r="G390" s="93" t="s">
        <v>775</v>
      </c>
      <c r="I390" s="94"/>
      <c r="J390" s="96" t="s">
        <v>868</v>
      </c>
      <c r="L390" s="5"/>
    </row>
    <row r="391" spans="1:12" ht="12.75" customHeight="1" x14ac:dyDescent="0.2">
      <c r="A391" s="96" t="s">
        <v>1055</v>
      </c>
      <c r="B391" s="93" t="str">
        <f t="shared" si="5"/>
        <v>II</v>
      </c>
      <c r="C391" s="96">
        <v>48357.637000000002</v>
      </c>
      <c r="D391" s="94" t="s">
        <v>468</v>
      </c>
      <c r="E391" s="94" t="s">
        <v>1310</v>
      </c>
      <c r="F391" s="93">
        <v>35118.5</v>
      </c>
      <c r="G391" s="93" t="s">
        <v>978</v>
      </c>
      <c r="I391" s="94"/>
      <c r="J391" s="96" t="s">
        <v>1083</v>
      </c>
      <c r="L391" s="5"/>
    </row>
    <row r="392" spans="1:12" ht="12.75" customHeight="1" x14ac:dyDescent="0.2">
      <c r="A392" s="96" t="s">
        <v>1312</v>
      </c>
      <c r="B392" s="93" t="str">
        <f t="shared" si="5"/>
        <v>II</v>
      </c>
      <c r="C392" s="96">
        <v>48385.398000000001</v>
      </c>
      <c r="D392" s="94" t="s">
        <v>468</v>
      </c>
      <c r="E392" s="94" t="s">
        <v>1311</v>
      </c>
      <c r="F392" s="93">
        <v>35235.5</v>
      </c>
      <c r="G392" s="93" t="s">
        <v>1250</v>
      </c>
      <c r="I392" s="94"/>
      <c r="J392" s="96" t="s">
        <v>868</v>
      </c>
      <c r="L392" s="5"/>
    </row>
    <row r="393" spans="1:12" ht="12.75" customHeight="1" x14ac:dyDescent="0.2">
      <c r="A393" s="96" t="s">
        <v>1312</v>
      </c>
      <c r="B393" s="93" t="str">
        <f t="shared" si="5"/>
        <v>II</v>
      </c>
      <c r="C393" s="96">
        <v>48390.396999999997</v>
      </c>
      <c r="D393" s="94" t="s">
        <v>468</v>
      </c>
      <c r="E393" s="94" t="s">
        <v>1313</v>
      </c>
      <c r="F393" s="93">
        <v>35256.5</v>
      </c>
      <c r="G393" s="93" t="s">
        <v>798</v>
      </c>
      <c r="I393" s="94"/>
      <c r="J393" s="96" t="s">
        <v>868</v>
      </c>
      <c r="L393" s="5"/>
    </row>
    <row r="394" spans="1:12" ht="12.75" customHeight="1" x14ac:dyDescent="0.2">
      <c r="A394" s="96" t="s">
        <v>1055</v>
      </c>
      <c r="B394" s="93" t="str">
        <f t="shared" si="5"/>
        <v>I</v>
      </c>
      <c r="C394" s="96">
        <v>48397.625999999997</v>
      </c>
      <c r="D394" s="94" t="s">
        <v>468</v>
      </c>
      <c r="E394" s="94" t="s">
        <v>1314</v>
      </c>
      <c r="F394" s="93">
        <v>35287</v>
      </c>
      <c r="G394" s="93" t="s">
        <v>878</v>
      </c>
      <c r="I394" s="94"/>
      <c r="J394" s="96" t="s">
        <v>1083</v>
      </c>
      <c r="L394" s="5"/>
    </row>
    <row r="395" spans="1:12" ht="12.75" customHeight="1" x14ac:dyDescent="0.2">
      <c r="A395" s="96" t="s">
        <v>1055</v>
      </c>
      <c r="B395" s="93" t="str">
        <f t="shared" ref="B395:B458" si="6">IF(INT(F395)=F395,"I","II")</f>
        <v>I</v>
      </c>
      <c r="C395" s="96">
        <v>48411.633999999998</v>
      </c>
      <c r="D395" s="94" t="s">
        <v>468</v>
      </c>
      <c r="E395" s="94" t="s">
        <v>1315</v>
      </c>
      <c r="F395" s="93">
        <v>35346</v>
      </c>
      <c r="G395" s="93" t="s">
        <v>821</v>
      </c>
      <c r="I395" s="94"/>
      <c r="J395" s="96" t="s">
        <v>1083</v>
      </c>
      <c r="L395" s="5"/>
    </row>
    <row r="396" spans="1:12" ht="12.75" customHeight="1" x14ac:dyDescent="0.2">
      <c r="A396" s="96" t="s">
        <v>1055</v>
      </c>
      <c r="B396" s="93" t="str">
        <f t="shared" si="6"/>
        <v>I</v>
      </c>
      <c r="C396" s="96">
        <v>48654.904999999999</v>
      </c>
      <c r="D396" s="94" t="s">
        <v>468</v>
      </c>
      <c r="E396" s="94" t="s">
        <v>1316</v>
      </c>
      <c r="F396" s="93">
        <v>36371</v>
      </c>
      <c r="G396" s="93" t="s">
        <v>1317</v>
      </c>
      <c r="I396" s="94"/>
      <c r="J396" s="96" t="s">
        <v>1083</v>
      </c>
      <c r="L396" s="5"/>
    </row>
    <row r="397" spans="1:12" ht="12.75" customHeight="1" x14ac:dyDescent="0.2">
      <c r="A397" s="96" t="s">
        <v>1055</v>
      </c>
      <c r="B397" s="93" t="str">
        <f t="shared" si="6"/>
        <v>I</v>
      </c>
      <c r="C397" s="96">
        <v>48709.733999999997</v>
      </c>
      <c r="D397" s="94" t="s">
        <v>468</v>
      </c>
      <c r="E397" s="94" t="s">
        <v>1318</v>
      </c>
      <c r="F397" s="93">
        <v>36602</v>
      </c>
      <c r="G397" s="93" t="s">
        <v>957</v>
      </c>
      <c r="I397" s="94"/>
      <c r="J397" s="96" t="s">
        <v>1083</v>
      </c>
      <c r="L397" s="5"/>
    </row>
    <row r="398" spans="1:12" ht="12.75" customHeight="1" x14ac:dyDescent="0.2">
      <c r="A398" s="96" t="s">
        <v>1320</v>
      </c>
      <c r="B398" s="93" t="str">
        <f t="shared" si="6"/>
        <v>II</v>
      </c>
      <c r="C398" s="96">
        <v>48720.319000000003</v>
      </c>
      <c r="D398" s="94" t="s">
        <v>468</v>
      </c>
      <c r="E398" s="94" t="s">
        <v>1319</v>
      </c>
      <c r="F398" s="93">
        <v>36646.5</v>
      </c>
      <c r="G398" s="93" t="s">
        <v>839</v>
      </c>
      <c r="I398" s="94"/>
      <c r="J398" s="96" t="s">
        <v>868</v>
      </c>
      <c r="L398" s="5"/>
    </row>
    <row r="399" spans="1:12" ht="12.75" customHeight="1" x14ac:dyDescent="0.2">
      <c r="A399" s="96" t="s">
        <v>1320</v>
      </c>
      <c r="B399" s="93" t="str">
        <f t="shared" si="6"/>
        <v>II</v>
      </c>
      <c r="C399" s="96">
        <v>48737.387000000002</v>
      </c>
      <c r="D399" s="94" t="s">
        <v>468</v>
      </c>
      <c r="E399" s="94" t="s">
        <v>1321</v>
      </c>
      <c r="F399" s="93">
        <v>36718.5</v>
      </c>
      <c r="G399" s="93" t="s">
        <v>878</v>
      </c>
      <c r="I399" s="94"/>
      <c r="J399" s="96" t="s">
        <v>868</v>
      </c>
      <c r="L399" s="5"/>
    </row>
    <row r="400" spans="1:12" ht="12.75" customHeight="1" x14ac:dyDescent="0.2">
      <c r="A400" s="96" t="s">
        <v>1320</v>
      </c>
      <c r="B400" s="93" t="str">
        <f t="shared" si="6"/>
        <v>II</v>
      </c>
      <c r="C400" s="96">
        <v>48760.413999999997</v>
      </c>
      <c r="D400" s="94" t="s">
        <v>468</v>
      </c>
      <c r="E400" s="94" t="s">
        <v>1322</v>
      </c>
      <c r="F400" s="93">
        <v>36815.5</v>
      </c>
      <c r="G400" s="93" t="s">
        <v>821</v>
      </c>
      <c r="I400" s="94"/>
      <c r="J400" s="96" t="s">
        <v>868</v>
      </c>
      <c r="L400" s="5"/>
    </row>
    <row r="401" spans="1:12" ht="12.75" customHeight="1" x14ac:dyDescent="0.2">
      <c r="A401" s="96" t="s">
        <v>1055</v>
      </c>
      <c r="B401" s="93" t="str">
        <f t="shared" si="6"/>
        <v>I</v>
      </c>
      <c r="C401" s="96">
        <v>48762.663</v>
      </c>
      <c r="D401" s="94" t="s">
        <v>468</v>
      </c>
      <c r="E401" s="94" t="s">
        <v>1323</v>
      </c>
      <c r="F401" s="93">
        <v>36825</v>
      </c>
      <c r="G401" s="93" t="s">
        <v>1067</v>
      </c>
      <c r="I401" s="94"/>
      <c r="J401" s="96" t="s">
        <v>1083</v>
      </c>
      <c r="L401" s="5"/>
    </row>
    <row r="402" spans="1:12" ht="12.75" customHeight="1" x14ac:dyDescent="0.2">
      <c r="A402" s="96" t="s">
        <v>1320</v>
      </c>
      <c r="B402" s="93" t="str">
        <f t="shared" si="6"/>
        <v>II</v>
      </c>
      <c r="C402" s="96">
        <v>48788.415999999997</v>
      </c>
      <c r="D402" s="94" t="s">
        <v>468</v>
      </c>
      <c r="E402" s="94" t="s">
        <v>1324</v>
      </c>
      <c r="F402" s="93">
        <v>36933.5</v>
      </c>
      <c r="G402" s="93" t="s">
        <v>878</v>
      </c>
      <c r="I402" s="94"/>
      <c r="J402" s="96" t="s">
        <v>868</v>
      </c>
      <c r="L402" s="5"/>
    </row>
    <row r="403" spans="1:12" ht="12.75" customHeight="1" x14ac:dyDescent="0.2">
      <c r="A403" s="96" t="s">
        <v>1320</v>
      </c>
      <c r="B403" s="93" t="str">
        <f t="shared" si="6"/>
        <v>II</v>
      </c>
      <c r="C403" s="96">
        <v>48802.421000000002</v>
      </c>
      <c r="D403" s="94" t="s">
        <v>468</v>
      </c>
      <c r="E403" s="94" t="s">
        <v>1325</v>
      </c>
      <c r="F403" s="93">
        <v>36992.5</v>
      </c>
      <c r="G403" s="93" t="s">
        <v>1243</v>
      </c>
      <c r="I403" s="94"/>
      <c r="J403" s="96" t="s">
        <v>868</v>
      </c>
      <c r="L403" s="5"/>
    </row>
    <row r="404" spans="1:12" ht="12.75" customHeight="1" x14ac:dyDescent="0.2">
      <c r="A404" s="96" t="s">
        <v>1327</v>
      </c>
      <c r="B404" s="93" t="str">
        <f t="shared" si="6"/>
        <v>II</v>
      </c>
      <c r="C404" s="96">
        <v>49060.42</v>
      </c>
      <c r="D404" s="94" t="s">
        <v>468</v>
      </c>
      <c r="E404" s="94" t="s">
        <v>1326</v>
      </c>
      <c r="F404" s="93">
        <v>38079.5</v>
      </c>
      <c r="G404" s="93" t="s">
        <v>783</v>
      </c>
      <c r="I404" s="94"/>
      <c r="J404" s="96" t="s">
        <v>868</v>
      </c>
      <c r="L404" s="5"/>
    </row>
    <row r="405" spans="1:12" ht="12.75" customHeight="1" x14ac:dyDescent="0.2">
      <c r="A405" s="96" t="s">
        <v>1327</v>
      </c>
      <c r="B405" s="93" t="str">
        <f t="shared" si="6"/>
        <v>II</v>
      </c>
      <c r="C405" s="96">
        <v>49066.358999999997</v>
      </c>
      <c r="D405" s="94" t="s">
        <v>468</v>
      </c>
      <c r="E405" s="94" t="s">
        <v>1328</v>
      </c>
      <c r="F405" s="93">
        <v>38104.5</v>
      </c>
      <c r="G405" s="93" t="s">
        <v>792</v>
      </c>
      <c r="I405" s="94"/>
      <c r="J405" s="96" t="s">
        <v>868</v>
      </c>
      <c r="L405" s="5"/>
    </row>
    <row r="406" spans="1:12" ht="12.75" customHeight="1" x14ac:dyDescent="0.2">
      <c r="A406" s="96" t="s">
        <v>1330</v>
      </c>
      <c r="B406" s="93" t="str">
        <f t="shared" si="6"/>
        <v>II</v>
      </c>
      <c r="C406" s="96">
        <v>49090.330999999998</v>
      </c>
      <c r="D406" s="94" t="s">
        <v>468</v>
      </c>
      <c r="E406" s="94" t="s">
        <v>1329</v>
      </c>
      <c r="F406" s="93">
        <v>38205.5</v>
      </c>
      <c r="G406" s="93" t="s">
        <v>792</v>
      </c>
      <c r="I406" s="94"/>
      <c r="J406" s="96" t="s">
        <v>868</v>
      </c>
      <c r="L406" s="5"/>
    </row>
    <row r="407" spans="1:12" ht="12.75" customHeight="1" x14ac:dyDescent="0.2">
      <c r="A407" s="96" t="s">
        <v>1330</v>
      </c>
      <c r="B407" s="93" t="str">
        <f t="shared" si="6"/>
        <v>II</v>
      </c>
      <c r="C407" s="96">
        <v>49107.428</v>
      </c>
      <c r="D407" s="94" t="s">
        <v>468</v>
      </c>
      <c r="E407" s="94" t="s">
        <v>1331</v>
      </c>
      <c r="F407" s="93">
        <v>38277.5</v>
      </c>
      <c r="G407" s="93" t="s">
        <v>850</v>
      </c>
      <c r="I407" s="94"/>
      <c r="J407" s="96" t="s">
        <v>868</v>
      </c>
      <c r="L407" s="5"/>
    </row>
    <row r="408" spans="1:12" ht="12.75" customHeight="1" x14ac:dyDescent="0.2">
      <c r="A408" s="96" t="s">
        <v>1330</v>
      </c>
      <c r="B408" s="93" t="str">
        <f t="shared" si="6"/>
        <v>II</v>
      </c>
      <c r="C408" s="96">
        <v>49116.428</v>
      </c>
      <c r="D408" s="94" t="s">
        <v>468</v>
      </c>
      <c r="E408" s="94" t="s">
        <v>1332</v>
      </c>
      <c r="F408" s="93">
        <v>38315.5</v>
      </c>
      <c r="G408" s="93" t="s">
        <v>878</v>
      </c>
      <c r="I408" s="94"/>
      <c r="J408" s="96" t="s">
        <v>868</v>
      </c>
      <c r="L408" s="5"/>
    </row>
    <row r="409" spans="1:12" ht="12.75" customHeight="1" x14ac:dyDescent="0.2">
      <c r="A409" s="96" t="s">
        <v>1330</v>
      </c>
      <c r="B409" s="93" t="str">
        <f t="shared" si="6"/>
        <v>II</v>
      </c>
      <c r="C409" s="96">
        <v>49163.425000000003</v>
      </c>
      <c r="D409" s="94" t="s">
        <v>468</v>
      </c>
      <c r="E409" s="94" t="s">
        <v>1333</v>
      </c>
      <c r="F409" s="93">
        <v>38513.5</v>
      </c>
      <c r="G409" s="93" t="s">
        <v>808</v>
      </c>
      <c r="I409" s="94"/>
      <c r="J409" s="96" t="s">
        <v>868</v>
      </c>
      <c r="L409" s="5"/>
    </row>
    <row r="410" spans="1:12" ht="12.75" customHeight="1" x14ac:dyDescent="0.2">
      <c r="A410" s="96" t="s">
        <v>1335</v>
      </c>
      <c r="B410" s="93" t="str">
        <f t="shared" si="6"/>
        <v>II</v>
      </c>
      <c r="C410" s="96">
        <v>49416.436999999998</v>
      </c>
      <c r="D410" s="94" t="s">
        <v>468</v>
      </c>
      <c r="E410" s="94" t="s">
        <v>1334</v>
      </c>
      <c r="F410" s="93">
        <v>39579.5</v>
      </c>
      <c r="G410" s="93" t="s">
        <v>978</v>
      </c>
      <c r="I410" s="94"/>
      <c r="J410" s="96" t="s">
        <v>868</v>
      </c>
      <c r="L410" s="5"/>
    </row>
    <row r="411" spans="1:12" ht="12.75" customHeight="1" x14ac:dyDescent="0.2">
      <c r="A411" s="96" t="s">
        <v>1335</v>
      </c>
      <c r="B411" s="93" t="str">
        <f t="shared" si="6"/>
        <v>II</v>
      </c>
      <c r="C411" s="96">
        <v>49416.671000000002</v>
      </c>
      <c r="D411" s="94" t="s">
        <v>467</v>
      </c>
      <c r="E411" s="94" t="s">
        <v>1336</v>
      </c>
      <c r="F411" s="93">
        <v>39580.5</v>
      </c>
      <c r="G411" s="93" t="s">
        <v>878</v>
      </c>
      <c r="I411" s="94" t="s">
        <v>788</v>
      </c>
      <c r="J411" s="96" t="s">
        <v>1253</v>
      </c>
      <c r="L411" s="5"/>
    </row>
    <row r="412" spans="1:12" ht="12.75" customHeight="1" x14ac:dyDescent="0.2">
      <c r="A412" s="96" t="s">
        <v>1335</v>
      </c>
      <c r="B412" s="93" t="str">
        <f t="shared" si="6"/>
        <v>II</v>
      </c>
      <c r="C412" s="96">
        <v>49472.442999999999</v>
      </c>
      <c r="D412" s="94" t="s">
        <v>468</v>
      </c>
      <c r="E412" s="94" t="s">
        <v>1337</v>
      </c>
      <c r="F412" s="93">
        <v>39815.5</v>
      </c>
      <c r="G412" s="93" t="s">
        <v>1317</v>
      </c>
      <c r="I412" s="94"/>
      <c r="J412" s="96" t="s">
        <v>868</v>
      </c>
      <c r="L412" s="5"/>
    </row>
    <row r="413" spans="1:12" ht="12.75" customHeight="1" x14ac:dyDescent="0.2">
      <c r="A413" s="96" t="s">
        <v>1335</v>
      </c>
      <c r="B413" s="93" t="str">
        <f t="shared" si="6"/>
        <v>II</v>
      </c>
      <c r="C413" s="96">
        <v>49473.402999999998</v>
      </c>
      <c r="D413" s="94" t="s">
        <v>468</v>
      </c>
      <c r="E413" s="94" t="s">
        <v>1338</v>
      </c>
      <c r="F413" s="93">
        <v>39819.5</v>
      </c>
      <c r="G413" s="93" t="s">
        <v>825</v>
      </c>
      <c r="I413" s="94"/>
      <c r="J413" s="96" t="s">
        <v>868</v>
      </c>
      <c r="L413" s="5"/>
    </row>
    <row r="414" spans="1:12" ht="12.75" customHeight="1" x14ac:dyDescent="0.2">
      <c r="A414" s="96" t="s">
        <v>1335</v>
      </c>
      <c r="B414" s="93" t="str">
        <f t="shared" si="6"/>
        <v>I</v>
      </c>
      <c r="C414" s="96">
        <v>49484.434000000001</v>
      </c>
      <c r="D414" s="94" t="s">
        <v>468</v>
      </c>
      <c r="E414" s="94" t="s">
        <v>1339</v>
      </c>
      <c r="F414" s="93">
        <v>39866</v>
      </c>
      <c r="G414" s="93" t="s">
        <v>1243</v>
      </c>
      <c r="I414" s="94"/>
      <c r="J414" s="96" t="s">
        <v>868</v>
      </c>
      <c r="L414" s="5"/>
    </row>
    <row r="415" spans="1:12" ht="12.75" customHeight="1" x14ac:dyDescent="0.2">
      <c r="A415" s="96" t="s">
        <v>1341</v>
      </c>
      <c r="B415" s="93" t="str">
        <f t="shared" si="6"/>
        <v>II</v>
      </c>
      <c r="C415" s="96">
        <v>49520.396000000001</v>
      </c>
      <c r="D415" s="94" t="s">
        <v>468</v>
      </c>
      <c r="E415" s="94" t="s">
        <v>1340</v>
      </c>
      <c r="F415" s="93">
        <v>40017.5</v>
      </c>
      <c r="G415" s="93" t="s">
        <v>821</v>
      </c>
      <c r="I415" s="94"/>
      <c r="J415" s="96" t="s">
        <v>868</v>
      </c>
      <c r="L415" s="5"/>
    </row>
    <row r="416" spans="1:12" ht="12.75" customHeight="1" x14ac:dyDescent="0.2">
      <c r="A416" s="96" t="s">
        <v>1343</v>
      </c>
      <c r="B416" s="93" t="str">
        <f t="shared" si="6"/>
        <v>I</v>
      </c>
      <c r="C416" s="96">
        <v>49776.364999999998</v>
      </c>
      <c r="D416" s="94" t="s">
        <v>468</v>
      </c>
      <c r="E416" s="94" t="s">
        <v>1342</v>
      </c>
      <c r="F416" s="93">
        <v>41096</v>
      </c>
      <c r="G416" s="93" t="s">
        <v>916</v>
      </c>
      <c r="I416" s="94"/>
      <c r="J416" s="96" t="s">
        <v>868</v>
      </c>
      <c r="L416" s="5"/>
    </row>
    <row r="417" spans="1:12" ht="12.75" customHeight="1" x14ac:dyDescent="0.2">
      <c r="A417" s="96" t="s">
        <v>1343</v>
      </c>
      <c r="B417" s="93" t="str">
        <f t="shared" si="6"/>
        <v>II</v>
      </c>
      <c r="C417" s="96">
        <v>49801.413</v>
      </c>
      <c r="D417" s="94" t="s">
        <v>468</v>
      </c>
      <c r="E417" s="94" t="s">
        <v>1344</v>
      </c>
      <c r="F417" s="93">
        <v>41201.5</v>
      </c>
      <c r="G417" s="93" t="s">
        <v>821</v>
      </c>
      <c r="I417" s="94"/>
      <c r="J417" s="96" t="s">
        <v>868</v>
      </c>
      <c r="L417" s="5"/>
    </row>
    <row r="418" spans="1:12" ht="12.75" customHeight="1" x14ac:dyDescent="0.2">
      <c r="A418" s="96" t="s">
        <v>1346</v>
      </c>
      <c r="B418" s="93" t="str">
        <f t="shared" si="6"/>
        <v>II</v>
      </c>
      <c r="C418" s="96">
        <v>49801.612000000001</v>
      </c>
      <c r="D418" s="94" t="s">
        <v>468</v>
      </c>
      <c r="E418" s="94" t="s">
        <v>1345</v>
      </c>
      <c r="F418" s="93">
        <v>41202.5</v>
      </c>
      <c r="G418" s="93" t="s">
        <v>787</v>
      </c>
      <c r="I418" s="94"/>
      <c r="J418" s="96" t="s">
        <v>1083</v>
      </c>
      <c r="L418" s="5"/>
    </row>
    <row r="419" spans="1:12" ht="12.75" customHeight="1" x14ac:dyDescent="0.2">
      <c r="A419" s="96" t="s">
        <v>1348</v>
      </c>
      <c r="B419" s="93" t="str">
        <f t="shared" si="6"/>
        <v>I</v>
      </c>
      <c r="C419" s="96">
        <v>49810.31</v>
      </c>
      <c r="D419" s="94" t="s">
        <v>468</v>
      </c>
      <c r="E419" s="94" t="s">
        <v>1347</v>
      </c>
      <c r="F419" s="93">
        <v>41239</v>
      </c>
      <c r="G419" s="93" t="s">
        <v>1243</v>
      </c>
      <c r="I419" s="94"/>
      <c r="J419" s="96" t="s">
        <v>868</v>
      </c>
      <c r="L419" s="5"/>
    </row>
    <row r="420" spans="1:12" ht="12.75" customHeight="1" x14ac:dyDescent="0.2">
      <c r="A420" s="96" t="s">
        <v>1352</v>
      </c>
      <c r="B420" s="93" t="str">
        <f t="shared" si="6"/>
        <v>I</v>
      </c>
      <c r="C420" s="96">
        <v>49830.479099999997</v>
      </c>
      <c r="D420" s="94" t="s">
        <v>468</v>
      </c>
      <c r="E420" s="94" t="s">
        <v>1349</v>
      </c>
      <c r="F420" s="93">
        <v>41324</v>
      </c>
      <c r="G420" s="93" t="s">
        <v>1350</v>
      </c>
      <c r="I420" s="94"/>
      <c r="J420" s="96" t="s">
        <v>1351</v>
      </c>
      <c r="L420" s="5"/>
    </row>
    <row r="421" spans="1:12" ht="12.75" customHeight="1" x14ac:dyDescent="0.2">
      <c r="A421" s="96" t="s">
        <v>1352</v>
      </c>
      <c r="B421" s="93" t="str">
        <f t="shared" si="6"/>
        <v>I</v>
      </c>
      <c r="C421" s="96">
        <v>49830.482600000003</v>
      </c>
      <c r="D421" s="94" t="s">
        <v>468</v>
      </c>
      <c r="E421" s="94" t="s">
        <v>1353</v>
      </c>
      <c r="F421" s="93">
        <v>41324</v>
      </c>
      <c r="G421" s="93" t="s">
        <v>1354</v>
      </c>
      <c r="I421" s="94"/>
      <c r="J421" s="96" t="s">
        <v>1355</v>
      </c>
      <c r="L421" s="5"/>
    </row>
    <row r="422" spans="1:12" ht="12.75" customHeight="1" x14ac:dyDescent="0.2">
      <c r="A422" s="96" t="s">
        <v>1348</v>
      </c>
      <c r="B422" s="93" t="str">
        <f t="shared" si="6"/>
        <v>II</v>
      </c>
      <c r="C422" s="96">
        <v>49840.334000000003</v>
      </c>
      <c r="D422" s="94" t="s">
        <v>468</v>
      </c>
      <c r="E422" s="94" t="s">
        <v>1356</v>
      </c>
      <c r="F422" s="93">
        <v>41365.5</v>
      </c>
      <c r="G422" s="93" t="s">
        <v>1243</v>
      </c>
      <c r="I422" s="94"/>
      <c r="J422" s="96" t="s">
        <v>868</v>
      </c>
      <c r="L422" s="5"/>
    </row>
    <row r="423" spans="1:12" ht="12.75" customHeight="1" x14ac:dyDescent="0.2">
      <c r="A423" s="96" t="s">
        <v>1346</v>
      </c>
      <c r="B423" s="93" t="str">
        <f t="shared" si="6"/>
        <v>I</v>
      </c>
      <c r="C423" s="96">
        <v>49843.748</v>
      </c>
      <c r="D423" s="94" t="s">
        <v>468</v>
      </c>
      <c r="E423" s="94" t="s">
        <v>1357</v>
      </c>
      <c r="F423" s="93">
        <v>41380</v>
      </c>
      <c r="G423" s="93" t="s">
        <v>1358</v>
      </c>
      <c r="I423" s="94"/>
      <c r="J423" s="96" t="s">
        <v>1083</v>
      </c>
      <c r="L423" s="5"/>
    </row>
    <row r="424" spans="1:12" ht="12.75" customHeight="1" x14ac:dyDescent="0.2">
      <c r="A424" s="96" t="s">
        <v>1352</v>
      </c>
      <c r="B424" s="93" t="str">
        <f t="shared" si="6"/>
        <v>I</v>
      </c>
      <c r="C424" s="96">
        <v>49853.497100000001</v>
      </c>
      <c r="D424" s="94" t="s">
        <v>468</v>
      </c>
      <c r="E424" s="94" t="s">
        <v>1359</v>
      </c>
      <c r="F424" s="93">
        <v>41421</v>
      </c>
      <c r="G424" s="93" t="s">
        <v>1360</v>
      </c>
      <c r="I424" s="94"/>
      <c r="J424" s="96" t="s">
        <v>1361</v>
      </c>
      <c r="L424" s="5"/>
    </row>
    <row r="425" spans="1:12" ht="12.75" customHeight="1" x14ac:dyDescent="0.2">
      <c r="A425" s="96" t="s">
        <v>1346</v>
      </c>
      <c r="B425" s="93" t="str">
        <f t="shared" si="6"/>
        <v>II</v>
      </c>
      <c r="C425" s="96">
        <v>49858.813999999998</v>
      </c>
      <c r="D425" s="94" t="s">
        <v>468</v>
      </c>
      <c r="E425" s="94" t="s">
        <v>1362</v>
      </c>
      <c r="F425" s="93">
        <v>41443.5</v>
      </c>
      <c r="G425" s="93" t="s">
        <v>1363</v>
      </c>
      <c r="I425" s="94"/>
      <c r="J425" s="96" t="s">
        <v>1083</v>
      </c>
      <c r="L425" s="5"/>
    </row>
    <row r="426" spans="1:12" ht="12.75" customHeight="1" x14ac:dyDescent="0.2">
      <c r="A426" s="96" t="s">
        <v>1348</v>
      </c>
      <c r="B426" s="93" t="str">
        <f t="shared" si="6"/>
        <v>II</v>
      </c>
      <c r="C426" s="96">
        <v>49895.398999999998</v>
      </c>
      <c r="D426" s="94" t="s">
        <v>468</v>
      </c>
      <c r="E426" s="94" t="s">
        <v>1364</v>
      </c>
      <c r="F426" s="93">
        <v>41597.5</v>
      </c>
      <c r="G426" s="93" t="s">
        <v>808</v>
      </c>
      <c r="I426" s="94"/>
      <c r="J426" s="96" t="s">
        <v>868</v>
      </c>
      <c r="L426" s="5"/>
    </row>
    <row r="427" spans="1:12" ht="12.75" customHeight="1" x14ac:dyDescent="0.2">
      <c r="A427" s="96" t="s">
        <v>1368</v>
      </c>
      <c r="B427" s="93" t="str">
        <f t="shared" si="6"/>
        <v>II</v>
      </c>
      <c r="C427" s="96">
        <v>50100.69</v>
      </c>
      <c r="D427" s="94" t="s">
        <v>468</v>
      </c>
      <c r="E427" s="94" t="s">
        <v>1365</v>
      </c>
      <c r="F427" s="93">
        <v>42462.5</v>
      </c>
      <c r="G427" s="93" t="s">
        <v>1366</v>
      </c>
      <c r="I427" s="94"/>
      <c r="J427" s="96" t="s">
        <v>1367</v>
      </c>
      <c r="L427" s="5"/>
    </row>
    <row r="428" spans="1:12" ht="12.75" customHeight="1" x14ac:dyDescent="0.2">
      <c r="A428" s="96" t="s">
        <v>1368</v>
      </c>
      <c r="B428" s="93" t="str">
        <f t="shared" si="6"/>
        <v>II</v>
      </c>
      <c r="C428" s="96">
        <v>50152.444000000003</v>
      </c>
      <c r="D428" s="94" t="s">
        <v>468</v>
      </c>
      <c r="E428" s="94" t="s">
        <v>1369</v>
      </c>
      <c r="F428" s="93">
        <v>42680.5</v>
      </c>
      <c r="G428" s="93" t="s">
        <v>1243</v>
      </c>
      <c r="I428" s="94"/>
      <c r="J428" s="96" t="s">
        <v>868</v>
      </c>
      <c r="L428" s="5"/>
    </row>
    <row r="429" spans="1:12" ht="12.75" customHeight="1" x14ac:dyDescent="0.2">
      <c r="A429" s="96" t="s">
        <v>1346</v>
      </c>
      <c r="B429" s="93" t="str">
        <f t="shared" si="6"/>
        <v>I</v>
      </c>
      <c r="C429" s="96">
        <v>50152.811000000002</v>
      </c>
      <c r="D429" s="94" t="s">
        <v>468</v>
      </c>
      <c r="E429" s="94" t="s">
        <v>1370</v>
      </c>
      <c r="F429" s="93">
        <v>42682</v>
      </c>
      <c r="G429" s="93" t="s">
        <v>796</v>
      </c>
      <c r="I429" s="94"/>
      <c r="J429" s="96" t="s">
        <v>1083</v>
      </c>
      <c r="L429" s="5"/>
    </row>
    <row r="430" spans="1:12" ht="12.75" customHeight="1" x14ac:dyDescent="0.2">
      <c r="A430" s="96" t="s">
        <v>1346</v>
      </c>
      <c r="B430" s="93" t="str">
        <f t="shared" si="6"/>
        <v>I</v>
      </c>
      <c r="C430" s="96">
        <v>50183.612000000001</v>
      </c>
      <c r="D430" s="94" t="s">
        <v>468</v>
      </c>
      <c r="E430" s="94" t="s">
        <v>1371</v>
      </c>
      <c r="F430" s="93">
        <v>42812</v>
      </c>
      <c r="G430" s="93" t="s">
        <v>1372</v>
      </c>
      <c r="I430" s="94"/>
      <c r="J430" s="96" t="s">
        <v>1083</v>
      </c>
      <c r="L430" s="5"/>
    </row>
    <row r="431" spans="1:12" ht="12.75" customHeight="1" x14ac:dyDescent="0.2">
      <c r="A431" s="96" t="s">
        <v>1374</v>
      </c>
      <c r="B431" s="93" t="str">
        <f t="shared" si="6"/>
        <v>II</v>
      </c>
      <c r="C431" s="96">
        <v>50190.419000000002</v>
      </c>
      <c r="D431" s="94" t="s">
        <v>468</v>
      </c>
      <c r="E431" s="94" t="s">
        <v>1373</v>
      </c>
      <c r="F431" s="93">
        <v>42840.5</v>
      </c>
      <c r="G431" s="93" t="s">
        <v>1243</v>
      </c>
      <c r="I431" s="94"/>
      <c r="J431" s="96" t="s">
        <v>868</v>
      </c>
      <c r="L431" s="5"/>
    </row>
    <row r="432" spans="1:12" ht="12.75" customHeight="1" x14ac:dyDescent="0.2">
      <c r="A432" s="96" t="s">
        <v>1376</v>
      </c>
      <c r="B432" s="93" t="str">
        <f t="shared" si="6"/>
        <v>I</v>
      </c>
      <c r="C432" s="96">
        <v>50487.69</v>
      </c>
      <c r="D432" s="94" t="s">
        <v>467</v>
      </c>
      <c r="E432" s="94" t="s">
        <v>1375</v>
      </c>
      <c r="F432" s="93">
        <v>44093</v>
      </c>
      <c r="G432" s="93" t="s">
        <v>1317</v>
      </c>
      <c r="I432" s="94" t="s">
        <v>788</v>
      </c>
      <c r="J432" s="96" t="s">
        <v>1253</v>
      </c>
      <c r="L432" s="5"/>
    </row>
    <row r="433" spans="1:12" ht="12.75" customHeight="1" x14ac:dyDescent="0.2">
      <c r="A433" s="96" t="s">
        <v>1346</v>
      </c>
      <c r="B433" s="93" t="str">
        <f t="shared" si="6"/>
        <v>II</v>
      </c>
      <c r="C433" s="96">
        <v>50488.783000000003</v>
      </c>
      <c r="D433" s="94" t="s">
        <v>468</v>
      </c>
      <c r="E433" s="94" t="s">
        <v>1377</v>
      </c>
      <c r="F433" s="93">
        <v>44097.5</v>
      </c>
      <c r="G433" s="93" t="s">
        <v>839</v>
      </c>
      <c r="I433" s="94"/>
      <c r="J433" s="96" t="s">
        <v>1083</v>
      </c>
      <c r="L433" s="5"/>
    </row>
    <row r="434" spans="1:12" ht="12.75" customHeight="1" x14ac:dyDescent="0.2">
      <c r="A434" s="96" t="s">
        <v>1379</v>
      </c>
      <c r="B434" s="93" t="str">
        <f t="shared" si="6"/>
        <v>II</v>
      </c>
      <c r="C434" s="96">
        <v>50518.427000000003</v>
      </c>
      <c r="D434" s="94" t="s">
        <v>468</v>
      </c>
      <c r="E434" s="94" t="s">
        <v>1378</v>
      </c>
      <c r="F434" s="93">
        <v>44222.5</v>
      </c>
      <c r="G434" s="93" t="s">
        <v>916</v>
      </c>
      <c r="I434" s="94"/>
      <c r="J434" s="96" t="s">
        <v>868</v>
      </c>
      <c r="L434" s="5"/>
    </row>
    <row r="435" spans="1:12" ht="12.75" customHeight="1" x14ac:dyDescent="0.2">
      <c r="A435" s="96" t="s">
        <v>1346</v>
      </c>
      <c r="B435" s="93" t="str">
        <f t="shared" si="6"/>
        <v>I</v>
      </c>
      <c r="C435" s="96">
        <v>50523.824000000001</v>
      </c>
      <c r="D435" s="94" t="s">
        <v>468</v>
      </c>
      <c r="E435" s="94" t="s">
        <v>1380</v>
      </c>
      <c r="F435" s="93">
        <v>44245</v>
      </c>
      <c r="G435" s="93" t="s">
        <v>1381</v>
      </c>
      <c r="I435" s="94"/>
      <c r="J435" s="96" t="s">
        <v>1083</v>
      </c>
      <c r="L435" s="5"/>
    </row>
    <row r="436" spans="1:12" ht="12.75" customHeight="1" x14ac:dyDescent="0.2">
      <c r="A436" s="96" t="s">
        <v>1383</v>
      </c>
      <c r="B436" s="93" t="str">
        <f t="shared" si="6"/>
        <v>I</v>
      </c>
      <c r="C436" s="96">
        <v>50555.332000000002</v>
      </c>
      <c r="D436" s="94" t="s">
        <v>468</v>
      </c>
      <c r="E436" s="94" t="s">
        <v>1382</v>
      </c>
      <c r="F436" s="93">
        <v>44378</v>
      </c>
      <c r="G436" s="93" t="s">
        <v>1271</v>
      </c>
      <c r="I436" s="94"/>
      <c r="J436" s="96" t="s">
        <v>868</v>
      </c>
      <c r="L436" s="5"/>
    </row>
    <row r="437" spans="1:12" ht="12.75" customHeight="1" x14ac:dyDescent="0.2">
      <c r="A437" s="97" t="s">
        <v>1387</v>
      </c>
      <c r="B437" s="93" t="str">
        <f t="shared" si="6"/>
        <v>I</v>
      </c>
      <c r="C437" s="96">
        <v>50563.402399999999</v>
      </c>
      <c r="D437" s="94" t="s">
        <v>467</v>
      </c>
      <c r="E437" s="94" t="s">
        <v>1384</v>
      </c>
      <c r="F437" s="93">
        <v>44412</v>
      </c>
      <c r="G437" s="93" t="s">
        <v>1385</v>
      </c>
      <c r="I437" s="94" t="s">
        <v>788</v>
      </c>
      <c r="J437" s="96" t="s">
        <v>1386</v>
      </c>
      <c r="L437" s="5"/>
    </row>
    <row r="438" spans="1:12" ht="12.75" customHeight="1" x14ac:dyDescent="0.2">
      <c r="A438" s="97" t="s">
        <v>1387</v>
      </c>
      <c r="B438" s="93" t="str">
        <f t="shared" si="6"/>
        <v>II</v>
      </c>
      <c r="C438" s="96">
        <v>50563.5239</v>
      </c>
      <c r="D438" s="94" t="s">
        <v>467</v>
      </c>
      <c r="E438" s="94" t="s">
        <v>1388</v>
      </c>
      <c r="F438" s="93">
        <v>44412.5</v>
      </c>
      <c r="G438" s="93" t="s">
        <v>1389</v>
      </c>
      <c r="I438" s="94" t="s">
        <v>1390</v>
      </c>
      <c r="J438" s="96" t="s">
        <v>1386</v>
      </c>
      <c r="L438" s="5"/>
    </row>
    <row r="439" spans="1:12" ht="12.75" customHeight="1" x14ac:dyDescent="0.2">
      <c r="A439" s="96" t="s">
        <v>1346</v>
      </c>
      <c r="B439" s="93" t="str">
        <f t="shared" si="6"/>
        <v>II</v>
      </c>
      <c r="C439" s="96">
        <v>50572.735000000001</v>
      </c>
      <c r="D439" s="94" t="s">
        <v>468</v>
      </c>
      <c r="E439" s="94" t="s">
        <v>1391</v>
      </c>
      <c r="F439" s="93">
        <v>44451.5</v>
      </c>
      <c r="G439" s="93" t="s">
        <v>728</v>
      </c>
      <c r="I439" s="94"/>
      <c r="J439" s="96" t="s">
        <v>1083</v>
      </c>
      <c r="L439" s="5"/>
    </row>
    <row r="440" spans="1:12" ht="12.75" customHeight="1" x14ac:dyDescent="0.2">
      <c r="A440" s="96" t="s">
        <v>1383</v>
      </c>
      <c r="B440" s="93" t="str">
        <f t="shared" si="6"/>
        <v>I</v>
      </c>
      <c r="C440" s="96">
        <v>50577.404999999999</v>
      </c>
      <c r="D440" s="94" t="s">
        <v>468</v>
      </c>
      <c r="E440" s="94" t="s">
        <v>1392</v>
      </c>
      <c r="F440" s="93">
        <v>44471</v>
      </c>
      <c r="G440" s="93" t="s">
        <v>1271</v>
      </c>
      <c r="I440" s="94"/>
      <c r="J440" s="96" t="s">
        <v>868</v>
      </c>
      <c r="L440" s="5"/>
    </row>
    <row r="441" spans="1:12" ht="12.75" customHeight="1" x14ac:dyDescent="0.2">
      <c r="A441" s="96" t="s">
        <v>1346</v>
      </c>
      <c r="B441" s="93" t="str">
        <f t="shared" si="6"/>
        <v>I</v>
      </c>
      <c r="C441" s="96">
        <v>50578.828999999998</v>
      </c>
      <c r="D441" s="94" t="s">
        <v>468</v>
      </c>
      <c r="E441" s="94" t="s">
        <v>1393</v>
      </c>
      <c r="F441" s="93">
        <v>44477</v>
      </c>
      <c r="G441" s="93" t="s">
        <v>1271</v>
      </c>
      <c r="I441" s="94"/>
      <c r="J441" s="96" t="s">
        <v>1083</v>
      </c>
      <c r="L441" s="5"/>
    </row>
    <row r="442" spans="1:12" ht="12.75" customHeight="1" x14ac:dyDescent="0.2">
      <c r="A442" s="96" t="s">
        <v>1383</v>
      </c>
      <c r="B442" s="93" t="str">
        <f t="shared" si="6"/>
        <v>I</v>
      </c>
      <c r="C442" s="96">
        <v>50595.438999999998</v>
      </c>
      <c r="D442" s="94" t="s">
        <v>468</v>
      </c>
      <c r="E442" s="94" t="s">
        <v>1394</v>
      </c>
      <c r="F442" s="93">
        <v>44547</v>
      </c>
      <c r="G442" s="93" t="s">
        <v>1395</v>
      </c>
      <c r="I442" s="94"/>
      <c r="J442" s="96" t="s">
        <v>868</v>
      </c>
      <c r="L442" s="5"/>
    </row>
    <row r="443" spans="1:12" ht="12.75" customHeight="1" x14ac:dyDescent="0.2">
      <c r="A443" s="96" t="s">
        <v>1346</v>
      </c>
      <c r="B443" s="93" t="str">
        <f t="shared" si="6"/>
        <v>I</v>
      </c>
      <c r="C443" s="96">
        <v>50898.550999999999</v>
      </c>
      <c r="D443" s="94" t="s">
        <v>468</v>
      </c>
      <c r="E443" s="94" t="s">
        <v>1396</v>
      </c>
      <c r="F443" s="93">
        <v>45824</v>
      </c>
      <c r="G443" s="93" t="s">
        <v>792</v>
      </c>
      <c r="I443" s="94"/>
      <c r="J443" s="96" t="s">
        <v>1397</v>
      </c>
      <c r="L443" s="5"/>
    </row>
    <row r="444" spans="1:12" ht="12.75" customHeight="1" x14ac:dyDescent="0.2">
      <c r="A444" s="96" t="s">
        <v>1399</v>
      </c>
      <c r="B444" s="93" t="str">
        <f t="shared" si="6"/>
        <v>I</v>
      </c>
      <c r="C444" s="96">
        <v>50900.430999999997</v>
      </c>
      <c r="D444" s="94" t="s">
        <v>468</v>
      </c>
      <c r="E444" s="94" t="s">
        <v>1398</v>
      </c>
      <c r="F444" s="93">
        <v>45832</v>
      </c>
      <c r="G444" s="93" t="s">
        <v>983</v>
      </c>
      <c r="I444" s="94"/>
      <c r="J444" s="96" t="s">
        <v>868</v>
      </c>
      <c r="L444" s="5"/>
    </row>
    <row r="445" spans="1:12" ht="12.75" customHeight="1" x14ac:dyDescent="0.2">
      <c r="A445" s="96" t="s">
        <v>1399</v>
      </c>
      <c r="B445" s="93" t="str">
        <f t="shared" si="6"/>
        <v>I</v>
      </c>
      <c r="C445" s="96">
        <v>50902.341</v>
      </c>
      <c r="D445" s="94" t="s">
        <v>468</v>
      </c>
      <c r="E445" s="94" t="s">
        <v>1400</v>
      </c>
      <c r="F445" s="93">
        <v>45840</v>
      </c>
      <c r="G445" s="93" t="s">
        <v>978</v>
      </c>
      <c r="I445" s="94"/>
      <c r="J445" s="96" t="s">
        <v>868</v>
      </c>
      <c r="L445" s="5"/>
    </row>
    <row r="446" spans="1:12" ht="12.75" customHeight="1" x14ac:dyDescent="0.2">
      <c r="A446" s="96" t="s">
        <v>1346</v>
      </c>
      <c r="B446" s="93" t="str">
        <f t="shared" si="6"/>
        <v>II</v>
      </c>
      <c r="C446" s="96">
        <v>50921.732000000004</v>
      </c>
      <c r="D446" s="94" t="s">
        <v>468</v>
      </c>
      <c r="E446" s="94" t="s">
        <v>1401</v>
      </c>
      <c r="F446" s="93">
        <v>45921.5</v>
      </c>
      <c r="G446" s="93" t="s">
        <v>1402</v>
      </c>
      <c r="I446" s="94"/>
      <c r="J446" s="96" t="s">
        <v>1083</v>
      </c>
      <c r="L446" s="5"/>
    </row>
    <row r="447" spans="1:12" ht="12.75" customHeight="1" x14ac:dyDescent="0.2">
      <c r="A447" s="96" t="s">
        <v>1346</v>
      </c>
      <c r="B447" s="93" t="str">
        <f t="shared" si="6"/>
        <v>I</v>
      </c>
      <c r="C447" s="96">
        <v>50926.642</v>
      </c>
      <c r="D447" s="94" t="s">
        <v>468</v>
      </c>
      <c r="E447" s="94" t="s">
        <v>1403</v>
      </c>
      <c r="F447" s="93">
        <v>45942</v>
      </c>
      <c r="G447" s="93" t="s">
        <v>1404</v>
      </c>
      <c r="I447" s="94"/>
      <c r="J447" s="96" t="s">
        <v>1083</v>
      </c>
      <c r="L447" s="5"/>
    </row>
    <row r="448" spans="1:12" ht="12.75" customHeight="1" x14ac:dyDescent="0.2">
      <c r="A448" s="96" t="s">
        <v>1346</v>
      </c>
      <c r="B448" s="93" t="str">
        <f t="shared" si="6"/>
        <v>I</v>
      </c>
      <c r="C448" s="96">
        <v>50963.701999999997</v>
      </c>
      <c r="D448" s="94" t="s">
        <v>468</v>
      </c>
      <c r="E448" s="94" t="s">
        <v>1405</v>
      </c>
      <c r="F448" s="93">
        <v>46098</v>
      </c>
      <c r="G448" s="93" t="s">
        <v>1406</v>
      </c>
      <c r="I448" s="94"/>
      <c r="J448" s="96" t="s">
        <v>1083</v>
      </c>
      <c r="L448" s="5"/>
    </row>
    <row r="449" spans="1:12" ht="12.75" customHeight="1" x14ac:dyDescent="0.2">
      <c r="A449" s="96" t="s">
        <v>1346</v>
      </c>
      <c r="B449" s="93" t="str">
        <f t="shared" si="6"/>
        <v>I</v>
      </c>
      <c r="C449" s="96">
        <v>51160.894999999997</v>
      </c>
      <c r="D449" s="94" t="s">
        <v>468</v>
      </c>
      <c r="E449" s="94" t="s">
        <v>1407</v>
      </c>
      <c r="F449" s="93">
        <v>46929</v>
      </c>
      <c r="G449" s="93" t="s">
        <v>1408</v>
      </c>
      <c r="I449" s="94"/>
      <c r="J449" s="96" t="s">
        <v>1083</v>
      </c>
      <c r="L449" s="5"/>
    </row>
    <row r="450" spans="1:12" ht="12.75" customHeight="1" x14ac:dyDescent="0.2">
      <c r="A450" s="96" t="s">
        <v>1346</v>
      </c>
      <c r="B450" s="93" t="str">
        <f t="shared" si="6"/>
        <v>II</v>
      </c>
      <c r="C450" s="96">
        <v>51224.868000000002</v>
      </c>
      <c r="D450" s="94" t="s">
        <v>468</v>
      </c>
      <c r="E450" s="94" t="s">
        <v>1409</v>
      </c>
      <c r="F450" s="93">
        <v>47198.5</v>
      </c>
      <c r="G450" s="93" t="s">
        <v>1410</v>
      </c>
      <c r="I450" s="94"/>
      <c r="J450" s="96" t="s">
        <v>1411</v>
      </c>
      <c r="L450" s="5"/>
    </row>
    <row r="451" spans="1:12" ht="12.75" customHeight="1" x14ac:dyDescent="0.2">
      <c r="A451" s="96" t="s">
        <v>1346</v>
      </c>
      <c r="B451" s="93" t="str">
        <f t="shared" si="6"/>
        <v>II</v>
      </c>
      <c r="C451" s="96">
        <v>51256.688999999998</v>
      </c>
      <c r="D451" s="94" t="s">
        <v>468</v>
      </c>
      <c r="E451" s="94" t="s">
        <v>1412</v>
      </c>
      <c r="F451" s="93">
        <v>47332.5</v>
      </c>
      <c r="G451" s="93" t="s">
        <v>1413</v>
      </c>
      <c r="I451" s="94"/>
      <c r="J451" s="96" t="s">
        <v>1411</v>
      </c>
      <c r="L451" s="5"/>
    </row>
    <row r="452" spans="1:12" ht="12.75" customHeight="1" x14ac:dyDescent="0.2">
      <c r="A452" s="97" t="s">
        <v>1416</v>
      </c>
      <c r="B452" s="93" t="str">
        <f t="shared" si="6"/>
        <v>I</v>
      </c>
      <c r="C452" s="96">
        <v>51258.701500000003</v>
      </c>
      <c r="D452" s="94" t="s">
        <v>467</v>
      </c>
      <c r="E452" s="94" t="s">
        <v>1414</v>
      </c>
      <c r="F452" s="93">
        <v>47341</v>
      </c>
      <c r="G452" s="93" t="s">
        <v>1415</v>
      </c>
      <c r="I452" s="94" t="s">
        <v>788</v>
      </c>
      <c r="J452" s="96" t="s">
        <v>872</v>
      </c>
      <c r="L452" s="5"/>
    </row>
    <row r="453" spans="1:12" ht="12.75" customHeight="1" x14ac:dyDescent="0.2">
      <c r="A453" s="96" t="s">
        <v>1346</v>
      </c>
      <c r="B453" s="93" t="str">
        <f t="shared" si="6"/>
        <v>I</v>
      </c>
      <c r="C453" s="96">
        <v>51261.771000000001</v>
      </c>
      <c r="D453" s="94" t="s">
        <v>468</v>
      </c>
      <c r="E453" s="94" t="s">
        <v>1417</v>
      </c>
      <c r="F453" s="93">
        <v>47354</v>
      </c>
      <c r="G453" s="93" t="s">
        <v>1418</v>
      </c>
      <c r="I453" s="94"/>
      <c r="J453" s="96" t="s">
        <v>1411</v>
      </c>
      <c r="L453" s="5"/>
    </row>
    <row r="454" spans="1:12" ht="12.75" customHeight="1" x14ac:dyDescent="0.2">
      <c r="A454" s="97" t="s">
        <v>1416</v>
      </c>
      <c r="B454" s="93" t="str">
        <f t="shared" si="6"/>
        <v>II</v>
      </c>
      <c r="C454" s="96">
        <v>51288.728799999997</v>
      </c>
      <c r="D454" s="94" t="s">
        <v>467</v>
      </c>
      <c r="E454" s="94" t="s">
        <v>1419</v>
      </c>
      <c r="F454" s="93">
        <v>47467.5</v>
      </c>
      <c r="G454" s="93" t="s">
        <v>1420</v>
      </c>
      <c r="I454" s="94" t="s">
        <v>788</v>
      </c>
      <c r="J454" s="96" t="s">
        <v>872</v>
      </c>
      <c r="L454" s="5"/>
    </row>
    <row r="455" spans="1:12" ht="12.75" customHeight="1" x14ac:dyDescent="0.2">
      <c r="A455" s="96" t="s">
        <v>1346</v>
      </c>
      <c r="B455" s="93" t="str">
        <f t="shared" si="6"/>
        <v>I</v>
      </c>
      <c r="C455" s="96">
        <v>51297.650999999998</v>
      </c>
      <c r="D455" s="94" t="s">
        <v>468</v>
      </c>
      <c r="E455" s="94" t="s">
        <v>1421</v>
      </c>
      <c r="F455" s="93">
        <v>47505</v>
      </c>
      <c r="G455" s="93" t="s">
        <v>1422</v>
      </c>
      <c r="I455" s="94"/>
      <c r="J455" s="96" t="s">
        <v>1411</v>
      </c>
      <c r="L455" s="5"/>
    </row>
    <row r="456" spans="1:12" ht="12.75" customHeight="1" x14ac:dyDescent="0.2">
      <c r="A456" s="96" t="s">
        <v>1346</v>
      </c>
      <c r="B456" s="93" t="str">
        <f t="shared" si="6"/>
        <v>I</v>
      </c>
      <c r="C456" s="96">
        <v>51298.669000000002</v>
      </c>
      <c r="D456" s="94" t="s">
        <v>468</v>
      </c>
      <c r="E456" s="94" t="s">
        <v>1423</v>
      </c>
      <c r="F456" s="93">
        <v>47509</v>
      </c>
      <c r="G456" s="93" t="s">
        <v>1424</v>
      </c>
      <c r="I456" s="94"/>
      <c r="J456" s="96" t="s">
        <v>1411</v>
      </c>
      <c r="L456" s="5"/>
    </row>
    <row r="457" spans="1:12" ht="12.75" customHeight="1" x14ac:dyDescent="0.2">
      <c r="A457" s="96" t="s">
        <v>1346</v>
      </c>
      <c r="B457" s="93" t="str">
        <f t="shared" si="6"/>
        <v>I</v>
      </c>
      <c r="C457" s="96">
        <v>51300.69</v>
      </c>
      <c r="D457" s="94" t="s">
        <v>468</v>
      </c>
      <c r="E457" s="94" t="s">
        <v>1425</v>
      </c>
      <c r="F457" s="93">
        <v>47518</v>
      </c>
      <c r="G457" s="93" t="s">
        <v>1426</v>
      </c>
      <c r="I457" s="94"/>
      <c r="J457" s="96" t="s">
        <v>1411</v>
      </c>
      <c r="L457" s="5"/>
    </row>
    <row r="458" spans="1:12" ht="12.75" customHeight="1" x14ac:dyDescent="0.2">
      <c r="A458" s="96" t="s">
        <v>1429</v>
      </c>
      <c r="B458" s="93" t="str">
        <f t="shared" si="6"/>
        <v>II</v>
      </c>
      <c r="C458" s="96">
        <v>51611.754999999997</v>
      </c>
      <c r="D458" s="94" t="s">
        <v>468</v>
      </c>
      <c r="E458" s="94" t="s">
        <v>1427</v>
      </c>
      <c r="F458" s="93">
        <v>48828.5</v>
      </c>
      <c r="G458" s="93" t="s">
        <v>1428</v>
      </c>
      <c r="I458" s="94"/>
      <c r="J458" s="96" t="s">
        <v>1411</v>
      </c>
      <c r="L458" s="5"/>
    </row>
    <row r="459" spans="1:12" ht="12.75" customHeight="1" x14ac:dyDescent="0.2">
      <c r="A459" s="96" t="s">
        <v>1429</v>
      </c>
      <c r="B459" s="93" t="str">
        <f t="shared" ref="B459:B522" si="7">IF(INT(F459)=F459,"I","II")</f>
        <v>II</v>
      </c>
      <c r="C459" s="96">
        <v>51627.652000000002</v>
      </c>
      <c r="D459" s="94" t="s">
        <v>468</v>
      </c>
      <c r="E459" s="94" t="s">
        <v>1430</v>
      </c>
      <c r="F459" s="93">
        <v>48895.5</v>
      </c>
      <c r="G459" s="93" t="s">
        <v>1431</v>
      </c>
      <c r="I459" s="94"/>
      <c r="J459" s="96" t="s">
        <v>1411</v>
      </c>
      <c r="L459" s="5"/>
    </row>
    <row r="460" spans="1:12" ht="12.75" customHeight="1" x14ac:dyDescent="0.2">
      <c r="A460" s="96" t="s">
        <v>1429</v>
      </c>
      <c r="B460" s="93" t="str">
        <f t="shared" si="7"/>
        <v>I</v>
      </c>
      <c r="C460" s="96">
        <v>51629.682999999997</v>
      </c>
      <c r="D460" s="94" t="s">
        <v>468</v>
      </c>
      <c r="E460" s="94" t="s">
        <v>1432</v>
      </c>
      <c r="F460" s="93">
        <v>48904</v>
      </c>
      <c r="G460" s="93" t="s">
        <v>1433</v>
      </c>
      <c r="I460" s="94"/>
      <c r="J460" s="96" t="s">
        <v>1083</v>
      </c>
      <c r="L460" s="5"/>
    </row>
    <row r="461" spans="1:12" ht="12.75" customHeight="1" x14ac:dyDescent="0.2">
      <c r="A461" s="96" t="s">
        <v>1429</v>
      </c>
      <c r="B461" s="93" t="str">
        <f t="shared" si="7"/>
        <v>II</v>
      </c>
      <c r="C461" s="96">
        <v>51629.788999999997</v>
      </c>
      <c r="D461" s="94" t="s">
        <v>468</v>
      </c>
      <c r="E461" s="94" t="s">
        <v>1434</v>
      </c>
      <c r="F461" s="93">
        <v>48904.5</v>
      </c>
      <c r="G461" s="93" t="s">
        <v>1435</v>
      </c>
      <c r="I461" s="94"/>
      <c r="J461" s="96" t="s">
        <v>1411</v>
      </c>
      <c r="L461" s="5"/>
    </row>
    <row r="462" spans="1:12" ht="12.75" customHeight="1" x14ac:dyDescent="0.2">
      <c r="A462" s="96" t="s">
        <v>1429</v>
      </c>
      <c r="B462" s="93" t="str">
        <f t="shared" si="7"/>
        <v>II</v>
      </c>
      <c r="C462" s="96">
        <v>51629.798999999999</v>
      </c>
      <c r="D462" s="94" t="s">
        <v>468</v>
      </c>
      <c r="E462" s="94" t="s">
        <v>1436</v>
      </c>
      <c r="F462" s="93">
        <v>48904.5</v>
      </c>
      <c r="G462" s="93" t="s">
        <v>1437</v>
      </c>
      <c r="I462" s="94"/>
      <c r="J462" s="96" t="s">
        <v>1083</v>
      </c>
      <c r="L462" s="5"/>
    </row>
    <row r="463" spans="1:12" ht="12.75" customHeight="1" x14ac:dyDescent="0.2">
      <c r="A463" s="96" t="s">
        <v>1429</v>
      </c>
      <c r="B463" s="93" t="str">
        <f t="shared" si="7"/>
        <v>II</v>
      </c>
      <c r="C463" s="96">
        <v>51633.824000000001</v>
      </c>
      <c r="D463" s="94" t="s">
        <v>468</v>
      </c>
      <c r="E463" s="94" t="s">
        <v>1438</v>
      </c>
      <c r="F463" s="93">
        <v>48921.5</v>
      </c>
      <c r="G463" s="93" t="s">
        <v>1435</v>
      </c>
      <c r="I463" s="94"/>
      <c r="J463" s="96" t="s">
        <v>1411</v>
      </c>
      <c r="L463" s="5"/>
    </row>
    <row r="464" spans="1:12" ht="12.75" customHeight="1" x14ac:dyDescent="0.2">
      <c r="A464" s="96" t="s">
        <v>1429</v>
      </c>
      <c r="B464" s="93" t="str">
        <f t="shared" si="7"/>
        <v>II</v>
      </c>
      <c r="C464" s="96">
        <v>51639.764000000003</v>
      </c>
      <c r="D464" s="94" t="s">
        <v>468</v>
      </c>
      <c r="E464" s="94" t="s">
        <v>1439</v>
      </c>
      <c r="F464" s="93">
        <v>48946.5</v>
      </c>
      <c r="G464" s="93" t="s">
        <v>1440</v>
      </c>
      <c r="I464" s="94"/>
      <c r="J464" s="96" t="s">
        <v>1411</v>
      </c>
      <c r="L464" s="5"/>
    </row>
    <row r="465" spans="1:12" ht="12.75" customHeight="1" x14ac:dyDescent="0.2">
      <c r="A465" s="97" t="s">
        <v>1444</v>
      </c>
      <c r="B465" s="93" t="str">
        <f t="shared" si="7"/>
        <v>II</v>
      </c>
      <c r="C465" s="96">
        <v>51648.779199999997</v>
      </c>
      <c r="D465" s="94" t="s">
        <v>467</v>
      </c>
      <c r="E465" s="94" t="s">
        <v>1441</v>
      </c>
      <c r="F465" s="93">
        <v>48984.5</v>
      </c>
      <c r="G465" s="93" t="s">
        <v>1442</v>
      </c>
      <c r="I465" s="94" t="s">
        <v>788</v>
      </c>
      <c r="J465" s="96" t="s">
        <v>1443</v>
      </c>
      <c r="L465" s="5"/>
    </row>
    <row r="466" spans="1:12" ht="12.75" customHeight="1" x14ac:dyDescent="0.2">
      <c r="A466" s="96" t="s">
        <v>1429</v>
      </c>
      <c r="B466" s="93" t="str">
        <f t="shared" si="7"/>
        <v>I</v>
      </c>
      <c r="C466" s="96">
        <v>51657.690999999999</v>
      </c>
      <c r="D466" s="94" t="s">
        <v>468</v>
      </c>
      <c r="E466" s="94" t="s">
        <v>1445</v>
      </c>
      <c r="F466" s="93">
        <v>49022</v>
      </c>
      <c r="G466" s="93" t="s">
        <v>1446</v>
      </c>
      <c r="I466" s="94"/>
      <c r="J466" s="96" t="s">
        <v>1240</v>
      </c>
      <c r="L466" s="5"/>
    </row>
    <row r="467" spans="1:12" ht="12.75" customHeight="1" x14ac:dyDescent="0.2">
      <c r="A467" s="96" t="s">
        <v>1449</v>
      </c>
      <c r="B467" s="93" t="str">
        <f t="shared" si="7"/>
        <v>II</v>
      </c>
      <c r="C467" s="96">
        <v>51660.410400000001</v>
      </c>
      <c r="D467" s="94" t="s">
        <v>467</v>
      </c>
      <c r="E467" s="94" t="s">
        <v>1447</v>
      </c>
      <c r="F467" s="93">
        <v>49033.5</v>
      </c>
      <c r="G467" s="93" t="s">
        <v>1448</v>
      </c>
      <c r="I467" s="94" t="s">
        <v>788</v>
      </c>
      <c r="J467" s="96" t="s">
        <v>872</v>
      </c>
      <c r="L467" s="5"/>
    </row>
    <row r="468" spans="1:12" ht="12.75" customHeight="1" x14ac:dyDescent="0.2">
      <c r="A468" s="96" t="s">
        <v>1429</v>
      </c>
      <c r="B468" s="93" t="str">
        <f t="shared" si="7"/>
        <v>I</v>
      </c>
      <c r="C468" s="96">
        <v>51685.682000000001</v>
      </c>
      <c r="D468" s="94" t="s">
        <v>468</v>
      </c>
      <c r="E468" s="94" t="s">
        <v>1450</v>
      </c>
      <c r="F468" s="93">
        <v>49140</v>
      </c>
      <c r="G468" s="93" t="s">
        <v>1451</v>
      </c>
      <c r="I468" s="94"/>
      <c r="J468" s="96" t="s">
        <v>1083</v>
      </c>
      <c r="L468" s="5"/>
    </row>
    <row r="469" spans="1:12" ht="12.75" customHeight="1" x14ac:dyDescent="0.2">
      <c r="A469" s="96" t="s">
        <v>1429</v>
      </c>
      <c r="B469" s="93" t="str">
        <f t="shared" si="7"/>
        <v>II</v>
      </c>
      <c r="C469" s="96">
        <v>51958.76</v>
      </c>
      <c r="D469" s="94" t="s">
        <v>468</v>
      </c>
      <c r="E469" s="94" t="s">
        <v>1452</v>
      </c>
      <c r="F469" s="93">
        <v>50290.5</v>
      </c>
      <c r="G469" s="93" t="s">
        <v>1437</v>
      </c>
      <c r="I469" s="94"/>
      <c r="J469" s="96" t="s">
        <v>1083</v>
      </c>
      <c r="L469" s="5"/>
    </row>
    <row r="470" spans="1:12" ht="12.75" customHeight="1" x14ac:dyDescent="0.2">
      <c r="A470" s="96" t="s">
        <v>1455</v>
      </c>
      <c r="B470" s="93" t="str">
        <f t="shared" si="7"/>
        <v>II</v>
      </c>
      <c r="C470" s="96">
        <v>51967.535000000003</v>
      </c>
      <c r="D470" s="94" t="s">
        <v>467</v>
      </c>
      <c r="E470" s="94" t="s">
        <v>1453</v>
      </c>
      <c r="F470" s="93">
        <v>50327.5</v>
      </c>
      <c r="G470" s="93" t="s">
        <v>1454</v>
      </c>
      <c r="I470" s="94" t="s">
        <v>788</v>
      </c>
      <c r="J470" s="96" t="s">
        <v>872</v>
      </c>
      <c r="L470" s="5"/>
    </row>
    <row r="471" spans="1:12" ht="12.75" customHeight="1" x14ac:dyDescent="0.2">
      <c r="A471" s="97" t="s">
        <v>1460</v>
      </c>
      <c r="B471" s="93" t="str">
        <f t="shared" si="7"/>
        <v>II</v>
      </c>
      <c r="C471" s="96">
        <v>51968.48214</v>
      </c>
      <c r="D471" s="94" t="s">
        <v>466</v>
      </c>
      <c r="E471" s="94" t="s">
        <v>1456</v>
      </c>
      <c r="F471" s="93">
        <v>50331.5</v>
      </c>
      <c r="G471" s="93" t="s">
        <v>1457</v>
      </c>
      <c r="I471" s="94" t="s">
        <v>1458</v>
      </c>
      <c r="J471" s="96" t="s">
        <v>1459</v>
      </c>
      <c r="L471" s="5"/>
    </row>
    <row r="472" spans="1:12" ht="12.75" customHeight="1" x14ac:dyDescent="0.2">
      <c r="A472" s="97" t="s">
        <v>1460</v>
      </c>
      <c r="B472" s="93" t="str">
        <f t="shared" si="7"/>
        <v>I</v>
      </c>
      <c r="C472" s="96">
        <v>51968.600769999997</v>
      </c>
      <c r="D472" s="94" t="s">
        <v>466</v>
      </c>
      <c r="E472" s="94" t="s">
        <v>1461</v>
      </c>
      <c r="F472" s="93">
        <v>50332</v>
      </c>
      <c r="G472" s="93" t="s">
        <v>1462</v>
      </c>
      <c r="I472" s="94" t="s">
        <v>1458</v>
      </c>
      <c r="J472" s="96" t="s">
        <v>1459</v>
      </c>
      <c r="L472" s="5"/>
    </row>
    <row r="473" spans="1:12" ht="12.75" customHeight="1" x14ac:dyDescent="0.2">
      <c r="A473" s="97" t="s">
        <v>1466</v>
      </c>
      <c r="B473" s="93" t="str">
        <f t="shared" si="7"/>
        <v>I</v>
      </c>
      <c r="C473" s="96">
        <v>51985.451200000003</v>
      </c>
      <c r="D473" s="94" t="s">
        <v>467</v>
      </c>
      <c r="E473" s="94" t="s">
        <v>1463</v>
      </c>
      <c r="F473" s="93">
        <v>50403</v>
      </c>
      <c r="G473" s="93" t="s">
        <v>1464</v>
      </c>
      <c r="I473" s="94" t="s">
        <v>788</v>
      </c>
      <c r="J473" s="96" t="s">
        <v>1465</v>
      </c>
      <c r="L473" s="5"/>
    </row>
    <row r="474" spans="1:12" ht="12.75" customHeight="1" x14ac:dyDescent="0.2">
      <c r="A474" s="96" t="s">
        <v>1429</v>
      </c>
      <c r="B474" s="93" t="str">
        <f t="shared" si="7"/>
        <v>I</v>
      </c>
      <c r="C474" s="96">
        <v>51986.638099999996</v>
      </c>
      <c r="D474" s="94" t="s">
        <v>466</v>
      </c>
      <c r="E474" s="94" t="s">
        <v>1467</v>
      </c>
      <c r="F474" s="93">
        <v>50408</v>
      </c>
      <c r="G474" s="93" t="s">
        <v>1468</v>
      </c>
      <c r="I474" s="94" t="s">
        <v>1469</v>
      </c>
      <c r="J474" s="96" t="s">
        <v>1081</v>
      </c>
      <c r="L474" s="5"/>
    </row>
    <row r="475" spans="1:12" ht="12.75" customHeight="1" x14ac:dyDescent="0.2">
      <c r="A475" s="97" t="s">
        <v>1460</v>
      </c>
      <c r="B475" s="93" t="str">
        <f t="shared" si="7"/>
        <v>I</v>
      </c>
      <c r="C475" s="96">
        <v>52001.351629999997</v>
      </c>
      <c r="D475" s="94" t="s">
        <v>466</v>
      </c>
      <c r="E475" s="94" t="s">
        <v>1470</v>
      </c>
      <c r="F475" s="93">
        <v>50470</v>
      </c>
      <c r="G475" s="93" t="s">
        <v>1471</v>
      </c>
      <c r="I475" s="94" t="s">
        <v>1458</v>
      </c>
      <c r="J475" s="96" t="s">
        <v>1459</v>
      </c>
      <c r="L475" s="5"/>
    </row>
    <row r="476" spans="1:12" ht="12.75" customHeight="1" x14ac:dyDescent="0.2">
      <c r="A476" s="97" t="s">
        <v>1460</v>
      </c>
      <c r="B476" s="93" t="str">
        <f t="shared" si="7"/>
        <v>II</v>
      </c>
      <c r="C476" s="96">
        <v>52001.473530000003</v>
      </c>
      <c r="D476" s="94" t="s">
        <v>466</v>
      </c>
      <c r="E476" s="94" t="s">
        <v>1472</v>
      </c>
      <c r="F476" s="93">
        <v>50470.5</v>
      </c>
      <c r="G476" s="93" t="s">
        <v>1473</v>
      </c>
      <c r="I476" s="94" t="s">
        <v>1458</v>
      </c>
      <c r="J476" s="96" t="s">
        <v>1459</v>
      </c>
      <c r="L476" s="5"/>
    </row>
    <row r="477" spans="1:12" ht="12.75" customHeight="1" x14ac:dyDescent="0.2">
      <c r="A477" s="97" t="s">
        <v>1460</v>
      </c>
      <c r="B477" s="93" t="str">
        <f t="shared" si="7"/>
        <v>I</v>
      </c>
      <c r="C477" s="96">
        <v>52001.592499999999</v>
      </c>
      <c r="D477" s="94" t="s">
        <v>466</v>
      </c>
      <c r="E477" s="94" t="s">
        <v>1474</v>
      </c>
      <c r="F477" s="93">
        <v>50471</v>
      </c>
      <c r="G477" s="93" t="s">
        <v>1475</v>
      </c>
      <c r="I477" s="94" t="s">
        <v>1458</v>
      </c>
      <c r="J477" s="96" t="s">
        <v>1459</v>
      </c>
      <c r="L477" s="5"/>
    </row>
    <row r="478" spans="1:12" ht="12.75" customHeight="1" x14ac:dyDescent="0.2">
      <c r="A478" s="96" t="s">
        <v>1429</v>
      </c>
      <c r="B478" s="93" t="str">
        <f t="shared" si="7"/>
        <v>I</v>
      </c>
      <c r="C478" s="96">
        <v>52015.5942</v>
      </c>
      <c r="D478" s="94" t="s">
        <v>466</v>
      </c>
      <c r="E478" s="94" t="s">
        <v>1476</v>
      </c>
      <c r="F478" s="93">
        <v>50530</v>
      </c>
      <c r="G478" s="93" t="s">
        <v>1477</v>
      </c>
      <c r="I478" s="94" t="s">
        <v>1469</v>
      </c>
      <c r="J478" s="96" t="s">
        <v>1478</v>
      </c>
      <c r="L478" s="5"/>
    </row>
    <row r="479" spans="1:12" ht="12.75" customHeight="1" x14ac:dyDescent="0.2">
      <c r="A479" s="96" t="s">
        <v>1429</v>
      </c>
      <c r="B479" s="93" t="str">
        <f t="shared" si="7"/>
        <v>II</v>
      </c>
      <c r="C479" s="96">
        <v>52017.62</v>
      </c>
      <c r="D479" s="94" t="s">
        <v>468</v>
      </c>
      <c r="E479" s="94" t="s">
        <v>1479</v>
      </c>
      <c r="F479" s="93">
        <v>50538.5</v>
      </c>
      <c r="G479" s="93" t="s">
        <v>1413</v>
      </c>
      <c r="I479" s="94"/>
      <c r="J479" s="96" t="s">
        <v>1083</v>
      </c>
      <c r="L479" s="5"/>
    </row>
    <row r="480" spans="1:12" ht="12.75" customHeight="1" x14ac:dyDescent="0.2">
      <c r="A480" s="96" t="s">
        <v>1429</v>
      </c>
      <c r="B480" s="93" t="str">
        <f t="shared" si="7"/>
        <v>I</v>
      </c>
      <c r="C480" s="96">
        <v>52028.648000000001</v>
      </c>
      <c r="D480" s="94" t="s">
        <v>468</v>
      </c>
      <c r="E480" s="94" t="s">
        <v>1480</v>
      </c>
      <c r="F480" s="93">
        <v>50585</v>
      </c>
      <c r="G480" s="93" t="s">
        <v>1431</v>
      </c>
      <c r="I480" s="94"/>
      <c r="J480" s="96" t="s">
        <v>1083</v>
      </c>
      <c r="L480" s="5"/>
    </row>
    <row r="481" spans="1:12" ht="12.75" customHeight="1" x14ac:dyDescent="0.2">
      <c r="A481" s="96" t="s">
        <v>1482</v>
      </c>
      <c r="B481" s="93" t="str">
        <f t="shared" si="7"/>
        <v>II</v>
      </c>
      <c r="C481" s="96">
        <v>52039.4476</v>
      </c>
      <c r="D481" s="94" t="s">
        <v>467</v>
      </c>
      <c r="E481" s="94" t="s">
        <v>1481</v>
      </c>
      <c r="F481" s="93">
        <v>50630.5</v>
      </c>
      <c r="G481" s="93" t="s">
        <v>1468</v>
      </c>
      <c r="I481" s="94" t="s">
        <v>788</v>
      </c>
      <c r="J481" s="96" t="s">
        <v>872</v>
      </c>
      <c r="L481" s="5"/>
    </row>
    <row r="482" spans="1:12" ht="12.75" customHeight="1" x14ac:dyDescent="0.2">
      <c r="A482" s="97" t="s">
        <v>1466</v>
      </c>
      <c r="B482" s="93" t="str">
        <f t="shared" si="7"/>
        <v>II</v>
      </c>
      <c r="C482" s="96">
        <v>52039.447699999997</v>
      </c>
      <c r="D482" s="94" t="s">
        <v>467</v>
      </c>
      <c r="E482" s="94" t="s">
        <v>1481</v>
      </c>
      <c r="F482" s="93">
        <v>50630.5</v>
      </c>
      <c r="G482" s="93" t="s">
        <v>1483</v>
      </c>
      <c r="I482" s="94" t="s">
        <v>788</v>
      </c>
      <c r="J482" s="96" t="s">
        <v>1465</v>
      </c>
      <c r="L482" s="5"/>
    </row>
    <row r="483" spans="1:12" ht="12.75" customHeight="1" x14ac:dyDescent="0.2">
      <c r="A483" s="96" t="s">
        <v>1429</v>
      </c>
      <c r="B483" s="93" t="str">
        <f t="shared" si="7"/>
        <v>II</v>
      </c>
      <c r="C483" s="96">
        <v>52042.769</v>
      </c>
      <c r="D483" s="94" t="s">
        <v>468</v>
      </c>
      <c r="E483" s="94" t="s">
        <v>1484</v>
      </c>
      <c r="F483" s="93">
        <v>50644.5</v>
      </c>
      <c r="G483" s="93" t="s">
        <v>1451</v>
      </c>
      <c r="I483" s="94"/>
      <c r="J483" s="96" t="s">
        <v>1485</v>
      </c>
      <c r="L483" s="5"/>
    </row>
    <row r="484" spans="1:12" ht="12.75" customHeight="1" x14ac:dyDescent="0.2">
      <c r="A484" s="97" t="s">
        <v>1489</v>
      </c>
      <c r="B484" s="93" t="str">
        <f t="shared" si="7"/>
        <v>II</v>
      </c>
      <c r="C484" s="96">
        <v>52311.448199999999</v>
      </c>
      <c r="D484" s="94" t="s">
        <v>467</v>
      </c>
      <c r="E484" s="94" t="s">
        <v>1486</v>
      </c>
      <c r="F484" s="93">
        <v>51776.5</v>
      </c>
      <c r="G484" s="93" t="s">
        <v>1487</v>
      </c>
      <c r="I484" s="94" t="s">
        <v>610</v>
      </c>
      <c r="J484" s="96" t="s">
        <v>1488</v>
      </c>
      <c r="L484" s="5"/>
    </row>
    <row r="485" spans="1:12" ht="12.75" customHeight="1" x14ac:dyDescent="0.2">
      <c r="A485" s="96" t="s">
        <v>1429</v>
      </c>
      <c r="B485" s="93" t="str">
        <f t="shared" si="7"/>
        <v>I</v>
      </c>
      <c r="C485" s="96">
        <v>52316.788999999997</v>
      </c>
      <c r="D485" s="94" t="s">
        <v>468</v>
      </c>
      <c r="E485" s="94" t="s">
        <v>1490</v>
      </c>
      <c r="F485" s="93">
        <v>51799</v>
      </c>
      <c r="G485" s="93" t="s">
        <v>1491</v>
      </c>
      <c r="I485" s="94"/>
      <c r="J485" s="96" t="s">
        <v>1083</v>
      </c>
      <c r="L485" s="5"/>
    </row>
    <row r="486" spans="1:12" ht="12.75" customHeight="1" x14ac:dyDescent="0.2">
      <c r="A486" s="97" t="s">
        <v>1495</v>
      </c>
      <c r="B486" s="93" t="str">
        <f t="shared" si="7"/>
        <v>II</v>
      </c>
      <c r="C486" s="96">
        <v>52318.093399999998</v>
      </c>
      <c r="D486" s="94" t="s">
        <v>467</v>
      </c>
      <c r="E486" s="94" t="s">
        <v>1492</v>
      </c>
      <c r="F486" s="93">
        <v>51804.5</v>
      </c>
      <c r="G486" s="93" t="s">
        <v>1493</v>
      </c>
      <c r="I486" s="94" t="s">
        <v>788</v>
      </c>
      <c r="J486" s="96" t="s">
        <v>1494</v>
      </c>
      <c r="L486" s="5"/>
    </row>
    <row r="487" spans="1:12" ht="12.75" customHeight="1" x14ac:dyDescent="0.2">
      <c r="A487" s="97" t="s">
        <v>1489</v>
      </c>
      <c r="B487" s="93" t="str">
        <f t="shared" si="7"/>
        <v>II</v>
      </c>
      <c r="C487" s="96">
        <v>52338.506000000001</v>
      </c>
      <c r="D487" s="94" t="s">
        <v>467</v>
      </c>
      <c r="E487" s="94" t="s">
        <v>1496</v>
      </c>
      <c r="F487" s="93">
        <v>51890.5</v>
      </c>
      <c r="G487" s="93" t="s">
        <v>1497</v>
      </c>
      <c r="I487" s="94" t="s">
        <v>610</v>
      </c>
      <c r="J487" s="96" t="s">
        <v>1488</v>
      </c>
      <c r="L487" s="5"/>
    </row>
    <row r="488" spans="1:12" ht="12.75" customHeight="1" x14ac:dyDescent="0.2">
      <c r="A488" s="97" t="s">
        <v>1489</v>
      </c>
      <c r="B488" s="93" t="str">
        <f t="shared" si="7"/>
        <v>I</v>
      </c>
      <c r="C488" s="96">
        <v>52338.621200000001</v>
      </c>
      <c r="D488" s="94" t="s">
        <v>467</v>
      </c>
      <c r="E488" s="94" t="s">
        <v>1498</v>
      </c>
      <c r="F488" s="93">
        <v>51891</v>
      </c>
      <c r="G488" s="93" t="s">
        <v>1499</v>
      </c>
      <c r="I488" s="94" t="s">
        <v>610</v>
      </c>
      <c r="J488" s="96" t="s">
        <v>1488</v>
      </c>
      <c r="L488" s="5"/>
    </row>
    <row r="489" spans="1:12" ht="12.75" customHeight="1" x14ac:dyDescent="0.2">
      <c r="A489" s="97" t="s">
        <v>1489</v>
      </c>
      <c r="B489" s="93" t="str">
        <f t="shared" si="7"/>
        <v>II</v>
      </c>
      <c r="C489" s="96">
        <v>52339.452400000002</v>
      </c>
      <c r="D489" s="94" t="s">
        <v>466</v>
      </c>
      <c r="E489" s="94" t="s">
        <v>1500</v>
      </c>
      <c r="F489" s="93">
        <v>51894.5</v>
      </c>
      <c r="G489" s="93" t="s">
        <v>1501</v>
      </c>
      <c r="I489" s="94" t="s">
        <v>1502</v>
      </c>
      <c r="J489" s="96" t="s">
        <v>1488</v>
      </c>
      <c r="L489" s="5"/>
    </row>
    <row r="490" spans="1:12" ht="12.75" customHeight="1" x14ac:dyDescent="0.2">
      <c r="A490" s="97" t="s">
        <v>1489</v>
      </c>
      <c r="B490" s="93" t="str">
        <f t="shared" si="7"/>
        <v>I</v>
      </c>
      <c r="C490" s="96">
        <v>52339.57</v>
      </c>
      <c r="D490" s="94" t="s">
        <v>466</v>
      </c>
      <c r="E490" s="94" t="s">
        <v>1503</v>
      </c>
      <c r="F490" s="93">
        <v>51895</v>
      </c>
      <c r="G490" s="93" t="s">
        <v>1504</v>
      </c>
      <c r="I490" s="94" t="s">
        <v>1505</v>
      </c>
      <c r="J490" s="96" t="s">
        <v>1488</v>
      </c>
      <c r="L490" s="5"/>
    </row>
    <row r="491" spans="1:12" ht="12.75" customHeight="1" x14ac:dyDescent="0.2">
      <c r="A491" s="96" t="s">
        <v>1429</v>
      </c>
      <c r="B491" s="93" t="str">
        <f t="shared" si="7"/>
        <v>I</v>
      </c>
      <c r="C491" s="96">
        <v>52341.707600000002</v>
      </c>
      <c r="D491" s="94" t="s">
        <v>466</v>
      </c>
      <c r="E491" s="94" t="s">
        <v>1506</v>
      </c>
      <c r="F491" s="93">
        <v>51904</v>
      </c>
      <c r="G491" s="93" t="s">
        <v>1468</v>
      </c>
      <c r="I491" s="94" t="s">
        <v>1469</v>
      </c>
      <c r="J491" s="96" t="s">
        <v>1478</v>
      </c>
      <c r="L491" s="5"/>
    </row>
    <row r="492" spans="1:12" ht="12.75" customHeight="1" x14ac:dyDescent="0.2">
      <c r="A492" s="97" t="s">
        <v>1489</v>
      </c>
      <c r="B492" s="93" t="str">
        <f t="shared" si="7"/>
        <v>I</v>
      </c>
      <c r="C492" s="96">
        <v>52345.505499999999</v>
      </c>
      <c r="D492" s="94" t="s">
        <v>466</v>
      </c>
      <c r="E492" s="94" t="s">
        <v>1507</v>
      </c>
      <c r="F492" s="93">
        <v>51920</v>
      </c>
      <c r="G492" s="93" t="s">
        <v>1508</v>
      </c>
      <c r="I492" s="94" t="s">
        <v>1505</v>
      </c>
      <c r="J492" s="96" t="s">
        <v>1488</v>
      </c>
      <c r="L492" s="5"/>
    </row>
    <row r="493" spans="1:12" ht="12.75" customHeight="1" x14ac:dyDescent="0.2">
      <c r="A493" s="96" t="s">
        <v>1429</v>
      </c>
      <c r="B493" s="93" t="str">
        <f t="shared" si="7"/>
        <v>I</v>
      </c>
      <c r="C493" s="96">
        <v>52356.665000000001</v>
      </c>
      <c r="D493" s="94" t="s">
        <v>468</v>
      </c>
      <c r="E493" s="94" t="s">
        <v>1509</v>
      </c>
      <c r="F493" s="93">
        <v>51967</v>
      </c>
      <c r="G493" s="93" t="s">
        <v>1428</v>
      </c>
      <c r="I493" s="94"/>
      <c r="J493" s="96" t="s">
        <v>1083</v>
      </c>
      <c r="L493" s="5"/>
    </row>
    <row r="494" spans="1:12" ht="12.75" customHeight="1" x14ac:dyDescent="0.2">
      <c r="A494" s="96" t="s">
        <v>1429</v>
      </c>
      <c r="B494" s="93" t="str">
        <f t="shared" si="7"/>
        <v>II</v>
      </c>
      <c r="C494" s="96">
        <v>52370.783000000003</v>
      </c>
      <c r="D494" s="94" t="s">
        <v>468</v>
      </c>
      <c r="E494" s="94" t="s">
        <v>1510</v>
      </c>
      <c r="F494" s="93">
        <v>52026.5</v>
      </c>
      <c r="G494" s="93" t="s">
        <v>1435</v>
      </c>
      <c r="I494" s="94"/>
      <c r="J494" s="96" t="s">
        <v>1083</v>
      </c>
      <c r="L494" s="5"/>
    </row>
    <row r="495" spans="1:12" ht="12.75" customHeight="1" x14ac:dyDescent="0.2">
      <c r="A495" s="96" t="s">
        <v>1429</v>
      </c>
      <c r="B495" s="93" t="str">
        <f t="shared" si="7"/>
        <v>II</v>
      </c>
      <c r="C495" s="96">
        <v>52373.6325</v>
      </c>
      <c r="D495" s="94" t="s">
        <v>466</v>
      </c>
      <c r="E495" s="94" t="s">
        <v>1511</v>
      </c>
      <c r="F495" s="93">
        <v>52038.5</v>
      </c>
      <c r="G495" s="93" t="s">
        <v>1512</v>
      </c>
      <c r="I495" s="94" t="s">
        <v>1469</v>
      </c>
      <c r="J495" s="96" t="s">
        <v>1478</v>
      </c>
      <c r="L495" s="5"/>
    </row>
    <row r="496" spans="1:12" ht="12.75" customHeight="1" x14ac:dyDescent="0.2">
      <c r="A496" s="96" t="s">
        <v>1515</v>
      </c>
      <c r="B496" s="93" t="str">
        <f t="shared" si="7"/>
        <v>I</v>
      </c>
      <c r="C496" s="96">
        <v>52426.686999999998</v>
      </c>
      <c r="D496" s="94" t="s">
        <v>468</v>
      </c>
      <c r="E496" s="94" t="s">
        <v>1513</v>
      </c>
      <c r="F496" s="93">
        <v>52262</v>
      </c>
      <c r="G496" s="93" t="s">
        <v>1514</v>
      </c>
      <c r="I496" s="94"/>
      <c r="J496" s="96" t="s">
        <v>1083</v>
      </c>
      <c r="L496" s="5"/>
    </row>
    <row r="497" spans="1:12" ht="12.75" customHeight="1" x14ac:dyDescent="0.2">
      <c r="A497" s="96" t="s">
        <v>1515</v>
      </c>
      <c r="B497" s="93" t="str">
        <f t="shared" si="7"/>
        <v>II</v>
      </c>
      <c r="C497" s="96">
        <v>52597.9257</v>
      </c>
      <c r="D497" s="94" t="s">
        <v>466</v>
      </c>
      <c r="E497" s="94" t="s">
        <v>1516</v>
      </c>
      <c r="F497" s="93">
        <v>52983.5</v>
      </c>
      <c r="G497" s="93" t="s">
        <v>1415</v>
      </c>
      <c r="I497" s="94" t="s">
        <v>1469</v>
      </c>
      <c r="J497" s="96" t="s">
        <v>1083</v>
      </c>
      <c r="L497" s="5"/>
    </row>
    <row r="498" spans="1:12" ht="12.75" customHeight="1" x14ac:dyDescent="0.2">
      <c r="A498" s="96" t="s">
        <v>1515</v>
      </c>
      <c r="B498" s="93" t="str">
        <f t="shared" si="7"/>
        <v>II</v>
      </c>
      <c r="C498" s="96">
        <v>52611.928599999999</v>
      </c>
      <c r="D498" s="94" t="s">
        <v>466</v>
      </c>
      <c r="E498" s="94" t="s">
        <v>1517</v>
      </c>
      <c r="F498" s="93">
        <v>53042.5</v>
      </c>
      <c r="G498" s="93" t="s">
        <v>1518</v>
      </c>
      <c r="I498" s="94" t="s">
        <v>1469</v>
      </c>
      <c r="J498" s="96" t="s">
        <v>1478</v>
      </c>
      <c r="L498" s="5"/>
    </row>
    <row r="499" spans="1:12" ht="12.75" customHeight="1" x14ac:dyDescent="0.2">
      <c r="A499" s="97" t="s">
        <v>1495</v>
      </c>
      <c r="B499" s="93" t="str">
        <f t="shared" si="7"/>
        <v>II</v>
      </c>
      <c r="C499" s="96">
        <v>52618.337800000001</v>
      </c>
      <c r="D499" s="94" t="s">
        <v>467</v>
      </c>
      <c r="E499" s="94" t="s">
        <v>1519</v>
      </c>
      <c r="F499" s="93">
        <v>53069.5</v>
      </c>
      <c r="G499" s="93" t="s">
        <v>1520</v>
      </c>
      <c r="I499" s="94" t="s">
        <v>788</v>
      </c>
      <c r="J499" s="96" t="s">
        <v>1494</v>
      </c>
      <c r="L499" s="5"/>
    </row>
    <row r="500" spans="1:12" ht="12.75" customHeight="1" x14ac:dyDescent="0.2">
      <c r="A500" s="97" t="s">
        <v>1523</v>
      </c>
      <c r="B500" s="93" t="str">
        <f t="shared" si="7"/>
        <v>I</v>
      </c>
      <c r="C500" s="96">
        <v>52685.147700000001</v>
      </c>
      <c r="D500" s="94" t="s">
        <v>467</v>
      </c>
      <c r="E500" s="94" t="s">
        <v>1521</v>
      </c>
      <c r="F500" s="93">
        <v>53351</v>
      </c>
      <c r="G500" s="93" t="s">
        <v>1522</v>
      </c>
      <c r="I500" s="94" t="s">
        <v>788</v>
      </c>
      <c r="J500" s="96" t="s">
        <v>1494</v>
      </c>
      <c r="L500" s="5"/>
    </row>
    <row r="501" spans="1:12" ht="12.75" customHeight="1" x14ac:dyDescent="0.2">
      <c r="A501" s="97" t="s">
        <v>1523</v>
      </c>
      <c r="B501" s="93" t="str">
        <f t="shared" si="7"/>
        <v>II</v>
      </c>
      <c r="C501" s="96">
        <v>52685.269200000002</v>
      </c>
      <c r="D501" s="94" t="s">
        <v>467</v>
      </c>
      <c r="E501" s="94" t="s">
        <v>1524</v>
      </c>
      <c r="F501" s="93">
        <v>53351.5</v>
      </c>
      <c r="G501" s="93" t="s">
        <v>1525</v>
      </c>
      <c r="I501" s="94" t="s">
        <v>788</v>
      </c>
      <c r="J501" s="96" t="s">
        <v>1494</v>
      </c>
      <c r="L501" s="5"/>
    </row>
    <row r="502" spans="1:12" ht="12.75" customHeight="1" x14ac:dyDescent="0.2">
      <c r="A502" s="97" t="s">
        <v>1530</v>
      </c>
      <c r="B502" s="93" t="str">
        <f t="shared" si="7"/>
        <v>II</v>
      </c>
      <c r="C502" s="96">
        <v>52694.525600000001</v>
      </c>
      <c r="D502" s="94" t="s">
        <v>467</v>
      </c>
      <c r="E502" s="94" t="s">
        <v>1526</v>
      </c>
      <c r="F502" s="93">
        <v>53390.5</v>
      </c>
      <c r="G502" s="93" t="s">
        <v>1527</v>
      </c>
      <c r="I502" s="94" t="s">
        <v>1528</v>
      </c>
      <c r="J502" s="96" t="s">
        <v>1529</v>
      </c>
      <c r="L502" s="5"/>
    </row>
    <row r="503" spans="1:12" ht="12.75" customHeight="1" x14ac:dyDescent="0.2">
      <c r="A503" s="97" t="s">
        <v>1534</v>
      </c>
      <c r="B503" s="93" t="str">
        <f t="shared" si="7"/>
        <v>II</v>
      </c>
      <c r="C503" s="96">
        <v>52724.785400000001</v>
      </c>
      <c r="D503" s="94" t="s">
        <v>467</v>
      </c>
      <c r="E503" s="94" t="s">
        <v>1531</v>
      </c>
      <c r="F503" s="93" t="s">
        <v>1532</v>
      </c>
      <c r="G503" s="93" t="s">
        <v>1533</v>
      </c>
      <c r="I503" s="94" t="s">
        <v>788</v>
      </c>
      <c r="J503" s="96" t="s">
        <v>1443</v>
      </c>
      <c r="L503" s="5"/>
    </row>
    <row r="504" spans="1:12" ht="12.75" customHeight="1" x14ac:dyDescent="0.2">
      <c r="A504" s="96" t="s">
        <v>1515</v>
      </c>
      <c r="B504" s="93" t="str">
        <f t="shared" si="7"/>
        <v>II</v>
      </c>
      <c r="C504" s="96">
        <v>52735.703999999998</v>
      </c>
      <c r="D504" s="94" t="s">
        <v>466</v>
      </c>
      <c r="E504" s="94" t="s">
        <v>1535</v>
      </c>
      <c r="F504" s="93" t="s">
        <v>1536</v>
      </c>
      <c r="G504" s="93" t="s">
        <v>1487</v>
      </c>
      <c r="I504" s="94" t="s">
        <v>1469</v>
      </c>
      <c r="J504" s="96" t="s">
        <v>1478</v>
      </c>
      <c r="L504" s="5"/>
    </row>
    <row r="505" spans="1:12" ht="12.75" customHeight="1" x14ac:dyDescent="0.2">
      <c r="A505" s="96" t="s">
        <v>1515</v>
      </c>
      <c r="B505" s="93" t="str">
        <f t="shared" si="7"/>
        <v>II</v>
      </c>
      <c r="C505" s="96">
        <v>52735.716</v>
      </c>
      <c r="D505" s="94" t="s">
        <v>468</v>
      </c>
      <c r="E505" s="94" t="s">
        <v>1537</v>
      </c>
      <c r="F505" s="93" t="s">
        <v>1536</v>
      </c>
      <c r="G505" s="93" t="s">
        <v>1446</v>
      </c>
      <c r="I505" s="94"/>
      <c r="J505" s="96" t="s">
        <v>1397</v>
      </c>
      <c r="L505" s="5"/>
    </row>
    <row r="506" spans="1:12" ht="12.75" customHeight="1" x14ac:dyDescent="0.2">
      <c r="A506" s="96" t="s">
        <v>1515</v>
      </c>
      <c r="B506" s="93" t="str">
        <f t="shared" si="7"/>
        <v>II</v>
      </c>
      <c r="C506" s="96">
        <v>52739.621200000001</v>
      </c>
      <c r="D506" s="94" t="s">
        <v>466</v>
      </c>
      <c r="E506" s="94" t="s">
        <v>1538</v>
      </c>
      <c r="F506" s="93" t="s">
        <v>1539</v>
      </c>
      <c r="G506" s="93" t="s">
        <v>1415</v>
      </c>
      <c r="I506" s="94" t="s">
        <v>1469</v>
      </c>
      <c r="J506" s="96" t="s">
        <v>1083</v>
      </c>
      <c r="L506" s="5"/>
    </row>
    <row r="507" spans="1:12" ht="12.75" customHeight="1" x14ac:dyDescent="0.2">
      <c r="A507" s="96" t="s">
        <v>1542</v>
      </c>
      <c r="B507" s="93" t="str">
        <f t="shared" si="7"/>
        <v>II</v>
      </c>
      <c r="C507" s="96">
        <v>52753.388299999999</v>
      </c>
      <c r="D507" s="94" t="s">
        <v>467</v>
      </c>
      <c r="E507" s="94" t="s">
        <v>1540</v>
      </c>
      <c r="F507" s="93" t="s">
        <v>1541</v>
      </c>
      <c r="G507" s="93" t="s">
        <v>1448</v>
      </c>
      <c r="I507" s="94" t="s">
        <v>788</v>
      </c>
      <c r="J507" s="96" t="s">
        <v>872</v>
      </c>
      <c r="L507" s="5"/>
    </row>
    <row r="508" spans="1:12" ht="12.75" customHeight="1" x14ac:dyDescent="0.2">
      <c r="A508" s="96" t="s">
        <v>1515</v>
      </c>
      <c r="B508" s="93" t="str">
        <f t="shared" si="7"/>
        <v>II</v>
      </c>
      <c r="C508" s="96">
        <v>52762.648999999998</v>
      </c>
      <c r="D508" s="94" t="s">
        <v>468</v>
      </c>
      <c r="E508" s="94" t="s">
        <v>1543</v>
      </c>
      <c r="F508" s="93" t="s">
        <v>1544</v>
      </c>
      <c r="G508" s="93" t="s">
        <v>1413</v>
      </c>
      <c r="I508" s="94"/>
      <c r="J508" s="96" t="s">
        <v>1397</v>
      </c>
      <c r="L508" s="5"/>
    </row>
    <row r="509" spans="1:12" ht="12.75" customHeight="1" x14ac:dyDescent="0.2">
      <c r="A509" s="97" t="s">
        <v>1549</v>
      </c>
      <c r="B509" s="93" t="str">
        <f t="shared" si="7"/>
        <v>II</v>
      </c>
      <c r="C509" s="96">
        <v>52801.448199999999</v>
      </c>
      <c r="D509" s="94" t="s">
        <v>467</v>
      </c>
      <c r="E509" s="94" t="s">
        <v>1545</v>
      </c>
      <c r="F509" s="93" t="s">
        <v>1546</v>
      </c>
      <c r="G509" s="93" t="s">
        <v>1547</v>
      </c>
      <c r="I509" s="94" t="s">
        <v>788</v>
      </c>
      <c r="J509" s="96" t="s">
        <v>1548</v>
      </c>
      <c r="L509" s="5"/>
    </row>
    <row r="510" spans="1:12" ht="12.75" customHeight="1" x14ac:dyDescent="0.2">
      <c r="A510" s="96" t="s">
        <v>1515</v>
      </c>
      <c r="B510" s="93" t="str">
        <f t="shared" si="7"/>
        <v>II</v>
      </c>
      <c r="C510" s="96">
        <v>52993.937899999997</v>
      </c>
      <c r="D510" s="94" t="s">
        <v>466</v>
      </c>
      <c r="E510" s="94" t="s">
        <v>1550</v>
      </c>
      <c r="F510" s="93" t="s">
        <v>1551</v>
      </c>
      <c r="G510" s="93" t="s">
        <v>1552</v>
      </c>
      <c r="I510" s="94" t="s">
        <v>1469</v>
      </c>
      <c r="J510" s="96" t="s">
        <v>1478</v>
      </c>
      <c r="L510" s="5"/>
    </row>
    <row r="511" spans="1:12" ht="12.75" customHeight="1" x14ac:dyDescent="0.2">
      <c r="A511" s="97" t="s">
        <v>1555</v>
      </c>
      <c r="B511" s="93" t="str">
        <f t="shared" si="7"/>
        <v>II</v>
      </c>
      <c r="C511" s="96">
        <v>53007.941099999996</v>
      </c>
      <c r="D511" s="94" t="s">
        <v>467</v>
      </c>
      <c r="E511" s="94" t="s">
        <v>1553</v>
      </c>
      <c r="F511" s="93" t="s">
        <v>1554</v>
      </c>
      <c r="G511" s="93" t="s">
        <v>1520</v>
      </c>
      <c r="I511" s="94" t="s">
        <v>788</v>
      </c>
      <c r="J511" s="96" t="s">
        <v>1443</v>
      </c>
      <c r="L511" s="5"/>
    </row>
    <row r="512" spans="1:12" ht="12.75" customHeight="1" x14ac:dyDescent="0.2">
      <c r="A512" s="97" t="s">
        <v>1555</v>
      </c>
      <c r="B512" s="93" t="str">
        <f t="shared" si="7"/>
        <v>II</v>
      </c>
      <c r="C512" s="96">
        <v>53008.060400000002</v>
      </c>
      <c r="D512" s="94" t="s">
        <v>467</v>
      </c>
      <c r="E512" s="94" t="s">
        <v>1556</v>
      </c>
      <c r="F512" s="93" t="s">
        <v>1557</v>
      </c>
      <c r="G512" s="93" t="s">
        <v>1448</v>
      </c>
      <c r="I512" s="94" t="s">
        <v>788</v>
      </c>
      <c r="J512" s="96" t="s">
        <v>1443</v>
      </c>
      <c r="L512" s="5"/>
    </row>
    <row r="513" spans="1:12" ht="12.75" customHeight="1" x14ac:dyDescent="0.2">
      <c r="A513" s="96" t="s">
        <v>1515</v>
      </c>
      <c r="B513" s="93" t="str">
        <f t="shared" si="7"/>
        <v>II</v>
      </c>
      <c r="C513" s="96">
        <v>53050.784099999997</v>
      </c>
      <c r="D513" s="94" t="s">
        <v>466</v>
      </c>
      <c r="E513" s="94" t="s">
        <v>1558</v>
      </c>
      <c r="F513" s="93" t="s">
        <v>1559</v>
      </c>
      <c r="G513" s="93" t="s">
        <v>1560</v>
      </c>
      <c r="I513" s="94" t="s">
        <v>1469</v>
      </c>
      <c r="J513" s="96" t="s">
        <v>1083</v>
      </c>
      <c r="L513" s="5"/>
    </row>
    <row r="514" spans="1:12" ht="12.75" customHeight="1" x14ac:dyDescent="0.2">
      <c r="A514" s="97" t="s">
        <v>1530</v>
      </c>
      <c r="B514" s="93" t="str">
        <f t="shared" si="7"/>
        <v>II</v>
      </c>
      <c r="C514" s="96">
        <v>53095.406300000002</v>
      </c>
      <c r="D514" s="94" t="s">
        <v>467</v>
      </c>
      <c r="E514" s="94" t="s">
        <v>1561</v>
      </c>
      <c r="F514" s="93" t="s">
        <v>1562</v>
      </c>
      <c r="G514" s="93" t="s">
        <v>1563</v>
      </c>
      <c r="I514" s="94" t="s">
        <v>1458</v>
      </c>
      <c r="J514" s="96" t="s">
        <v>1564</v>
      </c>
      <c r="L514" s="5"/>
    </row>
    <row r="515" spans="1:12" ht="12.75" customHeight="1" x14ac:dyDescent="0.2">
      <c r="A515" s="97" t="s">
        <v>1530</v>
      </c>
      <c r="B515" s="93" t="str">
        <f t="shared" si="7"/>
        <v>II</v>
      </c>
      <c r="C515" s="96">
        <v>53095.520199999999</v>
      </c>
      <c r="D515" s="94" t="s">
        <v>467</v>
      </c>
      <c r="E515" s="94" t="s">
        <v>1565</v>
      </c>
      <c r="F515" s="93" t="s">
        <v>1566</v>
      </c>
      <c r="G515" s="93" t="s">
        <v>1567</v>
      </c>
      <c r="I515" s="94" t="s">
        <v>1458</v>
      </c>
      <c r="J515" s="96" t="s">
        <v>1564</v>
      </c>
      <c r="L515" s="5"/>
    </row>
    <row r="516" spans="1:12" ht="12.75" customHeight="1" x14ac:dyDescent="0.2">
      <c r="A516" s="97" t="s">
        <v>1572</v>
      </c>
      <c r="B516" s="93" t="str">
        <f t="shared" si="7"/>
        <v>II</v>
      </c>
      <c r="C516" s="96">
        <v>53106.440900000001</v>
      </c>
      <c r="D516" s="94" t="s">
        <v>467</v>
      </c>
      <c r="E516" s="94" t="s">
        <v>1568</v>
      </c>
      <c r="F516" s="93" t="s">
        <v>1569</v>
      </c>
      <c r="G516" s="93" t="s">
        <v>1570</v>
      </c>
      <c r="I516" s="94" t="s">
        <v>1528</v>
      </c>
      <c r="J516" s="96" t="s">
        <v>1571</v>
      </c>
      <c r="L516" s="5"/>
    </row>
    <row r="517" spans="1:12" ht="12.75" customHeight="1" x14ac:dyDescent="0.2">
      <c r="A517" s="97" t="s">
        <v>1530</v>
      </c>
      <c r="B517" s="93" t="str">
        <f t="shared" si="7"/>
        <v>II</v>
      </c>
      <c r="C517" s="96">
        <v>53110.356599999999</v>
      </c>
      <c r="D517" s="94" t="s">
        <v>467</v>
      </c>
      <c r="E517" s="94" t="s">
        <v>1573</v>
      </c>
      <c r="F517" s="93" t="s">
        <v>1574</v>
      </c>
      <c r="G517" s="93" t="s">
        <v>1575</v>
      </c>
      <c r="I517" s="94" t="s">
        <v>1458</v>
      </c>
      <c r="J517" s="96" t="s">
        <v>1576</v>
      </c>
      <c r="L517" s="5"/>
    </row>
    <row r="518" spans="1:12" ht="12.75" customHeight="1" x14ac:dyDescent="0.2">
      <c r="A518" s="97" t="s">
        <v>1530</v>
      </c>
      <c r="B518" s="93" t="str">
        <f t="shared" si="7"/>
        <v>II</v>
      </c>
      <c r="C518" s="96">
        <v>53110.4758</v>
      </c>
      <c r="D518" s="94" t="s">
        <v>467</v>
      </c>
      <c r="E518" s="94" t="s">
        <v>1577</v>
      </c>
      <c r="F518" s="93" t="s">
        <v>1578</v>
      </c>
      <c r="G518" s="93" t="s">
        <v>1570</v>
      </c>
      <c r="I518" s="94" t="s">
        <v>1528</v>
      </c>
      <c r="J518" s="96" t="s">
        <v>1571</v>
      </c>
      <c r="L518" s="5"/>
    </row>
    <row r="519" spans="1:12" ht="12.75" customHeight="1" x14ac:dyDescent="0.2">
      <c r="A519" s="96" t="s">
        <v>1583</v>
      </c>
      <c r="B519" s="93" t="str">
        <f t="shared" si="7"/>
        <v>II</v>
      </c>
      <c r="C519" s="96">
        <v>53110.595000000001</v>
      </c>
      <c r="D519" s="94" t="s">
        <v>466</v>
      </c>
      <c r="E519" s="94" t="s">
        <v>1579</v>
      </c>
      <c r="F519" s="93" t="s">
        <v>1580</v>
      </c>
      <c r="G519" s="93" t="s">
        <v>1581</v>
      </c>
      <c r="I519" s="94" t="s">
        <v>1502</v>
      </c>
      <c r="J519" s="96" t="s">
        <v>1582</v>
      </c>
      <c r="L519" s="5"/>
    </row>
    <row r="520" spans="1:12" ht="12.75" customHeight="1" x14ac:dyDescent="0.2">
      <c r="A520" s="96" t="s">
        <v>1515</v>
      </c>
      <c r="B520" s="93" t="str">
        <f t="shared" si="7"/>
        <v>II</v>
      </c>
      <c r="C520" s="96">
        <v>53179.663999999997</v>
      </c>
      <c r="D520" s="94" t="s">
        <v>466</v>
      </c>
      <c r="E520" s="94" t="s">
        <v>1584</v>
      </c>
      <c r="F520" s="93" t="s">
        <v>1585</v>
      </c>
      <c r="G520" s="93" t="s">
        <v>1586</v>
      </c>
      <c r="I520" s="94" t="s">
        <v>1469</v>
      </c>
      <c r="J520" s="96" t="s">
        <v>1083</v>
      </c>
      <c r="L520" s="5"/>
    </row>
    <row r="521" spans="1:12" ht="12.75" customHeight="1" x14ac:dyDescent="0.2">
      <c r="A521" s="97" t="s">
        <v>1591</v>
      </c>
      <c r="B521" s="93" t="str">
        <f t="shared" si="7"/>
        <v>II</v>
      </c>
      <c r="C521" s="96">
        <v>53406.449099999998</v>
      </c>
      <c r="D521" s="94" t="s">
        <v>467</v>
      </c>
      <c r="E521" s="94" t="s">
        <v>1587</v>
      </c>
      <c r="F521" s="93" t="s">
        <v>1588</v>
      </c>
      <c r="G521" s="93" t="s">
        <v>1589</v>
      </c>
      <c r="I521" s="94" t="s">
        <v>788</v>
      </c>
      <c r="J521" s="96" t="s">
        <v>1590</v>
      </c>
      <c r="L521" s="5"/>
    </row>
    <row r="522" spans="1:12" ht="12.75" customHeight="1" x14ac:dyDescent="0.2">
      <c r="A522" s="97" t="s">
        <v>1591</v>
      </c>
      <c r="B522" s="93" t="str">
        <f t="shared" si="7"/>
        <v>II</v>
      </c>
      <c r="C522" s="96">
        <v>53406.568500000001</v>
      </c>
      <c r="D522" s="94" t="s">
        <v>467</v>
      </c>
      <c r="E522" s="94" t="s">
        <v>1592</v>
      </c>
      <c r="F522" s="93" t="s">
        <v>1593</v>
      </c>
      <c r="G522" s="93" t="s">
        <v>1594</v>
      </c>
      <c r="I522" s="94" t="s">
        <v>788</v>
      </c>
      <c r="J522" s="96" t="s">
        <v>1590</v>
      </c>
      <c r="L522" s="5"/>
    </row>
    <row r="523" spans="1:12" ht="12.75" customHeight="1" x14ac:dyDescent="0.2">
      <c r="A523" s="97" t="s">
        <v>1591</v>
      </c>
      <c r="B523" s="93" t="str">
        <f t="shared" ref="B523:B586" si="8">IF(INT(F523)=F523,"I","II")</f>
        <v>II</v>
      </c>
      <c r="C523" s="96">
        <v>53407.635900000001</v>
      </c>
      <c r="D523" s="94" t="s">
        <v>467</v>
      </c>
      <c r="E523" s="94" t="s">
        <v>1595</v>
      </c>
      <c r="F523" s="93" t="s">
        <v>1596</v>
      </c>
      <c r="G523" s="93" t="s">
        <v>1597</v>
      </c>
      <c r="I523" s="94" t="s">
        <v>788</v>
      </c>
      <c r="J523" s="96" t="s">
        <v>1590</v>
      </c>
      <c r="L523" s="5"/>
    </row>
    <row r="524" spans="1:12" ht="12.75" customHeight="1" x14ac:dyDescent="0.2">
      <c r="A524" s="97" t="s">
        <v>1591</v>
      </c>
      <c r="B524" s="93" t="str">
        <f t="shared" si="8"/>
        <v>II</v>
      </c>
      <c r="C524" s="96">
        <v>53409.532399999996</v>
      </c>
      <c r="D524" s="94" t="s">
        <v>467</v>
      </c>
      <c r="E524" s="94" t="s">
        <v>1598</v>
      </c>
      <c r="F524" s="93" t="s">
        <v>1599</v>
      </c>
      <c r="G524" s="93" t="s">
        <v>1560</v>
      </c>
      <c r="I524" s="94" t="s">
        <v>788</v>
      </c>
      <c r="J524" s="96" t="s">
        <v>1590</v>
      </c>
      <c r="L524" s="5"/>
    </row>
    <row r="525" spans="1:12" ht="12.75" customHeight="1" x14ac:dyDescent="0.2">
      <c r="A525" s="97" t="s">
        <v>1591</v>
      </c>
      <c r="B525" s="93" t="str">
        <f t="shared" si="8"/>
        <v>II</v>
      </c>
      <c r="C525" s="96">
        <v>53409.653400000003</v>
      </c>
      <c r="D525" s="94" t="s">
        <v>467</v>
      </c>
      <c r="E525" s="94" t="s">
        <v>1600</v>
      </c>
      <c r="F525" s="93" t="s">
        <v>1601</v>
      </c>
      <c r="G525" s="93" t="s">
        <v>1597</v>
      </c>
      <c r="I525" s="94" t="s">
        <v>788</v>
      </c>
      <c r="J525" s="96" t="s">
        <v>1590</v>
      </c>
      <c r="L525" s="5"/>
    </row>
    <row r="526" spans="1:12" ht="12.75" customHeight="1" x14ac:dyDescent="0.2">
      <c r="A526" s="97" t="s">
        <v>1572</v>
      </c>
      <c r="B526" s="93" t="str">
        <f t="shared" si="8"/>
        <v>II</v>
      </c>
      <c r="C526" s="96">
        <v>53409.654300000002</v>
      </c>
      <c r="D526" s="94" t="s">
        <v>467</v>
      </c>
      <c r="E526" s="94" t="s">
        <v>1602</v>
      </c>
      <c r="F526" s="93" t="s">
        <v>1601</v>
      </c>
      <c r="G526" s="93" t="s">
        <v>1603</v>
      </c>
      <c r="I526" s="94" t="s">
        <v>1528</v>
      </c>
      <c r="J526" s="96" t="s">
        <v>1571</v>
      </c>
      <c r="L526" s="5"/>
    </row>
    <row r="527" spans="1:12" ht="12.75" customHeight="1" x14ac:dyDescent="0.2">
      <c r="A527" s="97" t="s">
        <v>1591</v>
      </c>
      <c r="B527" s="93" t="str">
        <f t="shared" si="8"/>
        <v>II</v>
      </c>
      <c r="C527" s="96">
        <v>53410.256500000003</v>
      </c>
      <c r="D527" s="94" t="s">
        <v>467</v>
      </c>
      <c r="E527" s="94" t="s">
        <v>1604</v>
      </c>
      <c r="F527" s="93" t="s">
        <v>1605</v>
      </c>
      <c r="G527" s="93" t="s">
        <v>1606</v>
      </c>
      <c r="I527" s="94" t="s">
        <v>788</v>
      </c>
      <c r="J527" s="96" t="s">
        <v>1590</v>
      </c>
      <c r="L527" s="5"/>
    </row>
    <row r="528" spans="1:12" ht="12.75" customHeight="1" x14ac:dyDescent="0.2">
      <c r="A528" s="97" t="s">
        <v>1591</v>
      </c>
      <c r="B528" s="93" t="str">
        <f t="shared" si="8"/>
        <v>II</v>
      </c>
      <c r="C528" s="96">
        <v>53410.373500000002</v>
      </c>
      <c r="D528" s="94" t="s">
        <v>467</v>
      </c>
      <c r="E528" s="94" t="s">
        <v>1607</v>
      </c>
      <c r="F528" s="93" t="s">
        <v>1608</v>
      </c>
      <c r="G528" s="93" t="s">
        <v>1609</v>
      </c>
      <c r="I528" s="94" t="s">
        <v>788</v>
      </c>
      <c r="J528" s="96" t="s">
        <v>1590</v>
      </c>
      <c r="L528" s="5"/>
    </row>
    <row r="529" spans="1:12" ht="12.75" customHeight="1" x14ac:dyDescent="0.2">
      <c r="A529" s="96" t="s">
        <v>1515</v>
      </c>
      <c r="B529" s="93" t="str">
        <f t="shared" si="8"/>
        <v>II</v>
      </c>
      <c r="C529" s="96">
        <v>53413.6895</v>
      </c>
      <c r="D529" s="94" t="s">
        <v>466</v>
      </c>
      <c r="E529" s="94" t="s">
        <v>1610</v>
      </c>
      <c r="F529" s="93" t="s">
        <v>1611</v>
      </c>
      <c r="G529" s="93" t="s">
        <v>1612</v>
      </c>
      <c r="I529" s="94" t="s">
        <v>1469</v>
      </c>
      <c r="J529" s="96" t="s">
        <v>1083</v>
      </c>
      <c r="L529" s="5"/>
    </row>
    <row r="530" spans="1:12" ht="12.75" customHeight="1" x14ac:dyDescent="0.2">
      <c r="A530" s="97" t="s">
        <v>1616</v>
      </c>
      <c r="B530" s="93" t="str">
        <f t="shared" si="8"/>
        <v>II</v>
      </c>
      <c r="C530" s="96">
        <v>53459.023399999998</v>
      </c>
      <c r="D530" s="94" t="s">
        <v>467</v>
      </c>
      <c r="E530" s="94" t="s">
        <v>1613</v>
      </c>
      <c r="F530" s="93" t="s">
        <v>1614</v>
      </c>
      <c r="G530" s="93" t="s">
        <v>1615</v>
      </c>
      <c r="I530" s="94" t="s">
        <v>788</v>
      </c>
      <c r="J530" s="96" t="s">
        <v>1494</v>
      </c>
      <c r="L530" s="5"/>
    </row>
    <row r="531" spans="1:12" ht="12.75" customHeight="1" x14ac:dyDescent="0.2">
      <c r="A531" s="97" t="s">
        <v>1616</v>
      </c>
      <c r="B531" s="93" t="str">
        <f t="shared" si="8"/>
        <v>II</v>
      </c>
      <c r="C531" s="96">
        <v>53459.140500000001</v>
      </c>
      <c r="D531" s="94" t="s">
        <v>467</v>
      </c>
      <c r="E531" s="94" t="s">
        <v>1617</v>
      </c>
      <c r="F531" s="93" t="s">
        <v>1618</v>
      </c>
      <c r="G531" s="93" t="s">
        <v>1619</v>
      </c>
      <c r="I531" s="94" t="s">
        <v>788</v>
      </c>
      <c r="J531" s="96" t="s">
        <v>1494</v>
      </c>
      <c r="L531" s="5"/>
    </row>
    <row r="532" spans="1:12" ht="12.75" customHeight="1" x14ac:dyDescent="0.2">
      <c r="A532" s="97" t="s">
        <v>1460</v>
      </c>
      <c r="B532" s="93" t="str">
        <f t="shared" si="8"/>
        <v>II</v>
      </c>
      <c r="C532" s="96">
        <v>53461.395909999999</v>
      </c>
      <c r="D532" s="94" t="s">
        <v>466</v>
      </c>
      <c r="E532" s="94" t="s">
        <v>1620</v>
      </c>
      <c r="F532" s="93" t="s">
        <v>1621</v>
      </c>
      <c r="G532" s="93" t="s">
        <v>1622</v>
      </c>
      <c r="I532" s="94" t="s">
        <v>1502</v>
      </c>
      <c r="J532" s="96" t="s">
        <v>1623</v>
      </c>
      <c r="L532" s="5"/>
    </row>
    <row r="533" spans="1:12" ht="12.75" customHeight="1" x14ac:dyDescent="0.2">
      <c r="A533" s="97" t="s">
        <v>1572</v>
      </c>
      <c r="B533" s="93" t="str">
        <f t="shared" si="8"/>
        <v>II</v>
      </c>
      <c r="C533" s="96">
        <v>53462.3459</v>
      </c>
      <c r="D533" s="94" t="s">
        <v>467</v>
      </c>
      <c r="E533" s="94" t="s">
        <v>1624</v>
      </c>
      <c r="F533" s="93" t="s">
        <v>1625</v>
      </c>
      <c r="G533" s="93" t="s">
        <v>1626</v>
      </c>
      <c r="I533" s="94" t="s">
        <v>1528</v>
      </c>
      <c r="J533" s="96" t="s">
        <v>1564</v>
      </c>
      <c r="L533" s="5"/>
    </row>
    <row r="534" spans="1:12" ht="12.75" customHeight="1" x14ac:dyDescent="0.2">
      <c r="A534" s="97" t="s">
        <v>1572</v>
      </c>
      <c r="B534" s="93" t="str">
        <f t="shared" si="8"/>
        <v>II</v>
      </c>
      <c r="C534" s="96">
        <v>53462.462200000002</v>
      </c>
      <c r="D534" s="94" t="s">
        <v>467</v>
      </c>
      <c r="E534" s="94" t="s">
        <v>1627</v>
      </c>
      <c r="F534" s="93" t="s">
        <v>1628</v>
      </c>
      <c r="G534" s="93" t="s">
        <v>1629</v>
      </c>
      <c r="I534" s="94" t="s">
        <v>1528</v>
      </c>
      <c r="J534" s="96" t="s">
        <v>1564</v>
      </c>
      <c r="L534" s="5"/>
    </row>
    <row r="535" spans="1:12" ht="12.75" customHeight="1" x14ac:dyDescent="0.2">
      <c r="A535" s="97" t="s">
        <v>1572</v>
      </c>
      <c r="B535" s="93" t="str">
        <f t="shared" si="8"/>
        <v>II</v>
      </c>
      <c r="C535" s="96">
        <v>53462.583500000001</v>
      </c>
      <c r="D535" s="94" t="s">
        <v>467</v>
      </c>
      <c r="E535" s="94" t="s">
        <v>1630</v>
      </c>
      <c r="F535" s="93" t="s">
        <v>1631</v>
      </c>
      <c r="G535" s="93" t="s">
        <v>1632</v>
      </c>
      <c r="I535" s="94" t="s">
        <v>1528</v>
      </c>
      <c r="J535" s="96" t="s">
        <v>1564</v>
      </c>
      <c r="L535" s="5"/>
    </row>
    <row r="536" spans="1:12" ht="12.75" customHeight="1" x14ac:dyDescent="0.2">
      <c r="A536" s="97" t="s">
        <v>1572</v>
      </c>
      <c r="B536" s="93" t="str">
        <f t="shared" si="8"/>
        <v>II</v>
      </c>
      <c r="C536" s="96">
        <v>53463.532500000001</v>
      </c>
      <c r="D536" s="94" t="s">
        <v>467</v>
      </c>
      <c r="E536" s="94" t="s">
        <v>1633</v>
      </c>
      <c r="F536" s="93" t="s">
        <v>1634</v>
      </c>
      <c r="G536" s="93" t="s">
        <v>1635</v>
      </c>
      <c r="I536" s="94" t="s">
        <v>1528</v>
      </c>
      <c r="J536" s="96" t="s">
        <v>1571</v>
      </c>
      <c r="L536" s="5"/>
    </row>
    <row r="537" spans="1:12" ht="12.75" customHeight="1" x14ac:dyDescent="0.2">
      <c r="A537" s="97" t="s">
        <v>1640</v>
      </c>
      <c r="B537" s="93" t="str">
        <f t="shared" si="8"/>
        <v>II</v>
      </c>
      <c r="C537" s="96">
        <v>53464.361299999997</v>
      </c>
      <c r="D537" s="94" t="s">
        <v>466</v>
      </c>
      <c r="E537" s="94" t="s">
        <v>1636</v>
      </c>
      <c r="F537" s="93" t="s">
        <v>1637</v>
      </c>
      <c r="G537" s="93" t="s">
        <v>1638</v>
      </c>
      <c r="I537" s="94" t="s">
        <v>1528</v>
      </c>
      <c r="J537" s="96" t="s">
        <v>1639</v>
      </c>
      <c r="L537" s="5"/>
    </row>
    <row r="538" spans="1:12" ht="12.75" customHeight="1" x14ac:dyDescent="0.2">
      <c r="A538" s="96" t="s">
        <v>1515</v>
      </c>
      <c r="B538" s="93" t="str">
        <f t="shared" si="8"/>
        <v>II</v>
      </c>
      <c r="C538" s="96">
        <v>53466.62</v>
      </c>
      <c r="D538" s="94" t="s">
        <v>466</v>
      </c>
      <c r="E538" s="94" t="s">
        <v>1641</v>
      </c>
      <c r="F538" s="93" t="s">
        <v>1642</v>
      </c>
      <c r="G538" s="93" t="s">
        <v>1643</v>
      </c>
      <c r="I538" s="94" t="s">
        <v>1469</v>
      </c>
      <c r="J538" s="96" t="s">
        <v>1644</v>
      </c>
      <c r="L538" s="5"/>
    </row>
    <row r="539" spans="1:12" ht="12.75" customHeight="1" x14ac:dyDescent="0.2">
      <c r="A539" s="97" t="s">
        <v>1572</v>
      </c>
      <c r="B539" s="93" t="str">
        <f t="shared" si="8"/>
        <v>II</v>
      </c>
      <c r="C539" s="96">
        <v>53476.466200000003</v>
      </c>
      <c r="D539" s="94" t="s">
        <v>467</v>
      </c>
      <c r="E539" s="94" t="s">
        <v>1645</v>
      </c>
      <c r="F539" s="93" t="s">
        <v>1646</v>
      </c>
      <c r="G539" s="93" t="s">
        <v>1597</v>
      </c>
      <c r="I539" s="94" t="s">
        <v>1528</v>
      </c>
      <c r="J539" s="96" t="s">
        <v>1564</v>
      </c>
      <c r="L539" s="5"/>
    </row>
    <row r="540" spans="1:12" ht="12.75" customHeight="1" x14ac:dyDescent="0.2">
      <c r="A540" s="97" t="s">
        <v>1572</v>
      </c>
      <c r="B540" s="93" t="str">
        <f t="shared" si="8"/>
        <v>II</v>
      </c>
      <c r="C540" s="96">
        <v>53476.586300000003</v>
      </c>
      <c r="D540" s="94" t="s">
        <v>467</v>
      </c>
      <c r="E540" s="94" t="s">
        <v>1647</v>
      </c>
      <c r="F540" s="93" t="s">
        <v>1648</v>
      </c>
      <c r="G540" s="93" t="s">
        <v>1649</v>
      </c>
      <c r="I540" s="94" t="s">
        <v>1528</v>
      </c>
      <c r="J540" s="96" t="s">
        <v>1564</v>
      </c>
      <c r="L540" s="5"/>
    </row>
    <row r="541" spans="1:12" ht="12.75" customHeight="1" x14ac:dyDescent="0.2">
      <c r="A541" s="97" t="s">
        <v>1653</v>
      </c>
      <c r="B541" s="93" t="str">
        <f t="shared" si="8"/>
        <v>II</v>
      </c>
      <c r="C541" s="96">
        <v>53486.673799999997</v>
      </c>
      <c r="D541" s="94" t="s">
        <v>467</v>
      </c>
      <c r="E541" s="94" t="s">
        <v>1650</v>
      </c>
      <c r="F541" s="93" t="s">
        <v>1651</v>
      </c>
      <c r="G541" s="93" t="s">
        <v>1626</v>
      </c>
      <c r="I541" s="94" t="s">
        <v>1502</v>
      </c>
      <c r="J541" s="96" t="s">
        <v>1652</v>
      </c>
      <c r="L541" s="5"/>
    </row>
    <row r="542" spans="1:12" ht="12.75" customHeight="1" x14ac:dyDescent="0.2">
      <c r="A542" s="96" t="s">
        <v>1515</v>
      </c>
      <c r="B542" s="93" t="str">
        <f t="shared" si="8"/>
        <v>II</v>
      </c>
      <c r="C542" s="96">
        <v>53489.4035</v>
      </c>
      <c r="D542" s="94" t="s">
        <v>466</v>
      </c>
      <c r="E542" s="94" t="s">
        <v>1654</v>
      </c>
      <c r="F542" s="93" t="s">
        <v>1655</v>
      </c>
      <c r="G542" s="93" t="s">
        <v>1656</v>
      </c>
      <c r="I542" s="94" t="s">
        <v>1469</v>
      </c>
      <c r="J542" s="96" t="s">
        <v>1657</v>
      </c>
      <c r="L542" s="5"/>
    </row>
    <row r="543" spans="1:12" ht="12.75" customHeight="1" x14ac:dyDescent="0.2">
      <c r="A543" s="97" t="s">
        <v>1653</v>
      </c>
      <c r="B543" s="93" t="str">
        <f t="shared" si="8"/>
        <v>II</v>
      </c>
      <c r="C543" s="96">
        <v>53494.740299999998</v>
      </c>
      <c r="D543" s="94" t="s">
        <v>467</v>
      </c>
      <c r="E543" s="94" t="s">
        <v>1658</v>
      </c>
      <c r="F543" s="93" t="s">
        <v>1659</v>
      </c>
      <c r="G543" s="93" t="s">
        <v>1420</v>
      </c>
      <c r="I543" s="94" t="s">
        <v>1502</v>
      </c>
      <c r="J543" s="96" t="s">
        <v>1652</v>
      </c>
      <c r="L543" s="5"/>
    </row>
    <row r="544" spans="1:12" ht="12.75" customHeight="1" x14ac:dyDescent="0.2">
      <c r="A544" s="97" t="s">
        <v>1616</v>
      </c>
      <c r="B544" s="93" t="str">
        <f t="shared" si="8"/>
        <v>II</v>
      </c>
      <c r="C544" s="96">
        <v>53495.099499999997</v>
      </c>
      <c r="D544" s="94" t="s">
        <v>467</v>
      </c>
      <c r="E544" s="94" t="s">
        <v>1660</v>
      </c>
      <c r="F544" s="93" t="s">
        <v>1661</v>
      </c>
      <c r="G544" s="93" t="s">
        <v>1635</v>
      </c>
      <c r="I544" s="94" t="s">
        <v>788</v>
      </c>
      <c r="J544" s="96" t="s">
        <v>1662</v>
      </c>
      <c r="L544" s="5"/>
    </row>
    <row r="545" spans="1:12" ht="12.75" customHeight="1" x14ac:dyDescent="0.2">
      <c r="A545" s="97" t="s">
        <v>1653</v>
      </c>
      <c r="B545" s="93" t="str">
        <f t="shared" si="8"/>
        <v>II</v>
      </c>
      <c r="C545" s="96">
        <v>53525.716800000002</v>
      </c>
      <c r="D545" s="94" t="s">
        <v>467</v>
      </c>
      <c r="E545" s="94" t="s">
        <v>1663</v>
      </c>
      <c r="F545" s="93" t="s">
        <v>1664</v>
      </c>
      <c r="G545" s="93" t="s">
        <v>1665</v>
      </c>
      <c r="I545" s="94" t="s">
        <v>1502</v>
      </c>
      <c r="J545" s="96" t="s">
        <v>1652</v>
      </c>
      <c r="L545" s="5"/>
    </row>
    <row r="546" spans="1:12" ht="12.75" customHeight="1" x14ac:dyDescent="0.2">
      <c r="A546" s="97" t="s">
        <v>1653</v>
      </c>
      <c r="B546" s="93" t="str">
        <f t="shared" si="8"/>
        <v>II</v>
      </c>
      <c r="C546" s="96">
        <v>53529.751799999998</v>
      </c>
      <c r="D546" s="94" t="s">
        <v>467</v>
      </c>
      <c r="E546" s="94" t="s">
        <v>1666</v>
      </c>
      <c r="F546" s="93" t="s">
        <v>1667</v>
      </c>
      <c r="G546" s="93" t="s">
        <v>1649</v>
      </c>
      <c r="I546" s="94" t="s">
        <v>1502</v>
      </c>
      <c r="J546" s="96" t="s">
        <v>1652</v>
      </c>
      <c r="L546" s="5"/>
    </row>
    <row r="547" spans="1:12" ht="12.75" customHeight="1" x14ac:dyDescent="0.2">
      <c r="A547" s="96" t="s">
        <v>1515</v>
      </c>
      <c r="B547" s="93" t="str">
        <f t="shared" si="8"/>
        <v>II</v>
      </c>
      <c r="C547" s="96">
        <v>53530.822</v>
      </c>
      <c r="D547" s="94" t="s">
        <v>468</v>
      </c>
      <c r="E547" s="94" t="s">
        <v>1668</v>
      </c>
      <c r="F547" s="93" t="s">
        <v>1669</v>
      </c>
      <c r="G547" s="93" t="s">
        <v>1643</v>
      </c>
      <c r="I547" s="94"/>
      <c r="J547" s="96" t="s">
        <v>1397</v>
      </c>
      <c r="L547" s="5"/>
    </row>
    <row r="548" spans="1:12" ht="12.75" customHeight="1" x14ac:dyDescent="0.2">
      <c r="A548" s="97" t="s">
        <v>1653</v>
      </c>
      <c r="B548" s="93" t="str">
        <f t="shared" si="8"/>
        <v>II</v>
      </c>
      <c r="C548" s="96">
        <v>53531.768799999998</v>
      </c>
      <c r="D548" s="94" t="s">
        <v>467</v>
      </c>
      <c r="E548" s="94" t="s">
        <v>1670</v>
      </c>
      <c r="F548" s="93" t="s">
        <v>1671</v>
      </c>
      <c r="G548" s="93" t="s">
        <v>1672</v>
      </c>
      <c r="I548" s="94" t="s">
        <v>1502</v>
      </c>
      <c r="J548" s="96" t="s">
        <v>1652</v>
      </c>
      <c r="L548" s="5"/>
    </row>
    <row r="549" spans="1:12" ht="12.75" customHeight="1" x14ac:dyDescent="0.2">
      <c r="A549" s="97" t="s">
        <v>1653</v>
      </c>
      <c r="B549" s="93" t="str">
        <f t="shared" si="8"/>
        <v>II</v>
      </c>
      <c r="C549" s="96">
        <v>53538.771000000001</v>
      </c>
      <c r="D549" s="94" t="s">
        <v>467</v>
      </c>
      <c r="E549" s="94" t="s">
        <v>1673</v>
      </c>
      <c r="F549" s="93" t="s">
        <v>1674</v>
      </c>
      <c r="G549" s="93" t="s">
        <v>1675</v>
      </c>
      <c r="I549" s="94" t="s">
        <v>1502</v>
      </c>
      <c r="J549" s="96" t="s">
        <v>1652</v>
      </c>
      <c r="L549" s="5"/>
    </row>
    <row r="550" spans="1:12" ht="12.75" customHeight="1" x14ac:dyDescent="0.2">
      <c r="A550" s="97" t="s">
        <v>1653</v>
      </c>
      <c r="B550" s="93" t="str">
        <f t="shared" si="8"/>
        <v>II</v>
      </c>
      <c r="C550" s="96">
        <v>53540.6702</v>
      </c>
      <c r="D550" s="94" t="s">
        <v>467</v>
      </c>
      <c r="E550" s="94" t="s">
        <v>1676</v>
      </c>
      <c r="F550" s="93" t="s">
        <v>1677</v>
      </c>
      <c r="G550" s="93" t="s">
        <v>1656</v>
      </c>
      <c r="I550" s="94" t="s">
        <v>1502</v>
      </c>
      <c r="J550" s="96" t="s">
        <v>1652</v>
      </c>
      <c r="L550" s="5"/>
    </row>
    <row r="551" spans="1:12" ht="12.75" customHeight="1" x14ac:dyDescent="0.2">
      <c r="A551" s="97" t="s">
        <v>1653</v>
      </c>
      <c r="B551" s="93" t="str">
        <f t="shared" si="8"/>
        <v>II</v>
      </c>
      <c r="C551" s="96">
        <v>53548.739800000003</v>
      </c>
      <c r="D551" s="94" t="s">
        <v>467</v>
      </c>
      <c r="E551" s="94" t="s">
        <v>1678</v>
      </c>
      <c r="F551" s="93" t="s">
        <v>1679</v>
      </c>
      <c r="G551" s="93" t="s">
        <v>1626</v>
      </c>
      <c r="I551" s="94" t="s">
        <v>1502</v>
      </c>
      <c r="J551" s="96" t="s">
        <v>1652</v>
      </c>
      <c r="L551" s="5"/>
    </row>
    <row r="552" spans="1:12" ht="12.75" customHeight="1" x14ac:dyDescent="0.2">
      <c r="A552" s="97" t="s">
        <v>1653</v>
      </c>
      <c r="B552" s="93" t="str">
        <f t="shared" si="8"/>
        <v>II</v>
      </c>
      <c r="C552" s="96">
        <v>53553.723899999997</v>
      </c>
      <c r="D552" s="94" t="s">
        <v>467</v>
      </c>
      <c r="E552" s="94" t="s">
        <v>1680</v>
      </c>
      <c r="F552" s="93" t="s">
        <v>1681</v>
      </c>
      <c r="G552" s="93" t="s">
        <v>1635</v>
      </c>
      <c r="I552" s="94" t="s">
        <v>1502</v>
      </c>
      <c r="J552" s="96" t="s">
        <v>1652</v>
      </c>
      <c r="L552" s="5"/>
    </row>
    <row r="553" spans="1:12" ht="12.75" customHeight="1" x14ac:dyDescent="0.2">
      <c r="A553" s="97" t="s">
        <v>1685</v>
      </c>
      <c r="B553" s="93" t="str">
        <f t="shared" si="8"/>
        <v>II</v>
      </c>
      <c r="C553" s="96">
        <v>53760.571000000004</v>
      </c>
      <c r="D553" s="94" t="s">
        <v>466</v>
      </c>
      <c r="E553" s="94" t="s">
        <v>1682</v>
      </c>
      <c r="F553" s="93" t="s">
        <v>1683</v>
      </c>
      <c r="G553" s="93" t="s">
        <v>1626</v>
      </c>
      <c r="I553" s="94" t="s">
        <v>1684</v>
      </c>
      <c r="J553" s="96" t="s">
        <v>1488</v>
      </c>
      <c r="L553" s="5"/>
    </row>
    <row r="554" spans="1:12" ht="12.75" customHeight="1" x14ac:dyDescent="0.2">
      <c r="A554" s="97" t="s">
        <v>1685</v>
      </c>
      <c r="B554" s="93" t="str">
        <f t="shared" si="8"/>
        <v>II</v>
      </c>
      <c r="C554" s="96">
        <v>53760.689200000001</v>
      </c>
      <c r="D554" s="94" t="s">
        <v>466</v>
      </c>
      <c r="E554" s="94" t="s">
        <v>1686</v>
      </c>
      <c r="F554" s="93" t="s">
        <v>1687</v>
      </c>
      <c r="G554" s="93" t="s">
        <v>1612</v>
      </c>
      <c r="I554" s="94" t="s">
        <v>1684</v>
      </c>
      <c r="J554" s="96" t="s">
        <v>1488</v>
      </c>
      <c r="L554" s="5"/>
    </row>
    <row r="555" spans="1:12" ht="12.75" customHeight="1" x14ac:dyDescent="0.2">
      <c r="A555" s="97" t="s">
        <v>1691</v>
      </c>
      <c r="B555" s="93" t="str">
        <f t="shared" si="8"/>
        <v>II</v>
      </c>
      <c r="C555" s="96">
        <v>53764.6054</v>
      </c>
      <c r="D555" s="94" t="s">
        <v>466</v>
      </c>
      <c r="E555" s="94" t="s">
        <v>1688</v>
      </c>
      <c r="F555" s="93" t="s">
        <v>1689</v>
      </c>
      <c r="G555" s="93" t="s">
        <v>1612</v>
      </c>
      <c r="I555" s="94" t="s">
        <v>1528</v>
      </c>
      <c r="J555" s="96" t="s">
        <v>1690</v>
      </c>
      <c r="L555" s="5"/>
    </row>
    <row r="556" spans="1:12" ht="12.75" customHeight="1" x14ac:dyDescent="0.2">
      <c r="A556" s="96" t="s">
        <v>1694</v>
      </c>
      <c r="B556" s="93" t="str">
        <f t="shared" si="8"/>
        <v>II</v>
      </c>
      <c r="C556" s="96">
        <v>53798.902199999997</v>
      </c>
      <c r="D556" s="94" t="s">
        <v>466</v>
      </c>
      <c r="E556" s="94" t="s">
        <v>1692</v>
      </c>
      <c r="F556" s="93" t="s">
        <v>1693</v>
      </c>
      <c r="G556" s="93" t="s">
        <v>1635</v>
      </c>
      <c r="I556" s="94" t="s">
        <v>1469</v>
      </c>
      <c r="J556" s="96" t="s">
        <v>1083</v>
      </c>
      <c r="L556" s="5"/>
    </row>
    <row r="557" spans="1:12" ht="12.75" customHeight="1" x14ac:dyDescent="0.2">
      <c r="A557" s="97" t="s">
        <v>1698</v>
      </c>
      <c r="B557" s="93" t="str">
        <f t="shared" si="8"/>
        <v>II</v>
      </c>
      <c r="C557" s="96">
        <v>53808.040099999998</v>
      </c>
      <c r="D557" s="94" t="s">
        <v>467</v>
      </c>
      <c r="E557" s="94" t="s">
        <v>1695</v>
      </c>
      <c r="F557" s="93" t="s">
        <v>1696</v>
      </c>
      <c r="G557" s="93" t="s">
        <v>1635</v>
      </c>
      <c r="I557" s="94" t="s">
        <v>788</v>
      </c>
      <c r="J557" s="96" t="s">
        <v>1697</v>
      </c>
      <c r="L557" s="5"/>
    </row>
    <row r="558" spans="1:12" ht="12.75" customHeight="1" x14ac:dyDescent="0.2">
      <c r="A558" s="97" t="s">
        <v>1698</v>
      </c>
      <c r="B558" s="93" t="str">
        <f t="shared" si="8"/>
        <v>II</v>
      </c>
      <c r="C558" s="96">
        <v>53808.158300000003</v>
      </c>
      <c r="D558" s="94" t="s">
        <v>467</v>
      </c>
      <c r="E558" s="94" t="s">
        <v>1699</v>
      </c>
      <c r="F558" s="93" t="s">
        <v>1700</v>
      </c>
      <c r="G558" s="93" t="s">
        <v>1612</v>
      </c>
      <c r="I558" s="94" t="s">
        <v>788</v>
      </c>
      <c r="J558" s="96" t="s">
        <v>1697</v>
      </c>
      <c r="L558" s="5"/>
    </row>
    <row r="559" spans="1:12" ht="12.75" customHeight="1" x14ac:dyDescent="0.2">
      <c r="A559" s="97" t="s">
        <v>1691</v>
      </c>
      <c r="B559" s="93" t="str">
        <f t="shared" si="8"/>
        <v>II</v>
      </c>
      <c r="C559" s="96">
        <v>53817.415399999998</v>
      </c>
      <c r="D559" s="94" t="s">
        <v>466</v>
      </c>
      <c r="E559" s="94" t="s">
        <v>1701</v>
      </c>
      <c r="F559" s="93" t="s">
        <v>1702</v>
      </c>
      <c r="G559" s="93" t="s">
        <v>1703</v>
      </c>
      <c r="I559" s="94" t="s">
        <v>1528</v>
      </c>
      <c r="J559" s="96" t="s">
        <v>1690</v>
      </c>
      <c r="L559" s="5"/>
    </row>
    <row r="560" spans="1:12" ht="12.75" customHeight="1" x14ac:dyDescent="0.2">
      <c r="A560" s="97" t="s">
        <v>1685</v>
      </c>
      <c r="B560" s="93" t="str">
        <f t="shared" si="8"/>
        <v>II</v>
      </c>
      <c r="C560" s="96">
        <v>53818.482100000001</v>
      </c>
      <c r="D560" s="94" t="s">
        <v>466</v>
      </c>
      <c r="E560" s="94" t="s">
        <v>1704</v>
      </c>
      <c r="F560" s="93" t="s">
        <v>1705</v>
      </c>
      <c r="G560" s="93" t="s">
        <v>1706</v>
      </c>
      <c r="I560" s="94" t="s">
        <v>1684</v>
      </c>
      <c r="J560" s="96" t="s">
        <v>1488</v>
      </c>
      <c r="L560" s="5"/>
    </row>
    <row r="561" spans="1:12" ht="12.75" customHeight="1" x14ac:dyDescent="0.2">
      <c r="A561" s="97" t="s">
        <v>1685</v>
      </c>
      <c r="B561" s="93" t="str">
        <f t="shared" si="8"/>
        <v>II</v>
      </c>
      <c r="C561" s="96">
        <v>53818.599600000001</v>
      </c>
      <c r="D561" s="94" t="s">
        <v>466</v>
      </c>
      <c r="E561" s="94" t="s">
        <v>1707</v>
      </c>
      <c r="F561" s="93" t="s">
        <v>1708</v>
      </c>
      <c r="G561" s="93" t="s">
        <v>1709</v>
      </c>
      <c r="I561" s="94" t="s">
        <v>1502</v>
      </c>
      <c r="J561" s="96" t="s">
        <v>1488</v>
      </c>
      <c r="L561" s="5"/>
    </row>
    <row r="562" spans="1:12" ht="12.75" customHeight="1" x14ac:dyDescent="0.2">
      <c r="A562" s="97" t="s">
        <v>1713</v>
      </c>
      <c r="B562" s="93" t="str">
        <f t="shared" si="8"/>
        <v>II</v>
      </c>
      <c r="C562" s="96">
        <v>53826.790500000003</v>
      </c>
      <c r="D562" s="94" t="s">
        <v>466</v>
      </c>
      <c r="E562" s="94" t="s">
        <v>1710</v>
      </c>
      <c r="F562" s="93" t="s">
        <v>1711</v>
      </c>
      <c r="G562" s="93" t="s">
        <v>1626</v>
      </c>
      <c r="I562" s="94" t="s">
        <v>1502</v>
      </c>
      <c r="J562" s="96" t="s">
        <v>1712</v>
      </c>
      <c r="L562" s="5"/>
    </row>
    <row r="563" spans="1:12" ht="12.75" customHeight="1" x14ac:dyDescent="0.2">
      <c r="A563" s="97" t="s">
        <v>1718</v>
      </c>
      <c r="B563" s="93" t="str">
        <f t="shared" si="8"/>
        <v>II</v>
      </c>
      <c r="C563" s="96">
        <v>53827.384019999998</v>
      </c>
      <c r="D563" s="94" t="s">
        <v>467</v>
      </c>
      <c r="E563" s="94" t="s">
        <v>1714</v>
      </c>
      <c r="F563" s="93" t="s">
        <v>1715</v>
      </c>
      <c r="G563" s="93" t="s">
        <v>1716</v>
      </c>
      <c r="I563" s="94" t="s">
        <v>788</v>
      </c>
      <c r="J563" s="96" t="s">
        <v>1717</v>
      </c>
      <c r="L563" s="5"/>
    </row>
    <row r="564" spans="1:12" ht="12.75" customHeight="1" x14ac:dyDescent="0.2">
      <c r="A564" s="97" t="s">
        <v>1685</v>
      </c>
      <c r="B564" s="93" t="str">
        <f t="shared" si="8"/>
        <v>II</v>
      </c>
      <c r="C564" s="96">
        <v>53830.305899999999</v>
      </c>
      <c r="D564" s="94" t="s">
        <v>466</v>
      </c>
      <c r="E564" s="94" t="s">
        <v>1719</v>
      </c>
      <c r="F564" s="93" t="s">
        <v>1720</v>
      </c>
      <c r="G564" s="93" t="s">
        <v>1721</v>
      </c>
      <c r="I564" s="94" t="s">
        <v>1684</v>
      </c>
      <c r="J564" s="96" t="s">
        <v>1488</v>
      </c>
      <c r="L564" s="5"/>
    </row>
    <row r="565" spans="1:12" ht="12.75" customHeight="1" x14ac:dyDescent="0.2">
      <c r="A565" s="96" t="s">
        <v>1583</v>
      </c>
      <c r="B565" s="93" t="str">
        <f t="shared" si="8"/>
        <v>II</v>
      </c>
      <c r="C565" s="96">
        <v>53830.588100000001</v>
      </c>
      <c r="D565" s="94" t="s">
        <v>466</v>
      </c>
      <c r="E565" s="94" t="s">
        <v>1722</v>
      </c>
      <c r="F565" s="93" t="s">
        <v>1723</v>
      </c>
      <c r="G565" s="93" t="s">
        <v>1703</v>
      </c>
      <c r="I565" s="94" t="s">
        <v>1502</v>
      </c>
      <c r="J565" s="96" t="s">
        <v>1582</v>
      </c>
      <c r="L565" s="5"/>
    </row>
    <row r="566" spans="1:12" ht="12.75" customHeight="1" x14ac:dyDescent="0.2">
      <c r="A566" s="97" t="s">
        <v>1460</v>
      </c>
      <c r="B566" s="93" t="str">
        <f t="shared" si="8"/>
        <v>II</v>
      </c>
      <c r="C566" s="96">
        <v>53832.487330000004</v>
      </c>
      <c r="D566" s="94" t="s">
        <v>466</v>
      </c>
      <c r="E566" s="94" t="s">
        <v>1724</v>
      </c>
      <c r="F566" s="93" t="s">
        <v>1725</v>
      </c>
      <c r="G566" s="93" t="s">
        <v>1726</v>
      </c>
      <c r="I566" s="94" t="s">
        <v>1502</v>
      </c>
      <c r="J566" s="96" t="s">
        <v>1623</v>
      </c>
      <c r="L566" s="5"/>
    </row>
    <row r="567" spans="1:12" ht="12.75" customHeight="1" x14ac:dyDescent="0.2">
      <c r="A567" s="97" t="s">
        <v>1460</v>
      </c>
      <c r="B567" s="93" t="str">
        <f t="shared" si="8"/>
        <v>II</v>
      </c>
      <c r="C567" s="96">
        <v>53833.436459999997</v>
      </c>
      <c r="D567" s="94" t="s">
        <v>466</v>
      </c>
      <c r="E567" s="94" t="s">
        <v>1727</v>
      </c>
      <c r="F567" s="93" t="s">
        <v>1728</v>
      </c>
      <c r="G567" s="93" t="s">
        <v>1729</v>
      </c>
      <c r="I567" s="94" t="s">
        <v>1730</v>
      </c>
      <c r="J567" s="96" t="s">
        <v>1731</v>
      </c>
      <c r="L567" s="5"/>
    </row>
    <row r="568" spans="1:12" ht="12.75" customHeight="1" x14ac:dyDescent="0.2">
      <c r="A568" s="97" t="s">
        <v>1640</v>
      </c>
      <c r="B568" s="93" t="str">
        <f t="shared" si="8"/>
        <v>II</v>
      </c>
      <c r="C568" s="96">
        <v>53840.437700000002</v>
      </c>
      <c r="D568" s="94" t="s">
        <v>466</v>
      </c>
      <c r="E568" s="94" t="s">
        <v>1732</v>
      </c>
      <c r="F568" s="93" t="s">
        <v>1733</v>
      </c>
      <c r="G568" s="93" t="s">
        <v>1675</v>
      </c>
      <c r="I568" s="94" t="s">
        <v>1458</v>
      </c>
      <c r="J568" s="96" t="s">
        <v>1734</v>
      </c>
      <c r="L568" s="5"/>
    </row>
    <row r="569" spans="1:12" ht="12.75" customHeight="1" x14ac:dyDescent="0.2">
      <c r="A569" s="97" t="s">
        <v>1718</v>
      </c>
      <c r="B569" s="93" t="str">
        <f t="shared" si="8"/>
        <v>II</v>
      </c>
      <c r="C569" s="96">
        <v>53845.303399999997</v>
      </c>
      <c r="D569" s="94" t="s">
        <v>467</v>
      </c>
      <c r="E569" s="94" t="s">
        <v>65</v>
      </c>
      <c r="F569" s="93" t="s">
        <v>66</v>
      </c>
      <c r="G569" s="93" t="s">
        <v>1635</v>
      </c>
      <c r="I569" s="94" t="s">
        <v>788</v>
      </c>
      <c r="J569" s="96" t="s">
        <v>1717</v>
      </c>
      <c r="L569" s="5"/>
    </row>
    <row r="570" spans="1:12" ht="12.75" customHeight="1" x14ac:dyDescent="0.2">
      <c r="A570" s="97" t="s">
        <v>1685</v>
      </c>
      <c r="B570" s="93" t="str">
        <f t="shared" si="8"/>
        <v>II</v>
      </c>
      <c r="C570" s="96">
        <v>53847.4787</v>
      </c>
      <c r="D570" s="94" t="s">
        <v>466</v>
      </c>
      <c r="E570" s="94" t="s">
        <v>67</v>
      </c>
      <c r="F570" s="93" t="s">
        <v>68</v>
      </c>
      <c r="G570" s="93" t="s">
        <v>69</v>
      </c>
      <c r="I570" s="94" t="s">
        <v>1684</v>
      </c>
      <c r="J570" s="96" t="s">
        <v>1488</v>
      </c>
      <c r="L570" s="5"/>
    </row>
    <row r="571" spans="1:12" ht="12.75" customHeight="1" x14ac:dyDescent="0.2">
      <c r="A571" s="97" t="s">
        <v>1718</v>
      </c>
      <c r="B571" s="93" t="str">
        <f t="shared" si="8"/>
        <v>II</v>
      </c>
      <c r="C571" s="96">
        <v>53863.337899999999</v>
      </c>
      <c r="D571" s="94" t="s">
        <v>467</v>
      </c>
      <c r="E571" s="94" t="s">
        <v>70</v>
      </c>
      <c r="F571" s="93" t="s">
        <v>71</v>
      </c>
      <c r="G571" s="93" t="s">
        <v>72</v>
      </c>
      <c r="I571" s="94" t="s">
        <v>788</v>
      </c>
      <c r="J571" s="96" t="s">
        <v>1717</v>
      </c>
      <c r="L571" s="5"/>
    </row>
    <row r="572" spans="1:12" ht="12.75" customHeight="1" x14ac:dyDescent="0.2">
      <c r="A572" s="97" t="s">
        <v>1640</v>
      </c>
      <c r="B572" s="93" t="str">
        <f t="shared" si="8"/>
        <v>II</v>
      </c>
      <c r="C572" s="96">
        <v>53863.342299999997</v>
      </c>
      <c r="D572" s="94" t="s">
        <v>466</v>
      </c>
      <c r="E572" s="94" t="s">
        <v>73</v>
      </c>
      <c r="F572" s="93" t="s">
        <v>71</v>
      </c>
      <c r="G572" s="93" t="s">
        <v>74</v>
      </c>
      <c r="I572" s="94" t="s">
        <v>1528</v>
      </c>
      <c r="J572" s="96" t="s">
        <v>1190</v>
      </c>
      <c r="L572" s="5"/>
    </row>
    <row r="573" spans="1:12" ht="12.75" customHeight="1" x14ac:dyDescent="0.2">
      <c r="A573" s="97" t="s">
        <v>1640</v>
      </c>
      <c r="B573" s="93" t="str">
        <f t="shared" si="8"/>
        <v>II</v>
      </c>
      <c r="C573" s="96">
        <v>53863.46</v>
      </c>
      <c r="D573" s="94" t="s">
        <v>466</v>
      </c>
      <c r="E573" s="94" t="s">
        <v>75</v>
      </c>
      <c r="F573" s="93" t="s">
        <v>76</v>
      </c>
      <c r="G573" s="93" t="s">
        <v>1665</v>
      </c>
      <c r="I573" s="94" t="s">
        <v>1528</v>
      </c>
      <c r="J573" s="96" t="s">
        <v>1190</v>
      </c>
      <c r="L573" s="5"/>
    </row>
    <row r="574" spans="1:12" ht="12.75" customHeight="1" x14ac:dyDescent="0.2">
      <c r="A574" s="97" t="s">
        <v>1640</v>
      </c>
      <c r="B574" s="93" t="str">
        <f t="shared" si="8"/>
        <v>II</v>
      </c>
      <c r="C574" s="96">
        <v>53863.58</v>
      </c>
      <c r="D574" s="94" t="s">
        <v>466</v>
      </c>
      <c r="E574" s="94" t="s">
        <v>77</v>
      </c>
      <c r="F574" s="93" t="s">
        <v>78</v>
      </c>
      <c r="G574" s="93" t="s">
        <v>79</v>
      </c>
      <c r="I574" s="94" t="s">
        <v>1528</v>
      </c>
      <c r="J574" s="96" t="s">
        <v>1190</v>
      </c>
      <c r="L574" s="5"/>
    </row>
    <row r="575" spans="1:12" ht="12.75" customHeight="1" x14ac:dyDescent="0.2">
      <c r="A575" s="97" t="s">
        <v>1698</v>
      </c>
      <c r="B575" s="93" t="str">
        <f t="shared" si="8"/>
        <v>II</v>
      </c>
      <c r="C575" s="96">
        <v>53895.977400000003</v>
      </c>
      <c r="D575" s="94" t="s">
        <v>467</v>
      </c>
      <c r="E575" s="94" t="s">
        <v>80</v>
      </c>
      <c r="F575" s="93" t="s">
        <v>81</v>
      </c>
      <c r="G575" s="93" t="s">
        <v>82</v>
      </c>
      <c r="I575" s="94" t="s">
        <v>788</v>
      </c>
      <c r="J575" s="96" t="s">
        <v>1697</v>
      </c>
      <c r="L575" s="5"/>
    </row>
    <row r="576" spans="1:12" ht="12.75" customHeight="1" x14ac:dyDescent="0.2">
      <c r="A576" s="97" t="s">
        <v>1489</v>
      </c>
      <c r="B576" s="93" t="str">
        <f t="shared" si="8"/>
        <v>II</v>
      </c>
      <c r="C576" s="96">
        <v>54149.580800000003</v>
      </c>
      <c r="D576" s="94" t="s">
        <v>466</v>
      </c>
      <c r="E576" s="94" t="s">
        <v>83</v>
      </c>
      <c r="F576" s="93" t="s">
        <v>84</v>
      </c>
      <c r="G576" s="93" t="s">
        <v>1635</v>
      </c>
      <c r="I576" s="94" t="s">
        <v>1505</v>
      </c>
      <c r="J576" s="96" t="s">
        <v>1488</v>
      </c>
      <c r="L576" s="5"/>
    </row>
    <row r="577" spans="1:12" ht="12.75" customHeight="1" x14ac:dyDescent="0.2">
      <c r="A577" s="97" t="s">
        <v>1691</v>
      </c>
      <c r="B577" s="93" t="str">
        <f t="shared" si="8"/>
        <v>II</v>
      </c>
      <c r="C577" s="96">
        <v>54154.564700000003</v>
      </c>
      <c r="D577" s="94" t="s">
        <v>466</v>
      </c>
      <c r="E577" s="94" t="s">
        <v>85</v>
      </c>
      <c r="F577" s="93" t="s">
        <v>86</v>
      </c>
      <c r="G577" s="93" t="s">
        <v>1612</v>
      </c>
      <c r="I577" s="94" t="s">
        <v>1528</v>
      </c>
      <c r="J577" s="96" t="s">
        <v>1564</v>
      </c>
      <c r="L577" s="5"/>
    </row>
    <row r="578" spans="1:12" ht="12.75" customHeight="1" x14ac:dyDescent="0.2">
      <c r="A578" s="97" t="s">
        <v>1685</v>
      </c>
      <c r="B578" s="93" t="str">
        <f t="shared" si="8"/>
        <v>II</v>
      </c>
      <c r="C578" s="96">
        <v>54167.383000000002</v>
      </c>
      <c r="D578" s="94" t="s">
        <v>466</v>
      </c>
      <c r="E578" s="94" t="s">
        <v>87</v>
      </c>
      <c r="F578" s="93" t="s">
        <v>88</v>
      </c>
      <c r="G578" s="93" t="s">
        <v>89</v>
      </c>
      <c r="I578" s="94" t="s">
        <v>1684</v>
      </c>
      <c r="J578" s="96" t="s">
        <v>1488</v>
      </c>
      <c r="L578" s="5"/>
    </row>
    <row r="579" spans="1:12" ht="12.75" customHeight="1" x14ac:dyDescent="0.2">
      <c r="A579" s="97" t="s">
        <v>1460</v>
      </c>
      <c r="B579" s="93" t="str">
        <f t="shared" si="8"/>
        <v>II</v>
      </c>
      <c r="C579" s="96">
        <v>54170.586739999999</v>
      </c>
      <c r="D579" s="94" t="s">
        <v>466</v>
      </c>
      <c r="E579" s="94" t="s">
        <v>90</v>
      </c>
      <c r="F579" s="93" t="s">
        <v>91</v>
      </c>
      <c r="G579" s="93" t="s">
        <v>92</v>
      </c>
      <c r="I579" s="94" t="s">
        <v>1502</v>
      </c>
      <c r="J579" s="96" t="s">
        <v>1623</v>
      </c>
      <c r="L579" s="5"/>
    </row>
    <row r="580" spans="1:12" ht="12.75" customHeight="1" x14ac:dyDescent="0.2">
      <c r="A580" s="97" t="s">
        <v>1685</v>
      </c>
      <c r="B580" s="93" t="str">
        <f t="shared" si="8"/>
        <v>II</v>
      </c>
      <c r="C580" s="96">
        <v>54174.383600000001</v>
      </c>
      <c r="D580" s="94" t="s">
        <v>466</v>
      </c>
      <c r="E580" s="94" t="s">
        <v>93</v>
      </c>
      <c r="F580" s="93" t="s">
        <v>94</v>
      </c>
      <c r="G580" s="93" t="s">
        <v>1626</v>
      </c>
      <c r="I580" s="94" t="s">
        <v>1684</v>
      </c>
      <c r="J580" s="96" t="s">
        <v>1488</v>
      </c>
      <c r="L580" s="5"/>
    </row>
    <row r="581" spans="1:12" ht="12.75" customHeight="1" x14ac:dyDescent="0.2">
      <c r="A581" s="97" t="s">
        <v>1691</v>
      </c>
      <c r="B581" s="93" t="str">
        <f t="shared" si="8"/>
        <v>II</v>
      </c>
      <c r="C581" s="96">
        <v>54174.5026</v>
      </c>
      <c r="D581" s="94" t="s">
        <v>466</v>
      </c>
      <c r="E581" s="94" t="s">
        <v>95</v>
      </c>
      <c r="F581" s="93" t="s">
        <v>96</v>
      </c>
      <c r="G581" s="93" t="s">
        <v>1615</v>
      </c>
      <c r="I581" s="94" t="s">
        <v>1528</v>
      </c>
      <c r="J581" s="96" t="s">
        <v>1564</v>
      </c>
      <c r="L581" s="5"/>
    </row>
    <row r="582" spans="1:12" ht="12.75" customHeight="1" x14ac:dyDescent="0.2">
      <c r="A582" s="97" t="s">
        <v>1691</v>
      </c>
      <c r="B582" s="93" t="str">
        <f t="shared" si="8"/>
        <v>II</v>
      </c>
      <c r="C582" s="96">
        <v>54174.622600000002</v>
      </c>
      <c r="D582" s="94" t="s">
        <v>466</v>
      </c>
      <c r="E582" s="94" t="s">
        <v>97</v>
      </c>
      <c r="F582" s="93" t="s">
        <v>98</v>
      </c>
      <c r="G582" s="93" t="s">
        <v>99</v>
      </c>
      <c r="I582" s="94" t="s">
        <v>1528</v>
      </c>
      <c r="J582" s="96" t="s">
        <v>1564</v>
      </c>
      <c r="L582" s="5"/>
    </row>
    <row r="583" spans="1:12" ht="12.75" customHeight="1" x14ac:dyDescent="0.2">
      <c r="A583" s="96" t="s">
        <v>1694</v>
      </c>
      <c r="B583" s="93" t="str">
        <f t="shared" si="8"/>
        <v>II</v>
      </c>
      <c r="C583" s="96">
        <v>54176.875399999997</v>
      </c>
      <c r="D583" s="94" t="s">
        <v>466</v>
      </c>
      <c r="E583" s="94" t="s">
        <v>100</v>
      </c>
      <c r="F583" s="93" t="s">
        <v>101</v>
      </c>
      <c r="G583" s="93" t="s">
        <v>1649</v>
      </c>
      <c r="I583" s="94" t="s">
        <v>1469</v>
      </c>
      <c r="J583" s="96" t="s">
        <v>1083</v>
      </c>
      <c r="L583" s="5"/>
    </row>
    <row r="584" spans="1:12" ht="12.75" customHeight="1" x14ac:dyDescent="0.2">
      <c r="A584" s="97" t="s">
        <v>1685</v>
      </c>
      <c r="B584" s="93" t="str">
        <f t="shared" si="8"/>
        <v>II</v>
      </c>
      <c r="C584" s="96">
        <v>54182.3341</v>
      </c>
      <c r="D584" s="94" t="s">
        <v>466</v>
      </c>
      <c r="E584" s="94" t="s">
        <v>102</v>
      </c>
      <c r="F584" s="93" t="s">
        <v>103</v>
      </c>
      <c r="G584" s="93" t="s">
        <v>1612</v>
      </c>
      <c r="I584" s="94" t="s">
        <v>1684</v>
      </c>
      <c r="J584" s="96" t="s">
        <v>1488</v>
      </c>
      <c r="L584" s="5"/>
    </row>
    <row r="585" spans="1:12" ht="12.75" customHeight="1" x14ac:dyDescent="0.2">
      <c r="A585" s="97" t="s">
        <v>1691</v>
      </c>
      <c r="B585" s="93" t="str">
        <f t="shared" si="8"/>
        <v>II</v>
      </c>
      <c r="C585" s="96">
        <v>54186.37</v>
      </c>
      <c r="D585" s="94" t="s">
        <v>466</v>
      </c>
      <c r="E585" s="94" t="s">
        <v>104</v>
      </c>
      <c r="F585" s="93" t="s">
        <v>105</v>
      </c>
      <c r="G585" s="93" t="s">
        <v>74</v>
      </c>
      <c r="I585" s="94" t="s">
        <v>1458</v>
      </c>
      <c r="J585" s="96" t="s">
        <v>1734</v>
      </c>
      <c r="L585" s="5"/>
    </row>
    <row r="586" spans="1:12" ht="12.75" customHeight="1" x14ac:dyDescent="0.2">
      <c r="A586" s="97" t="s">
        <v>1489</v>
      </c>
      <c r="B586" s="93" t="str">
        <f t="shared" si="8"/>
        <v>II</v>
      </c>
      <c r="C586" s="96">
        <v>54187.437299999998</v>
      </c>
      <c r="D586" s="94" t="s">
        <v>466</v>
      </c>
      <c r="E586" s="94" t="s">
        <v>106</v>
      </c>
      <c r="F586" s="93" t="s">
        <v>107</v>
      </c>
      <c r="G586" s="93" t="s">
        <v>1649</v>
      </c>
      <c r="I586" s="94" t="s">
        <v>1502</v>
      </c>
      <c r="J586" s="96" t="s">
        <v>1488</v>
      </c>
      <c r="L586" s="5"/>
    </row>
    <row r="587" spans="1:12" ht="12.75" customHeight="1" x14ac:dyDescent="0.2">
      <c r="A587" s="97" t="s">
        <v>1489</v>
      </c>
      <c r="B587" s="93" t="str">
        <f t="shared" ref="B587:B650" si="9">IF(INT(F587)=F587,"I","II")</f>
        <v>II</v>
      </c>
      <c r="C587" s="96">
        <v>54187.5576</v>
      </c>
      <c r="D587" s="94" t="s">
        <v>466</v>
      </c>
      <c r="E587" s="94" t="s">
        <v>108</v>
      </c>
      <c r="F587" s="93" t="s">
        <v>109</v>
      </c>
      <c r="G587" s="93" t="s">
        <v>110</v>
      </c>
      <c r="I587" s="94" t="s">
        <v>1502</v>
      </c>
      <c r="J587" s="96" t="s">
        <v>1488</v>
      </c>
      <c r="L587" s="5"/>
    </row>
    <row r="588" spans="1:12" ht="12.75" customHeight="1" x14ac:dyDescent="0.2">
      <c r="A588" s="97" t="s">
        <v>1489</v>
      </c>
      <c r="B588" s="93" t="str">
        <f t="shared" si="9"/>
        <v>II</v>
      </c>
      <c r="C588" s="96">
        <v>54189.3367</v>
      </c>
      <c r="D588" s="94" t="s">
        <v>466</v>
      </c>
      <c r="E588" s="94" t="s">
        <v>111</v>
      </c>
      <c r="F588" s="93" t="s">
        <v>112</v>
      </c>
      <c r="G588" s="93" t="s">
        <v>1632</v>
      </c>
      <c r="I588" s="94" t="s">
        <v>1502</v>
      </c>
      <c r="J588" s="96" t="s">
        <v>1488</v>
      </c>
      <c r="L588" s="5"/>
    </row>
    <row r="589" spans="1:12" ht="12.75" customHeight="1" x14ac:dyDescent="0.2">
      <c r="A589" s="97" t="s">
        <v>1489</v>
      </c>
      <c r="B589" s="93" t="str">
        <f t="shared" si="9"/>
        <v>II</v>
      </c>
      <c r="C589" s="96">
        <v>54189.455600000001</v>
      </c>
      <c r="D589" s="94" t="s">
        <v>466</v>
      </c>
      <c r="E589" s="94" t="s">
        <v>113</v>
      </c>
      <c r="F589" s="93" t="s">
        <v>114</v>
      </c>
      <c r="G589" s="93" t="s">
        <v>82</v>
      </c>
      <c r="I589" s="94" t="s">
        <v>1502</v>
      </c>
      <c r="J589" s="96" t="s">
        <v>1488</v>
      </c>
      <c r="L589" s="5"/>
    </row>
    <row r="590" spans="1:12" ht="12.75" customHeight="1" x14ac:dyDescent="0.2">
      <c r="A590" s="97" t="s">
        <v>117</v>
      </c>
      <c r="B590" s="93" t="str">
        <f t="shared" si="9"/>
        <v>II</v>
      </c>
      <c r="C590" s="96">
        <v>54201.441899999998</v>
      </c>
      <c r="D590" s="94" t="s">
        <v>466</v>
      </c>
      <c r="E590" s="94" t="s">
        <v>115</v>
      </c>
      <c r="F590" s="93" t="s">
        <v>116</v>
      </c>
      <c r="G590" s="93" t="s">
        <v>79</v>
      </c>
      <c r="I590" s="94" t="s">
        <v>1458</v>
      </c>
      <c r="J590" s="96" t="s">
        <v>1717</v>
      </c>
      <c r="L590" s="5"/>
    </row>
    <row r="591" spans="1:12" ht="12.75" customHeight="1" x14ac:dyDescent="0.2">
      <c r="A591" s="97" t="s">
        <v>1489</v>
      </c>
      <c r="B591" s="93" t="str">
        <f t="shared" si="9"/>
        <v>II</v>
      </c>
      <c r="C591" s="96">
        <v>54203.3413</v>
      </c>
      <c r="D591" s="94" t="s">
        <v>466</v>
      </c>
      <c r="E591" s="94" t="s">
        <v>118</v>
      </c>
      <c r="F591" s="93" t="s">
        <v>119</v>
      </c>
      <c r="G591" s="93" t="s">
        <v>120</v>
      </c>
      <c r="I591" s="94" t="s">
        <v>1502</v>
      </c>
      <c r="J591" s="96" t="s">
        <v>1488</v>
      </c>
      <c r="L591" s="5"/>
    </row>
    <row r="592" spans="1:12" ht="12.75" customHeight="1" x14ac:dyDescent="0.2">
      <c r="A592" s="97" t="s">
        <v>1489</v>
      </c>
      <c r="B592" s="93" t="str">
        <f t="shared" si="9"/>
        <v>II</v>
      </c>
      <c r="C592" s="96">
        <v>54203.459300000002</v>
      </c>
      <c r="D592" s="94" t="s">
        <v>466</v>
      </c>
      <c r="E592" s="94" t="s">
        <v>121</v>
      </c>
      <c r="F592" s="93" t="s">
        <v>122</v>
      </c>
      <c r="G592" s="93" t="s">
        <v>79</v>
      </c>
      <c r="I592" s="94" t="s">
        <v>1502</v>
      </c>
      <c r="J592" s="96" t="s">
        <v>1488</v>
      </c>
      <c r="L592" s="5"/>
    </row>
    <row r="593" spans="1:12" ht="12.75" customHeight="1" x14ac:dyDescent="0.2">
      <c r="A593" s="97" t="s">
        <v>1489</v>
      </c>
      <c r="B593" s="93" t="str">
        <f t="shared" si="9"/>
        <v>II</v>
      </c>
      <c r="C593" s="96">
        <v>54203.576200000003</v>
      </c>
      <c r="D593" s="94" t="s">
        <v>466</v>
      </c>
      <c r="E593" s="94" t="s">
        <v>123</v>
      </c>
      <c r="F593" s="93" t="s">
        <v>124</v>
      </c>
      <c r="G593" s="93" t="s">
        <v>125</v>
      </c>
      <c r="I593" s="94" t="s">
        <v>1502</v>
      </c>
      <c r="J593" s="96" t="s">
        <v>1488</v>
      </c>
      <c r="L593" s="5"/>
    </row>
    <row r="594" spans="1:12" ht="12.75" customHeight="1" x14ac:dyDescent="0.2">
      <c r="A594" s="97" t="s">
        <v>1460</v>
      </c>
      <c r="B594" s="93" t="str">
        <f t="shared" si="9"/>
        <v>II</v>
      </c>
      <c r="C594" s="96">
        <v>54204.406309999998</v>
      </c>
      <c r="D594" s="94" t="s">
        <v>466</v>
      </c>
      <c r="E594" s="94" t="s">
        <v>126</v>
      </c>
      <c r="F594" s="93" t="s">
        <v>127</v>
      </c>
      <c r="G594" s="93" t="s">
        <v>128</v>
      </c>
      <c r="I594" s="94" t="s">
        <v>1502</v>
      </c>
      <c r="J594" s="96" t="s">
        <v>129</v>
      </c>
      <c r="L594" s="5"/>
    </row>
    <row r="595" spans="1:12" ht="12.75" customHeight="1" x14ac:dyDescent="0.2">
      <c r="A595" s="97" t="s">
        <v>133</v>
      </c>
      <c r="B595" s="93" t="str">
        <f t="shared" si="9"/>
        <v>II</v>
      </c>
      <c r="C595" s="96">
        <v>54207.375399999997</v>
      </c>
      <c r="D595" s="94" t="s">
        <v>466</v>
      </c>
      <c r="E595" s="94" t="s">
        <v>130</v>
      </c>
      <c r="F595" s="93" t="s">
        <v>131</v>
      </c>
      <c r="G595" s="93" t="s">
        <v>132</v>
      </c>
      <c r="I595" s="94" t="s">
        <v>1528</v>
      </c>
      <c r="J595" s="96" t="s">
        <v>1690</v>
      </c>
      <c r="L595" s="5"/>
    </row>
    <row r="596" spans="1:12" ht="12.75" customHeight="1" x14ac:dyDescent="0.2">
      <c r="A596" s="97" t="s">
        <v>1489</v>
      </c>
      <c r="B596" s="93" t="str">
        <f t="shared" si="9"/>
        <v>II</v>
      </c>
      <c r="C596" s="96">
        <v>54209.63</v>
      </c>
      <c r="D596" s="94" t="s">
        <v>466</v>
      </c>
      <c r="E596" s="94" t="s">
        <v>134</v>
      </c>
      <c r="F596" s="93" t="s">
        <v>135</v>
      </c>
      <c r="G596" s="93" t="s">
        <v>82</v>
      </c>
      <c r="I596" s="94" t="s">
        <v>1458</v>
      </c>
      <c r="J596" s="96" t="s">
        <v>1488</v>
      </c>
      <c r="L596" s="5"/>
    </row>
    <row r="597" spans="1:12" ht="12.75" customHeight="1" x14ac:dyDescent="0.2">
      <c r="A597" s="97" t="s">
        <v>1489</v>
      </c>
      <c r="B597" s="93" t="str">
        <f t="shared" si="9"/>
        <v>II</v>
      </c>
      <c r="C597" s="96">
        <v>54209.748800000001</v>
      </c>
      <c r="D597" s="94" t="s">
        <v>466</v>
      </c>
      <c r="E597" s="94" t="s">
        <v>136</v>
      </c>
      <c r="F597" s="93" t="s">
        <v>137</v>
      </c>
      <c r="G597" s="93" t="s">
        <v>138</v>
      </c>
      <c r="I597" s="94" t="s">
        <v>1458</v>
      </c>
      <c r="J597" s="96" t="s">
        <v>1488</v>
      </c>
      <c r="L597" s="5"/>
    </row>
    <row r="598" spans="1:12" ht="12.75" customHeight="1" x14ac:dyDescent="0.2">
      <c r="A598" s="97" t="s">
        <v>1489</v>
      </c>
      <c r="B598" s="93" t="str">
        <f t="shared" si="9"/>
        <v>II</v>
      </c>
      <c r="C598" s="96">
        <v>54211.528899999998</v>
      </c>
      <c r="D598" s="94" t="s">
        <v>466</v>
      </c>
      <c r="E598" s="94" t="s">
        <v>139</v>
      </c>
      <c r="F598" s="93" t="s">
        <v>140</v>
      </c>
      <c r="G598" s="93" t="s">
        <v>138</v>
      </c>
      <c r="I598" s="94" t="s">
        <v>1502</v>
      </c>
      <c r="J598" s="96" t="s">
        <v>1488</v>
      </c>
      <c r="L598" s="5"/>
    </row>
    <row r="599" spans="1:12" ht="12.75" customHeight="1" x14ac:dyDescent="0.2">
      <c r="A599" s="97" t="s">
        <v>1691</v>
      </c>
      <c r="B599" s="93" t="str">
        <f t="shared" si="9"/>
        <v>II</v>
      </c>
      <c r="C599" s="96">
        <v>54216.393199999999</v>
      </c>
      <c r="D599" s="94" t="s">
        <v>466</v>
      </c>
      <c r="E599" s="94" t="s">
        <v>141</v>
      </c>
      <c r="F599" s="93" t="s">
        <v>142</v>
      </c>
      <c r="G599" s="93" t="s">
        <v>143</v>
      </c>
      <c r="I599" s="94" t="s">
        <v>1458</v>
      </c>
      <c r="J599" s="96" t="s">
        <v>144</v>
      </c>
      <c r="L599" s="5"/>
    </row>
    <row r="600" spans="1:12" ht="12.75" customHeight="1" x14ac:dyDescent="0.2">
      <c r="A600" s="97" t="s">
        <v>1691</v>
      </c>
      <c r="B600" s="93" t="str">
        <f t="shared" si="9"/>
        <v>II</v>
      </c>
      <c r="C600" s="96">
        <v>54216.394099999998</v>
      </c>
      <c r="D600" s="94" t="s">
        <v>466</v>
      </c>
      <c r="E600" s="94" t="s">
        <v>145</v>
      </c>
      <c r="F600" s="93" t="s">
        <v>142</v>
      </c>
      <c r="G600" s="93" t="s">
        <v>1632</v>
      </c>
      <c r="I600" s="94" t="s">
        <v>1458</v>
      </c>
      <c r="J600" s="96" t="s">
        <v>1734</v>
      </c>
      <c r="L600" s="5"/>
    </row>
    <row r="601" spans="1:12" ht="12.75" customHeight="1" x14ac:dyDescent="0.2">
      <c r="A601" s="97" t="s">
        <v>1691</v>
      </c>
      <c r="B601" s="93" t="str">
        <f t="shared" si="9"/>
        <v>II</v>
      </c>
      <c r="C601" s="96">
        <v>54216.511700000003</v>
      </c>
      <c r="D601" s="94" t="s">
        <v>466</v>
      </c>
      <c r="E601" s="94" t="s">
        <v>146</v>
      </c>
      <c r="F601" s="93" t="s">
        <v>147</v>
      </c>
      <c r="G601" s="93" t="s">
        <v>1603</v>
      </c>
      <c r="I601" s="94" t="s">
        <v>1458</v>
      </c>
      <c r="J601" s="96" t="s">
        <v>144</v>
      </c>
      <c r="L601" s="5"/>
    </row>
    <row r="602" spans="1:12" ht="12.75" customHeight="1" x14ac:dyDescent="0.2">
      <c r="A602" s="96" t="s">
        <v>1694</v>
      </c>
      <c r="B602" s="93" t="str">
        <f t="shared" si="9"/>
        <v>II</v>
      </c>
      <c r="C602" s="96">
        <v>54217.700100000002</v>
      </c>
      <c r="D602" s="94" t="s">
        <v>466</v>
      </c>
      <c r="E602" s="94" t="s">
        <v>148</v>
      </c>
      <c r="F602" s="93" t="s">
        <v>149</v>
      </c>
      <c r="G602" s="93" t="s">
        <v>79</v>
      </c>
      <c r="I602" s="94" t="s">
        <v>1469</v>
      </c>
      <c r="J602" s="96" t="s">
        <v>150</v>
      </c>
      <c r="L602" s="5"/>
    </row>
    <row r="603" spans="1:12" ht="12.75" customHeight="1" x14ac:dyDescent="0.2">
      <c r="A603" s="97" t="s">
        <v>1460</v>
      </c>
      <c r="B603" s="93" t="str">
        <f t="shared" si="9"/>
        <v>II</v>
      </c>
      <c r="C603" s="96">
        <v>54219.360099999998</v>
      </c>
      <c r="D603" s="94" t="s">
        <v>466</v>
      </c>
      <c r="E603" s="94" t="s">
        <v>151</v>
      </c>
      <c r="F603" s="93" t="s">
        <v>152</v>
      </c>
      <c r="G603" s="93" t="s">
        <v>153</v>
      </c>
      <c r="I603" s="94" t="s">
        <v>1502</v>
      </c>
      <c r="J603" s="96" t="s">
        <v>129</v>
      </c>
      <c r="L603" s="5"/>
    </row>
    <row r="604" spans="1:12" ht="12.75" customHeight="1" x14ac:dyDescent="0.2">
      <c r="A604" s="97" t="s">
        <v>1489</v>
      </c>
      <c r="B604" s="93" t="str">
        <f t="shared" si="9"/>
        <v>II</v>
      </c>
      <c r="C604" s="96">
        <v>54235.379699999998</v>
      </c>
      <c r="D604" s="94" t="s">
        <v>466</v>
      </c>
      <c r="E604" s="94" t="s">
        <v>154</v>
      </c>
      <c r="F604" s="93" t="s">
        <v>155</v>
      </c>
      <c r="G604" s="93" t="s">
        <v>1589</v>
      </c>
      <c r="I604" s="94" t="s">
        <v>1502</v>
      </c>
      <c r="J604" s="96" t="s">
        <v>1488</v>
      </c>
      <c r="L604" s="5"/>
    </row>
    <row r="605" spans="1:12" ht="12.75" customHeight="1" x14ac:dyDescent="0.2">
      <c r="A605" s="97" t="s">
        <v>1489</v>
      </c>
      <c r="B605" s="93" t="str">
        <f t="shared" si="9"/>
        <v>II</v>
      </c>
      <c r="C605" s="96">
        <v>54235.499499999998</v>
      </c>
      <c r="D605" s="94" t="s">
        <v>466</v>
      </c>
      <c r="E605" s="94" t="s">
        <v>156</v>
      </c>
      <c r="F605" s="93" t="s">
        <v>157</v>
      </c>
      <c r="G605" s="93" t="s">
        <v>143</v>
      </c>
      <c r="I605" s="94" t="s">
        <v>1502</v>
      </c>
      <c r="J605" s="96" t="s">
        <v>1488</v>
      </c>
      <c r="L605" s="5"/>
    </row>
    <row r="606" spans="1:12" ht="12.75" customHeight="1" x14ac:dyDescent="0.2">
      <c r="A606" s="97" t="s">
        <v>160</v>
      </c>
      <c r="B606" s="93" t="str">
        <f t="shared" si="9"/>
        <v>II</v>
      </c>
      <c r="C606" s="96">
        <v>54260.303</v>
      </c>
      <c r="D606" s="94" t="s">
        <v>466</v>
      </c>
      <c r="E606" s="94" t="s">
        <v>158</v>
      </c>
      <c r="F606" s="93" t="s">
        <v>159</v>
      </c>
      <c r="G606" s="93" t="s">
        <v>1437</v>
      </c>
      <c r="I606" s="94" t="s">
        <v>1458</v>
      </c>
      <c r="J606" s="96" t="s">
        <v>1253</v>
      </c>
      <c r="L606" s="5"/>
    </row>
    <row r="607" spans="1:12" ht="12.75" customHeight="1" x14ac:dyDescent="0.2">
      <c r="A607" s="97" t="s">
        <v>160</v>
      </c>
      <c r="B607" s="93" t="str">
        <f t="shared" si="9"/>
        <v>II</v>
      </c>
      <c r="C607" s="96">
        <v>54260.421000000002</v>
      </c>
      <c r="D607" s="94" t="s">
        <v>466</v>
      </c>
      <c r="E607" s="94" t="s">
        <v>161</v>
      </c>
      <c r="F607" s="93" t="s">
        <v>162</v>
      </c>
      <c r="G607" s="93" t="s">
        <v>1514</v>
      </c>
      <c r="I607" s="94" t="s">
        <v>1458</v>
      </c>
      <c r="J607" s="96" t="s">
        <v>1253</v>
      </c>
      <c r="L607" s="5"/>
    </row>
    <row r="608" spans="1:12" ht="12.75" customHeight="1" x14ac:dyDescent="0.2">
      <c r="A608" s="96" t="s">
        <v>1694</v>
      </c>
      <c r="B608" s="93" t="str">
        <f t="shared" si="9"/>
        <v>II</v>
      </c>
      <c r="C608" s="96">
        <v>54267.661399999997</v>
      </c>
      <c r="D608" s="94" t="s">
        <v>466</v>
      </c>
      <c r="E608" s="94" t="s">
        <v>163</v>
      </c>
      <c r="F608" s="93" t="s">
        <v>164</v>
      </c>
      <c r="G608" s="93" t="s">
        <v>79</v>
      </c>
      <c r="I608" s="94" t="s">
        <v>1469</v>
      </c>
      <c r="J608" s="96" t="s">
        <v>1083</v>
      </c>
      <c r="L608" s="5"/>
    </row>
    <row r="609" spans="1:12" ht="12.75" customHeight="1" x14ac:dyDescent="0.2">
      <c r="A609" s="97" t="s">
        <v>1489</v>
      </c>
      <c r="B609" s="93" t="str">
        <f t="shared" si="9"/>
        <v>II</v>
      </c>
      <c r="C609" s="96">
        <v>54513.551299999999</v>
      </c>
      <c r="D609" s="94" t="s">
        <v>466</v>
      </c>
      <c r="E609" s="94" t="s">
        <v>165</v>
      </c>
      <c r="F609" s="93" t="s">
        <v>166</v>
      </c>
      <c r="G609" s="93" t="s">
        <v>1615</v>
      </c>
      <c r="I609" s="94" t="s">
        <v>1505</v>
      </c>
      <c r="J609" s="96" t="s">
        <v>1488</v>
      </c>
      <c r="L609" s="5"/>
    </row>
    <row r="610" spans="1:12" ht="12.75" customHeight="1" x14ac:dyDescent="0.2">
      <c r="A610" s="97" t="s">
        <v>169</v>
      </c>
      <c r="B610" s="93" t="str">
        <f t="shared" si="9"/>
        <v>II</v>
      </c>
      <c r="C610" s="96">
        <v>54520.789299999997</v>
      </c>
      <c r="D610" s="94" t="s">
        <v>466</v>
      </c>
      <c r="E610" s="94" t="s">
        <v>167</v>
      </c>
      <c r="F610" s="93" t="s">
        <v>168</v>
      </c>
      <c r="G610" s="93" t="s">
        <v>143</v>
      </c>
      <c r="I610" s="94" t="s">
        <v>1469</v>
      </c>
      <c r="J610" s="96" t="s">
        <v>1083</v>
      </c>
      <c r="L610" s="5"/>
    </row>
    <row r="611" spans="1:12" ht="12.75" customHeight="1" x14ac:dyDescent="0.2">
      <c r="A611" s="97" t="s">
        <v>1489</v>
      </c>
      <c r="B611" s="93" t="str">
        <f t="shared" si="9"/>
        <v>II</v>
      </c>
      <c r="C611" s="96">
        <v>54523.520499999999</v>
      </c>
      <c r="D611" s="94" t="s">
        <v>466</v>
      </c>
      <c r="E611" s="94" t="s">
        <v>170</v>
      </c>
      <c r="F611" s="93" t="s">
        <v>171</v>
      </c>
      <c r="G611" s="93" t="s">
        <v>89</v>
      </c>
      <c r="I611" s="94" t="s">
        <v>1458</v>
      </c>
      <c r="J611" s="96" t="s">
        <v>1488</v>
      </c>
      <c r="L611" s="5"/>
    </row>
    <row r="612" spans="1:12" ht="12.75" customHeight="1" x14ac:dyDescent="0.2">
      <c r="A612" s="97" t="s">
        <v>174</v>
      </c>
      <c r="B612" s="93" t="str">
        <f t="shared" si="9"/>
        <v>II</v>
      </c>
      <c r="C612" s="96">
        <v>54556.748</v>
      </c>
      <c r="D612" s="94" t="s">
        <v>466</v>
      </c>
      <c r="E612" s="94" t="s">
        <v>172</v>
      </c>
      <c r="F612" s="93" t="s">
        <v>173</v>
      </c>
      <c r="G612" s="93" t="s">
        <v>1514</v>
      </c>
      <c r="I612" s="94" t="s">
        <v>1730</v>
      </c>
      <c r="J612" s="96" t="s">
        <v>1712</v>
      </c>
      <c r="L612" s="5"/>
    </row>
    <row r="613" spans="1:12" ht="12.75" customHeight="1" x14ac:dyDescent="0.2">
      <c r="A613" s="97" t="s">
        <v>177</v>
      </c>
      <c r="B613" s="93" t="str">
        <f t="shared" si="9"/>
        <v>II</v>
      </c>
      <c r="C613" s="96">
        <v>54570.751400000001</v>
      </c>
      <c r="D613" s="94" t="s">
        <v>466</v>
      </c>
      <c r="E613" s="94" t="s">
        <v>175</v>
      </c>
      <c r="F613" s="93" t="s">
        <v>176</v>
      </c>
      <c r="G613" s="93" t="s">
        <v>1656</v>
      </c>
      <c r="I613" s="94" t="s">
        <v>1458</v>
      </c>
      <c r="J613" s="96" t="s">
        <v>150</v>
      </c>
      <c r="L613" s="5"/>
    </row>
    <row r="614" spans="1:12" ht="12.75" customHeight="1" x14ac:dyDescent="0.2">
      <c r="A614" s="97" t="s">
        <v>177</v>
      </c>
      <c r="B614" s="93" t="str">
        <f t="shared" si="9"/>
        <v>II</v>
      </c>
      <c r="C614" s="96">
        <v>54573.599499999997</v>
      </c>
      <c r="D614" s="94" t="s">
        <v>466</v>
      </c>
      <c r="E614" s="94" t="s">
        <v>178</v>
      </c>
      <c r="F614" s="93" t="s">
        <v>179</v>
      </c>
      <c r="G614" s="93" t="s">
        <v>1703</v>
      </c>
      <c r="I614" s="94" t="s">
        <v>1458</v>
      </c>
      <c r="J614" s="96" t="s">
        <v>180</v>
      </c>
      <c r="L614" s="5"/>
    </row>
    <row r="615" spans="1:12" ht="12.75" customHeight="1" x14ac:dyDescent="0.2">
      <c r="A615" s="97" t="s">
        <v>133</v>
      </c>
      <c r="B615" s="93" t="str">
        <f t="shared" si="9"/>
        <v>II</v>
      </c>
      <c r="C615" s="96">
        <v>54593.417300000001</v>
      </c>
      <c r="D615" s="94" t="s">
        <v>466</v>
      </c>
      <c r="E615" s="94" t="s">
        <v>181</v>
      </c>
      <c r="F615" s="93" t="s">
        <v>182</v>
      </c>
      <c r="G615" s="93" t="s">
        <v>1665</v>
      </c>
      <c r="I615" s="94" t="s">
        <v>1458</v>
      </c>
      <c r="J615" s="96" t="s">
        <v>1734</v>
      </c>
      <c r="L615" s="5"/>
    </row>
    <row r="616" spans="1:12" ht="12.75" customHeight="1" x14ac:dyDescent="0.2">
      <c r="A616" s="97" t="s">
        <v>177</v>
      </c>
      <c r="B616" s="93" t="str">
        <f t="shared" si="9"/>
        <v>II</v>
      </c>
      <c r="C616" s="96">
        <v>54597.689200000001</v>
      </c>
      <c r="D616" s="94" t="s">
        <v>466</v>
      </c>
      <c r="E616" s="94" t="s">
        <v>183</v>
      </c>
      <c r="F616" s="93" t="s">
        <v>184</v>
      </c>
      <c r="G616" s="93" t="s">
        <v>1603</v>
      </c>
      <c r="I616" s="94" t="s">
        <v>1458</v>
      </c>
      <c r="J616" s="96" t="s">
        <v>180</v>
      </c>
      <c r="L616" s="5"/>
    </row>
    <row r="617" spans="1:12" ht="12.75" customHeight="1" x14ac:dyDescent="0.2">
      <c r="A617" s="97" t="s">
        <v>177</v>
      </c>
      <c r="B617" s="93" t="str">
        <f t="shared" si="9"/>
        <v>II</v>
      </c>
      <c r="C617" s="96">
        <v>54620.711499999998</v>
      </c>
      <c r="D617" s="94" t="s">
        <v>466</v>
      </c>
      <c r="E617" s="94" t="s">
        <v>185</v>
      </c>
      <c r="F617" s="93" t="s">
        <v>186</v>
      </c>
      <c r="G617" s="93" t="s">
        <v>187</v>
      </c>
      <c r="I617" s="94" t="s">
        <v>1458</v>
      </c>
      <c r="J617" s="96" t="s">
        <v>150</v>
      </c>
      <c r="L617" s="5"/>
    </row>
    <row r="618" spans="1:12" ht="12.75" customHeight="1" x14ac:dyDescent="0.2">
      <c r="A618" s="97" t="s">
        <v>174</v>
      </c>
      <c r="B618" s="93" t="str">
        <f t="shared" si="9"/>
        <v>II</v>
      </c>
      <c r="C618" s="96">
        <v>54802.9951</v>
      </c>
      <c r="D618" s="94" t="s">
        <v>466</v>
      </c>
      <c r="E618" s="94" t="s">
        <v>188</v>
      </c>
      <c r="F618" s="93" t="s">
        <v>189</v>
      </c>
      <c r="G618" s="93" t="s">
        <v>79</v>
      </c>
      <c r="I618" s="94" t="s">
        <v>1502</v>
      </c>
      <c r="J618" s="96" t="s">
        <v>1712</v>
      </c>
      <c r="L618" s="5"/>
    </row>
    <row r="619" spans="1:12" ht="12.75" customHeight="1" x14ac:dyDescent="0.2">
      <c r="A619" s="97" t="s">
        <v>174</v>
      </c>
      <c r="B619" s="93" t="str">
        <f t="shared" si="9"/>
        <v>II</v>
      </c>
      <c r="C619" s="96">
        <v>54803.113899999997</v>
      </c>
      <c r="D619" s="94" t="s">
        <v>466</v>
      </c>
      <c r="E619" s="94" t="s">
        <v>190</v>
      </c>
      <c r="F619" s="93" t="s">
        <v>191</v>
      </c>
      <c r="G619" s="93" t="s">
        <v>89</v>
      </c>
      <c r="I619" s="94" t="s">
        <v>1502</v>
      </c>
      <c r="J619" s="96" t="s">
        <v>1712</v>
      </c>
      <c r="L619" s="5"/>
    </row>
    <row r="620" spans="1:12" ht="12.75" customHeight="1" x14ac:dyDescent="0.2">
      <c r="A620" s="97" t="s">
        <v>197</v>
      </c>
      <c r="B620" s="93" t="str">
        <f t="shared" si="9"/>
        <v>II</v>
      </c>
      <c r="C620" s="96">
        <v>54854.499600000003</v>
      </c>
      <c r="D620" s="94" t="s">
        <v>466</v>
      </c>
      <c r="E620" s="94" t="s">
        <v>192</v>
      </c>
      <c r="F620" s="93" t="s">
        <v>193</v>
      </c>
      <c r="G620" s="93" t="s">
        <v>194</v>
      </c>
      <c r="I620" s="94" t="s">
        <v>195</v>
      </c>
      <c r="J620" s="96" t="s">
        <v>196</v>
      </c>
      <c r="L620" s="5"/>
    </row>
    <row r="621" spans="1:12" ht="12.75" customHeight="1" x14ac:dyDescent="0.2">
      <c r="A621" s="97" t="s">
        <v>197</v>
      </c>
      <c r="B621" s="93" t="str">
        <f t="shared" si="9"/>
        <v>II</v>
      </c>
      <c r="C621" s="96">
        <v>54854.618799999997</v>
      </c>
      <c r="D621" s="94" t="s">
        <v>466</v>
      </c>
      <c r="E621" s="94" t="s">
        <v>198</v>
      </c>
      <c r="F621" s="93" t="s">
        <v>199</v>
      </c>
      <c r="G621" s="93" t="s">
        <v>200</v>
      </c>
      <c r="I621" s="94" t="s">
        <v>195</v>
      </c>
      <c r="J621" s="96" t="s">
        <v>196</v>
      </c>
      <c r="L621" s="5"/>
    </row>
    <row r="622" spans="1:12" ht="12.75" customHeight="1" x14ac:dyDescent="0.2">
      <c r="A622" s="97" t="s">
        <v>197</v>
      </c>
      <c r="B622" s="93" t="str">
        <f t="shared" si="9"/>
        <v>II</v>
      </c>
      <c r="C622" s="96">
        <v>54865.536099999998</v>
      </c>
      <c r="D622" s="94" t="s">
        <v>466</v>
      </c>
      <c r="E622" s="94" t="s">
        <v>201</v>
      </c>
      <c r="F622" s="93" t="s">
        <v>202</v>
      </c>
      <c r="G622" s="93" t="s">
        <v>110</v>
      </c>
      <c r="I622" s="94" t="s">
        <v>1684</v>
      </c>
      <c r="J622" s="96" t="s">
        <v>203</v>
      </c>
      <c r="L622" s="5"/>
    </row>
    <row r="623" spans="1:12" ht="12.75" customHeight="1" x14ac:dyDescent="0.2">
      <c r="A623" s="97" t="s">
        <v>197</v>
      </c>
      <c r="B623" s="93" t="str">
        <f t="shared" si="9"/>
        <v>II</v>
      </c>
      <c r="C623" s="96">
        <v>54865.6541</v>
      </c>
      <c r="D623" s="94" t="s">
        <v>466</v>
      </c>
      <c r="E623" s="94" t="s">
        <v>204</v>
      </c>
      <c r="F623" s="93" t="s">
        <v>205</v>
      </c>
      <c r="G623" s="93" t="s">
        <v>82</v>
      </c>
      <c r="I623" s="94" t="s">
        <v>1684</v>
      </c>
      <c r="J623" s="96" t="s">
        <v>206</v>
      </c>
      <c r="L623" s="5"/>
    </row>
    <row r="624" spans="1:12" ht="12.75" customHeight="1" x14ac:dyDescent="0.2">
      <c r="A624" s="97" t="s">
        <v>209</v>
      </c>
      <c r="B624" s="93" t="str">
        <f t="shared" si="9"/>
        <v>II</v>
      </c>
      <c r="C624" s="96">
        <v>54874.908199999998</v>
      </c>
      <c r="D624" s="94" t="s">
        <v>466</v>
      </c>
      <c r="E624" s="94" t="s">
        <v>207</v>
      </c>
      <c r="F624" s="93" t="s">
        <v>208</v>
      </c>
      <c r="G624" s="93" t="s">
        <v>1589</v>
      </c>
      <c r="I624" s="94" t="s">
        <v>1505</v>
      </c>
      <c r="J624" s="96" t="s">
        <v>872</v>
      </c>
      <c r="L624" s="5"/>
    </row>
    <row r="625" spans="1:12" ht="12.75" customHeight="1" x14ac:dyDescent="0.2">
      <c r="A625" s="97" t="s">
        <v>1489</v>
      </c>
      <c r="B625" s="93" t="str">
        <f t="shared" si="9"/>
        <v>II</v>
      </c>
      <c r="C625" s="96">
        <v>54883.456299999998</v>
      </c>
      <c r="D625" s="94" t="s">
        <v>466</v>
      </c>
      <c r="E625" s="94" t="s">
        <v>210</v>
      </c>
      <c r="F625" s="93" t="s">
        <v>211</v>
      </c>
      <c r="G625" s="93" t="s">
        <v>200</v>
      </c>
      <c r="I625" s="94" t="s">
        <v>1505</v>
      </c>
      <c r="J625" s="96" t="s">
        <v>1488</v>
      </c>
      <c r="L625" s="5"/>
    </row>
    <row r="626" spans="1:12" ht="12.75" customHeight="1" x14ac:dyDescent="0.2">
      <c r="A626" s="97" t="s">
        <v>1489</v>
      </c>
      <c r="B626" s="93" t="str">
        <f t="shared" si="9"/>
        <v>II</v>
      </c>
      <c r="C626" s="96">
        <v>54891.407599999999</v>
      </c>
      <c r="D626" s="94" t="s">
        <v>466</v>
      </c>
      <c r="E626" s="94" t="s">
        <v>212</v>
      </c>
      <c r="F626" s="93" t="s">
        <v>213</v>
      </c>
      <c r="G626" s="93" t="s">
        <v>214</v>
      </c>
      <c r="I626" s="94" t="s">
        <v>1505</v>
      </c>
      <c r="J626" s="96" t="s">
        <v>1488</v>
      </c>
      <c r="L626" s="5"/>
    </row>
    <row r="627" spans="1:12" ht="12.75" customHeight="1" x14ac:dyDescent="0.2">
      <c r="A627" s="97" t="s">
        <v>197</v>
      </c>
      <c r="B627" s="93" t="str">
        <f t="shared" si="9"/>
        <v>II</v>
      </c>
      <c r="C627" s="96">
        <v>54911.582300000002</v>
      </c>
      <c r="D627" s="94" t="s">
        <v>466</v>
      </c>
      <c r="E627" s="94" t="s">
        <v>215</v>
      </c>
      <c r="F627" s="93" t="s">
        <v>216</v>
      </c>
      <c r="G627" s="93" t="s">
        <v>217</v>
      </c>
      <c r="I627" s="94" t="s">
        <v>1684</v>
      </c>
      <c r="J627" s="96" t="s">
        <v>218</v>
      </c>
      <c r="L627" s="5"/>
    </row>
    <row r="628" spans="1:12" ht="12.75" customHeight="1" x14ac:dyDescent="0.2">
      <c r="A628" s="96" t="s">
        <v>222</v>
      </c>
      <c r="B628" s="93" t="str">
        <f t="shared" si="9"/>
        <v>II</v>
      </c>
      <c r="C628" s="96">
        <v>54912.768700000001</v>
      </c>
      <c r="D628" s="94" t="s">
        <v>466</v>
      </c>
      <c r="E628" s="94" t="s">
        <v>219</v>
      </c>
      <c r="F628" s="93" t="s">
        <v>220</v>
      </c>
      <c r="G628" s="93" t="s">
        <v>221</v>
      </c>
      <c r="I628" s="94" t="s">
        <v>1469</v>
      </c>
      <c r="J628" s="96" t="s">
        <v>1083</v>
      </c>
      <c r="L628" s="5"/>
    </row>
    <row r="629" spans="1:12" ht="12.75" customHeight="1" x14ac:dyDescent="0.2">
      <c r="A629" s="97" t="s">
        <v>197</v>
      </c>
      <c r="B629" s="93" t="str">
        <f t="shared" si="9"/>
        <v>II</v>
      </c>
      <c r="C629" s="96">
        <v>54914.548600000002</v>
      </c>
      <c r="D629" s="94" t="s">
        <v>466</v>
      </c>
      <c r="E629" s="94" t="s">
        <v>223</v>
      </c>
      <c r="F629" s="93" t="s">
        <v>224</v>
      </c>
      <c r="G629" s="93" t="s">
        <v>200</v>
      </c>
      <c r="I629" s="94" t="s">
        <v>1684</v>
      </c>
      <c r="J629" s="96" t="s">
        <v>225</v>
      </c>
      <c r="L629" s="5"/>
    </row>
    <row r="630" spans="1:12" ht="12.75" customHeight="1" x14ac:dyDescent="0.2">
      <c r="A630" s="96" t="s">
        <v>222</v>
      </c>
      <c r="B630" s="93" t="str">
        <f t="shared" si="9"/>
        <v>II</v>
      </c>
      <c r="C630" s="96">
        <v>54916.684399999998</v>
      </c>
      <c r="D630" s="94" t="s">
        <v>466</v>
      </c>
      <c r="E630" s="94" t="s">
        <v>226</v>
      </c>
      <c r="F630" s="93" t="s">
        <v>227</v>
      </c>
      <c r="G630" s="93" t="s">
        <v>120</v>
      </c>
      <c r="I630" s="94" t="s">
        <v>1469</v>
      </c>
      <c r="J630" s="96" t="s">
        <v>228</v>
      </c>
      <c r="L630" s="5"/>
    </row>
    <row r="631" spans="1:12" ht="12.75" customHeight="1" x14ac:dyDescent="0.2">
      <c r="A631" s="97" t="s">
        <v>197</v>
      </c>
      <c r="B631" s="93" t="str">
        <f t="shared" si="9"/>
        <v>II</v>
      </c>
      <c r="C631" s="96">
        <v>54930.332499999997</v>
      </c>
      <c r="D631" s="94" t="s">
        <v>466</v>
      </c>
      <c r="E631" s="94" t="s">
        <v>229</v>
      </c>
      <c r="F631" s="93" t="s">
        <v>230</v>
      </c>
      <c r="G631" s="93" t="s">
        <v>231</v>
      </c>
      <c r="I631" s="94" t="s">
        <v>1684</v>
      </c>
      <c r="J631" s="96" t="s">
        <v>232</v>
      </c>
      <c r="L631" s="5"/>
    </row>
    <row r="632" spans="1:12" ht="12.75" customHeight="1" x14ac:dyDescent="0.2">
      <c r="A632" s="97" t="s">
        <v>197</v>
      </c>
      <c r="B632" s="93" t="str">
        <f t="shared" si="9"/>
        <v>II</v>
      </c>
      <c r="C632" s="96">
        <v>54930.450299999997</v>
      </c>
      <c r="D632" s="94" t="s">
        <v>466</v>
      </c>
      <c r="E632" s="94" t="s">
        <v>233</v>
      </c>
      <c r="F632" s="93" t="s">
        <v>234</v>
      </c>
      <c r="G632" s="93" t="s">
        <v>194</v>
      </c>
      <c r="I632" s="94" t="s">
        <v>1684</v>
      </c>
      <c r="J632" s="96" t="s">
        <v>235</v>
      </c>
      <c r="L632" s="5"/>
    </row>
    <row r="633" spans="1:12" ht="12.75" customHeight="1" x14ac:dyDescent="0.2">
      <c r="A633" s="97" t="s">
        <v>239</v>
      </c>
      <c r="B633" s="93" t="str">
        <f t="shared" si="9"/>
        <v>II</v>
      </c>
      <c r="C633" s="96">
        <v>54933.417999999998</v>
      </c>
      <c r="D633" s="94" t="s">
        <v>466</v>
      </c>
      <c r="E633" s="94" t="s">
        <v>236</v>
      </c>
      <c r="F633" s="93" t="s">
        <v>237</v>
      </c>
      <c r="G633" s="93" t="s">
        <v>238</v>
      </c>
      <c r="I633" s="94" t="s">
        <v>1528</v>
      </c>
      <c r="J633" s="96" t="s">
        <v>1564</v>
      </c>
      <c r="L633" s="5"/>
    </row>
    <row r="634" spans="1:12" ht="12.75" customHeight="1" x14ac:dyDescent="0.2">
      <c r="A634" s="97" t="s">
        <v>243</v>
      </c>
      <c r="B634" s="93" t="str">
        <f t="shared" si="9"/>
        <v>II</v>
      </c>
      <c r="C634" s="96">
        <v>54933.418100000003</v>
      </c>
      <c r="D634" s="94" t="s">
        <v>466</v>
      </c>
      <c r="E634" s="94" t="s">
        <v>240</v>
      </c>
      <c r="F634" s="93" t="s">
        <v>237</v>
      </c>
      <c r="G634" s="93" t="s">
        <v>217</v>
      </c>
      <c r="I634" s="94" t="s">
        <v>241</v>
      </c>
      <c r="J634" s="96" t="s">
        <v>242</v>
      </c>
      <c r="L634" s="5"/>
    </row>
    <row r="635" spans="1:12" ht="12.75" customHeight="1" x14ac:dyDescent="0.2">
      <c r="A635" s="97" t="s">
        <v>239</v>
      </c>
      <c r="B635" s="93" t="str">
        <f t="shared" si="9"/>
        <v>II</v>
      </c>
      <c r="C635" s="96">
        <v>54933.537199999999</v>
      </c>
      <c r="D635" s="94" t="s">
        <v>466</v>
      </c>
      <c r="E635" s="94" t="s">
        <v>244</v>
      </c>
      <c r="F635" s="93" t="s">
        <v>245</v>
      </c>
      <c r="G635" s="93" t="s">
        <v>246</v>
      </c>
      <c r="I635" s="94" t="s">
        <v>1528</v>
      </c>
      <c r="J635" s="96" t="s">
        <v>1564</v>
      </c>
      <c r="L635" s="5"/>
    </row>
    <row r="636" spans="1:12" ht="12.75" customHeight="1" x14ac:dyDescent="0.2">
      <c r="A636" s="96" t="s">
        <v>222</v>
      </c>
      <c r="B636" s="93" t="str">
        <f t="shared" si="9"/>
        <v>II</v>
      </c>
      <c r="C636" s="96">
        <v>54933.655100000004</v>
      </c>
      <c r="D636" s="94" t="s">
        <v>466</v>
      </c>
      <c r="E636" s="94" t="s">
        <v>247</v>
      </c>
      <c r="F636" s="93" t="s">
        <v>248</v>
      </c>
      <c r="G636" s="93" t="s">
        <v>221</v>
      </c>
      <c r="I636" s="94" t="s">
        <v>1469</v>
      </c>
      <c r="J636" s="96" t="s">
        <v>1083</v>
      </c>
      <c r="L636" s="5"/>
    </row>
    <row r="637" spans="1:12" ht="12.75" customHeight="1" x14ac:dyDescent="0.2">
      <c r="A637" s="97" t="s">
        <v>239</v>
      </c>
      <c r="B637" s="93" t="str">
        <f t="shared" si="9"/>
        <v>II</v>
      </c>
      <c r="C637" s="96">
        <v>54937.453500000003</v>
      </c>
      <c r="D637" s="94" t="s">
        <v>466</v>
      </c>
      <c r="E637" s="94" t="s">
        <v>249</v>
      </c>
      <c r="F637" s="93" t="s">
        <v>250</v>
      </c>
      <c r="G637" s="93" t="s">
        <v>251</v>
      </c>
      <c r="I637" s="94" t="s">
        <v>1528</v>
      </c>
      <c r="J637" s="96" t="s">
        <v>1564</v>
      </c>
      <c r="L637" s="5"/>
    </row>
    <row r="638" spans="1:12" ht="12.75" customHeight="1" x14ac:dyDescent="0.2">
      <c r="A638" s="97" t="s">
        <v>239</v>
      </c>
      <c r="B638" s="93" t="str">
        <f t="shared" si="9"/>
        <v>II</v>
      </c>
      <c r="C638" s="96">
        <v>54937.570699999997</v>
      </c>
      <c r="D638" s="94" t="s">
        <v>466</v>
      </c>
      <c r="E638" s="94" t="s">
        <v>252</v>
      </c>
      <c r="F638" s="93" t="s">
        <v>253</v>
      </c>
      <c r="G638" s="93" t="s">
        <v>194</v>
      </c>
      <c r="I638" s="94" t="s">
        <v>1528</v>
      </c>
      <c r="J638" s="96" t="s">
        <v>1564</v>
      </c>
      <c r="L638" s="5"/>
    </row>
    <row r="639" spans="1:12" ht="12.75" customHeight="1" x14ac:dyDescent="0.2">
      <c r="A639" s="97" t="s">
        <v>209</v>
      </c>
      <c r="B639" s="93" t="str">
        <f t="shared" si="9"/>
        <v>II</v>
      </c>
      <c r="C639" s="96">
        <v>54955.729299999999</v>
      </c>
      <c r="D639" s="94" t="s">
        <v>466</v>
      </c>
      <c r="E639" s="94" t="s">
        <v>254</v>
      </c>
      <c r="F639" s="93" t="s">
        <v>255</v>
      </c>
      <c r="G639" s="93" t="s">
        <v>256</v>
      </c>
      <c r="I639" s="94" t="s">
        <v>1505</v>
      </c>
      <c r="J639" s="96" t="s">
        <v>872</v>
      </c>
      <c r="L639" s="5"/>
    </row>
    <row r="640" spans="1:12" ht="12.75" customHeight="1" x14ac:dyDescent="0.2">
      <c r="A640" s="96" t="s">
        <v>222</v>
      </c>
      <c r="B640" s="93" t="str">
        <f t="shared" si="9"/>
        <v>II</v>
      </c>
      <c r="C640" s="96">
        <v>54964.2664</v>
      </c>
      <c r="D640" s="94" t="s">
        <v>466</v>
      </c>
      <c r="E640" s="94" t="s">
        <v>257</v>
      </c>
      <c r="F640" s="93" t="s">
        <v>258</v>
      </c>
      <c r="G640" s="93" t="s">
        <v>259</v>
      </c>
      <c r="I640" s="94" t="s">
        <v>1469</v>
      </c>
      <c r="J640" s="96" t="s">
        <v>260</v>
      </c>
      <c r="L640" s="5"/>
    </row>
    <row r="641" spans="1:12" ht="12.75" customHeight="1" x14ac:dyDescent="0.2">
      <c r="A641" s="97" t="s">
        <v>239</v>
      </c>
      <c r="B641" s="93" t="str">
        <f t="shared" si="9"/>
        <v>II</v>
      </c>
      <c r="C641" s="96">
        <v>54964.390800000001</v>
      </c>
      <c r="D641" s="94" t="s">
        <v>466</v>
      </c>
      <c r="E641" s="94" t="s">
        <v>261</v>
      </c>
      <c r="F641" s="93" t="s">
        <v>262</v>
      </c>
      <c r="G641" s="93" t="s">
        <v>194</v>
      </c>
      <c r="I641" s="94" t="s">
        <v>1505</v>
      </c>
      <c r="J641" s="96" t="s">
        <v>263</v>
      </c>
      <c r="L641" s="5"/>
    </row>
    <row r="642" spans="1:12" ht="12.75" customHeight="1" x14ac:dyDescent="0.2">
      <c r="A642" s="96" t="s">
        <v>267</v>
      </c>
      <c r="B642" s="93" t="str">
        <f t="shared" si="9"/>
        <v>II</v>
      </c>
      <c r="C642" s="96">
        <v>55163.883300000001</v>
      </c>
      <c r="D642" s="94" t="s">
        <v>466</v>
      </c>
      <c r="E642" s="94" t="s">
        <v>264</v>
      </c>
      <c r="F642" s="93" t="s">
        <v>265</v>
      </c>
      <c r="G642" s="93" t="s">
        <v>266</v>
      </c>
      <c r="I642" s="94" t="s">
        <v>1469</v>
      </c>
      <c r="J642" s="96" t="s">
        <v>1083</v>
      </c>
      <c r="L642" s="5"/>
    </row>
    <row r="643" spans="1:12" ht="12.75" customHeight="1" x14ac:dyDescent="0.2">
      <c r="A643" s="97" t="s">
        <v>271</v>
      </c>
      <c r="B643" s="93" t="str">
        <f t="shared" si="9"/>
        <v>II</v>
      </c>
      <c r="C643" s="96">
        <v>55219.5412</v>
      </c>
      <c r="D643" s="94" t="s">
        <v>466</v>
      </c>
      <c r="E643" s="94" t="s">
        <v>268</v>
      </c>
      <c r="F643" s="93" t="s">
        <v>269</v>
      </c>
      <c r="G643" s="93" t="s">
        <v>270</v>
      </c>
      <c r="I643" s="94" t="s">
        <v>1505</v>
      </c>
      <c r="J643" s="96" t="s">
        <v>1488</v>
      </c>
      <c r="L643" s="5"/>
    </row>
    <row r="644" spans="1:12" ht="12.75" customHeight="1" x14ac:dyDescent="0.2">
      <c r="A644" s="97" t="s">
        <v>275</v>
      </c>
      <c r="B644" s="93" t="str">
        <f t="shared" si="9"/>
        <v>II</v>
      </c>
      <c r="C644" s="96">
        <v>55279.827899999997</v>
      </c>
      <c r="D644" s="94" t="s">
        <v>466</v>
      </c>
      <c r="E644" s="94" t="s">
        <v>272</v>
      </c>
      <c r="F644" s="93" t="s">
        <v>273</v>
      </c>
      <c r="G644" s="93" t="s">
        <v>274</v>
      </c>
      <c r="I644" s="94" t="s">
        <v>1505</v>
      </c>
      <c r="J644" s="96" t="s">
        <v>1478</v>
      </c>
      <c r="L644" s="5"/>
    </row>
    <row r="645" spans="1:12" ht="12.75" customHeight="1" x14ac:dyDescent="0.2">
      <c r="A645" s="97" t="s">
        <v>275</v>
      </c>
      <c r="B645" s="93" t="str">
        <f t="shared" si="9"/>
        <v>II</v>
      </c>
      <c r="C645" s="96">
        <v>55279.828000000001</v>
      </c>
      <c r="D645" s="94" t="s">
        <v>466</v>
      </c>
      <c r="E645" s="94" t="s">
        <v>272</v>
      </c>
      <c r="F645" s="93" t="s">
        <v>273</v>
      </c>
      <c r="G645" s="93" t="s">
        <v>276</v>
      </c>
      <c r="I645" s="94" t="s">
        <v>1505</v>
      </c>
      <c r="J645" s="96" t="s">
        <v>1478</v>
      </c>
      <c r="L645" s="5"/>
    </row>
    <row r="646" spans="1:12" ht="12.75" customHeight="1" x14ac:dyDescent="0.2">
      <c r="A646" s="96" t="s">
        <v>280</v>
      </c>
      <c r="B646" s="93" t="str">
        <f t="shared" si="9"/>
        <v>II</v>
      </c>
      <c r="C646" s="96">
        <v>55280.658499999998</v>
      </c>
      <c r="D646" s="94" t="s">
        <v>466</v>
      </c>
      <c r="E646" s="94" t="s">
        <v>277</v>
      </c>
      <c r="F646" s="93" t="s">
        <v>278</v>
      </c>
      <c r="G646" s="93" t="s">
        <v>279</v>
      </c>
      <c r="I646" s="94" t="s">
        <v>1469</v>
      </c>
      <c r="J646" s="96" t="s">
        <v>180</v>
      </c>
      <c r="L646" s="5"/>
    </row>
    <row r="647" spans="1:12" ht="12.75" customHeight="1" x14ac:dyDescent="0.2">
      <c r="A647" s="97" t="s">
        <v>284</v>
      </c>
      <c r="B647" s="93" t="str">
        <f t="shared" si="9"/>
        <v>II</v>
      </c>
      <c r="C647" s="96">
        <v>55283.744200000001</v>
      </c>
      <c r="D647" s="94" t="s">
        <v>466</v>
      </c>
      <c r="E647" s="94" t="s">
        <v>281</v>
      </c>
      <c r="F647" s="93" t="s">
        <v>282</v>
      </c>
      <c r="G647" s="93" t="s">
        <v>283</v>
      </c>
      <c r="I647" s="94" t="s">
        <v>1505</v>
      </c>
      <c r="J647" s="96" t="s">
        <v>872</v>
      </c>
      <c r="L647" s="5"/>
    </row>
    <row r="648" spans="1:12" ht="12.75" customHeight="1" x14ac:dyDescent="0.2">
      <c r="A648" s="97" t="s">
        <v>290</v>
      </c>
      <c r="B648" s="93" t="str">
        <f t="shared" si="9"/>
        <v>II</v>
      </c>
      <c r="C648" s="96">
        <v>55310.089800000002</v>
      </c>
      <c r="D648" s="94" t="s">
        <v>466</v>
      </c>
      <c r="E648" s="94" t="s">
        <v>285</v>
      </c>
      <c r="F648" s="93" t="s">
        <v>286</v>
      </c>
      <c r="G648" s="93" t="s">
        <v>287</v>
      </c>
      <c r="I648" s="94" t="s">
        <v>288</v>
      </c>
      <c r="J648" s="96" t="s">
        <v>289</v>
      </c>
      <c r="L648" s="5"/>
    </row>
    <row r="649" spans="1:12" ht="12.75" customHeight="1" x14ac:dyDescent="0.2">
      <c r="A649" s="97" t="s">
        <v>290</v>
      </c>
      <c r="B649" s="93" t="str">
        <f t="shared" si="9"/>
        <v>II</v>
      </c>
      <c r="C649" s="96">
        <v>55310.208899999998</v>
      </c>
      <c r="D649" s="94" t="s">
        <v>466</v>
      </c>
      <c r="E649" s="94" t="s">
        <v>291</v>
      </c>
      <c r="F649" s="93" t="s">
        <v>292</v>
      </c>
      <c r="G649" s="93" t="s">
        <v>293</v>
      </c>
      <c r="I649" s="94" t="s">
        <v>288</v>
      </c>
      <c r="J649" s="96" t="s">
        <v>289</v>
      </c>
      <c r="L649" s="5"/>
    </row>
    <row r="650" spans="1:12" ht="12.75" customHeight="1" x14ac:dyDescent="0.2">
      <c r="A650" s="97" t="s">
        <v>243</v>
      </c>
      <c r="B650" s="93" t="str">
        <f t="shared" si="9"/>
        <v>II</v>
      </c>
      <c r="C650" s="96">
        <v>55310.445599999999</v>
      </c>
      <c r="D650" s="94" t="s">
        <v>466</v>
      </c>
      <c r="E650" s="94" t="s">
        <v>294</v>
      </c>
      <c r="F650" s="93" t="s">
        <v>295</v>
      </c>
      <c r="G650" s="93" t="s">
        <v>283</v>
      </c>
      <c r="I650" s="94" t="s">
        <v>1528</v>
      </c>
      <c r="J650" s="96" t="s">
        <v>1564</v>
      </c>
      <c r="L650" s="5"/>
    </row>
    <row r="651" spans="1:12" ht="12.75" customHeight="1" x14ac:dyDescent="0.2">
      <c r="A651" s="97" t="s">
        <v>243</v>
      </c>
      <c r="B651" s="93" t="str">
        <f t="shared" ref="B651:B706" si="10">IF(INT(F651)=F651,"I","II")</f>
        <v>II</v>
      </c>
      <c r="C651" s="96">
        <v>55310.564599999998</v>
      </c>
      <c r="D651" s="94" t="s">
        <v>466</v>
      </c>
      <c r="E651" s="94" t="s">
        <v>296</v>
      </c>
      <c r="F651" s="93" t="s">
        <v>297</v>
      </c>
      <c r="G651" s="93" t="s">
        <v>298</v>
      </c>
      <c r="I651" s="94" t="s">
        <v>1528</v>
      </c>
      <c r="J651" s="96" t="s">
        <v>1564</v>
      </c>
      <c r="L651" s="5"/>
    </row>
    <row r="652" spans="1:12" ht="12.75" customHeight="1" x14ac:dyDescent="0.2">
      <c r="A652" s="97" t="s">
        <v>303</v>
      </c>
      <c r="B652" s="93" t="str">
        <f t="shared" si="10"/>
        <v>II</v>
      </c>
      <c r="C652" s="96">
        <v>55567.6126</v>
      </c>
      <c r="D652" s="94" t="s">
        <v>466</v>
      </c>
      <c r="E652" s="94" t="s">
        <v>299</v>
      </c>
      <c r="F652" s="93" t="s">
        <v>300</v>
      </c>
      <c r="G652" s="93" t="s">
        <v>301</v>
      </c>
      <c r="I652" s="94" t="s">
        <v>1502</v>
      </c>
      <c r="J652" s="96" t="s">
        <v>302</v>
      </c>
      <c r="L652" s="5"/>
    </row>
    <row r="653" spans="1:12" ht="12.75" customHeight="1" x14ac:dyDescent="0.2">
      <c r="A653" s="97" t="s">
        <v>303</v>
      </c>
      <c r="B653" s="93" t="str">
        <f t="shared" si="10"/>
        <v>II</v>
      </c>
      <c r="C653" s="96">
        <v>55567.613599999997</v>
      </c>
      <c r="D653" s="94" t="s">
        <v>466</v>
      </c>
      <c r="E653" s="94" t="s">
        <v>304</v>
      </c>
      <c r="F653" s="93" t="s">
        <v>300</v>
      </c>
      <c r="G653" s="93" t="s">
        <v>305</v>
      </c>
      <c r="I653" s="94" t="s">
        <v>1505</v>
      </c>
      <c r="J653" s="96" t="s">
        <v>302</v>
      </c>
      <c r="L653" s="5"/>
    </row>
    <row r="654" spans="1:12" ht="12.75" customHeight="1" x14ac:dyDescent="0.2">
      <c r="A654" s="96" t="s">
        <v>309</v>
      </c>
      <c r="B654" s="93" t="str">
        <f t="shared" si="10"/>
        <v>II</v>
      </c>
      <c r="C654" s="96">
        <v>55572.834699999999</v>
      </c>
      <c r="D654" s="94" t="s">
        <v>466</v>
      </c>
      <c r="E654" s="94" t="s">
        <v>306</v>
      </c>
      <c r="F654" s="93" t="s">
        <v>307</v>
      </c>
      <c r="G654" s="93" t="s">
        <v>308</v>
      </c>
      <c r="I654" s="94" t="s">
        <v>1505</v>
      </c>
      <c r="J654" s="96" t="s">
        <v>180</v>
      </c>
      <c r="L654" s="5"/>
    </row>
    <row r="655" spans="1:12" ht="12.75" customHeight="1" x14ac:dyDescent="0.2">
      <c r="A655" s="97" t="s">
        <v>271</v>
      </c>
      <c r="B655" s="93" t="str">
        <f t="shared" si="10"/>
        <v>II</v>
      </c>
      <c r="C655" s="96">
        <v>55586.721899999997</v>
      </c>
      <c r="D655" s="94" t="s">
        <v>466</v>
      </c>
      <c r="E655" s="94" t="s">
        <v>310</v>
      </c>
      <c r="F655" s="93" t="s">
        <v>311</v>
      </c>
      <c r="G655" s="93" t="s">
        <v>312</v>
      </c>
      <c r="I655" s="94" t="s">
        <v>313</v>
      </c>
      <c r="J655" s="96" t="s">
        <v>1488</v>
      </c>
      <c r="L655" s="5"/>
    </row>
    <row r="656" spans="1:12" ht="12.75" customHeight="1" x14ac:dyDescent="0.2">
      <c r="A656" s="96" t="s">
        <v>309</v>
      </c>
      <c r="B656" s="93" t="str">
        <f t="shared" si="10"/>
        <v>II</v>
      </c>
      <c r="C656" s="96">
        <v>55594.670599999998</v>
      </c>
      <c r="D656" s="94" t="s">
        <v>466</v>
      </c>
      <c r="E656" s="94" t="s">
        <v>314</v>
      </c>
      <c r="F656" s="93" t="s">
        <v>315</v>
      </c>
      <c r="G656" s="93" t="s">
        <v>316</v>
      </c>
      <c r="I656" s="94" t="s">
        <v>1502</v>
      </c>
      <c r="J656" s="96" t="s">
        <v>317</v>
      </c>
      <c r="L656" s="5"/>
    </row>
    <row r="657" spans="1:12" ht="12.75" customHeight="1" x14ac:dyDescent="0.2">
      <c r="A657" s="96" t="s">
        <v>309</v>
      </c>
      <c r="B657" s="93" t="str">
        <f t="shared" si="10"/>
        <v>II</v>
      </c>
      <c r="C657" s="96">
        <v>55596.807200000003</v>
      </c>
      <c r="D657" s="94" t="s">
        <v>466</v>
      </c>
      <c r="E657" s="94" t="s">
        <v>318</v>
      </c>
      <c r="F657" s="93" t="s">
        <v>319</v>
      </c>
      <c r="G657" s="93" t="s">
        <v>320</v>
      </c>
      <c r="I657" s="94" t="s">
        <v>1505</v>
      </c>
      <c r="J657" s="96" t="s">
        <v>180</v>
      </c>
      <c r="L657" s="5"/>
    </row>
    <row r="658" spans="1:12" ht="12.75" customHeight="1" x14ac:dyDescent="0.2">
      <c r="A658" s="97" t="s">
        <v>323</v>
      </c>
      <c r="B658" s="93" t="str">
        <f t="shared" si="10"/>
        <v>II</v>
      </c>
      <c r="C658" s="96">
        <v>55609.861199999999</v>
      </c>
      <c r="D658" s="94" t="s">
        <v>466</v>
      </c>
      <c r="E658" s="94" t="s">
        <v>321</v>
      </c>
      <c r="F658" s="93" t="s">
        <v>322</v>
      </c>
      <c r="G658" s="93" t="s">
        <v>305</v>
      </c>
      <c r="I658" s="94" t="s">
        <v>1505</v>
      </c>
      <c r="J658" s="96" t="s">
        <v>872</v>
      </c>
      <c r="L658" s="5"/>
    </row>
    <row r="659" spans="1:12" ht="12.75" customHeight="1" x14ac:dyDescent="0.2">
      <c r="A659" s="97" t="s">
        <v>323</v>
      </c>
      <c r="B659" s="93" t="str">
        <f t="shared" si="10"/>
        <v>II</v>
      </c>
      <c r="C659" s="96">
        <v>55609.979500000001</v>
      </c>
      <c r="D659" s="94" t="s">
        <v>466</v>
      </c>
      <c r="E659" s="94" t="s">
        <v>324</v>
      </c>
      <c r="F659" s="93" t="s">
        <v>325</v>
      </c>
      <c r="G659" s="93" t="s">
        <v>326</v>
      </c>
      <c r="I659" s="94" t="s">
        <v>1505</v>
      </c>
      <c r="J659" s="96" t="s">
        <v>872</v>
      </c>
      <c r="L659" s="5"/>
    </row>
    <row r="660" spans="1:12" ht="12.75" customHeight="1" x14ac:dyDescent="0.2">
      <c r="A660" s="97" t="s">
        <v>329</v>
      </c>
      <c r="B660" s="93" t="str">
        <f t="shared" si="10"/>
        <v>II</v>
      </c>
      <c r="C660" s="96">
        <v>55624.576699999998</v>
      </c>
      <c r="D660" s="94" t="s">
        <v>466</v>
      </c>
      <c r="E660" s="94" t="s">
        <v>327</v>
      </c>
      <c r="F660" s="93" t="s">
        <v>328</v>
      </c>
      <c r="G660" s="93" t="s">
        <v>320</v>
      </c>
      <c r="I660" s="94" t="s">
        <v>1505</v>
      </c>
      <c r="J660" s="96" t="s">
        <v>1488</v>
      </c>
      <c r="L660" s="5"/>
    </row>
    <row r="661" spans="1:12" ht="12.75" customHeight="1" x14ac:dyDescent="0.2">
      <c r="A661" s="96" t="s">
        <v>309</v>
      </c>
      <c r="B661" s="93" t="str">
        <f t="shared" si="10"/>
        <v>II</v>
      </c>
      <c r="C661" s="96">
        <v>55628.611499999999</v>
      </c>
      <c r="D661" s="94" t="s">
        <v>466</v>
      </c>
      <c r="E661" s="94" t="s">
        <v>330</v>
      </c>
      <c r="F661" s="93" t="s">
        <v>331</v>
      </c>
      <c r="G661" s="93" t="s">
        <v>305</v>
      </c>
      <c r="I661" s="94" t="s">
        <v>1505</v>
      </c>
      <c r="J661" s="96" t="s">
        <v>180</v>
      </c>
      <c r="L661" s="5"/>
    </row>
    <row r="662" spans="1:12" ht="12.75" customHeight="1" x14ac:dyDescent="0.2">
      <c r="A662" s="96" t="s">
        <v>309</v>
      </c>
      <c r="B662" s="93" t="str">
        <f t="shared" si="10"/>
        <v>II</v>
      </c>
      <c r="C662" s="96">
        <v>55637.392699999997</v>
      </c>
      <c r="D662" s="94" t="s">
        <v>466</v>
      </c>
      <c r="E662" s="94" t="s">
        <v>332</v>
      </c>
      <c r="F662" s="93" t="s">
        <v>333</v>
      </c>
      <c r="G662" s="93" t="s">
        <v>334</v>
      </c>
      <c r="I662" s="94" t="s">
        <v>1505</v>
      </c>
      <c r="J662" s="96" t="s">
        <v>335</v>
      </c>
      <c r="L662" s="5"/>
    </row>
    <row r="663" spans="1:12" ht="12.75" customHeight="1" x14ac:dyDescent="0.2">
      <c r="A663" s="96" t="s">
        <v>309</v>
      </c>
      <c r="B663" s="93" t="str">
        <f t="shared" si="10"/>
        <v>II</v>
      </c>
      <c r="C663" s="96">
        <v>55642.3773</v>
      </c>
      <c r="D663" s="94" t="s">
        <v>466</v>
      </c>
      <c r="E663" s="94" t="s">
        <v>336</v>
      </c>
      <c r="F663" s="93" t="s">
        <v>337</v>
      </c>
      <c r="G663" s="93" t="s">
        <v>326</v>
      </c>
      <c r="I663" s="94" t="s">
        <v>1505</v>
      </c>
      <c r="J663" s="96" t="s">
        <v>335</v>
      </c>
      <c r="L663" s="5"/>
    </row>
    <row r="664" spans="1:12" ht="12.75" customHeight="1" x14ac:dyDescent="0.2">
      <c r="A664" s="97" t="s">
        <v>340</v>
      </c>
      <c r="B664" s="93" t="str">
        <f t="shared" si="10"/>
        <v>II</v>
      </c>
      <c r="C664" s="96">
        <v>55642.377999999997</v>
      </c>
      <c r="D664" s="94" t="s">
        <v>466</v>
      </c>
      <c r="E664" s="94" t="s">
        <v>338</v>
      </c>
      <c r="F664" s="93" t="s">
        <v>337</v>
      </c>
      <c r="G664" s="93" t="s">
        <v>339</v>
      </c>
      <c r="I664" s="94" t="s">
        <v>1458</v>
      </c>
      <c r="J664" s="96" t="s">
        <v>144</v>
      </c>
      <c r="L664" s="5"/>
    </row>
    <row r="665" spans="1:12" ht="12.75" customHeight="1" x14ac:dyDescent="0.2">
      <c r="A665" s="97" t="s">
        <v>340</v>
      </c>
      <c r="B665" s="93" t="str">
        <f t="shared" si="10"/>
        <v>II</v>
      </c>
      <c r="C665" s="96">
        <v>55642.494700000003</v>
      </c>
      <c r="D665" s="94" t="s">
        <v>466</v>
      </c>
      <c r="E665" s="94" t="s">
        <v>341</v>
      </c>
      <c r="F665" s="93" t="s">
        <v>342</v>
      </c>
      <c r="G665" s="93" t="s">
        <v>1606</v>
      </c>
      <c r="I665" s="94" t="s">
        <v>1458</v>
      </c>
      <c r="J665" s="96" t="s">
        <v>144</v>
      </c>
      <c r="L665" s="5"/>
    </row>
    <row r="666" spans="1:12" ht="12.75" customHeight="1" x14ac:dyDescent="0.2">
      <c r="A666" s="97" t="s">
        <v>347</v>
      </c>
      <c r="B666" s="93" t="str">
        <f t="shared" si="10"/>
        <v>II</v>
      </c>
      <c r="C666" s="96">
        <v>55643.3269</v>
      </c>
      <c r="D666" s="94" t="s">
        <v>466</v>
      </c>
      <c r="E666" s="94" t="s">
        <v>343</v>
      </c>
      <c r="F666" s="93" t="s">
        <v>344</v>
      </c>
      <c r="G666" s="93" t="s">
        <v>305</v>
      </c>
      <c r="I666" s="94" t="s">
        <v>345</v>
      </c>
      <c r="J666" s="96" t="s">
        <v>346</v>
      </c>
      <c r="L666" s="5"/>
    </row>
    <row r="667" spans="1:12" ht="12.75" customHeight="1" x14ac:dyDescent="0.2">
      <c r="A667" s="96" t="s">
        <v>309</v>
      </c>
      <c r="B667" s="93" t="str">
        <f t="shared" si="10"/>
        <v>II</v>
      </c>
      <c r="C667" s="96">
        <v>55646.411899999999</v>
      </c>
      <c r="D667" s="94" t="s">
        <v>466</v>
      </c>
      <c r="E667" s="94" t="s">
        <v>348</v>
      </c>
      <c r="F667" s="93" t="s">
        <v>349</v>
      </c>
      <c r="G667" s="93" t="s">
        <v>308</v>
      </c>
      <c r="I667" s="94" t="s">
        <v>1505</v>
      </c>
      <c r="J667" s="96" t="s">
        <v>335</v>
      </c>
      <c r="L667" s="5"/>
    </row>
    <row r="668" spans="1:12" ht="12.75" customHeight="1" x14ac:dyDescent="0.2">
      <c r="A668" s="97" t="s">
        <v>354</v>
      </c>
      <c r="B668" s="93" t="str">
        <f t="shared" si="10"/>
        <v>II</v>
      </c>
      <c r="C668" s="96">
        <v>55654.484700000001</v>
      </c>
      <c r="D668" s="94" t="s">
        <v>466</v>
      </c>
      <c r="E668" s="94" t="s">
        <v>350</v>
      </c>
      <c r="F668" s="93" t="s">
        <v>351</v>
      </c>
      <c r="G668" s="93" t="s">
        <v>352</v>
      </c>
      <c r="I668" s="94" t="s">
        <v>1730</v>
      </c>
      <c r="J668" s="96" t="s">
        <v>353</v>
      </c>
      <c r="L668" s="5"/>
    </row>
    <row r="669" spans="1:12" ht="12.75" customHeight="1" x14ac:dyDescent="0.2">
      <c r="A669" s="97" t="s">
        <v>347</v>
      </c>
      <c r="B669" s="93" t="str">
        <f t="shared" si="10"/>
        <v>II</v>
      </c>
      <c r="C669" s="96">
        <v>55656.2618</v>
      </c>
      <c r="D669" s="94" t="s">
        <v>466</v>
      </c>
      <c r="E669" s="94" t="s">
        <v>355</v>
      </c>
      <c r="F669" s="93" t="s">
        <v>356</v>
      </c>
      <c r="G669" s="93" t="s">
        <v>308</v>
      </c>
      <c r="I669" s="94" t="s">
        <v>345</v>
      </c>
      <c r="J669" s="96" t="s">
        <v>346</v>
      </c>
      <c r="L669" s="5"/>
    </row>
    <row r="670" spans="1:12" ht="12.75" customHeight="1" x14ac:dyDescent="0.2">
      <c r="A670" s="97" t="s">
        <v>347</v>
      </c>
      <c r="B670" s="93" t="str">
        <f t="shared" si="10"/>
        <v>II</v>
      </c>
      <c r="C670" s="96">
        <v>55656.381099999999</v>
      </c>
      <c r="D670" s="94" t="s">
        <v>466</v>
      </c>
      <c r="E670" s="94" t="s">
        <v>357</v>
      </c>
      <c r="F670" s="93" t="s">
        <v>358</v>
      </c>
      <c r="G670" s="93" t="s">
        <v>320</v>
      </c>
      <c r="I670" s="94" t="s">
        <v>345</v>
      </c>
      <c r="J670" s="96" t="s">
        <v>346</v>
      </c>
      <c r="L670" s="5"/>
    </row>
    <row r="671" spans="1:12" ht="12.75" customHeight="1" x14ac:dyDescent="0.2">
      <c r="A671" s="97" t="s">
        <v>347</v>
      </c>
      <c r="B671" s="93" t="str">
        <f t="shared" si="10"/>
        <v>II</v>
      </c>
      <c r="C671" s="96">
        <v>55656.498800000001</v>
      </c>
      <c r="D671" s="94" t="s">
        <v>466</v>
      </c>
      <c r="E671" s="94" t="s">
        <v>359</v>
      </c>
      <c r="F671" s="93" t="s">
        <v>360</v>
      </c>
      <c r="G671" s="93" t="s">
        <v>361</v>
      </c>
      <c r="I671" s="94" t="s">
        <v>345</v>
      </c>
      <c r="J671" s="96" t="s">
        <v>346</v>
      </c>
      <c r="L671" s="5"/>
    </row>
    <row r="672" spans="1:12" ht="12.75" customHeight="1" x14ac:dyDescent="0.2">
      <c r="A672" s="97" t="s">
        <v>347</v>
      </c>
      <c r="B672" s="93" t="str">
        <f t="shared" si="10"/>
        <v>II</v>
      </c>
      <c r="C672" s="96">
        <v>55659.347099999999</v>
      </c>
      <c r="D672" s="94" t="s">
        <v>466</v>
      </c>
      <c r="E672" s="94" t="s">
        <v>362</v>
      </c>
      <c r="F672" s="93" t="s">
        <v>363</v>
      </c>
      <c r="G672" s="93" t="s">
        <v>364</v>
      </c>
      <c r="I672" s="94" t="s">
        <v>365</v>
      </c>
      <c r="J672" s="96" t="s">
        <v>346</v>
      </c>
      <c r="L672" s="5"/>
    </row>
    <row r="673" spans="1:12" ht="12.75" customHeight="1" x14ac:dyDescent="0.2">
      <c r="A673" s="97" t="s">
        <v>347</v>
      </c>
      <c r="B673" s="93" t="str">
        <f t="shared" si="10"/>
        <v>II</v>
      </c>
      <c r="C673" s="96">
        <v>55659.466500000002</v>
      </c>
      <c r="D673" s="94" t="s">
        <v>466</v>
      </c>
      <c r="E673" s="94" t="s">
        <v>366</v>
      </c>
      <c r="F673" s="93" t="s">
        <v>367</v>
      </c>
      <c r="G673" s="93" t="s">
        <v>305</v>
      </c>
      <c r="I673" s="94" t="s">
        <v>365</v>
      </c>
      <c r="J673" s="96" t="s">
        <v>346</v>
      </c>
      <c r="L673" s="5"/>
    </row>
    <row r="674" spans="1:12" ht="12.75" customHeight="1" x14ac:dyDescent="0.2">
      <c r="A674" s="97" t="s">
        <v>347</v>
      </c>
      <c r="B674" s="93" t="str">
        <f t="shared" si="10"/>
        <v>II</v>
      </c>
      <c r="C674" s="96">
        <v>55659.584499999997</v>
      </c>
      <c r="D674" s="94" t="s">
        <v>466</v>
      </c>
      <c r="E674" s="94" t="s">
        <v>368</v>
      </c>
      <c r="F674" s="93" t="s">
        <v>369</v>
      </c>
      <c r="G674" s="93" t="s">
        <v>334</v>
      </c>
      <c r="I674" s="94" t="s">
        <v>365</v>
      </c>
      <c r="J674" s="96" t="s">
        <v>346</v>
      </c>
      <c r="L674" s="5"/>
    </row>
    <row r="675" spans="1:12" ht="12.75" customHeight="1" x14ac:dyDescent="0.2">
      <c r="A675" s="97" t="s">
        <v>347</v>
      </c>
      <c r="B675" s="93" t="str">
        <f t="shared" si="10"/>
        <v>II</v>
      </c>
      <c r="C675" s="96">
        <v>55661.364999999998</v>
      </c>
      <c r="D675" s="94" t="s">
        <v>466</v>
      </c>
      <c r="E675" s="94" t="s">
        <v>370</v>
      </c>
      <c r="F675" s="93" t="s">
        <v>371</v>
      </c>
      <c r="G675" s="93" t="s">
        <v>372</v>
      </c>
      <c r="I675" s="94" t="s">
        <v>345</v>
      </c>
      <c r="J675" s="96" t="s">
        <v>346</v>
      </c>
      <c r="L675" s="5"/>
    </row>
    <row r="676" spans="1:12" ht="12.75" customHeight="1" x14ac:dyDescent="0.2">
      <c r="A676" s="97" t="s">
        <v>347</v>
      </c>
      <c r="B676" s="93" t="str">
        <f t="shared" si="10"/>
        <v>II</v>
      </c>
      <c r="C676" s="96">
        <v>55661.483200000002</v>
      </c>
      <c r="D676" s="94" t="s">
        <v>466</v>
      </c>
      <c r="E676" s="94" t="s">
        <v>373</v>
      </c>
      <c r="F676" s="93" t="s">
        <v>374</v>
      </c>
      <c r="G676" s="93" t="s">
        <v>364</v>
      </c>
      <c r="I676" s="94" t="s">
        <v>345</v>
      </c>
      <c r="J676" s="96" t="s">
        <v>346</v>
      </c>
      <c r="L676" s="5"/>
    </row>
    <row r="677" spans="1:12" ht="12.75" customHeight="1" x14ac:dyDescent="0.2">
      <c r="A677" s="97" t="s">
        <v>347</v>
      </c>
      <c r="B677" s="93" t="str">
        <f t="shared" si="10"/>
        <v>II</v>
      </c>
      <c r="C677" s="96">
        <v>55662.3145</v>
      </c>
      <c r="D677" s="94" t="s">
        <v>466</v>
      </c>
      <c r="E677" s="94" t="s">
        <v>375</v>
      </c>
      <c r="F677" s="93" t="s">
        <v>376</v>
      </c>
      <c r="G677" s="93" t="s">
        <v>377</v>
      </c>
      <c r="I677" s="94" t="s">
        <v>365</v>
      </c>
      <c r="J677" s="96" t="s">
        <v>346</v>
      </c>
      <c r="L677" s="5"/>
    </row>
    <row r="678" spans="1:12" ht="12.75" customHeight="1" x14ac:dyDescent="0.2">
      <c r="A678" s="97" t="s">
        <v>340</v>
      </c>
      <c r="B678" s="93" t="str">
        <f t="shared" si="10"/>
        <v>II</v>
      </c>
      <c r="C678" s="96">
        <v>55662.433299999997</v>
      </c>
      <c r="D678" s="94" t="s">
        <v>466</v>
      </c>
      <c r="E678" s="94" t="s">
        <v>378</v>
      </c>
      <c r="F678" s="93" t="s">
        <v>379</v>
      </c>
      <c r="G678" s="93" t="s">
        <v>305</v>
      </c>
      <c r="I678" s="94" t="s">
        <v>1528</v>
      </c>
      <c r="J678" s="96" t="s">
        <v>1564</v>
      </c>
      <c r="L678" s="5"/>
    </row>
    <row r="679" spans="1:12" ht="12.75" customHeight="1" x14ac:dyDescent="0.2">
      <c r="A679" s="97" t="s">
        <v>340</v>
      </c>
      <c r="B679" s="93" t="str">
        <f t="shared" si="10"/>
        <v>II</v>
      </c>
      <c r="C679" s="96">
        <v>55662.552600000003</v>
      </c>
      <c r="D679" s="94" t="s">
        <v>466</v>
      </c>
      <c r="E679" s="94" t="s">
        <v>380</v>
      </c>
      <c r="F679" s="93" t="s">
        <v>381</v>
      </c>
      <c r="G679" s="93" t="s">
        <v>382</v>
      </c>
      <c r="I679" s="94" t="s">
        <v>1528</v>
      </c>
      <c r="J679" s="96" t="s">
        <v>1564</v>
      </c>
      <c r="L679" s="5"/>
    </row>
    <row r="680" spans="1:12" ht="12.75" customHeight="1" x14ac:dyDescent="0.2">
      <c r="A680" s="97" t="s">
        <v>347</v>
      </c>
      <c r="B680" s="93" t="str">
        <f t="shared" si="10"/>
        <v>II</v>
      </c>
      <c r="C680" s="96">
        <v>55663.382100000003</v>
      </c>
      <c r="D680" s="94" t="s">
        <v>466</v>
      </c>
      <c r="E680" s="94" t="s">
        <v>383</v>
      </c>
      <c r="F680" s="93" t="s">
        <v>384</v>
      </c>
      <c r="G680" s="93" t="s">
        <v>334</v>
      </c>
      <c r="I680" s="94" t="s">
        <v>345</v>
      </c>
      <c r="J680" s="96" t="s">
        <v>346</v>
      </c>
      <c r="L680" s="5"/>
    </row>
    <row r="681" spans="1:12" ht="12.75" customHeight="1" x14ac:dyDescent="0.2">
      <c r="A681" s="97" t="s">
        <v>347</v>
      </c>
      <c r="B681" s="93" t="str">
        <f t="shared" si="10"/>
        <v>II</v>
      </c>
      <c r="C681" s="96">
        <v>55663.501400000001</v>
      </c>
      <c r="D681" s="94" t="s">
        <v>466</v>
      </c>
      <c r="E681" s="94" t="s">
        <v>385</v>
      </c>
      <c r="F681" s="93" t="s">
        <v>386</v>
      </c>
      <c r="G681" s="93" t="s">
        <v>320</v>
      </c>
      <c r="I681" s="94" t="s">
        <v>365</v>
      </c>
      <c r="J681" s="96" t="s">
        <v>346</v>
      </c>
      <c r="L681" s="5"/>
    </row>
    <row r="682" spans="1:12" ht="12.75" customHeight="1" x14ac:dyDescent="0.2">
      <c r="A682" s="97" t="s">
        <v>340</v>
      </c>
      <c r="B682" s="93" t="str">
        <f t="shared" si="10"/>
        <v>II</v>
      </c>
      <c r="C682" s="96">
        <v>55675.3704</v>
      </c>
      <c r="D682" s="94" t="s">
        <v>466</v>
      </c>
      <c r="E682" s="94" t="s">
        <v>387</v>
      </c>
      <c r="F682" s="93" t="s">
        <v>388</v>
      </c>
      <c r="G682" s="93" t="s">
        <v>389</v>
      </c>
      <c r="I682" s="94" t="s">
        <v>1528</v>
      </c>
      <c r="J682" s="96" t="s">
        <v>1564</v>
      </c>
      <c r="L682" s="5"/>
    </row>
    <row r="683" spans="1:12" ht="12.75" customHeight="1" x14ac:dyDescent="0.2">
      <c r="A683" s="97" t="s">
        <v>340</v>
      </c>
      <c r="B683" s="93" t="str">
        <f t="shared" si="10"/>
        <v>II</v>
      </c>
      <c r="C683" s="96">
        <v>55675.487000000001</v>
      </c>
      <c r="D683" s="94" t="s">
        <v>466</v>
      </c>
      <c r="E683" s="94" t="s">
        <v>390</v>
      </c>
      <c r="F683" s="93" t="s">
        <v>391</v>
      </c>
      <c r="G683" s="93" t="s">
        <v>326</v>
      </c>
      <c r="I683" s="94" t="s">
        <v>1528</v>
      </c>
      <c r="J683" s="96" t="s">
        <v>1564</v>
      </c>
      <c r="L683" s="5"/>
    </row>
    <row r="684" spans="1:12" ht="12.75" customHeight="1" x14ac:dyDescent="0.2">
      <c r="A684" s="97" t="s">
        <v>340</v>
      </c>
      <c r="B684" s="93" t="str">
        <f t="shared" si="10"/>
        <v>II</v>
      </c>
      <c r="C684" s="96">
        <v>55675.606699999997</v>
      </c>
      <c r="D684" s="94" t="s">
        <v>466</v>
      </c>
      <c r="E684" s="94" t="s">
        <v>392</v>
      </c>
      <c r="F684" s="93" t="s">
        <v>393</v>
      </c>
      <c r="G684" s="93" t="s">
        <v>394</v>
      </c>
      <c r="I684" s="94" t="s">
        <v>1528</v>
      </c>
      <c r="J684" s="96" t="s">
        <v>1564</v>
      </c>
      <c r="L684" s="5"/>
    </row>
    <row r="685" spans="1:12" ht="12.75" customHeight="1" x14ac:dyDescent="0.2">
      <c r="A685" s="97" t="s">
        <v>323</v>
      </c>
      <c r="B685" s="93" t="str">
        <f t="shared" si="10"/>
        <v>II</v>
      </c>
      <c r="C685" s="96">
        <v>55679.756500000003</v>
      </c>
      <c r="D685" s="94" t="s">
        <v>466</v>
      </c>
      <c r="E685" s="94" t="s">
        <v>395</v>
      </c>
      <c r="F685" s="93" t="s">
        <v>396</v>
      </c>
      <c r="G685" s="93" t="s">
        <v>397</v>
      </c>
      <c r="I685" s="94" t="s">
        <v>1505</v>
      </c>
      <c r="J685" s="96" t="s">
        <v>872</v>
      </c>
      <c r="L685" s="5"/>
    </row>
    <row r="686" spans="1:12" ht="12.75" customHeight="1" x14ac:dyDescent="0.2">
      <c r="A686" s="97" t="s">
        <v>323</v>
      </c>
      <c r="B686" s="93" t="str">
        <f t="shared" si="10"/>
        <v>II</v>
      </c>
      <c r="C686" s="96">
        <v>55679.8802</v>
      </c>
      <c r="D686" s="94" t="s">
        <v>466</v>
      </c>
      <c r="E686" s="94" t="s">
        <v>398</v>
      </c>
      <c r="F686" s="93" t="s">
        <v>399</v>
      </c>
      <c r="G686" s="93" t="s">
        <v>312</v>
      </c>
      <c r="I686" s="94" t="s">
        <v>1505</v>
      </c>
      <c r="J686" s="96" t="s">
        <v>872</v>
      </c>
      <c r="L686" s="5"/>
    </row>
    <row r="687" spans="1:12" ht="12.75" customHeight="1" x14ac:dyDescent="0.2">
      <c r="A687" s="97" t="s">
        <v>405</v>
      </c>
      <c r="B687" s="93" t="str">
        <f t="shared" si="10"/>
        <v>II</v>
      </c>
      <c r="C687" s="96">
        <v>55690.088100000001</v>
      </c>
      <c r="D687" s="94" t="s">
        <v>466</v>
      </c>
      <c r="E687" s="94" t="s">
        <v>400</v>
      </c>
      <c r="F687" s="93" t="s">
        <v>401</v>
      </c>
      <c r="G687" s="93" t="s">
        <v>402</v>
      </c>
      <c r="I687" s="94" t="s">
        <v>403</v>
      </c>
      <c r="J687" s="96" t="s">
        <v>404</v>
      </c>
      <c r="L687" s="5"/>
    </row>
    <row r="688" spans="1:12" ht="12.75" customHeight="1" x14ac:dyDescent="0.2">
      <c r="A688" s="97" t="s">
        <v>405</v>
      </c>
      <c r="B688" s="93" t="str">
        <f t="shared" si="10"/>
        <v>II</v>
      </c>
      <c r="C688" s="96">
        <v>55716.665999999997</v>
      </c>
      <c r="D688" s="94" t="s">
        <v>468</v>
      </c>
      <c r="E688" s="94" t="s">
        <v>406</v>
      </c>
      <c r="F688" s="93" t="s">
        <v>407</v>
      </c>
      <c r="G688" s="93" t="s">
        <v>408</v>
      </c>
      <c r="I688" s="94"/>
      <c r="J688" s="96" t="s">
        <v>1397</v>
      </c>
      <c r="L688" s="5"/>
    </row>
    <row r="689" spans="1:12" ht="12.75" customHeight="1" x14ac:dyDescent="0.2">
      <c r="A689" s="96" t="s">
        <v>412</v>
      </c>
      <c r="B689" s="93" t="str">
        <f t="shared" si="10"/>
        <v>II</v>
      </c>
      <c r="C689" s="96">
        <v>55921.972600000001</v>
      </c>
      <c r="D689" s="94" t="s">
        <v>466</v>
      </c>
      <c r="E689" s="94" t="s">
        <v>409</v>
      </c>
      <c r="F689" s="93" t="s">
        <v>410</v>
      </c>
      <c r="G689" s="93" t="s">
        <v>411</v>
      </c>
      <c r="I689" s="94" t="s">
        <v>1505</v>
      </c>
      <c r="J689" s="96" t="s">
        <v>1083</v>
      </c>
      <c r="L689" s="5"/>
    </row>
    <row r="690" spans="1:12" ht="12.75" customHeight="1" x14ac:dyDescent="0.2">
      <c r="A690" s="96" t="s">
        <v>412</v>
      </c>
      <c r="B690" s="93" t="str">
        <f t="shared" si="10"/>
        <v>II</v>
      </c>
      <c r="C690" s="96">
        <v>55924.939899999998</v>
      </c>
      <c r="D690" s="94" t="s">
        <v>466</v>
      </c>
      <c r="E690" s="94" t="s">
        <v>413</v>
      </c>
      <c r="F690" s="93" t="s">
        <v>414</v>
      </c>
      <c r="G690" s="93" t="s">
        <v>415</v>
      </c>
      <c r="I690" s="94" t="s">
        <v>1505</v>
      </c>
      <c r="J690" s="96" t="s">
        <v>180</v>
      </c>
      <c r="L690" s="5"/>
    </row>
    <row r="691" spans="1:12" ht="12.75" customHeight="1" x14ac:dyDescent="0.2">
      <c r="A691" s="97" t="s">
        <v>420</v>
      </c>
      <c r="B691" s="93" t="str">
        <f t="shared" si="10"/>
        <v>II</v>
      </c>
      <c r="C691" s="96">
        <v>55932.890800000001</v>
      </c>
      <c r="D691" s="94" t="s">
        <v>466</v>
      </c>
      <c r="E691" s="94" t="s">
        <v>416</v>
      </c>
      <c r="F691" s="93" t="s">
        <v>417</v>
      </c>
      <c r="G691" s="93" t="s">
        <v>418</v>
      </c>
      <c r="I691" s="94" t="s">
        <v>419</v>
      </c>
      <c r="J691" s="96" t="s">
        <v>1712</v>
      </c>
      <c r="L691" s="5"/>
    </row>
    <row r="692" spans="1:12" ht="12.75" customHeight="1" x14ac:dyDescent="0.2">
      <c r="A692" s="97" t="s">
        <v>424</v>
      </c>
      <c r="B692" s="93" t="str">
        <f t="shared" si="10"/>
        <v>II</v>
      </c>
      <c r="C692" s="96">
        <v>55981.902000000002</v>
      </c>
      <c r="D692" s="94" t="s">
        <v>466</v>
      </c>
      <c r="E692" s="94" t="s">
        <v>421</v>
      </c>
      <c r="F692" s="93" t="s">
        <v>422</v>
      </c>
      <c r="G692" s="93" t="s">
        <v>423</v>
      </c>
      <c r="I692" s="94" t="s">
        <v>1505</v>
      </c>
      <c r="J692" s="96" t="s">
        <v>872</v>
      </c>
      <c r="L692" s="5"/>
    </row>
    <row r="693" spans="1:12" ht="12.75" customHeight="1" x14ac:dyDescent="0.2">
      <c r="A693" s="97" t="s">
        <v>354</v>
      </c>
      <c r="B693" s="93" t="str">
        <f t="shared" si="10"/>
        <v>II</v>
      </c>
      <c r="C693" s="96">
        <v>56007.418230000003</v>
      </c>
      <c r="D693" s="94" t="s">
        <v>466</v>
      </c>
      <c r="E693" s="94" t="s">
        <v>425</v>
      </c>
      <c r="F693" s="93" t="s">
        <v>426</v>
      </c>
      <c r="G693" s="93" t="s">
        <v>427</v>
      </c>
      <c r="I693" s="94" t="s">
        <v>1505</v>
      </c>
      <c r="J693" s="96" t="s">
        <v>428</v>
      </c>
      <c r="L693" s="5"/>
    </row>
    <row r="694" spans="1:12" ht="12.75" customHeight="1" x14ac:dyDescent="0.2">
      <c r="A694" s="97" t="s">
        <v>354</v>
      </c>
      <c r="B694" s="93" t="str">
        <f t="shared" si="10"/>
        <v>II</v>
      </c>
      <c r="C694" s="96">
        <v>56007.418259999999</v>
      </c>
      <c r="D694" s="94" t="s">
        <v>466</v>
      </c>
      <c r="E694" s="94" t="s">
        <v>425</v>
      </c>
      <c r="F694" s="93" t="s">
        <v>426</v>
      </c>
      <c r="G694" s="93" t="s">
        <v>429</v>
      </c>
      <c r="I694" s="94" t="s">
        <v>1502</v>
      </c>
      <c r="J694" s="96" t="s">
        <v>428</v>
      </c>
      <c r="L694" s="5"/>
    </row>
    <row r="695" spans="1:12" ht="12.75" customHeight="1" x14ac:dyDescent="0.2">
      <c r="A695" s="97" t="s">
        <v>424</v>
      </c>
      <c r="B695" s="93" t="str">
        <f t="shared" si="10"/>
        <v>II</v>
      </c>
      <c r="C695" s="96">
        <v>56046.698700000001</v>
      </c>
      <c r="D695" s="94" t="s">
        <v>466</v>
      </c>
      <c r="E695" s="94" t="s">
        <v>430</v>
      </c>
      <c r="F695" s="93" t="s">
        <v>431</v>
      </c>
      <c r="G695" s="93" t="s">
        <v>432</v>
      </c>
      <c r="I695" s="94" t="s">
        <v>1505</v>
      </c>
      <c r="J695" s="96" t="s">
        <v>872</v>
      </c>
      <c r="L695" s="5"/>
    </row>
    <row r="696" spans="1:12" ht="12.75" customHeight="1" x14ac:dyDescent="0.2">
      <c r="A696" s="97" t="s">
        <v>435</v>
      </c>
      <c r="B696" s="93" t="str">
        <f t="shared" si="10"/>
        <v>II</v>
      </c>
      <c r="C696" s="96">
        <v>56061.414100000002</v>
      </c>
      <c r="D696" s="94" t="s">
        <v>466</v>
      </c>
      <c r="E696" s="94" t="s">
        <v>433</v>
      </c>
      <c r="F696" s="93" t="s">
        <v>434</v>
      </c>
      <c r="G696" s="93" t="s">
        <v>432</v>
      </c>
      <c r="I696" s="94" t="s">
        <v>1505</v>
      </c>
      <c r="J696" s="96" t="s">
        <v>1564</v>
      </c>
      <c r="L696" s="5"/>
    </row>
    <row r="697" spans="1:12" ht="12.75" customHeight="1" x14ac:dyDescent="0.2">
      <c r="A697" s="96" t="s">
        <v>438</v>
      </c>
      <c r="B697" s="93" t="str">
        <f t="shared" si="10"/>
        <v>II</v>
      </c>
      <c r="C697" s="96">
        <v>56061.6512</v>
      </c>
      <c r="D697" s="94" t="s">
        <v>466</v>
      </c>
      <c r="E697" s="94" t="s">
        <v>436</v>
      </c>
      <c r="F697" s="93" t="s">
        <v>437</v>
      </c>
      <c r="G697" s="93" t="s">
        <v>415</v>
      </c>
      <c r="I697" s="94" t="s">
        <v>1505</v>
      </c>
      <c r="J697" s="96" t="s">
        <v>1083</v>
      </c>
      <c r="L697" s="5"/>
    </row>
    <row r="698" spans="1:12" ht="12.75" customHeight="1" x14ac:dyDescent="0.2">
      <c r="A698" s="96" t="s">
        <v>1583</v>
      </c>
      <c r="B698" s="93" t="str">
        <f t="shared" si="10"/>
        <v>II</v>
      </c>
      <c r="C698" s="96">
        <v>56336.738799999999</v>
      </c>
      <c r="D698" s="94" t="s">
        <v>466</v>
      </c>
      <c r="E698" s="94" t="s">
        <v>439</v>
      </c>
      <c r="F698" s="93" t="s">
        <v>440</v>
      </c>
      <c r="G698" s="93" t="s">
        <v>441</v>
      </c>
      <c r="I698" s="94" t="s">
        <v>1505</v>
      </c>
      <c r="J698" s="96" t="s">
        <v>1083</v>
      </c>
      <c r="L698" s="5"/>
    </row>
    <row r="699" spans="1:12" ht="12.75" customHeight="1" x14ac:dyDescent="0.2">
      <c r="A699" s="97" t="s">
        <v>445</v>
      </c>
      <c r="B699" s="93" t="str">
        <f t="shared" si="10"/>
        <v>II</v>
      </c>
      <c r="C699" s="96">
        <v>56357.033000000003</v>
      </c>
      <c r="D699" s="94" t="s">
        <v>466</v>
      </c>
      <c r="E699" s="94" t="s">
        <v>442</v>
      </c>
      <c r="F699" s="93" t="s">
        <v>443</v>
      </c>
      <c r="G699" s="93" t="s">
        <v>444</v>
      </c>
      <c r="I699" s="94" t="s">
        <v>288</v>
      </c>
      <c r="J699" s="96" t="s">
        <v>289</v>
      </c>
      <c r="L699" s="5"/>
    </row>
    <row r="700" spans="1:12" ht="12.75" customHeight="1" x14ac:dyDescent="0.2">
      <c r="A700" s="97" t="s">
        <v>445</v>
      </c>
      <c r="B700" s="93" t="str">
        <f t="shared" si="10"/>
        <v>II</v>
      </c>
      <c r="C700" s="96">
        <v>56357.150699999998</v>
      </c>
      <c r="D700" s="94" t="s">
        <v>466</v>
      </c>
      <c r="E700" s="94" t="s">
        <v>446</v>
      </c>
      <c r="F700" s="93" t="s">
        <v>447</v>
      </c>
      <c r="G700" s="93" t="s">
        <v>448</v>
      </c>
      <c r="I700" s="94" t="s">
        <v>288</v>
      </c>
      <c r="J700" s="96" t="s">
        <v>289</v>
      </c>
      <c r="L700" s="5"/>
    </row>
    <row r="701" spans="1:12" ht="12.75" customHeight="1" x14ac:dyDescent="0.2">
      <c r="A701" s="97" t="s">
        <v>445</v>
      </c>
      <c r="B701" s="93" t="str">
        <f t="shared" si="10"/>
        <v>II</v>
      </c>
      <c r="C701" s="96">
        <v>56357.270199999999</v>
      </c>
      <c r="D701" s="94" t="s">
        <v>466</v>
      </c>
      <c r="E701" s="94" t="s">
        <v>449</v>
      </c>
      <c r="F701" s="93" t="s">
        <v>450</v>
      </c>
      <c r="G701" s="93" t="s">
        <v>451</v>
      </c>
      <c r="I701" s="94" t="s">
        <v>288</v>
      </c>
      <c r="J701" s="96" t="s">
        <v>289</v>
      </c>
      <c r="L701" s="5"/>
    </row>
    <row r="702" spans="1:12" ht="12.75" customHeight="1" x14ac:dyDescent="0.2">
      <c r="A702" s="97" t="s">
        <v>445</v>
      </c>
      <c r="B702" s="93" t="str">
        <f t="shared" si="10"/>
        <v>II</v>
      </c>
      <c r="C702" s="96">
        <v>56368.188000000002</v>
      </c>
      <c r="D702" s="94" t="s">
        <v>466</v>
      </c>
      <c r="E702" s="94" t="s">
        <v>452</v>
      </c>
      <c r="F702" s="93" t="s">
        <v>453</v>
      </c>
      <c r="G702" s="93" t="s">
        <v>454</v>
      </c>
      <c r="I702" s="94" t="s">
        <v>1505</v>
      </c>
      <c r="J702" s="96" t="s">
        <v>455</v>
      </c>
      <c r="L702" s="5"/>
    </row>
    <row r="703" spans="1:12" ht="12.75" customHeight="1" x14ac:dyDescent="0.2">
      <c r="A703" s="97" t="s">
        <v>445</v>
      </c>
      <c r="B703" s="93" t="str">
        <f t="shared" si="10"/>
        <v>II</v>
      </c>
      <c r="C703" s="96">
        <v>56368.305800000002</v>
      </c>
      <c r="D703" s="94" t="s">
        <v>466</v>
      </c>
      <c r="E703" s="94" t="s">
        <v>456</v>
      </c>
      <c r="F703" s="93" t="s">
        <v>457</v>
      </c>
      <c r="G703" s="93" t="s">
        <v>441</v>
      </c>
      <c r="I703" s="94" t="s">
        <v>1505</v>
      </c>
      <c r="J703" s="96" t="s">
        <v>455</v>
      </c>
      <c r="L703" s="5"/>
    </row>
    <row r="704" spans="1:12" ht="12.75" customHeight="1" x14ac:dyDescent="0.2">
      <c r="A704" s="96" t="s">
        <v>1583</v>
      </c>
      <c r="B704" s="93" t="str">
        <f t="shared" si="10"/>
        <v>II</v>
      </c>
      <c r="C704" s="96">
        <v>56386.701300000001</v>
      </c>
      <c r="D704" s="94" t="s">
        <v>466</v>
      </c>
      <c r="E704" s="94" t="s">
        <v>458</v>
      </c>
      <c r="F704" s="93" t="s">
        <v>459</v>
      </c>
      <c r="G704" s="93" t="s">
        <v>460</v>
      </c>
      <c r="I704" s="94" t="s">
        <v>1505</v>
      </c>
      <c r="J704" s="96" t="s">
        <v>228</v>
      </c>
      <c r="L704" s="5"/>
    </row>
    <row r="705" spans="1:12" ht="12.75" customHeight="1" x14ac:dyDescent="0.2">
      <c r="A705" s="96" t="s">
        <v>1583</v>
      </c>
      <c r="B705" s="93" t="str">
        <f t="shared" si="10"/>
        <v>II</v>
      </c>
      <c r="C705" s="96">
        <v>56413.639600000002</v>
      </c>
      <c r="D705" s="94" t="s">
        <v>466</v>
      </c>
      <c r="E705" s="94" t="s">
        <v>461</v>
      </c>
      <c r="F705" s="93" t="s">
        <v>462</v>
      </c>
      <c r="G705" s="93" t="s">
        <v>463</v>
      </c>
      <c r="I705" s="94" t="s">
        <v>1505</v>
      </c>
      <c r="J705" s="96" t="s">
        <v>180</v>
      </c>
      <c r="L705" s="5"/>
    </row>
    <row r="706" spans="1:12" ht="12.75" customHeight="1" x14ac:dyDescent="0.2">
      <c r="A706" s="96" t="s">
        <v>1583</v>
      </c>
      <c r="B706" s="93" t="str">
        <f t="shared" si="10"/>
        <v>II</v>
      </c>
      <c r="C706" s="96">
        <v>56427.643300000003</v>
      </c>
      <c r="D706" s="94" t="s">
        <v>466</v>
      </c>
      <c r="E706" s="94" t="s">
        <v>464</v>
      </c>
      <c r="F706" s="93" t="s">
        <v>465</v>
      </c>
      <c r="G706" s="93" t="s">
        <v>451</v>
      </c>
      <c r="I706" s="94" t="s">
        <v>1505</v>
      </c>
      <c r="J706" s="96" t="s">
        <v>180</v>
      </c>
      <c r="L706" s="5"/>
    </row>
    <row r="707" spans="1:12" ht="12.75" customHeight="1" x14ac:dyDescent="0.2">
      <c r="A707" s="7"/>
      <c r="B707" s="93"/>
      <c r="C707" s="31"/>
      <c r="D707" s="7"/>
      <c r="E707" s="7"/>
      <c r="F707" s="7"/>
      <c r="G707" s="7"/>
      <c r="H707" s="7"/>
      <c r="I707" s="7"/>
      <c r="J707" s="31"/>
    </row>
    <row r="708" spans="1:12" ht="12.75" customHeight="1" x14ac:dyDescent="0.2">
      <c r="B708" s="93"/>
    </row>
    <row r="709" spans="1:12" ht="12.75" customHeight="1" x14ac:dyDescent="0.2">
      <c r="B709" s="93"/>
    </row>
    <row r="710" spans="1:12" ht="12.75" customHeight="1" x14ac:dyDescent="0.2">
      <c r="B710" s="93"/>
    </row>
    <row r="711" spans="1:12" ht="12.75" customHeight="1" x14ac:dyDescent="0.2">
      <c r="B711" s="93"/>
    </row>
    <row r="712" spans="1:12" ht="12.75" customHeight="1" x14ac:dyDescent="0.2">
      <c r="B712" s="93"/>
    </row>
    <row r="713" spans="1:12" ht="12.75" customHeight="1" x14ac:dyDescent="0.2">
      <c r="B713" s="93"/>
    </row>
    <row r="714" spans="1:12" ht="12.75" customHeight="1" x14ac:dyDescent="0.2">
      <c r="B714" s="93"/>
    </row>
    <row r="715" spans="1:12" ht="12.75" customHeight="1" x14ac:dyDescent="0.2">
      <c r="B715" s="93"/>
    </row>
    <row r="716" spans="1:12" ht="12.75" customHeight="1" x14ac:dyDescent="0.2">
      <c r="B716" s="93"/>
    </row>
    <row r="717" spans="1:12" ht="12.75" customHeight="1" x14ac:dyDescent="0.2">
      <c r="B717" s="93"/>
    </row>
    <row r="718" spans="1:12" ht="12.75" customHeight="1" x14ac:dyDescent="0.2">
      <c r="B718" s="93"/>
    </row>
    <row r="719" spans="1:12" ht="12.75" customHeight="1" x14ac:dyDescent="0.2">
      <c r="B719" s="93"/>
    </row>
    <row r="720" spans="1:12" ht="12.75" customHeight="1" x14ac:dyDescent="0.2">
      <c r="B720" s="93"/>
    </row>
    <row r="721" spans="2:2" ht="12.75" customHeight="1" x14ac:dyDescent="0.2">
      <c r="B721" s="93"/>
    </row>
    <row r="722" spans="2:2" ht="12.75" customHeight="1" x14ac:dyDescent="0.2">
      <c r="B722" s="93"/>
    </row>
    <row r="723" spans="2:2" ht="12.75" customHeight="1" x14ac:dyDescent="0.2">
      <c r="B723" s="93"/>
    </row>
    <row r="724" spans="2:2" ht="12.75" customHeight="1" x14ac:dyDescent="0.2">
      <c r="B724" s="93"/>
    </row>
    <row r="725" spans="2:2" ht="12.75" customHeight="1" x14ac:dyDescent="0.2">
      <c r="B725" s="93"/>
    </row>
    <row r="726" spans="2:2" ht="12.75" customHeight="1" x14ac:dyDescent="0.2">
      <c r="B726" s="93"/>
    </row>
    <row r="727" spans="2:2" ht="12.75" customHeight="1" x14ac:dyDescent="0.2">
      <c r="B727" s="93"/>
    </row>
    <row r="728" spans="2:2" ht="12.75" customHeight="1" x14ac:dyDescent="0.2">
      <c r="B728" s="93"/>
    </row>
    <row r="729" spans="2:2" ht="12.75" customHeight="1" x14ac:dyDescent="0.2">
      <c r="B729" s="93"/>
    </row>
    <row r="730" spans="2:2" ht="12.75" customHeight="1" x14ac:dyDescent="0.2">
      <c r="B730" s="93"/>
    </row>
    <row r="731" spans="2:2" ht="12.75" customHeight="1" x14ac:dyDescent="0.2">
      <c r="B731" s="93"/>
    </row>
    <row r="732" spans="2:2" ht="12.75" customHeight="1" x14ac:dyDescent="0.2">
      <c r="B732" s="93"/>
    </row>
    <row r="733" spans="2:2" ht="12.75" customHeight="1" x14ac:dyDescent="0.2">
      <c r="B733" s="93"/>
    </row>
    <row r="734" spans="2:2" ht="12.75" customHeight="1" x14ac:dyDescent="0.2">
      <c r="B734" s="93"/>
    </row>
    <row r="735" spans="2:2" ht="12.75" customHeight="1" x14ac:dyDescent="0.2">
      <c r="B735" s="93"/>
    </row>
    <row r="736" spans="2:2" ht="12.75" customHeight="1" x14ac:dyDescent="0.2">
      <c r="B736" s="93"/>
    </row>
    <row r="737" spans="2:2" ht="12.75" customHeight="1" x14ac:dyDescent="0.2">
      <c r="B737" s="93"/>
    </row>
    <row r="738" spans="2:2" ht="12.75" customHeight="1" x14ac:dyDescent="0.2">
      <c r="B738" s="93"/>
    </row>
    <row r="739" spans="2:2" ht="12.75" customHeight="1" x14ac:dyDescent="0.2">
      <c r="B739" s="93"/>
    </row>
    <row r="740" spans="2:2" ht="12.75" customHeight="1" x14ac:dyDescent="0.2">
      <c r="B740" s="93"/>
    </row>
    <row r="741" spans="2:2" ht="12.75" customHeight="1" x14ac:dyDescent="0.2">
      <c r="B741" s="93"/>
    </row>
    <row r="742" spans="2:2" ht="12.75" customHeight="1" x14ac:dyDescent="0.2">
      <c r="B742" s="93"/>
    </row>
    <row r="743" spans="2:2" ht="12.75" customHeight="1" x14ac:dyDescent="0.2">
      <c r="B743" s="93"/>
    </row>
    <row r="744" spans="2:2" ht="12.75" customHeight="1" x14ac:dyDescent="0.2">
      <c r="B744" s="93"/>
    </row>
    <row r="745" spans="2:2" ht="12.75" customHeight="1" x14ac:dyDescent="0.2">
      <c r="B745" s="93"/>
    </row>
    <row r="746" spans="2:2" ht="12.75" customHeight="1" x14ac:dyDescent="0.2">
      <c r="B746" s="93"/>
    </row>
    <row r="747" spans="2:2" ht="12.75" customHeight="1" x14ac:dyDescent="0.2">
      <c r="B747" s="93"/>
    </row>
    <row r="748" spans="2:2" ht="12.75" customHeight="1" x14ac:dyDescent="0.2">
      <c r="B748" s="93"/>
    </row>
    <row r="749" spans="2:2" ht="12.75" customHeight="1" x14ac:dyDescent="0.2">
      <c r="B749" s="93"/>
    </row>
    <row r="750" spans="2:2" ht="12.75" customHeight="1" x14ac:dyDescent="0.2">
      <c r="B750" s="93"/>
    </row>
    <row r="751" spans="2:2" ht="12.75" customHeight="1" x14ac:dyDescent="0.2">
      <c r="B751" s="93"/>
    </row>
    <row r="752" spans="2:2" ht="12.75" customHeight="1" x14ac:dyDescent="0.2">
      <c r="B752" s="93"/>
    </row>
    <row r="753" spans="2:2" ht="12.75" customHeight="1" x14ac:dyDescent="0.2">
      <c r="B753" s="93"/>
    </row>
    <row r="754" spans="2:2" ht="12.75" customHeight="1" x14ac:dyDescent="0.2">
      <c r="B754" s="93"/>
    </row>
    <row r="755" spans="2:2" ht="12.75" customHeight="1" x14ac:dyDescent="0.2">
      <c r="B755" s="93"/>
    </row>
    <row r="756" spans="2:2" ht="12.75" customHeight="1" x14ac:dyDescent="0.2">
      <c r="B756" s="93"/>
    </row>
    <row r="757" spans="2:2" ht="12.75" customHeight="1" x14ac:dyDescent="0.2">
      <c r="B757" s="93"/>
    </row>
    <row r="758" spans="2:2" ht="12.75" customHeight="1" x14ac:dyDescent="0.2">
      <c r="B758" s="93"/>
    </row>
    <row r="759" spans="2:2" ht="12.75" customHeight="1" x14ac:dyDescent="0.2">
      <c r="B759" s="93"/>
    </row>
    <row r="760" spans="2:2" ht="12.75" customHeight="1" x14ac:dyDescent="0.2">
      <c r="B760" s="93"/>
    </row>
    <row r="761" spans="2:2" ht="12.75" customHeight="1" x14ac:dyDescent="0.2">
      <c r="B761" s="93"/>
    </row>
    <row r="762" spans="2:2" ht="12.75" customHeight="1" x14ac:dyDescent="0.2">
      <c r="B762" s="93"/>
    </row>
    <row r="763" spans="2:2" ht="12.75" customHeight="1" x14ac:dyDescent="0.2">
      <c r="B763" s="93"/>
    </row>
    <row r="764" spans="2:2" ht="12.75" customHeight="1" x14ac:dyDescent="0.2">
      <c r="B764" s="93"/>
    </row>
    <row r="765" spans="2:2" ht="12.75" customHeight="1" x14ac:dyDescent="0.2">
      <c r="B765" s="93"/>
    </row>
    <row r="766" spans="2:2" ht="12.75" customHeight="1" x14ac:dyDescent="0.2">
      <c r="B766" s="93"/>
    </row>
    <row r="767" spans="2:2" ht="12.75" customHeight="1" x14ac:dyDescent="0.2">
      <c r="B767" s="93"/>
    </row>
    <row r="768" spans="2:2" ht="12.75" customHeight="1" x14ac:dyDescent="0.2">
      <c r="B768" s="93"/>
    </row>
    <row r="769" spans="2:2" ht="12.75" customHeight="1" x14ac:dyDescent="0.2">
      <c r="B769" s="93"/>
    </row>
    <row r="770" spans="2:2" ht="12.75" customHeight="1" x14ac:dyDescent="0.2">
      <c r="B770" s="93"/>
    </row>
    <row r="771" spans="2:2" ht="12.75" customHeight="1" x14ac:dyDescent="0.2">
      <c r="B771" s="93"/>
    </row>
    <row r="772" spans="2:2" ht="12.75" customHeight="1" x14ac:dyDescent="0.2">
      <c r="B772" s="93"/>
    </row>
    <row r="773" spans="2:2" ht="12.75" customHeight="1" x14ac:dyDescent="0.2">
      <c r="B773" s="93"/>
    </row>
    <row r="774" spans="2:2" ht="12.75" customHeight="1" x14ac:dyDescent="0.2">
      <c r="B774" s="93"/>
    </row>
    <row r="775" spans="2:2" ht="12.75" customHeight="1" x14ac:dyDescent="0.2">
      <c r="B775" s="93"/>
    </row>
    <row r="776" spans="2:2" ht="12.75" customHeight="1" x14ac:dyDescent="0.2">
      <c r="B776" s="93"/>
    </row>
    <row r="777" spans="2:2" ht="12.75" customHeight="1" x14ac:dyDescent="0.2">
      <c r="B777" s="93"/>
    </row>
    <row r="778" spans="2:2" ht="12.75" customHeight="1" x14ac:dyDescent="0.2">
      <c r="B778" s="93"/>
    </row>
    <row r="779" spans="2:2" ht="12.75" customHeight="1" x14ac:dyDescent="0.2">
      <c r="B779" s="93"/>
    </row>
    <row r="780" spans="2:2" ht="12.75" customHeight="1" x14ac:dyDescent="0.2">
      <c r="B780" s="93"/>
    </row>
    <row r="781" spans="2:2" ht="12.75" customHeight="1" x14ac:dyDescent="0.2">
      <c r="B781" s="93"/>
    </row>
    <row r="782" spans="2:2" ht="12.75" customHeight="1" x14ac:dyDescent="0.2">
      <c r="B782" s="93"/>
    </row>
    <row r="783" spans="2:2" ht="12.75" customHeight="1" x14ac:dyDescent="0.2">
      <c r="B783" s="93"/>
    </row>
    <row r="784" spans="2:2" ht="12.75" customHeight="1" x14ac:dyDescent="0.2">
      <c r="B784" s="93"/>
    </row>
    <row r="785" spans="2:2" ht="12.75" customHeight="1" x14ac:dyDescent="0.2">
      <c r="B785" s="93"/>
    </row>
    <row r="786" spans="2:2" ht="12.75" customHeight="1" x14ac:dyDescent="0.2">
      <c r="B786" s="93"/>
    </row>
    <row r="787" spans="2:2" ht="12.75" customHeight="1" x14ac:dyDescent="0.2">
      <c r="B787" s="93"/>
    </row>
    <row r="788" spans="2:2" ht="12.75" customHeight="1" x14ac:dyDescent="0.2">
      <c r="B788" s="93"/>
    </row>
    <row r="789" spans="2:2" ht="12.75" customHeight="1" x14ac:dyDescent="0.2">
      <c r="B789" s="93"/>
    </row>
    <row r="790" spans="2:2" ht="12.75" customHeight="1" x14ac:dyDescent="0.2">
      <c r="B790" s="93"/>
    </row>
    <row r="791" spans="2:2" ht="12.75" customHeight="1" x14ac:dyDescent="0.2">
      <c r="B791" s="93"/>
    </row>
    <row r="792" spans="2:2" ht="12.75" customHeight="1" x14ac:dyDescent="0.2">
      <c r="B792" s="93"/>
    </row>
    <row r="793" spans="2:2" ht="12.75" customHeight="1" x14ac:dyDescent="0.2">
      <c r="B793" s="93"/>
    </row>
    <row r="794" spans="2:2" ht="12.75" customHeight="1" x14ac:dyDescent="0.2">
      <c r="B794" s="93"/>
    </row>
    <row r="795" spans="2:2" ht="12.75" customHeight="1" x14ac:dyDescent="0.2">
      <c r="B795" s="93"/>
    </row>
    <row r="796" spans="2:2" ht="12.75" customHeight="1" x14ac:dyDescent="0.2">
      <c r="B796" s="93"/>
    </row>
    <row r="797" spans="2:2" ht="12.75" customHeight="1" x14ac:dyDescent="0.2">
      <c r="B797" s="93"/>
    </row>
    <row r="798" spans="2:2" ht="12.75" customHeight="1" x14ac:dyDescent="0.2">
      <c r="B798" s="93"/>
    </row>
    <row r="799" spans="2:2" ht="12.75" customHeight="1" x14ac:dyDescent="0.2">
      <c r="B799" s="93"/>
    </row>
    <row r="800" spans="2:2" ht="12.75" customHeight="1" x14ac:dyDescent="0.2">
      <c r="B800" s="93"/>
    </row>
    <row r="801" spans="2:2" ht="12.75" customHeight="1" x14ac:dyDescent="0.2">
      <c r="B801" s="93"/>
    </row>
    <row r="802" spans="2:2" ht="12.75" customHeight="1" x14ac:dyDescent="0.2">
      <c r="B802" s="93"/>
    </row>
    <row r="803" spans="2:2" ht="12.75" customHeight="1" x14ac:dyDescent="0.2">
      <c r="B803" s="93"/>
    </row>
    <row r="804" spans="2:2" ht="12.75" customHeight="1" x14ac:dyDescent="0.2">
      <c r="B804" s="93"/>
    </row>
    <row r="805" spans="2:2" ht="12.75" customHeight="1" x14ac:dyDescent="0.2">
      <c r="B805" s="93"/>
    </row>
    <row r="806" spans="2:2" ht="12.75" customHeight="1" x14ac:dyDescent="0.2">
      <c r="B806" s="93"/>
    </row>
    <row r="807" spans="2:2" ht="12.75" customHeight="1" x14ac:dyDescent="0.2">
      <c r="B807" s="93"/>
    </row>
    <row r="808" spans="2:2" ht="12.75" customHeight="1" x14ac:dyDescent="0.2">
      <c r="B808" s="93"/>
    </row>
    <row r="809" spans="2:2" ht="12.75" customHeight="1" x14ac:dyDescent="0.2">
      <c r="B809" s="93"/>
    </row>
    <row r="810" spans="2:2" ht="12.75" customHeight="1" x14ac:dyDescent="0.2">
      <c r="B810" s="93"/>
    </row>
    <row r="811" spans="2:2" ht="12.75" customHeight="1" x14ac:dyDescent="0.2">
      <c r="B811" s="93"/>
    </row>
    <row r="812" spans="2:2" ht="12.75" customHeight="1" x14ac:dyDescent="0.2">
      <c r="B812" s="93"/>
    </row>
    <row r="813" spans="2:2" ht="12.75" customHeight="1" x14ac:dyDescent="0.2">
      <c r="B813" s="93"/>
    </row>
    <row r="814" spans="2:2" ht="12.75" customHeight="1" x14ac:dyDescent="0.2">
      <c r="B814" s="93"/>
    </row>
    <row r="815" spans="2:2" ht="12.75" customHeight="1" x14ac:dyDescent="0.2">
      <c r="B815" s="93"/>
    </row>
    <row r="816" spans="2:2" ht="12.75" customHeight="1" x14ac:dyDescent="0.2">
      <c r="B816" s="93"/>
    </row>
    <row r="817" spans="2:2" ht="12.75" customHeight="1" x14ac:dyDescent="0.2">
      <c r="B817" s="93"/>
    </row>
    <row r="818" spans="2:2" ht="12.75" customHeight="1" x14ac:dyDescent="0.2">
      <c r="B818" s="93"/>
    </row>
    <row r="819" spans="2:2" ht="12.75" customHeight="1" x14ac:dyDescent="0.2">
      <c r="B819" s="93"/>
    </row>
    <row r="820" spans="2:2" ht="12.75" customHeight="1" x14ac:dyDescent="0.2">
      <c r="B820" s="93"/>
    </row>
    <row r="821" spans="2:2" ht="12.75" customHeight="1" x14ac:dyDescent="0.2">
      <c r="B821" s="93"/>
    </row>
    <row r="822" spans="2:2" ht="12.75" customHeight="1" x14ac:dyDescent="0.2">
      <c r="B822" s="93"/>
    </row>
    <row r="823" spans="2:2" ht="12.75" customHeight="1" x14ac:dyDescent="0.2">
      <c r="B823" s="93"/>
    </row>
    <row r="824" spans="2:2" ht="12.75" customHeight="1" x14ac:dyDescent="0.2">
      <c r="B824" s="93"/>
    </row>
    <row r="825" spans="2:2" ht="12.75" customHeight="1" x14ac:dyDescent="0.2">
      <c r="B825" s="93"/>
    </row>
    <row r="826" spans="2:2" ht="12.75" customHeight="1" x14ac:dyDescent="0.2">
      <c r="B826" s="93"/>
    </row>
    <row r="827" spans="2:2" ht="12.75" customHeight="1" x14ac:dyDescent="0.2">
      <c r="B827" s="93"/>
    </row>
    <row r="828" spans="2:2" ht="12.75" customHeight="1" x14ac:dyDescent="0.2">
      <c r="B828" s="93"/>
    </row>
    <row r="829" spans="2:2" ht="12.75" customHeight="1" x14ac:dyDescent="0.2">
      <c r="B829" s="93"/>
    </row>
    <row r="830" spans="2:2" ht="12.75" customHeight="1" x14ac:dyDescent="0.2">
      <c r="B830" s="93"/>
    </row>
    <row r="831" spans="2:2" ht="12.75" customHeight="1" x14ac:dyDescent="0.2">
      <c r="B831" s="93"/>
    </row>
    <row r="832" spans="2:2" ht="12.75" customHeight="1" x14ac:dyDescent="0.2">
      <c r="B832" s="93"/>
    </row>
    <row r="833" spans="2:2" ht="12.75" customHeight="1" x14ac:dyDescent="0.2">
      <c r="B833" s="93"/>
    </row>
    <row r="834" spans="2:2" ht="12.75" customHeight="1" x14ac:dyDescent="0.2">
      <c r="B834" s="93"/>
    </row>
    <row r="835" spans="2:2" ht="12.75" customHeight="1" x14ac:dyDescent="0.2">
      <c r="B835" s="93"/>
    </row>
    <row r="836" spans="2:2" ht="12.75" customHeight="1" x14ac:dyDescent="0.2">
      <c r="B836" s="93"/>
    </row>
    <row r="837" spans="2:2" ht="12.75" customHeight="1" x14ac:dyDescent="0.2">
      <c r="B837" s="93"/>
    </row>
    <row r="838" spans="2:2" ht="12.75" customHeight="1" x14ac:dyDescent="0.2">
      <c r="B838" s="93"/>
    </row>
    <row r="839" spans="2:2" ht="12.75" customHeight="1" x14ac:dyDescent="0.2">
      <c r="B839" s="93"/>
    </row>
    <row r="840" spans="2:2" ht="12.75" customHeight="1" x14ac:dyDescent="0.2">
      <c r="B840" s="93"/>
    </row>
    <row r="841" spans="2:2" ht="12.75" customHeight="1" x14ac:dyDescent="0.2">
      <c r="B841" s="93"/>
    </row>
    <row r="842" spans="2:2" ht="12.75" customHeight="1" x14ac:dyDescent="0.2">
      <c r="B842" s="93"/>
    </row>
    <row r="843" spans="2:2" ht="12.75" customHeight="1" x14ac:dyDescent="0.2">
      <c r="B843" s="93"/>
    </row>
    <row r="844" spans="2:2" ht="12.75" customHeight="1" x14ac:dyDescent="0.2">
      <c r="B844" s="93"/>
    </row>
    <row r="845" spans="2:2" ht="12.75" customHeight="1" x14ac:dyDescent="0.2">
      <c r="B845" s="93"/>
    </row>
    <row r="846" spans="2:2" ht="12.75" customHeight="1" x14ac:dyDescent="0.2">
      <c r="B846" s="93"/>
    </row>
    <row r="847" spans="2:2" ht="12.75" customHeight="1" x14ac:dyDescent="0.2">
      <c r="B847" s="93"/>
    </row>
    <row r="848" spans="2:2" ht="12.75" customHeight="1" x14ac:dyDescent="0.2">
      <c r="B848" s="93"/>
    </row>
    <row r="849" spans="2:2" ht="12.75" customHeight="1" x14ac:dyDescent="0.2">
      <c r="B849" s="93"/>
    </row>
    <row r="850" spans="2:2" ht="12.75" customHeight="1" x14ac:dyDescent="0.2">
      <c r="B850" s="93"/>
    </row>
    <row r="851" spans="2:2" ht="12.75" customHeight="1" x14ac:dyDescent="0.2">
      <c r="B851" s="93"/>
    </row>
    <row r="852" spans="2:2" ht="12.75" customHeight="1" x14ac:dyDescent="0.2">
      <c r="B852" s="93"/>
    </row>
    <row r="853" spans="2:2" ht="12.75" customHeight="1" x14ac:dyDescent="0.2">
      <c r="B853" s="93"/>
    </row>
    <row r="854" spans="2:2" ht="12.75" customHeight="1" x14ac:dyDescent="0.2">
      <c r="B854" s="93"/>
    </row>
    <row r="855" spans="2:2" ht="12.75" customHeight="1" x14ac:dyDescent="0.2">
      <c r="B855" s="93"/>
    </row>
    <row r="856" spans="2:2" ht="12.75" customHeight="1" x14ac:dyDescent="0.2">
      <c r="B856" s="93"/>
    </row>
    <row r="857" spans="2:2" ht="12.75" customHeight="1" x14ac:dyDescent="0.2">
      <c r="B857" s="93"/>
    </row>
    <row r="858" spans="2:2" ht="12.75" customHeight="1" x14ac:dyDescent="0.2">
      <c r="B858" s="93"/>
    </row>
    <row r="859" spans="2:2" ht="12.75" customHeight="1" x14ac:dyDescent="0.2">
      <c r="B859" s="93"/>
    </row>
    <row r="860" spans="2:2" ht="12.75" customHeight="1" x14ac:dyDescent="0.2">
      <c r="B860" s="93"/>
    </row>
    <row r="861" spans="2:2" ht="12.75" customHeight="1" x14ac:dyDescent="0.2">
      <c r="B861" s="93"/>
    </row>
    <row r="862" spans="2:2" ht="12.75" customHeight="1" x14ac:dyDescent="0.2">
      <c r="B862" s="93"/>
    </row>
    <row r="863" spans="2:2" ht="12.75" customHeight="1" x14ac:dyDescent="0.2">
      <c r="B863" s="93"/>
    </row>
    <row r="864" spans="2:2" ht="12.75" customHeight="1" x14ac:dyDescent="0.2">
      <c r="B864" s="93"/>
    </row>
    <row r="865" spans="2:2" ht="12.75" customHeight="1" x14ac:dyDescent="0.2">
      <c r="B865" s="93"/>
    </row>
    <row r="866" spans="2:2" ht="12.75" customHeight="1" x14ac:dyDescent="0.2">
      <c r="B866" s="93"/>
    </row>
    <row r="867" spans="2:2" ht="12.75" customHeight="1" x14ac:dyDescent="0.2">
      <c r="B867" s="93"/>
    </row>
    <row r="868" spans="2:2" ht="12.75" customHeight="1" x14ac:dyDescent="0.2">
      <c r="B868" s="93"/>
    </row>
    <row r="869" spans="2:2" ht="12.75" customHeight="1" x14ac:dyDescent="0.2">
      <c r="B869" s="93"/>
    </row>
    <row r="870" spans="2:2" ht="12.75" customHeight="1" x14ac:dyDescent="0.2">
      <c r="B870" s="93"/>
    </row>
    <row r="871" spans="2:2" ht="12.75" customHeight="1" x14ac:dyDescent="0.2">
      <c r="B871" s="93"/>
    </row>
    <row r="872" spans="2:2" ht="12.75" customHeight="1" x14ac:dyDescent="0.2">
      <c r="B872" s="93"/>
    </row>
    <row r="873" spans="2:2" ht="12.75" customHeight="1" x14ac:dyDescent="0.2">
      <c r="B873" s="93"/>
    </row>
    <row r="874" spans="2:2" ht="12.75" customHeight="1" x14ac:dyDescent="0.2">
      <c r="B874" s="93"/>
    </row>
    <row r="875" spans="2:2" ht="12.75" customHeight="1" x14ac:dyDescent="0.2">
      <c r="B875" s="93"/>
    </row>
    <row r="876" spans="2:2" ht="12.75" customHeight="1" x14ac:dyDescent="0.2">
      <c r="B876" s="93"/>
    </row>
    <row r="877" spans="2:2" ht="12.75" customHeight="1" x14ac:dyDescent="0.2">
      <c r="B877" s="93"/>
    </row>
    <row r="878" spans="2:2" ht="12.75" customHeight="1" x14ac:dyDescent="0.2">
      <c r="B878" s="93"/>
    </row>
    <row r="879" spans="2:2" ht="12.75" customHeight="1" x14ac:dyDescent="0.2">
      <c r="B879" s="93"/>
    </row>
    <row r="880" spans="2:2" ht="12.75" customHeight="1" x14ac:dyDescent="0.2">
      <c r="B880" s="93"/>
    </row>
    <row r="881" spans="2:2" ht="12.75" customHeight="1" x14ac:dyDescent="0.2">
      <c r="B881" s="93"/>
    </row>
    <row r="882" spans="2:2" ht="12.75" customHeight="1" x14ac:dyDescent="0.2">
      <c r="B882" s="93"/>
    </row>
    <row r="883" spans="2:2" ht="12.75" customHeight="1" x14ac:dyDescent="0.2">
      <c r="B883" s="93"/>
    </row>
    <row r="884" spans="2:2" ht="12.75" customHeight="1" x14ac:dyDescent="0.2">
      <c r="B884" s="93"/>
    </row>
    <row r="885" spans="2:2" ht="12.75" customHeight="1" x14ac:dyDescent="0.2">
      <c r="B885" s="93"/>
    </row>
    <row r="886" spans="2:2" ht="12.75" customHeight="1" x14ac:dyDescent="0.2">
      <c r="B886" s="93"/>
    </row>
    <row r="887" spans="2:2" ht="12.75" customHeight="1" x14ac:dyDescent="0.2">
      <c r="B887" s="93"/>
    </row>
    <row r="888" spans="2:2" ht="12.75" customHeight="1" x14ac:dyDescent="0.2">
      <c r="B888" s="93"/>
    </row>
    <row r="889" spans="2:2" ht="12.75" customHeight="1" x14ac:dyDescent="0.2">
      <c r="B889" s="93"/>
    </row>
    <row r="890" spans="2:2" ht="12.75" customHeight="1" x14ac:dyDescent="0.2">
      <c r="B890" s="93"/>
    </row>
    <row r="891" spans="2:2" ht="12.75" customHeight="1" x14ac:dyDescent="0.2">
      <c r="B891" s="93"/>
    </row>
    <row r="892" spans="2:2" ht="12.75" customHeight="1" x14ac:dyDescent="0.2">
      <c r="B892" s="93"/>
    </row>
    <row r="893" spans="2:2" ht="12.75" customHeight="1" x14ac:dyDescent="0.2">
      <c r="B893" s="93"/>
    </row>
    <row r="894" spans="2:2" ht="12.75" customHeight="1" x14ac:dyDescent="0.2">
      <c r="B894" s="93"/>
    </row>
    <row r="895" spans="2:2" ht="12.75" customHeight="1" x14ac:dyDescent="0.2">
      <c r="B895" s="93"/>
    </row>
    <row r="896" spans="2:2" ht="12.75" customHeight="1" x14ac:dyDescent="0.2">
      <c r="B896" s="93"/>
    </row>
    <row r="897" spans="2:2" ht="12.75" customHeight="1" x14ac:dyDescent="0.2">
      <c r="B897" s="93"/>
    </row>
    <row r="898" spans="2:2" ht="12.75" customHeight="1" x14ac:dyDescent="0.2">
      <c r="B898" s="93"/>
    </row>
    <row r="899" spans="2:2" ht="12.75" customHeight="1" x14ac:dyDescent="0.2">
      <c r="B899" s="93"/>
    </row>
    <row r="900" spans="2:2" ht="12.75" customHeight="1" x14ac:dyDescent="0.2">
      <c r="B900" s="93"/>
    </row>
    <row r="901" spans="2:2" ht="12.75" customHeight="1" x14ac:dyDescent="0.2">
      <c r="B901" s="93"/>
    </row>
    <row r="902" spans="2:2" ht="12.75" customHeight="1" x14ac:dyDescent="0.2">
      <c r="B902" s="93"/>
    </row>
    <row r="903" spans="2:2" ht="12.75" customHeight="1" x14ac:dyDescent="0.2">
      <c r="B903" s="93"/>
    </row>
    <row r="904" spans="2:2" ht="12.75" customHeight="1" x14ac:dyDescent="0.2">
      <c r="B904" s="93"/>
    </row>
    <row r="905" spans="2:2" ht="12.75" customHeight="1" x14ac:dyDescent="0.2">
      <c r="B905" s="93"/>
    </row>
    <row r="906" spans="2:2" ht="12.75" customHeight="1" x14ac:dyDescent="0.2">
      <c r="B906" s="93"/>
    </row>
    <row r="907" spans="2:2" ht="12.75" customHeight="1" x14ac:dyDescent="0.2">
      <c r="B907" s="93"/>
    </row>
    <row r="908" spans="2:2" ht="12.75" customHeight="1" x14ac:dyDescent="0.2">
      <c r="B908" s="93"/>
    </row>
    <row r="909" spans="2:2" ht="12.75" customHeight="1" x14ac:dyDescent="0.2">
      <c r="B909" s="93"/>
    </row>
    <row r="910" spans="2:2" ht="12.75" customHeight="1" x14ac:dyDescent="0.2">
      <c r="B910" s="93"/>
    </row>
    <row r="911" spans="2:2" ht="12.75" customHeight="1" x14ac:dyDescent="0.2">
      <c r="B911" s="93"/>
    </row>
    <row r="912" spans="2:2" ht="12.75" customHeight="1" x14ac:dyDescent="0.2">
      <c r="B912" s="93"/>
    </row>
    <row r="913" spans="2:2" ht="12.75" customHeight="1" x14ac:dyDescent="0.2">
      <c r="B913" s="93"/>
    </row>
    <row r="914" spans="2:2" ht="12.75" customHeight="1" x14ac:dyDescent="0.2">
      <c r="B914" s="93"/>
    </row>
    <row r="915" spans="2:2" ht="12.75" customHeight="1" x14ac:dyDescent="0.2">
      <c r="B915" s="93"/>
    </row>
    <row r="916" spans="2:2" ht="12.75" customHeight="1" x14ac:dyDescent="0.2">
      <c r="B916" s="93"/>
    </row>
    <row r="917" spans="2:2" ht="12.75" customHeight="1" x14ac:dyDescent="0.2">
      <c r="B917" s="93"/>
    </row>
    <row r="918" spans="2:2" ht="12.75" customHeight="1" x14ac:dyDescent="0.2">
      <c r="B918" s="93"/>
    </row>
    <row r="919" spans="2:2" ht="12.75" customHeight="1" x14ac:dyDescent="0.2">
      <c r="B919" s="93"/>
    </row>
    <row r="920" spans="2:2" ht="12.75" customHeight="1" x14ac:dyDescent="0.2">
      <c r="B920" s="93"/>
    </row>
    <row r="921" spans="2:2" ht="12.75" customHeight="1" x14ac:dyDescent="0.2">
      <c r="B921" s="93"/>
    </row>
    <row r="922" spans="2:2" ht="12.75" customHeight="1" x14ac:dyDescent="0.2">
      <c r="B922" s="93"/>
    </row>
    <row r="923" spans="2:2" ht="12.75" customHeight="1" x14ac:dyDescent="0.2">
      <c r="B923" s="93"/>
    </row>
    <row r="924" spans="2:2" ht="12.75" customHeight="1" x14ac:dyDescent="0.2">
      <c r="B924" s="93"/>
    </row>
    <row r="925" spans="2:2" ht="12.75" customHeight="1" x14ac:dyDescent="0.2">
      <c r="B925" s="93"/>
    </row>
    <row r="926" spans="2:2" ht="12.75" customHeight="1" x14ac:dyDescent="0.2">
      <c r="B926" s="93"/>
    </row>
    <row r="927" spans="2:2" ht="12.75" customHeight="1" x14ac:dyDescent="0.2">
      <c r="B927" s="93"/>
    </row>
    <row r="928" spans="2:2" ht="12.75" customHeight="1" x14ac:dyDescent="0.2">
      <c r="B928" s="93"/>
    </row>
    <row r="929" spans="2:2" ht="12.75" customHeight="1" x14ac:dyDescent="0.2">
      <c r="B929" s="93"/>
    </row>
    <row r="930" spans="2:2" ht="12.75" customHeight="1" x14ac:dyDescent="0.2">
      <c r="B930" s="93"/>
    </row>
    <row r="931" spans="2:2" ht="12.75" customHeight="1" x14ac:dyDescent="0.2">
      <c r="B931" s="93"/>
    </row>
    <row r="932" spans="2:2" ht="12.75" customHeight="1" x14ac:dyDescent="0.2">
      <c r="B932" s="93"/>
    </row>
    <row r="933" spans="2:2" ht="12.75" customHeight="1" x14ac:dyDescent="0.2">
      <c r="B933" s="93"/>
    </row>
    <row r="934" spans="2:2" ht="12.75" customHeight="1" x14ac:dyDescent="0.2">
      <c r="B934" s="93"/>
    </row>
    <row r="935" spans="2:2" ht="12.75" customHeight="1" x14ac:dyDescent="0.2">
      <c r="B935" s="93"/>
    </row>
    <row r="936" spans="2:2" ht="12.75" customHeight="1" x14ac:dyDescent="0.2">
      <c r="B936" s="93"/>
    </row>
    <row r="937" spans="2:2" ht="12.75" customHeight="1" x14ac:dyDescent="0.2">
      <c r="B937" s="93"/>
    </row>
    <row r="938" spans="2:2" ht="12.75" customHeight="1" x14ac:dyDescent="0.2">
      <c r="B938" s="93"/>
    </row>
    <row r="939" spans="2:2" ht="12.75" customHeight="1" x14ac:dyDescent="0.2">
      <c r="B939" s="93"/>
    </row>
    <row r="940" spans="2:2" ht="12.75" customHeight="1" x14ac:dyDescent="0.2">
      <c r="B940" s="93"/>
    </row>
    <row r="941" spans="2:2" ht="12.75" customHeight="1" x14ac:dyDescent="0.2">
      <c r="B941" s="93"/>
    </row>
    <row r="942" spans="2:2" ht="12.75" customHeight="1" x14ac:dyDescent="0.2">
      <c r="B942" s="93"/>
    </row>
    <row r="943" spans="2:2" ht="12.75" customHeight="1" x14ac:dyDescent="0.2">
      <c r="B943" s="93"/>
    </row>
    <row r="944" spans="2:2" ht="12.75" customHeight="1" x14ac:dyDescent="0.2">
      <c r="B944" s="93"/>
    </row>
    <row r="945" spans="2:2" ht="12.75" customHeight="1" x14ac:dyDescent="0.2">
      <c r="B945" s="93"/>
    </row>
    <row r="946" spans="2:2" ht="12.75" customHeight="1" x14ac:dyDescent="0.2">
      <c r="B946" s="93"/>
    </row>
    <row r="947" spans="2:2" ht="12.75" customHeight="1" x14ac:dyDescent="0.2">
      <c r="B947" s="93"/>
    </row>
    <row r="948" spans="2:2" ht="12.75" customHeight="1" x14ac:dyDescent="0.2">
      <c r="B948" s="93"/>
    </row>
    <row r="949" spans="2:2" ht="12.75" customHeight="1" x14ac:dyDescent="0.2">
      <c r="B949" s="93"/>
    </row>
    <row r="950" spans="2:2" ht="12.75" customHeight="1" x14ac:dyDescent="0.2">
      <c r="B950" s="93"/>
    </row>
    <row r="951" spans="2:2" ht="12.75" customHeight="1" x14ac:dyDescent="0.2">
      <c r="B951" s="93"/>
    </row>
    <row r="952" spans="2:2" ht="12.75" customHeight="1" x14ac:dyDescent="0.2">
      <c r="B952" s="93"/>
    </row>
    <row r="953" spans="2:2" ht="12.75" customHeight="1" x14ac:dyDescent="0.2">
      <c r="B953" s="93"/>
    </row>
    <row r="954" spans="2:2" ht="12.75" customHeight="1" x14ac:dyDescent="0.2">
      <c r="B954" s="93"/>
    </row>
    <row r="955" spans="2:2" ht="12.75" customHeight="1" x14ac:dyDescent="0.2">
      <c r="B955" s="93"/>
    </row>
    <row r="956" spans="2:2" ht="12.75" customHeight="1" x14ac:dyDescent="0.2">
      <c r="B956" s="93"/>
    </row>
    <row r="957" spans="2:2" ht="12.75" customHeight="1" x14ac:dyDescent="0.2"/>
    <row r="958" spans="2:2" ht="12.75" customHeight="1" x14ac:dyDescent="0.2"/>
    <row r="959" spans="2:2" ht="12.75" customHeight="1" x14ac:dyDescent="0.2"/>
    <row r="960" spans="2:2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  <row r="1001" ht="12.75" customHeight="1" x14ac:dyDescent="0.2"/>
  </sheetData>
  <phoneticPr fontId="24" type="noConversion"/>
  <hyperlinks>
    <hyperlink ref="A205" r:id="rId1" display="http://www.konkoly.hu/cgi-bin/IBVS?1715" xr:uid="{00000000-0004-0000-0700-000000000000}"/>
    <hyperlink ref="A206" r:id="rId2" display="http://www.konkoly.hu/cgi-bin/IBVS?1715" xr:uid="{00000000-0004-0000-0700-000001000000}"/>
    <hyperlink ref="A207" r:id="rId3" display="http://www.konkoly.hu/cgi-bin/IBVS?1715" xr:uid="{00000000-0004-0000-0700-000002000000}"/>
    <hyperlink ref="A208" r:id="rId4" display="http://www.konkoly.hu/cgi-bin/IBVS?1249" xr:uid="{00000000-0004-0000-0700-000003000000}"/>
    <hyperlink ref="A209" r:id="rId5" display="http://www.konkoly.hu/cgi-bin/IBVS?1249" xr:uid="{00000000-0004-0000-0700-000004000000}"/>
    <hyperlink ref="A233" r:id="rId6" display="http://www.konkoly.hu/cgi-bin/IBVS?1249" xr:uid="{00000000-0004-0000-0700-000005000000}"/>
    <hyperlink ref="A234" r:id="rId7" display="http://www.konkoly.hu/cgi-bin/IBVS?1249" xr:uid="{00000000-0004-0000-0700-000006000000}"/>
    <hyperlink ref="A236" r:id="rId8" display="http://www.konkoly.hu/cgi-bin/IBVS?1249" xr:uid="{00000000-0004-0000-0700-000007000000}"/>
    <hyperlink ref="A311" r:id="rId9" display="http://www.bav-astro.de/sfs/BAVM_link.php?BAVMnr=34" xr:uid="{00000000-0004-0000-0700-000008000000}"/>
    <hyperlink ref="A312" r:id="rId10" display="http://www.bav-astro.de/sfs/BAVM_link.php?BAVMnr=34" xr:uid="{00000000-0004-0000-0700-000009000000}"/>
    <hyperlink ref="A329" r:id="rId11" display="http://www.bav-astro.de/sfs/BAVM_link.php?BAVMnr=39" xr:uid="{00000000-0004-0000-0700-00000A000000}"/>
    <hyperlink ref="A334" r:id="rId12" display="http://www.bav-astro.de/sfs/BAVM_link.php?BAVMnr=39" xr:uid="{00000000-0004-0000-0700-00000B000000}"/>
    <hyperlink ref="A335" r:id="rId13" display="http://www.bav-astro.de/sfs/BAVM_link.php?BAVMnr=39" xr:uid="{00000000-0004-0000-0700-00000C000000}"/>
    <hyperlink ref="A337" r:id="rId14" display="http://www.bav-astro.de/sfs/BAVM_link.php?BAVMnr=50" xr:uid="{00000000-0004-0000-0700-00000D000000}"/>
    <hyperlink ref="A338" r:id="rId15" display="http://www.bav-astro.de/sfs/BAVM_link.php?BAVMnr=50" xr:uid="{00000000-0004-0000-0700-00000E000000}"/>
    <hyperlink ref="A437" r:id="rId16" display="http://www.konkoly.hu/cgi-bin/IBVS?4534" xr:uid="{00000000-0004-0000-0700-00000F000000}"/>
    <hyperlink ref="A438" r:id="rId17" display="http://www.konkoly.hu/cgi-bin/IBVS?4534" xr:uid="{00000000-0004-0000-0700-000010000000}"/>
    <hyperlink ref="A452" r:id="rId18" display="http://www.konkoly.hu/cgi-bin/IBVS?5027" xr:uid="{00000000-0004-0000-0700-000011000000}"/>
    <hyperlink ref="A454" r:id="rId19" display="http://www.konkoly.hu/cgi-bin/IBVS?5027" xr:uid="{00000000-0004-0000-0700-000012000000}"/>
    <hyperlink ref="A465" r:id="rId20" display="http://www.konkoly.hu/cgi-bin/IBVS?5040" xr:uid="{00000000-0004-0000-0700-000013000000}"/>
    <hyperlink ref="A471" r:id="rId21" display="http://var.astro.cz/oejv/issues/oejv0074.pdf" xr:uid="{00000000-0004-0000-0700-000014000000}"/>
    <hyperlink ref="A472" r:id="rId22" display="http://var.astro.cz/oejv/issues/oejv0074.pdf" xr:uid="{00000000-0004-0000-0700-000015000000}"/>
    <hyperlink ref="A473" r:id="rId23" display="http://www.konkoly.hu/cgi-bin/IBVS?5583" xr:uid="{00000000-0004-0000-0700-000016000000}"/>
    <hyperlink ref="A475" r:id="rId24" display="http://var.astro.cz/oejv/issues/oejv0074.pdf" xr:uid="{00000000-0004-0000-0700-000017000000}"/>
    <hyperlink ref="A476" r:id="rId25" display="http://var.astro.cz/oejv/issues/oejv0074.pdf" xr:uid="{00000000-0004-0000-0700-000018000000}"/>
    <hyperlink ref="A477" r:id="rId26" display="http://var.astro.cz/oejv/issues/oejv0074.pdf" xr:uid="{00000000-0004-0000-0700-000019000000}"/>
    <hyperlink ref="A482" r:id="rId27" display="http://www.konkoly.hu/cgi-bin/IBVS?5583" xr:uid="{00000000-0004-0000-0700-00001A000000}"/>
    <hyperlink ref="A484" r:id="rId28" display="http://www.konkoly.hu/cgi-bin/IBVS?5898" xr:uid="{00000000-0004-0000-0700-00001B000000}"/>
    <hyperlink ref="A486" r:id="rId29" display="http://vsolj.cetus-net.org/no40.pdf" xr:uid="{00000000-0004-0000-0700-00001C000000}"/>
    <hyperlink ref="A487" r:id="rId30" display="http://www.konkoly.hu/cgi-bin/IBVS?5898" xr:uid="{00000000-0004-0000-0700-00001D000000}"/>
    <hyperlink ref="A488" r:id="rId31" display="http://www.konkoly.hu/cgi-bin/IBVS?5898" xr:uid="{00000000-0004-0000-0700-00001E000000}"/>
    <hyperlink ref="A489" r:id="rId32" display="http://www.konkoly.hu/cgi-bin/IBVS?5898" xr:uid="{00000000-0004-0000-0700-00001F000000}"/>
    <hyperlink ref="A490" r:id="rId33" display="http://www.konkoly.hu/cgi-bin/IBVS?5898" xr:uid="{00000000-0004-0000-0700-000020000000}"/>
    <hyperlink ref="A492" r:id="rId34" display="http://www.konkoly.hu/cgi-bin/IBVS?5898" xr:uid="{00000000-0004-0000-0700-000021000000}"/>
    <hyperlink ref="A499" r:id="rId35" display="http://vsolj.cetus-net.org/no40.pdf" xr:uid="{00000000-0004-0000-0700-000022000000}"/>
    <hyperlink ref="A500" r:id="rId36" display="http://vsolj.cetus-net.org/no42.pdf" xr:uid="{00000000-0004-0000-0700-000023000000}"/>
    <hyperlink ref="A501" r:id="rId37" display="http://vsolj.cetus-net.org/no42.pdf" xr:uid="{00000000-0004-0000-0700-000024000000}"/>
    <hyperlink ref="A502" r:id="rId38" display="http://www.bav-astro.de/sfs/BAVM_link.php?BAVMnr=172" xr:uid="{00000000-0004-0000-0700-000025000000}"/>
    <hyperlink ref="A503" r:id="rId39" display="http://www.konkoly.hu/cgi-bin/IBVS?5493" xr:uid="{00000000-0004-0000-0700-000026000000}"/>
    <hyperlink ref="A509" r:id="rId40" display="http://www.konkoly.hu/cgi-bin/IBVS?5676" xr:uid="{00000000-0004-0000-0700-000027000000}"/>
    <hyperlink ref="A511" r:id="rId41" display="http://www.konkoly.hu/cgi-bin/IBVS?5602" xr:uid="{00000000-0004-0000-0700-000028000000}"/>
    <hyperlink ref="A512" r:id="rId42" display="http://www.konkoly.hu/cgi-bin/IBVS?5602" xr:uid="{00000000-0004-0000-0700-000029000000}"/>
    <hyperlink ref="A514" r:id="rId43" display="http://www.bav-astro.de/sfs/BAVM_link.php?BAVMnr=172" xr:uid="{00000000-0004-0000-0700-00002A000000}"/>
    <hyperlink ref="A515" r:id="rId44" display="http://www.bav-astro.de/sfs/BAVM_link.php?BAVMnr=172" xr:uid="{00000000-0004-0000-0700-00002B000000}"/>
    <hyperlink ref="A516" r:id="rId45" display="http://www.bav-astro.de/sfs/BAVM_link.php?BAVMnr=173" xr:uid="{00000000-0004-0000-0700-00002C000000}"/>
    <hyperlink ref="A517" r:id="rId46" display="http://www.bav-astro.de/sfs/BAVM_link.php?BAVMnr=172" xr:uid="{00000000-0004-0000-0700-00002D000000}"/>
    <hyperlink ref="A518" r:id="rId47" display="http://www.bav-astro.de/sfs/BAVM_link.php?BAVMnr=172" xr:uid="{00000000-0004-0000-0700-00002E000000}"/>
    <hyperlink ref="A521" r:id="rId48" display="http://www.konkoly.hu/cgi-bin/IBVS?5668" xr:uid="{00000000-0004-0000-0700-00002F000000}"/>
    <hyperlink ref="A522" r:id="rId49" display="http://www.konkoly.hu/cgi-bin/IBVS?5668" xr:uid="{00000000-0004-0000-0700-000030000000}"/>
    <hyperlink ref="A523" r:id="rId50" display="http://www.konkoly.hu/cgi-bin/IBVS?5668" xr:uid="{00000000-0004-0000-0700-000031000000}"/>
    <hyperlink ref="A524" r:id="rId51" display="http://www.konkoly.hu/cgi-bin/IBVS?5668" xr:uid="{00000000-0004-0000-0700-000032000000}"/>
    <hyperlink ref="A525" r:id="rId52" display="http://www.konkoly.hu/cgi-bin/IBVS?5668" xr:uid="{00000000-0004-0000-0700-000033000000}"/>
    <hyperlink ref="A526" r:id="rId53" display="http://www.bav-astro.de/sfs/BAVM_link.php?BAVMnr=173" xr:uid="{00000000-0004-0000-0700-000034000000}"/>
    <hyperlink ref="A527" r:id="rId54" display="http://www.konkoly.hu/cgi-bin/IBVS?5668" xr:uid="{00000000-0004-0000-0700-000035000000}"/>
    <hyperlink ref="A528" r:id="rId55" display="http://www.konkoly.hu/cgi-bin/IBVS?5668" xr:uid="{00000000-0004-0000-0700-000036000000}"/>
    <hyperlink ref="A530" r:id="rId56" display="http://vsolj.cetus-net.org/no44.pdf" xr:uid="{00000000-0004-0000-0700-000037000000}"/>
    <hyperlink ref="A531" r:id="rId57" display="http://vsolj.cetus-net.org/no44.pdf" xr:uid="{00000000-0004-0000-0700-000038000000}"/>
    <hyperlink ref="A532" r:id="rId58" display="http://var.astro.cz/oejv/issues/oejv0074.pdf" xr:uid="{00000000-0004-0000-0700-000039000000}"/>
    <hyperlink ref="A533" r:id="rId59" display="http://www.bav-astro.de/sfs/BAVM_link.php?BAVMnr=173" xr:uid="{00000000-0004-0000-0700-00003A000000}"/>
    <hyperlink ref="A534" r:id="rId60" display="http://www.bav-astro.de/sfs/BAVM_link.php?BAVMnr=173" xr:uid="{00000000-0004-0000-0700-00003B000000}"/>
    <hyperlink ref="A535" r:id="rId61" display="http://www.bav-astro.de/sfs/BAVM_link.php?BAVMnr=173" xr:uid="{00000000-0004-0000-0700-00003C000000}"/>
    <hyperlink ref="A536" r:id="rId62" display="http://www.bav-astro.de/sfs/BAVM_link.php?BAVMnr=173" xr:uid="{00000000-0004-0000-0700-00003D000000}"/>
    <hyperlink ref="A537" r:id="rId63" display="http://www.bav-astro.de/sfs/BAVM_link.php?BAVMnr=178" xr:uid="{00000000-0004-0000-0700-00003E000000}"/>
    <hyperlink ref="A539" r:id="rId64" display="http://www.bav-astro.de/sfs/BAVM_link.php?BAVMnr=173" xr:uid="{00000000-0004-0000-0700-00003F000000}"/>
    <hyperlink ref="A540" r:id="rId65" display="http://www.bav-astro.de/sfs/BAVM_link.php?BAVMnr=173" xr:uid="{00000000-0004-0000-0700-000040000000}"/>
    <hyperlink ref="A541" r:id="rId66" display="http://www.konkoly.hu/cgi-bin/IBVS?5636" xr:uid="{00000000-0004-0000-0700-000041000000}"/>
    <hyperlink ref="A543" r:id="rId67" display="http://www.konkoly.hu/cgi-bin/IBVS?5636" xr:uid="{00000000-0004-0000-0700-000042000000}"/>
    <hyperlink ref="A544" r:id="rId68" display="http://vsolj.cetus-net.org/no44.pdf" xr:uid="{00000000-0004-0000-0700-000043000000}"/>
    <hyperlink ref="A545" r:id="rId69" display="http://www.konkoly.hu/cgi-bin/IBVS?5636" xr:uid="{00000000-0004-0000-0700-000044000000}"/>
    <hyperlink ref="A546" r:id="rId70" display="http://www.konkoly.hu/cgi-bin/IBVS?5636" xr:uid="{00000000-0004-0000-0700-000045000000}"/>
    <hyperlink ref="A548" r:id="rId71" display="http://www.konkoly.hu/cgi-bin/IBVS?5636" xr:uid="{00000000-0004-0000-0700-000046000000}"/>
    <hyperlink ref="A549" r:id="rId72" display="http://www.konkoly.hu/cgi-bin/IBVS?5636" xr:uid="{00000000-0004-0000-0700-000047000000}"/>
    <hyperlink ref="A550" r:id="rId73" display="http://www.konkoly.hu/cgi-bin/IBVS?5636" xr:uid="{00000000-0004-0000-0700-000048000000}"/>
    <hyperlink ref="A551" r:id="rId74" display="http://www.konkoly.hu/cgi-bin/IBVS?5636" xr:uid="{00000000-0004-0000-0700-000049000000}"/>
    <hyperlink ref="A552" r:id="rId75" display="http://www.konkoly.hu/cgi-bin/IBVS?5636" xr:uid="{00000000-0004-0000-0700-00004A000000}"/>
    <hyperlink ref="A553" r:id="rId76" display="http://www.konkoly.hu/cgi-bin/IBVS?5777" xr:uid="{00000000-0004-0000-0700-00004B000000}"/>
    <hyperlink ref="A554" r:id="rId77" display="http://www.konkoly.hu/cgi-bin/IBVS?5777" xr:uid="{00000000-0004-0000-0700-00004C000000}"/>
    <hyperlink ref="A555" r:id="rId78" display="http://www.bav-astro.de/sfs/BAVM_link.php?BAVMnr=186" xr:uid="{00000000-0004-0000-0700-00004D000000}"/>
    <hyperlink ref="A557" r:id="rId79" display="http://vsolj.cetus-net.org/no45.pdf" xr:uid="{00000000-0004-0000-0700-00004E000000}"/>
    <hyperlink ref="A558" r:id="rId80" display="http://vsolj.cetus-net.org/no45.pdf" xr:uid="{00000000-0004-0000-0700-00004F000000}"/>
    <hyperlink ref="A559" r:id="rId81" display="http://www.bav-astro.de/sfs/BAVM_link.php?BAVMnr=186" xr:uid="{00000000-0004-0000-0700-000050000000}"/>
    <hyperlink ref="A560" r:id="rId82" display="http://www.konkoly.hu/cgi-bin/IBVS?5777" xr:uid="{00000000-0004-0000-0700-000051000000}"/>
    <hyperlink ref="A561" r:id="rId83" display="http://www.konkoly.hu/cgi-bin/IBVS?5777" xr:uid="{00000000-0004-0000-0700-000052000000}"/>
    <hyperlink ref="A562" r:id="rId84" display="http://www.konkoly.hu/cgi-bin/IBVS?5760" xr:uid="{00000000-0004-0000-0700-000053000000}"/>
    <hyperlink ref="A563" r:id="rId85" display="http://www.konkoly.hu/cgi-bin/IBVS?5707" xr:uid="{00000000-0004-0000-0700-000054000000}"/>
    <hyperlink ref="A564" r:id="rId86" display="http://www.konkoly.hu/cgi-bin/IBVS?5777" xr:uid="{00000000-0004-0000-0700-000055000000}"/>
    <hyperlink ref="A566" r:id="rId87" display="http://var.astro.cz/oejv/issues/oejv0074.pdf" xr:uid="{00000000-0004-0000-0700-000056000000}"/>
    <hyperlink ref="A567" r:id="rId88" display="http://var.astro.cz/oejv/issues/oejv0074.pdf" xr:uid="{00000000-0004-0000-0700-000057000000}"/>
    <hyperlink ref="A568" r:id="rId89" display="http://www.bav-astro.de/sfs/BAVM_link.php?BAVMnr=178" xr:uid="{00000000-0004-0000-0700-000058000000}"/>
    <hyperlink ref="A569" r:id="rId90" display="http://www.konkoly.hu/cgi-bin/IBVS?5707" xr:uid="{00000000-0004-0000-0700-000059000000}"/>
    <hyperlink ref="A570" r:id="rId91" display="http://www.konkoly.hu/cgi-bin/IBVS?5777" xr:uid="{00000000-0004-0000-0700-00005A000000}"/>
    <hyperlink ref="A571" r:id="rId92" display="http://www.konkoly.hu/cgi-bin/IBVS?5707" xr:uid="{00000000-0004-0000-0700-00005B000000}"/>
    <hyperlink ref="A572" r:id="rId93" display="http://www.bav-astro.de/sfs/BAVM_link.php?BAVMnr=178" xr:uid="{00000000-0004-0000-0700-00005C000000}"/>
    <hyperlink ref="A573" r:id="rId94" display="http://www.bav-astro.de/sfs/BAVM_link.php?BAVMnr=178" xr:uid="{00000000-0004-0000-0700-00005D000000}"/>
    <hyperlink ref="A574" r:id="rId95" display="http://www.bav-astro.de/sfs/BAVM_link.php?BAVMnr=178" xr:uid="{00000000-0004-0000-0700-00005E000000}"/>
    <hyperlink ref="A575" r:id="rId96" display="http://vsolj.cetus-net.org/no45.pdf" xr:uid="{00000000-0004-0000-0700-00005F000000}"/>
    <hyperlink ref="A576" r:id="rId97" display="http://www.konkoly.hu/cgi-bin/IBVS?5898" xr:uid="{00000000-0004-0000-0700-000060000000}"/>
    <hyperlink ref="A577" r:id="rId98" display="http://www.bav-astro.de/sfs/BAVM_link.php?BAVMnr=186" xr:uid="{00000000-0004-0000-0700-000061000000}"/>
    <hyperlink ref="A578" r:id="rId99" display="http://www.konkoly.hu/cgi-bin/IBVS?5777" xr:uid="{00000000-0004-0000-0700-000062000000}"/>
    <hyperlink ref="A579" r:id="rId100" display="http://var.astro.cz/oejv/issues/oejv0074.pdf" xr:uid="{00000000-0004-0000-0700-000063000000}"/>
    <hyperlink ref="A580" r:id="rId101" display="http://www.konkoly.hu/cgi-bin/IBVS?5777" xr:uid="{00000000-0004-0000-0700-000064000000}"/>
    <hyperlink ref="A581" r:id="rId102" display="http://www.bav-astro.de/sfs/BAVM_link.php?BAVMnr=186" xr:uid="{00000000-0004-0000-0700-000065000000}"/>
    <hyperlink ref="A582" r:id="rId103" display="http://www.bav-astro.de/sfs/BAVM_link.php?BAVMnr=186" xr:uid="{00000000-0004-0000-0700-000066000000}"/>
    <hyperlink ref="A584" r:id="rId104" display="http://www.konkoly.hu/cgi-bin/IBVS?5777" xr:uid="{00000000-0004-0000-0700-000067000000}"/>
    <hyperlink ref="A585" r:id="rId105" display="http://www.bav-astro.de/sfs/BAVM_link.php?BAVMnr=186" xr:uid="{00000000-0004-0000-0700-000068000000}"/>
    <hyperlink ref="A586" r:id="rId106" display="http://www.konkoly.hu/cgi-bin/IBVS?5898" xr:uid="{00000000-0004-0000-0700-000069000000}"/>
    <hyperlink ref="A587" r:id="rId107" display="http://www.konkoly.hu/cgi-bin/IBVS?5898" xr:uid="{00000000-0004-0000-0700-00006A000000}"/>
    <hyperlink ref="A588" r:id="rId108" display="http://www.konkoly.hu/cgi-bin/IBVS?5898" xr:uid="{00000000-0004-0000-0700-00006B000000}"/>
    <hyperlink ref="A589" r:id="rId109" display="http://www.konkoly.hu/cgi-bin/IBVS?5898" xr:uid="{00000000-0004-0000-0700-00006C000000}"/>
    <hyperlink ref="A590" r:id="rId110" display="http://www.konkoly.hu/cgi-bin/IBVS?5795" xr:uid="{00000000-0004-0000-0700-00006D000000}"/>
    <hyperlink ref="A591" r:id="rId111" display="http://www.konkoly.hu/cgi-bin/IBVS?5898" xr:uid="{00000000-0004-0000-0700-00006E000000}"/>
    <hyperlink ref="A592" r:id="rId112" display="http://www.konkoly.hu/cgi-bin/IBVS?5898" xr:uid="{00000000-0004-0000-0700-00006F000000}"/>
    <hyperlink ref="A593" r:id="rId113" display="http://www.konkoly.hu/cgi-bin/IBVS?5898" xr:uid="{00000000-0004-0000-0700-000070000000}"/>
    <hyperlink ref="A594" r:id="rId114" display="http://var.astro.cz/oejv/issues/oejv0074.pdf" xr:uid="{00000000-0004-0000-0700-000071000000}"/>
    <hyperlink ref="A595" r:id="rId115" display="http://www.bav-astro.de/sfs/BAVM_link.php?BAVMnr=201" xr:uid="{00000000-0004-0000-0700-000072000000}"/>
    <hyperlink ref="A596" r:id="rId116" display="http://www.konkoly.hu/cgi-bin/IBVS?5898" xr:uid="{00000000-0004-0000-0700-000073000000}"/>
    <hyperlink ref="A597" r:id="rId117" display="http://www.konkoly.hu/cgi-bin/IBVS?5898" xr:uid="{00000000-0004-0000-0700-000074000000}"/>
    <hyperlink ref="A598" r:id="rId118" display="http://www.konkoly.hu/cgi-bin/IBVS?5898" xr:uid="{00000000-0004-0000-0700-000075000000}"/>
    <hyperlink ref="A599" r:id="rId119" display="http://www.bav-astro.de/sfs/BAVM_link.php?BAVMnr=186" xr:uid="{00000000-0004-0000-0700-000076000000}"/>
    <hyperlink ref="A600" r:id="rId120" display="http://www.bav-astro.de/sfs/BAVM_link.php?BAVMnr=186" xr:uid="{00000000-0004-0000-0700-000077000000}"/>
    <hyperlink ref="A601" r:id="rId121" display="http://www.bav-astro.de/sfs/BAVM_link.php?BAVMnr=186" xr:uid="{00000000-0004-0000-0700-000078000000}"/>
    <hyperlink ref="A603" r:id="rId122" display="http://var.astro.cz/oejv/issues/oejv0074.pdf" xr:uid="{00000000-0004-0000-0700-000079000000}"/>
    <hyperlink ref="A604" r:id="rId123" display="http://www.konkoly.hu/cgi-bin/IBVS?5898" xr:uid="{00000000-0004-0000-0700-00007A000000}"/>
    <hyperlink ref="A605" r:id="rId124" display="http://www.konkoly.hu/cgi-bin/IBVS?5898" xr:uid="{00000000-0004-0000-0700-00007B000000}"/>
    <hyperlink ref="A606" r:id="rId125" display="http://var.astro.cz/oejv/issues/oejv0073.pdf" xr:uid="{00000000-0004-0000-0700-00007C000000}"/>
    <hyperlink ref="A607" r:id="rId126" display="http://var.astro.cz/oejv/issues/oejv0073.pdf" xr:uid="{00000000-0004-0000-0700-00007D000000}"/>
    <hyperlink ref="A609" r:id="rId127" display="http://www.konkoly.hu/cgi-bin/IBVS?5898" xr:uid="{00000000-0004-0000-0700-00007E000000}"/>
    <hyperlink ref="A610" r:id="rId128" display="http://www.aavso.org/sites/default/files/jaavso/v36n2/171.pdf" xr:uid="{00000000-0004-0000-0700-00007F000000}"/>
    <hyperlink ref="A611" r:id="rId129" display="http://www.konkoly.hu/cgi-bin/IBVS?5898" xr:uid="{00000000-0004-0000-0700-000080000000}"/>
    <hyperlink ref="A612" r:id="rId130" display="http://www.konkoly.hu/cgi-bin/IBVS?5875" xr:uid="{00000000-0004-0000-0700-000081000000}"/>
    <hyperlink ref="A613" r:id="rId131" display="http://www.aavso.org/sites/default/files/jaavso/v36n2/186.pdf" xr:uid="{00000000-0004-0000-0700-000082000000}"/>
    <hyperlink ref="A614" r:id="rId132" display="http://www.aavso.org/sites/default/files/jaavso/v36n2/186.pdf" xr:uid="{00000000-0004-0000-0700-000083000000}"/>
    <hyperlink ref="A615" r:id="rId133" display="http://www.bav-astro.de/sfs/BAVM_link.php?BAVMnr=201" xr:uid="{00000000-0004-0000-0700-000084000000}"/>
    <hyperlink ref="A616" r:id="rId134" display="http://www.aavso.org/sites/default/files/jaavso/v36n2/186.pdf" xr:uid="{00000000-0004-0000-0700-000085000000}"/>
    <hyperlink ref="A617" r:id="rId135" display="http://www.aavso.org/sites/default/files/jaavso/v36n2/186.pdf" xr:uid="{00000000-0004-0000-0700-000086000000}"/>
    <hyperlink ref="A618" r:id="rId136" display="http://www.konkoly.hu/cgi-bin/IBVS?5875" xr:uid="{00000000-0004-0000-0700-000087000000}"/>
    <hyperlink ref="A619" r:id="rId137" display="http://www.konkoly.hu/cgi-bin/IBVS?5875" xr:uid="{00000000-0004-0000-0700-000088000000}"/>
    <hyperlink ref="A620" r:id="rId138" display="http://www.konkoly.hu/cgi-bin/IBVS?5887" xr:uid="{00000000-0004-0000-0700-000089000000}"/>
    <hyperlink ref="A621" r:id="rId139" display="http://www.konkoly.hu/cgi-bin/IBVS?5887" xr:uid="{00000000-0004-0000-0700-00008A000000}"/>
    <hyperlink ref="A622" r:id="rId140" display="http://www.konkoly.hu/cgi-bin/IBVS?5887" xr:uid="{00000000-0004-0000-0700-00008B000000}"/>
    <hyperlink ref="A623" r:id="rId141" display="http://www.konkoly.hu/cgi-bin/IBVS?5887" xr:uid="{00000000-0004-0000-0700-00008C000000}"/>
    <hyperlink ref="A624" r:id="rId142" display="http://www.konkoly.hu/cgi-bin/IBVS?5894" xr:uid="{00000000-0004-0000-0700-00008D000000}"/>
    <hyperlink ref="A625" r:id="rId143" display="http://www.konkoly.hu/cgi-bin/IBVS?5898" xr:uid="{00000000-0004-0000-0700-00008E000000}"/>
    <hyperlink ref="A626" r:id="rId144" display="http://www.konkoly.hu/cgi-bin/IBVS?5898" xr:uid="{00000000-0004-0000-0700-00008F000000}"/>
    <hyperlink ref="A627" r:id="rId145" display="http://www.konkoly.hu/cgi-bin/IBVS?5887" xr:uid="{00000000-0004-0000-0700-000090000000}"/>
    <hyperlink ref="A629" r:id="rId146" display="http://www.konkoly.hu/cgi-bin/IBVS?5887" xr:uid="{00000000-0004-0000-0700-000091000000}"/>
    <hyperlink ref="A631" r:id="rId147" display="http://www.konkoly.hu/cgi-bin/IBVS?5887" xr:uid="{00000000-0004-0000-0700-000092000000}"/>
    <hyperlink ref="A632" r:id="rId148" display="http://www.konkoly.hu/cgi-bin/IBVS?5887" xr:uid="{00000000-0004-0000-0700-000093000000}"/>
    <hyperlink ref="A633" r:id="rId149" display="http://www.bav-astro.de/sfs/BAVM_link.php?BAVMnr=209" xr:uid="{00000000-0004-0000-0700-000094000000}"/>
    <hyperlink ref="A634" r:id="rId150" display="http://www.bav-astro.de/sfs/BAVM_link.php?BAVMnr=214" xr:uid="{00000000-0004-0000-0700-000095000000}"/>
    <hyperlink ref="A635" r:id="rId151" display="http://www.bav-astro.de/sfs/BAVM_link.php?BAVMnr=209" xr:uid="{00000000-0004-0000-0700-000096000000}"/>
    <hyperlink ref="A637" r:id="rId152" display="http://www.bav-astro.de/sfs/BAVM_link.php?BAVMnr=209" xr:uid="{00000000-0004-0000-0700-000097000000}"/>
    <hyperlink ref="A638" r:id="rId153" display="http://www.bav-astro.de/sfs/BAVM_link.php?BAVMnr=209" xr:uid="{00000000-0004-0000-0700-000098000000}"/>
    <hyperlink ref="A639" r:id="rId154" display="http://www.konkoly.hu/cgi-bin/IBVS?5894" xr:uid="{00000000-0004-0000-0700-000099000000}"/>
    <hyperlink ref="A641" r:id="rId155" display="http://www.bav-astro.de/sfs/BAVM_link.php?BAVMnr=209" xr:uid="{00000000-0004-0000-0700-00009A000000}"/>
    <hyperlink ref="A643" r:id="rId156" display="http://www.konkoly.hu/cgi-bin/IBVS?5980" xr:uid="{00000000-0004-0000-0700-00009B000000}"/>
    <hyperlink ref="A644" r:id="rId157" display="http://www.konkoly.hu/cgi-bin/IBVS?5974" xr:uid="{00000000-0004-0000-0700-00009C000000}"/>
    <hyperlink ref="A645" r:id="rId158" display="http://www.konkoly.hu/cgi-bin/IBVS?5974" xr:uid="{00000000-0004-0000-0700-00009D000000}"/>
    <hyperlink ref="A647" r:id="rId159" display="http://www.konkoly.hu/cgi-bin/IBVS?5945" xr:uid="{00000000-0004-0000-0700-00009E000000}"/>
    <hyperlink ref="A648" r:id="rId160" display="http://vsolj.cetus-net.org/vsoljno51.pdf" xr:uid="{00000000-0004-0000-0700-00009F000000}"/>
    <hyperlink ref="A649" r:id="rId161" display="http://vsolj.cetus-net.org/vsoljno51.pdf" xr:uid="{00000000-0004-0000-0700-0000A0000000}"/>
    <hyperlink ref="A650" r:id="rId162" display="http://www.bav-astro.de/sfs/BAVM_link.php?BAVMnr=214" xr:uid="{00000000-0004-0000-0700-0000A1000000}"/>
    <hyperlink ref="A651" r:id="rId163" display="http://www.bav-astro.de/sfs/BAVM_link.php?BAVMnr=214" xr:uid="{00000000-0004-0000-0700-0000A2000000}"/>
    <hyperlink ref="A652" r:id="rId164" display="http://var.astro.cz/oejv/issues/oejv0137.pdf" xr:uid="{00000000-0004-0000-0700-0000A3000000}"/>
    <hyperlink ref="A653" r:id="rId165" display="http://var.astro.cz/oejv/issues/oejv0137.pdf" xr:uid="{00000000-0004-0000-0700-0000A4000000}"/>
    <hyperlink ref="A655" r:id="rId166" display="http://www.konkoly.hu/cgi-bin/IBVS?5980" xr:uid="{00000000-0004-0000-0700-0000A5000000}"/>
    <hyperlink ref="A658" r:id="rId167" display="http://www.konkoly.hu/cgi-bin/IBVS?5992" xr:uid="{00000000-0004-0000-0700-0000A6000000}"/>
    <hyperlink ref="A659" r:id="rId168" display="http://www.konkoly.hu/cgi-bin/IBVS?5992" xr:uid="{00000000-0004-0000-0700-0000A7000000}"/>
    <hyperlink ref="A660" r:id="rId169" display="http://www.konkoly.hu/cgi-bin/IBVS?6044" xr:uid="{00000000-0004-0000-0700-0000A8000000}"/>
    <hyperlink ref="A664" r:id="rId170" display="http://www.bav-astro.de/sfs/BAVM_link.php?BAVMnr=220" xr:uid="{00000000-0004-0000-0700-0000A9000000}"/>
    <hyperlink ref="A665" r:id="rId171" display="http://www.bav-astro.de/sfs/BAVM_link.php?BAVMnr=220" xr:uid="{00000000-0004-0000-0700-0000AA000000}"/>
    <hyperlink ref="A666" r:id="rId172" display="http://www.konkoly.hu/cgi-bin/IBVS?5990" xr:uid="{00000000-0004-0000-0700-0000AB000000}"/>
    <hyperlink ref="A668" r:id="rId173" display="http://var.astro.cz/oejv/issues/oejv0160.pdf" xr:uid="{00000000-0004-0000-0700-0000AC000000}"/>
    <hyperlink ref="A669" r:id="rId174" display="http://www.konkoly.hu/cgi-bin/IBVS?5990" xr:uid="{00000000-0004-0000-0700-0000AD000000}"/>
    <hyperlink ref="A670" r:id="rId175" display="http://www.konkoly.hu/cgi-bin/IBVS?5990" xr:uid="{00000000-0004-0000-0700-0000AE000000}"/>
    <hyperlink ref="A671" r:id="rId176" display="http://www.konkoly.hu/cgi-bin/IBVS?5990" xr:uid="{00000000-0004-0000-0700-0000AF000000}"/>
    <hyperlink ref="A672" r:id="rId177" display="http://www.konkoly.hu/cgi-bin/IBVS?5990" xr:uid="{00000000-0004-0000-0700-0000B0000000}"/>
    <hyperlink ref="A673" r:id="rId178" display="http://www.konkoly.hu/cgi-bin/IBVS?5990" xr:uid="{00000000-0004-0000-0700-0000B1000000}"/>
    <hyperlink ref="A674" r:id="rId179" display="http://www.konkoly.hu/cgi-bin/IBVS?5990" xr:uid="{00000000-0004-0000-0700-0000B2000000}"/>
    <hyperlink ref="A675" r:id="rId180" display="http://www.konkoly.hu/cgi-bin/IBVS?5990" xr:uid="{00000000-0004-0000-0700-0000B3000000}"/>
    <hyperlink ref="A676" r:id="rId181" display="http://www.konkoly.hu/cgi-bin/IBVS?5990" xr:uid="{00000000-0004-0000-0700-0000B4000000}"/>
    <hyperlink ref="A677" r:id="rId182" display="http://www.konkoly.hu/cgi-bin/IBVS?5990" xr:uid="{00000000-0004-0000-0700-0000B5000000}"/>
    <hyperlink ref="A678" r:id="rId183" display="http://www.bav-astro.de/sfs/BAVM_link.php?BAVMnr=220" xr:uid="{00000000-0004-0000-0700-0000B6000000}"/>
    <hyperlink ref="A679" r:id="rId184" display="http://www.bav-astro.de/sfs/BAVM_link.php?BAVMnr=220" xr:uid="{00000000-0004-0000-0700-0000B7000000}"/>
    <hyperlink ref="A680" r:id="rId185" display="http://www.konkoly.hu/cgi-bin/IBVS?5990" xr:uid="{00000000-0004-0000-0700-0000B8000000}"/>
    <hyperlink ref="A681" r:id="rId186" display="http://www.konkoly.hu/cgi-bin/IBVS?5990" xr:uid="{00000000-0004-0000-0700-0000B9000000}"/>
    <hyperlink ref="A682" r:id="rId187" display="http://www.bav-astro.de/sfs/BAVM_link.php?BAVMnr=220" xr:uid="{00000000-0004-0000-0700-0000BA000000}"/>
    <hyperlink ref="A683" r:id="rId188" display="http://www.bav-astro.de/sfs/BAVM_link.php?BAVMnr=220" xr:uid="{00000000-0004-0000-0700-0000BB000000}"/>
    <hyperlink ref="A684" r:id="rId189" display="http://www.bav-astro.de/sfs/BAVM_link.php?BAVMnr=220" xr:uid="{00000000-0004-0000-0700-0000BC000000}"/>
    <hyperlink ref="A685" r:id="rId190" display="http://www.konkoly.hu/cgi-bin/IBVS?5992" xr:uid="{00000000-0004-0000-0700-0000BD000000}"/>
    <hyperlink ref="A686" r:id="rId191" display="http://www.konkoly.hu/cgi-bin/IBVS?5992" xr:uid="{00000000-0004-0000-0700-0000BE000000}"/>
    <hyperlink ref="A687" r:id="rId192" display="http://vsolj.cetus-net.org/vsoljno53.pdf" xr:uid="{00000000-0004-0000-0700-0000BF000000}"/>
    <hyperlink ref="A688" r:id="rId193" display="http://vsolj.cetus-net.org/vsoljno53.pdf" xr:uid="{00000000-0004-0000-0700-0000C0000000}"/>
    <hyperlink ref="A691" r:id="rId194" display="http://www.konkoly.hu/cgi-bin/IBVS?6050" xr:uid="{00000000-0004-0000-0700-0000C1000000}"/>
    <hyperlink ref="A692" r:id="rId195" display="http://www.konkoly.hu/cgi-bin/IBVS?6029" xr:uid="{00000000-0004-0000-0700-0000C2000000}"/>
    <hyperlink ref="A693" r:id="rId196" display="http://var.astro.cz/oejv/issues/oejv0160.pdf" xr:uid="{00000000-0004-0000-0700-0000C3000000}"/>
    <hyperlink ref="A694" r:id="rId197" display="http://var.astro.cz/oejv/issues/oejv0160.pdf" xr:uid="{00000000-0004-0000-0700-0000C4000000}"/>
    <hyperlink ref="A695" r:id="rId198" display="http://www.konkoly.hu/cgi-bin/IBVS?6029" xr:uid="{00000000-0004-0000-0700-0000C5000000}"/>
    <hyperlink ref="A696" r:id="rId199" display="http://www.bav-astro.de/sfs/BAVM_link.php?BAVMnr=231" xr:uid="{00000000-0004-0000-0700-0000C6000000}"/>
    <hyperlink ref="A699" r:id="rId200" display="http://vsolj.cetus-net.org/vsoljno56.pdf" xr:uid="{00000000-0004-0000-0700-0000C7000000}"/>
    <hyperlink ref="A700" r:id="rId201" display="http://vsolj.cetus-net.org/vsoljno56.pdf" xr:uid="{00000000-0004-0000-0700-0000C8000000}"/>
    <hyperlink ref="A701" r:id="rId202" display="http://vsolj.cetus-net.org/vsoljno56.pdf" xr:uid="{00000000-0004-0000-0700-0000C9000000}"/>
    <hyperlink ref="A702" r:id="rId203" display="http://vsolj.cetus-net.org/vsoljno56.pdf" xr:uid="{00000000-0004-0000-0700-0000CA000000}"/>
    <hyperlink ref="A703" r:id="rId204" display="http://vsolj.cetus-net.org/vsoljno56.pdf" xr:uid="{00000000-0004-0000-0700-0000CB000000}"/>
    <hyperlink ref="A3" r:id="rId205" xr:uid="{00000000-0004-0000-0700-0000CC000000}"/>
  </hyperlinks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X815"/>
  <sheetViews>
    <sheetView workbookViewId="0">
      <pane xSplit="12" ySplit="22" topLeftCell="M705" activePane="bottomRight" state="frozen"/>
      <selection pane="topRight" activeCell="M1" sqref="M1"/>
      <selection pane="bottomLeft" activeCell="A23" sqref="A23"/>
      <selection pane="bottomRight" activeCell="A723" sqref="A723"/>
    </sheetView>
  </sheetViews>
  <sheetFormatPr defaultRowHeight="12.95" customHeight="1" x14ac:dyDescent="0.2"/>
  <cols>
    <col min="1" max="1" width="19.42578125" style="129" customWidth="1"/>
    <col min="2" max="2" width="5" style="129" customWidth="1"/>
    <col min="3" max="3" width="14.5703125" style="129" customWidth="1"/>
    <col min="4" max="4" width="13.140625" style="129" bestFit="1" customWidth="1"/>
    <col min="5" max="5" width="11.5703125" style="129" customWidth="1"/>
    <col min="6" max="6" width="15.85546875" style="129" customWidth="1"/>
    <col min="7" max="7" width="9.140625" style="130"/>
    <col min="8" max="10" width="8.42578125" style="129" customWidth="1"/>
    <col min="11" max="11" width="11.28515625" style="129" customWidth="1"/>
    <col min="12" max="14" width="10.140625" style="129" customWidth="1"/>
    <col min="15" max="15" width="9.140625" style="129"/>
    <col min="16" max="16" width="7" style="129" customWidth="1"/>
    <col min="17" max="17" width="10.140625" style="129" customWidth="1"/>
    <col min="18" max="18" width="9.140625" style="263"/>
    <col min="19" max="19" width="9.140625" style="131"/>
    <col min="20" max="16384" width="9.140625" style="129"/>
  </cols>
  <sheetData>
    <row r="1" spans="1:24" s="2" customFormat="1" ht="21" thickBot="1" x14ac:dyDescent="0.35">
      <c r="A1" s="23" t="s">
        <v>658</v>
      </c>
      <c r="B1" s="1"/>
      <c r="F1" s="125" t="s">
        <v>1766</v>
      </c>
      <c r="G1" s="32"/>
      <c r="R1"/>
      <c r="S1" s="19"/>
      <c r="V1" s="17" t="s">
        <v>572</v>
      </c>
      <c r="W1" s="91" t="s">
        <v>707</v>
      </c>
    </row>
    <row r="2" spans="1:24" ht="12.95" customHeight="1" x14ac:dyDescent="0.2">
      <c r="A2" s="24" t="s">
        <v>583</v>
      </c>
      <c r="B2" s="88" t="s">
        <v>651</v>
      </c>
      <c r="V2" s="136">
        <v>-5000</v>
      </c>
      <c r="W2" s="136">
        <f>+D$11+D$12*V2+D$13*V2^2</f>
        <v>2.3154408031814969E-2</v>
      </c>
    </row>
    <row r="3" spans="1:24" ht="12.95" customHeight="1" thickBot="1" x14ac:dyDescent="0.25">
      <c r="A3" s="24"/>
      <c r="B3" s="88"/>
      <c r="C3" s="129" t="s">
        <v>607</v>
      </c>
      <c r="D3" s="138"/>
      <c r="V3" s="136">
        <v>-2500</v>
      </c>
      <c r="W3" s="136">
        <f>+D$11+D$12*V3+D$13*V3^2</f>
        <v>1.8160380560833089E-2</v>
      </c>
    </row>
    <row r="4" spans="1:24" ht="12.95" customHeight="1" thickBot="1" x14ac:dyDescent="0.25">
      <c r="A4" s="144" t="s">
        <v>584</v>
      </c>
      <c r="B4" s="145"/>
      <c r="C4" s="146">
        <v>50563.402399999999</v>
      </c>
      <c r="D4" s="147">
        <v>0.2373459</v>
      </c>
      <c r="E4" s="148"/>
      <c r="V4" s="136">
        <v>0</v>
      </c>
      <c r="W4" s="136">
        <f t="shared" ref="W4:W35" si="0">+D$11+D$12*V4+D$13*V4^2</f>
        <v>1.3440747933832656E-2</v>
      </c>
    </row>
    <row r="5" spans="1:24" ht="12.95" customHeight="1" x14ac:dyDescent="0.2">
      <c r="A5" s="153" t="s">
        <v>659</v>
      </c>
      <c r="B5" s="24"/>
      <c r="C5" s="154">
        <v>-9.5</v>
      </c>
      <c r="D5" s="24" t="s">
        <v>660</v>
      </c>
      <c r="E5" s="24"/>
      <c r="F5" s="24"/>
      <c r="G5" s="165"/>
      <c r="V5" s="136">
        <v>2500</v>
      </c>
      <c r="W5" s="136">
        <f t="shared" si="0"/>
        <v>8.9955101508136827E-3</v>
      </c>
    </row>
    <row r="6" spans="1:24" ht="12.95" customHeight="1" x14ac:dyDescent="0.2">
      <c r="A6" s="144" t="s">
        <v>585</v>
      </c>
      <c r="B6" s="88"/>
      <c r="V6" s="136">
        <v>5000</v>
      </c>
      <c r="W6" s="136">
        <f t="shared" si="0"/>
        <v>4.8246672117761647E-3</v>
      </c>
    </row>
    <row r="7" spans="1:24" ht="12.95" customHeight="1" x14ac:dyDescent="0.2">
      <c r="A7" s="24" t="s">
        <v>568</v>
      </c>
      <c r="B7" s="88"/>
      <c r="C7" s="155">
        <v>40022.416299999997</v>
      </c>
      <c r="V7" s="136">
        <v>7500</v>
      </c>
      <c r="W7" s="136">
        <f t="shared" si="0"/>
        <v>9.2821911672010199E-4</v>
      </c>
    </row>
    <row r="8" spans="1:24" ht="12.95" customHeight="1" x14ac:dyDescent="0.2">
      <c r="A8" s="24" t="s">
        <v>578</v>
      </c>
      <c r="B8" s="88"/>
      <c r="C8" s="155">
        <v>0.2373459</v>
      </c>
      <c r="V8" s="136">
        <v>10000</v>
      </c>
      <c r="W8" s="136">
        <f t="shared" si="0"/>
        <v>-2.6938341343545054E-3</v>
      </c>
    </row>
    <row r="9" spans="1:24" ht="12.95" customHeight="1" x14ac:dyDescent="0.2">
      <c r="A9" s="159" t="s">
        <v>668</v>
      </c>
      <c r="B9" s="160">
        <v>640</v>
      </c>
      <c r="C9" s="161" t="str">
        <f>"F"&amp;B9</f>
        <v>F640</v>
      </c>
      <c r="D9" s="161" t="str">
        <f>"G"&amp;B9</f>
        <v>G640</v>
      </c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S9" s="162"/>
      <c r="T9" s="24"/>
      <c r="U9" s="24"/>
      <c r="V9" s="136">
        <v>12500</v>
      </c>
      <c r="W9" s="136">
        <f t="shared" si="0"/>
        <v>-6.0414925414476591E-3</v>
      </c>
      <c r="X9" s="24"/>
    </row>
    <row r="10" spans="1:24" ht="12.95" customHeight="1" thickBot="1" x14ac:dyDescent="0.25">
      <c r="A10" s="24"/>
      <c r="B10" s="24"/>
      <c r="C10" s="164" t="s">
        <v>590</v>
      </c>
      <c r="D10" s="164" t="s">
        <v>591</v>
      </c>
      <c r="E10" s="24"/>
      <c r="F10" s="24"/>
      <c r="G10" s="165"/>
      <c r="H10" s="24"/>
      <c r="I10" s="24"/>
      <c r="J10" s="24"/>
      <c r="K10" s="24"/>
      <c r="L10" s="24"/>
      <c r="M10" s="24"/>
      <c r="N10" s="24"/>
      <c r="O10" s="24"/>
      <c r="P10" s="24"/>
      <c r="Q10" s="24"/>
      <c r="S10" s="162"/>
      <c r="T10" s="24"/>
      <c r="U10" s="24"/>
      <c r="V10" s="136">
        <v>15000</v>
      </c>
      <c r="W10" s="136">
        <f t="shared" si="0"/>
        <v>-9.1147561045593541E-3</v>
      </c>
      <c r="X10" s="24"/>
    </row>
    <row r="11" spans="1:24" ht="12.95" customHeight="1" x14ac:dyDescent="0.2">
      <c r="A11" s="24" t="s">
        <v>586</v>
      </c>
      <c r="B11" s="24"/>
      <c r="C11" s="170">
        <f ca="1">INTERCEPT(INDIRECT($D$9):G771,INDIRECT($C$9):F771)</f>
        <v>-0.12396184092419196</v>
      </c>
      <c r="D11" s="162">
        <f>+E11*F11</f>
        <v>1.3440747933832656E-2</v>
      </c>
      <c r="E11" s="143">
        <v>1.3440747933832656E-2</v>
      </c>
      <c r="F11" s="24">
        <v>1</v>
      </c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S11" s="162"/>
      <c r="T11" s="24"/>
      <c r="U11" s="24"/>
      <c r="V11" s="136">
        <v>17500</v>
      </c>
      <c r="W11" s="136">
        <f t="shared" si="0"/>
        <v>-1.1913624823689597E-2</v>
      </c>
      <c r="X11" s="24"/>
    </row>
    <row r="12" spans="1:24" ht="12.95" customHeight="1" x14ac:dyDescent="0.2">
      <c r="A12" s="24" t="s">
        <v>587</v>
      </c>
      <c r="B12" s="24"/>
      <c r="C12" s="170">
        <f ca="1">SLOPE(INDIRECT($D$9):G771,INDIRECT($C$9):F771)</f>
        <v>1.7619606215654853E-6</v>
      </c>
      <c r="D12" s="162">
        <f>+E12*F12</f>
        <v>-1.8329740820038805E-6</v>
      </c>
      <c r="E12" s="152">
        <v>-1.8329740820038805E-2</v>
      </c>
      <c r="F12" s="274">
        <v>1E-4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S12" s="162"/>
      <c r="T12" s="24"/>
      <c r="U12" s="24"/>
      <c r="V12" s="136">
        <v>20000</v>
      </c>
      <c r="W12" s="136">
        <f t="shared" si="0"/>
        <v>-1.4438098698838381E-2</v>
      </c>
      <c r="X12" s="24"/>
    </row>
    <row r="13" spans="1:24" ht="12.95" customHeight="1" thickBot="1" x14ac:dyDescent="0.25">
      <c r="A13" s="24" t="s">
        <v>588</v>
      </c>
      <c r="B13" s="24"/>
      <c r="C13" s="162" t="s">
        <v>597</v>
      </c>
      <c r="D13" s="162">
        <f>+E13*F13</f>
        <v>2.1951587518516429E-11</v>
      </c>
      <c r="E13" s="169">
        <v>2.195158751851643E-3</v>
      </c>
      <c r="F13" s="274">
        <v>1E-8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S13" s="162"/>
      <c r="T13" s="24"/>
      <c r="U13" s="24"/>
      <c r="V13" s="136">
        <v>22500</v>
      </c>
      <c r="W13" s="136">
        <f t="shared" si="0"/>
        <v>-1.6688177730005711E-2</v>
      </c>
      <c r="X13" s="24"/>
    </row>
    <row r="14" spans="1:24" ht="12.95" customHeight="1" x14ac:dyDescent="0.2">
      <c r="A14" s="24"/>
      <c r="B14" s="24"/>
      <c r="C14" s="24"/>
      <c r="D14" s="24"/>
      <c r="E14" s="24">
        <f>SUM(T21:T933)</f>
        <v>2.0690592276510284E-2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S14" s="162"/>
      <c r="T14" s="24"/>
      <c r="U14" s="24"/>
      <c r="V14" s="136">
        <v>25000</v>
      </c>
      <c r="W14" s="136">
        <f t="shared" si="0"/>
        <v>-1.8663861917191587E-2</v>
      </c>
      <c r="X14" s="24"/>
    </row>
    <row r="15" spans="1:24" ht="12.95" customHeight="1" x14ac:dyDescent="0.2">
      <c r="A15" s="177" t="s">
        <v>589</v>
      </c>
      <c r="B15" s="24"/>
      <c r="C15" s="178">
        <f ca="1">(C7+C11)+(C8+C12)*INT(MAX(F21:F3312))</f>
        <v>60076.508340197877</v>
      </c>
      <c r="D15" s="170">
        <f>+C7+INT(MAX(F21:F1571))*C8+D11+D12*INT(MAX(F21:F4006))+D13*INT(MAX(F21:F4033)^2)</f>
        <v>60076.498711678702</v>
      </c>
      <c r="E15" s="179" t="s">
        <v>677</v>
      </c>
      <c r="F15" s="154">
        <v>1</v>
      </c>
      <c r="G15" s="165"/>
      <c r="H15" s="24"/>
      <c r="I15" s="24"/>
      <c r="J15" s="24"/>
      <c r="K15" s="24"/>
      <c r="L15" s="24"/>
      <c r="M15" s="24"/>
      <c r="N15" s="24"/>
      <c r="O15" s="24"/>
      <c r="P15" s="24"/>
      <c r="Q15" s="24"/>
      <c r="S15" s="162"/>
      <c r="T15" s="24"/>
      <c r="U15" s="24"/>
      <c r="V15" s="136">
        <v>27500</v>
      </c>
      <c r="W15" s="136">
        <f t="shared" si="0"/>
        <v>-2.0365151260396005E-2</v>
      </c>
      <c r="X15" s="24"/>
    </row>
    <row r="16" spans="1:24" ht="12.95" customHeight="1" x14ac:dyDescent="0.2">
      <c r="A16" s="144" t="s">
        <v>575</v>
      </c>
      <c r="B16" s="24"/>
      <c r="C16" s="181">
        <f ca="1">+C8+C12</f>
        <v>0.23734766196062157</v>
      </c>
      <c r="D16" s="170">
        <f>+C8+D12+2*D13*MAX(F21:F879)</f>
        <v>0.23734777655883799</v>
      </c>
      <c r="E16" s="179" t="s">
        <v>661</v>
      </c>
      <c r="F16" s="182">
        <f ca="1">NOW()+15018.5+$C$5/24</f>
        <v>60368.60031736111</v>
      </c>
      <c r="G16" s="165"/>
      <c r="H16" s="24"/>
      <c r="I16" s="24"/>
      <c r="J16" s="24"/>
      <c r="K16" s="24"/>
      <c r="L16" s="24"/>
      <c r="M16" s="24"/>
      <c r="N16" s="24"/>
      <c r="O16" s="24"/>
      <c r="P16" s="24"/>
      <c r="Q16" s="24"/>
      <c r="S16" s="162"/>
      <c r="T16" s="24"/>
      <c r="U16" s="24"/>
      <c r="V16" s="136">
        <v>30000</v>
      </c>
      <c r="W16" s="136">
        <f t="shared" si="0"/>
        <v>-2.1792045759618968E-2</v>
      </c>
      <c r="X16" s="24"/>
    </row>
    <row r="17" spans="1:24" ht="12.95" customHeight="1" thickBot="1" x14ac:dyDescent="0.25">
      <c r="A17" s="179" t="s">
        <v>656</v>
      </c>
      <c r="B17" s="24"/>
      <c r="C17" s="24">
        <f>COUNT(C21:C1970)</f>
        <v>703</v>
      </c>
      <c r="D17" s="24"/>
      <c r="E17" s="179" t="s">
        <v>678</v>
      </c>
      <c r="F17" s="182">
        <f ca="1">ROUND(2*(F16-$C$7)/$C$8,0)/2+F15</f>
        <v>85725</v>
      </c>
      <c r="G17" s="165"/>
      <c r="H17" s="24"/>
      <c r="I17" s="24"/>
      <c r="J17" s="24"/>
      <c r="K17" s="24"/>
      <c r="L17" s="24"/>
      <c r="M17" s="24"/>
      <c r="N17" s="24"/>
      <c r="O17" s="24"/>
      <c r="P17" s="24"/>
      <c r="Q17" s="24"/>
      <c r="S17" s="162"/>
      <c r="T17" s="24"/>
      <c r="U17" s="24"/>
      <c r="V17" s="136">
        <v>32500</v>
      </c>
      <c r="W17" s="136">
        <f t="shared" si="0"/>
        <v>-2.294454541486049E-2</v>
      </c>
      <c r="X17" s="24"/>
    </row>
    <row r="18" spans="1:24" ht="12.95" customHeight="1" thickTop="1" thickBot="1" x14ac:dyDescent="0.25">
      <c r="A18" s="144" t="s">
        <v>574</v>
      </c>
      <c r="B18" s="24"/>
      <c r="C18" s="183">
        <f ca="1">+C15</f>
        <v>60076.508340197877</v>
      </c>
      <c r="D18" s="184">
        <f ca="1">+C16</f>
        <v>0.23734766196062157</v>
      </c>
      <c r="E18" s="179" t="s">
        <v>679</v>
      </c>
      <c r="F18" s="170">
        <f ca="1">ROUND(2*(F16-$C$15)/$C$16,0)/2+F15</f>
        <v>1231.5</v>
      </c>
      <c r="G18" s="165"/>
      <c r="H18" s="24"/>
      <c r="I18" s="24"/>
      <c r="J18" s="24"/>
      <c r="K18" s="24"/>
      <c r="L18" s="24"/>
      <c r="M18" s="24"/>
      <c r="N18" s="24"/>
      <c r="O18" s="24"/>
      <c r="P18" s="24"/>
      <c r="Q18" s="24"/>
      <c r="S18" s="162"/>
      <c r="T18" s="24"/>
      <c r="U18" s="24"/>
      <c r="V18" s="136">
        <v>35000</v>
      </c>
      <c r="W18" s="136">
        <f t="shared" si="0"/>
        <v>-2.382265022612054E-2</v>
      </c>
      <c r="X18" s="24"/>
    </row>
    <row r="19" spans="1:24" ht="12.95" customHeight="1" thickTop="1" x14ac:dyDescent="0.2">
      <c r="A19" s="24"/>
      <c r="B19" s="24"/>
      <c r="C19" s="24"/>
      <c r="D19" s="24"/>
      <c r="E19" s="179" t="s">
        <v>662</v>
      </c>
      <c r="F19" s="189">
        <f ca="1">+$C$15+$C$16*F18-15018.5-$C$5/24</f>
        <v>45350.69781923572</v>
      </c>
      <c r="G19" s="165"/>
      <c r="H19" s="24"/>
      <c r="I19" s="24"/>
      <c r="J19" s="24"/>
      <c r="K19" s="24"/>
      <c r="L19" s="24"/>
      <c r="M19" s="24"/>
      <c r="N19" s="24"/>
      <c r="O19" s="24"/>
      <c r="P19" s="24"/>
      <c r="Q19" s="24"/>
      <c r="S19" s="162"/>
      <c r="T19" s="24"/>
      <c r="U19" s="24"/>
      <c r="V19" s="136">
        <v>37500</v>
      </c>
      <c r="W19" s="136">
        <f t="shared" si="0"/>
        <v>-2.4426360193399138E-2</v>
      </c>
      <c r="X19" s="24"/>
    </row>
    <row r="20" spans="1:24" ht="12.95" customHeight="1" thickBot="1" x14ac:dyDescent="0.25">
      <c r="A20" s="191" t="s">
        <v>579</v>
      </c>
      <c r="B20" s="192" t="s">
        <v>581</v>
      </c>
      <c r="C20" s="191" t="s">
        <v>580</v>
      </c>
      <c r="D20" s="191" t="s">
        <v>569</v>
      </c>
      <c r="E20" s="191" t="s">
        <v>573</v>
      </c>
      <c r="F20" s="191" t="s">
        <v>572</v>
      </c>
      <c r="G20" s="193" t="s">
        <v>576</v>
      </c>
      <c r="H20" s="194" t="s">
        <v>503</v>
      </c>
      <c r="I20" s="194" t="s">
        <v>62</v>
      </c>
      <c r="J20" s="194" t="s">
        <v>64</v>
      </c>
      <c r="K20" s="194" t="s">
        <v>59</v>
      </c>
      <c r="L20" s="194" t="s">
        <v>60</v>
      </c>
      <c r="M20" s="194" t="s">
        <v>61</v>
      </c>
      <c r="N20" s="194" t="s">
        <v>14</v>
      </c>
      <c r="O20" s="194" t="s">
        <v>593</v>
      </c>
      <c r="P20" s="275" t="s">
        <v>707</v>
      </c>
      <c r="Q20" s="164" t="s">
        <v>582</v>
      </c>
      <c r="R20" s="276" t="s">
        <v>708</v>
      </c>
      <c r="S20" s="196" t="s">
        <v>709</v>
      </c>
      <c r="T20" s="276" t="s">
        <v>710</v>
      </c>
      <c r="U20" s="277" t="s">
        <v>706</v>
      </c>
      <c r="V20" s="136">
        <v>40000</v>
      </c>
      <c r="W20" s="136">
        <f t="shared" si="0"/>
        <v>-2.4755675316696278E-2</v>
      </c>
    </row>
    <row r="21" spans="1:24" ht="12.95" customHeight="1" x14ac:dyDescent="0.2">
      <c r="A21" s="198" t="s">
        <v>790</v>
      </c>
      <c r="B21" s="353" t="str">
        <f>IF(INT(F21)=F21,"I","II")</f>
        <v>II</v>
      </c>
      <c r="C21" s="198">
        <v>33396.737999999998</v>
      </c>
      <c r="D21" s="198" t="s">
        <v>467</v>
      </c>
      <c r="E21" s="199">
        <f>(C21-C$7)/C$8</f>
        <v>-27915.705727379322</v>
      </c>
      <c r="F21" s="199">
        <f>ROUND(2*E21,0)/2</f>
        <v>-27915.5</v>
      </c>
      <c r="G21" s="199">
        <f>C21-(C$7+F21*C$8)</f>
        <v>-4.882855000323616E-2</v>
      </c>
      <c r="H21" s="199"/>
      <c r="I21" s="129">
        <f>G21</f>
        <v>-4.882855000323616E-2</v>
      </c>
      <c r="J21" s="200"/>
      <c r="K21" s="199"/>
      <c r="L21" s="199"/>
      <c r="M21" s="199"/>
      <c r="O21" s="199"/>
      <c r="P21" s="159">
        <f>+D$11+D$12*F21+D$13*F21^2</f>
        <v>8.1715462362214025E-2</v>
      </c>
      <c r="Q21" s="202">
        <f>+C21-15018.5</f>
        <v>18378.237999999998</v>
      </c>
      <c r="R21" s="136">
        <f>+(P21-G21)^2</f>
        <v>1.7041739164470812E-2</v>
      </c>
      <c r="S21" s="131">
        <v>0.1</v>
      </c>
      <c r="T21" s="136">
        <f>+S21*R21</f>
        <v>1.7041739164470812E-3</v>
      </c>
      <c r="V21" s="136">
        <v>42500</v>
      </c>
      <c r="W21" s="136">
        <f t="shared" si="0"/>
        <v>-2.4810595596011967E-2</v>
      </c>
    </row>
    <row r="22" spans="1:24" ht="12.95" customHeight="1" x14ac:dyDescent="0.2">
      <c r="A22" s="204" t="s">
        <v>843</v>
      </c>
      <c r="B22" s="205" t="str">
        <f>IF(INT(F22)=F22,"I","II")</f>
        <v>II</v>
      </c>
      <c r="C22" s="204">
        <v>34809.493999999999</v>
      </c>
      <c r="D22" s="204" t="s">
        <v>467</v>
      </c>
      <c r="E22" s="129">
        <f>(C22-C$7)/C$8</f>
        <v>-21963.397303260761</v>
      </c>
      <c r="F22" s="199">
        <f>ROUND(2*E22,0)/2</f>
        <v>-21963.5</v>
      </c>
      <c r="G22" s="129">
        <f>C22-(C$7+F22*C$8)</f>
        <v>2.4374649998208042E-2</v>
      </c>
      <c r="I22" s="129">
        <f>G22</f>
        <v>2.4374649998208042E-2</v>
      </c>
      <c r="J22" s="200"/>
      <c r="K22" s="199"/>
      <c r="M22" s="199"/>
      <c r="O22" s="199"/>
      <c r="P22" s="199">
        <f>+D$11+D$12*F22+D$13*F22^2</f>
        <v>6.4288617538334564E-2</v>
      </c>
      <c r="Q22" s="201">
        <f>+C22-15018.5</f>
        <v>19790.993999999999</v>
      </c>
      <c r="R22" s="136">
        <f>+(P22-G22)^2</f>
        <v>1.5931248047942736E-3</v>
      </c>
      <c r="S22" s="131">
        <v>0.1</v>
      </c>
      <c r="T22" s="136">
        <f>+S22*R22</f>
        <v>1.5931248047942737E-4</v>
      </c>
      <c r="V22" s="136">
        <v>45000</v>
      </c>
      <c r="W22" s="136">
        <f t="shared" si="0"/>
        <v>-2.4591121031346197E-2</v>
      </c>
    </row>
    <row r="23" spans="1:24" ht="12.95" customHeight="1" x14ac:dyDescent="0.2">
      <c r="A23" s="204" t="s">
        <v>843</v>
      </c>
      <c r="B23" s="205" t="str">
        <f>IF(INT(F23)=F23,"I","II")</f>
        <v>I</v>
      </c>
      <c r="C23" s="204">
        <v>34826.417999999998</v>
      </c>
      <c r="D23" s="204" t="s">
        <v>467</v>
      </c>
      <c r="E23" s="129">
        <f>(C23-C$7)/C$8</f>
        <v>-21892.092090067701</v>
      </c>
      <c r="F23" s="199">
        <f>ROUND(2*E23,0)/2</f>
        <v>-21892</v>
      </c>
      <c r="G23" s="129">
        <f>C23-(C$7+F23*C$8)</f>
        <v>-2.1857200001250021E-2</v>
      </c>
      <c r="I23" s="129">
        <f>G23</f>
        <v>-2.1857200001250021E-2</v>
      </c>
      <c r="J23" s="200"/>
      <c r="K23" s="199"/>
      <c r="M23" s="199"/>
      <c r="O23" s="199"/>
      <c r="P23" s="199">
        <f>+D$11+D$12*F23+D$13*F23^2</f>
        <v>6.4088726995452386E-2</v>
      </c>
      <c r="Q23" s="201">
        <f>+C23-15018.5</f>
        <v>19807.917999999998</v>
      </c>
      <c r="R23" s="136">
        <f>+(P23-G23)^2</f>
        <v>7.3867023673224999E-3</v>
      </c>
      <c r="S23" s="131">
        <v>0.1</v>
      </c>
      <c r="T23" s="136">
        <f>+S23*R23</f>
        <v>7.3867023673224999E-4</v>
      </c>
      <c r="V23" s="136">
        <v>47500</v>
      </c>
      <c r="W23" s="136">
        <f t="shared" si="0"/>
        <v>-2.4097251622698983E-2</v>
      </c>
    </row>
    <row r="24" spans="1:24" ht="12.95" customHeight="1" x14ac:dyDescent="0.2">
      <c r="A24" s="204" t="s">
        <v>843</v>
      </c>
      <c r="B24" s="205" t="str">
        <f>IF(INT(F24)=F24,"I","II")</f>
        <v>II</v>
      </c>
      <c r="C24" s="204">
        <v>34826.588000000003</v>
      </c>
      <c r="D24" s="204" t="s">
        <v>467</v>
      </c>
      <c r="E24" s="129">
        <f>(C24-C$7)/C$8</f>
        <v>-21891.375835858104</v>
      </c>
      <c r="F24" s="199">
        <f>ROUND(2*E24,0)/2</f>
        <v>-21891.5</v>
      </c>
      <c r="G24" s="129">
        <f>C24-(C$7+F24*C$8)</f>
        <v>2.946985000744462E-2</v>
      </c>
      <c r="I24" s="129">
        <f>G24</f>
        <v>2.946985000744462E-2</v>
      </c>
      <c r="J24" s="200"/>
      <c r="K24" s="199"/>
      <c r="M24" s="199"/>
      <c r="O24" s="199"/>
      <c r="P24" s="199">
        <f>+D$11+D$12*F24+D$13*F24^2</f>
        <v>6.4087329949745336E-2</v>
      </c>
      <c r="Q24" s="201">
        <f>+C24-15018.5</f>
        <v>19808.088000000003</v>
      </c>
      <c r="R24" s="136">
        <f>+(P24-G24)^2</f>
        <v>1.1983699175555924E-3</v>
      </c>
      <c r="S24" s="131">
        <v>0.1</v>
      </c>
      <c r="T24" s="136">
        <f>+S24*R24</f>
        <v>1.1983699175555925E-4</v>
      </c>
      <c r="V24" s="136">
        <v>50000</v>
      </c>
      <c r="W24" s="136">
        <f t="shared" si="0"/>
        <v>-2.3328987370070303E-2</v>
      </c>
    </row>
    <row r="25" spans="1:24" ht="12.95" customHeight="1" x14ac:dyDescent="0.2">
      <c r="A25" s="204" t="s">
        <v>843</v>
      </c>
      <c r="B25" s="205" t="str">
        <f>IF(INT(F25)=F25,"I","II")</f>
        <v>II</v>
      </c>
      <c r="C25" s="204">
        <v>34837.419000000002</v>
      </c>
      <c r="D25" s="204" t="s">
        <v>467</v>
      </c>
      <c r="E25" s="129">
        <f>(C25-C$7)/C$8</f>
        <v>-21845.742016188167</v>
      </c>
      <c r="F25" s="199">
        <f>ROUND(2*E25,0)/2</f>
        <v>-21845.5</v>
      </c>
      <c r="G25" s="129">
        <f>C25-(C$7+F25*C$8)</f>
        <v>-5.7441549994109664E-2</v>
      </c>
      <c r="I25" s="129">
        <f>G25</f>
        <v>-5.7441549994109664E-2</v>
      </c>
      <c r="J25" s="200"/>
      <c r="K25" s="199"/>
      <c r="M25" s="199"/>
      <c r="O25" s="199"/>
      <c r="P25" s="199">
        <f>+D$11+D$12*F25+D$13*F25^2</f>
        <v>6.3958848699141466E-2</v>
      </c>
      <c r="Q25" s="201">
        <f>+C25-15018.5</f>
        <v>19818.919000000002</v>
      </c>
      <c r="R25" s="136">
        <f>+(P25-G25)^2</f>
        <v>1.4738056802880331E-2</v>
      </c>
      <c r="S25" s="131">
        <v>0.1</v>
      </c>
      <c r="T25" s="136">
        <f>+S25*R25</f>
        <v>1.4738056802880333E-3</v>
      </c>
      <c r="V25" s="136">
        <v>52500</v>
      </c>
      <c r="W25" s="136">
        <f t="shared" si="0"/>
        <v>-2.2286328273460172E-2</v>
      </c>
    </row>
    <row r="26" spans="1:24" ht="12.95" customHeight="1" x14ac:dyDescent="0.2">
      <c r="A26" s="129" t="s">
        <v>609</v>
      </c>
      <c r="B26" s="131"/>
      <c r="C26" s="130">
        <v>39637.445</v>
      </c>
      <c r="D26" s="130"/>
      <c r="E26" s="129">
        <f>(C26-C$7)/C$8</f>
        <v>-1621.9842011174301</v>
      </c>
      <c r="F26" s="199">
        <f>ROUND(2*E26,0)/2</f>
        <v>-1622</v>
      </c>
      <c r="G26" s="130">
        <f>C26-(C$7+F26*C$8)</f>
        <v>3.749800001969561E-3</v>
      </c>
      <c r="I26" s="129">
        <f>G26</f>
        <v>3.749800001969561E-3</v>
      </c>
      <c r="J26" s="199"/>
      <c r="K26" s="199"/>
      <c r="M26" s="199"/>
      <c r="O26" s="199"/>
      <c r="P26" s="199">
        <f>+D$11+D$12*F26+D$13*F26^2</f>
        <v>1.6471583975220014E-2</v>
      </c>
      <c r="Q26" s="201">
        <f>+C26-15018.5</f>
        <v>24618.945</v>
      </c>
      <c r="R26" s="136">
        <f>+(P26-G26)^2</f>
        <v>1.6184378746205208E-4</v>
      </c>
      <c r="S26" s="131">
        <v>0.1</v>
      </c>
      <c r="T26" s="136">
        <f>+S26*R26</f>
        <v>1.6184378746205208E-5</v>
      </c>
      <c r="V26" s="136">
        <v>55000</v>
      </c>
      <c r="W26" s="136">
        <f t="shared" si="0"/>
        <v>-2.0969274332868576E-2</v>
      </c>
    </row>
    <row r="27" spans="1:24" ht="12.95" customHeight="1" x14ac:dyDescent="0.2">
      <c r="A27" s="129" t="s">
        <v>609</v>
      </c>
      <c r="B27" s="131"/>
      <c r="C27" s="130">
        <v>39638.392</v>
      </c>
      <c r="D27" s="130"/>
      <c r="E27" s="129">
        <f>(C27-C$7)/C$8</f>
        <v>-1617.9942438440999</v>
      </c>
      <c r="F27" s="199">
        <f>ROUND(2*E27,0)/2</f>
        <v>-1618</v>
      </c>
      <c r="G27" s="130">
        <f>C27-(C$7+F27*C$8)</f>
        <v>1.3662000055774115E-3</v>
      </c>
      <c r="I27" s="129">
        <f>G27</f>
        <v>1.3662000055774115E-3</v>
      </c>
      <c r="J27" s="199"/>
      <c r="K27" s="199"/>
      <c r="M27" s="199"/>
      <c r="O27" s="199"/>
      <c r="P27" s="199">
        <f>+D$11+D$12*F27+D$13*F27^2</f>
        <v>1.6463967586317761E-2</v>
      </c>
      <c r="Q27" s="201">
        <f>+C27-15018.5</f>
        <v>24619.892</v>
      </c>
      <c r="R27" s="136">
        <f>+(P27-G27)^2</f>
        <v>2.279425859220543E-4</v>
      </c>
      <c r="S27" s="131">
        <v>0.1</v>
      </c>
      <c r="T27" s="136">
        <f>+S27*R27</f>
        <v>2.2794258592205431E-5</v>
      </c>
      <c r="V27" s="136">
        <v>57500</v>
      </c>
      <c r="W27" s="136">
        <f t="shared" si="0"/>
        <v>-1.9377825548295535E-2</v>
      </c>
    </row>
    <row r="28" spans="1:24" ht="12.95" customHeight="1" x14ac:dyDescent="0.2">
      <c r="A28" s="129" t="s">
        <v>609</v>
      </c>
      <c r="B28" s="131"/>
      <c r="C28" s="130">
        <v>39646.461000000003</v>
      </c>
      <c r="D28" s="130"/>
      <c r="E28" s="129">
        <f>(C28-C$7)/C$8</f>
        <v>-1583.9974484496854</v>
      </c>
      <c r="F28" s="199">
        <f>ROUND(2*E28,0)/2</f>
        <v>-1584</v>
      </c>
      <c r="G28" s="130">
        <f>C28-(C$7+F28*C$8)</f>
        <v>6.0560000565601513E-4</v>
      </c>
      <c r="I28" s="129">
        <f>G28</f>
        <v>6.0560000565601513E-4</v>
      </c>
      <c r="J28" s="199"/>
      <c r="K28" s="199"/>
      <c r="M28" s="199"/>
      <c r="O28" s="199"/>
      <c r="P28" s="199">
        <f>+D$11+D$12*F28+D$13*F28^2</f>
        <v>1.6399256642099663E-2</v>
      </c>
      <c r="Q28" s="201">
        <f>+C28-15018.5</f>
        <v>24627.961000000003</v>
      </c>
      <c r="R28" s="136">
        <f>+(P28-G28)^2</f>
        <v>2.4943958994988046E-4</v>
      </c>
      <c r="S28" s="131">
        <v>0.1</v>
      </c>
      <c r="T28" s="136">
        <f>+S28*R28</f>
        <v>2.4943958994988047E-5</v>
      </c>
      <c r="V28" s="136">
        <v>60000</v>
      </c>
      <c r="W28" s="136">
        <f t="shared" si="0"/>
        <v>-1.7511981919741029E-2</v>
      </c>
    </row>
    <row r="29" spans="1:24" ht="12.95" customHeight="1" x14ac:dyDescent="0.2">
      <c r="A29" s="129" t="s">
        <v>609</v>
      </c>
      <c r="B29" s="131"/>
      <c r="C29" s="130">
        <v>39648.404000000002</v>
      </c>
      <c r="D29" s="130"/>
      <c r="E29" s="129">
        <f>(C29-C$7)/C$8</f>
        <v>-1575.8110841602693</v>
      </c>
      <c r="F29" s="199">
        <f>ROUND(2*E29,0)/2</f>
        <v>-1576</v>
      </c>
      <c r="G29" s="130">
        <f>C29-(C$7+F29*C$8)</f>
        <v>4.4838400004664436E-2</v>
      </c>
      <c r="I29" s="129">
        <f>G29</f>
        <v>4.4838400004664436E-2</v>
      </c>
      <c r="J29" s="199"/>
      <c r="K29" s="199"/>
      <c r="M29" s="199"/>
      <c r="O29" s="199"/>
      <c r="P29" s="199">
        <f>+D$11+D$12*F29+D$13*F29^2</f>
        <v>1.6384037913311163E-2</v>
      </c>
      <c r="Q29" s="201">
        <f>+C29-15018.5</f>
        <v>24629.904000000002</v>
      </c>
      <c r="R29" s="136">
        <f>+(P29-G29)^2</f>
        <v>8.0965072202584219E-4</v>
      </c>
      <c r="S29" s="131">
        <v>0.1</v>
      </c>
      <c r="T29" s="136">
        <f>+S29*R29</f>
        <v>8.0965072202584225E-5</v>
      </c>
      <c r="V29" s="136">
        <v>62500</v>
      </c>
      <c r="W29" s="136">
        <f t="shared" si="0"/>
        <v>-1.5371743447205072E-2</v>
      </c>
    </row>
    <row r="30" spans="1:24" ht="12.95" customHeight="1" x14ac:dyDescent="0.2">
      <c r="A30" s="129" t="s">
        <v>609</v>
      </c>
      <c r="B30" s="131"/>
      <c r="C30" s="130">
        <v>39666.398999999998</v>
      </c>
      <c r="D30" s="130"/>
      <c r="E30" s="129">
        <f>(C30-C$7)/C$8</f>
        <v>-1499.9934694469107</v>
      </c>
      <c r="F30" s="199">
        <f>ROUND(2*E30,0)/2</f>
        <v>-1500</v>
      </c>
      <c r="G30" s="130">
        <f>C30-(C$7+F30*C$8)</f>
        <v>1.5500000008614734E-3</v>
      </c>
      <c r="I30" s="129">
        <f>G30</f>
        <v>1.5500000008614734E-3</v>
      </c>
      <c r="K30" s="199"/>
      <c r="M30" s="199"/>
      <c r="N30" s="199"/>
      <c r="O30" s="199"/>
      <c r="P30" s="199">
        <f>+D$11+D$12*F30+D$13*F30^2</f>
        <v>1.6239600128755138E-2</v>
      </c>
      <c r="Q30" s="201">
        <f>+C30-15018.5</f>
        <v>24647.898999999998</v>
      </c>
      <c r="R30" s="136">
        <f>+(P30-G30)^2</f>
        <v>2.1578435191741359E-4</v>
      </c>
      <c r="S30" s="131">
        <v>0.1</v>
      </c>
      <c r="T30" s="136">
        <f>+S30*R30</f>
        <v>2.157843519174136E-5</v>
      </c>
      <c r="V30" s="136">
        <v>65000</v>
      </c>
      <c r="W30" s="136">
        <f t="shared" si="0"/>
        <v>-1.2957110130687677E-2</v>
      </c>
    </row>
    <row r="31" spans="1:24" ht="12.95" customHeight="1" x14ac:dyDescent="0.2">
      <c r="A31" s="129" t="s">
        <v>611</v>
      </c>
      <c r="B31" s="131"/>
      <c r="C31" s="130">
        <v>39670.43</v>
      </c>
      <c r="D31" s="130"/>
      <c r="E31" s="129">
        <f>(C31-C$7)/C$8</f>
        <v>-1483.009818159896</v>
      </c>
      <c r="F31" s="199">
        <f>ROUND(2*E31,0)/2</f>
        <v>-1483</v>
      </c>
      <c r="G31" s="130">
        <f>C31-(C$7+F31*C$8)</f>
        <v>-2.3302999979932792E-3</v>
      </c>
      <c r="I31" s="129">
        <f>G31</f>
        <v>-2.3302999979932792E-3</v>
      </c>
      <c r="K31" s="199"/>
      <c r="M31" s="199"/>
      <c r="N31" s="199"/>
      <c r="O31" s="199"/>
      <c r="P31" s="199">
        <f>+D$11+D$12*F31+D$13*F31^2</f>
        <v>1.620732638240642E-2</v>
      </c>
      <c r="Q31" s="201">
        <f>+C31-15018.5</f>
        <v>24651.93</v>
      </c>
      <c r="R31" s="136">
        <f>+(P31-G31)^2</f>
        <v>3.4364359181929087E-4</v>
      </c>
      <c r="S31" s="131">
        <v>0.1</v>
      </c>
      <c r="T31" s="136">
        <f>+S31*R31</f>
        <v>3.4364359181929091E-5</v>
      </c>
      <c r="V31" s="136">
        <v>67500</v>
      </c>
      <c r="W31" s="136">
        <f t="shared" si="0"/>
        <v>-1.0268081970188803E-2</v>
      </c>
    </row>
    <row r="32" spans="1:24" ht="12.95" customHeight="1" x14ac:dyDescent="0.2">
      <c r="A32" s="129" t="s">
        <v>612</v>
      </c>
      <c r="B32" s="131"/>
      <c r="C32" s="130">
        <v>39914.423000000003</v>
      </c>
      <c r="D32" s="130"/>
      <c r="E32" s="129">
        <f>(C32-C$7)/C$8</f>
        <v>-455.00385723955895</v>
      </c>
      <c r="F32" s="199">
        <f>ROUND(2*E32,0)/2</f>
        <v>-455</v>
      </c>
      <c r="G32" s="130">
        <f>C32-(C$7+F32*C$8)</f>
        <v>-9.1549999342532828E-4</v>
      </c>
      <c r="I32" s="129">
        <f>G32</f>
        <v>-9.1549999342532828E-4</v>
      </c>
      <c r="K32" s="199"/>
      <c r="M32" s="199"/>
      <c r="N32" s="199"/>
      <c r="O32" s="199"/>
      <c r="P32" s="199">
        <f>+D$11+D$12*F32+D$13*F32^2</f>
        <v>1.4279295668550442E-2</v>
      </c>
      <c r="Q32" s="201">
        <f>+C32-15018.5</f>
        <v>24895.923000000003</v>
      </c>
      <c r="R32" s="136">
        <f>+(P32-G32)^2</f>
        <v>2.3088181520919767E-4</v>
      </c>
      <c r="S32" s="131">
        <v>0.1</v>
      </c>
      <c r="T32" s="136">
        <f>+S32*R32</f>
        <v>2.3088181520919769E-5</v>
      </c>
      <c r="V32" s="136">
        <v>70000</v>
      </c>
      <c r="W32" s="136">
        <f t="shared" si="0"/>
        <v>-7.3046589657084771E-3</v>
      </c>
    </row>
    <row r="33" spans="1:23" ht="12.95" customHeight="1" x14ac:dyDescent="0.2">
      <c r="A33" s="129" t="s">
        <v>612</v>
      </c>
      <c r="B33" s="131"/>
      <c r="C33" s="130">
        <v>39935.303999999996</v>
      </c>
      <c r="D33" s="130"/>
      <c r="E33" s="129">
        <f>(C33-C$7)/C$8</f>
        <v>-367.02677400368276</v>
      </c>
      <c r="F33" s="199">
        <f>ROUND(2*E33,0)/2</f>
        <v>-367</v>
      </c>
      <c r="G33" s="130">
        <f>C33-(C$7+F33*C$8)</f>
        <v>-6.3547000027028844E-3</v>
      </c>
      <c r="I33" s="129">
        <f>G33</f>
        <v>-6.3547000027028844E-3</v>
      </c>
      <c r="K33" s="199"/>
      <c r="M33" s="199"/>
      <c r="N33" s="199"/>
      <c r="O33" s="199"/>
      <c r="P33" s="199">
        <f>+D$11+D$12*F33+D$13*F33^2</f>
        <v>1.4116406059299362E-2</v>
      </c>
      <c r="Q33" s="201">
        <f>+C33-15018.5</f>
        <v>24916.803999999996</v>
      </c>
      <c r="R33" s="136">
        <f>+(P33-G33)^2</f>
        <v>4.1906618340174513E-4</v>
      </c>
      <c r="S33" s="131">
        <v>0.1</v>
      </c>
      <c r="T33" s="136">
        <f>+S33*R33</f>
        <v>4.1906618340174515E-5</v>
      </c>
      <c r="V33" s="136">
        <v>72500</v>
      </c>
      <c r="W33" s="136">
        <f t="shared" si="0"/>
        <v>-4.0668411172467001E-3</v>
      </c>
    </row>
    <row r="34" spans="1:23" ht="12.95" customHeight="1" x14ac:dyDescent="0.2">
      <c r="A34" s="129" t="s">
        <v>614</v>
      </c>
      <c r="B34" s="131"/>
      <c r="C34" s="130">
        <v>39990.370999999999</v>
      </c>
      <c r="D34" s="130"/>
      <c r="E34" s="129">
        <f>(C34-C$7)/C$8</f>
        <v>-135.0151824826043</v>
      </c>
      <c r="F34" s="199">
        <f>ROUND(2*E34,0)/2</f>
        <v>-135</v>
      </c>
      <c r="G34" s="130">
        <f>C34-(C$7+F34*C$8)</f>
        <v>-3.6035000011906959E-3</v>
      </c>
      <c r="I34" s="129">
        <f>G34</f>
        <v>-3.6035000011906959E-3</v>
      </c>
      <c r="K34" s="199"/>
      <c r="M34" s="199"/>
      <c r="N34" s="199"/>
      <c r="O34" s="199"/>
      <c r="P34" s="199">
        <f>+D$11+D$12*F34+D$13*F34^2</f>
        <v>1.3688599502585707E-2</v>
      </c>
      <c r="Q34" s="201">
        <f>+C34-15018.5</f>
        <v>24971.870999999999</v>
      </c>
      <c r="R34" s="136">
        <f>+(P34-G34)^2</f>
        <v>2.9901670524850406E-4</v>
      </c>
      <c r="S34" s="131">
        <v>0.1</v>
      </c>
      <c r="T34" s="136">
        <f>+S34*R34</f>
        <v>2.9901670524850406E-5</v>
      </c>
      <c r="V34" s="136">
        <v>75000</v>
      </c>
      <c r="W34" s="136">
        <f t="shared" si="0"/>
        <v>-5.5462842480347163E-4</v>
      </c>
    </row>
    <row r="35" spans="1:23" ht="12.95" customHeight="1" x14ac:dyDescent="0.2">
      <c r="A35" s="129" t="s">
        <v>616</v>
      </c>
      <c r="B35" s="131"/>
      <c r="C35" s="130">
        <v>40022.415999999997</v>
      </c>
      <c r="D35" s="130"/>
      <c r="E35" s="129">
        <f>(C35-C$7)/C$8</f>
        <v>-1.2639780156190614E-3</v>
      </c>
      <c r="F35" s="199">
        <f>ROUND(2*E35,0)/2</f>
        <v>0</v>
      </c>
      <c r="G35" s="130">
        <f>C35-(C$7+F35*C$8)</f>
        <v>-2.9999999969732016E-4</v>
      </c>
      <c r="I35" s="129">
        <f>G35</f>
        <v>-2.9999999969732016E-4</v>
      </c>
      <c r="K35" s="199"/>
      <c r="M35" s="199"/>
      <c r="N35" s="199"/>
      <c r="O35" s="199"/>
      <c r="P35" s="199">
        <f>+D$11+D$12*F35+D$13*F35^2</f>
        <v>1.3440747933832656E-2</v>
      </c>
      <c r="Q35" s="201">
        <f>+C35-15018.5</f>
        <v>25003.915999999997</v>
      </c>
      <c r="R35" s="136">
        <f>+(P35-G35)^2</f>
        <v>1.8880815377280831E-4</v>
      </c>
      <c r="S35" s="131">
        <v>0.1</v>
      </c>
      <c r="T35" s="136">
        <f>+S35*R35</f>
        <v>1.8880815377280833E-5</v>
      </c>
      <c r="V35" s="136">
        <v>77500</v>
      </c>
      <c r="W35" s="136">
        <f t="shared" si="0"/>
        <v>3.2319791116212082E-3</v>
      </c>
    </row>
    <row r="36" spans="1:23" ht="12.95" customHeight="1" x14ac:dyDescent="0.2">
      <c r="A36" s="129" t="s">
        <v>570</v>
      </c>
      <c r="B36" s="209"/>
      <c r="C36" s="130">
        <v>40022.416299999997</v>
      </c>
      <c r="D36" s="130"/>
      <c r="E36" s="129">
        <f>(C36-C$7)/C$8</f>
        <v>0</v>
      </c>
      <c r="F36" s="199">
        <f>ROUND(2*E36,0)/2</f>
        <v>0</v>
      </c>
      <c r="G36" s="130">
        <f>C36-(C$7+F36*C$8)</f>
        <v>0</v>
      </c>
      <c r="H36" s="129">
        <f>G36</f>
        <v>0</v>
      </c>
      <c r="K36" s="199"/>
      <c r="M36" s="199"/>
      <c r="N36" s="199"/>
      <c r="O36" s="199"/>
      <c r="P36" s="199">
        <f>+D$11+D$12*F36+D$13*F36^2</f>
        <v>1.3440747933832656E-2</v>
      </c>
      <c r="Q36" s="201">
        <f>+C36-15018.5</f>
        <v>25003.916299999997</v>
      </c>
      <c r="R36" s="136">
        <f>+(P36-G36)^2</f>
        <v>1.8065370502082681E-4</v>
      </c>
      <c r="S36" s="131">
        <v>0.2</v>
      </c>
      <c r="T36" s="136">
        <f>+S36*R36</f>
        <v>3.6130741004165364E-5</v>
      </c>
    </row>
    <row r="37" spans="1:23" ht="12.95" customHeight="1" x14ac:dyDescent="0.2">
      <c r="A37" s="129" t="s">
        <v>616</v>
      </c>
      <c r="B37" s="131" t="s">
        <v>646</v>
      </c>
      <c r="C37" s="130">
        <v>40024.449000000001</v>
      </c>
      <c r="D37" s="130"/>
      <c r="E37" s="129">
        <f>(C37-C$7)/C$8</f>
        <v>8.5642937164846238</v>
      </c>
      <c r="F37" s="199">
        <f>ROUND(2*E37,0)/2</f>
        <v>8.5</v>
      </c>
      <c r="G37" s="130">
        <f>C37-(C$7+F37*C$8)</f>
        <v>1.5259850006259512E-2</v>
      </c>
      <c r="I37" s="129">
        <f>G37</f>
        <v>1.5259850006259512E-2</v>
      </c>
      <c r="K37" s="199"/>
      <c r="M37" s="199"/>
      <c r="N37" s="199"/>
      <c r="O37" s="199"/>
      <c r="P37" s="199">
        <f>+D$11+D$12*F37+D$13*F37^2</f>
        <v>1.3425169240137822E-2</v>
      </c>
      <c r="Q37" s="201">
        <f>+C37-15018.5</f>
        <v>25005.949000000001</v>
      </c>
      <c r="R37" s="136">
        <f>+(P37-G37)^2</f>
        <v>3.3660535135768727E-6</v>
      </c>
      <c r="S37" s="131">
        <v>0.1</v>
      </c>
      <c r="T37" s="136">
        <f>+S37*R37</f>
        <v>3.3660535135768731E-7</v>
      </c>
    </row>
    <row r="38" spans="1:23" ht="12.95" customHeight="1" x14ac:dyDescent="0.2">
      <c r="A38" s="129" t="s">
        <v>618</v>
      </c>
      <c r="B38" s="131" t="s">
        <v>646</v>
      </c>
      <c r="C38" s="130">
        <v>40316.362000000001</v>
      </c>
      <c r="D38" s="130"/>
      <c r="E38" s="129">
        <f>(C38-C$7)/C$8</f>
        <v>1238.469676535402</v>
      </c>
      <c r="F38" s="199">
        <f>ROUND(2*E38,0)/2</f>
        <v>1238.5</v>
      </c>
      <c r="G38" s="130">
        <f>C38-(C$7+F38*C$8)</f>
        <v>-7.1971499928622507E-3</v>
      </c>
      <c r="I38" s="129">
        <f>G38</f>
        <v>-7.1971499928622507E-3</v>
      </c>
      <c r="K38" s="199"/>
      <c r="M38" s="199"/>
      <c r="N38" s="199"/>
      <c r="O38" s="199"/>
      <c r="P38" s="199">
        <f>+D$11+D$12*F38+D$13*F38^2</f>
        <v>1.1204280683724826E-2</v>
      </c>
      <c r="Q38" s="201">
        <f>+C38-15018.5</f>
        <v>25297.862000000001</v>
      </c>
      <c r="R38" s="136">
        <f>+(P38-G38)^2</f>
        <v>3.3861265094523984E-4</v>
      </c>
      <c r="S38" s="131">
        <v>0.1</v>
      </c>
      <c r="T38" s="136">
        <f>+S38*R38</f>
        <v>3.3861265094523983E-5</v>
      </c>
    </row>
    <row r="39" spans="1:23" ht="12.95" customHeight="1" x14ac:dyDescent="0.2">
      <c r="A39" s="129" t="s">
        <v>619</v>
      </c>
      <c r="B39" s="131" t="s">
        <v>646</v>
      </c>
      <c r="C39" s="130">
        <v>40316.364999999998</v>
      </c>
      <c r="D39" s="130"/>
      <c r="E39" s="129">
        <f>(C39-C$7)/C$8</f>
        <v>1238.4823163155581</v>
      </c>
      <c r="F39" s="199">
        <f>ROUND(2*E39,0)/2</f>
        <v>1238.5</v>
      </c>
      <c r="G39" s="130">
        <f>C39-(C$7+F39*C$8)</f>
        <v>-4.197149995889049E-3</v>
      </c>
      <c r="I39" s="129">
        <f>G39</f>
        <v>-4.197149995889049E-3</v>
      </c>
      <c r="K39" s="199"/>
      <c r="M39" s="199"/>
      <c r="N39" s="199"/>
      <c r="O39" s="199"/>
      <c r="P39" s="199">
        <f>+D$11+D$12*F39+D$13*F39^2</f>
        <v>1.1204280683724826E-2</v>
      </c>
      <c r="Q39" s="201">
        <f>+C39-15018.5</f>
        <v>25297.864999999998</v>
      </c>
      <c r="R39" s="136">
        <f>+(P39-G39)^2</f>
        <v>2.3720406697895149E-4</v>
      </c>
      <c r="S39" s="131">
        <v>0.1</v>
      </c>
      <c r="T39" s="136">
        <f>+S39*R39</f>
        <v>2.3720406697895152E-5</v>
      </c>
    </row>
    <row r="40" spans="1:23" ht="12.95" customHeight="1" x14ac:dyDescent="0.2">
      <c r="A40" s="129" t="s">
        <v>618</v>
      </c>
      <c r="B40" s="131"/>
      <c r="C40" s="130">
        <v>40317.421999999999</v>
      </c>
      <c r="D40" s="130"/>
      <c r="E40" s="129">
        <f>(C40-C$7)/C$8</f>
        <v>1242.9357321950854</v>
      </c>
      <c r="F40" s="199">
        <f>ROUND(2*E40,0)/2</f>
        <v>1243</v>
      </c>
      <c r="G40" s="130">
        <f>C40-(C$7+F40*C$8)</f>
        <v>-1.5253699995810166E-2</v>
      </c>
      <c r="I40" s="199">
        <f>G40</f>
        <v>-1.5253699995810166E-2</v>
      </c>
      <c r="K40" s="199"/>
      <c r="N40" s="199"/>
      <c r="O40" s="199"/>
      <c r="P40" s="199">
        <f>+D$11+D$12*F40+D$13*F40^2</f>
        <v>1.119627742824573E-2</v>
      </c>
      <c r="Q40" s="201">
        <f>+C40-15018.5</f>
        <v>25298.921999999999</v>
      </c>
      <c r="R40" s="136">
        <f>+(P40-G40)^2</f>
        <v>6.9960130573306647E-4</v>
      </c>
      <c r="S40" s="131">
        <v>0.1</v>
      </c>
      <c r="T40" s="136">
        <f>+S40*R40</f>
        <v>6.9960130573306644E-5</v>
      </c>
    </row>
    <row r="41" spans="1:23" ht="12.95" customHeight="1" x14ac:dyDescent="0.2">
      <c r="A41" s="129" t="s">
        <v>618</v>
      </c>
      <c r="B41" s="131"/>
      <c r="C41" s="130">
        <v>40319.330999999998</v>
      </c>
      <c r="D41" s="130"/>
      <c r="E41" s="129">
        <f>(C41-C$7)/C$8</f>
        <v>1250.9788456425881</v>
      </c>
      <c r="F41" s="199">
        <f>ROUND(2*E41,0)/2</f>
        <v>1251</v>
      </c>
      <c r="G41" s="130">
        <f>C41-(C$7+F41*C$8)</f>
        <v>-5.0208999964524992E-3</v>
      </c>
      <c r="I41" s="199">
        <f>G41</f>
        <v>-5.0208999964524992E-3</v>
      </c>
      <c r="K41" s="199"/>
      <c r="N41" s="199"/>
      <c r="O41" s="199"/>
      <c r="P41" s="199">
        <f>+D$11+D$12*F41+D$13*F41^2</f>
        <v>1.1182051613663868E-2</v>
      </c>
      <c r="Q41" s="201">
        <f>+C41-15018.5</f>
        <v>25300.830999999998</v>
      </c>
      <c r="R41" s="136">
        <f>+(P41-G41)^2</f>
        <v>2.6253564087977258E-4</v>
      </c>
      <c r="S41" s="131">
        <v>0.1</v>
      </c>
      <c r="T41" s="136">
        <f>+S41*R41</f>
        <v>2.625356408797726E-5</v>
      </c>
    </row>
    <row r="42" spans="1:23" ht="12.95" customHeight="1" x14ac:dyDescent="0.2">
      <c r="A42" s="129" t="s">
        <v>618</v>
      </c>
      <c r="B42" s="131"/>
      <c r="C42" s="130">
        <v>40319.338000000003</v>
      </c>
      <c r="D42" s="130"/>
      <c r="E42" s="129">
        <f>(C42-C$7)/C$8</f>
        <v>1251.0083384630038</v>
      </c>
      <c r="F42" s="199">
        <f>ROUND(2*E42,0)/2</f>
        <v>1251</v>
      </c>
      <c r="G42" s="130">
        <f>C42-(C$7+F42*C$8)</f>
        <v>1.9791000086115673E-3</v>
      </c>
      <c r="I42" s="199">
        <f>G42</f>
        <v>1.9791000086115673E-3</v>
      </c>
      <c r="K42" s="199"/>
      <c r="N42" s="199"/>
      <c r="O42" s="199"/>
      <c r="P42" s="199">
        <f>+D$11+D$12*F42+D$13*F42^2</f>
        <v>1.1182051613663868E-2</v>
      </c>
      <c r="Q42" s="201">
        <f>+C42-15018.5</f>
        <v>25300.838000000003</v>
      </c>
      <c r="R42" s="136">
        <f>+(P42-G42)^2</f>
        <v>8.4694318244934717E-5</v>
      </c>
      <c r="S42" s="131">
        <v>0.1</v>
      </c>
      <c r="T42" s="136">
        <f>+S42*R42</f>
        <v>8.4694318244934721E-6</v>
      </c>
    </row>
    <row r="43" spans="1:23" ht="12.95" customHeight="1" x14ac:dyDescent="0.2">
      <c r="A43" s="129" t="s">
        <v>618</v>
      </c>
      <c r="B43" s="131"/>
      <c r="C43" s="130">
        <v>40321.35</v>
      </c>
      <c r="D43" s="130"/>
      <c r="E43" s="129">
        <f>(C43-C$7)/C$8</f>
        <v>1259.4854176962881</v>
      </c>
      <c r="F43" s="199">
        <f>ROUND(2*E43,0)/2</f>
        <v>1259.5</v>
      </c>
      <c r="G43" s="130">
        <f>C43-(C$7+F43*C$8)</f>
        <v>-3.4610500006237999E-3</v>
      </c>
      <c r="I43" s="199">
        <f>G43</f>
        <v>-3.4610500006237999E-3</v>
      </c>
      <c r="K43" s="199"/>
      <c r="N43" s="199"/>
      <c r="O43" s="199"/>
      <c r="P43" s="199">
        <f>+D$11+D$12*F43+D$13*F43^2</f>
        <v>1.116693976438079E-2</v>
      </c>
      <c r="Q43" s="201">
        <f>+C43-15018.5</f>
        <v>25302.85</v>
      </c>
      <c r="R43" s="136">
        <f>+(P43-G43)^2</f>
        <v>2.1397808456507904E-4</v>
      </c>
      <c r="S43" s="131">
        <v>0.1</v>
      </c>
      <c r="T43" s="136">
        <f>+S43*R43</f>
        <v>2.1397808456507904E-5</v>
      </c>
    </row>
    <row r="44" spans="1:23" ht="12.95" customHeight="1" x14ac:dyDescent="0.2">
      <c r="A44" s="129" t="s">
        <v>618</v>
      </c>
      <c r="B44" s="131" t="s">
        <v>646</v>
      </c>
      <c r="C44" s="130">
        <v>40321.360999999997</v>
      </c>
      <c r="D44" s="130"/>
      <c r="E44" s="129">
        <f>(C44-C$7)/C$8</f>
        <v>1259.5317635569015</v>
      </c>
      <c r="F44" s="199">
        <f>ROUND(2*E44,0)/2</f>
        <v>1259.5</v>
      </c>
      <c r="G44" s="130">
        <f>C44-(C$7+F44*C$8)</f>
        <v>7.5389499979792163E-3</v>
      </c>
      <c r="I44" s="199">
        <f>G44</f>
        <v>7.5389499979792163E-3</v>
      </c>
      <c r="K44" s="199"/>
      <c r="N44" s="199"/>
      <c r="O44" s="199"/>
      <c r="P44" s="199">
        <f>+D$11+D$12*F44+D$13*F44^2</f>
        <v>1.116693976438079E-2</v>
      </c>
      <c r="Q44" s="201">
        <f>+C44-15018.5</f>
        <v>25302.860999999997</v>
      </c>
      <c r="R44" s="136">
        <f>+(P44-G44)^2</f>
        <v>1.3162309745114547E-5</v>
      </c>
      <c r="S44" s="131">
        <v>0.1</v>
      </c>
      <c r="T44" s="136">
        <f>+S44*R44</f>
        <v>1.3162309745114547E-6</v>
      </c>
    </row>
    <row r="45" spans="1:23" ht="12.95" customHeight="1" x14ac:dyDescent="0.2">
      <c r="A45" s="129" t="s">
        <v>618</v>
      </c>
      <c r="B45" s="131" t="s">
        <v>646</v>
      </c>
      <c r="C45" s="130">
        <v>40325.385999999999</v>
      </c>
      <c r="D45" s="130"/>
      <c r="E45" s="129">
        <f>(C45-C$7)/C$8</f>
        <v>1276.4901352835734</v>
      </c>
      <c r="F45" s="199">
        <f>ROUND(2*E45,0)/2</f>
        <v>1276.5</v>
      </c>
      <c r="G45" s="130">
        <f>C45-(C$7+F45*C$8)</f>
        <v>-2.3413500020978972E-3</v>
      </c>
      <c r="I45" s="199">
        <f>G45</f>
        <v>-2.3413500020978972E-3</v>
      </c>
      <c r="K45" s="199"/>
      <c r="N45" s="199"/>
      <c r="O45" s="199"/>
      <c r="P45" s="199">
        <f>+D$11+D$12*F45+D$13*F45^2</f>
        <v>1.1136725581827822E-2</v>
      </c>
      <c r="Q45" s="201">
        <f>+C45-15018.5</f>
        <v>25306.885999999999</v>
      </c>
      <c r="R45" s="136">
        <f>+(P45-G45)^2</f>
        <v>1.8165852144601461E-4</v>
      </c>
      <c r="S45" s="131">
        <v>0.1</v>
      </c>
      <c r="T45" s="136">
        <f>+S45*R45</f>
        <v>1.816585214460146E-5</v>
      </c>
    </row>
    <row r="46" spans="1:23" ht="12.95" customHeight="1" x14ac:dyDescent="0.2">
      <c r="A46" s="129" t="s">
        <v>618</v>
      </c>
      <c r="B46" s="131"/>
      <c r="C46" s="130">
        <v>40330.49</v>
      </c>
      <c r="D46" s="130"/>
      <c r="E46" s="129">
        <f>(C46-C$7)/C$8</f>
        <v>1297.9946146109994</v>
      </c>
      <c r="F46" s="199">
        <f>ROUND(2*E46,0)/2</f>
        <v>1298</v>
      </c>
      <c r="G46" s="130">
        <f>C46-(C$7+F46*C$8)</f>
        <v>-1.2781999976141378E-3</v>
      </c>
      <c r="I46" s="199">
        <f>G46</f>
        <v>-1.2781999976141378E-3</v>
      </c>
      <c r="K46" s="199"/>
      <c r="N46" s="199"/>
      <c r="O46" s="199"/>
      <c r="P46" s="199">
        <f>+D$11+D$12*F46+D$13*F46^2</f>
        <v>1.1098531697849166E-2</v>
      </c>
      <c r="Q46" s="201">
        <f>+C46-15018.5</f>
        <v>25311.989999999998</v>
      </c>
      <c r="R46" s="136">
        <f>+(P46-G46)^2</f>
        <v>1.5318348746148593E-4</v>
      </c>
      <c r="S46" s="131">
        <v>0.1</v>
      </c>
      <c r="T46" s="136">
        <f>+S46*R46</f>
        <v>1.5318348746148592E-5</v>
      </c>
    </row>
    <row r="47" spans="1:23" ht="12.95" customHeight="1" x14ac:dyDescent="0.2">
      <c r="A47" s="129" t="s">
        <v>618</v>
      </c>
      <c r="B47" s="131"/>
      <c r="C47" s="130">
        <v>40344.49</v>
      </c>
      <c r="D47" s="130"/>
      <c r="E47" s="129">
        <f>(C47-C$7)/C$8</f>
        <v>1356.9802553994016</v>
      </c>
      <c r="F47" s="199">
        <f>ROUND(2*E47,0)/2</f>
        <v>1357</v>
      </c>
      <c r="G47" s="130">
        <f>C47-(C$7+F47*C$8)</f>
        <v>-4.6863000025041401E-3</v>
      </c>
      <c r="I47" s="199">
        <f>G47</f>
        <v>-4.6863000025041401E-3</v>
      </c>
      <c r="K47" s="199"/>
      <c r="N47" s="199"/>
      <c r="O47" s="199"/>
      <c r="P47" s="199">
        <f>+D$11+D$12*F47+D$13*F47^2</f>
        <v>1.0993824833437776E-2</v>
      </c>
      <c r="Q47" s="201">
        <f>+C47-15018.5</f>
        <v>25325.989999999998</v>
      </c>
      <c r="R47" s="136">
        <f>+(P47-G47)^2</f>
        <v>2.4586631487072251E-4</v>
      </c>
      <c r="S47" s="131">
        <v>0.1</v>
      </c>
      <c r="T47" s="136">
        <f>+S47*R47</f>
        <v>2.4586631487072253E-5</v>
      </c>
    </row>
    <row r="48" spans="1:23" ht="12.95" customHeight="1" x14ac:dyDescent="0.2">
      <c r="A48" s="129" t="s">
        <v>618</v>
      </c>
      <c r="B48" s="131" t="s">
        <v>646</v>
      </c>
      <c r="C48" s="130">
        <v>40350.548000000003</v>
      </c>
      <c r="D48" s="130"/>
      <c r="E48" s="129">
        <f>(C48-C$7)/C$8</f>
        <v>1382.5041848205735</v>
      </c>
      <c r="F48" s="199">
        <f>ROUND(2*E48,0)/2</f>
        <v>1382.5</v>
      </c>
      <c r="G48" s="130">
        <f>C48-(C$7+F48*C$8)</f>
        <v>9.9325000337557867E-4</v>
      </c>
      <c r="I48" s="199">
        <f>G48</f>
        <v>9.9325000337557867E-4</v>
      </c>
      <c r="K48" s="199"/>
      <c r="N48" s="199"/>
      <c r="O48" s="199"/>
      <c r="P48" s="199">
        <f>+D$11+D$12*F48+D$13*F48^2</f>
        <v>1.0948617471883856E-2</v>
      </c>
      <c r="Q48" s="201">
        <f>+C48-15018.5</f>
        <v>25332.048000000003</v>
      </c>
      <c r="R48" s="136">
        <f>+(P48-G48)^2</f>
        <v>9.9109341433032904E-5</v>
      </c>
      <c r="S48" s="131">
        <v>0.1</v>
      </c>
      <c r="T48" s="136">
        <f>+S48*R48</f>
        <v>9.9109341433032904E-6</v>
      </c>
    </row>
    <row r="49" spans="1:20" ht="12.95" customHeight="1" x14ac:dyDescent="0.2">
      <c r="A49" s="129" t="s">
        <v>618</v>
      </c>
      <c r="B49" s="131" t="s">
        <v>646</v>
      </c>
      <c r="C49" s="130">
        <v>40353.381999999998</v>
      </c>
      <c r="D49" s="130"/>
      <c r="E49" s="129">
        <f>(C49-C$7)/C$8</f>
        <v>1394.4445638201487</v>
      </c>
      <c r="F49" s="199">
        <f>ROUND(2*E49,0)/2</f>
        <v>1394.5</v>
      </c>
      <c r="G49" s="130">
        <f>C49-(C$7+F49*C$8)</f>
        <v>-1.3157549998140894E-2</v>
      </c>
      <c r="I49" s="199">
        <f>G49</f>
        <v>-1.3157549998140894E-2</v>
      </c>
      <c r="K49" s="199"/>
      <c r="N49" s="199"/>
      <c r="O49" s="199"/>
      <c r="P49" s="199">
        <f>+D$11+D$12*F49+D$13*F49^2</f>
        <v>1.0927353297602275E-2</v>
      </c>
      <c r="Q49" s="201">
        <f>+C49-15018.5</f>
        <v>25334.881999999998</v>
      </c>
      <c r="R49" s="136">
        <f>+(P49-G49)^2</f>
        <v>5.8008256676530027E-4</v>
      </c>
      <c r="S49" s="131">
        <v>0.1</v>
      </c>
      <c r="T49" s="136">
        <f>+S49*R49</f>
        <v>5.8008256676530031E-5</v>
      </c>
    </row>
    <row r="50" spans="1:20" ht="12.95" customHeight="1" x14ac:dyDescent="0.2">
      <c r="A50" s="129" t="s">
        <v>618</v>
      </c>
      <c r="B50" s="131" t="s">
        <v>646</v>
      </c>
      <c r="C50" s="130">
        <v>40353.394999999997</v>
      </c>
      <c r="D50" s="130"/>
      <c r="E50" s="129">
        <f>(C50-C$7)/C$8</f>
        <v>1394.4993362008768</v>
      </c>
      <c r="F50" s="199">
        <f>ROUND(2*E50,0)/2</f>
        <v>1394.5</v>
      </c>
      <c r="G50" s="130">
        <f>C50-(C$7+F50*C$8)</f>
        <v>-1.5754999913042411E-4</v>
      </c>
      <c r="I50" s="199">
        <f>G50</f>
        <v>-1.5754999913042411E-4</v>
      </c>
      <c r="K50" s="199"/>
      <c r="N50" s="199"/>
      <c r="O50" s="199"/>
      <c r="P50" s="199">
        <f>+D$11+D$12*F50+D$13*F50^2</f>
        <v>1.0927353297602275E-2</v>
      </c>
      <c r="Q50" s="201">
        <f>+C50-15018.5</f>
        <v>25334.894999999997</v>
      </c>
      <c r="R50" s="136">
        <f>+(P50-G50)^2</f>
        <v>1.2287508109791546E-4</v>
      </c>
      <c r="S50" s="131">
        <v>0.1</v>
      </c>
      <c r="T50" s="136">
        <f>+S50*R50</f>
        <v>1.2287508109791546E-5</v>
      </c>
    </row>
    <row r="51" spans="1:20" ht="12.95" customHeight="1" x14ac:dyDescent="0.2">
      <c r="A51" s="129" t="s">
        <v>618</v>
      </c>
      <c r="B51" s="131" t="s">
        <v>646</v>
      </c>
      <c r="C51" s="130">
        <v>40354.538</v>
      </c>
      <c r="D51" s="130"/>
      <c r="E51" s="129">
        <f>(C51-C$7)/C$8</f>
        <v>1399.3150924452596</v>
      </c>
      <c r="F51" s="199">
        <f>ROUND(2*E51,0)/2</f>
        <v>1399.5</v>
      </c>
      <c r="G51" s="130">
        <f>C51-(C$7+F51*C$8)</f>
        <v>-4.3887050000193994E-2</v>
      </c>
      <c r="I51" s="199">
        <f>G51</f>
        <v>-4.3887050000193994E-2</v>
      </c>
      <c r="K51" s="199"/>
      <c r="N51" s="199"/>
      <c r="O51" s="199"/>
      <c r="P51" s="199">
        <f>+D$11+D$12*F51+D$13*F51^2</f>
        <v>1.091849509086989E-2</v>
      </c>
      <c r="Q51" s="201">
        <f>+C51-15018.5</f>
        <v>25336.038</v>
      </c>
      <c r="R51" s="136">
        <f>+(P51-G51)^2</f>
        <v>3.0036477727286366E-3</v>
      </c>
      <c r="S51" s="131">
        <v>0.1</v>
      </c>
      <c r="T51" s="136">
        <f>+S51*R51</f>
        <v>3.0036477727286371E-4</v>
      </c>
    </row>
    <row r="52" spans="1:20" ht="12.95" customHeight="1" x14ac:dyDescent="0.2">
      <c r="A52" s="129" t="s">
        <v>618</v>
      </c>
      <c r="B52" s="131" t="s">
        <v>646</v>
      </c>
      <c r="C52" s="130">
        <v>40362.411</v>
      </c>
      <c r="D52" s="130"/>
      <c r="E52" s="129">
        <f>(C52-C$7)/C$8</f>
        <v>1432.4860888686214</v>
      </c>
      <c r="F52" s="199">
        <f>ROUND(2*E52,0)/2</f>
        <v>1432.5</v>
      </c>
      <c r="G52" s="130">
        <f>C52-(C$7+F52*C$8)</f>
        <v>-3.30174999544397E-3</v>
      </c>
      <c r="I52" s="199">
        <f>G52</f>
        <v>-3.30174999544397E-3</v>
      </c>
      <c r="K52" s="199"/>
      <c r="N52" s="199"/>
      <c r="O52" s="199"/>
      <c r="P52" s="199">
        <f>+D$11+D$12*F52+D$13*F52^2</f>
        <v>1.0860058453726892E-2</v>
      </c>
      <c r="Q52" s="201">
        <f>+C52-15018.5</f>
        <v>25343.911</v>
      </c>
      <c r="R52" s="136">
        <f>+(P52-G52)^2</f>
        <v>2.005568185510072E-4</v>
      </c>
      <c r="S52" s="131">
        <v>0.1</v>
      </c>
      <c r="T52" s="136">
        <f>+S52*R52</f>
        <v>2.0055681855100722E-5</v>
      </c>
    </row>
    <row r="53" spans="1:20" ht="12.95" customHeight="1" x14ac:dyDescent="0.2">
      <c r="A53" s="129" t="s">
        <v>618</v>
      </c>
      <c r="B53" s="131" t="s">
        <v>646</v>
      </c>
      <c r="C53" s="130">
        <v>40368.586000000003</v>
      </c>
      <c r="D53" s="130"/>
      <c r="E53" s="129">
        <f>(C53-C$7)/C$8</f>
        <v>1458.5029697163752</v>
      </c>
      <c r="F53" s="199">
        <f>ROUND(2*E53,0)/2</f>
        <v>1458.5</v>
      </c>
      <c r="G53" s="130">
        <f>C53-(C$7+F53*C$8)</f>
        <v>7.0485000469489023E-4</v>
      </c>
      <c r="I53" s="199">
        <f>G53</f>
        <v>7.0485000469489023E-4</v>
      </c>
      <c r="K53" s="199"/>
      <c r="N53" s="199"/>
      <c r="O53" s="199"/>
      <c r="P53" s="199">
        <f>+D$11+D$12*F53+D$13*F53^2</f>
        <v>1.0814051140622206E-2</v>
      </c>
      <c r="Q53" s="201">
        <f>+C53-15018.5</f>
        <v>25350.086000000003</v>
      </c>
      <c r="R53" s="136">
        <f>+(P53-G53)^2</f>
        <v>1.0219594760663415E-4</v>
      </c>
      <c r="S53" s="131">
        <v>0.1</v>
      </c>
      <c r="T53" s="136">
        <f>+S53*R53</f>
        <v>1.0219594760663415E-5</v>
      </c>
    </row>
    <row r="54" spans="1:20" ht="12.95" customHeight="1" x14ac:dyDescent="0.2">
      <c r="A54" s="129" t="s">
        <v>618</v>
      </c>
      <c r="B54" s="131" t="s">
        <v>646</v>
      </c>
      <c r="C54" s="130">
        <v>40381.402999999998</v>
      </c>
      <c r="D54" s="130"/>
      <c r="E54" s="129">
        <f>(C54-C$7)/C$8</f>
        <v>1512.5043238581382</v>
      </c>
      <c r="F54" s="199">
        <f>ROUND(2*E54,0)/2</f>
        <v>1512.5</v>
      </c>
      <c r="G54" s="130">
        <f>C54-(C$7+F54*C$8)</f>
        <v>1.0262499999953434E-3</v>
      </c>
      <c r="I54" s="199">
        <f>G54</f>
        <v>1.0262499999953434E-3</v>
      </c>
      <c r="K54" s="199"/>
      <c r="N54" s="199"/>
      <c r="O54" s="199"/>
      <c r="P54" s="199">
        <f>+D$11+D$12*F54+D$13*F54^2</f>
        <v>1.0718592321185943E-2</v>
      </c>
      <c r="Q54" s="201">
        <f>+C54-15018.5</f>
        <v>25362.902999999998</v>
      </c>
      <c r="R54" s="136">
        <f>+(P54-G54)^2</f>
        <v>9.3941499671142381E-5</v>
      </c>
      <c r="S54" s="131">
        <v>0.1</v>
      </c>
      <c r="T54" s="136">
        <f>+S54*R54</f>
        <v>9.3941499671142394E-6</v>
      </c>
    </row>
    <row r="55" spans="1:20" ht="12.95" customHeight="1" x14ac:dyDescent="0.2">
      <c r="A55" s="129" t="s">
        <v>618</v>
      </c>
      <c r="B55" s="131"/>
      <c r="C55" s="130">
        <v>40382.485999999997</v>
      </c>
      <c r="D55" s="130"/>
      <c r="E55" s="129">
        <f>(C55-C$7)/C$8</f>
        <v>1517.0672844991213</v>
      </c>
      <c r="F55" s="199">
        <f>ROUND(2*E55,0)/2</f>
        <v>1517</v>
      </c>
      <c r="G55" s="130">
        <f>C55-(C$7+F55*C$8)</f>
        <v>1.5969699998095166E-2</v>
      </c>
      <c r="I55" s="199">
        <f>G55</f>
        <v>1.5969699998095166E-2</v>
      </c>
      <c r="K55" s="199"/>
      <c r="N55" s="199"/>
      <c r="O55" s="199"/>
      <c r="P55" s="199">
        <f>+D$11+D$12*F55+D$13*F55^2</f>
        <v>1.0710643198321669E-2</v>
      </c>
      <c r="Q55" s="201">
        <f>+C55-15018.5</f>
        <v>25363.985999999997</v>
      </c>
      <c r="R55" s="136">
        <f>+(P55-G55)^2</f>
        <v>2.7657678423243859E-5</v>
      </c>
      <c r="S55" s="131">
        <v>0.1</v>
      </c>
      <c r="T55" s="136">
        <f>+S55*R55</f>
        <v>2.765767842324386E-6</v>
      </c>
    </row>
    <row r="56" spans="1:20" ht="12.95" customHeight="1" x14ac:dyDescent="0.2">
      <c r="A56" s="129" t="s">
        <v>622</v>
      </c>
      <c r="B56" s="131" t="s">
        <v>646</v>
      </c>
      <c r="C56" s="130">
        <v>40589.546999999999</v>
      </c>
      <c r="D56" s="130"/>
      <c r="E56" s="129">
        <f>(C56-C$7)/C$8</f>
        <v>2389.4691250196506</v>
      </c>
      <c r="F56" s="199">
        <f>ROUND(2*E56,0)/2</f>
        <v>2389.5</v>
      </c>
      <c r="G56" s="130">
        <f>C56-(C$7+F56*C$8)</f>
        <v>-7.3280500000691973E-3</v>
      </c>
      <c r="I56" s="199">
        <f>G56</f>
        <v>-7.3280500000691973E-3</v>
      </c>
      <c r="K56" s="199"/>
      <c r="N56" s="199"/>
      <c r="O56" s="199"/>
      <c r="P56" s="199">
        <f>+D$11+D$12*F56+D$13*F56^2</f>
        <v>9.1861935691426293E-3</v>
      </c>
      <c r="Q56" s="201">
        <f>+C56-15018.5</f>
        <v>25571.046999999999</v>
      </c>
      <c r="R56" s="136">
        <f>+(P56-G56)^2</f>
        <v>2.7272024066325425E-4</v>
      </c>
      <c r="S56" s="131">
        <v>0.1</v>
      </c>
      <c r="T56" s="136">
        <f>+S56*R56</f>
        <v>2.7272024066325426E-5</v>
      </c>
    </row>
    <row r="57" spans="1:20" ht="12.95" customHeight="1" x14ac:dyDescent="0.2">
      <c r="A57" s="129" t="s">
        <v>623</v>
      </c>
      <c r="B57" s="131"/>
      <c r="C57" s="130">
        <v>40674.398999999998</v>
      </c>
      <c r="D57" s="130"/>
      <c r="E57" s="129">
        <f>(C57-C$7)/C$8</f>
        <v>2746.9726673180385</v>
      </c>
      <c r="F57" s="199">
        <f>ROUND(2*E57,0)/2</f>
        <v>2747</v>
      </c>
      <c r="G57" s="130">
        <f>C57-(C$7+F57*C$8)</f>
        <v>-6.4873000010265969E-3</v>
      </c>
      <c r="I57" s="199">
        <f>G57</f>
        <v>-6.4873000010265969E-3</v>
      </c>
      <c r="K57" s="199"/>
      <c r="N57" s="199"/>
      <c r="O57" s="199"/>
      <c r="P57" s="199">
        <f>+D$11+D$12*F57+D$13*F57^2</f>
        <v>8.5712150075470082E-3</v>
      </c>
      <c r="Q57" s="201">
        <f>+C57-15018.5</f>
        <v>25655.898999999998</v>
      </c>
      <c r="R57" s="136">
        <f>+(P57-G57)^2</f>
        <v>2.2675887426343652E-4</v>
      </c>
      <c r="S57" s="131">
        <v>0.1</v>
      </c>
      <c r="T57" s="136">
        <f>+S57*R57</f>
        <v>2.2675887426343655E-5</v>
      </c>
    </row>
    <row r="58" spans="1:20" ht="12.95" customHeight="1" x14ac:dyDescent="0.2">
      <c r="A58" s="129" t="s">
        <v>623</v>
      </c>
      <c r="B58" s="131" t="s">
        <v>646</v>
      </c>
      <c r="C58" s="130">
        <v>40682.589</v>
      </c>
      <c r="D58" s="130"/>
      <c r="E58" s="129">
        <f>(C58-C$7)/C$8</f>
        <v>2781.4792671792638</v>
      </c>
      <c r="F58" s="199">
        <f>ROUND(2*E58,0)/2</f>
        <v>2781.5</v>
      </c>
      <c r="G58" s="130">
        <f>C58-(C$7+F58*C$8)</f>
        <v>-4.920849998597987E-3</v>
      </c>
      <c r="I58" s="199">
        <f>G58</f>
        <v>-4.920849998597987E-3</v>
      </c>
      <c r="K58" s="199"/>
      <c r="N58" s="199"/>
      <c r="O58" s="199"/>
      <c r="P58" s="199">
        <f>+D$11+D$12*F58+D$13*F58^2</f>
        <v>8.5121642993479414E-3</v>
      </c>
      <c r="Q58" s="201">
        <f>+C58-15018.5</f>
        <v>25664.089</v>
      </c>
      <c r="R58" s="136">
        <f>+(P58-G58)^2</f>
        <v>1.8044587312881973E-4</v>
      </c>
      <c r="S58" s="131">
        <v>0.1</v>
      </c>
      <c r="T58" s="136">
        <f>+S58*R58</f>
        <v>1.8044587312881974E-5</v>
      </c>
    </row>
    <row r="59" spans="1:20" ht="12.95" customHeight="1" x14ac:dyDescent="0.2">
      <c r="A59" s="129" t="s">
        <v>623</v>
      </c>
      <c r="B59" s="131"/>
      <c r="C59" s="130">
        <v>40688.410000000003</v>
      </c>
      <c r="D59" s="130"/>
      <c r="E59" s="129">
        <f>(C59-C$7)/C$8</f>
        <v>2806.0046539670848</v>
      </c>
      <c r="F59" s="199">
        <f>ROUND(2*E59,0)/2</f>
        <v>2806</v>
      </c>
      <c r="G59" s="130">
        <f>C59-(C$7+F59*C$8)</f>
        <v>1.1046000072383322E-3</v>
      </c>
      <c r="I59" s="199">
        <f>G59</f>
        <v>1.1046000072383322E-3</v>
      </c>
      <c r="K59" s="199"/>
      <c r="N59" s="199"/>
      <c r="O59" s="199"/>
      <c r="P59" s="199">
        <f>+D$11+D$12*F59+D$13*F59^2</f>
        <v>8.4702614694727087E-3</v>
      </c>
      <c r="Q59" s="201">
        <f>+C59-15018.5</f>
        <v>25669.910000000003</v>
      </c>
      <c r="R59" s="136">
        <f>+(P59-G59)^2</f>
        <v>5.4252968776244652E-5</v>
      </c>
      <c r="S59" s="131">
        <v>0.1</v>
      </c>
      <c r="T59" s="136">
        <f>+S59*R59</f>
        <v>5.4252968776244657E-6</v>
      </c>
    </row>
    <row r="60" spans="1:20" ht="12.95" customHeight="1" x14ac:dyDescent="0.2">
      <c r="A60" s="129" t="s">
        <v>623</v>
      </c>
      <c r="B60" s="131"/>
      <c r="C60" s="130">
        <v>40688.417000000001</v>
      </c>
      <c r="D60" s="130"/>
      <c r="E60" s="129">
        <f>(C60-C$7)/C$8</f>
        <v>2806.03414678747</v>
      </c>
      <c r="F60" s="199">
        <f>ROUND(2*E60,0)/2</f>
        <v>2806</v>
      </c>
      <c r="G60" s="130">
        <f>C60-(C$7+F60*C$8)</f>
        <v>8.1046000050264411E-3</v>
      </c>
      <c r="I60" s="199">
        <f>G60</f>
        <v>8.1046000050264411E-3</v>
      </c>
      <c r="K60" s="199"/>
      <c r="N60" s="199"/>
      <c r="O60" s="199"/>
      <c r="P60" s="199">
        <f>+D$11+D$12*F60+D$13*F60^2</f>
        <v>8.4702614694727087E-3</v>
      </c>
      <c r="Q60" s="201">
        <f>+C60-15018.5</f>
        <v>25669.917000000001</v>
      </c>
      <c r="R60" s="136">
        <f>+(P60-G60)^2</f>
        <v>1.3370830658098908E-7</v>
      </c>
      <c r="S60" s="131">
        <v>0.1</v>
      </c>
      <c r="T60" s="136">
        <f>+S60*R60</f>
        <v>1.3370830658098908E-8</v>
      </c>
    </row>
    <row r="61" spans="1:20" ht="12.95" customHeight="1" x14ac:dyDescent="0.2">
      <c r="A61" s="129" t="s">
        <v>624</v>
      </c>
      <c r="B61" s="131"/>
      <c r="C61" s="130">
        <v>40692.303</v>
      </c>
      <c r="D61" s="130"/>
      <c r="E61" s="129">
        <f>(C61-C$7)/C$8</f>
        <v>2822.4068753663018</v>
      </c>
      <c r="F61" s="199">
        <f>ROUND(2*E61,0)/2</f>
        <v>2822.5</v>
      </c>
      <c r="G61" s="130">
        <f>C61-(C$7+F61*C$8)</f>
        <v>-2.2102749993791804E-2</v>
      </c>
      <c r="I61" s="199">
        <f>G61</f>
        <v>-2.2102749993791804E-2</v>
      </c>
      <c r="K61" s="199"/>
      <c r="N61" s="199"/>
      <c r="O61" s="199"/>
      <c r="P61" s="199">
        <f>+D$11+D$12*F61+D$13*F61^2</f>
        <v>8.442056046540386E-3</v>
      </c>
      <c r="Q61" s="201">
        <f>+C61-15018.5</f>
        <v>25673.803</v>
      </c>
      <c r="R61" s="136">
        <f>+(P61-G61)^2</f>
        <v>9.3298517604151383E-4</v>
      </c>
      <c r="S61" s="131">
        <v>0.1</v>
      </c>
      <c r="T61" s="136">
        <f>+S61*R61</f>
        <v>9.3298517604151394E-5</v>
      </c>
    </row>
    <row r="62" spans="1:20" ht="12.95" customHeight="1" x14ac:dyDescent="0.2">
      <c r="A62" s="129" t="s">
        <v>624</v>
      </c>
      <c r="B62" s="131"/>
      <c r="C62" s="130">
        <v>40692.430999999997</v>
      </c>
      <c r="D62" s="130"/>
      <c r="E62" s="129">
        <f>(C62-C$7)/C$8</f>
        <v>2822.9461726534973</v>
      </c>
      <c r="F62" s="199">
        <f>ROUND(2*E62,0)/2</f>
        <v>2823</v>
      </c>
      <c r="G62" s="130">
        <f>C62-(C$7+F62*C$8)</f>
        <v>-1.2775700000929646E-2</v>
      </c>
      <c r="I62" s="199">
        <f>G62</f>
        <v>-1.2775700000929646E-2</v>
      </c>
      <c r="K62" s="199"/>
      <c r="N62" s="199"/>
      <c r="O62" s="199"/>
      <c r="P62" s="199">
        <f>+D$11+D$12*F62+D$13*F62^2</f>
        <v>8.4412015233430518E-3</v>
      </c>
      <c r="Q62" s="201">
        <f>+C62-15018.5</f>
        <v>25673.930999999997</v>
      </c>
      <c r="R62" s="136">
        <f>+(P62-G62)^2</f>
        <v>4.5015691029068512E-4</v>
      </c>
      <c r="S62" s="131">
        <v>0.1</v>
      </c>
      <c r="T62" s="136">
        <f>+S62*R62</f>
        <v>4.5015691029068516E-5</v>
      </c>
    </row>
    <row r="63" spans="1:20" ht="12.95" customHeight="1" x14ac:dyDescent="0.2">
      <c r="A63" s="129" t="s">
        <v>624</v>
      </c>
      <c r="B63" s="131"/>
      <c r="C63" s="130">
        <v>40698.383000000002</v>
      </c>
      <c r="D63" s="130"/>
      <c r="E63" s="129">
        <f>(C63-C$7)/C$8</f>
        <v>2848.0234965087011</v>
      </c>
      <c r="F63" s="199">
        <f>ROUND(2*E63,0)/2</f>
        <v>2848</v>
      </c>
      <c r="G63" s="130">
        <f>C63-(C$7+F63*C$8)</f>
        <v>5.5768000020179898E-3</v>
      </c>
      <c r="I63" s="199">
        <f>G63</f>
        <v>5.5768000020179898E-3</v>
      </c>
      <c r="K63" s="199"/>
      <c r="N63" s="199"/>
      <c r="O63" s="199"/>
      <c r="P63" s="199">
        <f>+D$11+D$12*F63+D$13*F63^2</f>
        <v>8.3984893576133923E-3</v>
      </c>
      <c r="Q63" s="201">
        <f>+C63-15018.5</f>
        <v>25679.883000000002</v>
      </c>
      <c r="R63" s="136">
        <f>+(P63-G63)^2</f>
        <v>7.9619308194803982E-6</v>
      </c>
      <c r="S63" s="131">
        <v>0.1</v>
      </c>
      <c r="T63" s="136">
        <f>+S63*R63</f>
        <v>7.9619308194803982E-7</v>
      </c>
    </row>
    <row r="64" spans="1:20" ht="12.95" customHeight="1" x14ac:dyDescent="0.2">
      <c r="A64" s="129" t="s">
        <v>624</v>
      </c>
      <c r="B64" s="131"/>
      <c r="C64" s="130">
        <v>40711.428999999996</v>
      </c>
      <c r="D64" s="130"/>
      <c r="E64" s="129">
        <f>(C64-C$7)/C$8</f>
        <v>2902.9896872033573</v>
      </c>
      <c r="F64" s="199">
        <f>ROUND(2*E64,0)/2</f>
        <v>2903</v>
      </c>
      <c r="G64" s="130">
        <f>C64-(C$7+F64*C$8)</f>
        <v>-2.447700004267972E-3</v>
      </c>
      <c r="I64" s="199">
        <f>G64</f>
        <v>-2.447700004267972E-3</v>
      </c>
      <c r="K64" s="199"/>
      <c r="N64" s="199"/>
      <c r="O64" s="199"/>
      <c r="P64" s="199">
        <f>+D$11+D$12*F64+D$13*F64^2</f>
        <v>8.3046191799932261E-3</v>
      </c>
      <c r="Q64" s="201">
        <f>+C64-15018.5</f>
        <v>25692.928999999996</v>
      </c>
      <c r="R64" s="136">
        <f>+(P64-G64)^2</f>
        <v>1.156123678402314E-4</v>
      </c>
      <c r="S64" s="131">
        <v>0.1</v>
      </c>
      <c r="T64" s="136">
        <f>+S64*R64</f>
        <v>1.1561236784023141E-5</v>
      </c>
    </row>
    <row r="65" spans="1:20" ht="12.95" customHeight="1" x14ac:dyDescent="0.2">
      <c r="A65" s="129" t="s">
        <v>624</v>
      </c>
      <c r="B65" s="131" t="s">
        <v>646</v>
      </c>
      <c r="C65" s="130">
        <v>40711.542000000001</v>
      </c>
      <c r="D65" s="130"/>
      <c r="E65" s="129">
        <f>(C65-C$7)/C$8</f>
        <v>2903.4657855897412</v>
      </c>
      <c r="F65" s="199">
        <f>ROUND(2*E65,0)/2</f>
        <v>2903.5</v>
      </c>
      <c r="G65" s="130">
        <f>C65-(C$7+F65*C$8)</f>
        <v>-8.1206499962718226E-3</v>
      </c>
      <c r="I65" s="199">
        <f>G65</f>
        <v>-8.1206499962718226E-3</v>
      </c>
      <c r="K65" s="199"/>
      <c r="N65" s="199"/>
      <c r="O65" s="199"/>
      <c r="P65" s="199">
        <f>+D$11+D$12*F65+D$13*F65^2</f>
        <v>8.3037664238986859E-3</v>
      </c>
      <c r="Q65" s="201">
        <f>+C65-15018.5</f>
        <v>25693.042000000001</v>
      </c>
      <c r="R65" s="136">
        <f>+(P65-G65)^2</f>
        <v>2.6976145474316655E-4</v>
      </c>
      <c r="S65" s="131">
        <v>0.1</v>
      </c>
      <c r="T65" s="136">
        <f>+S65*R65</f>
        <v>2.6976145474316655E-5</v>
      </c>
    </row>
    <row r="66" spans="1:20" ht="12.95" customHeight="1" x14ac:dyDescent="0.2">
      <c r="A66" s="129" t="s">
        <v>624</v>
      </c>
      <c r="B66" s="131" t="s">
        <v>646</v>
      </c>
      <c r="C66" s="130">
        <v>40720.58</v>
      </c>
      <c r="D66" s="130"/>
      <c r="E66" s="129">
        <f>(C66-C$7)/C$8</f>
        <v>2941.545229978713</v>
      </c>
      <c r="F66" s="199">
        <f>ROUND(2*E66,0)/2</f>
        <v>2941.5</v>
      </c>
      <c r="G66" s="130">
        <f>C66-(C$7+F66*C$8)</f>
        <v>1.0735150004620664E-2</v>
      </c>
      <c r="I66" s="199">
        <f>G66</f>
        <v>1.0735150004620664E-2</v>
      </c>
      <c r="K66" s="199"/>
      <c r="N66" s="199"/>
      <c r="O66" s="199"/>
      <c r="P66" s="199">
        <f>+D$11+D$12*F66+D$13*F66^2</f>
        <v>8.2389890758862751E-3</v>
      </c>
      <c r="Q66" s="201">
        <f>+C66-15018.5</f>
        <v>25702.080000000002</v>
      </c>
      <c r="R66" s="136">
        <f>+(P66-G66)^2</f>
        <v>6.2308193821401263E-6</v>
      </c>
      <c r="S66" s="131">
        <v>0.1</v>
      </c>
      <c r="T66" s="136">
        <f>+S66*R66</f>
        <v>6.2308193821401265E-7</v>
      </c>
    </row>
    <row r="67" spans="1:20" ht="12.95" customHeight="1" x14ac:dyDescent="0.2">
      <c r="A67" s="129" t="s">
        <v>624</v>
      </c>
      <c r="B67" s="131"/>
      <c r="C67" s="130">
        <v>40725.425999999999</v>
      </c>
      <c r="D67" s="130"/>
      <c r="E67" s="129">
        <f>(C67-C$7)/C$8</f>
        <v>2961.9626882116031</v>
      </c>
      <c r="F67" s="199">
        <f>ROUND(2*E67,0)/2</f>
        <v>2962</v>
      </c>
      <c r="G67" s="130">
        <f>C67-(C$7+F67*C$8)</f>
        <v>-8.8557999988552183E-3</v>
      </c>
      <c r="I67" s="199">
        <f>G67</f>
        <v>-8.8557999988552183E-3</v>
      </c>
      <c r="K67" s="199"/>
      <c r="N67" s="199"/>
      <c r="O67" s="199"/>
      <c r="P67" s="199">
        <f>+D$11+D$12*F67+D$13*F67^2</f>
        <v>8.2040697267419648E-3</v>
      </c>
      <c r="Q67" s="201">
        <f>+C67-15018.5</f>
        <v>25706.925999999999</v>
      </c>
      <c r="R67" s="136">
        <f>+(P67-G67)^2</f>
        <v>2.9103915505434739E-4</v>
      </c>
      <c r="S67" s="131">
        <v>0.1</v>
      </c>
      <c r="T67" s="136">
        <f>+S67*R67</f>
        <v>2.910391550543474E-5</v>
      </c>
    </row>
    <row r="68" spans="1:20" ht="12.95" customHeight="1" x14ac:dyDescent="0.2">
      <c r="A68" s="129" t="s">
        <v>624</v>
      </c>
      <c r="B68" s="131" t="s">
        <v>646</v>
      </c>
      <c r="C68" s="130">
        <v>40731.468999999997</v>
      </c>
      <c r="D68" s="130"/>
      <c r="E68" s="129">
        <f>(C68-C$7)/C$8</f>
        <v>2987.4234187319021</v>
      </c>
      <c r="F68" s="199">
        <f>ROUND(2*E68,0)/2</f>
        <v>2987.5</v>
      </c>
      <c r="G68" s="130">
        <f>C68-(C$7+F68*C$8)</f>
        <v>-1.817624999966938E-2</v>
      </c>
      <c r="I68" s="199">
        <f>G68</f>
        <v>-1.817624999966938E-2</v>
      </c>
      <c r="K68" s="199"/>
      <c r="N68" s="199"/>
      <c r="O68" s="199"/>
      <c r="P68" s="199">
        <f>+D$11+D$12*F68+D$13*F68^2</f>
        <v>8.1606592123843729E-3</v>
      </c>
      <c r="Q68" s="201">
        <f>+C68-15018.5</f>
        <v>25712.968999999997</v>
      </c>
      <c r="R68" s="136">
        <f>+(P68-G68)^2</f>
        <v>6.9363278684396196E-4</v>
      </c>
      <c r="S68" s="131">
        <v>0.1</v>
      </c>
      <c r="T68" s="136">
        <f>+S68*R68</f>
        <v>6.9363278684396205E-5</v>
      </c>
    </row>
    <row r="69" spans="1:20" ht="12.95" customHeight="1" x14ac:dyDescent="0.2">
      <c r="A69" s="129" t="s">
        <v>624</v>
      </c>
      <c r="B69" s="131"/>
      <c r="C69" s="130">
        <v>40735.402000000002</v>
      </c>
      <c r="D69" s="130"/>
      <c r="E69" s="129">
        <f>(C69-C$7)/C$8</f>
        <v>3003.9941705334058</v>
      </c>
      <c r="F69" s="199">
        <f>ROUND(2*E69,0)/2</f>
        <v>3004</v>
      </c>
      <c r="G69" s="130">
        <f>C69-(C$7+F69*C$8)</f>
        <v>-1.3835999925504439E-3</v>
      </c>
      <c r="I69" s="199">
        <f>G69</f>
        <v>-1.3835999925504439E-3</v>
      </c>
      <c r="K69" s="199"/>
      <c r="N69" s="199"/>
      <c r="O69" s="199"/>
      <c r="P69" s="199">
        <f>+D$11+D$12*F69+D$13*F69^2</f>
        <v>8.1325852684854937E-3</v>
      </c>
      <c r="Q69" s="201">
        <f>+C69-15018.5</f>
        <v>25716.902000000002</v>
      </c>
      <c r="R69" s="136">
        <f>+(P69-G69)^2</f>
        <v>9.0557781922357612E-5</v>
      </c>
      <c r="S69" s="131">
        <v>0.1</v>
      </c>
      <c r="T69" s="136">
        <f>+S69*R69</f>
        <v>9.0557781922357609E-6</v>
      </c>
    </row>
    <row r="70" spans="1:20" ht="12.95" customHeight="1" x14ac:dyDescent="0.2">
      <c r="A70" s="129" t="s">
        <v>624</v>
      </c>
      <c r="B70" s="131" t="s">
        <v>646</v>
      </c>
      <c r="C70" s="130">
        <v>40741.455999999998</v>
      </c>
      <c r="D70" s="130"/>
      <c r="E70" s="129">
        <f>(C70-C$7)/C$8</f>
        <v>3029.5012469143185</v>
      </c>
      <c r="F70" s="199">
        <f>ROUND(2*E70,0)/2</f>
        <v>3029.5</v>
      </c>
      <c r="G70" s="130">
        <f>C70-(C$7+F70*C$8)</f>
        <v>2.9594999796245247E-4</v>
      </c>
      <c r="I70" s="199">
        <f>G70</f>
        <v>2.9594999796245247E-4</v>
      </c>
      <c r="K70" s="199"/>
      <c r="N70" s="199"/>
      <c r="O70" s="199"/>
      <c r="P70" s="199">
        <f>+D$11+D$12*F70+D$13*F70^2</f>
        <v>8.0892217744283641E-3</v>
      </c>
      <c r="Q70" s="201">
        <f>+C70-15018.5</f>
        <v>25722.955999999998</v>
      </c>
      <c r="R70" s="136">
        <f>+(P70-G70)^2</f>
        <v>6.0735084981860145E-5</v>
      </c>
      <c r="S70" s="131">
        <v>0.1</v>
      </c>
      <c r="T70" s="136">
        <f>+S70*R70</f>
        <v>6.0735084981860149E-6</v>
      </c>
    </row>
    <row r="71" spans="1:20" ht="12.95" customHeight="1" x14ac:dyDescent="0.2">
      <c r="A71" s="129" t="s">
        <v>624</v>
      </c>
      <c r="B71" s="131" t="s">
        <v>646</v>
      </c>
      <c r="C71" s="130">
        <v>40742.402999999998</v>
      </c>
      <c r="D71" s="130"/>
      <c r="E71" s="129">
        <f>(C71-C$7)/C$8</f>
        <v>3033.4912041876487</v>
      </c>
      <c r="F71" s="199">
        <f>ROUND(2*E71,0)/2</f>
        <v>3033.5</v>
      </c>
      <c r="G71" s="130">
        <f>C71-(C$7+F71*C$8)</f>
        <v>-2.087649998429697E-3</v>
      </c>
      <c r="I71" s="199">
        <f>G71</f>
        <v>-2.087649998429697E-3</v>
      </c>
      <c r="K71" s="199"/>
      <c r="N71" s="199"/>
      <c r="O71" s="199"/>
      <c r="P71" s="199">
        <f>+D$11+D$12*F71+D$13*F71^2</f>
        <v>8.0824222480008461E-3</v>
      </c>
      <c r="Q71" s="201">
        <f>+C71-15018.5</f>
        <v>25723.902999999998</v>
      </c>
      <c r="R71" s="136">
        <f>+(P71-G71)^2</f>
        <v>1.0343036949761679E-4</v>
      </c>
      <c r="S71" s="131">
        <v>0.1</v>
      </c>
      <c r="T71" s="136">
        <f>+S71*R71</f>
        <v>1.034303694976168E-5</v>
      </c>
    </row>
    <row r="72" spans="1:20" ht="12.95" customHeight="1" x14ac:dyDescent="0.2">
      <c r="A72" s="129" t="s">
        <v>626</v>
      </c>
      <c r="B72" s="131" t="s">
        <v>646</v>
      </c>
      <c r="C72" s="130">
        <v>40947.701999999997</v>
      </c>
      <c r="D72" s="130"/>
      <c r="E72" s="129">
        <f>(C72-C$7)/C$8</f>
        <v>3898.4692804889419</v>
      </c>
      <c r="F72" s="199">
        <f>ROUND(2*E72,0)/2</f>
        <v>3898.5</v>
      </c>
      <c r="G72" s="130">
        <f>C72-(C$7+F72*C$8)</f>
        <v>-7.2911500028567389E-3</v>
      </c>
      <c r="I72" s="199">
        <f>G72</f>
        <v>-7.2911500028567389E-3</v>
      </c>
      <c r="K72" s="199"/>
      <c r="N72" s="199"/>
      <c r="O72" s="199"/>
      <c r="P72" s="199">
        <f>+D$11+D$12*F72+D$13*F72^2</f>
        <v>6.6285253371142676E-3</v>
      </c>
      <c r="Q72" s="201">
        <f>+C72-15018.5</f>
        <v>25929.201999999997</v>
      </c>
      <c r="R72" s="136">
        <f>+(P72-G72)^2</f>
        <v>1.9375736157019693E-4</v>
      </c>
      <c r="S72" s="131">
        <v>0.1</v>
      </c>
      <c r="T72" s="136">
        <f>+S72*R72</f>
        <v>1.9375736157019695E-5</v>
      </c>
    </row>
    <row r="73" spans="1:20" ht="12.95" customHeight="1" x14ac:dyDescent="0.2">
      <c r="A73" s="129" t="s">
        <v>627</v>
      </c>
      <c r="B73" s="131" t="s">
        <v>646</v>
      </c>
      <c r="C73" s="130">
        <v>41059.493999999999</v>
      </c>
      <c r="D73" s="130"/>
      <c r="E73" s="129">
        <f>(C73-C$7)/C$8</f>
        <v>4369.4780487044509</v>
      </c>
      <c r="F73" s="199">
        <f>ROUND(2*E73,0)/2</f>
        <v>4369.5</v>
      </c>
      <c r="G73" s="130">
        <f>C73-(C$7+F73*C$8)</f>
        <v>-5.2100499960943125E-3</v>
      </c>
      <c r="I73" s="199">
        <f>G73</f>
        <v>-5.2100499960943125E-3</v>
      </c>
      <c r="K73" s="199"/>
      <c r="N73" s="199"/>
      <c r="O73" s="199"/>
      <c r="P73" s="199">
        <f>+D$11+D$12*F73+D$13*F73^2</f>
        <v>5.8506790312494988E-3</v>
      </c>
      <c r="Q73" s="201">
        <f>+C73-15018.5</f>
        <v>26040.993999999999</v>
      </c>
      <c r="R73" s="136">
        <f>+(P73-G73)^2</f>
        <v>1.2233972661632598E-4</v>
      </c>
      <c r="S73" s="131">
        <v>0.1</v>
      </c>
      <c r="T73" s="136">
        <f>+S73*R73</f>
        <v>1.2233972661632599E-5</v>
      </c>
    </row>
    <row r="74" spans="1:20" ht="12.95" customHeight="1" x14ac:dyDescent="0.2">
      <c r="A74" s="129" t="s">
        <v>628</v>
      </c>
      <c r="B74" s="131"/>
      <c r="C74" s="130">
        <v>41390.447</v>
      </c>
      <c r="D74" s="130"/>
      <c r="E74" s="129">
        <f>(C74-C$7)/C$8</f>
        <v>5763.8691041218872</v>
      </c>
      <c r="F74" s="199">
        <f>ROUND(2*E74,0)/2</f>
        <v>5764</v>
      </c>
      <c r="G74" s="130">
        <f>C74-(C$7+F74*C$8)</f>
        <v>-3.1067599993548356E-2</v>
      </c>
      <c r="I74" s="199">
        <f>G74</f>
        <v>-3.1067599993548356E-2</v>
      </c>
      <c r="K74" s="199"/>
      <c r="N74" s="199"/>
      <c r="O74" s="199"/>
      <c r="P74" s="199">
        <f>+D$11+D$12*F74+D$13*F74^2</f>
        <v>3.6047981955948725E-3</v>
      </c>
      <c r="Q74" s="201">
        <f>+C74-15018.5</f>
        <v>26371.947</v>
      </c>
      <c r="R74" s="136">
        <f>+(P74-G74)^2</f>
        <v>1.2021751961865026E-3</v>
      </c>
      <c r="S74" s="131">
        <v>0.1</v>
      </c>
      <c r="T74" s="136">
        <f>+S74*R74</f>
        <v>1.2021751961865026E-4</v>
      </c>
    </row>
    <row r="75" spans="1:20" ht="12.95" customHeight="1" x14ac:dyDescent="0.2">
      <c r="A75" s="129" t="s">
        <v>628</v>
      </c>
      <c r="B75" s="131"/>
      <c r="C75" s="130">
        <v>41391.42</v>
      </c>
      <c r="D75" s="130"/>
      <c r="E75" s="129">
        <f>(C75-C$7)/C$8</f>
        <v>5767.9686061566736</v>
      </c>
      <c r="F75" s="199">
        <f>ROUND(2*E75,0)/2</f>
        <v>5768</v>
      </c>
      <c r="G75" s="130">
        <f>C75-(C$7+F75*C$8)</f>
        <v>-7.4511999991955236E-3</v>
      </c>
      <c r="I75" s="199">
        <f>G75</f>
        <v>-7.4511999991955236E-3</v>
      </c>
      <c r="K75" s="199"/>
      <c r="N75" s="199"/>
      <c r="O75" s="199"/>
      <c r="P75" s="199">
        <f>+D$11+D$12*F75+D$13*F75^2</f>
        <v>3.5984788820959119E-3</v>
      </c>
      <c r="Q75" s="201">
        <f>+C75-15018.5</f>
        <v>26372.92</v>
      </c>
      <c r="R75" s="136">
        <f>+(P75-G75)^2</f>
        <v>1.2209540337965795E-4</v>
      </c>
      <c r="S75" s="131">
        <v>0.1</v>
      </c>
      <c r="T75" s="136">
        <f>+S75*R75</f>
        <v>1.2209540337965795E-5</v>
      </c>
    </row>
    <row r="76" spans="1:20" ht="12.95" customHeight="1" x14ac:dyDescent="0.2">
      <c r="A76" s="129" t="s">
        <v>628</v>
      </c>
      <c r="B76" s="131"/>
      <c r="C76" s="130">
        <v>41392.370000000003</v>
      </c>
      <c r="D76" s="130"/>
      <c r="E76" s="129">
        <f>(C76-C$7)/C$8</f>
        <v>5771.9712032101907</v>
      </c>
      <c r="F76" s="199">
        <f>ROUND(2*E76,0)/2</f>
        <v>5772</v>
      </c>
      <c r="G76" s="130">
        <f>C76-(C$7+F76*C$8)</f>
        <v>-6.8347999913385138E-3</v>
      </c>
      <c r="I76" s="199">
        <f>G76</f>
        <v>-6.8347999913385138E-3</v>
      </c>
      <c r="K76" s="199"/>
      <c r="N76" s="199"/>
      <c r="O76" s="199"/>
      <c r="P76" s="199">
        <f>+D$11+D$12*F76+D$13*F76^2</f>
        <v>3.5921602710477503E-3</v>
      </c>
      <c r="Q76" s="201">
        <f>+C76-15018.5</f>
        <v>26373.870000000003</v>
      </c>
      <c r="R76" s="136">
        <f>+(P76-G76)^2</f>
        <v>1.0872150031338224E-4</v>
      </c>
      <c r="S76" s="131">
        <v>0.1</v>
      </c>
      <c r="T76" s="136">
        <f>+S76*R76</f>
        <v>1.0872150031338224E-5</v>
      </c>
    </row>
    <row r="77" spans="1:20" ht="12.95" customHeight="1" x14ac:dyDescent="0.2">
      <c r="A77" s="129" t="s">
        <v>629</v>
      </c>
      <c r="B77" s="131" t="s">
        <v>646</v>
      </c>
      <c r="C77" s="130">
        <v>41436.404000000002</v>
      </c>
      <c r="D77" s="130"/>
      <c r="E77" s="129">
        <f>(C77-C$7)/C$8</f>
        <v>5957.4978965299388</v>
      </c>
      <c r="F77" s="199">
        <f>ROUND(2*E77,0)/2</f>
        <v>5957.5</v>
      </c>
      <c r="G77" s="130">
        <f>C77-(C$7+F77*C$8)</f>
        <v>-4.9924999620998278E-4</v>
      </c>
      <c r="I77" s="199">
        <f>G77</f>
        <v>-4.9924999620998278E-4</v>
      </c>
      <c r="K77" s="199"/>
      <c r="N77" s="199"/>
      <c r="O77" s="199"/>
      <c r="P77" s="199">
        <f>+D$11+D$12*F77+D$13*F77^2</f>
        <v>3.2999063313816418E-3</v>
      </c>
      <c r="Q77" s="201">
        <f>+C77-15018.5</f>
        <v>26417.904000000002</v>
      </c>
      <c r="R77" s="136">
        <f>+(P77-G77)^2</f>
        <v>1.4433588801479479E-5</v>
      </c>
      <c r="S77" s="131">
        <v>0.1</v>
      </c>
      <c r="T77" s="136">
        <f>+S77*R77</f>
        <v>1.443358880147948E-6</v>
      </c>
    </row>
    <row r="78" spans="1:20" ht="12.95" customHeight="1" x14ac:dyDescent="0.2">
      <c r="A78" s="129" t="s">
        <v>629</v>
      </c>
      <c r="B78" s="131"/>
      <c r="C78" s="130">
        <v>41439.366999999998</v>
      </c>
      <c r="D78" s="130"/>
      <c r="E78" s="129">
        <f>(C78-C$7)/C$8</f>
        <v>5969.9817860767816</v>
      </c>
      <c r="F78" s="199">
        <f>ROUND(2*E78,0)/2</f>
        <v>5970</v>
      </c>
      <c r="G78" s="130">
        <f>C78-(C$7+F78*C$8)</f>
        <v>-4.3230000010225922E-3</v>
      </c>
      <c r="I78" s="199">
        <f>G78</f>
        <v>-4.3230000010225922E-3</v>
      </c>
      <c r="K78" s="199"/>
      <c r="N78" s="199"/>
      <c r="O78" s="199"/>
      <c r="P78" s="199">
        <f>+D$11+D$12*F78+D$13*F78^2</f>
        <v>3.2802669998581819E-3</v>
      </c>
      <c r="Q78" s="201">
        <f>+C78-15018.5</f>
        <v>26420.866999999998</v>
      </c>
      <c r="R78" s="136">
        <f>+(P78-G78)^2</f>
        <v>5.7809669086682524E-5</v>
      </c>
      <c r="S78" s="131">
        <v>0.1</v>
      </c>
      <c r="T78" s="136">
        <f>+S78*R78</f>
        <v>5.7809669086682531E-6</v>
      </c>
    </row>
    <row r="79" spans="1:20" ht="12.95" customHeight="1" x14ac:dyDescent="0.2">
      <c r="A79" s="129" t="s">
        <v>629</v>
      </c>
      <c r="B79" s="131"/>
      <c r="C79" s="130">
        <v>41439.372000000003</v>
      </c>
      <c r="D79" s="130"/>
      <c r="E79" s="129">
        <f>(C79-C$7)/C$8</f>
        <v>5970.0028523770834</v>
      </c>
      <c r="F79" s="199">
        <f>ROUND(2*E79,0)/2</f>
        <v>5970</v>
      </c>
      <c r="G79" s="130">
        <f>C79-(C$7+F79*C$8)</f>
        <v>6.7700000363402069E-4</v>
      </c>
      <c r="I79" s="199">
        <f>G79</f>
        <v>6.7700000363402069E-4</v>
      </c>
      <c r="K79" s="199"/>
      <c r="N79" s="199"/>
      <c r="O79" s="199"/>
      <c r="P79" s="199">
        <f>+D$11+D$12*F79+D$13*F79^2</f>
        <v>3.2802669998581819E-3</v>
      </c>
      <c r="Q79" s="201">
        <f>+C79-15018.5</f>
        <v>26420.872000000003</v>
      </c>
      <c r="R79" s="136">
        <f>+(P79-G79)^2</f>
        <v>6.7769990536299667E-6</v>
      </c>
      <c r="S79" s="131">
        <v>0.1</v>
      </c>
      <c r="T79" s="136">
        <f>+S79*R79</f>
        <v>6.7769990536299667E-7</v>
      </c>
    </row>
    <row r="80" spans="1:20" ht="12.95" customHeight="1" x14ac:dyDescent="0.2">
      <c r="A80" s="129" t="s">
        <v>629</v>
      </c>
      <c r="B80" s="131" t="s">
        <v>646</v>
      </c>
      <c r="C80" s="130">
        <v>41440.423999999999</v>
      </c>
      <c r="D80" s="130"/>
      <c r="E80" s="129">
        <f>(C80-C$7)/C$8</f>
        <v>5974.4352019563094</v>
      </c>
      <c r="F80" s="199">
        <f>ROUND(2*E80,0)/2</f>
        <v>5974.5</v>
      </c>
      <c r="G80" s="130">
        <f>C80-(C$7+F80*C$8)</f>
        <v>-1.5379550000943709E-2</v>
      </c>
      <c r="I80" s="199">
        <f>G80</f>
        <v>-1.5379550000943709E-2</v>
      </c>
      <c r="K80" s="199"/>
      <c r="N80" s="199"/>
      <c r="O80" s="199"/>
      <c r="P80" s="199">
        <f>+D$11+D$12*F80+D$13*F80^2</f>
        <v>3.2731985198061813E-3</v>
      </c>
      <c r="Q80" s="201">
        <f>+C80-15018.5</f>
        <v>26421.923999999999</v>
      </c>
      <c r="R80" s="136">
        <f>+(P80-G80)^2</f>
        <v>3.4792502737833724E-4</v>
      </c>
      <c r="S80" s="131">
        <v>0.1</v>
      </c>
      <c r="T80" s="136">
        <f>+S80*R80</f>
        <v>3.4792502737833725E-5</v>
      </c>
    </row>
    <row r="81" spans="1:20" ht="12.95" customHeight="1" x14ac:dyDescent="0.2">
      <c r="A81" s="129" t="s">
        <v>629</v>
      </c>
      <c r="B81" s="131"/>
      <c r="C81" s="130">
        <v>41471.406000000003</v>
      </c>
      <c r="D81" s="130"/>
      <c r="E81" s="129">
        <f>(C81-C$7)/C$8</f>
        <v>6104.970425021058</v>
      </c>
      <c r="F81" s="199">
        <f>ROUND(2*E81,0)/2</f>
        <v>6105</v>
      </c>
      <c r="G81" s="130">
        <f>C81-(C$7+F81*C$8)</f>
        <v>-7.0194999934756197E-3</v>
      </c>
      <c r="I81" s="199">
        <f>G81</f>
        <v>-7.0194999934756197E-3</v>
      </c>
      <c r="K81" s="199"/>
      <c r="N81" s="199"/>
      <c r="O81" s="199"/>
      <c r="P81" s="199">
        <f>+D$11+D$12*F81+D$13*F81^2</f>
        <v>3.0685993303912794E-3</v>
      </c>
      <c r="Q81" s="201">
        <f>+C81-15018.5</f>
        <v>26452.906000000003</v>
      </c>
      <c r="R81" s="136">
        <f>+(P81-G81)^2</f>
        <v>1.0176974796820377E-4</v>
      </c>
      <c r="S81" s="131">
        <v>0.1</v>
      </c>
      <c r="T81" s="136">
        <f>+S81*R81</f>
        <v>1.0176974796820377E-5</v>
      </c>
    </row>
    <row r="82" spans="1:20" ht="12.95" customHeight="1" x14ac:dyDescent="0.2">
      <c r="A82" s="129" t="s">
        <v>630</v>
      </c>
      <c r="B82" s="131" t="s">
        <v>646</v>
      </c>
      <c r="C82" s="130">
        <v>41506.404000000002</v>
      </c>
      <c r="D82" s="130"/>
      <c r="E82" s="129">
        <f>(C82-C$7)/C$8</f>
        <v>6252.4261004719492</v>
      </c>
      <c r="F82" s="199">
        <f>ROUND(2*E82,0)/2</f>
        <v>6252.5</v>
      </c>
      <c r="G82" s="130">
        <f>C82-(C$7+F82*C$8)</f>
        <v>-1.7539749991556164E-2</v>
      </c>
      <c r="I82" s="199">
        <f>G82</f>
        <v>-1.7539749991556164E-2</v>
      </c>
      <c r="K82" s="199"/>
      <c r="N82" s="199"/>
      <c r="O82" s="199"/>
      <c r="P82" s="199">
        <f>+D$11+D$12*F82+D$13*F82^2</f>
        <v>2.8382474978528175E-3</v>
      </c>
      <c r="Q82" s="201">
        <f>+C82-15018.5</f>
        <v>26487.904000000002</v>
      </c>
      <c r="R82" s="136">
        <f>+(P82-G82)^2</f>
        <v>4.1526278167835872E-4</v>
      </c>
      <c r="S82" s="131">
        <v>0.1</v>
      </c>
      <c r="T82" s="136">
        <f>+S82*R82</f>
        <v>4.1526278167835874E-5</v>
      </c>
    </row>
    <row r="83" spans="1:20" ht="12.95" customHeight="1" x14ac:dyDescent="0.2">
      <c r="A83" s="129" t="s">
        <v>631</v>
      </c>
      <c r="B83" s="131"/>
      <c r="C83" s="130">
        <v>41706.620000000003</v>
      </c>
      <c r="D83" s="130"/>
      <c r="E83" s="129">
        <f>(C83-C$7)/C$8</f>
        <v>7095.9881759070013</v>
      </c>
      <c r="F83" s="199">
        <f>ROUND(2*E83,0)/2</f>
        <v>7096</v>
      </c>
      <c r="G83" s="130">
        <f>C83-(C$7+F83*C$8)</f>
        <v>-2.8063999925507233E-3</v>
      </c>
      <c r="I83" s="199">
        <f>G83</f>
        <v>-2.8063999925507233E-3</v>
      </c>
      <c r="K83" s="199"/>
      <c r="N83" s="199"/>
      <c r="O83" s="199"/>
      <c r="P83" s="199">
        <f>+D$11+D$12*F83+D$13*F83^2</f>
        <v>1.5392968757958821E-3</v>
      </c>
      <c r="Q83" s="201">
        <f>+C83-15018.5</f>
        <v>26688.120000000003</v>
      </c>
      <c r="R83" s="136">
        <f>+(P83-G83)^2</f>
        <v>1.888508127155749E-5</v>
      </c>
      <c r="S83" s="131">
        <v>0.1</v>
      </c>
      <c r="T83" s="136">
        <f>+S83*R83</f>
        <v>1.8885081271557492E-6</v>
      </c>
    </row>
    <row r="84" spans="1:20" ht="12.95" customHeight="1" x14ac:dyDescent="0.2">
      <c r="A84" s="129" t="s">
        <v>633</v>
      </c>
      <c r="B84" s="131" t="s">
        <v>646</v>
      </c>
      <c r="C84" s="130">
        <v>41707.928999999996</v>
      </c>
      <c r="D84" s="130"/>
      <c r="E84" s="129">
        <f>(C84-C$7)/C$8</f>
        <v>7101.5033333206911</v>
      </c>
      <c r="F84" s="199">
        <f>ROUND(2*E84,0)/2</f>
        <v>7101.5</v>
      </c>
      <c r="G84" s="130">
        <f>C84-(C$7+F84*C$8)</f>
        <v>7.9114999971352518E-4</v>
      </c>
      <c r="I84" s="199">
        <f>G84</f>
        <v>7.9114999971352518E-4</v>
      </c>
      <c r="K84" s="199"/>
      <c r="N84" s="199"/>
      <c r="O84" s="199"/>
      <c r="P84" s="199">
        <f>+D$11+D$12*F84+D$13*F84^2</f>
        <v>1.5309296354957275E-3</v>
      </c>
      <c r="Q84" s="201">
        <f>+C84-15018.5</f>
        <v>26689.428999999996</v>
      </c>
      <c r="R84" s="136">
        <f>+(P84-G84)^2</f>
        <v>5.4727390951804794E-7</v>
      </c>
      <c r="S84" s="131">
        <v>0.1</v>
      </c>
      <c r="T84" s="136">
        <f>+S84*R84</f>
        <v>5.4727390951804798E-8</v>
      </c>
    </row>
    <row r="85" spans="1:20" ht="12.95" customHeight="1" x14ac:dyDescent="0.2">
      <c r="A85" s="129" t="s">
        <v>633</v>
      </c>
      <c r="B85" s="131"/>
      <c r="C85" s="130">
        <v>41747.675999999999</v>
      </c>
      <c r="D85" s="130"/>
      <c r="E85" s="129">
        <f>(C85-C$7)/C$8</f>
        <v>7268.9677807790331</v>
      </c>
      <c r="F85" s="199">
        <f>ROUND(2*E85,0)/2</f>
        <v>7269</v>
      </c>
      <c r="G85" s="130">
        <f>C85-(C$7+F85*C$8)</f>
        <v>-7.6470999993034638E-3</v>
      </c>
      <c r="I85" s="199">
        <f>G85</f>
        <v>-7.6470999993034638E-3</v>
      </c>
      <c r="K85" s="199"/>
      <c r="N85" s="199"/>
      <c r="O85" s="199"/>
      <c r="P85" s="199">
        <f>+D$11+D$12*F85+D$13*F85^2</f>
        <v>1.2767452375729137E-3</v>
      </c>
      <c r="Q85" s="201">
        <f>+C85-15018.5</f>
        <v>26729.175999999999</v>
      </c>
      <c r="R85" s="136">
        <f>+(P85-G85)^2</f>
        <v>7.9635013811721209E-5</v>
      </c>
      <c r="S85" s="131">
        <v>0.1</v>
      </c>
      <c r="T85" s="136">
        <f>+S85*R85</f>
        <v>7.9635013811721212E-6</v>
      </c>
    </row>
    <row r="86" spans="1:20" ht="12.95" customHeight="1" x14ac:dyDescent="0.2">
      <c r="A86" s="129" t="s">
        <v>633</v>
      </c>
      <c r="B86" s="131" t="s">
        <v>646</v>
      </c>
      <c r="C86" s="130">
        <v>41747.805999999997</v>
      </c>
      <c r="D86" s="130"/>
      <c r="E86" s="129">
        <f>(C86-C$7)/C$8</f>
        <v>7269.515504586343</v>
      </c>
      <c r="F86" s="199">
        <f>ROUND(2*E86,0)/2</f>
        <v>7269.5</v>
      </c>
      <c r="G86" s="130">
        <f>C86-(C$7+F86*C$8)</f>
        <v>3.6799500012421049E-3</v>
      </c>
      <c r="I86" s="199">
        <f>G86</f>
        <v>3.6799500012421049E-3</v>
      </c>
      <c r="K86" s="199"/>
      <c r="N86" s="199"/>
      <c r="O86" s="199"/>
      <c r="P86" s="199">
        <f>+D$11+D$12*F86+D$13*F86^2</f>
        <v>1.2759883221094813E-3</v>
      </c>
      <c r="Q86" s="201">
        <f>+C86-15018.5</f>
        <v>26729.305999999997</v>
      </c>
      <c r="R86" s="136">
        <f>+(P86-G86)^2</f>
        <v>5.7790317547381442E-6</v>
      </c>
      <c r="S86" s="131">
        <v>0.1</v>
      </c>
      <c r="T86" s="136">
        <f>+S86*R86</f>
        <v>5.7790317547381444E-7</v>
      </c>
    </row>
    <row r="87" spans="1:20" ht="12.95" customHeight="1" x14ac:dyDescent="0.2">
      <c r="A87" s="129" t="s">
        <v>633</v>
      </c>
      <c r="B87" s="131"/>
      <c r="C87" s="130">
        <v>41761.442999999999</v>
      </c>
      <c r="D87" s="130"/>
      <c r="E87" s="129">
        <f>(C87-C$7)/C$8</f>
        <v>7326.9717319743131</v>
      </c>
      <c r="F87" s="199">
        <f>ROUND(2*E87,0)/2</f>
        <v>7327</v>
      </c>
      <c r="G87" s="130">
        <f>C87-(C$7+F87*C$8)</f>
        <v>-6.7092999961460009E-3</v>
      </c>
      <c r="I87" s="199">
        <f>G87</f>
        <v>-6.7092999961460009E-3</v>
      </c>
      <c r="K87" s="199"/>
      <c r="N87" s="199"/>
      <c r="O87" s="199"/>
      <c r="P87" s="199">
        <f>+D$11+D$12*F87+D$13*F87^2</f>
        <v>1.1890162523590638E-3</v>
      </c>
      <c r="Q87" s="201">
        <f>+C87-15018.5</f>
        <v>26742.942999999999</v>
      </c>
      <c r="R87" s="136">
        <f>+(P87-G87)^2</f>
        <v>6.238339956139912E-5</v>
      </c>
      <c r="S87" s="131">
        <v>0.1</v>
      </c>
      <c r="T87" s="136">
        <f>+S87*R87</f>
        <v>6.2383399561399126E-6</v>
      </c>
    </row>
    <row r="88" spans="1:20" ht="12.95" customHeight="1" x14ac:dyDescent="0.2">
      <c r="A88" s="129" t="s">
        <v>633</v>
      </c>
      <c r="B88" s="131"/>
      <c r="C88" s="130">
        <v>41764.775000000001</v>
      </c>
      <c r="D88" s="130"/>
      <c r="E88" s="129">
        <f>(C88-C$7)/C$8</f>
        <v>7341.0103144819623</v>
      </c>
      <c r="F88" s="199">
        <f>ROUND(2*E88,0)/2</f>
        <v>7341</v>
      </c>
      <c r="G88" s="130">
        <f>C88-(C$7+F88*C$8)</f>
        <v>2.4481000073137693E-3</v>
      </c>
      <c r="I88" s="199">
        <f>G88</f>
        <v>2.4481000073137693E-3</v>
      </c>
      <c r="K88" s="199"/>
      <c r="N88" s="199"/>
      <c r="O88" s="199"/>
      <c r="P88" s="199">
        <f>+D$11+D$12*F88+D$13*F88^2</f>
        <v>1.1678624176111132E-3</v>
      </c>
      <c r="Q88" s="201">
        <f>+C88-15018.5</f>
        <v>26746.275000000001</v>
      </c>
      <c r="R88" s="136">
        <f>+(P88-G88)^2</f>
        <v>1.6390082860876665E-6</v>
      </c>
      <c r="S88" s="131">
        <v>0.1</v>
      </c>
      <c r="T88" s="136">
        <f>+S88*R88</f>
        <v>1.6390082860876667E-7</v>
      </c>
    </row>
    <row r="89" spans="1:20" ht="12.95" customHeight="1" x14ac:dyDescent="0.2">
      <c r="A89" s="129" t="s">
        <v>633</v>
      </c>
      <c r="B89" s="131"/>
      <c r="C89" s="130">
        <v>41765.714999999997</v>
      </c>
      <c r="D89" s="130"/>
      <c r="E89" s="129">
        <f>(C89-C$7)/C$8</f>
        <v>7344.9707789348768</v>
      </c>
      <c r="F89" s="199">
        <f>ROUND(2*E89,0)/2</f>
        <v>7345</v>
      </c>
      <c r="G89" s="130">
        <f>C89-(C$7+F89*C$8)</f>
        <v>-6.9355000014184043E-3</v>
      </c>
      <c r="I89" s="199">
        <f>G89</f>
        <v>-6.9355000014184043E-3</v>
      </c>
      <c r="K89" s="199"/>
      <c r="N89" s="199"/>
      <c r="O89" s="199"/>
      <c r="P89" s="199">
        <f>+D$11+D$12*F89+D$13*F89^2</f>
        <v>1.1618200453402847E-3</v>
      </c>
      <c r="Q89" s="201">
        <f>+C89-15018.5</f>
        <v>26747.214999999997</v>
      </c>
      <c r="R89" s="136">
        <f>+(P89-G89)^2</f>
        <v>6.5566591939640129E-5</v>
      </c>
      <c r="S89" s="131">
        <v>0.1</v>
      </c>
      <c r="T89" s="136">
        <f>+S89*R89</f>
        <v>6.5566591939640132E-6</v>
      </c>
    </row>
    <row r="90" spans="1:20" ht="12.95" customHeight="1" x14ac:dyDescent="0.2">
      <c r="A90" s="129" t="s">
        <v>633</v>
      </c>
      <c r="B90" s="131" t="s">
        <v>646</v>
      </c>
      <c r="C90" s="130">
        <v>41768.686999999998</v>
      </c>
      <c r="D90" s="130"/>
      <c r="E90" s="129">
        <f>(C90-C$7)/C$8</f>
        <v>7357.4925878222502</v>
      </c>
      <c r="F90" s="199">
        <f>ROUND(2*E90,0)/2</f>
        <v>7357.5</v>
      </c>
      <c r="G90" s="130">
        <f>C90-(C$7+F90*C$8)</f>
        <v>-1.7592500007594936E-3</v>
      </c>
      <c r="I90" s="199">
        <f>G90</f>
        <v>-1.7592500007594936E-3</v>
      </c>
      <c r="K90" s="199"/>
      <c r="N90" s="199"/>
      <c r="O90" s="199"/>
      <c r="P90" s="199">
        <f>+D$11+D$12*F90+D$13*F90^2</f>
        <v>1.1429421595088734E-3</v>
      </c>
      <c r="Q90" s="201">
        <f>+C90-15018.5</f>
        <v>26750.186999999998</v>
      </c>
      <c r="R90" s="136">
        <f>+(P90-G90)^2</f>
        <v>8.4227193351231698E-6</v>
      </c>
      <c r="S90" s="131">
        <v>0.1</v>
      </c>
      <c r="T90" s="136">
        <f>+S90*R90</f>
        <v>8.4227193351231698E-7</v>
      </c>
    </row>
    <row r="91" spans="1:20" ht="12.95" customHeight="1" x14ac:dyDescent="0.2">
      <c r="A91" s="129" t="s">
        <v>634</v>
      </c>
      <c r="B91" s="131"/>
      <c r="C91" s="130">
        <v>41774.504000000001</v>
      </c>
      <c r="D91" s="130"/>
      <c r="E91" s="129">
        <f>(C91-C$7)/C$8</f>
        <v>7382.0011215698423</v>
      </c>
      <c r="F91" s="199">
        <f>ROUND(2*E91,0)/2</f>
        <v>7382</v>
      </c>
      <c r="G91" s="130">
        <f>C91-(C$7+F91*C$8)</f>
        <v>2.6620000426191837E-4</v>
      </c>
      <c r="I91" s="199">
        <f>G91</f>
        <v>2.6620000426191837E-4</v>
      </c>
      <c r="K91" s="199"/>
      <c r="N91" s="199"/>
      <c r="O91" s="199"/>
      <c r="P91" s="199">
        <f>+D$11+D$12*F91+D$13*F91^2</f>
        <v>1.1059614023933939E-3</v>
      </c>
      <c r="Q91" s="201">
        <f>+C91-15018.5</f>
        <v>26756.004000000001</v>
      </c>
      <c r="R91" s="136">
        <f>+(P91-G91)^2</f>
        <v>7.0519920579173061E-7</v>
      </c>
      <c r="S91" s="131">
        <v>0.1</v>
      </c>
      <c r="T91" s="136">
        <f>+S91*R91</f>
        <v>7.0519920579173058E-8</v>
      </c>
    </row>
    <row r="92" spans="1:20" ht="12.95" customHeight="1" x14ac:dyDescent="0.2">
      <c r="A92" s="129" t="s">
        <v>634</v>
      </c>
      <c r="B92" s="131"/>
      <c r="C92" s="130">
        <v>41792.775999999998</v>
      </c>
      <c r="D92" s="130"/>
      <c r="E92" s="129">
        <f>(C92-C$7)/C$8</f>
        <v>7458.9858093188077</v>
      </c>
      <c r="F92" s="199">
        <f>ROUND(2*E92,0)/2</f>
        <v>7459</v>
      </c>
      <c r="G92" s="130">
        <f>C92-(C$7+F92*C$8)</f>
        <v>-3.3680999986245297E-3</v>
      </c>
      <c r="I92" s="199">
        <f>G92</f>
        <v>-3.3680999986245297E-3</v>
      </c>
      <c r="K92" s="199"/>
      <c r="N92" s="199"/>
      <c r="O92" s="199"/>
      <c r="P92" s="199">
        <f>+D$11+D$12*F92+D$13*F92^2</f>
        <v>9.8990772837699212E-4</v>
      </c>
      <c r="Q92" s="201">
        <f>+C92-15018.5</f>
        <v>26774.275999999998</v>
      </c>
      <c r="R92" s="136">
        <f>+(P92-G92)^2</f>
        <v>1.8992231348604974E-5</v>
      </c>
      <c r="S92" s="131">
        <v>0.1</v>
      </c>
      <c r="T92" s="136">
        <f>+S92*R92</f>
        <v>1.8992231348604974E-6</v>
      </c>
    </row>
    <row r="93" spans="1:20" ht="12.95" customHeight="1" x14ac:dyDescent="0.2">
      <c r="A93" s="129" t="s">
        <v>634</v>
      </c>
      <c r="B93" s="131"/>
      <c r="C93" s="130">
        <v>41793.724999999999</v>
      </c>
      <c r="D93" s="130"/>
      <c r="E93" s="129">
        <f>(C93-C$7)/C$8</f>
        <v>7462.9841931122528</v>
      </c>
      <c r="F93" s="199">
        <f>ROUND(2*E93,0)/2</f>
        <v>7463</v>
      </c>
      <c r="G93" s="130">
        <f>C93-(C$7+F93*C$8)</f>
        <v>-3.7517000018851832E-3</v>
      </c>
      <c r="I93" s="199">
        <f>G93</f>
        <v>-3.7517000018851832E-3</v>
      </c>
      <c r="K93" s="199"/>
      <c r="N93" s="199"/>
      <c r="O93" s="199"/>
      <c r="P93" s="199">
        <f>+D$11+D$12*F93+D$13*F93^2</f>
        <v>9.8388607840478094E-4</v>
      </c>
      <c r="Q93" s="201">
        <f>+C93-15018.5</f>
        <v>26775.224999999999</v>
      </c>
      <c r="R93" s="136">
        <f>+(P93-G93)^2</f>
        <v>2.2425775523836064E-5</v>
      </c>
      <c r="S93" s="131">
        <v>0.1</v>
      </c>
      <c r="T93" s="136">
        <f>+S93*R93</f>
        <v>2.2425775523836066E-6</v>
      </c>
    </row>
    <row r="94" spans="1:20" ht="12.95" customHeight="1" x14ac:dyDescent="0.2">
      <c r="A94" s="129" t="s">
        <v>634</v>
      </c>
      <c r="B94" s="131" t="s">
        <v>646</v>
      </c>
      <c r="C94" s="130">
        <v>41794.321000000004</v>
      </c>
      <c r="D94" s="130"/>
      <c r="E94" s="129">
        <f>(C94-C$7)/C$8</f>
        <v>7465.495296105837</v>
      </c>
      <c r="F94" s="199">
        <f>ROUND(2*E94,0)/2</f>
        <v>7465.5</v>
      </c>
      <c r="G94" s="130">
        <f>C94-(C$7+F94*C$8)</f>
        <v>-1.116449995606672E-3</v>
      </c>
      <c r="I94" s="199">
        <f>G94</f>
        <v>-1.116449995606672E-3</v>
      </c>
      <c r="K94" s="199"/>
      <c r="N94" s="199"/>
      <c r="O94" s="199"/>
      <c r="P94" s="199">
        <f>+D$11+D$12*F94+D$13*F94^2</f>
        <v>9.8012290388544776E-4</v>
      </c>
      <c r="Q94" s="201">
        <f>+C94-15018.5</f>
        <v>26775.821000000004</v>
      </c>
      <c r="R94" s="136">
        <f>+(P94-G94)^2</f>
        <v>4.395617922884794E-6</v>
      </c>
      <c r="S94" s="131">
        <v>0.1</v>
      </c>
      <c r="T94" s="136">
        <f>+S94*R94</f>
        <v>4.395617922884794E-7</v>
      </c>
    </row>
    <row r="95" spans="1:20" ht="12.95" customHeight="1" x14ac:dyDescent="0.2">
      <c r="A95" s="129" t="s">
        <v>634</v>
      </c>
      <c r="B95" s="131"/>
      <c r="C95" s="130">
        <v>41823.39</v>
      </c>
      <c r="D95" s="130"/>
      <c r="E95" s="129">
        <f>(C95-C$7)/C$8</f>
        <v>7587.9705526828238</v>
      </c>
      <c r="F95" s="199">
        <f>ROUND(2*E95,0)/2</f>
        <v>7588</v>
      </c>
      <c r="G95" s="130">
        <f>C95-(C$7+F95*C$8)</f>
        <v>-6.9891999955871142E-3</v>
      </c>
      <c r="I95" s="199">
        <f>G95</f>
        <v>-6.9891999955871142E-3</v>
      </c>
      <c r="K95" s="199"/>
      <c r="N95" s="199"/>
      <c r="O95" s="199"/>
      <c r="P95" s="199">
        <f>+D$11+D$12*F95+D$13*F95^2</f>
        <v>7.9606348612194528E-4</v>
      </c>
      <c r="Q95" s="201">
        <f>+C95-15018.5</f>
        <v>26804.89</v>
      </c>
      <c r="R95" s="136">
        <f>+(P95-G95)^2</f>
        <v>6.0610327479632669E-5</v>
      </c>
      <c r="S95" s="131">
        <v>0.1</v>
      </c>
      <c r="T95" s="136">
        <f>+S95*R95</f>
        <v>6.0610327479632674E-6</v>
      </c>
    </row>
    <row r="96" spans="1:20" ht="12.95" customHeight="1" x14ac:dyDescent="0.2">
      <c r="A96" s="129" t="s">
        <v>634</v>
      </c>
      <c r="B96" s="131" t="s">
        <v>646</v>
      </c>
      <c r="C96" s="130">
        <v>41828.5</v>
      </c>
      <c r="D96" s="130"/>
      <c r="E96" s="129">
        <f>(C96-C$7)/C$8</f>
        <v>7609.5003115705931</v>
      </c>
      <c r="F96" s="199">
        <f>ROUND(2*E96,0)/2</f>
        <v>7609.5</v>
      </c>
      <c r="G96" s="130">
        <f>C96-(C$7+F96*C$8)</f>
        <v>7.3950002843048424E-5</v>
      </c>
      <c r="I96" s="199">
        <f>G96</f>
        <v>7.3950002843048424E-5</v>
      </c>
      <c r="K96" s="199"/>
      <c r="N96" s="199"/>
      <c r="O96" s="199"/>
      <c r="P96" s="199">
        <f>+D$11+D$12*F96+D$13*F96^2</f>
        <v>7.638271422620831E-4</v>
      </c>
      <c r="Q96" s="201">
        <f>+C96-15018.5</f>
        <v>26810</v>
      </c>
      <c r="R96" s="136">
        <f>+(P96-G96)^2</f>
        <v>4.7593046749299022E-7</v>
      </c>
      <c r="S96" s="131">
        <v>0.1</v>
      </c>
      <c r="T96" s="136">
        <f>+S96*R96</f>
        <v>4.7593046749299026E-8</v>
      </c>
    </row>
    <row r="97" spans="1:20" ht="12.95" customHeight="1" x14ac:dyDescent="0.2">
      <c r="A97" s="129" t="s">
        <v>634</v>
      </c>
      <c r="B97" s="131" t="s">
        <v>646</v>
      </c>
      <c r="C97" s="130">
        <v>41830.381999999998</v>
      </c>
      <c r="D97" s="130"/>
      <c r="E97" s="129">
        <f>(C97-C$7)/C$8</f>
        <v>7617.4296669965679</v>
      </c>
      <c r="F97" s="199">
        <f>ROUND(2*E97,0)/2</f>
        <v>7617.5</v>
      </c>
      <c r="G97" s="130">
        <f>C97-(C$7+F97*C$8)</f>
        <v>-1.669324999966193E-2</v>
      </c>
      <c r="I97" s="199">
        <f>G97</f>
        <v>-1.669324999966193E-2</v>
      </c>
      <c r="K97" s="199"/>
      <c r="N97" s="199"/>
      <c r="O97" s="199"/>
      <c r="P97" s="199">
        <f>+D$11+D$12*F97+D$13*F97^2</f>
        <v>7.5183740419120784E-4</v>
      </c>
      <c r="Q97" s="201">
        <f>+C97-15018.5</f>
        <v>26811.881999999998</v>
      </c>
      <c r="R97" s="136">
        <f>+(P97-G97)^2</f>
        <v>3.0433107452807536E-4</v>
      </c>
      <c r="S97" s="131">
        <v>0.1</v>
      </c>
      <c r="T97" s="136">
        <f>+S97*R97</f>
        <v>3.0433107452807538E-5</v>
      </c>
    </row>
    <row r="98" spans="1:20" ht="12.95" customHeight="1" x14ac:dyDescent="0.2">
      <c r="A98" s="129" t="s">
        <v>634</v>
      </c>
      <c r="B98" s="131" t="s">
        <v>646</v>
      </c>
      <c r="C98" s="130">
        <v>41834.665999999997</v>
      </c>
      <c r="D98" s="130"/>
      <c r="E98" s="129">
        <f>(C98-C$7)/C$8</f>
        <v>7635.4792730778172</v>
      </c>
      <c r="F98" s="199">
        <f>ROUND(2*E98,0)/2</f>
        <v>7635.5</v>
      </c>
      <c r="G98" s="130">
        <f>C98-(C$7+F98*C$8)</f>
        <v>-4.9194500024896115E-3</v>
      </c>
      <c r="I98" s="199">
        <f>G98</f>
        <v>-4.9194500024896115E-3</v>
      </c>
      <c r="K98" s="199"/>
      <c r="N98" s="199"/>
      <c r="O98" s="199"/>
      <c r="P98" s="199">
        <f>+D$11+D$12*F98+D$13*F98^2</f>
        <v>7.248707668746975E-4</v>
      </c>
      <c r="Q98" s="201">
        <f>+C98-15018.5</f>
        <v>26816.165999999997</v>
      </c>
      <c r="R98" s="136">
        <f>+(P98-G98)^2</f>
        <v>3.1858356947477305E-5</v>
      </c>
      <c r="S98" s="131">
        <v>0.1</v>
      </c>
      <c r="T98" s="136">
        <f>+S98*R98</f>
        <v>3.1858356947477308E-6</v>
      </c>
    </row>
    <row r="99" spans="1:20" ht="12.95" customHeight="1" x14ac:dyDescent="0.2">
      <c r="A99" s="129" t="s">
        <v>635</v>
      </c>
      <c r="B99" s="131"/>
      <c r="C99" s="130">
        <v>41837.398999999998</v>
      </c>
      <c r="D99" s="130"/>
      <c r="E99" s="129">
        <f>(C99-C$7)/C$8</f>
        <v>7646.9941128117252</v>
      </c>
      <c r="F99" s="199">
        <f>ROUND(2*E99,0)/2</f>
        <v>7647</v>
      </c>
      <c r="G99" s="130">
        <f>C99-(C$7+F99*C$8)</f>
        <v>-1.397300002281554E-3</v>
      </c>
      <c r="I99" s="199">
        <f>G99</f>
        <v>-1.397300002281554E-3</v>
      </c>
      <c r="K99" s="199"/>
      <c r="N99" s="199"/>
      <c r="O99" s="199"/>
      <c r="P99" s="199">
        <f>+D$11+D$12*F99+D$13*F99^2</f>
        <v>7.0764952899854817E-4</v>
      </c>
      <c r="Q99" s="201">
        <f>+C99-15018.5</f>
        <v>26818.898999999998</v>
      </c>
      <c r="R99" s="136">
        <f>+(P99-G99)^2</f>
        <v>4.4308125292363231E-6</v>
      </c>
      <c r="S99" s="131">
        <v>0.1</v>
      </c>
      <c r="T99" s="136">
        <f>+S99*R99</f>
        <v>4.4308125292363232E-7</v>
      </c>
    </row>
    <row r="100" spans="1:20" ht="12.95" customHeight="1" x14ac:dyDescent="0.2">
      <c r="A100" s="129" t="s">
        <v>635</v>
      </c>
      <c r="B100" s="131"/>
      <c r="C100" s="130">
        <v>41837.4</v>
      </c>
      <c r="D100" s="130"/>
      <c r="E100" s="129">
        <f>(C100-C$7)/C$8</f>
        <v>7646.9983260717981</v>
      </c>
      <c r="F100" s="199">
        <f>ROUND(2*E100,0)/2</f>
        <v>7647</v>
      </c>
      <c r="G100" s="130">
        <f>C100-(C$7+F100*C$8)</f>
        <v>-3.9729999843984842E-4</v>
      </c>
      <c r="I100" s="129">
        <f>G100</f>
        <v>-3.9729999843984842E-4</v>
      </c>
      <c r="K100" s="199"/>
      <c r="O100" s="199"/>
      <c r="P100" s="199">
        <f>+D$11+D$12*F100+D$13*F100^2</f>
        <v>7.0764952899854817E-4</v>
      </c>
      <c r="Q100" s="201">
        <f>+C100-15018.5</f>
        <v>26818.9</v>
      </c>
      <c r="R100" s="136">
        <f>+(P100-G100)^2</f>
        <v>1.220913458186336E-6</v>
      </c>
      <c r="S100" s="131">
        <v>0.1</v>
      </c>
      <c r="T100" s="136">
        <f>+S100*R100</f>
        <v>1.2209134581863361E-7</v>
      </c>
    </row>
    <row r="101" spans="1:20" ht="12.95" customHeight="1" x14ac:dyDescent="0.2">
      <c r="A101" s="129" t="s">
        <v>635</v>
      </c>
      <c r="B101" s="131"/>
      <c r="C101" s="130">
        <v>41841.675999999999</v>
      </c>
      <c r="D101" s="130"/>
      <c r="E101" s="129">
        <f>(C101-C$7)/C$8</f>
        <v>7665.0142260725897</v>
      </c>
      <c r="F101" s="199">
        <f>ROUND(2*E101,0)/2</f>
        <v>7665</v>
      </c>
      <c r="G101" s="130">
        <f>C101-(C$7+F101*C$8)</f>
        <v>3.3765000043786131E-3</v>
      </c>
      <c r="I101" s="129">
        <f>G101</f>
        <v>3.3765000043786131E-3</v>
      </c>
      <c r="K101" s="199"/>
      <c r="O101" s="199"/>
      <c r="P101" s="199">
        <f>+D$11+D$12*F101+D$13*F101^2</f>
        <v>6.8070620426798089E-4</v>
      </c>
      <c r="Q101" s="201">
        <f>+C101-15018.5</f>
        <v>26823.175999999999</v>
      </c>
      <c r="R101" s="136">
        <f>+(P101-G101)^2</f>
        <v>7.2673042127149241E-6</v>
      </c>
      <c r="S101" s="131">
        <v>0.1</v>
      </c>
      <c r="T101" s="136">
        <f>+S101*R101</f>
        <v>7.2673042127149247E-7</v>
      </c>
    </row>
    <row r="102" spans="1:20" ht="12.95" customHeight="1" x14ac:dyDescent="0.2">
      <c r="A102" s="129" t="s">
        <v>635</v>
      </c>
      <c r="B102" s="131"/>
      <c r="C102" s="130">
        <v>41847.606</v>
      </c>
      <c r="D102" s="130"/>
      <c r="E102" s="129">
        <f>(C102-C$7)/C$8</f>
        <v>7689.9988582065362</v>
      </c>
      <c r="F102" s="199">
        <f>ROUND(2*E102,0)/2</f>
        <v>7690</v>
      </c>
      <c r="G102" s="130">
        <f>C102-(C$7+F102*C$8)</f>
        <v>-2.7099999715574086E-4</v>
      </c>
      <c r="I102" s="129">
        <f>G102</f>
        <v>-2.7099999715574086E-4</v>
      </c>
      <c r="K102" s="199"/>
      <c r="O102" s="199"/>
      <c r="P102" s="199">
        <f>+D$11+D$12*F102+D$13*F102^2</f>
        <v>6.4330851787655413E-4</v>
      </c>
      <c r="Q102" s="201">
        <f>+C102-15018.5</f>
        <v>26829.106</v>
      </c>
      <c r="R102" s="136">
        <f>+(P102-G102)^2</f>
        <v>8.3596006066056043E-7</v>
      </c>
      <c r="S102" s="131">
        <v>0.1</v>
      </c>
      <c r="T102" s="136">
        <f>+S102*R102</f>
        <v>8.3596006066056048E-8</v>
      </c>
    </row>
    <row r="103" spans="1:20" ht="12.95" customHeight="1" x14ac:dyDescent="0.2">
      <c r="A103" s="129" t="s">
        <v>635</v>
      </c>
      <c r="B103" s="131"/>
      <c r="C103" s="130">
        <v>41847.607000000004</v>
      </c>
      <c r="D103" s="130"/>
      <c r="E103" s="129">
        <f>(C103-C$7)/C$8</f>
        <v>7690.0030714666082</v>
      </c>
      <c r="F103" s="199">
        <f>ROUND(2*E103,0)/2</f>
        <v>7690</v>
      </c>
      <c r="G103" s="130">
        <f>C103-(C$7+F103*C$8)</f>
        <v>7.2900000668596476E-4</v>
      </c>
      <c r="I103" s="129">
        <f>G103</f>
        <v>7.2900000668596476E-4</v>
      </c>
      <c r="K103" s="199"/>
      <c r="O103" s="199"/>
      <c r="P103" s="199">
        <f>+D$11+D$12*F103+D$13*F103^2</f>
        <v>6.4330851787655413E-4</v>
      </c>
      <c r="Q103" s="201">
        <f>+C103-15018.5</f>
        <v>26829.107000000004</v>
      </c>
      <c r="R103" s="136">
        <f>+(P103-G103)^2</f>
        <v>7.3430312543733477E-9</v>
      </c>
      <c r="S103" s="131">
        <v>0.1</v>
      </c>
      <c r="T103" s="136">
        <f>+S103*R103</f>
        <v>7.3430312543733484E-10</v>
      </c>
    </row>
    <row r="104" spans="1:20" ht="12.95" customHeight="1" x14ac:dyDescent="0.2">
      <c r="A104" s="129" t="s">
        <v>637</v>
      </c>
      <c r="B104" s="131"/>
      <c r="C104" s="130">
        <v>42004.724000000002</v>
      </c>
      <c r="D104" s="130"/>
      <c r="E104" s="129">
        <f>(C104-C$7)/C$8</f>
        <v>8351.9778517345567</v>
      </c>
      <c r="F104" s="199">
        <f>ROUND(2*E104,0)/2</f>
        <v>8352</v>
      </c>
      <c r="G104" s="130">
        <f>C104-(C$7+F104*C$8)</f>
        <v>-5.2567999955499545E-3</v>
      </c>
      <c r="I104" s="129">
        <f>G104</f>
        <v>-5.2567999955499545E-3</v>
      </c>
      <c r="K104" s="199"/>
      <c r="O104" s="199"/>
      <c r="P104" s="199">
        <f>+D$11+D$12*F104+D$13*F104^2</f>
        <v>-3.3699876747452276E-4</v>
      </c>
      <c r="Q104" s="201">
        <f>+C104-15018.5</f>
        <v>26986.224000000002</v>
      </c>
      <c r="R104" s="136">
        <f>+(P104-G104)^2</f>
        <v>2.4204444123772525E-5</v>
      </c>
      <c r="S104" s="131">
        <v>0.1</v>
      </c>
      <c r="T104" s="136">
        <f>+S104*R104</f>
        <v>2.4204444123772527E-6</v>
      </c>
    </row>
    <row r="105" spans="1:20" ht="12.95" customHeight="1" x14ac:dyDescent="0.2">
      <c r="A105" s="129" t="s">
        <v>638</v>
      </c>
      <c r="B105" s="131" t="s">
        <v>646</v>
      </c>
      <c r="C105" s="130">
        <v>42026.678999999996</v>
      </c>
      <c r="D105" s="130"/>
      <c r="E105" s="129">
        <f>(C105-C$7)/C$8</f>
        <v>8444.4799762709172</v>
      </c>
      <c r="F105" s="199">
        <f>ROUND(2*E105,0)/2</f>
        <v>8444.5</v>
      </c>
      <c r="G105" s="130">
        <f>C105-(C$7+F105*C$8)</f>
        <v>-4.7525499976472929E-3</v>
      </c>
      <c r="I105" s="129">
        <f>G105</f>
        <v>-4.7525499976472929E-3</v>
      </c>
      <c r="K105" s="199"/>
      <c r="O105" s="199"/>
      <c r="P105" s="199">
        <f>+D$11+D$12*F105+D$13*F105^2</f>
        <v>-4.7244320988256696E-4</v>
      </c>
      <c r="Q105" s="201">
        <f>+C105-15018.5</f>
        <v>27008.178999999996</v>
      </c>
      <c r="R105" s="136">
        <f>+(P105-G105)^2</f>
        <v>1.8319314114669678E-5</v>
      </c>
      <c r="S105" s="131">
        <v>0.1</v>
      </c>
      <c r="T105" s="136">
        <f>+S105*R105</f>
        <v>1.8319314114669679E-6</v>
      </c>
    </row>
    <row r="106" spans="1:20" ht="12.95" customHeight="1" x14ac:dyDescent="0.2">
      <c r="A106" s="129" t="s">
        <v>638</v>
      </c>
      <c r="B106" s="131" t="s">
        <v>646</v>
      </c>
      <c r="C106" s="130">
        <v>42054.696000000004</v>
      </c>
      <c r="D106" s="130"/>
      <c r="E106" s="129">
        <f>(C106-C$7)/C$8</f>
        <v>8562.522883268708</v>
      </c>
      <c r="F106" s="199">
        <f>ROUND(2*E106,0)/2</f>
        <v>8562.5</v>
      </c>
      <c r="G106" s="130">
        <f>C106-(C$7+F106*C$8)</f>
        <v>5.4312500069499947E-3</v>
      </c>
      <c r="I106" s="129">
        <f>G106</f>
        <v>5.4312500069499947E-3</v>
      </c>
      <c r="K106" s="199"/>
      <c r="O106" s="199"/>
      <c r="P106" s="199">
        <f>+D$11+D$12*F106+D$13*F106^2</f>
        <v>-6.4468113498558914E-4</v>
      </c>
      <c r="Q106" s="201">
        <f>+C106-15018.5</f>
        <v>27036.196000000004</v>
      </c>
      <c r="R106" s="136">
        <f>+(P106-G106)^2</f>
        <v>3.6916939241542645E-5</v>
      </c>
      <c r="S106" s="131">
        <v>0.1</v>
      </c>
      <c r="T106" s="136">
        <f>+S106*R106</f>
        <v>3.6916939241542647E-6</v>
      </c>
    </row>
    <row r="107" spans="1:20" ht="12.95" customHeight="1" x14ac:dyDescent="0.2">
      <c r="A107" s="129" t="s">
        <v>639</v>
      </c>
      <c r="B107" s="131"/>
      <c r="C107" s="130">
        <v>42089.455999999998</v>
      </c>
      <c r="D107" s="130"/>
      <c r="E107" s="129">
        <f>(C107-C$7)/C$8</f>
        <v>8708.9758028261749</v>
      </c>
      <c r="F107" s="199">
        <f>ROUND(2*E107,0)/2</f>
        <v>8709</v>
      </c>
      <c r="G107" s="130">
        <f>C107-(C$7+F107*C$8)</f>
        <v>-5.7430999950156547E-3</v>
      </c>
      <c r="I107" s="129">
        <f>G107</f>
        <v>-5.7430999950156547E-3</v>
      </c>
      <c r="K107" s="199"/>
      <c r="O107" s="199"/>
      <c r="P107" s="199">
        <f>+D$11+D$12*F107+D$13*F107^2</f>
        <v>-8.5766829037864237E-4</v>
      </c>
      <c r="Q107" s="201">
        <f>+C107-15018.5</f>
        <v>27070.955999999998</v>
      </c>
      <c r="R107" s="136">
        <f>+(P107-G107)^2</f>
        <v>2.3867442940672507E-5</v>
      </c>
      <c r="S107" s="131">
        <v>0.1</v>
      </c>
      <c r="T107" s="136">
        <f>+S107*R107</f>
        <v>2.3867442940672509E-6</v>
      </c>
    </row>
    <row r="108" spans="1:20" ht="12.95" customHeight="1" x14ac:dyDescent="0.2">
      <c r="A108" s="129" t="s">
        <v>639</v>
      </c>
      <c r="B108" s="131"/>
      <c r="C108" s="130">
        <v>42119.362000000001</v>
      </c>
      <c r="D108" s="130"/>
      <c r="E108" s="129">
        <f>(C108-C$7)/C$8</f>
        <v>8834.9775580703263</v>
      </c>
      <c r="F108" s="199">
        <f>ROUND(2*E108,0)/2</f>
        <v>8835</v>
      </c>
      <c r="G108" s="130">
        <f>C108-(C$7+F108*C$8)</f>
        <v>-5.3264999951352365E-3</v>
      </c>
      <c r="I108" s="129">
        <f>G108</f>
        <v>-5.3264999951352365E-3</v>
      </c>
      <c r="K108" s="199"/>
      <c r="O108" s="199"/>
      <c r="P108" s="199">
        <f>+D$11+D$12*F108+D$13*F108^2</f>
        <v>-1.0400980746316001E-3</v>
      </c>
      <c r="Q108" s="201">
        <f>+C108-15018.5</f>
        <v>27100.862000000001</v>
      </c>
      <c r="R108" s="136">
        <f>+(P108-G108)^2</f>
        <v>1.8373241424097261E-5</v>
      </c>
      <c r="S108" s="131">
        <v>0.1</v>
      </c>
      <c r="T108" s="136">
        <f>+S108*R108</f>
        <v>1.8373241424097262E-6</v>
      </c>
    </row>
    <row r="109" spans="1:20" ht="12.95" customHeight="1" x14ac:dyDescent="0.2">
      <c r="A109" s="129" t="s">
        <v>639</v>
      </c>
      <c r="B109" s="131"/>
      <c r="C109" s="130">
        <v>42132.425000000003</v>
      </c>
      <c r="D109" s="130"/>
      <c r="E109" s="129">
        <f>(C109-C$7)/C$8</f>
        <v>8890.0153741859704</v>
      </c>
      <c r="F109" s="199">
        <f>ROUND(2*E109,0)/2</f>
        <v>8890</v>
      </c>
      <c r="G109" s="130">
        <f>C109-(C$7+F109*C$8)</f>
        <v>3.6490000056801364E-3</v>
      </c>
      <c r="I109" s="129">
        <f>G109</f>
        <v>3.6490000056801364E-3</v>
      </c>
      <c r="K109" s="199"/>
      <c r="O109" s="199"/>
      <c r="P109" s="199">
        <f>+D$11+D$12*F109+D$13*F109^2</f>
        <v>-1.1195115952596982E-3</v>
      </c>
      <c r="Q109" s="201">
        <f>+C109-15018.5</f>
        <v>27113.925000000003</v>
      </c>
      <c r="R109" s="136">
        <f>+(P109-G109)^2</f>
        <v>2.2738702888297785E-5</v>
      </c>
      <c r="S109" s="131">
        <v>0.1</v>
      </c>
      <c r="T109" s="136">
        <f>+S109*R109</f>
        <v>2.2738702888297786E-6</v>
      </c>
    </row>
    <row r="110" spans="1:20" ht="12.95" customHeight="1" x14ac:dyDescent="0.2">
      <c r="A110" s="129" t="s">
        <v>640</v>
      </c>
      <c r="B110" s="131" t="s">
        <v>646</v>
      </c>
      <c r="C110" s="130">
        <v>42139.661999999997</v>
      </c>
      <c r="D110" s="130"/>
      <c r="E110" s="129">
        <f>(C110-C$7)/C$8</f>
        <v>8920.5067372134909</v>
      </c>
      <c r="F110" s="199">
        <f>ROUND(2*E110,0)/2</f>
        <v>8920.5</v>
      </c>
      <c r="G110" s="130">
        <f>C110-(C$7+F110*C$8)</f>
        <v>1.5990499960025772E-3</v>
      </c>
      <c r="I110" s="129">
        <f>G110</f>
        <v>1.5990499960025772E-3</v>
      </c>
      <c r="K110" s="199"/>
      <c r="O110" s="199"/>
      <c r="P110" s="199">
        <f>+D$11+D$12*F110+D$13*F110^2</f>
        <v>-1.1634927579011124E-3</v>
      </c>
      <c r="Q110" s="201">
        <f>+C110-15018.5</f>
        <v>27121.161999999997</v>
      </c>
      <c r="R110" s="136">
        <f>+(P110-G110)^2</f>
        <v>7.6316424671457819E-6</v>
      </c>
      <c r="S110" s="131">
        <v>0.1</v>
      </c>
      <c r="T110" s="136">
        <f>+S110*R110</f>
        <v>7.6316424671457823E-7</v>
      </c>
    </row>
    <row r="111" spans="1:20" ht="12.95" customHeight="1" x14ac:dyDescent="0.2">
      <c r="A111" s="129" t="s">
        <v>640</v>
      </c>
      <c r="B111" s="131" t="s">
        <v>646</v>
      </c>
      <c r="C111" s="130">
        <v>42145.345999999998</v>
      </c>
      <c r="D111" s="130"/>
      <c r="E111" s="129">
        <f>(C111-C$7)/C$8</f>
        <v>8944.454907373587</v>
      </c>
      <c r="F111" s="199">
        <f>ROUND(2*E111,0)/2</f>
        <v>8944.5</v>
      </c>
      <c r="G111" s="130">
        <f>C111-(C$7+F111*C$8)</f>
        <v>-1.0702549996494781E-2</v>
      </c>
      <c r="I111" s="129">
        <f>G111</f>
        <v>-1.0702549996494781E-2</v>
      </c>
      <c r="K111" s="199"/>
      <c r="O111" s="199"/>
      <c r="P111" s="199">
        <f>+D$11+D$12*F111+D$13*F111^2</f>
        <v>-1.1980721732047679E-3</v>
      </c>
      <c r="Q111" s="201">
        <f>+C111-15018.5</f>
        <v>27126.845999999998</v>
      </c>
      <c r="R111" s="136">
        <f>+(P111-G111)^2</f>
        <v>9.0335098693411674E-5</v>
      </c>
      <c r="S111" s="131">
        <v>0.1</v>
      </c>
      <c r="T111" s="136">
        <f>+S111*R111</f>
        <v>9.033509869341168E-6</v>
      </c>
    </row>
    <row r="112" spans="1:20" ht="12.95" customHeight="1" x14ac:dyDescent="0.2">
      <c r="A112" s="129" t="s">
        <v>640</v>
      </c>
      <c r="B112" s="131"/>
      <c r="C112" s="130">
        <v>42146.419000000002</v>
      </c>
      <c r="D112" s="130"/>
      <c r="E112" s="129">
        <f>(C112-C$7)/C$8</f>
        <v>8948.9757354140293</v>
      </c>
      <c r="F112" s="199">
        <f>ROUND(2*E112,0)/2</f>
        <v>8949</v>
      </c>
      <c r="G112" s="130">
        <f>C112-(C$7+F112*C$8)</f>
        <v>-5.7590999931562692E-3</v>
      </c>
      <c r="I112" s="129">
        <f>G112</f>
        <v>-5.7590999931562692E-3</v>
      </c>
      <c r="K112" s="199"/>
      <c r="O112" s="199"/>
      <c r="P112" s="199">
        <f>+D$11+D$12*F112+D$13*F112^2</f>
        <v>-1.2045529982831022E-3</v>
      </c>
      <c r="Q112" s="201">
        <f>+C112-15018.5</f>
        <v>27127.919000000002</v>
      </c>
      <c r="R112" s="136">
        <f>+(P112-G112)^2</f>
        <v>2.0743898328508197E-5</v>
      </c>
      <c r="S112" s="131">
        <v>0.1</v>
      </c>
      <c r="T112" s="136">
        <f>+S112*R112</f>
        <v>2.07438983285082E-6</v>
      </c>
    </row>
    <row r="113" spans="1:20" ht="12.95" customHeight="1" x14ac:dyDescent="0.2">
      <c r="A113" s="129" t="s">
        <v>640</v>
      </c>
      <c r="B113" s="131"/>
      <c r="C113" s="130">
        <v>42147.377999999997</v>
      </c>
      <c r="D113" s="130"/>
      <c r="E113" s="129">
        <f>(C113-C$7)/C$8</f>
        <v>8953.0162518080142</v>
      </c>
      <c r="F113" s="199">
        <f>ROUND(2*E113,0)/2</f>
        <v>8953</v>
      </c>
      <c r="G113" s="130">
        <f>C113-(C$7+F113*C$8)</f>
        <v>3.8572999983443879E-3</v>
      </c>
      <c r="I113" s="129">
        <f>G113</f>
        <v>3.8572999983443879E-3</v>
      </c>
      <c r="K113" s="199"/>
      <c r="O113" s="199"/>
      <c r="P113" s="199">
        <f>+D$11+D$12*F113+D$13*F113^2</f>
        <v>-1.2103129853320909E-3</v>
      </c>
      <c r="Q113" s="201">
        <f>+C113-15018.5</f>
        <v>27128.877999999997</v>
      </c>
      <c r="R113" s="136">
        <f>+(P113-G113)^2</f>
        <v>2.5680701352326423E-5</v>
      </c>
      <c r="S113" s="131">
        <v>0.1</v>
      </c>
      <c r="T113" s="136">
        <f>+S113*R113</f>
        <v>2.5680701352326425E-6</v>
      </c>
    </row>
    <row r="114" spans="1:20" ht="12.95" customHeight="1" x14ac:dyDescent="0.2">
      <c r="A114" s="129" t="s">
        <v>640</v>
      </c>
      <c r="B114" s="131"/>
      <c r="C114" s="130">
        <v>42148.326999999997</v>
      </c>
      <c r="D114" s="130"/>
      <c r="E114" s="129">
        <f>(C114-C$7)/C$8</f>
        <v>8957.0146356014593</v>
      </c>
      <c r="F114" s="199">
        <f>ROUND(2*E114,0)/2</f>
        <v>8957</v>
      </c>
      <c r="G114" s="130">
        <f>C114-(C$7+F114*C$8)</f>
        <v>3.473700002359692E-3</v>
      </c>
      <c r="I114" s="129">
        <f>G114</f>
        <v>3.473700002359692E-3</v>
      </c>
      <c r="K114" s="199"/>
      <c r="O114" s="199"/>
      <c r="P114" s="199">
        <f>+D$11+D$12*F114+D$13*F114^2</f>
        <v>-1.2160722699302825E-3</v>
      </c>
      <c r="Q114" s="201">
        <f>+C114-15018.5</f>
        <v>27129.826999999997</v>
      </c>
      <c r="R114" s="136">
        <f>+(P114-G114)^2</f>
        <v>2.1993963965939871E-5</v>
      </c>
      <c r="S114" s="131">
        <v>0.1</v>
      </c>
      <c r="T114" s="136">
        <f>+S114*R114</f>
        <v>2.1993963965939871E-6</v>
      </c>
    </row>
    <row r="115" spans="1:20" ht="12.95" customHeight="1" x14ac:dyDescent="0.2">
      <c r="A115" s="129" t="s">
        <v>640</v>
      </c>
      <c r="B115" s="131"/>
      <c r="C115" s="130">
        <v>42156.37</v>
      </c>
      <c r="D115" s="130"/>
      <c r="E115" s="129">
        <f>(C115-C$7)/C$8</f>
        <v>8990.9018862344183</v>
      </c>
      <c r="F115" s="199">
        <f>ROUND(2*E115,0)/2</f>
        <v>8991</v>
      </c>
      <c r="G115" s="130">
        <f>C115-(C$7+F115*C$8)</f>
        <v>-2.3286899995582644E-2</v>
      </c>
      <c r="I115" s="129">
        <f>G115</f>
        <v>-2.3286899995582644E-2</v>
      </c>
      <c r="K115" s="199"/>
      <c r="O115" s="199"/>
      <c r="P115" s="199">
        <f>+D$11+D$12*F115+D$13*F115^2</f>
        <v>-1.2649978275638123E-3</v>
      </c>
      <c r="Q115" s="201">
        <f>+C115-15018.5</f>
        <v>27137.870000000003</v>
      </c>
      <c r="R115" s="136">
        <f>+(P115-G115)^2</f>
        <v>4.8496417509779249E-4</v>
      </c>
      <c r="S115" s="131">
        <v>0.1</v>
      </c>
      <c r="T115" s="136">
        <f>+S115*R115</f>
        <v>4.8496417509779249E-5</v>
      </c>
    </row>
    <row r="116" spans="1:20" ht="12.95" customHeight="1" x14ac:dyDescent="0.2">
      <c r="A116" s="129" t="s">
        <v>640</v>
      </c>
      <c r="B116" s="131"/>
      <c r="C116" s="130">
        <v>42157.341999999997</v>
      </c>
      <c r="D116" s="130"/>
      <c r="E116" s="129">
        <f>(C116-C$7)/C$8</f>
        <v>8994.9971750091318</v>
      </c>
      <c r="F116" s="199">
        <f>ROUND(2*E116,0)/2</f>
        <v>8995</v>
      </c>
      <c r="G116" s="130">
        <f>C116-(C$7+F116*C$8)</f>
        <v>-6.7049999779555947E-4</v>
      </c>
      <c r="I116" s="129">
        <f>G116</f>
        <v>-6.7049999779555947E-4</v>
      </c>
      <c r="K116" s="199"/>
      <c r="O116" s="199"/>
      <c r="P116" s="199">
        <f>+D$11+D$12*F116+D$13*F116^2</f>
        <v>-1.2707504388793983E-3</v>
      </c>
      <c r="Q116" s="201">
        <f>+C116-15018.5</f>
        <v>27138.841999999997</v>
      </c>
      <c r="R116" s="136">
        <f>+(P116-G116)^2</f>
        <v>3.6030059202134305E-7</v>
      </c>
      <c r="S116" s="131">
        <v>0.1</v>
      </c>
      <c r="T116" s="136">
        <f>+S116*R116</f>
        <v>3.6030059202134309E-8</v>
      </c>
    </row>
    <row r="117" spans="1:20" ht="12.95" customHeight="1" x14ac:dyDescent="0.2">
      <c r="A117" s="129" t="s">
        <v>640</v>
      </c>
      <c r="B117" s="131"/>
      <c r="C117" s="130">
        <v>42158.529000000002</v>
      </c>
      <c r="D117" s="130"/>
      <c r="E117" s="129">
        <f>(C117-C$7)/C$8</f>
        <v>8999.9983146959985</v>
      </c>
      <c r="F117" s="199">
        <f>ROUND(2*E117,0)/2</f>
        <v>9000</v>
      </c>
      <c r="G117" s="130">
        <f>C117-(C$7+F117*C$8)</f>
        <v>-3.9999999717110768E-4</v>
      </c>
      <c r="I117" s="129">
        <f>G117</f>
        <v>-3.9999999717110768E-4</v>
      </c>
      <c r="K117" s="199"/>
      <c r="O117" s="199"/>
      <c r="P117" s="199">
        <f>+D$11+D$12*F117+D$13*F117^2</f>
        <v>-1.277940215202437E-3</v>
      </c>
      <c r="Q117" s="201">
        <f>+C117-15018.5</f>
        <v>27140.029000000002</v>
      </c>
      <c r="R117" s="136">
        <f>+(P117-G117)^2</f>
        <v>7.7077902643689804E-7</v>
      </c>
      <c r="S117" s="131">
        <v>0.1</v>
      </c>
      <c r="T117" s="136">
        <f>+S117*R117</f>
        <v>7.707790264368981E-8</v>
      </c>
    </row>
    <row r="118" spans="1:20" ht="12.95" customHeight="1" x14ac:dyDescent="0.2">
      <c r="A118" s="129" t="s">
        <v>640</v>
      </c>
      <c r="B118" s="131" t="s">
        <v>646</v>
      </c>
      <c r="C118" s="130">
        <v>42177.398999999998</v>
      </c>
      <c r="D118" s="130"/>
      <c r="E118" s="129">
        <f>(C118-C$7)/C$8</f>
        <v>9079.502531958633</v>
      </c>
      <c r="F118" s="199">
        <f>ROUND(2*E118,0)/2</f>
        <v>9079.5</v>
      </c>
      <c r="G118" s="130">
        <f>C118-(C$7+F118*C$8)</f>
        <v>6.0094999935245141E-4</v>
      </c>
      <c r="I118" s="129">
        <f>G118</f>
        <v>6.0094999935245141E-4</v>
      </c>
      <c r="K118" s="199"/>
      <c r="O118" s="199"/>
      <c r="P118" s="199">
        <f>+D$11+D$12*F118+D$13*F118^2</f>
        <v>-1.3921101934617341E-3</v>
      </c>
      <c r="Q118" s="201">
        <f>+C118-15018.5</f>
        <v>27158.898999999998</v>
      </c>
      <c r="R118" s="136">
        <f>+(P118-G118)^2</f>
        <v>3.9722889321805173E-6</v>
      </c>
      <c r="S118" s="131">
        <v>0.1</v>
      </c>
      <c r="T118" s="136">
        <f>+S118*R118</f>
        <v>3.9722889321805177E-7</v>
      </c>
    </row>
    <row r="119" spans="1:20" ht="12.95" customHeight="1" x14ac:dyDescent="0.2">
      <c r="A119" s="129" t="s">
        <v>640</v>
      </c>
      <c r="B119" s="131" t="s">
        <v>646</v>
      </c>
      <c r="C119" s="130">
        <v>42177.4</v>
      </c>
      <c r="D119" s="130"/>
      <c r="E119" s="129">
        <f>(C119-C$7)/C$8</f>
        <v>9079.506745218705</v>
      </c>
      <c r="F119" s="199">
        <f>ROUND(2*E119,0)/2</f>
        <v>9079.5</v>
      </c>
      <c r="G119" s="130">
        <f>C119-(C$7+F119*C$8)</f>
        <v>1.600950003194157E-3</v>
      </c>
      <c r="I119" s="129">
        <f>G119</f>
        <v>1.600950003194157E-3</v>
      </c>
      <c r="K119" s="199"/>
      <c r="O119" s="199"/>
      <c r="P119" s="199">
        <f>+D$11+D$12*F119+D$13*F119^2</f>
        <v>-1.3921101934617341E-3</v>
      </c>
      <c r="Q119" s="201">
        <f>+C119-15018.5</f>
        <v>27158.9</v>
      </c>
      <c r="R119" s="136">
        <f>+(P119-G119)^2</f>
        <v>8.9584093408058003E-6</v>
      </c>
      <c r="S119" s="131">
        <v>0.1</v>
      </c>
      <c r="T119" s="136">
        <f>+S119*R119</f>
        <v>8.9584093408058005E-7</v>
      </c>
    </row>
    <row r="120" spans="1:20" ht="12.95" customHeight="1" x14ac:dyDescent="0.2">
      <c r="A120" s="129" t="s">
        <v>640</v>
      </c>
      <c r="B120" s="131" t="s">
        <v>646</v>
      </c>
      <c r="C120" s="130">
        <v>42187.368000000002</v>
      </c>
      <c r="D120" s="130"/>
      <c r="E120" s="129">
        <f>(C120-C$7)/C$8</f>
        <v>9121.5045214600505</v>
      </c>
      <c r="F120" s="199">
        <f>ROUND(2*E120,0)/2</f>
        <v>9121.5</v>
      </c>
      <c r="G120" s="130">
        <f>C120-(C$7+F120*C$8)</f>
        <v>1.073150007869117E-3</v>
      </c>
      <c r="I120" s="129">
        <f>G120</f>
        <v>1.073150007869117E-3</v>
      </c>
      <c r="K120" s="199"/>
      <c r="O120" s="199"/>
      <c r="P120" s="199">
        <f>+D$11+D$12*F120+D$13*F120^2</f>
        <v>-1.4523143894400697E-3</v>
      </c>
      <c r="Q120" s="201">
        <f>+C120-15018.5</f>
        <v>27168.868000000002</v>
      </c>
      <c r="R120" s="136">
        <f>+(P120-G120)^2</f>
        <v>6.3779704220762535E-6</v>
      </c>
      <c r="S120" s="131">
        <v>0.1</v>
      </c>
      <c r="T120" s="136">
        <f>+S120*R120</f>
        <v>6.3779704220762537E-7</v>
      </c>
    </row>
    <row r="121" spans="1:20" ht="12.95" customHeight="1" x14ac:dyDescent="0.2">
      <c r="A121" s="129" t="s">
        <v>640</v>
      </c>
      <c r="B121" s="131"/>
      <c r="C121" s="130">
        <v>42193.413999999997</v>
      </c>
      <c r="D121" s="130"/>
      <c r="E121" s="129">
        <f>(C121-C$7)/C$8</f>
        <v>9146.9778917605054</v>
      </c>
      <c r="F121" s="199">
        <f>ROUND(2*E121,0)/2</f>
        <v>9147</v>
      </c>
      <c r="G121" s="130">
        <f>C121-(C$7+F121*C$8)</f>
        <v>-5.2473000032478012E-3</v>
      </c>
      <c r="I121" s="129">
        <f>G121</f>
        <v>-5.2473000032478012E-3</v>
      </c>
      <c r="K121" s="199"/>
      <c r="O121" s="199"/>
      <c r="P121" s="199">
        <f>+D$11+D$12*F121+D$13*F121^2</f>
        <v>-1.4888291528283269E-3</v>
      </c>
      <c r="Q121" s="201">
        <f>+C121-15018.5</f>
        <v>27174.913999999997</v>
      </c>
      <c r="R121" s="136">
        <f>+(P121-G121)^2</f>
        <v>1.4126103133452887E-5</v>
      </c>
      <c r="S121" s="131">
        <v>0.1</v>
      </c>
      <c r="T121" s="136">
        <f>+S121*R121</f>
        <v>1.4126103133452888E-6</v>
      </c>
    </row>
    <row r="122" spans="1:20" ht="12.95" customHeight="1" x14ac:dyDescent="0.2">
      <c r="A122" s="129" t="s">
        <v>641</v>
      </c>
      <c r="B122" s="131" t="s">
        <v>646</v>
      </c>
      <c r="C122" s="130">
        <v>42223.444000000003</v>
      </c>
      <c r="D122" s="130"/>
      <c r="E122" s="129">
        <f>(C122-C$7)/C$8</f>
        <v>9273.5020912516538</v>
      </c>
      <c r="F122" s="199">
        <f>ROUND(2*E122,0)/2</f>
        <v>9273.5</v>
      </c>
      <c r="G122" s="130">
        <f>C122-(C$7+F122*C$8)</f>
        <v>4.9635000323178247E-4</v>
      </c>
      <c r="I122" s="129">
        <f>G122</f>
        <v>4.9635000323178247E-4</v>
      </c>
      <c r="K122" s="199"/>
      <c r="O122" s="199"/>
      <c r="P122" s="199">
        <f>+D$11+D$12*F122+D$13*F122^2</f>
        <v>-1.6695489331393862E-3</v>
      </c>
      <c r="Q122" s="201">
        <f>+C122-15018.5</f>
        <v>27204.944000000003</v>
      </c>
      <c r="R122" s="136">
        <f>+(P122-G122)^2</f>
        <v>4.6911182025737585E-6</v>
      </c>
      <c r="S122" s="131">
        <v>0.1</v>
      </c>
      <c r="T122" s="136">
        <f>+S122*R122</f>
        <v>4.6911182025737587E-7</v>
      </c>
    </row>
    <row r="123" spans="1:20" ht="12.95" customHeight="1" x14ac:dyDescent="0.2">
      <c r="A123" s="129" t="s">
        <v>472</v>
      </c>
      <c r="B123" s="131" t="s">
        <v>646</v>
      </c>
      <c r="C123" s="130">
        <v>42427.555999999997</v>
      </c>
      <c r="D123" s="130"/>
      <c r="E123" s="129">
        <f>(C123-C$7)/C$8</f>
        <v>10133.47902786608</v>
      </c>
      <c r="F123" s="199">
        <f>ROUND(2*E123,0)/2</f>
        <v>10133.5</v>
      </c>
      <c r="G123" s="130">
        <f>C123-(C$7+F123*C$8)</f>
        <v>-4.9776500018197112E-3</v>
      </c>
      <c r="I123" s="129">
        <f>G123</f>
        <v>-4.9776500018197112E-3</v>
      </c>
      <c r="K123" s="199"/>
      <c r="O123" s="199"/>
      <c r="P123" s="199">
        <f>+D$11+D$12*F123+D$13*F123^2</f>
        <v>-2.8795342089469318E-3</v>
      </c>
      <c r="Q123" s="201">
        <f>+C123-15018.5</f>
        <v>27409.055999999997</v>
      </c>
      <c r="R123" s="136">
        <f>+(P123-G123)^2</f>
        <v>4.4020898803021717E-6</v>
      </c>
      <c r="S123" s="131">
        <v>0.1</v>
      </c>
      <c r="T123" s="136">
        <f>+S123*R123</f>
        <v>4.4020898803021719E-7</v>
      </c>
    </row>
    <row r="124" spans="1:20" ht="12.95" customHeight="1" x14ac:dyDescent="0.2">
      <c r="A124" s="129" t="s">
        <v>472</v>
      </c>
      <c r="B124" s="131"/>
      <c r="C124" s="130">
        <v>42439.544000000002</v>
      </c>
      <c r="D124" s="130"/>
      <c r="E124" s="129">
        <f>(C124-C$7)/C$8</f>
        <v>10183.987589421198</v>
      </c>
      <c r="F124" s="199">
        <f>ROUND(2*E124,0)/2</f>
        <v>10184</v>
      </c>
      <c r="G124" s="130">
        <f>C124-(C$7+F124*C$8)</f>
        <v>-2.9455999974743463E-3</v>
      </c>
      <c r="I124" s="129">
        <f>G124</f>
        <v>-2.9455999974743463E-3</v>
      </c>
      <c r="K124" s="199"/>
      <c r="O124" s="199"/>
      <c r="P124" s="199">
        <f>+D$11+D$12*F124+D$13*F124^2</f>
        <v>-2.949576330428051E-3</v>
      </c>
      <c r="Q124" s="201">
        <f>+C124-15018.5</f>
        <v>27421.044000000002</v>
      </c>
      <c r="R124" s="136">
        <f>+(P124-G124)^2</f>
        <v>1.5811223758717868E-11</v>
      </c>
      <c r="S124" s="131">
        <v>0.1</v>
      </c>
      <c r="T124" s="136">
        <f>+S124*R124</f>
        <v>1.581122375871787E-12</v>
      </c>
    </row>
    <row r="125" spans="1:20" ht="12.95" customHeight="1" x14ac:dyDescent="0.2">
      <c r="A125" s="129" t="s">
        <v>473</v>
      </c>
      <c r="B125" s="131" t="s">
        <v>646</v>
      </c>
      <c r="C125" s="130">
        <v>42501.379000000001</v>
      </c>
      <c r="D125" s="130"/>
      <c r="E125" s="129">
        <f>(C125-C$7)/C$8</f>
        <v>10444.514525003397</v>
      </c>
      <c r="F125" s="199">
        <f>ROUND(2*E125,0)/2</f>
        <v>10444.5</v>
      </c>
      <c r="G125" s="130">
        <f>C125-(C$7+F125*C$8)</f>
        <v>3.4474500062060542E-3</v>
      </c>
      <c r="I125" s="129">
        <f>G125</f>
        <v>3.4474500062060542E-3</v>
      </c>
      <c r="K125" s="199"/>
      <c r="O125" s="199"/>
      <c r="P125" s="199">
        <f>+D$11+D$12*F125+D$13*F125^2</f>
        <v>-3.3091043006158141E-3</v>
      </c>
      <c r="Q125" s="201">
        <f>+C125-15018.5</f>
        <v>27482.879000000001</v>
      </c>
      <c r="R125" s="136">
        <f>+(P125-G125)^2</f>
        <v>4.5651026101033133E-5</v>
      </c>
      <c r="S125" s="131">
        <v>0.1</v>
      </c>
      <c r="T125" s="136">
        <f>+S125*R125</f>
        <v>4.5651026101033131E-6</v>
      </c>
    </row>
    <row r="126" spans="1:20" ht="12.95" customHeight="1" x14ac:dyDescent="0.2">
      <c r="A126" s="129" t="s">
        <v>473</v>
      </c>
      <c r="B126" s="131"/>
      <c r="C126" s="130">
        <v>42503.398000000001</v>
      </c>
      <c r="D126" s="130"/>
      <c r="E126" s="129">
        <f>(C126-C$7)/C$8</f>
        <v>10453.021097057097</v>
      </c>
      <c r="F126" s="199">
        <f>ROUND(2*E126,0)/2</f>
        <v>10453</v>
      </c>
      <c r="G126" s="130">
        <f>C126-(C$7+F126*C$8)</f>
        <v>5.0073000020347536E-3</v>
      </c>
      <c r="I126" s="129">
        <f>G126</f>
        <v>5.0073000020347536E-3</v>
      </c>
      <c r="K126" s="199"/>
      <c r="O126" s="199"/>
      <c r="P126" s="199">
        <f>+D$11+D$12*F126+D$13*F126^2</f>
        <v>-3.3207853472614185E-3</v>
      </c>
      <c r="Q126" s="201">
        <f>+C126-15018.5</f>
        <v>27484.898000000001</v>
      </c>
      <c r="R126" s="136">
        <f>+(P126-G126)^2</f>
        <v>6.9357005585161558E-5</v>
      </c>
      <c r="S126" s="131">
        <v>0.1</v>
      </c>
      <c r="T126" s="136">
        <f>+S126*R126</f>
        <v>6.9357005585161565E-6</v>
      </c>
    </row>
    <row r="127" spans="1:20" ht="12.95" customHeight="1" x14ac:dyDescent="0.2">
      <c r="A127" s="129" t="s">
        <v>474</v>
      </c>
      <c r="B127" s="131" t="s">
        <v>646</v>
      </c>
      <c r="C127" s="130">
        <v>42504.46</v>
      </c>
      <c r="D127" s="130"/>
      <c r="E127" s="129">
        <f>(C127-C$7)/C$8</f>
        <v>10457.495579236895</v>
      </c>
      <c r="F127" s="199">
        <f>ROUND(2*E127,0)/2</f>
        <v>10457.5</v>
      </c>
      <c r="G127" s="130">
        <f>C127-(C$7+F127*C$8)</f>
        <v>-1.0492500005057082E-3</v>
      </c>
      <c r="I127" s="129">
        <f>G127</f>
        <v>-1.0492500005057082E-3</v>
      </c>
      <c r="K127" s="199"/>
      <c r="O127" s="199"/>
      <c r="P127" s="199">
        <f>+D$11+D$12*F127+D$13*F127^2</f>
        <v>-3.3269681466118078E-3</v>
      </c>
      <c r="Q127" s="201">
        <f>+C127-15018.5</f>
        <v>27485.96</v>
      </c>
      <c r="R127" s="136">
        <f>+(P127-G127)^2</f>
        <v>5.1879999531010073E-6</v>
      </c>
      <c r="S127" s="131">
        <v>0.1</v>
      </c>
      <c r="T127" s="136">
        <f>+S127*R127</f>
        <v>5.1879999531010077E-7</v>
      </c>
    </row>
    <row r="128" spans="1:20" ht="12.95" customHeight="1" x14ac:dyDescent="0.2">
      <c r="A128" s="129" t="s">
        <v>474</v>
      </c>
      <c r="B128" s="131"/>
      <c r="C128" s="130">
        <v>42509.57</v>
      </c>
      <c r="D128" s="130"/>
      <c r="E128" s="129">
        <f>(C128-C$7)/C$8</f>
        <v>10479.025338124664</v>
      </c>
      <c r="F128" s="199">
        <f>ROUND(2*E128,0)/2</f>
        <v>10479</v>
      </c>
      <c r="G128" s="130">
        <f>C128-(C$7+F128*C$8)</f>
        <v>6.0139000052004121E-3</v>
      </c>
      <c r="I128" s="129">
        <f>G128</f>
        <v>6.0139000052004121E-3</v>
      </c>
      <c r="K128" s="199"/>
      <c r="O128" s="199"/>
      <c r="P128" s="199">
        <f>+D$11+D$12*F128+D$13*F128^2</f>
        <v>-3.3564959170151415E-3</v>
      </c>
      <c r="Q128" s="201">
        <f>+C128-15018.5</f>
        <v>27491.07</v>
      </c>
      <c r="R128" s="136">
        <f>+(P128-G128)^2</f>
        <v>8.7804319739073883E-5</v>
      </c>
      <c r="S128" s="131">
        <v>0.1</v>
      </c>
      <c r="T128" s="136">
        <f>+S128*R128</f>
        <v>8.7804319739073879E-6</v>
      </c>
    </row>
    <row r="129" spans="1:20" ht="12.95" customHeight="1" x14ac:dyDescent="0.2">
      <c r="A129" s="129" t="s">
        <v>474</v>
      </c>
      <c r="B129" s="131" t="s">
        <v>646</v>
      </c>
      <c r="C129" s="130">
        <v>42510.625999999997</v>
      </c>
      <c r="D129" s="130"/>
      <c r="E129" s="129">
        <f>(C129-C$7)/C$8</f>
        <v>10483.474540744119</v>
      </c>
      <c r="F129" s="199">
        <f>ROUND(2*E129,0)/2</f>
        <v>10483.5</v>
      </c>
      <c r="G129" s="130">
        <f>C129-(C$7+F129*C$8)</f>
        <v>-6.0426499985624105E-3</v>
      </c>
      <c r="I129" s="129">
        <f>G129</f>
        <v>-6.0426499985624105E-3</v>
      </c>
      <c r="K129" s="199"/>
      <c r="O129" s="199"/>
      <c r="P129" s="199">
        <f>+D$11+D$12*F129+D$13*F129^2</f>
        <v>-3.3626735796940515E-3</v>
      </c>
      <c r="Q129" s="201">
        <f>+C129-15018.5</f>
        <v>27492.125999999997</v>
      </c>
      <c r="R129" s="136">
        <f>+(P129-G129)^2</f>
        <v>7.1822736056904738E-6</v>
      </c>
      <c r="S129" s="131">
        <v>0.1</v>
      </c>
      <c r="T129" s="136">
        <f>+S129*R129</f>
        <v>7.1822736056904743E-7</v>
      </c>
    </row>
    <row r="130" spans="1:20" ht="12.95" customHeight="1" x14ac:dyDescent="0.2">
      <c r="A130" s="129" t="s">
        <v>474</v>
      </c>
      <c r="B130" s="131"/>
      <c r="C130" s="130">
        <v>42517.389000000003</v>
      </c>
      <c r="D130" s="130"/>
      <c r="E130" s="129">
        <f>(C130-C$7)/C$8</f>
        <v>10511.968818505</v>
      </c>
      <c r="F130" s="199">
        <f>ROUND(2*E130,0)/2</f>
        <v>10512</v>
      </c>
      <c r="G130" s="130">
        <f>C130-(C$7+F130*C$8)</f>
        <v>-7.4007999937748536E-3</v>
      </c>
      <c r="I130" s="129">
        <f>G130</f>
        <v>-7.4007999937748536E-3</v>
      </c>
      <c r="K130" s="199"/>
      <c r="O130" s="199"/>
      <c r="P130" s="199">
        <f>+D$11+D$12*F130+D$13*F130^2</f>
        <v>-3.4017781311924291E-3</v>
      </c>
      <c r="Q130" s="201">
        <f>+C130-15018.5</f>
        <v>27498.889000000003</v>
      </c>
      <c r="R130" s="136">
        <f>+(P130-G130)^2</f>
        <v>1.5992175857412202E-5</v>
      </c>
      <c r="S130" s="131">
        <v>0.1</v>
      </c>
      <c r="T130" s="136">
        <f>+S130*R130</f>
        <v>1.5992175857412203E-6</v>
      </c>
    </row>
    <row r="131" spans="1:20" ht="12.95" customHeight="1" x14ac:dyDescent="0.2">
      <c r="A131" s="129" t="s">
        <v>474</v>
      </c>
      <c r="B131" s="131"/>
      <c r="C131" s="130">
        <v>42521.428999999996</v>
      </c>
      <c r="D131" s="130"/>
      <c r="E131" s="129">
        <f>(C131-C$7)/C$8</f>
        <v>10528.990389132483</v>
      </c>
      <c r="F131" s="199">
        <f>ROUND(2*E131,0)/2</f>
        <v>10529</v>
      </c>
      <c r="G131" s="130">
        <f>C131-(C$7+F131*C$8)</f>
        <v>-2.2811000017100014E-3</v>
      </c>
      <c r="I131" s="129">
        <f>G131</f>
        <v>-2.2811000017100014E-3</v>
      </c>
      <c r="K131" s="199"/>
      <c r="O131" s="199"/>
      <c r="P131" s="199">
        <f>+D$11+D$12*F131+D$13*F131^2</f>
        <v>-3.4250866735858862E-3</v>
      </c>
      <c r="Q131" s="201">
        <f>+C131-15018.5</f>
        <v>27502.928999999996</v>
      </c>
      <c r="R131" s="136">
        <f>+(P131-G131)^2</f>
        <v>1.3087055054296634E-6</v>
      </c>
      <c r="S131" s="131">
        <v>0.1</v>
      </c>
      <c r="T131" s="136">
        <f>+S131*R131</f>
        <v>1.3087055054296635E-7</v>
      </c>
    </row>
    <row r="132" spans="1:20" ht="12.95" customHeight="1" x14ac:dyDescent="0.2">
      <c r="A132" s="129" t="s">
        <v>474</v>
      </c>
      <c r="B132" s="131"/>
      <c r="C132" s="130">
        <v>42524.521999999997</v>
      </c>
      <c r="D132" s="130"/>
      <c r="E132" s="129">
        <f>(C132-C$7)/C$8</f>
        <v>10542.022002486667</v>
      </c>
      <c r="F132" s="199">
        <f>ROUND(2*E132,0)/2</f>
        <v>10542</v>
      </c>
      <c r="G132" s="130">
        <f>C132-(C$7+F132*C$8)</f>
        <v>5.2222000012989156E-3</v>
      </c>
      <c r="I132" s="129">
        <f>G132</f>
        <v>5.2222000012989156E-3</v>
      </c>
      <c r="K132" s="199"/>
      <c r="O132" s="199"/>
      <c r="P132" s="199">
        <f>+D$11+D$12*F132+D$13*F132^2</f>
        <v>-3.4429022919441016E-3</v>
      </c>
      <c r="Q132" s="201">
        <f>+C132-15018.5</f>
        <v>27506.021999999997</v>
      </c>
      <c r="R132" s="136">
        <f>+(P132-G132)^2</f>
        <v>7.5083997752365401E-5</v>
      </c>
      <c r="S132" s="131">
        <v>0.1</v>
      </c>
      <c r="T132" s="136">
        <f>+S132*R132</f>
        <v>7.5083997752365404E-6</v>
      </c>
    </row>
    <row r="133" spans="1:20" ht="12.95" customHeight="1" x14ac:dyDescent="0.2">
      <c r="A133" s="129" t="s">
        <v>474</v>
      </c>
      <c r="B133" s="131"/>
      <c r="C133" s="130">
        <v>42528.565000000002</v>
      </c>
      <c r="D133" s="130"/>
      <c r="E133" s="129">
        <f>(C133-C$7)/C$8</f>
        <v>10559.056212894367</v>
      </c>
      <c r="F133" s="199">
        <f>ROUND(2*E133,0)/2</f>
        <v>10559</v>
      </c>
      <c r="G133" s="130">
        <f>C133-(C$7+F133*C$8)</f>
        <v>1.3341900004888885E-2</v>
      </c>
      <c r="I133" s="129">
        <f>G133</f>
        <v>1.3341900004888885E-2</v>
      </c>
      <c r="K133" s="199"/>
      <c r="O133" s="199"/>
      <c r="P133" s="199">
        <f>+D$11+D$12*F133+D$13*F133^2</f>
        <v>-3.4661884437182868E-3</v>
      </c>
      <c r="Q133" s="201">
        <f>+C133-15018.5</f>
        <v>27510.065000000002</v>
      </c>
      <c r="R133" s="136">
        <f>+(P133-G133)^2</f>
        <v>2.8251183729620182E-4</v>
      </c>
      <c r="S133" s="131">
        <v>0.1</v>
      </c>
      <c r="T133" s="136">
        <f>+S133*R133</f>
        <v>2.8251183729620183E-5</v>
      </c>
    </row>
    <row r="134" spans="1:20" ht="12.95" customHeight="1" x14ac:dyDescent="0.2">
      <c r="A134" s="129" t="s">
        <v>474</v>
      </c>
      <c r="B134" s="131"/>
      <c r="C134" s="130">
        <v>42532.341999999997</v>
      </c>
      <c r="D134" s="130"/>
      <c r="E134" s="129">
        <f>(C134-C$7)/C$8</f>
        <v>10574.969696127044</v>
      </c>
      <c r="F134" s="199">
        <f>ROUND(2*E134,0)/2</f>
        <v>10575</v>
      </c>
      <c r="G134" s="130">
        <f>C134-(C$7+F134*C$8)</f>
        <v>-7.1925000011106022E-3</v>
      </c>
      <c r="I134" s="129">
        <f>G134</f>
        <v>-7.1925000011106022E-3</v>
      </c>
      <c r="K134" s="199"/>
      <c r="O134" s="199"/>
      <c r="P134" s="199">
        <f>+D$11+D$12*F134+D$13*F134^2</f>
        <v>-3.4880932314204872E-3</v>
      </c>
      <c r="Q134" s="201">
        <f>+C134-15018.5</f>
        <v>27513.841999999997</v>
      </c>
      <c r="R134" s="136">
        <f>+(P134-G134)^2</f>
        <v>1.3722629515325952E-5</v>
      </c>
      <c r="S134" s="131">
        <v>0.1</v>
      </c>
      <c r="T134" s="136">
        <f>+S134*R134</f>
        <v>1.3722629515325952E-6</v>
      </c>
    </row>
    <row r="135" spans="1:20" ht="12.95" customHeight="1" x14ac:dyDescent="0.2">
      <c r="A135" s="129" t="s">
        <v>474</v>
      </c>
      <c r="B135" s="131" t="s">
        <v>646</v>
      </c>
      <c r="C135" s="130">
        <v>42534.37</v>
      </c>
      <c r="D135" s="130"/>
      <c r="E135" s="129">
        <f>(C135-C$7)/C$8</f>
        <v>10583.514187521274</v>
      </c>
      <c r="F135" s="199">
        <f>ROUND(2*E135,0)/2</f>
        <v>10583.5</v>
      </c>
      <c r="G135" s="130">
        <f>C135-(C$7+F135*C$8)</f>
        <v>3.3673500074655749E-3</v>
      </c>
      <c r="I135" s="129">
        <f>G135</f>
        <v>3.3673500074655749E-3</v>
      </c>
      <c r="K135" s="199"/>
      <c r="O135" s="199"/>
      <c r="P135" s="199">
        <f>+D$11+D$12*F135+D$13*F135^2</f>
        <v>-3.4997255784691818E-3</v>
      </c>
      <c r="Q135" s="201">
        <f>+C135-15018.5</f>
        <v>27515.870000000003</v>
      </c>
      <c r="R135" s="136">
        <f>+(P135-G135)^2</f>
        <v>4.7156727102941184E-5</v>
      </c>
      <c r="S135" s="131">
        <v>0.1</v>
      </c>
      <c r="T135" s="136">
        <f>+S135*R135</f>
        <v>4.7156727102941185E-6</v>
      </c>
    </row>
    <row r="136" spans="1:20" ht="12.95" customHeight="1" x14ac:dyDescent="0.2">
      <c r="A136" s="129" t="s">
        <v>474</v>
      </c>
      <c r="B136" s="131"/>
      <c r="C136" s="130">
        <v>42540.425999999999</v>
      </c>
      <c r="D136" s="130"/>
      <c r="E136" s="129">
        <f>(C136-C$7)/C$8</f>
        <v>10609.029690422301</v>
      </c>
      <c r="F136" s="199">
        <f>ROUND(2*E136,0)/2</f>
        <v>10609</v>
      </c>
      <c r="G136" s="130">
        <f>C136-(C$7+F136*C$8)</f>
        <v>7.0469000056618825E-3</v>
      </c>
      <c r="I136" s="129">
        <f>G136</f>
        <v>7.0469000056618825E-3</v>
      </c>
      <c r="K136" s="199"/>
      <c r="O136" s="199"/>
      <c r="P136" s="199">
        <f>+D$11+D$12*F136+D$13*F136^2</f>
        <v>-3.5346035875888837E-3</v>
      </c>
      <c r="Q136" s="201">
        <f>+C136-15018.5</f>
        <v>27521.925999999999</v>
      </c>
      <c r="R136" s="136">
        <f>+(P136-G136)^2</f>
        <v>1.1196821829397889E-4</v>
      </c>
      <c r="S136" s="131">
        <v>0.1</v>
      </c>
      <c r="T136" s="136">
        <f>+S136*R136</f>
        <v>1.1196821829397889E-5</v>
      </c>
    </row>
    <row r="137" spans="1:20" ht="12.95" customHeight="1" x14ac:dyDescent="0.2">
      <c r="A137" s="129" t="s">
        <v>474</v>
      </c>
      <c r="B137" s="131"/>
      <c r="C137" s="130">
        <v>42541.375</v>
      </c>
      <c r="D137" s="130"/>
      <c r="E137" s="129">
        <f>(C137-C$7)/C$8</f>
        <v>10613.028074215745</v>
      </c>
      <c r="F137" s="199">
        <f>ROUND(2*E137,0)/2</f>
        <v>10613</v>
      </c>
      <c r="G137" s="130">
        <f>C137-(C$7+F137*C$8)</f>
        <v>6.663300002401229E-3</v>
      </c>
      <c r="I137" s="129">
        <f>G137</f>
        <v>6.663300002401229E-3</v>
      </c>
      <c r="K137" s="199"/>
      <c r="O137" s="199"/>
      <c r="P137" s="199">
        <f>+D$11+D$12*F137+D$13*F137^2</f>
        <v>-3.5400720575556261E-3</v>
      </c>
      <c r="Q137" s="201">
        <f>+C137-15018.5</f>
        <v>27522.875</v>
      </c>
      <c r="R137" s="136">
        <f>+(P137-G137)^2</f>
        <v>1.0410880139390818E-4</v>
      </c>
      <c r="S137" s="131">
        <v>0.1</v>
      </c>
      <c r="T137" s="136">
        <f>+S137*R137</f>
        <v>1.0410880139390819E-5</v>
      </c>
    </row>
    <row r="138" spans="1:20" ht="12.95" customHeight="1" x14ac:dyDescent="0.2">
      <c r="A138" s="129" t="s">
        <v>474</v>
      </c>
      <c r="B138" s="131"/>
      <c r="C138" s="130">
        <v>42549.430999999997</v>
      </c>
      <c r="D138" s="130"/>
      <c r="E138" s="129">
        <f>(C138-C$7)/C$8</f>
        <v>10646.970097229401</v>
      </c>
      <c r="F138" s="199">
        <f>ROUND(2*E138,0)/2</f>
        <v>10647</v>
      </c>
      <c r="G138" s="130">
        <f>C138-(C$7+F138*C$8)</f>
        <v>-7.0972999965306371E-3</v>
      </c>
      <c r="I138" s="129">
        <f>G138</f>
        <v>-7.0972999965306371E-3</v>
      </c>
      <c r="K138" s="199"/>
      <c r="O138" s="199"/>
      <c r="P138" s="199">
        <f>+D$11+D$12*F138+D$13*F138^2</f>
        <v>-3.5865256908218747E-3</v>
      </c>
      <c r="Q138" s="201">
        <f>+C138-15018.5</f>
        <v>27530.930999999997</v>
      </c>
      <c r="R138" s="136">
        <f>+(P138-G138)^2</f>
        <v>1.2325536225624843E-5</v>
      </c>
      <c r="S138" s="131">
        <v>0.1</v>
      </c>
      <c r="T138" s="136">
        <f>+S138*R138</f>
        <v>1.2325536225624845E-6</v>
      </c>
    </row>
    <row r="139" spans="1:20" ht="12.95" customHeight="1" x14ac:dyDescent="0.2">
      <c r="A139" s="129" t="s">
        <v>474</v>
      </c>
      <c r="B139" s="131"/>
      <c r="C139" s="130">
        <v>42550.392</v>
      </c>
      <c r="D139" s="130"/>
      <c r="E139" s="129">
        <f>(C139-C$7)/C$8</f>
        <v>10651.019040143532</v>
      </c>
      <c r="F139" s="199">
        <f>ROUND(2*E139,0)/2</f>
        <v>10651</v>
      </c>
      <c r="G139" s="130">
        <f>C139-(C$7+F139*C$8)</f>
        <v>4.5191000026534311E-3</v>
      </c>
      <c r="I139" s="129">
        <f>G139</f>
        <v>4.5191000026534311E-3</v>
      </c>
      <c r="K139" s="199"/>
      <c r="O139" s="199"/>
      <c r="P139" s="199">
        <f>+D$11+D$12*F139+D$13*F139^2</f>
        <v>-3.5919874875060152E-3</v>
      </c>
      <c r="Q139" s="201">
        <f>+C139-15018.5</f>
        <v>27531.892</v>
      </c>
      <c r="R139" s="136">
        <f>+(P139-G139)^2</f>
        <v>6.5789740273021081E-5</v>
      </c>
      <c r="S139" s="131">
        <v>0.1</v>
      </c>
      <c r="T139" s="136">
        <f>+S139*R139</f>
        <v>6.5789740273021086E-6</v>
      </c>
    </row>
    <row r="140" spans="1:20" ht="12.95" customHeight="1" x14ac:dyDescent="0.2">
      <c r="A140" s="129" t="s">
        <v>474</v>
      </c>
      <c r="B140" s="131" t="s">
        <v>646</v>
      </c>
      <c r="C140" s="130">
        <v>42561.411</v>
      </c>
      <c r="D140" s="130"/>
      <c r="E140" s="129">
        <f>(C140-C$7)/C$8</f>
        <v>10697.444952704062</v>
      </c>
      <c r="F140" s="199">
        <f>ROUND(2*E140,0)/2</f>
        <v>10697.5</v>
      </c>
      <c r="G140" s="130">
        <f>C140-(C$7+F140*C$8)</f>
        <v>-1.3065249993815087E-2</v>
      </c>
      <c r="I140" s="129">
        <f>G140</f>
        <v>-1.3065249993815087E-2</v>
      </c>
      <c r="K140" s="199"/>
      <c r="O140" s="199"/>
      <c r="P140" s="199">
        <f>+D$11+D$12*F140+D$13*F140^2</f>
        <v>-3.6554293261437274E-3</v>
      </c>
      <c r="Q140" s="201">
        <f>+C140-15018.5</f>
        <v>27542.911</v>
      </c>
      <c r="R140" s="136">
        <f>+(P140-G140)^2</f>
        <v>8.8544724997735049E-5</v>
      </c>
      <c r="S140" s="131">
        <v>0.1</v>
      </c>
      <c r="T140" s="136">
        <f>+S140*R140</f>
        <v>8.8544724997735045E-6</v>
      </c>
    </row>
    <row r="141" spans="1:20" ht="12.95" customHeight="1" x14ac:dyDescent="0.2">
      <c r="A141" s="129" t="s">
        <v>475</v>
      </c>
      <c r="B141" s="131"/>
      <c r="C141" s="130">
        <v>42568.417999999998</v>
      </c>
      <c r="D141" s="130"/>
      <c r="E141" s="129">
        <f>(C141-C$7)/C$8</f>
        <v>10726.967265918647</v>
      </c>
      <c r="F141" s="199">
        <f>ROUND(2*E141,0)/2</f>
        <v>10727</v>
      </c>
      <c r="G141" s="130">
        <f>C141-(C$7+F141*C$8)</f>
        <v>-7.7692999984719791E-3</v>
      </c>
      <c r="I141" s="129">
        <f>G141</f>
        <v>-7.7692999984719791E-3</v>
      </c>
      <c r="K141" s="199"/>
      <c r="O141" s="199"/>
      <c r="P141" s="199">
        <f>+D$11+D$12*F141+D$13*F141^2</f>
        <v>-3.6956281588525256E-3</v>
      </c>
      <c r="Q141" s="201">
        <f>+C141-15018.5</f>
        <v>27549.917999999998</v>
      </c>
      <c r="R141" s="136">
        <f>+(P141-G141)^2</f>
        <v>1.659480225690854E-5</v>
      </c>
      <c r="S141" s="131">
        <v>0.1</v>
      </c>
      <c r="T141" s="136">
        <f>+S141*R141</f>
        <v>1.6594802256908542E-6</v>
      </c>
    </row>
    <row r="142" spans="1:20" ht="12.95" customHeight="1" x14ac:dyDescent="0.2">
      <c r="A142" s="129" t="s">
        <v>475</v>
      </c>
      <c r="B142" s="131" t="s">
        <v>646</v>
      </c>
      <c r="C142" s="130">
        <v>42570.442999999999</v>
      </c>
      <c r="D142" s="130"/>
      <c r="E142" s="129">
        <f>(C142-C$7)/C$8</f>
        <v>10735.49911753269</v>
      </c>
      <c r="F142" s="199">
        <f>ROUND(2*E142,0)/2</f>
        <v>10735.5</v>
      </c>
      <c r="G142" s="130">
        <f>C142-(C$7+F142*C$8)</f>
        <v>-2.0944999414496124E-4</v>
      </c>
      <c r="I142" s="129">
        <f>G142</f>
        <v>-2.0944999414496124E-4</v>
      </c>
      <c r="K142" s="199"/>
      <c r="O142" s="199"/>
      <c r="P142" s="199">
        <f>+D$11+D$12*F142+D$13*F142^2</f>
        <v>-3.7072037829990689E-3</v>
      </c>
      <c r="Q142" s="201">
        <f>+C142-15018.5</f>
        <v>27551.942999999999</v>
      </c>
      <c r="R142" s="136">
        <f>+(P142-G142)^2</f>
        <v>1.2234281567443266E-5</v>
      </c>
      <c r="S142" s="131">
        <v>0.1</v>
      </c>
      <c r="T142" s="136">
        <f>+S142*R142</f>
        <v>1.2234281567443267E-6</v>
      </c>
    </row>
    <row r="143" spans="1:20" ht="12.95" customHeight="1" x14ac:dyDescent="0.2">
      <c r="A143" s="129" t="s">
        <v>475</v>
      </c>
      <c r="B143" s="131" t="s">
        <v>646</v>
      </c>
      <c r="C143" s="130">
        <v>42571.385999999999</v>
      </c>
      <c r="D143" s="130"/>
      <c r="E143" s="129">
        <f>(C143-C$7)/C$8</f>
        <v>10739.472221765793</v>
      </c>
      <c r="F143" s="199">
        <f>ROUND(2*E143,0)/2</f>
        <v>10739.5</v>
      </c>
      <c r="G143" s="130">
        <f>C143-(C$7+F143*C$8)</f>
        <v>-6.5930499986279756E-3</v>
      </c>
      <c r="I143" s="129">
        <f>G143</f>
        <v>-6.5930499986279756E-3</v>
      </c>
      <c r="K143" s="199"/>
      <c r="O143" s="199"/>
      <c r="P143" s="199">
        <f>+D$11+D$12*F143+D$13*F143^2</f>
        <v>-3.7126500379592465E-3</v>
      </c>
      <c r="Q143" s="201">
        <f>+C143-15018.5</f>
        <v>27552.885999999999</v>
      </c>
      <c r="R143" s="136">
        <f>+(P143-G143)^2</f>
        <v>8.2967039334204158E-6</v>
      </c>
      <c r="S143" s="131">
        <v>0.1</v>
      </c>
      <c r="T143" s="136">
        <f>+S143*R143</f>
        <v>8.2967039334204158E-7</v>
      </c>
    </row>
    <row r="144" spans="1:20" ht="12.95" customHeight="1" x14ac:dyDescent="0.2">
      <c r="A144" s="129" t="s">
        <v>475</v>
      </c>
      <c r="B144" s="131"/>
      <c r="C144" s="130">
        <v>42572.455999999998</v>
      </c>
      <c r="D144" s="130"/>
      <c r="E144" s="129">
        <f>(C144-C$7)/C$8</f>
        <v>10743.980410026048</v>
      </c>
      <c r="F144" s="199">
        <f>ROUND(2*E144,0)/2</f>
        <v>10744</v>
      </c>
      <c r="G144" s="130">
        <f>C144-(C$7+F144*C$8)</f>
        <v>-4.6495999995386228E-3</v>
      </c>
      <c r="I144" s="129">
        <f>G144</f>
        <v>-4.6495999995386228E-3</v>
      </c>
      <c r="K144" s="199"/>
      <c r="O144" s="199"/>
      <c r="P144" s="199">
        <f>+D$11+D$12*F144+D$13*F144^2</f>
        <v>-3.718776235141219E-3</v>
      </c>
      <c r="Q144" s="201">
        <f>+C144-15018.5</f>
        <v>27553.955999999998</v>
      </c>
      <c r="R144" s="136">
        <f>+(P144-G144)^2</f>
        <v>8.6643288036695344E-7</v>
      </c>
      <c r="S144" s="131">
        <v>0.1</v>
      </c>
      <c r="T144" s="136">
        <f>+S144*R144</f>
        <v>8.6643288036695349E-8</v>
      </c>
    </row>
    <row r="145" spans="1:21" ht="12.95" customHeight="1" x14ac:dyDescent="0.2">
      <c r="A145" s="206" t="s">
        <v>476</v>
      </c>
      <c r="B145" s="207"/>
      <c r="C145" s="208">
        <v>42745.722000000002</v>
      </c>
      <c r="D145" s="208"/>
      <c r="E145" s="129">
        <f>(C145-C$7)/C$8</f>
        <v>11473.995126943437</v>
      </c>
      <c r="F145" s="199">
        <f>ROUND(2*E145,0)/2</f>
        <v>11474</v>
      </c>
      <c r="G145" s="130">
        <f>C145-(C$7+F145*C$8)</f>
        <v>-1.156599995738361E-3</v>
      </c>
      <c r="I145" s="129">
        <f>G145</f>
        <v>-1.156599995738361E-3</v>
      </c>
      <c r="K145" s="199"/>
      <c r="O145" s="199"/>
      <c r="P145" s="199">
        <f>+D$11+D$12*F145+D$13*F145^2</f>
        <v>-4.7008114438189799E-3</v>
      </c>
      <c r="Q145" s="201">
        <f>+C145-15018.5</f>
        <v>27727.222000000002</v>
      </c>
      <c r="R145" s="136">
        <f>+(P145-G145)^2</f>
        <v>1.2561434788705717E-5</v>
      </c>
      <c r="S145" s="131">
        <v>0.1</v>
      </c>
      <c r="T145" s="136">
        <f>+S145*R145</f>
        <v>1.2561434788705719E-6</v>
      </c>
    </row>
    <row r="146" spans="1:21" ht="12.95" customHeight="1" x14ac:dyDescent="0.2">
      <c r="A146" s="206" t="s">
        <v>477</v>
      </c>
      <c r="B146" s="207" t="s">
        <v>646</v>
      </c>
      <c r="C146" s="208">
        <v>42753.678</v>
      </c>
      <c r="D146" s="208"/>
      <c r="E146" s="129">
        <f>(C146-C$7)/C$8</f>
        <v>11507.515823951468</v>
      </c>
      <c r="F146" s="199">
        <f>ROUND(2*E146,0)/2</f>
        <v>11507.5</v>
      </c>
      <c r="G146" s="130">
        <f>C146-(C$7+F146*C$8)</f>
        <v>3.7557500036200508E-3</v>
      </c>
      <c r="I146" s="129">
        <f>G146</f>
        <v>3.7557500036200508E-3</v>
      </c>
      <c r="K146" s="199"/>
      <c r="O146" s="199"/>
      <c r="P146" s="199">
        <f>+D$11+D$12*F146+D$13*F146^2</f>
        <v>-4.7453159818794588E-3</v>
      </c>
      <c r="Q146" s="201">
        <f>+C146-15018.5</f>
        <v>27735.178</v>
      </c>
      <c r="R146" s="136">
        <f>+(P146-G146)^2</f>
        <v>7.2268122889816765E-5</v>
      </c>
      <c r="S146" s="131">
        <v>0.1</v>
      </c>
      <c r="T146" s="136">
        <f>+S146*R146</f>
        <v>7.226812288981677E-6</v>
      </c>
    </row>
    <row r="147" spans="1:21" ht="12.95" customHeight="1" x14ac:dyDescent="0.2">
      <c r="A147" s="206" t="s">
        <v>477</v>
      </c>
      <c r="B147" s="207"/>
      <c r="C147" s="208">
        <v>42775.63</v>
      </c>
      <c r="D147" s="208"/>
      <c r="E147" s="129">
        <f>(C147-C$7)/C$8</f>
        <v>11600.005308707672</v>
      </c>
      <c r="F147" s="199">
        <f>ROUND(2*E147,0)/2</f>
        <v>11600</v>
      </c>
      <c r="G147" s="130">
        <f>C147-(C$7+F147*C$8)</f>
        <v>1.2599999972735532E-3</v>
      </c>
      <c r="I147" s="129">
        <f>G147</f>
        <v>1.2599999972735532E-3</v>
      </c>
      <c r="K147" s="199"/>
      <c r="O147" s="199"/>
      <c r="P147" s="199">
        <f>+D$11+D$12*F147+D$13*F147^2</f>
        <v>-4.8679458009207857E-3</v>
      </c>
      <c r="Q147" s="201">
        <f>+C147-15018.5</f>
        <v>27757.129999999997</v>
      </c>
      <c r="R147" s="136">
        <f>+(P147-G147)^2</f>
        <v>3.7551719705607651E-5</v>
      </c>
      <c r="T147" s="136">
        <f>+S147*R147</f>
        <v>0</v>
      </c>
      <c r="U147" s="129">
        <f>C147-(C$7+F147*C$8)</f>
        <v>1.2599999972735532E-3</v>
      </c>
    </row>
    <row r="148" spans="1:21" ht="12.95" customHeight="1" x14ac:dyDescent="0.2">
      <c r="A148" s="206" t="s">
        <v>478</v>
      </c>
      <c r="B148" s="207" t="s">
        <v>646</v>
      </c>
      <c r="C148" s="208">
        <v>42830.337</v>
      </c>
      <c r="D148" s="208"/>
      <c r="E148" s="129">
        <f>(C148-C$7)/C$8</f>
        <v>11830.500126608475</v>
      </c>
      <c r="F148" s="199">
        <f>ROUND(2*E148,0)/2</f>
        <v>11830.5</v>
      </c>
      <c r="G148" s="130">
        <f>C148-(C$7+F148*C$8)</f>
        <v>3.0050003260839731E-5</v>
      </c>
      <c r="I148" s="129">
        <f>G148</f>
        <v>3.0050003260839731E-5</v>
      </c>
      <c r="K148" s="199"/>
      <c r="O148" s="199"/>
      <c r="P148" s="199">
        <f>+D$11+D$12*F148+D$13*F148^2</f>
        <v>-5.1718917240759056E-3</v>
      </c>
      <c r="Q148" s="201">
        <f>+C148-15018.5</f>
        <v>27811.837</v>
      </c>
      <c r="R148" s="136">
        <f>+(P148-G148)^2</f>
        <v>2.7060197734607203E-5</v>
      </c>
      <c r="S148" s="131">
        <v>0.1</v>
      </c>
      <c r="T148" s="136">
        <f>+S148*R148</f>
        <v>2.7060197734607203E-6</v>
      </c>
    </row>
    <row r="149" spans="1:21" ht="12.95" customHeight="1" x14ac:dyDescent="0.2">
      <c r="A149" s="206" t="s">
        <v>596</v>
      </c>
      <c r="B149" s="64" t="s">
        <v>644</v>
      </c>
      <c r="C149" s="208">
        <v>42841.374000000003</v>
      </c>
      <c r="D149" s="208" t="s">
        <v>64</v>
      </c>
      <c r="E149" s="129">
        <f>(C149-C$7)/C$8</f>
        <v>11877.001877850034</v>
      </c>
      <c r="F149" s="199">
        <f>ROUND(2*E149,0)/2</f>
        <v>11877</v>
      </c>
      <c r="K149" s="199"/>
      <c r="O149" s="199"/>
      <c r="P149" s="199">
        <f>+D$11+D$12*F149+D$13*F149^2</f>
        <v>-5.2329256162481595E-3</v>
      </c>
      <c r="Q149" s="201">
        <f>+C149-15018.5</f>
        <v>27822.874000000003</v>
      </c>
      <c r="R149" s="136">
        <f>+(P149-G149)^2</f>
        <v>2.7383510505186181E-5</v>
      </c>
      <c r="T149" s="136">
        <f>+S149*R149</f>
        <v>0</v>
      </c>
      <c r="U149" s="130">
        <f>C149-(C$7+F149*C$8)</f>
        <v>4.4570000318344682E-4</v>
      </c>
    </row>
    <row r="150" spans="1:21" ht="12.95" customHeight="1" x14ac:dyDescent="0.2">
      <c r="A150" s="206" t="s">
        <v>596</v>
      </c>
      <c r="B150" s="207" t="s">
        <v>644</v>
      </c>
      <c r="C150" s="208">
        <v>42842.321499999998</v>
      </c>
      <c r="D150" s="208" t="s">
        <v>64</v>
      </c>
      <c r="E150" s="129">
        <f>(C150-C$7)/C$8</f>
        <v>11880.99394175337</v>
      </c>
      <c r="F150" s="199">
        <f>ROUND(2*E150,0)/2</f>
        <v>11881</v>
      </c>
      <c r="G150" s="129"/>
      <c r="K150" s="199"/>
      <c r="O150" s="199"/>
      <c r="P150" s="199">
        <f>+D$11+D$12*F150+D$13*F150^2</f>
        <v>-5.2381714093111143E-3</v>
      </c>
      <c r="Q150" s="201">
        <f>+C150-15018.5</f>
        <v>27823.821499999998</v>
      </c>
      <c r="R150" s="136">
        <f>+(P150-G150)^2</f>
        <v>2.7438439713324387E-5</v>
      </c>
      <c r="T150" s="136">
        <f>+S150*R150</f>
        <v>0</v>
      </c>
      <c r="U150" s="130">
        <f>C150-(C$7+F150*C$8)</f>
        <v>-1.4378999985638075E-3</v>
      </c>
    </row>
    <row r="151" spans="1:21" ht="12.95" customHeight="1" x14ac:dyDescent="0.2">
      <c r="A151" s="206" t="s">
        <v>596</v>
      </c>
      <c r="B151" s="207" t="s">
        <v>646</v>
      </c>
      <c r="C151" s="208">
        <v>42842.436999999998</v>
      </c>
      <c r="D151" s="208" t="s">
        <v>64</v>
      </c>
      <c r="E151" s="129">
        <f>(C151-C$7)/C$8</f>
        <v>11881.480573289873</v>
      </c>
      <c r="F151" s="199">
        <f>ROUND(2*E151,0)/2</f>
        <v>11881.5</v>
      </c>
      <c r="G151" s="129"/>
      <c r="K151" s="199"/>
      <c r="O151" s="199"/>
      <c r="P151" s="199">
        <f>+D$11+D$12*F151+D$13*F151^2</f>
        <v>-5.2388270840529145E-3</v>
      </c>
      <c r="Q151" s="201">
        <f>+C151-15018.5</f>
        <v>27823.936999999998</v>
      </c>
      <c r="R151" s="136">
        <f>+(P151-G151)^2</f>
        <v>2.7445309216606363E-5</v>
      </c>
      <c r="T151" s="136">
        <f>+S151*R151</f>
        <v>0</v>
      </c>
      <c r="U151" s="130">
        <f>C151-(C$7+F151*C$8)</f>
        <v>-4.6108500027912669E-3</v>
      </c>
    </row>
    <row r="152" spans="1:21" ht="12.95" customHeight="1" x14ac:dyDescent="0.2">
      <c r="A152" s="206" t="s">
        <v>598</v>
      </c>
      <c r="B152" s="207"/>
      <c r="C152" s="208">
        <v>42860.716</v>
      </c>
      <c r="D152" s="208">
        <v>4.0000000000000001E-3</v>
      </c>
      <c r="E152" s="129">
        <f>(C152-C$7)/C$8</f>
        <v>11958.494753859255</v>
      </c>
      <c r="F152" s="199">
        <f>ROUND(2*E152,0)/2</f>
        <v>11958.5</v>
      </c>
      <c r="G152" s="129"/>
      <c r="J152" s="199"/>
      <c r="O152" s="199"/>
      <c r="P152" s="199">
        <f>+D$11+D$12*F152+D$13*F152^2</f>
        <v>-5.3396699981912215E-3</v>
      </c>
      <c r="Q152" s="201">
        <f>+C152-15018.5</f>
        <v>27842.216</v>
      </c>
      <c r="R152" s="136">
        <f>+(P152-G152)^2</f>
        <v>2.851207568958344E-5</v>
      </c>
      <c r="T152" s="136">
        <f>+S152*R152</f>
        <v>0</v>
      </c>
      <c r="U152" s="130">
        <f>C152-(C$7+F152*C$8)</f>
        <v>-1.2451499933376908E-3</v>
      </c>
    </row>
    <row r="153" spans="1:21" ht="12.95" customHeight="1" x14ac:dyDescent="0.2">
      <c r="A153" s="206" t="s">
        <v>598</v>
      </c>
      <c r="B153" s="207"/>
      <c r="C153" s="208">
        <v>42861.675999999999</v>
      </c>
      <c r="D153" s="208">
        <v>4.0000000000000001E-3</v>
      </c>
      <c r="E153" s="129">
        <f>(C153-C$7)/C$8</f>
        <v>11962.539483513312</v>
      </c>
      <c r="F153" s="199">
        <f>ROUND(2*E153,0)/2</f>
        <v>11962.5</v>
      </c>
      <c r="G153" s="129"/>
      <c r="J153" s="199"/>
      <c r="O153" s="199"/>
      <c r="P153" s="199">
        <f>+D$11+D$12*F153+D$13*F153^2</f>
        <v>-5.3449014788191146E-3</v>
      </c>
      <c r="Q153" s="201">
        <f>+C153-15018.5</f>
        <v>27843.175999999999</v>
      </c>
      <c r="R153" s="136">
        <f>+(P153-G153)^2</f>
        <v>2.8567971818282757E-5</v>
      </c>
      <c r="T153" s="136">
        <f>+S153*R153</f>
        <v>0</v>
      </c>
      <c r="U153" s="130">
        <f>C153-(C$7+F153*C$8)</f>
        <v>9.3712500020046718E-3</v>
      </c>
    </row>
    <row r="154" spans="1:21" ht="12.95" customHeight="1" x14ac:dyDescent="0.2">
      <c r="A154" s="206" t="s">
        <v>479</v>
      </c>
      <c r="B154" s="207"/>
      <c r="C154" s="208">
        <v>42864.394999999997</v>
      </c>
      <c r="D154" s="208"/>
      <c r="E154" s="129">
        <f>(C154-C$7)/C$8</f>
        <v>11973.99533760642</v>
      </c>
      <c r="F154" s="199">
        <f>ROUND(2*E154,0)/2</f>
        <v>11974</v>
      </c>
      <c r="G154" s="130">
        <f>C154-(C$7+F154*C$8)</f>
        <v>-1.1066000006394461E-3</v>
      </c>
      <c r="I154" s="129">
        <f>G154</f>
        <v>-1.1066000006394461E-3</v>
      </c>
      <c r="K154" s="199"/>
      <c r="O154" s="199"/>
      <c r="P154" s="199">
        <f>+D$11+D$12*F154+D$13*F154^2</f>
        <v>-5.3599380727538358E-3</v>
      </c>
      <c r="Q154" s="201">
        <f>+C154-15018.5</f>
        <v>27845.894999999997</v>
      </c>
      <c r="R154" s="136">
        <f>+(P154-G154)^2</f>
        <v>1.8090884755697753E-5</v>
      </c>
      <c r="S154" s="131">
        <v>0.1</v>
      </c>
      <c r="T154" s="136">
        <f>+S154*R154</f>
        <v>1.8090884755697753E-6</v>
      </c>
    </row>
    <row r="155" spans="1:21" ht="12.95" customHeight="1" x14ac:dyDescent="0.2">
      <c r="A155" s="206" t="s">
        <v>479</v>
      </c>
      <c r="B155" s="207"/>
      <c r="C155" s="208">
        <v>42866.292000000001</v>
      </c>
      <c r="D155" s="208"/>
      <c r="E155" s="129">
        <f>(C155-C$7)/C$8</f>
        <v>11981.987891933268</v>
      </c>
      <c r="F155" s="199">
        <f>ROUND(2*E155,0)/2</f>
        <v>11982</v>
      </c>
      <c r="G155" s="130">
        <f>C155-(C$7+F155*C$8)</f>
        <v>-2.8737999964505434E-3</v>
      </c>
      <c r="K155" s="199"/>
      <c r="O155" s="199"/>
      <c r="P155" s="199">
        <f>+D$11+D$12*F155+D$13*F155^2</f>
        <v>-5.3703948875651157E-3</v>
      </c>
      <c r="Q155" s="201">
        <f>+C155-15018.5</f>
        <v>27847.792000000001</v>
      </c>
      <c r="R155" s="136">
        <f>+(P155-G155)^2</f>
        <v>6.2329860503393835E-6</v>
      </c>
      <c r="T155" s="136">
        <f>+S155*R155</f>
        <v>0</v>
      </c>
      <c r="U155" s="129">
        <f>C155-(C$7+F155*C$8)</f>
        <v>-2.8737999964505434E-3</v>
      </c>
    </row>
    <row r="156" spans="1:21" ht="12.95" customHeight="1" x14ac:dyDescent="0.2">
      <c r="A156" s="206" t="s">
        <v>479</v>
      </c>
      <c r="B156" s="207" t="s">
        <v>646</v>
      </c>
      <c r="C156" s="208">
        <v>42866.423999999999</v>
      </c>
      <c r="D156" s="208"/>
      <c r="E156" s="129">
        <f>(C156-C$7)/C$8</f>
        <v>11982.544042260692</v>
      </c>
      <c r="F156" s="199">
        <f>ROUND(2*E156,0)/2</f>
        <v>11982.5</v>
      </c>
      <c r="G156" s="130">
        <f>C156-(C$7+F156*C$8)</f>
        <v>1.0453250004502479E-2</v>
      </c>
      <c r="K156" s="199"/>
      <c r="O156" s="199"/>
      <c r="P156" s="199">
        <f>+D$11+D$12*F156+D$13*F156^2</f>
        <v>-5.3710483451965768E-3</v>
      </c>
      <c r="Q156" s="201">
        <f>+C156-15018.5</f>
        <v>27847.923999999999</v>
      </c>
      <c r="R156" s="136">
        <f>+(P156-G156)^2</f>
        <v>2.5040841826028825E-4</v>
      </c>
      <c r="T156" s="136">
        <f>+S156*R156</f>
        <v>0</v>
      </c>
      <c r="U156" s="129">
        <f>C156-(C$7+F156*C$8)</f>
        <v>1.0453250004502479E-2</v>
      </c>
    </row>
    <row r="157" spans="1:21" ht="12.95" customHeight="1" x14ac:dyDescent="0.2">
      <c r="A157" s="206" t="s">
        <v>479</v>
      </c>
      <c r="B157" s="207" t="s">
        <v>646</v>
      </c>
      <c r="C157" s="208">
        <v>42867.364000000001</v>
      </c>
      <c r="D157" s="208"/>
      <c r="E157" s="129">
        <f>(C157-C$7)/C$8</f>
        <v>11986.504506713638</v>
      </c>
      <c r="F157" s="199">
        <f>ROUND(2*E157,0)/2</f>
        <v>11986.5</v>
      </c>
      <c r="G157" s="130">
        <f>C157-(C$7+F157*C$8)</f>
        <v>1.069650003046263E-3</v>
      </c>
      <c r="I157" s="129">
        <f>G157</f>
        <v>1.069650003046263E-3</v>
      </c>
      <c r="K157" s="199"/>
      <c r="O157" s="199"/>
      <c r="P157" s="199">
        <f>+D$11+D$12*F157+D$13*F157^2</f>
        <v>-5.376275611119666E-3</v>
      </c>
      <c r="Q157" s="201">
        <f>+C157-15018.5</f>
        <v>27848.864000000001</v>
      </c>
      <c r="R157" s="136">
        <f>+(P157-G157)^2</f>
        <v>4.1549957023360406E-5</v>
      </c>
      <c r="S157" s="131">
        <v>0.1</v>
      </c>
      <c r="T157" s="136">
        <f>+S157*R157</f>
        <v>4.1549957023360407E-6</v>
      </c>
    </row>
    <row r="158" spans="1:21" ht="12.95" customHeight="1" x14ac:dyDescent="0.2">
      <c r="A158" s="206" t="s">
        <v>479</v>
      </c>
      <c r="B158" s="207"/>
      <c r="C158" s="208">
        <v>42869.383000000002</v>
      </c>
      <c r="D158" s="208"/>
      <c r="E158" s="129">
        <f>(C158-C$7)/C$8</f>
        <v>11995.011078767337</v>
      </c>
      <c r="F158" s="199">
        <f>ROUND(2*E158,0)/2</f>
        <v>11995</v>
      </c>
      <c r="G158" s="130">
        <f>C158-(C$7+F158*C$8)</f>
        <v>2.6295000061509199E-3</v>
      </c>
      <c r="I158" s="129">
        <f>G158</f>
        <v>2.6295000061509199E-3</v>
      </c>
      <c r="K158" s="199"/>
      <c r="O158" s="199"/>
      <c r="P158" s="199">
        <f>+D$11+D$12*F158+D$13*F158^2</f>
        <v>-5.3873812188500597E-3</v>
      </c>
      <c r="Q158" s="201">
        <f>+C158-15018.5</f>
        <v>27850.883000000002</v>
      </c>
      <c r="R158" s="136">
        <f>+(P158-G158)^2</f>
        <v>6.4270384575773211E-5</v>
      </c>
      <c r="S158" s="131">
        <v>0.1</v>
      </c>
      <c r="T158" s="136">
        <f>+S158*R158</f>
        <v>6.4270384575773212E-6</v>
      </c>
    </row>
    <row r="159" spans="1:21" ht="12.95" customHeight="1" x14ac:dyDescent="0.2">
      <c r="A159" s="206" t="s">
        <v>479</v>
      </c>
      <c r="B159" s="207"/>
      <c r="C159" s="208">
        <v>42870.33</v>
      </c>
      <c r="D159" s="208"/>
      <c r="E159" s="129">
        <f>(C159-C$7)/C$8</f>
        <v>11999.001036040667</v>
      </c>
      <c r="F159" s="199">
        <f>ROUND(2*E159,0)/2</f>
        <v>11999</v>
      </c>
      <c r="G159" s="130">
        <f>C159-(C$7+F159*C$8)</f>
        <v>2.4590000248281285E-4</v>
      </c>
      <c r="I159" s="129">
        <f>G159</f>
        <v>2.4590000248281285E-4</v>
      </c>
      <c r="K159" s="199"/>
      <c r="O159" s="199"/>
      <c r="P159" s="199">
        <f>+D$11+D$12*F159+D$13*F159^2</f>
        <v>-5.3926062896143979E-3</v>
      </c>
      <c r="Q159" s="201">
        <f>+C159-15018.5</f>
        <v>27851.83</v>
      </c>
      <c r="R159" s="136">
        <f>+(P159-G159)^2</f>
        <v>3.1792753206019836E-5</v>
      </c>
      <c r="S159" s="131">
        <v>0.1</v>
      </c>
      <c r="T159" s="136">
        <f>+S159*R159</f>
        <v>3.1792753206019838E-6</v>
      </c>
    </row>
    <row r="160" spans="1:21" ht="12.95" customHeight="1" x14ac:dyDescent="0.2">
      <c r="A160" s="206" t="s">
        <v>479</v>
      </c>
      <c r="B160" s="207" t="s">
        <v>646</v>
      </c>
      <c r="C160" s="208">
        <v>42871.633999999998</v>
      </c>
      <c r="D160" s="208"/>
      <c r="E160" s="129">
        <f>(C160-C$7)/C$8</f>
        <v>12004.495127154087</v>
      </c>
      <c r="F160" s="199">
        <f>ROUND(2*E160,0)/2</f>
        <v>12004.5</v>
      </c>
      <c r="G160" s="130">
        <f>C160-(C$7+F160*C$8)</f>
        <v>-1.1565499953576364E-3</v>
      </c>
      <c r="K160" s="199"/>
      <c r="O160" s="199"/>
      <c r="P160" s="199">
        <f>+D$11+D$12*F160+D$13*F160^2</f>
        <v>-5.3997896149449165E-3</v>
      </c>
      <c r="Q160" s="201">
        <f>+C160-15018.5</f>
        <v>27853.133999999998</v>
      </c>
      <c r="R160" s="136">
        <f>+(P160-G160)^2</f>
        <v>1.8005082469235205E-5</v>
      </c>
      <c r="T160" s="136">
        <f>+S160*R160</f>
        <v>0</v>
      </c>
      <c r="U160" s="129">
        <f>C160-(C$7+F160*C$8)</f>
        <v>-1.1565499953576364E-3</v>
      </c>
    </row>
    <row r="161" spans="1:21" ht="12.95" customHeight="1" x14ac:dyDescent="0.2">
      <c r="A161" s="206" t="s">
        <v>479</v>
      </c>
      <c r="B161" s="207" t="s">
        <v>646</v>
      </c>
      <c r="C161" s="208">
        <v>42872.36</v>
      </c>
      <c r="D161" s="208"/>
      <c r="E161" s="129">
        <f>(C161-C$7)/C$8</f>
        <v>12007.553953954981</v>
      </c>
      <c r="F161" s="199">
        <f>ROUND(2*E161,0)/2</f>
        <v>12007.5</v>
      </c>
      <c r="G161" s="130">
        <f>C161-(C$7+F161*C$8)</f>
        <v>1.2805750004190486E-2</v>
      </c>
      <c r="K161" s="199"/>
      <c r="O161" s="199"/>
      <c r="P161" s="199">
        <f>+D$11+D$12*F161+D$13*F161^2</f>
        <v>-5.4037072326324435E-3</v>
      </c>
      <c r="Q161" s="201">
        <f>+C161-15018.5</f>
        <v>27853.86</v>
      </c>
      <c r="R161" s="136">
        <f>+(P161-G161)^2</f>
        <v>3.3158433285968291E-4</v>
      </c>
      <c r="T161" s="136">
        <f>+S161*R161</f>
        <v>0</v>
      </c>
      <c r="U161" s="129">
        <f>C161-(C$7+F161*C$8)</f>
        <v>1.2805750004190486E-2</v>
      </c>
    </row>
    <row r="162" spans="1:21" ht="12.95" customHeight="1" x14ac:dyDescent="0.2">
      <c r="A162" s="206" t="s">
        <v>577</v>
      </c>
      <c r="B162" s="64"/>
      <c r="C162" s="208">
        <v>42873.648999999998</v>
      </c>
      <c r="D162" s="208"/>
      <c r="E162" s="129">
        <f>(C162-C$7)/C$8</f>
        <v>12012.984846167557</v>
      </c>
      <c r="F162" s="199">
        <f>ROUND(2*E162,0)/2</f>
        <v>12013</v>
      </c>
      <c r="G162" s="130">
        <f>C162-(C$7+F162*C$8)</f>
        <v>-3.5967000003438443E-3</v>
      </c>
      <c r="I162" s="129">
        <f>G162</f>
        <v>-3.5967000003438443E-3</v>
      </c>
      <c r="K162" s="199"/>
      <c r="O162" s="199"/>
      <c r="P162" s="199">
        <f>+D$11+D$12*F162+D$13*F162^2</f>
        <v>-5.4108885054895261E-3</v>
      </c>
      <c r="Q162" s="201">
        <f>+C162-15018.5</f>
        <v>27855.148999999998</v>
      </c>
      <c r="R162" s="136">
        <f>+(P162-G162)^2</f>
        <v>3.2912799322027236E-6</v>
      </c>
      <c r="S162" s="131">
        <v>0.1</v>
      </c>
      <c r="T162" s="136">
        <f>+S162*R162</f>
        <v>3.2912799322027236E-7</v>
      </c>
    </row>
    <row r="163" spans="1:21" ht="12.95" customHeight="1" x14ac:dyDescent="0.2">
      <c r="A163" s="206" t="s">
        <v>479</v>
      </c>
      <c r="B163" s="207"/>
      <c r="C163" s="208">
        <v>42874.368999999999</v>
      </c>
      <c r="D163" s="208"/>
      <c r="E163" s="129">
        <f>(C163-C$7)/C$8</f>
        <v>12016.018393408109</v>
      </c>
      <c r="F163" s="199">
        <f>ROUND(2*E163,0)/2</f>
        <v>12016</v>
      </c>
      <c r="G163" s="130">
        <f>C163-(C$7+F163*C$8)</f>
        <v>4.3655999979819171E-3</v>
      </c>
      <c r="I163" s="129">
        <f>G163</f>
        <v>4.3655999979819171E-3</v>
      </c>
      <c r="K163" s="199"/>
      <c r="O163" s="199"/>
      <c r="P163" s="199">
        <f>+D$11+D$12*F163+D$13*F163^2</f>
        <v>-5.4148050036460903E-3</v>
      </c>
      <c r="Q163" s="201">
        <f>+C163-15018.5</f>
        <v>27855.868999999999</v>
      </c>
      <c r="R163" s="136">
        <f>+(P163-G163)^2</f>
        <v>9.5656321995870146E-5</v>
      </c>
      <c r="S163" s="131">
        <v>0.1</v>
      </c>
      <c r="T163" s="136">
        <f>+S163*R163</f>
        <v>9.565632199587015E-6</v>
      </c>
    </row>
    <row r="164" spans="1:21" ht="12.95" customHeight="1" x14ac:dyDescent="0.2">
      <c r="A164" s="206" t="s">
        <v>577</v>
      </c>
      <c r="B164" s="64"/>
      <c r="C164" s="208">
        <v>42874.608999999997</v>
      </c>
      <c r="D164" s="208"/>
      <c r="E164" s="129">
        <f>(C164-C$7)/C$8</f>
        <v>12017.029575821616</v>
      </c>
      <c r="F164" s="199">
        <f>ROUND(2*E164,0)/2</f>
        <v>12017</v>
      </c>
      <c r="G164" s="130">
        <f>C164-(C$7+F164*C$8)</f>
        <v>7.019700002274476E-3</v>
      </c>
      <c r="K164" s="199"/>
      <c r="O164" s="199"/>
      <c r="P164" s="199">
        <f>+D$11+D$12*F164+D$13*F164^2</f>
        <v>-5.4161104152252639E-3</v>
      </c>
      <c r="Q164" s="201">
        <f>+C164-15018.5</f>
        <v>27856.108999999997</v>
      </c>
      <c r="R164" s="136">
        <f>+(P164-G164)^2</f>
        <v>1.5464938073999506E-4</v>
      </c>
      <c r="T164" s="136">
        <f>+S164*R164</f>
        <v>0</v>
      </c>
      <c r="U164" s="129">
        <f>C164-(C$7+F164*C$8)</f>
        <v>7.019700002274476E-3</v>
      </c>
    </row>
    <row r="165" spans="1:21" ht="12.95" customHeight="1" x14ac:dyDescent="0.2">
      <c r="A165" s="206" t="s">
        <v>479</v>
      </c>
      <c r="B165" s="207" t="s">
        <v>646</v>
      </c>
      <c r="C165" s="208">
        <v>42885.408000000003</v>
      </c>
      <c r="D165" s="208"/>
      <c r="E165" s="129">
        <f>(C165-C$7)/C$8</f>
        <v>12062.528571169782</v>
      </c>
      <c r="F165" s="199">
        <f>ROUND(2*E165,0)/2</f>
        <v>12062.5</v>
      </c>
      <c r="G165" s="130">
        <f>C165-(C$7+F165*C$8)</f>
        <v>6.7812500055879354E-3</v>
      </c>
      <c r="I165" s="129">
        <f>G165</f>
        <v>6.7812500055879354E-3</v>
      </c>
      <c r="K165" s="199"/>
      <c r="O165" s="199"/>
      <c r="P165" s="199">
        <f>+D$11+D$12*F165+D$13*F165^2</f>
        <v>-5.4754601980062673E-3</v>
      </c>
      <c r="Q165" s="201">
        <f>+C165-15018.5</f>
        <v>27866.908000000003</v>
      </c>
      <c r="R165" s="136">
        <f>+(P165-G165)^2</f>
        <v>1.5022694501489026E-4</v>
      </c>
      <c r="S165" s="131">
        <v>0.1</v>
      </c>
      <c r="T165" s="136">
        <f>+S165*R165</f>
        <v>1.5022694501489026E-5</v>
      </c>
    </row>
    <row r="166" spans="1:21" ht="12.95" customHeight="1" x14ac:dyDescent="0.2">
      <c r="A166" s="206" t="s">
        <v>479</v>
      </c>
      <c r="B166" s="207" t="s">
        <v>646</v>
      </c>
      <c r="C166" s="208">
        <v>42886.345999999998</v>
      </c>
      <c r="D166" s="208"/>
      <c r="E166" s="129">
        <f>(C166-C$7)/C$8</f>
        <v>12066.480609102582</v>
      </c>
      <c r="F166" s="199">
        <f>ROUND(2*E166,0)/2</f>
        <v>12066.5</v>
      </c>
      <c r="G166" s="130">
        <f>C166-(C$7+F166*C$8)</f>
        <v>-4.6023499962757342E-3</v>
      </c>
      <c r="K166" s="199"/>
      <c r="O166" s="199"/>
      <c r="P166" s="199">
        <f>+D$11+D$12*F166+D$13*F166^2</f>
        <v>-5.4806734149133451E-3</v>
      </c>
      <c r="Q166" s="201">
        <f>+C166-15018.5</f>
        <v>27867.845999999998</v>
      </c>
      <c r="R166" s="136">
        <f>+(P166-G166)^2</f>
        <v>7.7145202772726004E-7</v>
      </c>
      <c r="T166" s="136">
        <f>+S166*R166</f>
        <v>0</v>
      </c>
      <c r="U166" s="129">
        <f>C166-(C$7+F166*C$8)</f>
        <v>-4.6023499962757342E-3</v>
      </c>
    </row>
    <row r="167" spans="1:21" ht="12.95" customHeight="1" x14ac:dyDescent="0.2">
      <c r="A167" s="206" t="s">
        <v>577</v>
      </c>
      <c r="B167" s="64"/>
      <c r="C167" s="208">
        <v>42897.63</v>
      </c>
      <c r="D167" s="208"/>
      <c r="E167" s="129">
        <f>(C167-C$7)/C$8</f>
        <v>12114.023035578033</v>
      </c>
      <c r="F167" s="199">
        <f>ROUND(2*E167,0)/2</f>
        <v>12114</v>
      </c>
      <c r="G167" s="130">
        <f>C167-(C$7+F167*C$8)</f>
        <v>5.4673999984515831E-3</v>
      </c>
      <c r="I167" s="129">
        <f>G167</f>
        <v>5.4673999984515831E-3</v>
      </c>
      <c r="K167" s="199"/>
      <c r="O167" s="199"/>
      <c r="P167" s="199">
        <f>+D$11+D$12*F167+D$13*F167^2</f>
        <v>-5.5425266666139332E-3</v>
      </c>
      <c r="Q167" s="201">
        <f>+C167-15018.5</f>
        <v>27879.129999999997</v>
      </c>
      <c r="R167" s="136">
        <f>+(P167-G167)^2</f>
        <v>1.2121848517012068E-4</v>
      </c>
      <c r="S167" s="131">
        <v>0.1</v>
      </c>
      <c r="T167" s="136">
        <f>+S167*R167</f>
        <v>1.2121848517012068E-5</v>
      </c>
    </row>
    <row r="168" spans="1:21" ht="12.95" customHeight="1" x14ac:dyDescent="0.2">
      <c r="A168" s="206" t="s">
        <v>479</v>
      </c>
      <c r="B168" s="207" t="s">
        <v>646</v>
      </c>
      <c r="C168" s="208">
        <v>42899.404000000002</v>
      </c>
      <c r="D168" s="208"/>
      <c r="E168" s="129">
        <f>(C168-C$7)/C$8</f>
        <v>12121.497358917955</v>
      </c>
      <c r="F168" s="199">
        <f>ROUND(2*E168,0)/2</f>
        <v>12121.5</v>
      </c>
      <c r="G168" s="130">
        <f>C168-(C$7+F168*C$8)</f>
        <v>-6.268499928410165E-4</v>
      </c>
      <c r="I168" s="129">
        <f>G168</f>
        <v>-6.268499928410165E-4</v>
      </c>
      <c r="K168" s="199"/>
      <c r="O168" s="199"/>
      <c r="P168" s="199">
        <f>+D$11+D$12*F168+D$13*F168^2</f>
        <v>-5.5522839144841775E-3</v>
      </c>
      <c r="Q168" s="201">
        <f>+C168-15018.5</f>
        <v>27880.904000000002</v>
      </c>
      <c r="R168" s="136">
        <f>+(P168-G168)^2</f>
        <v>2.4259899316473127E-5</v>
      </c>
      <c r="S168" s="131">
        <v>0.1</v>
      </c>
      <c r="T168" s="136">
        <f>+S168*R168</f>
        <v>2.4259899316473129E-6</v>
      </c>
    </row>
    <row r="169" spans="1:21" ht="12.95" customHeight="1" x14ac:dyDescent="0.2">
      <c r="A169" s="206" t="s">
        <v>481</v>
      </c>
      <c r="B169" s="207" t="s">
        <v>646</v>
      </c>
      <c r="C169" s="208">
        <v>42900.353000000003</v>
      </c>
      <c r="D169" s="208"/>
      <c r="E169" s="129">
        <f>(C169-C$7)/C$8</f>
        <v>12125.4957427114</v>
      </c>
      <c r="F169" s="199">
        <f>ROUND(2*E169,0)/2</f>
        <v>12125.5</v>
      </c>
      <c r="G169" s="130">
        <f>C169-(C$7+F169*C$8)</f>
        <v>-1.01044999610167E-3</v>
      </c>
      <c r="I169" s="129">
        <f>G169</f>
        <v>-1.01044999610167E-3</v>
      </c>
      <c r="K169" s="199"/>
      <c r="O169" s="199"/>
      <c r="P169" s="199">
        <f>+D$11+D$12*F169+D$13*F169^2</f>
        <v>-5.5574867702419461E-3</v>
      </c>
      <c r="Q169" s="201">
        <f>+C169-15018.5</f>
        <v>27881.853000000003</v>
      </c>
      <c r="R169" s="136">
        <f>+(P169-G169)^2</f>
        <v>2.0675543425384008E-5</v>
      </c>
      <c r="S169" s="131">
        <v>0.1</v>
      </c>
      <c r="T169" s="136">
        <f>+S169*R169</f>
        <v>2.0675543425384009E-6</v>
      </c>
    </row>
    <row r="170" spans="1:21" ht="12.95" customHeight="1" x14ac:dyDescent="0.2">
      <c r="A170" s="206" t="s">
        <v>481</v>
      </c>
      <c r="B170" s="207" t="s">
        <v>646</v>
      </c>
      <c r="C170" s="208">
        <v>42900.368000000002</v>
      </c>
      <c r="D170" s="208"/>
      <c r="E170" s="129">
        <f>(C170-C$7)/C$8</f>
        <v>12125.558941612242</v>
      </c>
      <c r="F170" s="199">
        <f>ROUND(2*E170,0)/2</f>
        <v>12125.5</v>
      </c>
      <c r="G170" s="130">
        <f>C170-(C$7+F170*C$8)</f>
        <v>1.3989550003316253E-2</v>
      </c>
      <c r="K170" s="199"/>
      <c r="O170" s="199"/>
      <c r="P170" s="199">
        <f>+D$11+D$12*F170+D$13*F170^2</f>
        <v>-5.5574867702419461E-3</v>
      </c>
      <c r="Q170" s="201">
        <f>+C170-15018.5</f>
        <v>27881.868000000002</v>
      </c>
      <c r="R170" s="136">
        <f>+(P170-G170)^2</f>
        <v>3.8208664662683656E-4</v>
      </c>
      <c r="T170" s="136">
        <f>+S170*R170</f>
        <v>0</v>
      </c>
      <c r="U170" s="129">
        <f>C170-(C$7+F170*C$8)</f>
        <v>1.3989550003316253E-2</v>
      </c>
    </row>
    <row r="171" spans="1:21" ht="12.95" customHeight="1" x14ac:dyDescent="0.2">
      <c r="A171" s="206" t="s">
        <v>481</v>
      </c>
      <c r="B171" s="207" t="s">
        <v>646</v>
      </c>
      <c r="C171" s="208">
        <v>42904.373</v>
      </c>
      <c r="D171" s="208"/>
      <c r="E171" s="129">
        <f>(C171-C$7)/C$8</f>
        <v>12142.433048137771</v>
      </c>
      <c r="F171" s="199">
        <f>ROUND(2*E171,0)/2</f>
        <v>12142.5</v>
      </c>
      <c r="G171" s="130">
        <f>C171-(C$7+F171*C$8)</f>
        <v>-1.5890750000835396E-2</v>
      </c>
      <c r="I171" s="129">
        <f>G171</f>
        <v>-1.5890750000835396E-2</v>
      </c>
      <c r="K171" s="199"/>
      <c r="O171" s="199"/>
      <c r="P171" s="199">
        <f>+D$11+D$12*F171+D$13*F171^2</f>
        <v>-5.5795910704957222E-3</v>
      </c>
      <c r="Q171" s="201">
        <f>+C171-15018.5</f>
        <v>27885.873</v>
      </c>
      <c r="R171" s="136">
        <f>+(P171-G171)^2</f>
        <v>1.0631999848672361E-4</v>
      </c>
      <c r="S171" s="131">
        <v>0.1</v>
      </c>
      <c r="T171" s="136">
        <f>+S171*R171</f>
        <v>1.0631999848672362E-5</v>
      </c>
    </row>
    <row r="172" spans="1:21" ht="12.95" customHeight="1" x14ac:dyDescent="0.2">
      <c r="A172" s="206" t="s">
        <v>481</v>
      </c>
      <c r="B172" s="207" t="s">
        <v>646</v>
      </c>
      <c r="C172" s="208">
        <v>42904.394999999997</v>
      </c>
      <c r="D172" s="208"/>
      <c r="E172" s="129">
        <f>(C172-C$7)/C$8</f>
        <v>12142.525739858998</v>
      </c>
      <c r="F172" s="199">
        <f>ROUND(2*E172,0)/2</f>
        <v>12142.5</v>
      </c>
      <c r="G172" s="130">
        <f>C172-(C$7+F172*C$8)</f>
        <v>6.1092499963706359E-3</v>
      </c>
      <c r="I172" s="129">
        <f>G172</f>
        <v>6.1092499963706359E-3</v>
      </c>
      <c r="K172" s="199"/>
      <c r="O172" s="199"/>
      <c r="P172" s="199">
        <f>+D$11+D$12*F172+D$13*F172^2</f>
        <v>-5.5795910704957222E-3</v>
      </c>
      <c r="Q172" s="201">
        <f>+C172-15018.5</f>
        <v>27885.894999999997</v>
      </c>
      <c r="R172" s="136">
        <f>+(P172-G172)^2</f>
        <v>1.3662900548646147E-4</v>
      </c>
      <c r="S172" s="131">
        <v>0.1</v>
      </c>
      <c r="T172" s="136">
        <f>+S172*R172</f>
        <v>1.3662900548646148E-5</v>
      </c>
    </row>
    <row r="173" spans="1:21" ht="12.95" customHeight="1" x14ac:dyDescent="0.2">
      <c r="A173" s="206" t="s">
        <v>481</v>
      </c>
      <c r="B173" s="207" t="s">
        <v>646</v>
      </c>
      <c r="C173" s="208">
        <v>42913.409</v>
      </c>
      <c r="D173" s="208"/>
      <c r="E173" s="129">
        <f>(C173-C$7)/C$8</f>
        <v>12180.504066006628</v>
      </c>
      <c r="F173" s="199">
        <f>ROUND(2*E173,0)/2</f>
        <v>12180.5</v>
      </c>
      <c r="G173" s="130">
        <f>C173-(C$7+F173*C$8)</f>
        <v>9.6504999964963645E-4</v>
      </c>
      <c r="I173" s="129">
        <f>G173</f>
        <v>9.6504999964963645E-4</v>
      </c>
      <c r="K173" s="199"/>
      <c r="O173" s="199"/>
      <c r="P173" s="199">
        <f>+D$11+D$12*F173+D$13*F173^2</f>
        <v>-5.62895480400978E-3</v>
      </c>
      <c r="Q173" s="201">
        <f>+C173-15018.5</f>
        <v>27894.909</v>
      </c>
      <c r="R173" s="136">
        <f>+(P173-G173)^2</f>
        <v>4.3480899350683461E-5</v>
      </c>
      <c r="S173" s="131">
        <v>0.1</v>
      </c>
      <c r="T173" s="136">
        <f>+S173*R173</f>
        <v>4.3480899350683466E-6</v>
      </c>
    </row>
    <row r="174" spans="1:21" ht="12.95" customHeight="1" x14ac:dyDescent="0.2">
      <c r="A174" s="206" t="s">
        <v>481</v>
      </c>
      <c r="B174" s="207"/>
      <c r="C174" s="208">
        <v>42916.375</v>
      </c>
      <c r="D174" s="208"/>
      <c r="E174" s="129">
        <f>(C174-C$7)/C$8</f>
        <v>12193.000595333659</v>
      </c>
      <c r="F174" s="199">
        <f>ROUND(2*E174,0)/2</f>
        <v>12193</v>
      </c>
      <c r="G174" s="130">
        <f>C174-(C$7+F174*C$8)</f>
        <v>1.4129999908618629E-4</v>
      </c>
      <c r="K174" s="199"/>
      <c r="O174" s="199"/>
      <c r="P174" s="199">
        <f>+D$11+D$12*F174+D$13*F174^2</f>
        <v>-5.6451790173050465E-3</v>
      </c>
      <c r="Q174" s="201">
        <f>+C174-15018.5</f>
        <v>27897.875</v>
      </c>
      <c r="R174" s="136">
        <f>+(P174-G174)^2</f>
        <v>3.3483339407136047E-5</v>
      </c>
      <c r="T174" s="136">
        <f>+S174*R174</f>
        <v>0</v>
      </c>
      <c r="U174" s="129">
        <f>C174-(C$7+F174*C$8)</f>
        <v>1.4129999908618629E-4</v>
      </c>
    </row>
    <row r="175" spans="1:21" ht="12.95" customHeight="1" x14ac:dyDescent="0.2">
      <c r="A175" s="206" t="s">
        <v>481</v>
      </c>
      <c r="B175" s="207"/>
      <c r="C175" s="208">
        <v>42916.394</v>
      </c>
      <c r="D175" s="208"/>
      <c r="E175" s="129">
        <f>(C175-C$7)/C$8</f>
        <v>12193.08064727473</v>
      </c>
      <c r="F175" s="199">
        <f>ROUND(2*E175,0)/2</f>
        <v>12193</v>
      </c>
      <c r="G175" s="130">
        <f>C175-(C$7+F175*C$8)</f>
        <v>1.9141299999319017E-2</v>
      </c>
      <c r="I175" s="129">
        <f>G175</f>
        <v>1.9141299999319017E-2</v>
      </c>
      <c r="K175" s="199"/>
      <c r="O175" s="199"/>
      <c r="P175" s="199">
        <f>+D$11+D$12*F175+D$13*F175^2</f>
        <v>-5.6451790173050465E-3</v>
      </c>
      <c r="Q175" s="201">
        <f>+C175-15018.5</f>
        <v>27897.894</v>
      </c>
      <c r="R175" s="136">
        <f>+(P175-G175)^2</f>
        <v>6.1436954204154503E-4</v>
      </c>
      <c r="S175" s="131">
        <v>0.1</v>
      </c>
      <c r="T175" s="136">
        <f>+S175*R175</f>
        <v>6.1436954204154506E-5</v>
      </c>
    </row>
    <row r="176" spans="1:21" ht="12.95" customHeight="1" x14ac:dyDescent="0.2">
      <c r="A176" s="206" t="s">
        <v>577</v>
      </c>
      <c r="B176" s="64"/>
      <c r="C176" s="208">
        <v>42917.678999999996</v>
      </c>
      <c r="D176" s="208"/>
      <c r="E176" s="129">
        <f>(C176-C$7)/C$8</f>
        <v>12198.494686447077</v>
      </c>
      <c r="F176" s="199">
        <f>ROUND(2*E176,0)/2</f>
        <v>12198.5</v>
      </c>
      <c r="G176" s="130">
        <f>C176-(C$7+F176*C$8)</f>
        <v>-1.2611499987542629E-3</v>
      </c>
      <c r="I176" s="129">
        <f>G176</f>
        <v>-1.2611499987542629E-3</v>
      </c>
      <c r="K176" s="199"/>
      <c r="O176" s="199"/>
      <c r="P176" s="199">
        <f>+D$11+D$12*F176+D$13*F176^2</f>
        <v>-5.6523154979478008E-3</v>
      </c>
      <c r="Q176" s="201">
        <f>+C176-15018.5</f>
        <v>27899.178999999996</v>
      </c>
      <c r="R176" s="136">
        <f>+(P176-G176)^2</f>
        <v>1.9282334441307631E-5</v>
      </c>
      <c r="S176" s="131">
        <v>0.1</v>
      </c>
      <c r="T176" s="136">
        <f>+S176*R176</f>
        <v>1.928233444130763E-6</v>
      </c>
    </row>
    <row r="177" spans="1:21" ht="12.95" customHeight="1" x14ac:dyDescent="0.2">
      <c r="A177" s="206" t="s">
        <v>598</v>
      </c>
      <c r="B177" s="207"/>
      <c r="C177" s="208">
        <v>42920.642999999996</v>
      </c>
      <c r="D177" s="208">
        <v>4.0000000000000001E-3</v>
      </c>
      <c r="E177" s="129">
        <f>(C177-C$7)/C$8</f>
        <v>12210.982789253992</v>
      </c>
      <c r="F177" s="199">
        <f>ROUND(2*E177,0)/2</f>
        <v>12211</v>
      </c>
      <c r="G177" s="130">
        <f>C177-(C$7+F177*C$8)</f>
        <v>-4.0848999997251667E-3</v>
      </c>
      <c r="J177" s="199">
        <f>G177</f>
        <v>-4.0848999997251667E-3</v>
      </c>
      <c r="O177" s="199"/>
      <c r="P177" s="199">
        <f>+D$11+D$12*F177+D$13*F177^2</f>
        <v>-5.6685298330286836E-3</v>
      </c>
      <c r="Q177" s="201">
        <f>+C177-15018.5</f>
        <v>27902.142999999996</v>
      </c>
      <c r="R177" s="136">
        <f>+(P177-G177)^2</f>
        <v>2.5078834489289248E-6</v>
      </c>
      <c r="S177" s="131">
        <v>0.3</v>
      </c>
      <c r="T177" s="136">
        <f>+S177*R177</f>
        <v>7.5236503467867741E-7</v>
      </c>
    </row>
    <row r="178" spans="1:21" ht="12.95" customHeight="1" x14ac:dyDescent="0.2">
      <c r="A178" s="206" t="s">
        <v>598</v>
      </c>
      <c r="B178" s="207"/>
      <c r="C178" s="208">
        <v>42922.665000000001</v>
      </c>
      <c r="D178" s="208">
        <v>4.0000000000000001E-3</v>
      </c>
      <c r="E178" s="129">
        <f>(C178-C$7)/C$8</f>
        <v>12219.50200108788</v>
      </c>
      <c r="F178" s="199">
        <f>ROUND(2*E178,0)/2</f>
        <v>12219.5</v>
      </c>
      <c r="G178" s="130">
        <f>C178-(C$7+F178*C$8)</f>
        <v>4.7495000035269186E-4</v>
      </c>
      <c r="J178" s="199">
        <f>G178</f>
        <v>4.7495000035269186E-4</v>
      </c>
      <c r="O178" s="199"/>
      <c r="P178" s="199">
        <f>+D$11+D$12*F178+D$13*F178^2</f>
        <v>-5.6795516625253138E-3</v>
      </c>
      <c r="Q178" s="201">
        <f>+C178-15018.5</f>
        <v>27904.165000000001</v>
      </c>
      <c r="R178" s="136">
        <f>+(P178-G178)^2</f>
        <v>3.7877890718368139E-5</v>
      </c>
      <c r="S178" s="131">
        <v>0.3</v>
      </c>
      <c r="T178" s="136">
        <f>+S178*R178</f>
        <v>1.1363367215510442E-5</v>
      </c>
    </row>
    <row r="179" spans="1:21" ht="12.95" customHeight="1" x14ac:dyDescent="0.2">
      <c r="A179" s="206" t="s">
        <v>481</v>
      </c>
      <c r="B179" s="207" t="s">
        <v>646</v>
      </c>
      <c r="C179" s="208">
        <v>42923.370999999999</v>
      </c>
      <c r="D179" s="208"/>
      <c r="E179" s="129">
        <f>(C179-C$7)/C$8</f>
        <v>12222.476562687631</v>
      </c>
      <c r="F179" s="199">
        <f>ROUND(2*E179,0)/2</f>
        <v>12222.5</v>
      </c>
      <c r="G179" s="130">
        <f>C179-(C$7+F179*C$8)</f>
        <v>-5.5627499968977645E-3</v>
      </c>
      <c r="J179" s="199"/>
      <c r="O179" s="199"/>
      <c r="P179" s="199">
        <f>+D$11+D$12*F179+D$13*F179^2</f>
        <v>-5.6834409626649422E-3</v>
      </c>
      <c r="Q179" s="201">
        <f>+C179-15018.5</f>
        <v>27904.870999999999</v>
      </c>
      <c r="R179" s="136">
        <f>+(P179-G179)^2</f>
        <v>1.4566309217814065E-8</v>
      </c>
      <c r="T179" s="136">
        <f>+S179*R179</f>
        <v>0</v>
      </c>
      <c r="U179" s="129">
        <f>C179-(C$7+F179*C$8)</f>
        <v>-5.5627499968977645E-3</v>
      </c>
    </row>
    <row r="180" spans="1:21" ht="12.95" customHeight="1" x14ac:dyDescent="0.2">
      <c r="A180" s="206" t="s">
        <v>598</v>
      </c>
      <c r="B180" s="207"/>
      <c r="C180" s="208">
        <v>42925.637999999999</v>
      </c>
      <c r="D180" s="208">
        <v>4.0000000000000001E-3</v>
      </c>
      <c r="E180" s="129">
        <f>(C180-C$7)/C$8</f>
        <v>12232.028023235294</v>
      </c>
      <c r="F180" s="199">
        <f>ROUND(2*E180,0)/2</f>
        <v>12232</v>
      </c>
      <c r="G180" s="130">
        <f>C180-(C$7+F180*C$8)</f>
        <v>6.6512000048533082E-3</v>
      </c>
      <c r="J180" s="199">
        <f>G180</f>
        <v>6.6512000048533082E-3</v>
      </c>
      <c r="O180" s="199"/>
      <c r="P180" s="199">
        <f>+D$11+D$12*F180+D$13*F180^2</f>
        <v>-5.6957544730227494E-3</v>
      </c>
      <c r="Q180" s="201">
        <f>+C180-15018.5</f>
        <v>27907.137999999999</v>
      </c>
      <c r="R180" s="136">
        <f>+(P180-G180)^2</f>
        <v>1.5244728487874364E-4</v>
      </c>
      <c r="S180" s="131">
        <v>0.3</v>
      </c>
      <c r="T180" s="136">
        <f>+S180*R180</f>
        <v>4.573418546362309E-5</v>
      </c>
    </row>
    <row r="181" spans="1:21" ht="12.95" customHeight="1" x14ac:dyDescent="0.2">
      <c r="A181" s="206" t="s">
        <v>577</v>
      </c>
      <c r="B181" s="64"/>
      <c r="C181" s="208">
        <v>42932.747000000003</v>
      </c>
      <c r="D181" s="208"/>
      <c r="E181" s="129">
        <f>(C181-C$7)/C$8</f>
        <v>12261.980088975652</v>
      </c>
      <c r="F181" s="199">
        <f>ROUND(2*E181,0)/2</f>
        <v>12262</v>
      </c>
      <c r="G181" s="130">
        <f>C181-(C$7+F181*C$8)</f>
        <v>-4.7257999976864085E-3</v>
      </c>
      <c r="K181" s="199"/>
      <c r="O181" s="199"/>
      <c r="P181" s="199">
        <f>+D$11+D$12*F181+D$13*F181^2</f>
        <v>-5.7346132299425073E-3</v>
      </c>
      <c r="Q181" s="201">
        <f>+C181-15018.5</f>
        <v>27914.247000000003</v>
      </c>
      <c r="R181" s="136">
        <f>+(P181-G181)^2</f>
        <v>1.0177041375749976E-6</v>
      </c>
      <c r="T181" s="136">
        <f>+S181*R181</f>
        <v>0</v>
      </c>
      <c r="U181" s="129">
        <f>C181-(C$7+F181*C$8)</f>
        <v>-4.7257999976864085E-3</v>
      </c>
    </row>
    <row r="182" spans="1:21" ht="12.95" customHeight="1" x14ac:dyDescent="0.2">
      <c r="A182" s="206" t="s">
        <v>577</v>
      </c>
      <c r="B182" s="64"/>
      <c r="C182" s="208">
        <v>42932.752999999997</v>
      </c>
      <c r="D182" s="208"/>
      <c r="E182" s="129">
        <f>(C182-C$7)/C$8</f>
        <v>12262.005368535963</v>
      </c>
      <c r="F182" s="199">
        <f>ROUND(2*E182,0)/2</f>
        <v>12262</v>
      </c>
      <c r="G182" s="130">
        <f>C182-(C$7+F182*C$8)</f>
        <v>1.2741999962599948E-3</v>
      </c>
      <c r="K182" s="199"/>
      <c r="O182" s="199"/>
      <c r="P182" s="199">
        <f>+D$11+D$12*F182+D$13*F182^2</f>
        <v>-5.7346132299425073E-3</v>
      </c>
      <c r="Q182" s="201">
        <f>+C182-15018.5</f>
        <v>27914.252999999997</v>
      </c>
      <c r="R182" s="136">
        <f>+(P182-G182)^2</f>
        <v>4.9123462839791128E-5</v>
      </c>
      <c r="T182" s="136">
        <f>+S182*R182</f>
        <v>0</v>
      </c>
      <c r="U182" s="129">
        <f>C182-(C$7+F182*C$8)</f>
        <v>1.2741999962599948E-3</v>
      </c>
    </row>
    <row r="183" spans="1:21" ht="12.95" customHeight="1" x14ac:dyDescent="0.2">
      <c r="A183" s="206" t="s">
        <v>577</v>
      </c>
      <c r="B183" s="64"/>
      <c r="C183" s="208">
        <v>42932.754999999997</v>
      </c>
      <c r="D183" s="208"/>
      <c r="E183" s="129">
        <f>(C183-C$7)/C$8</f>
        <v>12262.013795056078</v>
      </c>
      <c r="F183" s="199">
        <f>ROUND(2*E183,0)/2</f>
        <v>12262</v>
      </c>
      <c r="G183" s="130">
        <f>C183-(C$7+F183*C$8)</f>
        <v>3.2741999966674484E-3</v>
      </c>
      <c r="K183" s="199"/>
      <c r="O183" s="199"/>
      <c r="P183" s="199">
        <f>+D$11+D$12*F183+D$13*F183^2</f>
        <v>-5.7346132299425073E-3</v>
      </c>
      <c r="Q183" s="201">
        <f>+C183-15018.5</f>
        <v>27914.254999999997</v>
      </c>
      <c r="R183" s="136">
        <f>+(P183-G183)^2</f>
        <v>8.1158715751942481E-5</v>
      </c>
      <c r="T183" s="136">
        <f>+S183*R183</f>
        <v>0</v>
      </c>
      <c r="U183" s="129">
        <f>C183-(C$7+F183*C$8)</f>
        <v>3.2741999966674484E-3</v>
      </c>
    </row>
    <row r="184" spans="1:21" ht="12.95" customHeight="1" x14ac:dyDescent="0.2">
      <c r="A184" s="206" t="s">
        <v>577</v>
      </c>
      <c r="B184" s="64"/>
      <c r="C184" s="208">
        <v>42933.696000000004</v>
      </c>
      <c r="D184" s="208"/>
      <c r="E184" s="129">
        <f>(C184-C$7)/C$8</f>
        <v>12265.978472769095</v>
      </c>
      <c r="F184" s="199">
        <f>ROUND(2*E184,0)/2</f>
        <v>12266</v>
      </c>
      <c r="G184" s="130">
        <f>C184-(C$7+F184*C$8)</f>
        <v>-5.1093999936711043E-3</v>
      </c>
      <c r="K184" s="199"/>
      <c r="O184" s="199"/>
      <c r="P184" s="199">
        <f>+D$11+D$12*F184+D$13*F184^2</f>
        <v>-5.7397914121159084E-3</v>
      </c>
      <c r="Q184" s="201">
        <f>+C184-15018.5</f>
        <v>27915.196000000004</v>
      </c>
      <c r="R184" s="136">
        <f>+(P184-G184)^2</f>
        <v>3.9739334044885211E-7</v>
      </c>
      <c r="T184" s="136">
        <f>+S184*R184</f>
        <v>0</v>
      </c>
      <c r="U184" s="129">
        <f>C184-(C$7+F184*C$8)</f>
        <v>-5.1093999936711043E-3</v>
      </c>
    </row>
    <row r="185" spans="1:21" ht="12.95" customHeight="1" x14ac:dyDescent="0.2">
      <c r="A185" s="206" t="s">
        <v>481</v>
      </c>
      <c r="B185" s="207" t="s">
        <v>646</v>
      </c>
      <c r="C185" s="208">
        <v>42937.377999999997</v>
      </c>
      <c r="D185" s="208"/>
      <c r="E185" s="129">
        <f>(C185-C$7)/C$8</f>
        <v>12281.491696296418</v>
      </c>
      <c r="F185" s="199">
        <f>ROUND(2*E185,0)/2</f>
        <v>12281.5</v>
      </c>
      <c r="G185" s="130">
        <f>C185-(C$7+F185*C$8)</f>
        <v>-1.9708500039996579E-3</v>
      </c>
      <c r="I185" s="129">
        <f>G185</f>
        <v>-1.9708500039996579E-3</v>
      </c>
      <c r="K185" s="199"/>
      <c r="O185" s="199"/>
      <c r="P185" s="199">
        <f>+D$11+D$12*F185+D$13*F185^2</f>
        <v>-5.7598502331704989E-3</v>
      </c>
      <c r="Q185" s="201">
        <f>+C185-15018.5</f>
        <v>27918.877999999997</v>
      </c>
      <c r="R185" s="136">
        <f>+(P185-G185)^2</f>
        <v>1.4356522736656686E-5</v>
      </c>
      <c r="S185" s="131">
        <v>0.1</v>
      </c>
      <c r="T185" s="136">
        <f>+S185*R185</f>
        <v>1.4356522736656686E-6</v>
      </c>
    </row>
    <row r="186" spans="1:21" ht="12.95" customHeight="1" x14ac:dyDescent="0.2">
      <c r="A186" s="206" t="s">
        <v>577</v>
      </c>
      <c r="B186" s="64"/>
      <c r="C186" s="208">
        <v>42937.728000000003</v>
      </c>
      <c r="D186" s="208"/>
      <c r="E186" s="129">
        <f>(C186-C$7)/C$8</f>
        <v>12282.966337316151</v>
      </c>
      <c r="F186" s="199">
        <f>ROUND(2*E186,0)/2</f>
        <v>12283</v>
      </c>
      <c r="G186" s="130">
        <f>C186-(C$7+F186*C$8)</f>
        <v>-7.9896999959601089E-3</v>
      </c>
      <c r="I186" s="129">
        <f>G186</f>
        <v>-7.9896999959601089E-3</v>
      </c>
      <c r="K186" s="199"/>
      <c r="O186" s="199"/>
      <c r="P186" s="199">
        <f>+D$11+D$12*F186+D$13*F186^2</f>
        <v>-5.761790849636109E-3</v>
      </c>
      <c r="Q186" s="201">
        <f>+C186-15018.5</f>
        <v>27919.228000000003</v>
      </c>
      <c r="R186" s="136">
        <f>+(P186-G186)^2</f>
        <v>4.9635791642741342E-6</v>
      </c>
      <c r="S186" s="131">
        <v>0.1</v>
      </c>
      <c r="T186" s="136">
        <f>+S186*R186</f>
        <v>4.963579164274134E-7</v>
      </c>
    </row>
    <row r="187" spans="1:21" ht="12.95" customHeight="1" x14ac:dyDescent="0.2">
      <c r="A187" s="206" t="s">
        <v>481</v>
      </c>
      <c r="B187" s="207" t="s">
        <v>646</v>
      </c>
      <c r="C187" s="208">
        <v>42951.379000000001</v>
      </c>
      <c r="D187" s="208"/>
      <c r="E187" s="129">
        <f>(C187-C$7)/C$8</f>
        <v>12340.481550344892</v>
      </c>
      <c r="F187" s="199">
        <f>ROUND(2*E187,0)/2</f>
        <v>12340.5</v>
      </c>
      <c r="G187" s="130">
        <f>C187-(C$7+F187*C$8)</f>
        <v>-4.378949997771997E-3</v>
      </c>
      <c r="K187" s="199"/>
      <c r="O187" s="199"/>
      <c r="P187" s="199">
        <f>+D$11+D$12*F187+D$13*F187^2</f>
        <v>-5.8361066767237549E-3</v>
      </c>
      <c r="Q187" s="201">
        <f>+C187-15018.5</f>
        <v>27932.879000000001</v>
      </c>
      <c r="R187" s="136">
        <f>+(P187-G187)^2</f>
        <v>2.1233055870137165E-6</v>
      </c>
      <c r="T187" s="136">
        <f>+S187*R187</f>
        <v>0</v>
      </c>
      <c r="U187" s="129">
        <f>C187-(C$7+F187*C$8)</f>
        <v>-4.378949997771997E-3</v>
      </c>
    </row>
    <row r="188" spans="1:21" ht="12.95" customHeight="1" x14ac:dyDescent="0.2">
      <c r="A188" s="206" t="s">
        <v>481</v>
      </c>
      <c r="B188" s="207"/>
      <c r="C188" s="208">
        <v>42953.411999999997</v>
      </c>
      <c r="D188" s="208"/>
      <c r="E188" s="129">
        <f>(C188-C$7)/C$8</f>
        <v>12349.047108039362</v>
      </c>
      <c r="F188" s="199">
        <f>ROUND(2*E188,0)/2</f>
        <v>12349</v>
      </c>
      <c r="G188" s="130">
        <f>C188-(C$7+F188*C$8)</f>
        <v>1.1180900000908878E-2</v>
      </c>
      <c r="I188" s="129">
        <f>G188</f>
        <v>1.1180900000908878E-2</v>
      </c>
      <c r="K188" s="199"/>
      <c r="O188" s="199"/>
      <c r="P188" s="199">
        <f>+D$11+D$12*F188+D$13*F188^2</f>
        <v>-5.847080179800462E-3</v>
      </c>
      <c r="Q188" s="201">
        <f>+C188-15018.5</f>
        <v>27934.911999999997</v>
      </c>
      <c r="R188" s="136">
        <f>+(P188-G188)^2</f>
        <v>2.8995210903463013E-4</v>
      </c>
      <c r="S188" s="131">
        <v>0.1</v>
      </c>
      <c r="T188" s="136">
        <f>+S188*R188</f>
        <v>2.8995210903463015E-5</v>
      </c>
    </row>
    <row r="189" spans="1:21" ht="12.95" customHeight="1" x14ac:dyDescent="0.2">
      <c r="A189" s="206" t="s">
        <v>481</v>
      </c>
      <c r="B189" s="207"/>
      <c r="C189" s="208">
        <v>42958.383999999998</v>
      </c>
      <c r="D189" s="208"/>
      <c r="E189" s="129">
        <f>(C189-C$7)/C$8</f>
        <v>12369.995437039364</v>
      </c>
      <c r="F189" s="199">
        <f>ROUND(2*E189,0)/2</f>
        <v>12370</v>
      </c>
      <c r="G189" s="130">
        <f>C189-(C$7+F189*C$8)</f>
        <v>-1.0829999955603853E-3</v>
      </c>
      <c r="K189" s="199"/>
      <c r="O189" s="199"/>
      <c r="P189" s="199">
        <f>+D$11+D$12*F189+D$13*F189^2</f>
        <v>-5.8741775883932677E-3</v>
      </c>
      <c r="Q189" s="201">
        <f>+C189-15018.5</f>
        <v>27939.883999999998</v>
      </c>
      <c r="R189" s="136">
        <f>+(P189-G189)^2</f>
        <v>2.2955382726063894E-5</v>
      </c>
      <c r="T189" s="136">
        <f>+S189*R189</f>
        <v>0</v>
      </c>
      <c r="U189" s="129">
        <f>C189-(C$7+F189*C$8)</f>
        <v>-1.0829999955603853E-3</v>
      </c>
    </row>
    <row r="190" spans="1:21" ht="12.95" customHeight="1" x14ac:dyDescent="0.2">
      <c r="A190" s="206" t="s">
        <v>482</v>
      </c>
      <c r="B190" s="207" t="s">
        <v>646</v>
      </c>
      <c r="C190" s="208">
        <v>42975.353000000003</v>
      </c>
      <c r="D190" s="208"/>
      <c r="E190" s="129">
        <f>(C190-C$7)/C$8</f>
        <v>12441.490246934982</v>
      </c>
      <c r="F190" s="199">
        <f>ROUND(2*E190,0)/2</f>
        <v>12441.5</v>
      </c>
      <c r="G190" s="130">
        <f>C190-(C$7+F190*C$8)</f>
        <v>-2.3148499967646785E-3</v>
      </c>
      <c r="K190" s="199"/>
      <c r="O190" s="199"/>
      <c r="P190" s="199">
        <f>+D$11+D$12*F190+D$13*F190^2</f>
        <v>-5.966292630575876E-3</v>
      </c>
      <c r="Q190" s="201">
        <f>+C190-15018.5</f>
        <v>27956.853000000003</v>
      </c>
      <c r="R190" s="136">
        <f>+(P190-G190)^2</f>
        <v>1.3333033308014054E-5</v>
      </c>
      <c r="T190" s="136">
        <f>+S190*R190</f>
        <v>0</v>
      </c>
      <c r="U190" s="129">
        <f>C190-(C$7+F190*C$8)</f>
        <v>-2.3148499967646785E-3</v>
      </c>
    </row>
    <row r="191" spans="1:21" ht="12.95" customHeight="1" x14ac:dyDescent="0.2">
      <c r="A191" s="206" t="s">
        <v>577</v>
      </c>
      <c r="B191" s="64"/>
      <c r="C191" s="208">
        <v>43165.826999999997</v>
      </c>
      <c r="D191" s="208"/>
      <c r="E191" s="129">
        <f>(C191-C$7)/C$8</f>
        <v>13244.006742901396</v>
      </c>
      <c r="F191" s="199">
        <f>ROUND(2*E191,0)/2</f>
        <v>13244</v>
      </c>
      <c r="G191" s="130">
        <f>C191-(C$7+F191*C$8)</f>
        <v>1.6003999990061857E-3</v>
      </c>
      <c r="K191" s="199"/>
      <c r="O191" s="199"/>
      <c r="P191" s="199">
        <f>+D$11+D$12*F191+D$13*F191^2</f>
        <v>-6.9847747366654916E-3</v>
      </c>
      <c r="Q191" s="201">
        <f>+C191-15018.5</f>
        <v>28147.326999999997</v>
      </c>
      <c r="R191" s="136">
        <f>+(P191-G191)^2</f>
        <v>7.3705225242015252E-5</v>
      </c>
      <c r="T191" s="136">
        <f>+S191*R191</f>
        <v>0</v>
      </c>
      <c r="U191" s="129">
        <f>C191-(C$7+F191*C$8)</f>
        <v>1.6003999990061857E-3</v>
      </c>
    </row>
    <row r="192" spans="1:21" ht="12.95" customHeight="1" x14ac:dyDescent="0.2">
      <c r="A192" s="206" t="s">
        <v>577</v>
      </c>
      <c r="B192" s="64"/>
      <c r="C192" s="208">
        <v>43165.834000000003</v>
      </c>
      <c r="D192" s="208"/>
      <c r="E192" s="129">
        <f>(C192-C$7)/C$8</f>
        <v>13244.036235721811</v>
      </c>
      <c r="F192" s="199">
        <f>ROUND(2*E192,0)/2</f>
        <v>13244</v>
      </c>
      <c r="G192" s="130">
        <f>C192-(C$7+F192*C$8)</f>
        <v>8.6004000040702522E-3</v>
      </c>
      <c r="I192" s="129">
        <f>G192</f>
        <v>8.6004000040702522E-3</v>
      </c>
      <c r="K192" s="199"/>
      <c r="O192" s="199"/>
      <c r="P192" s="199">
        <f>+D$11+D$12*F192+D$13*F192^2</f>
        <v>-6.9847747366654916E-3</v>
      </c>
      <c r="Q192" s="201">
        <f>+C192-15018.5</f>
        <v>28147.334000000003</v>
      </c>
      <c r="R192" s="136">
        <f>+(P192-G192)^2</f>
        <v>2.4289767169926747E-4</v>
      </c>
      <c r="S192" s="131">
        <v>0.1</v>
      </c>
      <c r="T192" s="136">
        <f>+S192*R192</f>
        <v>2.4289767169926748E-5</v>
      </c>
    </row>
    <row r="193" spans="1:20" ht="12.95" customHeight="1" x14ac:dyDescent="0.2">
      <c r="A193" s="206" t="s">
        <v>483</v>
      </c>
      <c r="B193" s="207" t="s">
        <v>646</v>
      </c>
      <c r="C193" s="208">
        <v>43210.33</v>
      </c>
      <c r="D193" s="208"/>
      <c r="E193" s="129">
        <f>(C193-C$7)/C$8</f>
        <v>13431.509455187575</v>
      </c>
      <c r="F193" s="199">
        <f>ROUND(2*E193,0)/2</f>
        <v>13431.5</v>
      </c>
      <c r="G193" s="130">
        <f>C193-(C$7+F193*C$8)</f>
        <v>2.2441500041168183E-3</v>
      </c>
      <c r="I193" s="129">
        <f>G193</f>
        <v>2.2441500041168183E-3</v>
      </c>
      <c r="K193" s="199"/>
      <c r="O193" s="199"/>
      <c r="P193" s="199">
        <f>+D$11+D$12*F193+D$13*F193^2</f>
        <v>-7.2186630821318085E-3</v>
      </c>
      <c r="Q193" s="201">
        <f>+C193-15018.5</f>
        <v>28191.83</v>
      </c>
      <c r="R193" s="136">
        <f>+(P193-G193)^2</f>
        <v>8.9544831505278255E-5</v>
      </c>
      <c r="S193" s="131">
        <v>0.1</v>
      </c>
      <c r="T193" s="136">
        <f>+S193*R193</f>
        <v>8.9544831505278265E-6</v>
      </c>
    </row>
    <row r="194" spans="1:20" ht="12.95" customHeight="1" x14ac:dyDescent="0.2">
      <c r="A194" s="206" t="s">
        <v>483</v>
      </c>
      <c r="B194" s="207"/>
      <c r="C194" s="208">
        <v>43212.339</v>
      </c>
      <c r="D194" s="208"/>
      <c r="E194" s="129">
        <f>(C194-C$7)/C$8</f>
        <v>13439.973894640703</v>
      </c>
      <c r="F194" s="199">
        <f>ROUND(2*E194,0)/2</f>
        <v>13440</v>
      </c>
      <c r="G194" s="130">
        <f>C194-(C$7+F194*C$8)</f>
        <v>-6.1959999948157929E-3</v>
      </c>
      <c r="I194" s="129">
        <f>G194</f>
        <v>-6.1959999948157929E-3</v>
      </c>
      <c r="K194" s="199"/>
      <c r="O194" s="199"/>
      <c r="P194" s="199">
        <f>+D$11+D$12*F194+D$13*F194^2</f>
        <v>-7.2292294491148098E-3</v>
      </c>
      <c r="Q194" s="201">
        <f>+C194-15018.5</f>
        <v>28193.839</v>
      </c>
      <c r="R194" s="136">
        <f>+(P194-G194)^2</f>
        <v>1.0675631052310442E-6</v>
      </c>
      <c r="S194" s="131">
        <v>0.1</v>
      </c>
      <c r="T194" s="136">
        <f>+S194*R194</f>
        <v>1.0675631052310442E-7</v>
      </c>
    </row>
    <row r="195" spans="1:20" ht="12.95" customHeight="1" x14ac:dyDescent="0.2">
      <c r="A195" s="206" t="s">
        <v>484</v>
      </c>
      <c r="B195" s="207"/>
      <c r="C195" s="208">
        <v>43244.394</v>
      </c>
      <c r="D195" s="208"/>
      <c r="E195" s="129">
        <f>(C195-C$7)/C$8</f>
        <v>13575.029945745864</v>
      </c>
      <c r="F195" s="199">
        <f>ROUND(2*E195,0)/2</f>
        <v>13575</v>
      </c>
      <c r="G195" s="130">
        <f>C195-(C$7+F195*C$8)</f>
        <v>7.1075000014388934E-3</v>
      </c>
      <c r="I195" s="129">
        <f>G195</f>
        <v>7.1075000014388934E-3</v>
      </c>
      <c r="K195" s="199"/>
      <c r="O195" s="199"/>
      <c r="P195" s="199">
        <f>+D$11+D$12*F195+D$13*F195^2</f>
        <v>-7.3966229617156171E-3</v>
      </c>
      <c r="Q195" s="201">
        <f>+C195-15018.5</f>
        <v>28225.894</v>
      </c>
      <c r="R195" s="136">
        <f>+(P195-G195)^2</f>
        <v>2.1036958293030599E-4</v>
      </c>
      <c r="S195" s="131">
        <v>0.1</v>
      </c>
      <c r="T195" s="136">
        <f>+S195*R195</f>
        <v>2.1036958293030601E-5</v>
      </c>
    </row>
    <row r="196" spans="1:20" ht="12.95" customHeight="1" x14ac:dyDescent="0.2">
      <c r="A196" s="206" t="s">
        <v>484</v>
      </c>
      <c r="B196" s="207"/>
      <c r="C196" s="208">
        <v>43249.391000000003</v>
      </c>
      <c r="D196" s="208"/>
      <c r="E196" s="129">
        <f>(C196-C$7)/C$8</f>
        <v>13596.083606247279</v>
      </c>
      <c r="F196" s="199">
        <f>ROUND(2*E196,0)/2</f>
        <v>13596</v>
      </c>
      <c r="G196" s="130">
        <f>C196-(C$7+F196*C$8)</f>
        <v>1.9843600006424822E-2</v>
      </c>
      <c r="I196" s="129">
        <f>G196</f>
        <v>1.9843600006424822E-2</v>
      </c>
      <c r="K196" s="199"/>
      <c r="O196" s="199"/>
      <c r="P196" s="199">
        <f>+D$11+D$12*F196+D$13*F196^2</f>
        <v>-7.4225900391639184E-3</v>
      </c>
      <c r="Q196" s="201">
        <f>+C196-15018.5</f>
        <v>28230.891000000003</v>
      </c>
      <c r="R196" s="136">
        <f>+(P196-G196)^2</f>
        <v>7.4344511960216251E-4</v>
      </c>
      <c r="S196" s="131">
        <v>0.1</v>
      </c>
      <c r="T196" s="136">
        <f>+S196*R196</f>
        <v>7.4344511960216251E-5</v>
      </c>
    </row>
    <row r="197" spans="1:20" ht="12.95" customHeight="1" x14ac:dyDescent="0.2">
      <c r="A197" s="206" t="s">
        <v>483</v>
      </c>
      <c r="B197" s="207"/>
      <c r="C197" s="208">
        <v>43250.324000000001</v>
      </c>
      <c r="D197" s="208"/>
      <c r="E197" s="129">
        <f>(C197-C$7)/C$8</f>
        <v>13600.014577879809</v>
      </c>
      <c r="F197" s="199">
        <f>ROUND(2*E197,0)/2</f>
        <v>13600</v>
      </c>
      <c r="G197" s="130">
        <f>C197-(C$7+F197*C$8)</f>
        <v>3.4599999999045394E-3</v>
      </c>
      <c r="I197" s="129">
        <f>G197</f>
        <v>3.4599999999045394E-3</v>
      </c>
      <c r="K197" s="199"/>
      <c r="O197" s="199"/>
      <c r="P197" s="199">
        <f>+D$11+D$12*F197+D$13*F197^2</f>
        <v>-7.4275339539953186E-3</v>
      </c>
      <c r="Q197" s="201">
        <f>+C197-15018.5</f>
        <v>28231.824000000001</v>
      </c>
      <c r="R197" s="136">
        <f>+(P197-G197)^2</f>
        <v>1.1853839559732227E-4</v>
      </c>
      <c r="S197" s="131">
        <v>0.1</v>
      </c>
      <c r="T197" s="136">
        <f>+S197*R197</f>
        <v>1.1853839559732228E-5</v>
      </c>
    </row>
    <row r="198" spans="1:20" ht="12.95" customHeight="1" x14ac:dyDescent="0.2">
      <c r="A198" s="206" t="s">
        <v>484</v>
      </c>
      <c r="B198" s="207"/>
      <c r="C198" s="208">
        <v>43250.328999999998</v>
      </c>
      <c r="D198" s="208"/>
      <c r="E198" s="129">
        <f>(C198-C$7)/C$8</f>
        <v>13600.03564418008</v>
      </c>
      <c r="F198" s="199">
        <f>ROUND(2*E198,0)/2</f>
        <v>13600</v>
      </c>
      <c r="G198" s="130">
        <f>C198-(C$7+F198*C$8)</f>
        <v>8.4599999972851947E-3</v>
      </c>
      <c r="I198" s="129">
        <f>G198</f>
        <v>8.4599999972851947E-3</v>
      </c>
      <c r="K198" s="199"/>
      <c r="O198" s="199"/>
      <c r="P198" s="199">
        <f>+D$11+D$12*F198+D$13*F198^2</f>
        <v>-7.4275339539953186E-3</v>
      </c>
      <c r="Q198" s="201">
        <f>+C198-15018.5</f>
        <v>28231.828999999998</v>
      </c>
      <c r="R198" s="136">
        <f>+(P198-G198)^2</f>
        <v>2.5241373505309104E-4</v>
      </c>
      <c r="S198" s="131">
        <v>0.1</v>
      </c>
      <c r="T198" s="136">
        <f>+S198*R198</f>
        <v>2.5241373505309104E-5</v>
      </c>
    </row>
    <row r="199" spans="1:20" ht="12.95" customHeight="1" x14ac:dyDescent="0.2">
      <c r="A199" s="206" t="s">
        <v>483</v>
      </c>
      <c r="B199" s="207"/>
      <c r="C199" s="208">
        <v>43254.358</v>
      </c>
      <c r="D199" s="208"/>
      <c r="E199" s="129">
        <f>(C199-C$7)/C$8</f>
        <v>13617.01086894698</v>
      </c>
      <c r="F199" s="199">
        <f>ROUND(2*E199,0)/2</f>
        <v>13617</v>
      </c>
      <c r="G199" s="130">
        <f>C199-(C$7+F199*C$8)</f>
        <v>2.5797000052989461E-3</v>
      </c>
      <c r="I199" s="129">
        <f>G199</f>
        <v>2.5797000052989461E-3</v>
      </c>
      <c r="K199" s="199"/>
      <c r="O199" s="199"/>
      <c r="P199" s="199">
        <f>+D$11+D$12*F199+D$13*F199^2</f>
        <v>-7.4485377553120315E-3</v>
      </c>
      <c r="Q199" s="201">
        <f>+C199-15018.5</f>
        <v>28235.858</v>
      </c>
      <c r="R199" s="136">
        <f>+(P199-G199)^2</f>
        <v>1.0056555258334388E-4</v>
      </c>
      <c r="S199" s="131">
        <v>0.1</v>
      </c>
      <c r="T199" s="136">
        <f>+S199*R199</f>
        <v>1.0056555258334388E-5</v>
      </c>
    </row>
    <row r="200" spans="1:20" ht="12.95" customHeight="1" x14ac:dyDescent="0.2">
      <c r="A200" s="206" t="s">
        <v>577</v>
      </c>
      <c r="B200" s="64"/>
      <c r="C200" s="208">
        <v>43260.767</v>
      </c>
      <c r="D200" s="208"/>
      <c r="E200" s="129">
        <f>(C200-C$7)/C$8</f>
        <v>13644.013652647898</v>
      </c>
      <c r="F200" s="199">
        <f>ROUND(2*E200,0)/2</f>
        <v>13644</v>
      </c>
      <c r="G200" s="130">
        <f>C200-(C$7+F200*C$8)</f>
        <v>3.2404000012320466E-3</v>
      </c>
      <c r="I200" s="129">
        <f>G200</f>
        <v>3.2404000012320466E-3</v>
      </c>
      <c r="K200" s="199"/>
      <c r="O200" s="199"/>
      <c r="P200" s="199">
        <f>+D$11+D$12*F200+D$13*F200^2</f>
        <v>-7.4818706553878931E-3</v>
      </c>
      <c r="Q200" s="201">
        <f>+C200-15018.5</f>
        <v>28242.267</v>
      </c>
      <c r="R200" s="136">
        <f>+(P200-G200)^2</f>
        <v>1.14967088033813E-4</v>
      </c>
      <c r="S200" s="131">
        <v>0.1</v>
      </c>
      <c r="T200" s="136">
        <f>+S200*R200</f>
        <v>1.1496708803381301E-5</v>
      </c>
    </row>
    <row r="201" spans="1:20" ht="12.95" customHeight="1" x14ac:dyDescent="0.2">
      <c r="A201" s="206" t="s">
        <v>577</v>
      </c>
      <c r="B201" s="64"/>
      <c r="C201" s="208">
        <v>43260.767999999996</v>
      </c>
      <c r="D201" s="208"/>
      <c r="E201" s="129">
        <f>(C201-C$7)/C$8</f>
        <v>13644.017865907939</v>
      </c>
      <c r="F201" s="199">
        <f>ROUND(2*E201,0)/2</f>
        <v>13644</v>
      </c>
      <c r="G201" s="130">
        <f>C201-(C$7+F201*C$8)</f>
        <v>4.2403999977977946E-3</v>
      </c>
      <c r="I201" s="129">
        <f>G201</f>
        <v>4.2403999977977946E-3</v>
      </c>
      <c r="K201" s="199"/>
      <c r="O201" s="199"/>
      <c r="P201" s="199">
        <f>+D$11+D$12*F201+D$13*F201^2</f>
        <v>-7.4818706553878931E-3</v>
      </c>
      <c r="Q201" s="201">
        <f>+C201-15018.5</f>
        <v>28242.267999999996</v>
      </c>
      <c r="R201" s="136">
        <f>+(P201-G201)^2</f>
        <v>1.3741162926653842E-4</v>
      </c>
      <c r="S201" s="131">
        <v>0.1</v>
      </c>
      <c r="T201" s="136">
        <f>+S201*R201</f>
        <v>1.3741162926653842E-5</v>
      </c>
    </row>
    <row r="202" spans="1:20" ht="12.95" customHeight="1" x14ac:dyDescent="0.2">
      <c r="A202" s="206" t="s">
        <v>483</v>
      </c>
      <c r="B202" s="207"/>
      <c r="C202" s="208">
        <v>43281.406999999999</v>
      </c>
      <c r="D202" s="208"/>
      <c r="E202" s="129">
        <f>(C202-C$7)/C$8</f>
        <v>13730.975340210225</v>
      </c>
      <c r="F202" s="199">
        <f>ROUND(2*E202,0)/2</f>
        <v>13731</v>
      </c>
      <c r="G202" s="130">
        <f>C202-(C$7+F202*C$8)</f>
        <v>-5.8529000016278587E-3</v>
      </c>
      <c r="I202" s="129">
        <f>G202</f>
        <v>-5.8529000016278587E-3</v>
      </c>
      <c r="K202" s="199"/>
      <c r="O202" s="199"/>
      <c r="P202" s="199">
        <f>+D$11+D$12*F202+D$13*F202^2</f>
        <v>-7.589058950898446E-3</v>
      </c>
      <c r="Q202" s="201">
        <f>+C202-15018.5</f>
        <v>28262.906999999999</v>
      </c>
      <c r="R202" s="136">
        <f>+(P202-G202)^2</f>
        <v>3.0142478971323496E-6</v>
      </c>
      <c r="S202" s="131">
        <v>0.1</v>
      </c>
      <c r="T202" s="136">
        <f>+S202*R202</f>
        <v>3.01424789713235E-7</v>
      </c>
    </row>
    <row r="203" spans="1:20" ht="12.95" customHeight="1" x14ac:dyDescent="0.2">
      <c r="A203" s="206" t="s">
        <v>483</v>
      </c>
      <c r="B203" s="207" t="s">
        <v>646</v>
      </c>
      <c r="C203" s="208">
        <v>43288.411999999997</v>
      </c>
      <c r="D203" s="208"/>
      <c r="E203" s="129">
        <f>(C203-C$7)/C$8</f>
        <v>13760.489226904698</v>
      </c>
      <c r="F203" s="199">
        <f>ROUND(2*E203,0)/2</f>
        <v>13760.5</v>
      </c>
      <c r="G203" s="130">
        <f>C203-(C$7+F203*C$8)</f>
        <v>-2.556949999416247E-3</v>
      </c>
      <c r="I203" s="129">
        <f>G203</f>
        <v>-2.556949999416247E-3</v>
      </c>
      <c r="K203" s="199"/>
      <c r="O203" s="199"/>
      <c r="P203" s="199">
        <f>+D$11+D$12*F203+D$13*F203^2</f>
        <v>-7.6253289653037326E-3</v>
      </c>
      <c r="Q203" s="201">
        <f>+C203-15018.5</f>
        <v>28269.911999999997</v>
      </c>
      <c r="R203" s="136">
        <f>+(P203-G203)^2</f>
        <v>2.5688465341850697E-5</v>
      </c>
      <c r="S203" s="131">
        <v>0.1</v>
      </c>
      <c r="T203" s="136">
        <f>+S203*R203</f>
        <v>2.5688465341850698E-6</v>
      </c>
    </row>
    <row r="204" spans="1:20" ht="12.95" customHeight="1" x14ac:dyDescent="0.2">
      <c r="A204" s="206" t="s">
        <v>484</v>
      </c>
      <c r="B204" s="207"/>
      <c r="C204" s="208">
        <v>43291.387999999999</v>
      </c>
      <c r="D204" s="208"/>
      <c r="E204" s="129">
        <f>(C204-C$7)/C$8</f>
        <v>13773.027888832299</v>
      </c>
      <c r="F204" s="199">
        <f>ROUND(2*E204,0)/2</f>
        <v>13773</v>
      </c>
      <c r="G204" s="130">
        <f>C204-(C$7+F204*C$8)</f>
        <v>6.619300002057571E-3</v>
      </c>
      <c r="I204" s="129">
        <f>G204</f>
        <v>6.619300002057571E-3</v>
      </c>
      <c r="K204" s="199"/>
      <c r="O204" s="199"/>
      <c r="P204" s="199">
        <f>+D$11+D$12*F204+D$13*F204^2</f>
        <v>-7.6406860908920177E-3</v>
      </c>
      <c r="Q204" s="201">
        <f>+C204-15018.5</f>
        <v>28272.887999999999</v>
      </c>
      <c r="R204" s="136">
        <f>+(P204-G204)^2</f>
        <v>2.0334720337111565E-4</v>
      </c>
      <c r="S204" s="131">
        <v>0.1</v>
      </c>
      <c r="T204" s="136">
        <f>+S204*R204</f>
        <v>2.0334720337111566E-5</v>
      </c>
    </row>
    <row r="205" spans="1:20" ht="12.95" customHeight="1" x14ac:dyDescent="0.2">
      <c r="A205" s="206" t="s">
        <v>484</v>
      </c>
      <c r="B205" s="207"/>
      <c r="C205" s="208">
        <v>43299.451000000001</v>
      </c>
      <c r="D205" s="208"/>
      <c r="E205" s="129">
        <f>(C205-C$7)/C$8</f>
        <v>13806.999404666371</v>
      </c>
      <c r="F205" s="199">
        <f>ROUND(2*E205,0)/2</f>
        <v>13807</v>
      </c>
      <c r="G205" s="130">
        <f>C205-(C$7+F205*C$8)</f>
        <v>-1.4129999908618629E-4</v>
      </c>
      <c r="I205" s="129">
        <f>G205</f>
        <v>-1.4129999908618629E-4</v>
      </c>
      <c r="K205" s="199"/>
      <c r="O205" s="199"/>
      <c r="P205" s="199">
        <f>+D$11+D$12*F205+D$13*F205^2</f>
        <v>-7.682422767032287E-3</v>
      </c>
      <c r="Q205" s="201">
        <f>+C205-15018.5</f>
        <v>28280.951000000001</v>
      </c>
      <c r="R205" s="136">
        <f>+(P205-G205)^2</f>
        <v>5.6868532601235059E-5</v>
      </c>
      <c r="S205" s="131">
        <v>0.1</v>
      </c>
      <c r="T205" s="136">
        <f>+S205*R205</f>
        <v>5.6868532601235059E-6</v>
      </c>
    </row>
    <row r="206" spans="1:20" ht="12.95" customHeight="1" x14ac:dyDescent="0.2">
      <c r="A206" s="206" t="s">
        <v>486</v>
      </c>
      <c r="B206" s="207" t="s">
        <v>646</v>
      </c>
      <c r="C206" s="208">
        <v>43326.38</v>
      </c>
      <c r="D206" s="208"/>
      <c r="E206" s="129">
        <f>(C206-C$7)/C$8</f>
        <v>13920.458284722847</v>
      </c>
      <c r="F206" s="199">
        <f>ROUND(2*E206,0)/2</f>
        <v>13920.5</v>
      </c>
      <c r="G206" s="130">
        <f>C206-(C$7+F206*C$8)</f>
        <v>-9.9009499972453341E-3</v>
      </c>
      <c r="I206" s="129">
        <f>G206</f>
        <v>-9.9009499972453341E-3</v>
      </c>
      <c r="K206" s="199"/>
      <c r="O206" s="199"/>
      <c r="P206" s="199">
        <f>+D$11+D$12*F206+D$13*F206^2</f>
        <v>-7.8213821153683451E-3</v>
      </c>
      <c r="Q206" s="201">
        <f>+C206-15018.5</f>
        <v>28307.879999999997</v>
      </c>
      <c r="R206" s="136">
        <f>+(P206-G206)^2</f>
        <v>4.3246025753343465E-6</v>
      </c>
      <c r="S206" s="131">
        <v>0.1</v>
      </c>
      <c r="T206" s="136">
        <f>+S206*R206</f>
        <v>4.324602575334347E-7</v>
      </c>
    </row>
    <row r="207" spans="1:20" ht="12.95" customHeight="1" x14ac:dyDescent="0.2">
      <c r="A207" s="206" t="s">
        <v>487</v>
      </c>
      <c r="B207" s="207" t="s">
        <v>646</v>
      </c>
      <c r="C207" s="208">
        <v>43447.673000000003</v>
      </c>
      <c r="D207" s="208"/>
      <c r="E207" s="129">
        <f>(C207-C$7)/C$8</f>
        <v>14431.497236733414</v>
      </c>
      <c r="F207" s="199">
        <f>ROUND(2*E207,0)/2</f>
        <v>14431.5</v>
      </c>
      <c r="G207" s="130">
        <f>C207-(C$7+F207*C$8)</f>
        <v>-6.5584999538259581E-4</v>
      </c>
      <c r="I207" s="129">
        <f>G207</f>
        <v>-6.5584999538259581E-4</v>
      </c>
      <c r="K207" s="199"/>
      <c r="O207" s="199"/>
      <c r="P207" s="199">
        <f>+D$11+D$12*F207+D$13*F207^2</f>
        <v>-8.4400000811072663E-3</v>
      </c>
      <c r="Q207" s="201">
        <f>+C207-15018.5</f>
        <v>28429.173000000003</v>
      </c>
      <c r="R207" s="136">
        <f>+(P207-G207)^2</f>
        <v>6.0592992557087395E-5</v>
      </c>
      <c r="S207" s="131">
        <v>0.1</v>
      </c>
      <c r="T207" s="136">
        <f>+S207*R207</f>
        <v>6.0592992557087397E-6</v>
      </c>
    </row>
    <row r="208" spans="1:20" ht="12.95" customHeight="1" x14ac:dyDescent="0.2">
      <c r="A208" s="206" t="s">
        <v>577</v>
      </c>
      <c r="B208" s="64"/>
      <c r="C208" s="208">
        <v>43549.860999999997</v>
      </c>
      <c r="D208" s="208"/>
      <c r="E208" s="129">
        <f>(C208-C$7)/C$8</f>
        <v>14862.041855368052</v>
      </c>
      <c r="F208" s="199">
        <f>ROUND(2*E208,0)/2</f>
        <v>14862</v>
      </c>
      <c r="G208" s="130">
        <f>C208-(C$7+F208*C$8)</f>
        <v>9.9342000030446798E-3</v>
      </c>
      <c r="I208" s="129">
        <f>G208</f>
        <v>9.9342000030446798E-3</v>
      </c>
      <c r="K208" s="199"/>
      <c r="O208" s="199"/>
      <c r="P208" s="199">
        <f>+D$11+D$12*F208+D$13*F208^2</f>
        <v>-8.9522672075367758E-3</v>
      </c>
      <c r="Q208" s="201">
        <f>+C208-15018.5</f>
        <v>28531.360999999997</v>
      </c>
      <c r="R208" s="136">
        <f>+(P208-G208)^2</f>
        <v>3.5669864369636847E-4</v>
      </c>
      <c r="S208" s="131">
        <v>0.1</v>
      </c>
      <c r="T208" s="136">
        <f>+S208*R208</f>
        <v>3.5669864369636847E-5</v>
      </c>
    </row>
    <row r="209" spans="1:21" ht="12.95" customHeight="1" x14ac:dyDescent="0.2">
      <c r="A209" s="206" t="s">
        <v>488</v>
      </c>
      <c r="B209" s="207"/>
      <c r="C209" s="208">
        <v>43568.368000000002</v>
      </c>
      <c r="D209" s="208"/>
      <c r="E209" s="129">
        <f>(C209-C$7)/C$8</f>
        <v>14940.016659230285</v>
      </c>
      <c r="F209" s="199">
        <f>ROUND(2*E209,0)/2</f>
        <v>14940</v>
      </c>
      <c r="G209" s="130">
        <f>C209-(C$7+F209*C$8)</f>
        <v>3.9540000070701353E-3</v>
      </c>
      <c r="I209" s="129">
        <f>G209</f>
        <v>3.9540000070701353E-3</v>
      </c>
      <c r="K209" s="199"/>
      <c r="O209" s="199"/>
      <c r="P209" s="199">
        <f>+D$11+D$12*F209+D$13*F209^2</f>
        <v>-9.0442114914573851E-3</v>
      </c>
      <c r="Q209" s="201">
        <f>+C209-15018.5</f>
        <v>28549.868000000002</v>
      </c>
      <c r="R209" s="136">
        <f>+(P209-G209)^2</f>
        <v>1.6895350216045304E-4</v>
      </c>
      <c r="S209" s="131">
        <v>0.1</v>
      </c>
      <c r="T209" s="136">
        <f>+S209*R209</f>
        <v>1.6895350216045305E-5</v>
      </c>
    </row>
    <row r="210" spans="1:21" ht="12.95" customHeight="1" x14ac:dyDescent="0.2">
      <c r="A210" s="206" t="s">
        <v>577</v>
      </c>
      <c r="B210" s="64"/>
      <c r="C210" s="208">
        <v>43610.731</v>
      </c>
      <c r="D210" s="208"/>
      <c r="E210" s="129">
        <f>(C210-C$7)/C$8</f>
        <v>15118.502994995923</v>
      </c>
      <c r="F210" s="199">
        <f>ROUND(2*E210,0)/2</f>
        <v>15118.5</v>
      </c>
      <c r="G210" s="130">
        <f>C210-(C$7+F210*C$8)</f>
        <v>7.1084999945014715E-4</v>
      </c>
      <c r="I210" s="129">
        <f>G210</f>
        <v>7.1084999945014715E-4</v>
      </c>
      <c r="K210" s="199"/>
      <c r="O210" s="199"/>
      <c r="P210" s="199">
        <f>+D$11+D$12*F210+D$13*F210^2</f>
        <v>-9.2536173899686568E-3</v>
      </c>
      <c r="Q210" s="201">
        <f>+C210-15018.5</f>
        <v>28592.231</v>
      </c>
      <c r="R210" s="136">
        <f>+(P210-G210)^2</f>
        <v>9.929061035479079E-5</v>
      </c>
      <c r="S210" s="131">
        <v>0.1</v>
      </c>
      <c r="T210" s="136">
        <f>+S210*R210</f>
        <v>9.929061035479079E-6</v>
      </c>
    </row>
    <row r="211" spans="1:21" ht="12.95" customHeight="1" x14ac:dyDescent="0.2">
      <c r="A211" s="206" t="s">
        <v>489</v>
      </c>
      <c r="B211" s="207" t="s">
        <v>646</v>
      </c>
      <c r="C211" s="208">
        <v>43616.425000000003</v>
      </c>
      <c r="D211" s="208"/>
      <c r="E211" s="129">
        <f>(C211-C$7)/C$8</f>
        <v>15142.49329775659</v>
      </c>
      <c r="F211" s="199">
        <f>ROUND(2*E211,0)/2</f>
        <v>15142.5</v>
      </c>
      <c r="G211" s="130">
        <f>C211-(C$7+F211*C$8)</f>
        <v>-1.5907499910099432E-3</v>
      </c>
      <c r="I211" s="129">
        <f>G211</f>
        <v>-1.5907499910099432E-3</v>
      </c>
      <c r="K211" s="199"/>
      <c r="O211" s="199"/>
      <c r="P211" s="199">
        <f>+D$11+D$12*F211+D$13*F211^2</f>
        <v>-9.2816661201792008E-3</v>
      </c>
      <c r="Q211" s="201">
        <f>+C211-15018.5</f>
        <v>28597.925000000003</v>
      </c>
      <c r="R211" s="136">
        <f>+(P211-G211)^2</f>
        <v>5.9150190905915839E-5</v>
      </c>
      <c r="S211" s="131">
        <v>0.1</v>
      </c>
      <c r="T211" s="136">
        <f>+S211*R211</f>
        <v>5.9150190905915845E-6</v>
      </c>
    </row>
    <row r="212" spans="1:21" ht="12.95" customHeight="1" x14ac:dyDescent="0.2">
      <c r="A212" s="206" t="s">
        <v>489</v>
      </c>
      <c r="B212" s="207" t="s">
        <v>646</v>
      </c>
      <c r="C212" s="208">
        <v>43622.364000000001</v>
      </c>
      <c r="D212" s="208"/>
      <c r="E212" s="129">
        <f>(C212-C$7)/C$8</f>
        <v>15167.515849231035</v>
      </c>
      <c r="F212" s="199">
        <f>ROUND(2*E212,0)/2</f>
        <v>15167.5</v>
      </c>
      <c r="G212" s="130">
        <f>C212-(C$7+F212*C$8)</f>
        <v>3.7617500056512654E-3</v>
      </c>
      <c r="I212" s="129">
        <f>G212</f>
        <v>3.7617500056512654E-3</v>
      </c>
      <c r="K212" s="199"/>
      <c r="O212" s="199"/>
      <c r="P212" s="199">
        <f>+D$11+D$12*F212+D$13*F212^2</f>
        <v>-9.3108566567871413E-3</v>
      </c>
      <c r="Q212" s="201">
        <f>+C212-15018.5</f>
        <v>28603.864000000001</v>
      </c>
      <c r="R212" s="136">
        <f>+(P212-G212)^2</f>
        <v>1.7089304495082901E-4</v>
      </c>
      <c r="S212" s="131">
        <v>0.1</v>
      </c>
      <c r="T212" s="136">
        <f>+S212*R212</f>
        <v>1.7089304495082901E-5</v>
      </c>
    </row>
    <row r="213" spans="1:21" ht="12.95" customHeight="1" x14ac:dyDescent="0.2">
      <c r="A213" s="206" t="s">
        <v>489</v>
      </c>
      <c r="B213" s="207" t="s">
        <v>646</v>
      </c>
      <c r="C213" s="208">
        <v>43659.385999999999</v>
      </c>
      <c r="D213" s="208"/>
      <c r="E213" s="129">
        <f>(C213-C$7)/C$8</f>
        <v>15323.499163035896</v>
      </c>
      <c r="F213" s="199">
        <f>ROUND(2*E213,0)/2</f>
        <v>15323.5</v>
      </c>
      <c r="G213" s="130">
        <f>C213-(C$7+F213*C$8)</f>
        <v>-1.9864999921992421E-4</v>
      </c>
      <c r="I213" s="129">
        <f>G213</f>
        <v>-1.9864999921992421E-4</v>
      </c>
      <c r="K213" s="199"/>
      <c r="O213" s="199"/>
      <c r="P213" s="199">
        <f>+D$11+D$12*F213+D$13*F213^2</f>
        <v>-9.4923857801955253E-3</v>
      </c>
      <c r="Q213" s="201">
        <f>+C213-15018.5</f>
        <v>28640.885999999999</v>
      </c>
      <c r="R213" s="136">
        <f>+(P213-G213)^2</f>
        <v>8.6373524766586164E-5</v>
      </c>
      <c r="S213" s="131">
        <v>0.1</v>
      </c>
      <c r="T213" s="136">
        <f>+S213*R213</f>
        <v>8.637352476658616E-6</v>
      </c>
    </row>
    <row r="214" spans="1:21" ht="12.95" customHeight="1" x14ac:dyDescent="0.2">
      <c r="A214" s="206" t="s">
        <v>489</v>
      </c>
      <c r="B214" s="207" t="s">
        <v>646</v>
      </c>
      <c r="C214" s="208">
        <v>43663.41</v>
      </c>
      <c r="D214" s="208"/>
      <c r="E214" s="129">
        <f>(C214-C$7)/C$8</f>
        <v>15340.453321502526</v>
      </c>
      <c r="F214" s="199">
        <f>ROUND(2*E214,0)/2</f>
        <v>15340.5</v>
      </c>
      <c r="G214" s="130">
        <f>C214-(C$7+F214*C$8)</f>
        <v>-1.1078949995862786E-2</v>
      </c>
      <c r="I214" s="129">
        <f>G214</f>
        <v>-1.1078949995862786E-2</v>
      </c>
      <c r="K214" s="199"/>
      <c r="O214" s="199"/>
      <c r="P214" s="199">
        <f>+D$11+D$12*F214+D$13*F214^2</f>
        <v>-9.5121032404352369E-3</v>
      </c>
      <c r="Q214" s="201">
        <f>+C214-15018.5</f>
        <v>28644.910000000003</v>
      </c>
      <c r="R214" s="136">
        <f>+(P214-G214)^2</f>
        <v>2.4550087549938369E-6</v>
      </c>
      <c r="S214" s="131">
        <v>0.1</v>
      </c>
      <c r="T214" s="136">
        <f>+S214*R214</f>
        <v>2.455008754993837E-7</v>
      </c>
    </row>
    <row r="215" spans="1:21" ht="12.95" customHeight="1" x14ac:dyDescent="0.2">
      <c r="A215" s="206" t="s">
        <v>490</v>
      </c>
      <c r="B215" s="207"/>
      <c r="C215" s="208">
        <v>43713.387999999999</v>
      </c>
      <c r="D215" s="208"/>
      <c r="E215" s="129">
        <f>(C215-C$7)/C$8</f>
        <v>15551.023632596989</v>
      </c>
      <c r="F215" s="199">
        <f>ROUND(2*E215,0)/2</f>
        <v>15551</v>
      </c>
      <c r="G215" s="130">
        <f>C215-(C$7+F215*C$8)</f>
        <v>5.6091000005835667E-3</v>
      </c>
      <c r="I215" s="129">
        <f>G215</f>
        <v>5.6091000005835667E-3</v>
      </c>
      <c r="K215" s="199"/>
      <c r="O215" s="199"/>
      <c r="P215" s="199">
        <f>+D$11+D$12*F215+D$13*F215^2</f>
        <v>-9.755200558140208E-3</v>
      </c>
      <c r="Q215" s="201">
        <f>+C215-15018.5</f>
        <v>28694.887999999999</v>
      </c>
      <c r="R215" s="136">
        <f>+(P215-G215)^2</f>
        <v>2.3606173165879968E-4</v>
      </c>
      <c r="S215" s="131">
        <v>0.1</v>
      </c>
      <c r="T215" s="136">
        <f>+S215*R215</f>
        <v>2.3606173165879968E-5</v>
      </c>
    </row>
    <row r="216" spans="1:21" ht="12.95" customHeight="1" x14ac:dyDescent="0.2">
      <c r="A216" s="206" t="s">
        <v>491</v>
      </c>
      <c r="B216" s="207" t="s">
        <v>646</v>
      </c>
      <c r="C216" s="208">
        <v>43831.7</v>
      </c>
      <c r="D216" s="208"/>
      <c r="E216" s="129">
        <f>(C216-C$7)/C$8</f>
        <v>16049.502856379655</v>
      </c>
      <c r="F216" s="199">
        <f>ROUND(2*E216,0)/2</f>
        <v>16049.5</v>
      </c>
      <c r="G216" s="130">
        <f>C216-(C$7+F216*C$8)</f>
        <v>6.7794999631587416E-4</v>
      </c>
      <c r="I216" s="129">
        <f>G216</f>
        <v>6.7794999631587416E-4</v>
      </c>
      <c r="K216" s="199"/>
      <c r="O216" s="199"/>
      <c r="P216" s="199">
        <f>+D$11+D$12*F216+D$13*F216^2</f>
        <v>-1.0323138089041771E-2</v>
      </c>
      <c r="Q216" s="201">
        <f>+C216-15018.5</f>
        <v>28813.199999999997</v>
      </c>
      <c r="R216" s="136">
        <f>+(P216-G216)^2</f>
        <v>1.2102393906179795E-4</v>
      </c>
      <c r="S216" s="131">
        <v>0.1</v>
      </c>
      <c r="T216" s="136">
        <f>+S216*R216</f>
        <v>1.2102393906179796E-5</v>
      </c>
    </row>
    <row r="217" spans="1:21" ht="12.95" customHeight="1" x14ac:dyDescent="0.2">
      <c r="A217" s="206" t="s">
        <v>492</v>
      </c>
      <c r="B217" s="207" t="s">
        <v>646</v>
      </c>
      <c r="C217" s="208">
        <v>43932.338000000003</v>
      </c>
      <c r="D217" s="208"/>
      <c r="E217" s="129">
        <f>(C217-C$7)/C$8</f>
        <v>16473.516921927054</v>
      </c>
      <c r="F217" s="199">
        <f>ROUND(2*E217,0)/2</f>
        <v>16473.5</v>
      </c>
      <c r="G217" s="130">
        <f>C217-(C$7+F217*C$8)</f>
        <v>4.016350008896552E-3</v>
      </c>
      <c r="I217" s="129">
        <f>G217</f>
        <v>4.016350008896552E-3</v>
      </c>
      <c r="K217" s="199"/>
      <c r="O217" s="199"/>
      <c r="P217" s="199">
        <f>+D$11+D$12*F217+D$13*F217^2</f>
        <v>-1.0797612151924778E-2</v>
      </c>
      <c r="Q217" s="201">
        <f>+C217-15018.5</f>
        <v>28913.838000000003</v>
      </c>
      <c r="R217" s="136">
        <f>+(P217-G217)^2</f>
        <v>2.1945347490224618E-4</v>
      </c>
      <c r="S217" s="131">
        <v>0.1</v>
      </c>
      <c r="T217" s="136">
        <f>+S217*R217</f>
        <v>2.1945347490224618E-5</v>
      </c>
    </row>
    <row r="218" spans="1:21" ht="12.95" customHeight="1" x14ac:dyDescent="0.2">
      <c r="A218" s="206" t="s">
        <v>492</v>
      </c>
      <c r="B218" s="207"/>
      <c r="C218" s="208">
        <v>43957.379000000001</v>
      </c>
      <c r="D218" s="208"/>
      <c r="E218" s="129">
        <f>(C218-C$7)/C$8</f>
        <v>16579.021166997212</v>
      </c>
      <c r="F218" s="199">
        <f>ROUND(2*E218,0)/2</f>
        <v>16579</v>
      </c>
      <c r="G218" s="130">
        <f>C218-(C$7+F218*C$8)</f>
        <v>5.0239000047440641E-3</v>
      </c>
      <c r="I218" s="129">
        <f>G218</f>
        <v>5.0239000047440641E-3</v>
      </c>
      <c r="K218" s="199"/>
      <c r="O218" s="199"/>
      <c r="P218" s="199">
        <f>+D$11+D$12*F218+D$13*F218^2</f>
        <v>-1.0914444881275107E-2</v>
      </c>
      <c r="Q218" s="201">
        <f>+C218-15018.5</f>
        <v>28938.879000000001</v>
      </c>
      <c r="R218" s="136">
        <f>+(P218-G218)^2</f>
        <v>2.5403083770569347E-4</v>
      </c>
      <c r="S218" s="131">
        <v>0.1</v>
      </c>
      <c r="T218" s="136">
        <f>+S218*R218</f>
        <v>2.5403083770569349E-5</v>
      </c>
    </row>
    <row r="219" spans="1:21" ht="12.95" customHeight="1" x14ac:dyDescent="0.2">
      <c r="A219" s="206" t="s">
        <v>577</v>
      </c>
      <c r="B219" s="64"/>
      <c r="C219" s="208">
        <v>43982.773999999998</v>
      </c>
      <c r="D219" s="208"/>
      <c r="E219" s="129">
        <f>(C219-C$7)/C$8</f>
        <v>16686.016906127305</v>
      </c>
      <c r="F219" s="199">
        <f>ROUND(2*E219,0)/2</f>
        <v>16686</v>
      </c>
      <c r="G219" s="130">
        <f>C219-(C$7+F219*C$8)</f>
        <v>4.0126000021700747E-3</v>
      </c>
      <c r="I219" s="129">
        <f>G219</f>
        <v>4.0126000021700747E-3</v>
      </c>
      <c r="K219" s="199"/>
      <c r="O219" s="199"/>
      <c r="P219" s="199">
        <f>+D$11+D$12*F219+D$13*F219^2</f>
        <v>-1.1032439615257553E-2</v>
      </c>
      <c r="Q219" s="201">
        <f>+C219-15018.5</f>
        <v>28964.273999999998</v>
      </c>
      <c r="R219" s="136">
        <f>+(P219-G219)^2</f>
        <v>2.2635321708996687E-4</v>
      </c>
      <c r="S219" s="131">
        <v>0.1</v>
      </c>
      <c r="T219" s="136">
        <f>+S219*R219</f>
        <v>2.2635321708996688E-5</v>
      </c>
    </row>
    <row r="220" spans="1:21" ht="12.95" customHeight="1" x14ac:dyDescent="0.2">
      <c r="A220" s="206" t="s">
        <v>493</v>
      </c>
      <c r="B220" s="207" t="s">
        <v>646</v>
      </c>
      <c r="C220" s="208">
        <v>43983.364999999998</v>
      </c>
      <c r="D220" s="208"/>
      <c r="E220" s="129">
        <f>(C220-C$7)/C$8</f>
        <v>16688.506942820586</v>
      </c>
      <c r="F220" s="199">
        <f>ROUND(2*E220,0)/2</f>
        <v>16688.5</v>
      </c>
      <c r="G220" s="130">
        <f>C220-(C$7+F220*C$8)</f>
        <v>1.647850003791973E-3</v>
      </c>
      <c r="I220" s="129">
        <f>G220</f>
        <v>1.647850003791973E-3</v>
      </c>
      <c r="K220" s="199"/>
      <c r="O220" s="199"/>
      <c r="P220" s="199">
        <f>+D$11+D$12*F220+D$13*F220^2</f>
        <v>-1.1035190492318471E-2</v>
      </c>
      <c r="Q220" s="201">
        <f>+C220-15018.5</f>
        <v>28964.864999999998</v>
      </c>
      <c r="R220" s="136">
        <f>+(P220-G220)^2</f>
        <v>1.6085951622597745E-4</v>
      </c>
      <c r="S220" s="131">
        <v>0.1</v>
      </c>
      <c r="T220" s="136">
        <f>+S220*R220</f>
        <v>1.6085951622597745E-5</v>
      </c>
    </row>
    <row r="221" spans="1:21" ht="12.95" customHeight="1" x14ac:dyDescent="0.2">
      <c r="A221" s="206" t="s">
        <v>493</v>
      </c>
      <c r="B221" s="207"/>
      <c r="C221" s="208">
        <v>44008.404999999999</v>
      </c>
      <c r="D221" s="208"/>
      <c r="E221" s="129">
        <f>(C221-C$7)/C$8</f>
        <v>16794.006974630705</v>
      </c>
      <c r="F221" s="199">
        <f>ROUND(2*E221,0)/2</f>
        <v>16794</v>
      </c>
      <c r="G221" s="130">
        <f>C221-(C$7+F221*C$8)</f>
        <v>1.655400003073737E-3</v>
      </c>
      <c r="I221" s="129">
        <f>G221</f>
        <v>1.655400003073737E-3</v>
      </c>
      <c r="O221" s="199"/>
      <c r="P221" s="199">
        <f>+D$11+D$12*F221+D$13*F221^2</f>
        <v>-1.1151027387901018E-2</v>
      </c>
      <c r="Q221" s="201">
        <f>+C221-15018.5</f>
        <v>28989.904999999999</v>
      </c>
      <c r="R221" s="136">
        <f>+(P221-G221)^2</f>
        <v>1.6400458252030848E-4</v>
      </c>
      <c r="S221" s="131">
        <v>0.1</v>
      </c>
      <c r="T221" s="136">
        <f>+S221*R221</f>
        <v>1.6400458252030847E-5</v>
      </c>
    </row>
    <row r="222" spans="1:21" ht="12.95" customHeight="1" x14ac:dyDescent="0.2">
      <c r="A222" s="206" t="s">
        <v>493</v>
      </c>
      <c r="B222" s="207" t="s">
        <v>646</v>
      </c>
      <c r="C222" s="208">
        <v>44010.423999999999</v>
      </c>
      <c r="D222" s="208"/>
      <c r="E222" s="129">
        <f>(C222-C$7)/C$8</f>
        <v>16802.513546684404</v>
      </c>
      <c r="F222" s="199">
        <f>ROUND(2*E222,0)/2</f>
        <v>16802.5</v>
      </c>
      <c r="G222" s="130">
        <f>C222-(C$7+F222*C$8)</f>
        <v>3.2152499989024363E-3</v>
      </c>
      <c r="I222" s="129">
        <f>G222</f>
        <v>3.2152499989024363E-3</v>
      </c>
      <c r="O222" s="199"/>
      <c r="P222" s="199">
        <f>+D$11+D$12*F222+D$13*F222^2</f>
        <v>-1.1160338947262493E-2</v>
      </c>
      <c r="Q222" s="201">
        <f>+C222-15018.5</f>
        <v>28991.923999999999</v>
      </c>
      <c r="R222" s="136">
        <f>+(P222-G222)^2</f>
        <v>2.0665755754909929E-4</v>
      </c>
      <c r="S222" s="131">
        <v>0.1</v>
      </c>
      <c r="T222" s="136">
        <f>+S222*R222</f>
        <v>2.066575575490993E-5</v>
      </c>
    </row>
    <row r="223" spans="1:21" ht="12.95" customHeight="1" x14ac:dyDescent="0.2">
      <c r="A223" s="206" t="s">
        <v>493</v>
      </c>
      <c r="B223" s="207"/>
      <c r="C223" s="208">
        <v>44017.421000000002</v>
      </c>
      <c r="D223" s="208"/>
      <c r="E223" s="129">
        <f>(C223-C$7)/C$8</f>
        <v>16831.99372729845</v>
      </c>
      <c r="F223" s="199">
        <f>ROUND(2*E223,0)/2</f>
        <v>16832</v>
      </c>
      <c r="G223" s="130">
        <f>C223-(C$7+F223*C$8)</f>
        <v>-1.4887999932398088E-3</v>
      </c>
      <c r="I223" s="129">
        <f>G223</f>
        <v>-1.4887999932398088E-3</v>
      </c>
      <c r="O223" s="199"/>
      <c r="P223" s="199">
        <f>+D$11+D$12*F223+D$13*F223^2</f>
        <v>-1.1192630927905057E-2</v>
      </c>
      <c r="Q223" s="201">
        <f>+C223-15018.5</f>
        <v>28998.921000000002</v>
      </c>
      <c r="R223" s="136">
        <f>+(P223-G223)^2</f>
        <v>9.4164334808566222E-5</v>
      </c>
      <c r="S223" s="131">
        <v>0.1</v>
      </c>
      <c r="T223" s="136">
        <f>+S223*R223</f>
        <v>9.4164334808566235E-6</v>
      </c>
    </row>
    <row r="224" spans="1:21" ht="12.95" customHeight="1" x14ac:dyDescent="0.2">
      <c r="A224" s="206" t="s">
        <v>494</v>
      </c>
      <c r="B224" s="207" t="s">
        <v>646</v>
      </c>
      <c r="C224" s="208">
        <v>44039.38</v>
      </c>
      <c r="D224" s="208"/>
      <c r="E224" s="129">
        <f>(C224-C$7)/C$8</f>
        <v>16924.512704875036</v>
      </c>
      <c r="F224" s="199">
        <f>ROUND(2*E224,0)/2</f>
        <v>16924.5</v>
      </c>
      <c r="G224" s="130">
        <f>C224-(C$7+F224*C$8)</f>
        <v>3.0154499982018024E-3</v>
      </c>
      <c r="O224" s="199"/>
      <c r="P224" s="199">
        <f>+D$11+D$12*F224+D$13*F224^2</f>
        <v>-1.1293637719814051E-2</v>
      </c>
      <c r="Q224" s="201">
        <f>+C224-15018.5</f>
        <v>29020.879999999997</v>
      </c>
      <c r="R224" s="136">
        <f>+(P224-G224)^2</f>
        <v>2.0474999132187214E-4</v>
      </c>
      <c r="T224" s="136">
        <f>+S224*R224</f>
        <v>0</v>
      </c>
      <c r="U224" s="129">
        <f>C224-(C$7+F224*C$8)</f>
        <v>3.0154499982018024E-3</v>
      </c>
    </row>
    <row r="225" spans="1:21" ht="12.95" customHeight="1" x14ac:dyDescent="0.2">
      <c r="A225" s="206" t="s">
        <v>494</v>
      </c>
      <c r="B225" s="207"/>
      <c r="C225" s="208">
        <v>44046.381000000001</v>
      </c>
      <c r="D225" s="208"/>
      <c r="E225" s="129">
        <f>(C225-C$7)/C$8</f>
        <v>16954.009738529312</v>
      </c>
      <c r="F225" s="199">
        <f>ROUND(2*E225,0)/2</f>
        <v>16954</v>
      </c>
      <c r="G225" s="130">
        <f>C225-(C$7+F225*C$8)</f>
        <v>2.3114000068744645E-3</v>
      </c>
      <c r="O225" s="199"/>
      <c r="P225" s="199">
        <f>+D$11+D$12*F225+D$13*F225^2</f>
        <v>-1.1325771692929656E-2</v>
      </c>
      <c r="Q225" s="201">
        <f>+C225-15018.5</f>
        <v>29027.881000000001</v>
      </c>
      <c r="R225" s="136">
        <f>+(P225-G225)^2</f>
        <v>1.859724519699384E-4</v>
      </c>
      <c r="T225" s="136">
        <f>+S225*R225</f>
        <v>0</v>
      </c>
      <c r="U225" s="129">
        <f>C225-(C$7+F225*C$8)</f>
        <v>2.3114000068744645E-3</v>
      </c>
    </row>
    <row r="226" spans="1:21" ht="12.95" customHeight="1" x14ac:dyDescent="0.2">
      <c r="A226" s="206" t="s">
        <v>577</v>
      </c>
      <c r="B226" s="64"/>
      <c r="C226" s="208">
        <v>44238.872000000003</v>
      </c>
      <c r="D226" s="208"/>
      <c r="E226" s="129">
        <f>(C226-C$7)/C$8</f>
        <v>17765.024380029339</v>
      </c>
      <c r="F226" s="199">
        <f>ROUND(2*E226,0)/2</f>
        <v>17765</v>
      </c>
      <c r="G226" s="130">
        <f>C226-(C$7+F226*C$8)</f>
        <v>5.7865000053425319E-3</v>
      </c>
      <c r="O226" s="199"/>
      <c r="P226" s="199">
        <f>+D$11+D$12*F226+D$13*F226^2</f>
        <v>-1.2194220430952897E-2</v>
      </c>
      <c r="Q226" s="201">
        <f>+C226-15018.5</f>
        <v>29220.372000000003</v>
      </c>
      <c r="R226" s="136">
        <f>+(P226-G226)^2</f>
        <v>3.233063074082121E-4</v>
      </c>
      <c r="T226" s="136">
        <f>+S226*R226</f>
        <v>0</v>
      </c>
      <c r="U226" s="129">
        <f>C226-(C$7+F226*C$8)</f>
        <v>5.7865000053425319E-3</v>
      </c>
    </row>
    <row r="227" spans="1:21" ht="12.95" customHeight="1" x14ac:dyDescent="0.2">
      <c r="A227" s="206" t="s">
        <v>577</v>
      </c>
      <c r="B227" s="64"/>
      <c r="C227" s="208">
        <v>44279.798999999999</v>
      </c>
      <c r="D227" s="208"/>
      <c r="E227" s="129">
        <f>(C227-C$7)/C$8</f>
        <v>17937.460474354106</v>
      </c>
      <c r="F227" s="199">
        <f>ROUND(2*E227,0)/2</f>
        <v>17937.5</v>
      </c>
      <c r="G227" s="130">
        <f>C227-(C$7+F227*C$8)</f>
        <v>-9.3812499981140718E-3</v>
      </c>
      <c r="I227" s="129">
        <f>G227</f>
        <v>-9.3812499981140718E-3</v>
      </c>
      <c r="O227" s="199"/>
      <c r="P227" s="199">
        <f>+D$11+D$12*F227+D$13*F227^2</f>
        <v>-1.2375215629640543E-2</v>
      </c>
      <c r="Q227" s="201">
        <f>+C227-15018.5</f>
        <v>29261.298999999999</v>
      </c>
      <c r="R227" s="136">
        <f>+(P227-G227)^2</f>
        <v>8.9638302027617009E-6</v>
      </c>
      <c r="S227" s="131">
        <v>0.1</v>
      </c>
      <c r="T227" s="136">
        <f>+S227*R227</f>
        <v>8.9638302027617015E-7</v>
      </c>
    </row>
    <row r="228" spans="1:21" ht="12.95" customHeight="1" x14ac:dyDescent="0.2">
      <c r="A228" s="206" t="s">
        <v>495</v>
      </c>
      <c r="B228" s="207"/>
      <c r="C228" s="208">
        <v>44290.375</v>
      </c>
      <c r="D228" s="208"/>
      <c r="E228" s="129">
        <f>(C228-C$7)/C$8</f>
        <v>17982.019912709689</v>
      </c>
      <c r="F228" s="199">
        <f>ROUND(2*E228,0)/2</f>
        <v>17982</v>
      </c>
      <c r="G228" s="130">
        <f>C228-(C$7+F228*C$8)</f>
        <v>4.7262000007322058E-3</v>
      </c>
      <c r="I228" s="129">
        <f>G228</f>
        <v>4.7262000007322058E-3</v>
      </c>
      <c r="O228" s="199"/>
      <c r="P228" s="199">
        <f>+D$11+D$12*F228+D$13*F228^2</f>
        <v>-1.242169516915944E-2</v>
      </c>
      <c r="Q228" s="201">
        <f>+C228-15018.5</f>
        <v>29271.875</v>
      </c>
      <c r="R228" s="136">
        <f>+(P228-G228)^2</f>
        <v>2.9405030875759324E-4</v>
      </c>
      <c r="S228" s="131">
        <v>0.1</v>
      </c>
      <c r="T228" s="136">
        <f>+S228*R228</f>
        <v>2.9405030875759327E-5</v>
      </c>
    </row>
    <row r="229" spans="1:21" ht="12.95" customHeight="1" x14ac:dyDescent="0.2">
      <c r="A229" s="206" t="s">
        <v>496</v>
      </c>
      <c r="B229" s="207" t="s">
        <v>646</v>
      </c>
      <c r="C229" s="208">
        <v>44316.360999999997</v>
      </c>
      <c r="D229" s="208"/>
      <c r="E229" s="129">
        <f>(C229-C$7)/C$8</f>
        <v>18091.505688533067</v>
      </c>
      <c r="F229" s="199">
        <f>ROUND(2*E229,0)/2</f>
        <v>18091.5</v>
      </c>
      <c r="G229" s="130">
        <f>C229-(C$7+F229*C$8)</f>
        <v>1.3501499997801147E-3</v>
      </c>
      <c r="I229" s="129">
        <f>G229</f>
        <v>1.3501499997801147E-3</v>
      </c>
      <c r="O229" s="199"/>
      <c r="P229" s="199">
        <f>+D$11+D$12*F229+D$13*F229^2</f>
        <v>-1.2535696001276632E-2</v>
      </c>
      <c r="Q229" s="201">
        <f>+C229-15018.5</f>
        <v>29297.860999999997</v>
      </c>
      <c r="R229" s="136">
        <f>+(P229-G229)^2</f>
        <v>1.9281671916506366E-4</v>
      </c>
      <c r="S229" s="131">
        <v>0.1</v>
      </c>
      <c r="T229" s="136">
        <f>+S229*R229</f>
        <v>1.9281671916506369E-5</v>
      </c>
    </row>
    <row r="230" spans="1:21" ht="12.95" customHeight="1" x14ac:dyDescent="0.2">
      <c r="A230" s="206" t="s">
        <v>496</v>
      </c>
      <c r="B230" s="207"/>
      <c r="C230" s="208">
        <v>44337.375</v>
      </c>
      <c r="D230" s="208"/>
      <c r="E230" s="129">
        <f>(C230-C$7)/C$8</f>
        <v>18180.043135356467</v>
      </c>
      <c r="F230" s="199">
        <f>ROUND(2*E230,0)/2</f>
        <v>18180</v>
      </c>
      <c r="G230" s="130">
        <f>C230-(C$7+F230*C$8)</f>
        <v>1.0238000002573244E-2</v>
      </c>
      <c r="I230" s="129">
        <f>G230</f>
        <v>1.0238000002573244E-2</v>
      </c>
      <c r="O230" s="199"/>
      <c r="P230" s="199">
        <f>+D$11+D$12*F230+D$13*F230^2</f>
        <v>-1.2627449002442986E-2</v>
      </c>
      <c r="Q230" s="201">
        <f>+C230-15018.5</f>
        <v>29318.875</v>
      </c>
      <c r="R230" s="136">
        <f>+(P230-G230)^2</f>
        <v>5.2282875820099768E-4</v>
      </c>
      <c r="S230" s="131">
        <v>0.1</v>
      </c>
      <c r="T230" s="136">
        <f>+S230*R230</f>
        <v>5.2282875820099772E-5</v>
      </c>
    </row>
    <row r="231" spans="1:21" ht="12.95" customHeight="1" x14ac:dyDescent="0.2">
      <c r="A231" s="206" t="s">
        <v>496</v>
      </c>
      <c r="B231" s="207"/>
      <c r="C231" s="208">
        <v>44342.343000000001</v>
      </c>
      <c r="D231" s="208"/>
      <c r="E231" s="129">
        <f>(C231-C$7)/C$8</f>
        <v>18200.974611316244</v>
      </c>
      <c r="F231" s="199">
        <f>ROUND(2*E231,0)/2</f>
        <v>18201</v>
      </c>
      <c r="G231" s="130">
        <f>C231-(C$7+F231*C$8)</f>
        <v>-6.025899994710926E-3</v>
      </c>
      <c r="I231" s="129">
        <f>G231</f>
        <v>-6.025899994710926E-3</v>
      </c>
      <c r="O231" s="199"/>
      <c r="P231" s="199">
        <f>+D$11+D$12*F231+D$13*F231^2</f>
        <v>-1.2649170423349329E-2</v>
      </c>
      <c r="Q231" s="201">
        <f>+C231-15018.5</f>
        <v>29323.843000000001</v>
      </c>
      <c r="R231" s="136">
        <f>+(P231-G231)^2</f>
        <v>4.3867711170875938E-5</v>
      </c>
      <c r="S231" s="131">
        <v>0.1</v>
      </c>
      <c r="T231" s="136">
        <f>+S231*R231</f>
        <v>4.3867711170875936E-6</v>
      </c>
    </row>
    <row r="232" spans="1:21" ht="12.95" customHeight="1" x14ac:dyDescent="0.2">
      <c r="A232" s="206" t="s">
        <v>496</v>
      </c>
      <c r="B232" s="207" t="s">
        <v>646</v>
      </c>
      <c r="C232" s="208">
        <v>44343.409</v>
      </c>
      <c r="D232" s="208"/>
      <c r="E232" s="129">
        <f>(C232-C$7)/C$8</f>
        <v>18205.465946536267</v>
      </c>
      <c r="F232" s="199">
        <f>ROUND(2*E232,0)/2</f>
        <v>18205.5</v>
      </c>
      <c r="G232" s="130">
        <f>C232-(C$7+F232*C$8)</f>
        <v>-8.0824499964364804E-3</v>
      </c>
      <c r="I232" s="129">
        <f>G232</f>
        <v>-8.0824499964364804E-3</v>
      </c>
      <c r="O232" s="199"/>
      <c r="P232" s="199">
        <f>+D$11+D$12*F232+D$13*F232^2</f>
        <v>-1.2653822494598881E-2</v>
      </c>
      <c r="Q232" s="201">
        <f>+C232-15018.5</f>
        <v>29324.909</v>
      </c>
      <c r="R232" s="136">
        <f>+(P232-G232)^2</f>
        <v>2.0897446516955551E-5</v>
      </c>
      <c r="S232" s="131">
        <v>0.1</v>
      </c>
      <c r="T232" s="136">
        <f>+S232*R232</f>
        <v>2.089744651695555E-6</v>
      </c>
    </row>
    <row r="233" spans="1:21" ht="12.95" customHeight="1" x14ac:dyDescent="0.2">
      <c r="A233" s="206" t="s">
        <v>496</v>
      </c>
      <c r="B233" s="207" t="s">
        <v>646</v>
      </c>
      <c r="C233" s="208">
        <v>44358.362000000001</v>
      </c>
      <c r="D233" s="208"/>
      <c r="E233" s="129">
        <f>(C233-C$7)/C$8</f>
        <v>18268.466824158342</v>
      </c>
      <c r="F233" s="199">
        <f>ROUND(2*E233,0)/2</f>
        <v>18268.5</v>
      </c>
      <c r="G233" s="130">
        <f>C233-(C$7+F233*C$8)</f>
        <v>-7.8741499964962713E-3</v>
      </c>
      <c r="I233" s="129">
        <f>G233</f>
        <v>-7.8741499964962713E-3</v>
      </c>
      <c r="O233" s="199"/>
      <c r="P233" s="199">
        <f>+D$11+D$12*F233+D$13*F233^2</f>
        <v>-1.2718858142966652E-2</v>
      </c>
      <c r="Q233" s="201">
        <f>+C233-15018.5</f>
        <v>29339.862000000001</v>
      </c>
      <c r="R233" s="136">
        <f>+(P233-G233)^2</f>
        <v>2.3471197024476472E-5</v>
      </c>
      <c r="S233" s="131">
        <v>0.1</v>
      </c>
      <c r="T233" s="136">
        <f>+S233*R233</f>
        <v>2.3471197024476472E-6</v>
      </c>
    </row>
    <row r="234" spans="1:21" ht="12.95" customHeight="1" x14ac:dyDescent="0.2">
      <c r="A234" s="206" t="s">
        <v>497</v>
      </c>
      <c r="B234" s="207" t="s">
        <v>646</v>
      </c>
      <c r="C234" s="208">
        <v>44371.446000000004</v>
      </c>
      <c r="D234" s="208"/>
      <c r="E234" s="129">
        <f>(C234-C$7)/C$8</f>
        <v>18323.593118735174</v>
      </c>
      <c r="F234" s="199">
        <f>ROUND(2*E234,0)/2</f>
        <v>18323.5</v>
      </c>
      <c r="G234" s="130">
        <f>C234-(C$7+F234*C$8)</f>
        <v>2.2101350004959386E-2</v>
      </c>
      <c r="I234" s="129">
        <f>G234</f>
        <v>2.2101350004959386E-2</v>
      </c>
      <c r="O234" s="199"/>
      <c r="P234" s="199">
        <f>+D$11+D$12*F234+D$13*F234^2</f>
        <v>-1.2775492830500595E-2</v>
      </c>
      <c r="Q234" s="201">
        <f>+C234-15018.5</f>
        <v>29352.946000000004</v>
      </c>
      <c r="R234" s="136">
        <f>+(P234-G234)^2</f>
        <v>1.2163941661693764E-3</v>
      </c>
      <c r="S234" s="131">
        <v>0.1</v>
      </c>
      <c r="T234" s="136">
        <f>+S234*R234</f>
        <v>1.2163941661693765E-4</v>
      </c>
    </row>
    <row r="235" spans="1:21" ht="12.95" customHeight="1" x14ac:dyDescent="0.2">
      <c r="A235" s="206" t="s">
        <v>497</v>
      </c>
      <c r="B235" s="207" t="s">
        <v>646</v>
      </c>
      <c r="C235" s="208">
        <v>44395.398000000001</v>
      </c>
      <c r="D235" s="208"/>
      <c r="E235" s="129">
        <f>(C235-C$7)/C$8</f>
        <v>18424.509123604006</v>
      </c>
      <c r="F235" s="199">
        <f>ROUND(2*E235,0)/2</f>
        <v>18424.5</v>
      </c>
      <c r="G235" s="130">
        <f>C235-(C$7+F235*C$8)</f>
        <v>2.1654500014847144E-3</v>
      </c>
      <c r="I235" s="129">
        <f>G235</f>
        <v>2.1654500014847144E-3</v>
      </c>
      <c r="O235" s="199"/>
      <c r="P235" s="199">
        <f>+D$11+D$12*F235+D$13*F235^2</f>
        <v>-1.2879148842031812E-2</v>
      </c>
      <c r="Q235" s="201">
        <f>+C235-15018.5</f>
        <v>29376.898000000001</v>
      </c>
      <c r="R235" s="136">
        <f>+(P235-G235)^2</f>
        <v>2.2633995436233882E-4</v>
      </c>
      <c r="S235" s="131">
        <v>0.1</v>
      </c>
      <c r="T235" s="136">
        <f>+S235*R235</f>
        <v>2.2633995436233884E-5</v>
      </c>
    </row>
    <row r="236" spans="1:21" ht="12.95" customHeight="1" x14ac:dyDescent="0.2">
      <c r="A236" s="206" t="s">
        <v>497</v>
      </c>
      <c r="B236" s="207"/>
      <c r="C236" s="208">
        <v>44402.391000000003</v>
      </c>
      <c r="D236" s="208"/>
      <c r="E236" s="129">
        <f>(C236-C$7)/C$8</f>
        <v>18453.972451177822</v>
      </c>
      <c r="F236" s="199">
        <f>ROUND(2*E236,0)/2</f>
        <v>18454</v>
      </c>
      <c r="G236" s="130">
        <f>C236-(C$7+F236*C$8)</f>
        <v>-6.538599991472438E-3</v>
      </c>
      <c r="I236" s="129">
        <f>G236</f>
        <v>-6.538599991472438E-3</v>
      </c>
      <c r="O236" s="199"/>
      <c r="P236" s="199">
        <f>+D$11+D$12*F236+D$13*F236^2</f>
        <v>-1.2909340099652031E-2</v>
      </c>
      <c r="Q236" s="201">
        <f>+C236-15018.5</f>
        <v>29383.891000000003</v>
      </c>
      <c r="R236" s="136">
        <f>+(P236-G236)^2</f>
        <v>4.0586329525968138E-5</v>
      </c>
      <c r="S236" s="131">
        <v>0.1</v>
      </c>
      <c r="T236" s="136">
        <f>+S236*R236</f>
        <v>4.058632952596814E-6</v>
      </c>
    </row>
    <row r="237" spans="1:21" ht="12.95" customHeight="1" x14ac:dyDescent="0.2">
      <c r="A237" s="206" t="s">
        <v>577</v>
      </c>
      <c r="B237" s="64"/>
      <c r="C237" s="208">
        <v>44670.718000000001</v>
      </c>
      <c r="D237" s="208"/>
      <c r="E237" s="129">
        <f>(C237-C$7)/C$8</f>
        <v>19584.503882308494</v>
      </c>
      <c r="F237" s="199">
        <f>ROUND(2*E237,0)/2</f>
        <v>19584.5</v>
      </c>
      <c r="G237" s="130">
        <f>C237-(C$7+F237*C$8)</f>
        <v>9.2145000235177577E-4</v>
      </c>
      <c r="I237" s="129">
        <f>G237</f>
        <v>9.2145000235177577E-4</v>
      </c>
      <c r="O237" s="199"/>
      <c r="P237" s="199">
        <f>+D$11+D$12*F237+D$13*F237^2</f>
        <v>-1.4037543624766417E-2</v>
      </c>
      <c r="Q237" s="201">
        <f>+C237-15018.5</f>
        <v>29652.218000000001</v>
      </c>
      <c r="R237" s="136">
        <f>+(P237-G237)^2</f>
        <v>2.237714903361627E-4</v>
      </c>
      <c r="S237" s="131">
        <v>0.1</v>
      </c>
      <c r="T237" s="136">
        <f>+S237*R237</f>
        <v>2.2377149033616271E-5</v>
      </c>
    </row>
    <row r="238" spans="1:21" ht="12.95" customHeight="1" x14ac:dyDescent="0.2">
      <c r="A238" s="206" t="s">
        <v>498</v>
      </c>
      <c r="B238" s="207" t="s">
        <v>646</v>
      </c>
      <c r="C238" s="208">
        <v>44691.366999999998</v>
      </c>
      <c r="D238" s="208"/>
      <c r="E238" s="129">
        <f>(C238-C$7)/C$8</f>
        <v>19671.503489211322</v>
      </c>
      <c r="F238" s="199">
        <f>ROUND(2*E238,0)/2</f>
        <v>19671.5</v>
      </c>
      <c r="G238" s="130">
        <f>C238-(C$7+F238*C$8)</f>
        <v>8.2815000496339053E-4</v>
      </c>
      <c r="I238" s="129">
        <f>G238</f>
        <v>8.2815000496339053E-4</v>
      </c>
      <c r="O238" s="199"/>
      <c r="P238" s="199">
        <f>+D$11+D$12*F238+D$13*F238^2</f>
        <v>-1.4122041727693218E-2</v>
      </c>
      <c r="Q238" s="201">
        <f>+C238-15018.5</f>
        <v>29672.866999999998</v>
      </c>
      <c r="R238" s="136">
        <f>+(P238-G238)^2</f>
        <v>2.2350823284319403E-4</v>
      </c>
      <c r="S238" s="131">
        <v>0.1</v>
      </c>
      <c r="T238" s="136">
        <f>+S238*R238</f>
        <v>2.2350823284319405E-5</v>
      </c>
    </row>
    <row r="239" spans="1:21" ht="12.95" customHeight="1" x14ac:dyDescent="0.2">
      <c r="A239" s="206" t="s">
        <v>499</v>
      </c>
      <c r="B239" s="207"/>
      <c r="C239" s="208">
        <v>44701.440000000002</v>
      </c>
      <c r="D239" s="208"/>
      <c r="E239" s="129">
        <f>(C239-C$7)/C$8</f>
        <v>19713.943657758591</v>
      </c>
      <c r="F239" s="199">
        <f>ROUND(2*E239,0)/2</f>
        <v>19714</v>
      </c>
      <c r="G239" s="130">
        <f>C239-(C$7+F239*C$8)</f>
        <v>-1.3372599991271272E-2</v>
      </c>
      <c r="I239" s="129">
        <f>G239</f>
        <v>-1.3372599991271272E-2</v>
      </c>
      <c r="O239" s="199"/>
      <c r="P239" s="199">
        <f>+D$11+D$12*F239+D$13*F239^2</f>
        <v>-1.4163198720544437E-2</v>
      </c>
      <c r="Q239" s="201">
        <f>+C239-15018.5</f>
        <v>29682.940000000002</v>
      </c>
      <c r="R239" s="136">
        <f>+(P239-G239)^2</f>
        <v>6.2504635072834229E-7</v>
      </c>
      <c r="S239" s="131">
        <v>0.1</v>
      </c>
      <c r="T239" s="136">
        <f>+S239*R239</f>
        <v>6.2504635072834235E-8</v>
      </c>
    </row>
    <row r="240" spans="1:21" ht="12.95" customHeight="1" x14ac:dyDescent="0.2">
      <c r="A240" s="206" t="s">
        <v>500</v>
      </c>
      <c r="B240" s="207" t="s">
        <v>646</v>
      </c>
      <c r="C240" s="208">
        <v>44704.423000000003</v>
      </c>
      <c r="D240" s="208"/>
      <c r="E240" s="129">
        <f>(C240-C$7)/C$8</f>
        <v>19726.511812506578</v>
      </c>
      <c r="F240" s="199">
        <f>ROUND(2*E240,0)/2</f>
        <v>19726.5</v>
      </c>
      <c r="G240" s="130">
        <f>C240-(C$7+F240*C$8)</f>
        <v>2.8036500079906546E-3</v>
      </c>
      <c r="I240" s="129">
        <f>G240</f>
        <v>2.8036500079906546E-3</v>
      </c>
      <c r="O240" s="199"/>
      <c r="P240" s="199">
        <f>+D$11+D$12*F240+D$13*F240^2</f>
        <v>-1.4175288626725435E-2</v>
      </c>
      <c r="Q240" s="201">
        <f>+C240-15018.5</f>
        <v>29685.923000000003</v>
      </c>
      <c r="R240" s="136">
        <f>+(P240-G240)^2</f>
        <v>2.8828435716145474E-4</v>
      </c>
      <c r="S240" s="131">
        <v>0.1</v>
      </c>
      <c r="T240" s="136">
        <f>+S240*R240</f>
        <v>2.8828435716145475E-5</v>
      </c>
    </row>
    <row r="241" spans="1:21" ht="12.95" customHeight="1" x14ac:dyDescent="0.2">
      <c r="A241" s="206" t="s">
        <v>500</v>
      </c>
      <c r="B241" s="207"/>
      <c r="C241" s="208">
        <v>44704.538</v>
      </c>
      <c r="D241" s="208"/>
      <c r="E241" s="129">
        <f>(C241-C$7)/C$8</f>
        <v>19726.996337413046</v>
      </c>
      <c r="F241" s="199">
        <f>ROUND(2*E241,0)/2</f>
        <v>19727</v>
      </c>
      <c r="G241" s="130">
        <f>C241-(C$7+F241*C$8)</f>
        <v>-8.6929999815765768E-4</v>
      </c>
      <c r="I241" s="129">
        <f>G241</f>
        <v>-8.6929999815765768E-4</v>
      </c>
      <c r="O241" s="199"/>
      <c r="P241" s="199">
        <f>+D$11+D$12*F241+D$13*F241^2</f>
        <v>-1.4175772080287356E-2</v>
      </c>
      <c r="Q241" s="201">
        <f>+C241-15018.5</f>
        <v>29686.038</v>
      </c>
      <c r="R241" s="136">
        <f>+(P241-G241)^2</f>
        <v>1.7706219927249707E-4</v>
      </c>
      <c r="S241" s="131">
        <v>0.1</v>
      </c>
      <c r="T241" s="136">
        <f>+S241*R241</f>
        <v>1.7706219927249707E-5</v>
      </c>
    </row>
    <row r="242" spans="1:21" ht="12.95" customHeight="1" x14ac:dyDescent="0.2">
      <c r="A242" s="206" t="s">
        <v>577</v>
      </c>
      <c r="B242" s="64"/>
      <c r="C242" s="208">
        <v>44736.701000000001</v>
      </c>
      <c r="D242" s="208"/>
      <c r="E242" s="129">
        <f>(C242-C$7)/C$8</f>
        <v>19862.507420604292</v>
      </c>
      <c r="F242" s="199">
        <f>ROUND(2*E242,0)/2</f>
        <v>19862.5</v>
      </c>
      <c r="G242" s="130">
        <f>C242-(C$7+F242*C$8)</f>
        <v>1.7612500014365651E-3</v>
      </c>
      <c r="I242" s="129">
        <f>G242</f>
        <v>1.7612500014365651E-3</v>
      </c>
      <c r="O242" s="199"/>
      <c r="P242" s="199">
        <f>+D$11+D$12*F242+D$13*F242^2</f>
        <v>-1.4306383471713166E-2</v>
      </c>
      <c r="Q242" s="201">
        <f>+C242-15018.5</f>
        <v>29718.201000000001</v>
      </c>
      <c r="R242" s="136">
        <f>+(P242-G242)^2</f>
        <v>2.5816884542748174E-4</v>
      </c>
      <c r="S242" s="131">
        <v>0.1</v>
      </c>
      <c r="T242" s="136">
        <f>+S242*R242</f>
        <v>2.5816884542748175E-5</v>
      </c>
    </row>
    <row r="243" spans="1:21" ht="12.95" customHeight="1" x14ac:dyDescent="0.2">
      <c r="A243" s="206" t="s">
        <v>499</v>
      </c>
      <c r="B243" s="207"/>
      <c r="C243" s="208">
        <v>44744.42</v>
      </c>
      <c r="D243" s="208"/>
      <c r="E243" s="129">
        <f>(C243-C$7)/C$8</f>
        <v>19895.029574978969</v>
      </c>
      <c r="F243" s="199">
        <f>ROUND(2*E243,0)/2</f>
        <v>19895</v>
      </c>
      <c r="G243" s="130">
        <f>C243-(C$7+F243*C$8)</f>
        <v>7.0195000007515773E-3</v>
      </c>
      <c r="I243" s="129">
        <f>G243</f>
        <v>7.0195000007515773E-3</v>
      </c>
      <c r="O243" s="199"/>
      <c r="P243" s="199">
        <f>+D$11+D$12*F243+D$13*F243^2</f>
        <v>-1.4337591071553355E-2</v>
      </c>
      <c r="Q243" s="201">
        <f>+C243-15018.5</f>
        <v>29725.919999999998</v>
      </c>
      <c r="R243" s="136">
        <f>+(P243-G243)^2</f>
        <v>4.5612533907072716E-4</v>
      </c>
      <c r="S243" s="131">
        <v>0.1</v>
      </c>
      <c r="T243" s="136">
        <f>+S243*R243</f>
        <v>4.5612533907072717E-5</v>
      </c>
    </row>
    <row r="244" spans="1:21" ht="12.95" customHeight="1" x14ac:dyDescent="0.2">
      <c r="A244" s="206" t="s">
        <v>501</v>
      </c>
      <c r="B244" s="207" t="s">
        <v>646</v>
      </c>
      <c r="C244" s="208">
        <v>44770.39</v>
      </c>
      <c r="D244" s="208"/>
      <c r="E244" s="129">
        <f>(C244-C$7)/C$8</f>
        <v>20004.44793864146</v>
      </c>
      <c r="F244" s="199">
        <f>ROUND(2*E244,0)/2</f>
        <v>20004.5</v>
      </c>
      <c r="G244" s="130">
        <f>C244-(C$7+F244*C$8)</f>
        <v>-1.2356549996184185E-2</v>
      </c>
      <c r="I244" s="129">
        <f>G244</f>
        <v>-1.2356549996184185E-2</v>
      </c>
      <c r="O244" s="199"/>
      <c r="P244" s="199">
        <f>+D$11+D$12*F244+D$13*F244^2</f>
        <v>-1.4442395351934421E-2</v>
      </c>
      <c r="Q244" s="201">
        <f>+C244-15018.5</f>
        <v>29751.89</v>
      </c>
      <c r="R244" s="136">
        <f>+(P244-G244)^2</f>
        <v>4.3507508481048283E-6</v>
      </c>
      <c r="S244" s="131">
        <v>0.1</v>
      </c>
      <c r="T244" s="136">
        <f>+S244*R244</f>
        <v>4.3507508481048285E-7</v>
      </c>
    </row>
    <row r="245" spans="1:21" ht="12.95" customHeight="1" x14ac:dyDescent="0.2">
      <c r="A245" s="206" t="s">
        <v>502</v>
      </c>
      <c r="B245" s="207" t="s">
        <v>646</v>
      </c>
      <c r="C245" s="208">
        <v>45044.298999999999</v>
      </c>
      <c r="D245" s="208"/>
      <c r="E245" s="129">
        <f>(C245-C$7)/C$8</f>
        <v>21158.49778740649</v>
      </c>
      <c r="F245" s="199">
        <f>ROUND(2*E245,0)/2</f>
        <v>21158.5</v>
      </c>
      <c r="G245" s="130">
        <f>C245-(C$7+F245*C$8)</f>
        <v>-5.2514999697450548E-4</v>
      </c>
      <c r="I245" s="129">
        <f>G245</f>
        <v>-5.2514999697450548E-4</v>
      </c>
      <c r="O245" s="199"/>
      <c r="P245" s="199">
        <f>+D$11+D$12*F245+D$13*F245^2</f>
        <v>-1.5514900893200406E-2</v>
      </c>
      <c r="Q245" s="201">
        <f>+C245-15018.5</f>
        <v>30025.798999999999</v>
      </c>
      <c r="R245" s="136">
        <f>+(P245-G245)^2</f>
        <v>2.246926319309052E-4</v>
      </c>
      <c r="S245" s="131">
        <v>0.1</v>
      </c>
      <c r="T245" s="136">
        <f>+S245*R245</f>
        <v>2.2469263193090522E-5</v>
      </c>
    </row>
    <row r="246" spans="1:21" ht="12.95" customHeight="1" x14ac:dyDescent="0.2">
      <c r="A246" s="210" t="s">
        <v>1174</v>
      </c>
      <c r="B246" s="354" t="str">
        <f>IF(INT(F246)=F246,"I","II")</f>
        <v>II</v>
      </c>
      <c r="C246" s="210">
        <v>45046.417300000001</v>
      </c>
      <c r="D246" s="210" t="s">
        <v>467</v>
      </c>
      <c r="E246" s="129">
        <f>(C246-C$7)/C$8</f>
        <v>21167.422736183787</v>
      </c>
      <c r="F246" s="199">
        <f>ROUND(2*E246,0)/2</f>
        <v>21167.5</v>
      </c>
      <c r="J246" s="130"/>
      <c r="O246" s="199"/>
      <c r="P246" s="199">
        <f>+D$11+D$12*F246+D$13*F246^2</f>
        <v>-1.5523035553898659E-2</v>
      </c>
      <c r="Q246" s="201">
        <f>+C246-15018.5</f>
        <v>30027.917300000001</v>
      </c>
      <c r="R246" s="136">
        <f>+(P246-G246)^2</f>
        <v>2.4096463280760184E-4</v>
      </c>
      <c r="T246" s="136">
        <f>+S246*R246</f>
        <v>0</v>
      </c>
      <c r="U246" s="129">
        <f>C246-(C$7+F246*C$8)</f>
        <v>-1.8338249996304512E-2</v>
      </c>
    </row>
    <row r="247" spans="1:21" ht="12.95" customHeight="1" x14ac:dyDescent="0.2">
      <c r="A247" s="210" t="s">
        <v>1174</v>
      </c>
      <c r="B247" s="354" t="str">
        <f>IF(INT(F247)=F247,"I","II")</f>
        <v>I</v>
      </c>
      <c r="C247" s="210">
        <v>45046.587800000001</v>
      </c>
      <c r="D247" s="210" t="s">
        <v>467</v>
      </c>
      <c r="E247" s="129">
        <f>(C247-C$7)/C$8</f>
        <v>21168.141097023392</v>
      </c>
      <c r="F247" s="199">
        <f>ROUND(2*E247,0)/2</f>
        <v>21168</v>
      </c>
      <c r="J247" s="130"/>
      <c r="O247" s="199"/>
      <c r="P247" s="199">
        <f>+D$11+D$12*F247+D$13*F247^2</f>
        <v>-1.5523487375222965E-2</v>
      </c>
      <c r="Q247" s="201">
        <f>+C247-15018.5</f>
        <v>30028.087800000001</v>
      </c>
      <c r="R247" s="136">
        <f>+(P247-G247)^2</f>
        <v>2.4097866028870678E-4</v>
      </c>
      <c r="T247" s="136">
        <f>+S247*R247</f>
        <v>0</v>
      </c>
      <c r="U247" s="129">
        <f>C247-(C$7+F247*C$8)</f>
        <v>3.3488800007035024E-2</v>
      </c>
    </row>
    <row r="248" spans="1:21" ht="12.95" customHeight="1" x14ac:dyDescent="0.2">
      <c r="A248" s="210" t="s">
        <v>1174</v>
      </c>
      <c r="B248" s="354" t="str">
        <f>IF(INT(F248)=F248,"I","II")</f>
        <v>I</v>
      </c>
      <c r="C248" s="210">
        <v>45047.265200000002</v>
      </c>
      <c r="D248" s="210" t="s">
        <v>467</v>
      </c>
      <c r="E248" s="129">
        <f>(C248-C$7)/C$8</f>
        <v>21170.99515938554</v>
      </c>
      <c r="F248" s="199">
        <f>ROUND(2*E248,0)/2</f>
        <v>21171</v>
      </c>
      <c r="J248" s="130"/>
      <c r="O248" s="199"/>
      <c r="P248" s="199">
        <f>+D$11+D$12*F248+D$13*F248^2</f>
        <v>-1.552619807267714E-2</v>
      </c>
      <c r="Q248" s="201">
        <f>+C248-15018.5</f>
        <v>30028.765200000002</v>
      </c>
      <c r="R248" s="136">
        <f>+(P248-G248)^2</f>
        <v>2.4106282659200334E-4</v>
      </c>
      <c r="T248" s="136">
        <f>+S248*R248</f>
        <v>0</v>
      </c>
      <c r="U248" s="129">
        <f>C248-(C$7+F248*C$8)</f>
        <v>-1.148899995314423E-3</v>
      </c>
    </row>
    <row r="249" spans="1:21" ht="12.95" customHeight="1" x14ac:dyDescent="0.2">
      <c r="A249" s="210" t="s">
        <v>1174</v>
      </c>
      <c r="B249" s="354" t="str">
        <f>IF(INT(F249)=F249,"I","II")</f>
        <v>II</v>
      </c>
      <c r="C249" s="210">
        <v>45047.433599999997</v>
      </c>
      <c r="D249" s="210" t="s">
        <v>467</v>
      </c>
      <c r="E249" s="129">
        <f>(C249-C$7)/C$8</f>
        <v>21171.704672379004</v>
      </c>
      <c r="F249" s="199">
        <f>ROUND(2*E249,0)/2</f>
        <v>21171.5</v>
      </c>
      <c r="J249" s="130"/>
      <c r="O249" s="199"/>
      <c r="P249" s="199">
        <f>+D$11+D$12*F249+D$13*F249^2</f>
        <v>-1.552664981717089E-2</v>
      </c>
      <c r="Q249" s="201">
        <f>+C249-15018.5</f>
        <v>30028.933599999997</v>
      </c>
      <c r="R249" s="136">
        <f>+(P249-G249)^2</f>
        <v>2.4107685454505284E-4</v>
      </c>
      <c r="T249" s="136">
        <f>+S249*R249</f>
        <v>0</v>
      </c>
      <c r="U249" s="129">
        <f>C249-(C$7+F249*C$8)</f>
        <v>4.8578149995591957E-2</v>
      </c>
    </row>
    <row r="250" spans="1:21" ht="12.95" customHeight="1" x14ac:dyDescent="0.2">
      <c r="A250" s="210" t="s">
        <v>1174</v>
      </c>
      <c r="B250" s="354" t="str">
        <f>IF(INT(F250)=F250,"I","II")</f>
        <v>II</v>
      </c>
      <c r="C250" s="210">
        <v>45047.602700000003</v>
      </c>
      <c r="D250" s="210" t="s">
        <v>467</v>
      </c>
      <c r="E250" s="129">
        <f>(C250-C$7)/C$8</f>
        <v>21172.417134654552</v>
      </c>
      <c r="F250" s="199">
        <f>ROUND(2*E250,0)/2</f>
        <v>21172.5</v>
      </c>
      <c r="J250" s="130"/>
      <c r="O250" s="199"/>
      <c r="P250" s="199">
        <f>+D$11+D$12*F250+D$13*F250^2</f>
        <v>-1.552755327323101E-2</v>
      </c>
      <c r="Q250" s="201">
        <f>+C250-15018.5</f>
        <v>30029.102700000003</v>
      </c>
      <c r="R250" s="136">
        <f>+(P250-G250)^2</f>
        <v>2.4110491065302707E-4</v>
      </c>
      <c r="T250" s="136">
        <f>+S250*R250</f>
        <v>0</v>
      </c>
      <c r="U250" s="129">
        <f>C250-(C$7+F250*C$8)</f>
        <v>-1.9667749991640449E-2</v>
      </c>
    </row>
    <row r="251" spans="1:21" ht="12.95" customHeight="1" x14ac:dyDescent="0.2">
      <c r="A251" s="210" t="s">
        <v>1174</v>
      </c>
      <c r="B251" s="354" t="str">
        <f>IF(INT(F251)=F251,"I","II")</f>
        <v>II</v>
      </c>
      <c r="C251" s="210">
        <v>45049.297400000003</v>
      </c>
      <c r="D251" s="210" t="s">
        <v>467</v>
      </c>
      <c r="E251" s="129">
        <f>(C251-C$7)/C$8</f>
        <v>21179.557346471989</v>
      </c>
      <c r="F251" s="199">
        <f>ROUND(2*E251,0)/2</f>
        <v>21179.5</v>
      </c>
      <c r="J251" s="130"/>
      <c r="O251" s="199"/>
      <c r="P251" s="199">
        <f>+D$11+D$12*F251+D$13*F251^2</f>
        <v>-1.5533876236362947E-2</v>
      </c>
      <c r="Q251" s="201">
        <f>+C251-15018.5</f>
        <v>30030.797400000003</v>
      </c>
      <c r="R251" s="136">
        <f>+(P251-G251)^2</f>
        <v>2.4130131092664147E-4</v>
      </c>
      <c r="T251" s="136">
        <f>+S251*R251</f>
        <v>0</v>
      </c>
      <c r="U251" s="129">
        <f>C251-(C$7+F251*C$8)</f>
        <v>1.3610950009024236E-2</v>
      </c>
    </row>
    <row r="252" spans="1:21" ht="12.95" customHeight="1" x14ac:dyDescent="0.2">
      <c r="A252" s="210" t="s">
        <v>1174</v>
      </c>
      <c r="B252" s="354" t="str">
        <f>IF(INT(F252)=F252,"I","II")</f>
        <v>II</v>
      </c>
      <c r="C252" s="210">
        <v>45049.467299999997</v>
      </c>
      <c r="D252" s="210" t="s">
        <v>467</v>
      </c>
      <c r="E252" s="129">
        <f>(C252-C$7)/C$8</f>
        <v>21180.273179355529</v>
      </c>
      <c r="F252" s="199">
        <f>ROUND(2*E252,0)/2</f>
        <v>21180.5</v>
      </c>
      <c r="J252" s="130"/>
      <c r="O252" s="199"/>
      <c r="P252" s="199">
        <f>+D$11+D$12*F252+D$13*F252^2</f>
        <v>-1.5534779341197664E-2</v>
      </c>
      <c r="Q252" s="201">
        <f>+C252-15018.5</f>
        <v>30030.967299999997</v>
      </c>
      <c r="R252" s="136">
        <f>+(P252-G252)^2</f>
        <v>2.4132936917970174E-4</v>
      </c>
      <c r="T252" s="136">
        <f>+S252*R252</f>
        <v>0</v>
      </c>
      <c r="U252" s="129">
        <f>C252-(C$7+F252*C$8)</f>
        <v>-5.3834949998417869E-2</v>
      </c>
    </row>
    <row r="253" spans="1:21" ht="12.95" customHeight="1" x14ac:dyDescent="0.2">
      <c r="A253" s="206" t="s">
        <v>502</v>
      </c>
      <c r="B253" s="207"/>
      <c r="C253" s="208">
        <v>45054.375</v>
      </c>
      <c r="D253" s="208"/>
      <c r="E253" s="129">
        <f>(C253-C$7)/C$8</f>
        <v>21200.950595733917</v>
      </c>
      <c r="F253" s="199">
        <f>ROUND(2*E253,0)/2</f>
        <v>21201</v>
      </c>
      <c r="G253" s="130">
        <f>C253-(C$7+F253*C$8)</f>
        <v>-1.1725899996235967E-2</v>
      </c>
      <c r="I253" s="129">
        <f>G253</f>
        <v>-1.1725899996235967E-2</v>
      </c>
      <c r="O253" s="199"/>
      <c r="P253" s="199">
        <f>+D$11+D$12*F253+D$13*F253^2</f>
        <v>-1.5553283315147222E-2</v>
      </c>
      <c r="Q253" s="201">
        <f>+C253-15018.5</f>
        <v>30035.875</v>
      </c>
      <c r="R253" s="136">
        <f>+(P253-G253)^2</f>
        <v>1.4648863069880135E-5</v>
      </c>
      <c r="S253" s="131">
        <v>0.1</v>
      </c>
      <c r="T253" s="136">
        <f>+S253*R253</f>
        <v>1.4648863069880136E-6</v>
      </c>
    </row>
    <row r="254" spans="1:21" ht="12.95" customHeight="1" x14ac:dyDescent="0.2">
      <c r="A254" s="206" t="s">
        <v>502</v>
      </c>
      <c r="B254" s="207"/>
      <c r="C254" s="208">
        <v>45055.332999999999</v>
      </c>
      <c r="D254" s="208"/>
      <c r="E254" s="129">
        <f>(C254-C$7)/C$8</f>
        <v>21204.986898867861</v>
      </c>
      <c r="F254" s="199">
        <f>ROUND(2*E254,0)/2</f>
        <v>21205</v>
      </c>
      <c r="G254" s="130">
        <f>C254-(C$7+F254*C$8)</f>
        <v>-3.1095000013010576E-3</v>
      </c>
      <c r="I254" s="129">
        <f>G254</f>
        <v>-3.1095000013010576E-3</v>
      </c>
      <c r="O254" s="199"/>
      <c r="P254" s="199">
        <f>+D$11+D$12*F254+D$13*F254^2</f>
        <v>-1.5556891695393992E-2</v>
      </c>
      <c r="Q254" s="201">
        <f>+C254-15018.5</f>
        <v>30036.832999999999</v>
      </c>
      <c r="R254" s="136">
        <f>+(P254-G254)^2</f>
        <v>1.5493755998617376E-4</v>
      </c>
      <c r="S254" s="131">
        <v>0.1</v>
      </c>
      <c r="T254" s="136">
        <f>+S254*R254</f>
        <v>1.5493755998617378E-5</v>
      </c>
    </row>
    <row r="255" spans="1:21" ht="12.95" customHeight="1" x14ac:dyDescent="0.2">
      <c r="A255" s="206" t="s">
        <v>504</v>
      </c>
      <c r="B255" s="207" t="s">
        <v>646</v>
      </c>
      <c r="C255" s="208">
        <v>45056.4</v>
      </c>
      <c r="D255" s="208"/>
      <c r="E255" s="129">
        <f>(C255-C$7)/C$8</f>
        <v>21209.48244734796</v>
      </c>
      <c r="F255" s="199">
        <f>ROUND(2*E255,0)/2</f>
        <v>21209.5</v>
      </c>
      <c r="G255" s="130">
        <f>C255-(C$7+F255*C$8)</f>
        <v>-4.1660499919089489E-3</v>
      </c>
      <c r="I255" s="129">
        <f>G255</f>
        <v>-4.1660499919089489E-3</v>
      </c>
      <c r="O255" s="199"/>
      <c r="P255" s="199">
        <f>+D$11+D$12*F255+D$13*F255^2</f>
        <v>-1.5560950283523393E-2</v>
      </c>
      <c r="Q255" s="201">
        <f>+C255-15018.5</f>
        <v>30037.9</v>
      </c>
      <c r="R255" s="136">
        <f>+(P255-G255)^2</f>
        <v>1.2984375265583494E-4</v>
      </c>
      <c r="S255" s="131">
        <v>0.1</v>
      </c>
      <c r="T255" s="136">
        <f>+S255*R255</f>
        <v>1.2984375265583495E-5</v>
      </c>
    </row>
    <row r="256" spans="1:21" ht="12.95" customHeight="1" x14ac:dyDescent="0.2">
      <c r="A256" s="206" t="s">
        <v>504</v>
      </c>
      <c r="B256" s="207"/>
      <c r="C256" s="208">
        <v>45056.523999999998</v>
      </c>
      <c r="D256" s="208"/>
      <c r="E256" s="129">
        <f>(C256-C$7)/C$8</f>
        <v>21210.004891594926</v>
      </c>
      <c r="F256" s="199">
        <f>ROUND(2*E256,0)/2</f>
        <v>21210</v>
      </c>
      <c r="G256" s="130">
        <f>C256-(C$7+F256*C$8)</f>
        <v>1.1610000001383014E-3</v>
      </c>
      <c r="I256" s="129">
        <f>G256</f>
        <v>1.1610000001383014E-3</v>
      </c>
      <c r="O256" s="199"/>
      <c r="P256" s="199">
        <f>+D$11+D$12*F256+D$13*F256^2</f>
        <v>-1.5561401182881024E-2</v>
      </c>
      <c r="Q256" s="201">
        <f>+C256-15018.5</f>
        <v>30038.023999999998</v>
      </c>
      <c r="R256" s="136">
        <f>+(P256-G256)^2</f>
        <v>2.7963870132584616E-4</v>
      </c>
      <c r="S256" s="131">
        <v>0.1</v>
      </c>
      <c r="T256" s="136">
        <f>+S256*R256</f>
        <v>2.7963870132584617E-5</v>
      </c>
    </row>
    <row r="257" spans="1:21" ht="12.95" customHeight="1" x14ac:dyDescent="0.2">
      <c r="A257" s="206" t="s">
        <v>577</v>
      </c>
      <c r="B257" s="64"/>
      <c r="C257" s="208">
        <v>45060.667000000001</v>
      </c>
      <c r="D257" s="208"/>
      <c r="E257" s="129">
        <f>(C257-C$7)/C$8</f>
        <v>21227.460428008253</v>
      </c>
      <c r="F257" s="199">
        <f>ROUND(2*E257,0)/2</f>
        <v>21227.5</v>
      </c>
      <c r="G257" s="130">
        <f>C257-(C$7+F257*C$8)</f>
        <v>-9.3922499945620075E-3</v>
      </c>
      <c r="I257" s="129">
        <f>G257</f>
        <v>-9.3922499945620075E-3</v>
      </c>
      <c r="O257" s="199"/>
      <c r="P257" s="199">
        <f>+D$11+D$12*F257+D$13*F257^2</f>
        <v>-1.5577175745648044E-2</v>
      </c>
      <c r="Q257" s="201">
        <f>+C257-15018.5</f>
        <v>30042.167000000001</v>
      </c>
      <c r="R257" s="136">
        <f>+(P257-G257)^2</f>
        <v>3.825330654644717E-5</v>
      </c>
      <c r="S257" s="131">
        <v>0.1</v>
      </c>
      <c r="T257" s="136">
        <f>+S257*R257</f>
        <v>3.8253306546447175E-6</v>
      </c>
    </row>
    <row r="258" spans="1:21" ht="12.95" customHeight="1" x14ac:dyDescent="0.2">
      <c r="A258" s="206" t="s">
        <v>505</v>
      </c>
      <c r="B258" s="207"/>
      <c r="C258" s="208">
        <v>45101.38</v>
      </c>
      <c r="D258" s="208"/>
      <c r="E258" s="129">
        <f>(C258-C$7)/C$8</f>
        <v>21398.994884680968</v>
      </c>
      <c r="F258" s="199">
        <f>ROUND(2*E258,0)/2</f>
        <v>21399</v>
      </c>
      <c r="G258" s="130">
        <f>C258-(C$7+F258*C$8)</f>
        <v>-1.214099997014273E-3</v>
      </c>
      <c r="I258" s="129">
        <f>G258</f>
        <v>-1.214099997014273E-3</v>
      </c>
      <c r="O258" s="199"/>
      <c r="P258" s="199">
        <f>+D$11+D$12*F258+D$13*F258^2</f>
        <v>-1.5731054932982803E-2</v>
      </c>
      <c r="Q258" s="201">
        <f>+C258-15018.5</f>
        <v>30082.879999999997</v>
      </c>
      <c r="R258" s="136">
        <f>+(P258-G258)^2</f>
        <v>2.1074198061294108E-4</v>
      </c>
      <c r="S258" s="131">
        <v>0.1</v>
      </c>
      <c r="T258" s="136">
        <f>+S258*R258</f>
        <v>2.107419806129411E-5</v>
      </c>
    </row>
    <row r="259" spans="1:21" ht="12.95" customHeight="1" x14ac:dyDescent="0.2">
      <c r="A259" s="204" t="s">
        <v>1174</v>
      </c>
      <c r="B259" s="205" t="str">
        <f>IF(INT(F259)=F259,"I","II")</f>
        <v>II</v>
      </c>
      <c r="C259" s="204">
        <v>45109.383199999997</v>
      </c>
      <c r="D259" s="204" t="s">
        <v>467</v>
      </c>
      <c r="E259" s="129">
        <f>(C259-C$7)/C$8</f>
        <v>21432.71444756366</v>
      </c>
      <c r="F259" s="199">
        <f>ROUND(2*E259,0)/2</f>
        <v>21432.5</v>
      </c>
      <c r="J259" s="130"/>
      <c r="O259" s="199"/>
      <c r="P259" s="199">
        <f>+D$11+D$12*F259+D$13*F259^2</f>
        <v>-1.5760962214133156E-2</v>
      </c>
      <c r="Q259" s="201">
        <f>+C259-15018.5</f>
        <v>30090.883199999997</v>
      </c>
      <c r="R259" s="136">
        <f>+(P259-G259)^2</f>
        <v>2.4840792991533313E-4</v>
      </c>
      <c r="T259" s="136">
        <f>+S259*R259</f>
        <v>0</v>
      </c>
      <c r="U259" s="129">
        <f>C259-(C$7+F259*C$8)</f>
        <v>5.0898250003228895E-2</v>
      </c>
    </row>
    <row r="260" spans="1:21" ht="12.95" customHeight="1" x14ac:dyDescent="0.2">
      <c r="A260" s="204" t="s">
        <v>1174</v>
      </c>
      <c r="B260" s="205" t="str">
        <f>IF(INT(F260)=F260,"I","II")</f>
        <v>I</v>
      </c>
      <c r="C260" s="204">
        <v>45110.397499999999</v>
      </c>
      <c r="D260" s="204" t="s">
        <v>467</v>
      </c>
      <c r="E260" s="129">
        <f>(C260-C$7)/C$8</f>
        <v>21436.987957238791</v>
      </c>
      <c r="F260" s="199">
        <f>ROUND(2*E260,0)/2</f>
        <v>21437</v>
      </c>
      <c r="J260" s="130"/>
      <c r="O260" s="199"/>
      <c r="P260" s="199">
        <f>+D$11+D$12*F260+D$13*F260^2</f>
        <v>-1.5764975856387111E-2</v>
      </c>
      <c r="Q260" s="201">
        <f>+C260-15018.5</f>
        <v>30091.897499999999</v>
      </c>
      <c r="R260" s="136">
        <f>+(P260-G260)^2</f>
        <v>2.4853446375246852E-4</v>
      </c>
      <c r="T260" s="136">
        <f>+S260*R260</f>
        <v>0</v>
      </c>
      <c r="U260" s="129">
        <f>C260-(C$7+F260*C$8)</f>
        <v>-2.858299994841218E-3</v>
      </c>
    </row>
    <row r="261" spans="1:21" ht="12.95" customHeight="1" x14ac:dyDescent="0.2">
      <c r="A261" s="206" t="s">
        <v>505</v>
      </c>
      <c r="B261" s="207"/>
      <c r="C261" s="208">
        <v>45115.383999999998</v>
      </c>
      <c r="D261" s="208"/>
      <c r="E261" s="129">
        <f>(C261-C$7)/C$8</f>
        <v>21457.997378509597</v>
      </c>
      <c r="F261" s="199">
        <f>ROUND(2*E261,0)/2</f>
        <v>21458</v>
      </c>
      <c r="G261" s="130">
        <f>C261-(C$7+F261*C$8)</f>
        <v>-6.2220000108936802E-4</v>
      </c>
      <c r="O261" s="199"/>
      <c r="P261" s="199">
        <f>+D$11+D$12*F261+D$13*F261^2</f>
        <v>-1.5783694431830447E-2</v>
      </c>
      <c r="Q261" s="201">
        <f>+C261-15018.5</f>
        <v>30096.883999999998</v>
      </c>
      <c r="R261" s="136">
        <f>+(P261-G261)^2</f>
        <v>2.2987091337339275E-4</v>
      </c>
      <c r="T261" s="136">
        <f>+S261*R261</f>
        <v>0</v>
      </c>
      <c r="U261" s="129">
        <f>C261-(C$7+F261*C$8)</f>
        <v>-6.2220000108936802E-4</v>
      </c>
    </row>
    <row r="262" spans="1:21" ht="12.95" customHeight="1" x14ac:dyDescent="0.2">
      <c r="A262" s="206" t="s">
        <v>505</v>
      </c>
      <c r="B262" s="207"/>
      <c r="C262" s="208">
        <v>45120.364999999998</v>
      </c>
      <c r="D262" s="208"/>
      <c r="E262" s="129">
        <f>(C262-C$7)/C$8</f>
        <v>21478.983626850099</v>
      </c>
      <c r="F262" s="199">
        <f>ROUND(2*E262,0)/2</f>
        <v>21479</v>
      </c>
      <c r="G262" s="130">
        <f>C262-(C$7+F262*C$8)</f>
        <v>-3.8860999993630685E-3</v>
      </c>
      <c r="I262" s="129">
        <f>G262</f>
        <v>-3.8860999993630685E-3</v>
      </c>
      <c r="O262" s="199"/>
      <c r="P262" s="199">
        <f>+D$11+D$12*F262+D$13*F262^2</f>
        <v>-1.5802393645973602E-2</v>
      </c>
      <c r="Q262" s="201">
        <f>+C262-15018.5</f>
        <v>30101.864999999998</v>
      </c>
      <c r="R262" s="136">
        <f>+(P262-G262)^2</f>
        <v>1.4199805427225057E-4</v>
      </c>
      <c r="S262" s="131">
        <v>0.1</v>
      </c>
      <c r="T262" s="136">
        <f>+S262*R262</f>
        <v>1.4199805427225058E-5</v>
      </c>
    </row>
    <row r="263" spans="1:21" ht="12.95" customHeight="1" x14ac:dyDescent="0.2">
      <c r="A263" s="206" t="s">
        <v>506</v>
      </c>
      <c r="B263" s="207"/>
      <c r="C263" s="208">
        <v>45138.404999999999</v>
      </c>
      <c r="D263" s="208"/>
      <c r="E263" s="129">
        <f>(C263-C$7)/C$8</f>
        <v>21554.990838266014</v>
      </c>
      <c r="F263" s="199">
        <f>ROUND(2*E263,0)/2</f>
        <v>21555</v>
      </c>
      <c r="G263" s="130">
        <f>C263-(C$7+F263*C$8)</f>
        <v>-2.1744999976363033E-3</v>
      </c>
      <c r="I263" s="129">
        <f>G263</f>
        <v>-2.1744999976363033E-3</v>
      </c>
      <c r="O263" s="199"/>
      <c r="P263" s="199">
        <f>+D$11+D$12*F263+D$13*F263^2</f>
        <v>-1.5869905165293234E-2</v>
      </c>
      <c r="Q263" s="201">
        <f>+C263-15018.5</f>
        <v>30119.904999999999</v>
      </c>
      <c r="R263" s="136">
        <f>+(P263-G263)^2</f>
        <v>1.8756412270628416E-4</v>
      </c>
      <c r="S263" s="131">
        <v>0.1</v>
      </c>
      <c r="T263" s="136">
        <f>+S263*R263</f>
        <v>1.8756412270628417E-5</v>
      </c>
    </row>
    <row r="264" spans="1:21" ht="12.95" customHeight="1" x14ac:dyDescent="0.2">
      <c r="A264" s="206" t="s">
        <v>506</v>
      </c>
      <c r="B264" s="207" t="s">
        <v>646</v>
      </c>
      <c r="C264" s="208">
        <v>45159.411</v>
      </c>
      <c r="D264" s="208"/>
      <c r="E264" s="129">
        <f>(C264-C$7)/C$8</f>
        <v>21643.494579008962</v>
      </c>
      <c r="F264" s="199">
        <f>ROUND(2*E264,0)/2</f>
        <v>21643.5</v>
      </c>
      <c r="G264" s="130">
        <f>C264-(C$7+F264*C$8)</f>
        <v>-1.2866499964729883E-3</v>
      </c>
      <c r="I264" s="129">
        <f>G264</f>
        <v>-1.2866499964729883E-3</v>
      </c>
      <c r="O264" s="199"/>
      <c r="P264" s="199">
        <f>+D$11+D$12*F264+D$13*F264^2</f>
        <v>-1.5948200976223029E-2</v>
      </c>
      <c r="Q264" s="201">
        <f>+C264-15018.5</f>
        <v>30140.911</v>
      </c>
      <c r="R264" s="136">
        <f>+(P264-G264)^2</f>
        <v>2.1496107713180938E-4</v>
      </c>
      <c r="S264" s="131">
        <v>0.1</v>
      </c>
      <c r="T264" s="136">
        <f>+S264*R264</f>
        <v>2.149610771318094E-5</v>
      </c>
    </row>
    <row r="265" spans="1:21" ht="12.95" customHeight="1" x14ac:dyDescent="0.2">
      <c r="A265" s="206" t="s">
        <v>506</v>
      </c>
      <c r="B265" s="207"/>
      <c r="C265" s="208">
        <v>45162.368999999999</v>
      </c>
      <c r="D265" s="208"/>
      <c r="E265" s="129">
        <f>(C265-C$7)/C$8</f>
        <v>21655.957402255535</v>
      </c>
      <c r="F265" s="199">
        <f>ROUND(2*E265,0)/2</f>
        <v>21656</v>
      </c>
      <c r="G265" s="130">
        <f>C265-(C$7+F265*C$8)</f>
        <v>-1.0110399998666253E-2</v>
      </c>
      <c r="I265" s="129">
        <f>G265</f>
        <v>-1.0110399998666253E-2</v>
      </c>
      <c r="O265" s="199"/>
      <c r="P265" s="199">
        <f>+D$11+D$12*F265+D$13*F265^2</f>
        <v>-1.5959231992701106E-2</v>
      </c>
      <c r="Q265" s="201">
        <f>+C265-15018.5</f>
        <v>30143.868999999999</v>
      </c>
      <c r="R265" s="136">
        <f>+(P265-G265)^2</f>
        <v>3.4208835694445714E-5</v>
      </c>
      <c r="S265" s="131">
        <v>0.1</v>
      </c>
      <c r="T265" s="136">
        <f>+S265*R265</f>
        <v>3.4208835694445717E-6</v>
      </c>
    </row>
    <row r="266" spans="1:21" ht="12.95" customHeight="1" x14ac:dyDescent="0.2">
      <c r="A266" s="206" t="s">
        <v>507</v>
      </c>
      <c r="B266" s="207"/>
      <c r="C266" s="208">
        <v>45397.34</v>
      </c>
      <c r="D266" s="208"/>
      <c r="E266" s="129">
        <f>(C266-C$7)/C$8</f>
        <v>22645.951330947784</v>
      </c>
      <c r="F266" s="199">
        <f>ROUND(2*E266,0)/2</f>
        <v>22646</v>
      </c>
      <c r="G266" s="130">
        <f>C266-(C$7+F266*C$8)</f>
        <v>-1.1551399999007117E-2</v>
      </c>
      <c r="I266" s="129">
        <f>G266</f>
        <v>-1.1551399999007117E-2</v>
      </c>
      <c r="O266" s="199"/>
      <c r="P266" s="199">
        <f>+D$11+D$12*F266+D$13*F266^2</f>
        <v>-1.6811102095942086E-2</v>
      </c>
      <c r="Q266" s="201">
        <f>+C266-15018.5</f>
        <v>30378.839999999997</v>
      </c>
      <c r="R266" s="136">
        <f>+(P266-G266)^2</f>
        <v>2.7664466148502104E-5</v>
      </c>
      <c r="S266" s="131">
        <v>0.1</v>
      </c>
      <c r="T266" s="136">
        <f>+S266*R266</f>
        <v>2.7664466148502104E-6</v>
      </c>
    </row>
    <row r="267" spans="1:21" ht="12.95" customHeight="1" x14ac:dyDescent="0.2">
      <c r="A267" s="206" t="s">
        <v>507</v>
      </c>
      <c r="B267" s="207"/>
      <c r="C267" s="208">
        <v>45407.313999999998</v>
      </c>
      <c r="D267" s="208"/>
      <c r="E267" s="129">
        <f>(C267-C$7)/C$8</f>
        <v>22687.974386749473</v>
      </c>
      <c r="F267" s="199">
        <f>ROUND(2*E267,0)/2</f>
        <v>22688</v>
      </c>
      <c r="G267" s="130">
        <f>C267-(C$7+F267*C$8)</f>
        <v>-6.0792000003857538E-3</v>
      </c>
      <c r="I267" s="129">
        <f>G267</f>
        <v>-6.0792000003857538E-3</v>
      </c>
      <c r="O267" s="199"/>
      <c r="P267" s="199">
        <f>+D$11+D$12*F267+D$13*F267^2</f>
        <v>-1.6846290570106538E-2</v>
      </c>
      <c r="Q267" s="201">
        <f>+C267-15018.5</f>
        <v>30388.813999999998</v>
      </c>
      <c r="R267" s="136">
        <f>+(P267-G267)^2</f>
        <v>1.1593023933657025E-4</v>
      </c>
      <c r="S267" s="131">
        <v>0.1</v>
      </c>
      <c r="T267" s="136">
        <f>+S267*R267</f>
        <v>1.1593023933657027E-5</v>
      </c>
    </row>
    <row r="268" spans="1:21" ht="12.95" customHeight="1" x14ac:dyDescent="0.2">
      <c r="A268" s="206" t="s">
        <v>509</v>
      </c>
      <c r="B268" s="207"/>
      <c r="C268" s="208">
        <v>45428.455999999998</v>
      </c>
      <c r="D268" s="208"/>
      <c r="E268" s="129">
        <f>(C268-C$7)/C$8</f>
        <v>22777.051130860069</v>
      </c>
      <c r="F268" s="199">
        <f>ROUND(2*E268,0)/2</f>
        <v>22777</v>
      </c>
      <c r="G268" s="130">
        <f>C268-(C$7+F268*C$8)</f>
        <v>1.2135700002545491E-2</v>
      </c>
      <c r="O268" s="199"/>
      <c r="P268" s="199">
        <f>+D$11+D$12*F268+D$13*F268^2</f>
        <v>-1.6920600688943771E-2</v>
      </c>
      <c r="Q268" s="201">
        <f>+C268-15018.5</f>
        <v>30409.955999999998</v>
      </c>
      <c r="R268" s="136">
        <f>+(P268-G268)^2</f>
        <v>8.4426860987423934E-4</v>
      </c>
      <c r="T268" s="136">
        <f>+S268*R268</f>
        <v>0</v>
      </c>
      <c r="U268" s="129">
        <f>C268-(C$7+F268*C$8)</f>
        <v>1.2135700002545491E-2</v>
      </c>
    </row>
    <row r="269" spans="1:21" ht="12.95" customHeight="1" x14ac:dyDescent="0.2">
      <c r="A269" s="206" t="s">
        <v>509</v>
      </c>
      <c r="B269" s="207" t="s">
        <v>646</v>
      </c>
      <c r="C269" s="208">
        <v>45441.377</v>
      </c>
      <c r="D269" s="208"/>
      <c r="E269" s="129">
        <f>(C269-C$7)/C$8</f>
        <v>22831.490664047717</v>
      </c>
      <c r="F269" s="199">
        <f>ROUND(2*E269,0)/2</f>
        <v>22831.5</v>
      </c>
      <c r="G269" s="130">
        <f>C269-(C$7+F269*C$8)</f>
        <v>-2.2158499996294267E-3</v>
      </c>
      <c r="O269" s="199"/>
      <c r="P269" s="199">
        <f>+D$11+D$12*F269+D$13*F269^2</f>
        <v>-1.696593352203905E-2</v>
      </c>
      <c r="Q269" s="201">
        <f>+C269-15018.5</f>
        <v>30422.877</v>
      </c>
      <c r="R269" s="136">
        <f>+(P269-G269)^2</f>
        <v>2.1756496391805988E-4</v>
      </c>
      <c r="T269" s="136">
        <f>+S269*R269</f>
        <v>0</v>
      </c>
      <c r="U269" s="129">
        <f>C269-(C$7+F269*C$8)</f>
        <v>-2.2158499996294267E-3</v>
      </c>
    </row>
    <row r="270" spans="1:21" ht="12.95" customHeight="1" x14ac:dyDescent="0.2">
      <c r="A270" s="206" t="s">
        <v>577</v>
      </c>
      <c r="B270" s="64"/>
      <c r="C270" s="208">
        <v>45492.754000000001</v>
      </c>
      <c r="D270" s="208"/>
      <c r="E270" s="129">
        <f>(C270-C$7)/C$8</f>
        <v>23047.955325960986</v>
      </c>
      <c r="F270" s="199">
        <f>ROUND(2*E270,0)/2</f>
        <v>23048</v>
      </c>
      <c r="G270" s="130">
        <f>C270-(C$7+F270*C$8)</f>
        <v>-1.0603199996694457E-2</v>
      </c>
      <c r="I270" s="129">
        <f>G270</f>
        <v>-1.0603199996694457E-2</v>
      </c>
      <c r="O270" s="199"/>
      <c r="P270" s="199">
        <f>+D$11+D$12*F270+D$13*F270^2</f>
        <v>-1.714472922919906E-2</v>
      </c>
      <c r="Q270" s="201">
        <f>+C270-15018.5</f>
        <v>30474.254000000001</v>
      </c>
      <c r="R270" s="136">
        <f>+(P270-G270)^2</f>
        <v>4.2791604699712264E-5</v>
      </c>
      <c r="S270" s="131">
        <v>0.1</v>
      </c>
      <c r="T270" s="136">
        <f>+S270*R270</f>
        <v>4.2791604699712267E-6</v>
      </c>
    </row>
    <row r="271" spans="1:21" ht="12.95" customHeight="1" x14ac:dyDescent="0.2">
      <c r="A271" s="206" t="s">
        <v>510</v>
      </c>
      <c r="B271" s="207"/>
      <c r="C271" s="208">
        <v>45518.383000000002</v>
      </c>
      <c r="D271" s="208"/>
      <c r="E271" s="129">
        <f>(C271-C$7)/C$8</f>
        <v>23155.936967944272</v>
      </c>
      <c r="F271" s="199">
        <f>ROUND(2*E271,0)/2</f>
        <v>23156</v>
      </c>
      <c r="G271" s="130">
        <f>C271-(C$7+F271*C$8)</f>
        <v>-1.4960399996198248E-2</v>
      </c>
      <c r="I271" s="129">
        <f>G271</f>
        <v>-1.4960399996198248E-2</v>
      </c>
      <c r="O271" s="199"/>
      <c r="P271" s="199">
        <f>+D$11+D$12*F271+D$13*F271^2</f>
        <v>-1.7233151305887283E-2</v>
      </c>
      <c r="Q271" s="201">
        <f>+C271-15018.5</f>
        <v>30499.883000000002</v>
      </c>
      <c r="R271" s="136">
        <f>+(P271-G271)^2</f>
        <v>5.1653985156932231E-6</v>
      </c>
      <c r="S271" s="131">
        <v>0.1</v>
      </c>
      <c r="T271" s="136">
        <f>+S271*R271</f>
        <v>5.1653985156932238E-7</v>
      </c>
    </row>
    <row r="272" spans="1:21" ht="12.95" customHeight="1" x14ac:dyDescent="0.2">
      <c r="A272" s="206" t="s">
        <v>577</v>
      </c>
      <c r="B272" s="64"/>
      <c r="C272" s="208">
        <v>45762.743999999999</v>
      </c>
      <c r="D272" s="208"/>
      <c r="E272" s="129">
        <f>(C272-C$7)/C$8</f>
        <v>24185.493408565311</v>
      </c>
      <c r="F272" s="199">
        <f>ROUND(2*E272,0)/2</f>
        <v>24185.5</v>
      </c>
      <c r="G272" s="130">
        <f>C272-(C$7+F272*C$8)</f>
        <v>-1.5644500017515384E-3</v>
      </c>
      <c r="I272" s="129">
        <f>G272</f>
        <v>-1.5644500017515384E-3</v>
      </c>
      <c r="O272" s="199"/>
      <c r="P272" s="199">
        <f>+D$11+D$12*F272+D$13*F272^2</f>
        <v>-1.8050320020927456E-2</v>
      </c>
      <c r="Q272" s="201">
        <f>+C272-15018.5</f>
        <v>30744.243999999999</v>
      </c>
      <c r="R272" s="136">
        <f>+(P272-G272)^2</f>
        <v>2.7178391028916338E-4</v>
      </c>
      <c r="S272" s="131">
        <v>0.1</v>
      </c>
      <c r="T272" s="136">
        <f>+S272*R272</f>
        <v>2.7178391028916339E-5</v>
      </c>
    </row>
    <row r="273" spans="1:20" ht="12.95" customHeight="1" x14ac:dyDescent="0.2">
      <c r="A273" s="206" t="s">
        <v>511</v>
      </c>
      <c r="B273" s="207" t="s">
        <v>646</v>
      </c>
      <c r="C273" s="208">
        <v>45811.4</v>
      </c>
      <c r="D273" s="208"/>
      <c r="E273" s="129">
        <f>(C273-C$7)/C$8</f>
        <v>24390.493789865359</v>
      </c>
      <c r="F273" s="199">
        <f>ROUND(2*E273,0)/2</f>
        <v>24390.5</v>
      </c>
      <c r="G273" s="130">
        <f>C273-(C$7+F273*C$8)</f>
        <v>-1.4739499965799041E-3</v>
      </c>
      <c r="I273" s="129">
        <f>G273</f>
        <v>-1.4739499965799041E-3</v>
      </c>
      <c r="O273" s="199"/>
      <c r="P273" s="199">
        <f>+D$11+D$12*F273+D$13*F273^2</f>
        <v>-1.8207484043101858E-2</v>
      </c>
      <c r="Q273" s="201">
        <f>+C273-15018.5</f>
        <v>30792.9</v>
      </c>
      <c r="R273" s="136">
        <f>+(P273-G273)^2</f>
        <v>2.8001116168610942E-4</v>
      </c>
      <c r="S273" s="131">
        <v>0.1</v>
      </c>
      <c r="T273" s="136">
        <f>+S273*R273</f>
        <v>2.8001116168610943E-5</v>
      </c>
    </row>
    <row r="274" spans="1:20" ht="12.95" customHeight="1" x14ac:dyDescent="0.2">
      <c r="A274" s="206" t="s">
        <v>512</v>
      </c>
      <c r="B274" s="207" t="s">
        <v>646</v>
      </c>
      <c r="C274" s="208">
        <v>45812.336000000003</v>
      </c>
      <c r="D274" s="208"/>
      <c r="E274" s="129">
        <f>(C274-C$7)/C$8</f>
        <v>24394.437401278075</v>
      </c>
      <c r="F274" s="199">
        <f>ROUND(2*E274,0)/2</f>
        <v>24394.5</v>
      </c>
      <c r="G274" s="130">
        <f>C274-(C$7+F274*C$8)</f>
        <v>-1.485754999157507E-2</v>
      </c>
      <c r="I274" s="129">
        <f>G274</f>
        <v>-1.485754999157507E-2</v>
      </c>
      <c r="O274" s="199"/>
      <c r="P274" s="199">
        <f>+D$11+D$12*F274+D$13*F274^2</f>
        <v>-1.8210532306641519E-2</v>
      </c>
      <c r="Q274" s="201">
        <f>+C274-15018.5</f>
        <v>30793.836000000003</v>
      </c>
      <c r="R274" s="136">
        <f>+(P274-G274)^2</f>
        <v>1.1242490405148366E-5</v>
      </c>
      <c r="S274" s="131">
        <v>0.1</v>
      </c>
      <c r="T274" s="136">
        <f>+S274*R274</f>
        <v>1.1242490405148368E-6</v>
      </c>
    </row>
    <row r="275" spans="1:20" ht="12.95" customHeight="1" x14ac:dyDescent="0.2">
      <c r="A275" s="206" t="s">
        <v>513</v>
      </c>
      <c r="B275" s="207"/>
      <c r="C275" s="208">
        <v>45813.42</v>
      </c>
      <c r="D275" s="208"/>
      <c r="E275" s="129">
        <f>(C275-C$7)/C$8</f>
        <v>24399.0045751791</v>
      </c>
      <c r="F275" s="199">
        <f>ROUND(2*E275,0)/2</f>
        <v>24399</v>
      </c>
      <c r="G275" s="130">
        <f>C275-(C$7+F275*C$8)</f>
        <v>1.0859000030905008E-3</v>
      </c>
      <c r="I275" s="129">
        <f>G275</f>
        <v>1.0859000030905008E-3</v>
      </c>
      <c r="O275" s="199"/>
      <c r="P275" s="199">
        <f>+D$11+D$12*F275+D$13*F275^2</f>
        <v>-1.8213960763475395E-2</v>
      </c>
      <c r="Q275" s="201">
        <f>+C275-15018.5</f>
        <v>30794.92</v>
      </c>
      <c r="R275" s="136">
        <f>+(P275-G275)^2</f>
        <v>3.7248462560882952E-4</v>
      </c>
      <c r="S275" s="131">
        <v>0.1</v>
      </c>
      <c r="T275" s="136">
        <f>+S275*R275</f>
        <v>3.7248462560882955E-5</v>
      </c>
    </row>
    <row r="276" spans="1:20" ht="12.95" customHeight="1" x14ac:dyDescent="0.2">
      <c r="A276" s="206" t="s">
        <v>512</v>
      </c>
      <c r="B276" s="207" t="s">
        <v>646</v>
      </c>
      <c r="C276" s="208">
        <v>45816.370999999999</v>
      </c>
      <c r="D276" s="208"/>
      <c r="E276" s="129">
        <f>(C276-C$7)/C$8</f>
        <v>24411.437905605289</v>
      </c>
      <c r="F276" s="199">
        <f>ROUND(2*E276,0)/2</f>
        <v>24411.5</v>
      </c>
      <c r="G276" s="130">
        <f>C276-(C$7+F276*C$8)</f>
        <v>-1.4737849996890873E-2</v>
      </c>
      <c r="I276" s="129">
        <f>G276</f>
        <v>-1.4737849996890873E-2</v>
      </c>
      <c r="O276" s="199"/>
      <c r="P276" s="199">
        <f>+D$11+D$12*F276+D$13*F276^2</f>
        <v>-1.822347958996829E-2</v>
      </c>
      <c r="Q276" s="201">
        <f>+C276-15018.5</f>
        <v>30797.870999999999</v>
      </c>
      <c r="R276" s="136">
        <f>+(P276-G276)^2</f>
        <v>1.2149613660137044E-5</v>
      </c>
      <c r="S276" s="131">
        <v>0.1</v>
      </c>
      <c r="T276" s="136">
        <f>+S276*R276</f>
        <v>1.2149613660137044E-6</v>
      </c>
    </row>
    <row r="277" spans="1:20" ht="12.95" customHeight="1" x14ac:dyDescent="0.2">
      <c r="A277" s="206" t="s">
        <v>515</v>
      </c>
      <c r="B277" s="207" t="s">
        <v>646</v>
      </c>
      <c r="C277" s="208">
        <v>45816.623</v>
      </c>
      <c r="D277" s="208"/>
      <c r="E277" s="129">
        <f>(C277-C$7)/C$8</f>
        <v>24412.499647139481</v>
      </c>
      <c r="F277" s="199">
        <f>ROUND(2*E277,0)/2</f>
        <v>24412.5</v>
      </c>
      <c r="G277" s="130">
        <f>C277-(C$7+F277*C$8)</f>
        <v>-8.3749997429549694E-5</v>
      </c>
      <c r="I277" s="129">
        <f>G277</f>
        <v>-8.3749997429549694E-5</v>
      </c>
      <c r="O277" s="199"/>
      <c r="P277" s="199">
        <f>+D$11+D$12*F277+D$13*F277^2</f>
        <v>-1.822424079974129E-2</v>
      </c>
      <c r="Q277" s="201">
        <f>+C277-15018.5</f>
        <v>30798.123</v>
      </c>
      <c r="R277" s="136">
        <f>+(P277-G277)^2</f>
        <v>3.2907740654875684E-4</v>
      </c>
      <c r="S277" s="131">
        <v>0.1</v>
      </c>
      <c r="T277" s="136">
        <f>+S277*R277</f>
        <v>3.2907740654875682E-5</v>
      </c>
    </row>
    <row r="278" spans="1:20" ht="12.95" customHeight="1" x14ac:dyDescent="0.2">
      <c r="A278" s="206" t="s">
        <v>516</v>
      </c>
      <c r="B278" s="207" t="s">
        <v>646</v>
      </c>
      <c r="C278" s="208">
        <v>45820.411</v>
      </c>
      <c r="D278" s="208"/>
      <c r="E278" s="129">
        <f>(C278-C$7)/C$8</f>
        <v>24428.459476232802</v>
      </c>
      <c r="F278" s="199">
        <f>ROUND(2*E278,0)/2</f>
        <v>24428.5</v>
      </c>
      <c r="G278" s="130">
        <f>C278-(C$7+F278*C$8)</f>
        <v>-9.6181499975500628E-3</v>
      </c>
      <c r="I278" s="129">
        <f>G278</f>
        <v>-9.6181499975500628E-3</v>
      </c>
      <c r="O278" s="199"/>
      <c r="P278" s="199">
        <f>+D$11+D$12*F278+D$13*F278^2</f>
        <v>-1.823641418527748E-2</v>
      </c>
      <c r="Q278" s="201">
        <f>+C278-15018.5</f>
        <v>30801.911</v>
      </c>
      <c r="R278" s="136">
        <f>+(P278-G278)^2</f>
        <v>7.4274477609464917E-5</v>
      </c>
      <c r="S278" s="131">
        <v>0.1</v>
      </c>
      <c r="T278" s="136">
        <f>+S278*R278</f>
        <v>7.4274477609464923E-6</v>
      </c>
    </row>
    <row r="279" spans="1:20" ht="12.95" customHeight="1" x14ac:dyDescent="0.2">
      <c r="A279" s="206" t="s">
        <v>516</v>
      </c>
      <c r="B279" s="207"/>
      <c r="C279" s="208">
        <v>45820.525999999998</v>
      </c>
      <c r="D279" s="208"/>
      <c r="E279" s="129">
        <f>(C279-C$7)/C$8</f>
        <v>24428.944001139269</v>
      </c>
      <c r="F279" s="199">
        <f>ROUND(2*E279,0)/2</f>
        <v>24429</v>
      </c>
      <c r="G279" s="130">
        <f>C279-(C$7+F279*C$8)</f>
        <v>-1.3291099996422417E-2</v>
      </c>
      <c r="I279" s="129">
        <f>G279</f>
        <v>-1.3291099996422417E-2</v>
      </c>
      <c r="O279" s="199"/>
      <c r="P279" s="199">
        <f>+D$11+D$12*F279+D$13*F279^2</f>
        <v>-1.8236794422474896E-2</v>
      </c>
      <c r="Q279" s="201">
        <f>+C279-15018.5</f>
        <v>30802.025999999998</v>
      </c>
      <c r="R279" s="136">
        <f>+(P279-G279)^2</f>
        <v>2.4459893355886555E-5</v>
      </c>
      <c r="S279" s="131">
        <v>0.1</v>
      </c>
      <c r="T279" s="136">
        <f>+S279*R279</f>
        <v>2.4459893355886556E-6</v>
      </c>
    </row>
    <row r="280" spans="1:20" ht="12.95" customHeight="1" x14ac:dyDescent="0.2">
      <c r="A280" s="206" t="s">
        <v>515</v>
      </c>
      <c r="B280" s="207"/>
      <c r="C280" s="208">
        <v>45837.625</v>
      </c>
      <c r="D280" s="208"/>
      <c r="E280" s="129">
        <f>(C280-C$7)/C$8</f>
        <v>24500.986534842199</v>
      </c>
      <c r="F280" s="199">
        <f>ROUND(2*E280,0)/2</f>
        <v>24501</v>
      </c>
      <c r="G280" s="130">
        <f>C280-(C$7+F280*C$8)</f>
        <v>-3.1958999970811419E-3</v>
      </c>
      <c r="I280" s="129">
        <f>G280</f>
        <v>-3.1958999970811419E-3</v>
      </c>
      <c r="O280" s="199"/>
      <c r="P280" s="199">
        <f>+D$11+D$12*F280+D$13*F280^2</f>
        <v>-1.8291433991614946E-2</v>
      </c>
      <c r="Q280" s="201">
        <f>+C280-15018.5</f>
        <v>30819.125</v>
      </c>
      <c r="R280" s="136">
        <f>+(P280-G280)^2</f>
        <v>2.2787514658012569E-4</v>
      </c>
      <c r="S280" s="131">
        <v>0.1</v>
      </c>
      <c r="T280" s="136">
        <f>+S280*R280</f>
        <v>2.2787514658012571E-5</v>
      </c>
    </row>
    <row r="281" spans="1:20" ht="12.95" customHeight="1" x14ac:dyDescent="0.2">
      <c r="A281" s="206" t="s">
        <v>517</v>
      </c>
      <c r="B281" s="207"/>
      <c r="C281" s="208">
        <v>46112.464999999997</v>
      </c>
      <c r="D281" s="208"/>
      <c r="E281" s="129">
        <f>(C281-C$7)/C$8</f>
        <v>25658.958928719643</v>
      </c>
      <c r="F281" s="199">
        <f>ROUND(2*E281,0)/2</f>
        <v>25659</v>
      </c>
      <c r="G281" s="130">
        <f>C281-(C$7+F281*C$8)</f>
        <v>-9.7480999975232407E-3</v>
      </c>
      <c r="I281" s="129">
        <f>G281</f>
        <v>-9.7480999975232407E-3</v>
      </c>
      <c r="O281" s="199"/>
      <c r="P281" s="199">
        <f>+D$11+D$12*F281+D$13*F281^2</f>
        <v>-1.9138953871117897E-2</v>
      </c>
      <c r="Q281" s="201">
        <f>+C281-15018.5</f>
        <v>31093.964999999997</v>
      </c>
      <c r="R281" s="136">
        <f>+(P281-G281)^2</f>
        <v>8.8188136475207752E-5</v>
      </c>
      <c r="S281" s="131">
        <v>0.1</v>
      </c>
      <c r="T281" s="136">
        <f>+S281*R281</f>
        <v>8.8188136475207756E-6</v>
      </c>
    </row>
    <row r="282" spans="1:20" ht="12.95" customHeight="1" x14ac:dyDescent="0.2">
      <c r="A282" s="206" t="s">
        <v>517</v>
      </c>
      <c r="B282" s="207" t="s">
        <v>646</v>
      </c>
      <c r="C282" s="208">
        <v>46112.582999999999</v>
      </c>
      <c r="D282" s="208"/>
      <c r="E282" s="129">
        <f>(C282-C$7)/C$8</f>
        <v>25659.456093406297</v>
      </c>
      <c r="F282" s="199">
        <f>ROUND(2*E282,0)/2</f>
        <v>25659.5</v>
      </c>
      <c r="G282" s="130">
        <f>C282-(C$7+F282*C$8)</f>
        <v>-1.0421049999422394E-2</v>
      </c>
      <c r="I282" s="129">
        <f>G282</f>
        <v>-1.0421049999422394E-2</v>
      </c>
      <c r="O282" s="199"/>
      <c r="P282" s="199">
        <f>+D$11+D$12*F282+D$13*F282^2</f>
        <v>-1.9139307096886868E-2</v>
      </c>
      <c r="Q282" s="201">
        <f>+C282-15018.5</f>
        <v>31094.082999999999</v>
      </c>
      <c r="R282" s="136">
        <f>+(P282-G282)^2</f>
        <v>7.6008006817489683E-5</v>
      </c>
      <c r="S282" s="131">
        <v>0.1</v>
      </c>
      <c r="T282" s="136">
        <f>+S282*R282</f>
        <v>7.6008006817489689E-6</v>
      </c>
    </row>
    <row r="283" spans="1:20" ht="12.95" customHeight="1" x14ac:dyDescent="0.2">
      <c r="A283" s="206" t="s">
        <v>518</v>
      </c>
      <c r="B283" s="207"/>
      <c r="C283" s="208">
        <v>46113.417999999998</v>
      </c>
      <c r="D283" s="208"/>
      <c r="E283" s="129">
        <f>(C283-C$7)/C$8</f>
        <v>25662.974165553314</v>
      </c>
      <c r="F283" s="199">
        <f>ROUND(2*E283,0)/2</f>
        <v>25663</v>
      </c>
      <c r="G283" s="130">
        <f>C283-(C$7+F283*C$8)</f>
        <v>-6.131699999968987E-3</v>
      </c>
      <c r="I283" s="129">
        <f>G283</f>
        <v>-6.131699999968987E-3</v>
      </c>
      <c r="O283" s="199"/>
      <c r="P283" s="199">
        <f>+D$11+D$12*F283+D$13*F283^2</f>
        <v>-1.9141779369947418E-2</v>
      </c>
      <c r="Q283" s="201">
        <f>+C283-15018.5</f>
        <v>31094.917999999998</v>
      </c>
      <c r="R283" s="136">
        <f>+(P283-G283)^2</f>
        <v>1.6926216521313836E-4</v>
      </c>
      <c r="S283" s="131">
        <v>0.1</v>
      </c>
      <c r="T283" s="136">
        <f>+S283*R283</f>
        <v>1.6926216521313835E-5</v>
      </c>
    </row>
    <row r="284" spans="1:20" ht="12.95" customHeight="1" x14ac:dyDescent="0.2">
      <c r="A284" s="206" t="s">
        <v>577</v>
      </c>
      <c r="B284" s="64"/>
      <c r="C284" s="208">
        <v>46120.892</v>
      </c>
      <c r="D284" s="208"/>
      <c r="E284" s="129">
        <f>(C284-C$7)/C$8</f>
        <v>25694.464071214217</v>
      </c>
      <c r="F284" s="199">
        <f>ROUND(2*E284,0)/2</f>
        <v>25694.5</v>
      </c>
      <c r="G284" s="130">
        <f>C284-(C$7+F284*C$8)</f>
        <v>-8.5275499950512312E-3</v>
      </c>
      <c r="I284" s="129">
        <f>G284</f>
        <v>-8.5275499950512312E-3</v>
      </c>
      <c r="O284" s="199"/>
      <c r="P284" s="199">
        <f>+D$11+D$12*F284+D$13*F284^2</f>
        <v>-1.9164005625867103E-2</v>
      </c>
      <c r="Q284" s="201">
        <f>+C284-15018.5</f>
        <v>31102.392</v>
      </c>
      <c r="R284" s="136">
        <f>+(P284-G284)^2</f>
        <v>1.1313418838631465E-4</v>
      </c>
      <c r="S284" s="131">
        <v>0.1</v>
      </c>
      <c r="T284" s="136">
        <f>+S284*R284</f>
        <v>1.1313418838631466E-5</v>
      </c>
    </row>
    <row r="285" spans="1:20" ht="12.95" customHeight="1" x14ac:dyDescent="0.2">
      <c r="A285" s="206" t="s">
        <v>518</v>
      </c>
      <c r="B285" s="207"/>
      <c r="C285" s="208">
        <v>46136.44</v>
      </c>
      <c r="D285" s="208"/>
      <c r="E285" s="129">
        <f>(C285-C$7)/C$8</f>
        <v>25759.971838569807</v>
      </c>
      <c r="F285" s="199">
        <f>ROUND(2*E285,0)/2</f>
        <v>25760</v>
      </c>
      <c r="G285" s="130">
        <f>C285-(C$7+F285*C$8)</f>
        <v>-6.6839999926742166E-3</v>
      </c>
      <c r="I285" s="129">
        <f>G285</f>
        <v>-6.6839999926742166E-3</v>
      </c>
      <c r="O285" s="199"/>
      <c r="P285" s="199">
        <f>+D$11+D$12*F285+D$13*F285^2</f>
        <v>-1.9210082656860215E-2</v>
      </c>
      <c r="Q285" s="201">
        <f>+C285-15018.5</f>
        <v>31117.940000000002</v>
      </c>
      <c r="R285" s="136">
        <f>+(P285-G285)^2</f>
        <v>1.56902746910021E-4</v>
      </c>
      <c r="S285" s="131">
        <v>0.1</v>
      </c>
      <c r="T285" s="136">
        <f>+S285*R285</f>
        <v>1.5690274691002099E-5</v>
      </c>
    </row>
    <row r="286" spans="1:20" ht="12.95" customHeight="1" x14ac:dyDescent="0.2">
      <c r="A286" s="206" t="s">
        <v>577</v>
      </c>
      <c r="B286" s="64"/>
      <c r="C286" s="208">
        <v>46140.714999999997</v>
      </c>
      <c r="D286" s="208"/>
      <c r="E286" s="129">
        <f>(C286-C$7)/C$8</f>
        <v>25777.983525310527</v>
      </c>
      <c r="F286" s="199">
        <f>ROUND(2*E286,0)/2</f>
        <v>25778</v>
      </c>
      <c r="G286" s="130">
        <f>C286-(C$7+F286*C$8)</f>
        <v>-3.9102000009734184E-3</v>
      </c>
      <c r="I286" s="129">
        <f>G286</f>
        <v>-3.9102000009734184E-3</v>
      </c>
      <c r="O286" s="199"/>
      <c r="P286" s="199">
        <f>+D$11+D$12*F286+D$13*F286^2</f>
        <v>-1.9222712053820763E-2</v>
      </c>
      <c r="Q286" s="201">
        <f>+C286-15018.5</f>
        <v>31122.214999999997</v>
      </c>
      <c r="R286" s="136">
        <f>+(P286-G286)^2</f>
        <v>2.3447302536859521E-4</v>
      </c>
      <c r="S286" s="131">
        <v>0.1</v>
      </c>
      <c r="T286" s="136">
        <f>+S286*R286</f>
        <v>2.3447302536859521E-5</v>
      </c>
    </row>
    <row r="287" spans="1:20" ht="12.95" customHeight="1" x14ac:dyDescent="0.2">
      <c r="A287" s="206" t="s">
        <v>577</v>
      </c>
      <c r="B287" s="64"/>
      <c r="C287" s="208">
        <v>46142.614999999998</v>
      </c>
      <c r="D287" s="208"/>
      <c r="E287" s="129">
        <f>(C287-C$7)/C$8</f>
        <v>25785.988719417528</v>
      </c>
      <c r="F287" s="199">
        <f>ROUND(2*E287,0)/2</f>
        <v>25786</v>
      </c>
      <c r="G287" s="130">
        <f>C287-(C$7+F287*C$8)</f>
        <v>-2.677399999811314E-3</v>
      </c>
      <c r="I287" s="129">
        <f>G287</f>
        <v>-2.677399999811314E-3</v>
      </c>
      <c r="O287" s="199"/>
      <c r="P287" s="199">
        <f>+D$11+D$12*F287+D$13*F287^2</f>
        <v>-1.9228320553206349E-2</v>
      </c>
      <c r="Q287" s="201">
        <f>+C287-15018.5</f>
        <v>31124.114999999998</v>
      </c>
      <c r="R287" s="136">
        <f>+(P287-G287)^2</f>
        <v>2.7393297116479421E-4</v>
      </c>
      <c r="S287" s="131">
        <v>0.1</v>
      </c>
      <c r="T287" s="136">
        <f>+S287*R287</f>
        <v>2.7393297116479423E-5</v>
      </c>
    </row>
    <row r="288" spans="1:20" ht="12.95" customHeight="1" x14ac:dyDescent="0.2">
      <c r="A288" s="206" t="s">
        <v>519</v>
      </c>
      <c r="B288" s="207" t="s">
        <v>646</v>
      </c>
      <c r="C288" s="208">
        <v>46173.34</v>
      </c>
      <c r="D288" s="208"/>
      <c r="E288" s="129">
        <f>(C288-C$7)/C$8</f>
        <v>25915.441134647783</v>
      </c>
      <c r="F288" s="199">
        <f>ROUND(2*E288,0)/2</f>
        <v>25915.5</v>
      </c>
      <c r="G288" s="130">
        <f>C288-(C$7+F288*C$8)</f>
        <v>-1.3971450003737118E-2</v>
      </c>
      <c r="I288" s="129">
        <f>G288</f>
        <v>-1.3971450003737118E-2</v>
      </c>
      <c r="O288" s="199"/>
      <c r="P288" s="199">
        <f>+D$11+D$12*F288+D$13*F288^2</f>
        <v>-1.9318717261555384E-2</v>
      </c>
      <c r="Q288" s="201">
        <f>+C288-15018.5</f>
        <v>31154.839999999997</v>
      </c>
      <c r="R288" s="136">
        <f>+(P288-G288)^2</f>
        <v>2.859326712653528E-5</v>
      </c>
      <c r="S288" s="131">
        <v>0.1</v>
      </c>
      <c r="T288" s="136">
        <f>+S288*R288</f>
        <v>2.8593267126535281E-6</v>
      </c>
    </row>
    <row r="289" spans="1:20" ht="12.95" customHeight="1" x14ac:dyDescent="0.2">
      <c r="A289" s="206" t="s">
        <v>519</v>
      </c>
      <c r="B289" s="207"/>
      <c r="C289" s="208">
        <v>46175.358</v>
      </c>
      <c r="D289" s="208"/>
      <c r="E289" s="129">
        <f>(C289-C$7)/C$8</f>
        <v>25923.943493441442</v>
      </c>
      <c r="F289" s="199">
        <f>ROUND(2*E289,0)/2</f>
        <v>25924</v>
      </c>
      <c r="G289" s="130">
        <f>C289-(C$7+F289*C$8)</f>
        <v>-1.3411599997198209E-2</v>
      </c>
      <c r="I289" s="129">
        <f>G289</f>
        <v>-1.3411599997198209E-2</v>
      </c>
      <c r="O289" s="199"/>
      <c r="P289" s="199">
        <f>+D$11+D$12*F289+D$13*F289^2</f>
        <v>-1.9324624887022503E-2</v>
      </c>
      <c r="Q289" s="201">
        <f>+C289-15018.5</f>
        <v>31156.858</v>
      </c>
      <c r="R289" s="136">
        <f>+(P289-G289)^2</f>
        <v>3.4963863347681598E-5</v>
      </c>
      <c r="S289" s="131">
        <v>0.1</v>
      </c>
      <c r="T289" s="136">
        <f>+S289*R289</f>
        <v>3.4963863347681601E-6</v>
      </c>
    </row>
    <row r="290" spans="1:20" ht="12.95" customHeight="1" x14ac:dyDescent="0.2">
      <c r="A290" s="206" t="s">
        <v>520</v>
      </c>
      <c r="B290" s="207" t="s">
        <v>646</v>
      </c>
      <c r="C290" s="208">
        <v>46210.368999999999</v>
      </c>
      <c r="D290" s="208"/>
      <c r="E290" s="129">
        <f>(C290-C$7)/C$8</f>
        <v>26071.453941273059</v>
      </c>
      <c r="F290" s="199">
        <f>ROUND(2*E290,0)/2</f>
        <v>26071.5</v>
      </c>
      <c r="G290" s="130">
        <f>C290-(C$7+F290*C$8)</f>
        <v>-1.0931849996268284E-2</v>
      </c>
      <c r="I290" s="129">
        <f>G290</f>
        <v>-1.0931849996268284E-2</v>
      </c>
      <c r="O290" s="199"/>
      <c r="P290" s="199">
        <f>+D$11+D$12*F290+D$13*F290^2</f>
        <v>-1.9426634458217282E-2</v>
      </c>
      <c r="Q290" s="201">
        <f>+C290-15018.5</f>
        <v>31191.868999999999</v>
      </c>
      <c r="R290" s="136">
        <f>+(P290-G290)^2</f>
        <v>7.2161363054970136E-5</v>
      </c>
      <c r="S290" s="131">
        <v>0.1</v>
      </c>
      <c r="T290" s="136">
        <f>+S290*R290</f>
        <v>7.2161363054970136E-6</v>
      </c>
    </row>
    <row r="291" spans="1:20" ht="12.95" customHeight="1" x14ac:dyDescent="0.2">
      <c r="A291" s="206" t="s">
        <v>577</v>
      </c>
      <c r="B291" s="64"/>
      <c r="C291" s="208">
        <v>46230.67</v>
      </c>
      <c r="D291" s="208"/>
      <c r="E291" s="129">
        <f>(C291-C$7)/C$8</f>
        <v>26156.987333676298</v>
      </c>
      <c r="F291" s="199">
        <f>ROUND(2*E291,0)/2</f>
        <v>26157</v>
      </c>
      <c r="G291" s="130">
        <f>C291-(C$7+F291*C$8)</f>
        <v>-3.0063000012887642E-3</v>
      </c>
      <c r="I291" s="129">
        <f>G291</f>
        <v>-3.0063000012887642E-3</v>
      </c>
      <c r="O291" s="199"/>
      <c r="P291" s="199">
        <f>+D$11+D$12*F291+D$13*F291^2</f>
        <v>-1.948532812144383E-2</v>
      </c>
      <c r="Q291" s="201">
        <f>+C291-15018.5</f>
        <v>31212.17</v>
      </c>
      <c r="R291" s="136">
        <f>+(P291-G291)^2</f>
        <v>2.7155836778486141E-4</v>
      </c>
      <c r="S291" s="131">
        <v>0.1</v>
      </c>
      <c r="T291" s="136">
        <f>+S291*R291</f>
        <v>2.7155836778486142E-5</v>
      </c>
    </row>
    <row r="292" spans="1:20" ht="12.95" customHeight="1" x14ac:dyDescent="0.2">
      <c r="A292" s="206" t="s">
        <v>520</v>
      </c>
      <c r="B292" s="207"/>
      <c r="C292" s="208">
        <v>46249.402999999998</v>
      </c>
      <c r="D292" s="208"/>
      <c r="E292" s="129">
        <f>(C292-C$7)/C$8</f>
        <v>26235.914334311237</v>
      </c>
      <c r="F292" s="199">
        <f>ROUND(2*E292,0)/2</f>
        <v>26236</v>
      </c>
      <c r="G292" s="130">
        <f>C292-(C$7+F292*C$8)</f>
        <v>-2.0332399995822925E-2</v>
      </c>
      <c r="I292" s="129">
        <f>G292</f>
        <v>-2.0332399995822925E-2</v>
      </c>
      <c r="O292" s="199"/>
      <c r="P292" s="199">
        <f>+D$11+D$12*F292+D$13*F292^2</f>
        <v>-1.9539274421458381E-2</v>
      </c>
      <c r="Q292" s="201">
        <f>+C292-15018.5</f>
        <v>31230.902999999998</v>
      </c>
      <c r="R292" s="136">
        <f>+(P292-G292)^2</f>
        <v>6.2904817671108817E-7</v>
      </c>
      <c r="S292" s="131">
        <v>0.1</v>
      </c>
      <c r="T292" s="136">
        <f>+S292*R292</f>
        <v>6.2904817671108814E-8</v>
      </c>
    </row>
    <row r="293" spans="1:20" ht="12.95" customHeight="1" x14ac:dyDescent="0.2">
      <c r="A293" s="206" t="s">
        <v>577</v>
      </c>
      <c r="B293" s="64"/>
      <c r="C293" s="208">
        <v>46263.658000000003</v>
      </c>
      <c r="D293" s="208"/>
      <c r="E293" s="129">
        <f>(C293-C$7)/C$8</f>
        <v>26295.974356414019</v>
      </c>
      <c r="F293" s="199">
        <f>ROUND(2*E293,0)/2</f>
        <v>26296</v>
      </c>
      <c r="G293" s="130">
        <f>C293-(C$7+F293*C$8)</f>
        <v>-6.0863999970024452E-3</v>
      </c>
      <c r="I293" s="129">
        <f>G293</f>
        <v>-6.0863999970024452E-3</v>
      </c>
      <c r="O293" s="199"/>
      <c r="P293" s="199">
        <f>+D$11+D$12*F293+D$13*F293^2</f>
        <v>-1.9580063218647255E-2</v>
      </c>
      <c r="Q293" s="201">
        <f>+C293-15018.5</f>
        <v>31245.158000000003</v>
      </c>
      <c r="R293" s="136">
        <f>+(P293-G293)^2</f>
        <v>1.8207894713916979E-4</v>
      </c>
      <c r="S293" s="131">
        <v>0.1</v>
      </c>
      <c r="T293" s="136">
        <f>+S293*R293</f>
        <v>1.8207894713916979E-5</v>
      </c>
    </row>
    <row r="294" spans="1:20" ht="12.95" customHeight="1" x14ac:dyDescent="0.2">
      <c r="A294" s="206" t="s">
        <v>522</v>
      </c>
      <c r="B294" s="207"/>
      <c r="C294" s="208">
        <v>46535.413999999997</v>
      </c>
      <c r="D294" s="208"/>
      <c r="E294" s="129">
        <f>(C294-C$7)/C$8</f>
        <v>27440.95305627778</v>
      </c>
      <c r="F294" s="199">
        <f>ROUND(2*E294,0)/2</f>
        <v>27441</v>
      </c>
      <c r="G294" s="130">
        <f>C294-(C$7+F294*C$8)</f>
        <v>-1.1141900002257898E-2</v>
      </c>
      <c r="I294" s="129">
        <f>G294</f>
        <v>-1.1141900002257898E-2</v>
      </c>
      <c r="O294" s="199"/>
      <c r="P294" s="199">
        <f>+D$11+D$12*F294+D$13*F294^2</f>
        <v>-2.032816227757922E-2</v>
      </c>
      <c r="Q294" s="201">
        <f>+C294-15018.5</f>
        <v>31516.913999999997</v>
      </c>
      <c r="R294" s="136">
        <f>+(P294-G294)^2</f>
        <v>8.4387414590991668E-5</v>
      </c>
      <c r="S294" s="131">
        <v>0.1</v>
      </c>
      <c r="T294" s="136">
        <f>+S294*R294</f>
        <v>8.4387414590991672E-6</v>
      </c>
    </row>
    <row r="295" spans="1:20" ht="12.95" customHeight="1" x14ac:dyDescent="0.2">
      <c r="A295" s="206" t="s">
        <v>522</v>
      </c>
      <c r="B295" s="207" t="s">
        <v>646</v>
      </c>
      <c r="C295" s="208">
        <v>46552.377</v>
      </c>
      <c r="D295" s="208"/>
      <c r="E295" s="129">
        <f>(C295-C$7)/C$8</f>
        <v>27512.422586613055</v>
      </c>
      <c r="F295" s="199">
        <f>ROUND(2*E295,0)/2</f>
        <v>27512.5</v>
      </c>
      <c r="G295" s="130">
        <f>C295-(C$7+F295*C$8)</f>
        <v>-1.8373749997408595E-2</v>
      </c>
      <c r="I295" s="129">
        <f>G295</f>
        <v>-1.8373749997408595E-2</v>
      </c>
      <c r="O295" s="199"/>
      <c r="P295" s="199">
        <f>+D$11+D$12*F295+D$13*F295^2</f>
        <v>-2.0372968290066532E-2</v>
      </c>
      <c r="Q295" s="201">
        <f>+C295-15018.5</f>
        <v>31533.877</v>
      </c>
      <c r="R295" s="136">
        <f>+(P295-G295)^2</f>
        <v>3.9968737816981147E-6</v>
      </c>
      <c r="S295" s="131">
        <v>0.1</v>
      </c>
      <c r="T295" s="136">
        <f>+S295*R295</f>
        <v>3.9968737816981149E-7</v>
      </c>
    </row>
    <row r="296" spans="1:20" ht="12.95" customHeight="1" x14ac:dyDescent="0.2">
      <c r="A296" s="206" t="s">
        <v>577</v>
      </c>
      <c r="B296" s="64"/>
      <c r="C296" s="208">
        <v>46553.694000000003</v>
      </c>
      <c r="D296" s="208"/>
      <c r="E296" s="129">
        <f>(C296-C$7)/C$8</f>
        <v>27517.97145010723</v>
      </c>
      <c r="F296" s="199">
        <f>ROUND(2*E296,0)/2</f>
        <v>27518</v>
      </c>
      <c r="G296" s="130">
        <f>C296-(C$7+F296*C$8)</f>
        <v>-6.7761999962385744E-3</v>
      </c>
      <c r="I296" s="129">
        <f>G296</f>
        <v>-6.7761999962385744E-3</v>
      </c>
      <c r="O296" s="199"/>
      <c r="P296" s="199">
        <f>+D$11+D$12*F296+D$13*F296^2</f>
        <v>-2.0376405609914397E-2</v>
      </c>
      <c r="Q296" s="201">
        <f>+C296-15018.5</f>
        <v>31535.194000000003</v>
      </c>
      <c r="R296" s="136">
        <f>+(P296-G296)^2</f>
        <v>1.8496559273425937E-4</v>
      </c>
      <c r="S296" s="131">
        <v>0.1</v>
      </c>
      <c r="T296" s="136">
        <f>+S296*R296</f>
        <v>1.8496559273425938E-5</v>
      </c>
    </row>
    <row r="297" spans="1:20" ht="12.95" customHeight="1" x14ac:dyDescent="0.2">
      <c r="A297" s="206" t="s">
        <v>577</v>
      </c>
      <c r="B297" s="64"/>
      <c r="C297" s="208">
        <v>46554.633000000002</v>
      </c>
      <c r="D297" s="208"/>
      <c r="E297" s="129">
        <f>(C297-C$7)/C$8</f>
        <v>27521.927701300105</v>
      </c>
      <c r="F297" s="199">
        <f>ROUND(2*E297,0)/2</f>
        <v>27522</v>
      </c>
      <c r="G297" s="130">
        <f>C297-(C$7+F297*C$8)</f>
        <v>-1.7159799994260538E-2</v>
      </c>
      <c r="I297" s="129">
        <f>G297</f>
        <v>-1.7159799994260538E-2</v>
      </c>
      <c r="O297" s="199"/>
      <c r="P297" s="199">
        <f>+D$11+D$12*F297+D$13*F297^2</f>
        <v>-2.0378904644734332E-2</v>
      </c>
      <c r="Q297" s="201">
        <f>+C297-15018.5</f>
        <v>31536.133000000002</v>
      </c>
      <c r="R297" s="136">
        <f>+(P297-G297)^2</f>
        <v>1.0362634750702004E-5</v>
      </c>
      <c r="S297" s="131">
        <v>0.1</v>
      </c>
      <c r="T297" s="136">
        <f>+S297*R297</f>
        <v>1.0362634750702005E-6</v>
      </c>
    </row>
    <row r="298" spans="1:20" ht="12.95" customHeight="1" x14ac:dyDescent="0.2">
      <c r="A298" s="206" t="s">
        <v>577</v>
      </c>
      <c r="B298" s="64"/>
      <c r="C298" s="208">
        <v>46560.69</v>
      </c>
      <c r="D298" s="208"/>
      <c r="E298" s="129">
        <f>(C298-C$7)/C$8</f>
        <v>27547.447417461204</v>
      </c>
      <c r="F298" s="199">
        <f>ROUND(2*E298,0)/2</f>
        <v>27547.5</v>
      </c>
      <c r="G298" s="130">
        <f>C298-(C$7+F298*C$8)</f>
        <v>-1.2480249992222525E-2</v>
      </c>
      <c r="I298" s="129">
        <f>G298</f>
        <v>-1.2480249992222525E-2</v>
      </c>
      <c r="O298" s="199"/>
      <c r="P298" s="199">
        <f>+D$11+D$12*F298+D$13*F298^2</f>
        <v>-2.0394819478629738E-2</v>
      </c>
      <c r="Q298" s="201">
        <f>+C298-15018.5</f>
        <v>31542.190000000002</v>
      </c>
      <c r="R298" s="136">
        <f>+(P298-G298)^2</f>
        <v>6.264041015516814E-5</v>
      </c>
      <c r="S298" s="131">
        <v>0.1</v>
      </c>
      <c r="T298" s="136">
        <f>+S298*R298</f>
        <v>6.2640410155168145E-6</v>
      </c>
    </row>
    <row r="299" spans="1:20" ht="12.95" customHeight="1" x14ac:dyDescent="0.2">
      <c r="A299" s="206" t="s">
        <v>522</v>
      </c>
      <c r="B299" s="207" t="s">
        <v>646</v>
      </c>
      <c r="C299" s="208">
        <v>46561.391000000003</v>
      </c>
      <c r="D299" s="208"/>
      <c r="E299" s="129">
        <f>(C299-C$7)/C$8</f>
        <v>27550.400912760684</v>
      </c>
      <c r="F299" s="199">
        <f>ROUND(2*E299,0)/2</f>
        <v>27550.5</v>
      </c>
      <c r="G299" s="130">
        <f>C299-(C$7+F299*C$8)</f>
        <v>-2.3517949994129594E-2</v>
      </c>
      <c r="I299" s="129">
        <f>G299</f>
        <v>-2.3517949994129594E-2</v>
      </c>
      <c r="O299" s="199"/>
      <c r="P299" s="199">
        <f>+D$11+D$12*F299+D$13*F299^2</f>
        <v>-2.0396689935168459E-2</v>
      </c>
      <c r="Q299" s="201">
        <f>+C299-15018.5</f>
        <v>31542.891000000003</v>
      </c>
      <c r="R299" s="136">
        <f>+(P299-G299)^2</f>
        <v>9.7422643556660697E-6</v>
      </c>
      <c r="S299" s="131">
        <v>0.1</v>
      </c>
      <c r="T299" s="136">
        <f>+S299*R299</f>
        <v>9.7422643556660701E-7</v>
      </c>
    </row>
    <row r="300" spans="1:20" ht="12.95" customHeight="1" x14ac:dyDescent="0.2">
      <c r="A300" s="206" t="s">
        <v>577</v>
      </c>
      <c r="B300" s="64"/>
      <c r="C300" s="208">
        <v>46561.764000000003</v>
      </c>
      <c r="D300" s="208"/>
      <c r="E300" s="129">
        <f>(C300-C$7)/C$8</f>
        <v>27551.972458761687</v>
      </c>
      <c r="F300" s="199">
        <f>ROUND(2*E300,0)/2</f>
        <v>27552</v>
      </c>
      <c r="G300" s="130">
        <f>C300-(C$7+F300*C$8)</f>
        <v>-6.5367999923182651E-3</v>
      </c>
      <c r="I300" s="129">
        <f>G300</f>
        <v>-6.5367999923182651E-3</v>
      </c>
      <c r="O300" s="199"/>
      <c r="P300" s="199">
        <f>+D$11+D$12*F300+D$13*F300^2</f>
        <v>-2.0397625015264598E-2</v>
      </c>
      <c r="Q300" s="201">
        <f>+C300-15018.5</f>
        <v>31543.264000000003</v>
      </c>
      <c r="R300" s="136">
        <f>+(P300-G300)^2</f>
        <v>1.9212247031673521E-4</v>
      </c>
      <c r="S300" s="131">
        <v>0.1</v>
      </c>
      <c r="T300" s="136">
        <f>+S300*R300</f>
        <v>1.9212247031673524E-5</v>
      </c>
    </row>
    <row r="301" spans="1:20" ht="12.95" customHeight="1" x14ac:dyDescent="0.2">
      <c r="A301" s="206" t="s">
        <v>522</v>
      </c>
      <c r="B301" s="207"/>
      <c r="C301" s="208">
        <v>46573.383999999998</v>
      </c>
      <c r="D301" s="208"/>
      <c r="E301" s="129">
        <f>(C301-C$7)/C$8</f>
        <v>27600.930540616042</v>
      </c>
      <c r="F301" s="199">
        <f>ROUND(2*E301,0)/2</f>
        <v>27601</v>
      </c>
      <c r="G301" s="130">
        <f>C301-(C$7+F301*C$8)</f>
        <v>-1.6485899999679532E-2</v>
      </c>
      <c r="I301" s="129">
        <f>G301</f>
        <v>-1.6485899999679532E-2</v>
      </c>
      <c r="O301" s="199"/>
      <c r="P301" s="199">
        <f>+D$11+D$12*F301+D$13*F301^2</f>
        <v>-2.0428116645868761E-2</v>
      </c>
      <c r="Q301" s="201">
        <f>+C301-15018.5</f>
        <v>31554.883999999998</v>
      </c>
      <c r="R301" s="136">
        <f>+(P301-G301)^2</f>
        <v>1.5541072085491451E-5</v>
      </c>
      <c r="S301" s="131">
        <v>0.1</v>
      </c>
      <c r="T301" s="136">
        <f>+S301*R301</f>
        <v>1.5541072085491452E-6</v>
      </c>
    </row>
    <row r="302" spans="1:20" ht="12.95" customHeight="1" x14ac:dyDescent="0.2">
      <c r="A302" s="206" t="s">
        <v>522</v>
      </c>
      <c r="B302" s="207"/>
      <c r="C302" s="208">
        <v>46606.377</v>
      </c>
      <c r="D302" s="208"/>
      <c r="E302" s="129">
        <f>(C302-C$7)/C$8</f>
        <v>27739.938629654032</v>
      </c>
      <c r="F302" s="199">
        <f>ROUND(2*E302,0)/2</f>
        <v>27740</v>
      </c>
      <c r="G302" s="130">
        <f>C302-(C$7+F302*C$8)</f>
        <v>-1.4565999998012558E-2</v>
      </c>
      <c r="I302" s="129">
        <f>G302</f>
        <v>-1.4565999998012558E-2</v>
      </c>
      <c r="O302" s="199"/>
      <c r="P302" s="199">
        <f>+D$11+D$12*F302+D$13*F302^2</f>
        <v>-2.0514039673391452E-2</v>
      </c>
      <c r="Q302" s="201">
        <f>+C302-15018.5</f>
        <v>31587.877</v>
      </c>
      <c r="R302" s="136">
        <f>+(P302-G302)^2</f>
        <v>3.5379175979881459E-5</v>
      </c>
      <c r="S302" s="131">
        <v>0.1</v>
      </c>
      <c r="T302" s="136">
        <f>+S302*R302</f>
        <v>3.5379175979881459E-6</v>
      </c>
    </row>
    <row r="303" spans="1:20" ht="12.95" customHeight="1" x14ac:dyDescent="0.2">
      <c r="A303" s="206" t="s">
        <v>522</v>
      </c>
      <c r="B303" s="207"/>
      <c r="C303" s="208">
        <v>46610.394999999997</v>
      </c>
      <c r="D303" s="208"/>
      <c r="E303" s="129">
        <f>(C303-C$7)/C$8</f>
        <v>27756.867508560288</v>
      </c>
      <c r="F303" s="199">
        <f>ROUND(2*E303,0)/2</f>
        <v>27757</v>
      </c>
      <c r="G303" s="130">
        <f>C303-(C$7+F303*C$8)</f>
        <v>-3.1446300003153738E-2</v>
      </c>
      <c r="I303" s="129">
        <f>G303</f>
        <v>-3.1446300003153738E-2</v>
      </c>
      <c r="O303" s="199"/>
      <c r="P303" s="199">
        <f>+D$11+D$12*F303+D$13*F303^2</f>
        <v>-2.0524490029492772E-2</v>
      </c>
      <c r="Q303" s="201">
        <f>+C303-15018.5</f>
        <v>31591.894999999997</v>
      </c>
      <c r="R303" s="136">
        <f>+(P303-G303)^2</f>
        <v>1.1928593310076013E-4</v>
      </c>
      <c r="S303" s="131">
        <v>0.1</v>
      </c>
      <c r="T303" s="136">
        <f>+S303*R303</f>
        <v>1.1928593310076015E-5</v>
      </c>
    </row>
    <row r="304" spans="1:20" ht="12.95" customHeight="1" x14ac:dyDescent="0.2">
      <c r="A304" s="206" t="s">
        <v>524</v>
      </c>
      <c r="B304" s="207"/>
      <c r="C304" s="208">
        <v>46821.417000000001</v>
      </c>
      <c r="D304" s="208"/>
      <c r="E304" s="129">
        <f>(C304-C$7)/C$8</f>
        <v>28645.958072163892</v>
      </c>
      <c r="F304" s="199">
        <f>ROUND(2*E304,0)/2</f>
        <v>28646</v>
      </c>
      <c r="G304" s="130">
        <f>C304-(C$7+F304*C$8)</f>
        <v>-9.9513999957707711E-3</v>
      </c>
      <c r="I304" s="129">
        <f>G304</f>
        <v>-9.9513999957707711E-3</v>
      </c>
      <c r="O304" s="199"/>
      <c r="P304" s="199">
        <f>+D$11+D$12*F304+D$13*F304^2</f>
        <v>-2.1053301625966896E-2</v>
      </c>
      <c r="Q304" s="201">
        <f>+C304-15018.5</f>
        <v>31802.917000000001</v>
      </c>
      <c r="R304" s="136">
        <f>+(P304-G304)^2</f>
        <v>1.232522198065514E-4</v>
      </c>
      <c r="S304" s="131">
        <v>0.1</v>
      </c>
      <c r="T304" s="136">
        <f>+S304*R304</f>
        <v>1.232522198065514E-5</v>
      </c>
    </row>
    <row r="305" spans="1:20" ht="12.95" customHeight="1" x14ac:dyDescent="0.2">
      <c r="A305" s="206" t="s">
        <v>577</v>
      </c>
      <c r="B305" s="64"/>
      <c r="C305" s="208">
        <v>46875.648000000001</v>
      </c>
      <c r="D305" s="208"/>
      <c r="E305" s="129">
        <f>(C305-C$7)/C$8</f>
        <v>28874.44737827788</v>
      </c>
      <c r="F305" s="199">
        <f>ROUND(2*E305,0)/2</f>
        <v>28874.5</v>
      </c>
      <c r="G305" s="130">
        <f>C305-(C$7+F305*C$8)</f>
        <v>-1.2489549997553695E-2</v>
      </c>
      <c r="I305" s="129">
        <f>G305</f>
        <v>-1.2489549997553695E-2</v>
      </c>
      <c r="O305" s="199"/>
      <c r="P305" s="199">
        <f>+D$11+D$12*F305+D$13*F305^2</f>
        <v>-2.1183616956472046E-2</v>
      </c>
      <c r="Q305" s="201">
        <f>+C305-15018.5</f>
        <v>31857.148000000001</v>
      </c>
      <c r="R305" s="136">
        <f>+(P305-G305)^2</f>
        <v>7.5586800286155789E-5</v>
      </c>
      <c r="S305" s="131">
        <v>0.1</v>
      </c>
      <c r="T305" s="136">
        <f>+S305*R305</f>
        <v>7.5586800286155796E-6</v>
      </c>
    </row>
    <row r="306" spans="1:20" ht="12.95" customHeight="1" x14ac:dyDescent="0.2">
      <c r="A306" s="206" t="s">
        <v>577</v>
      </c>
      <c r="B306" s="64"/>
      <c r="C306" s="208">
        <v>46875.775000000001</v>
      </c>
      <c r="D306" s="208"/>
      <c r="E306" s="129">
        <f>(C306-C$7)/C$8</f>
        <v>28874.982462305034</v>
      </c>
      <c r="F306" s="199">
        <f>ROUND(2*E306,0)/2</f>
        <v>28875</v>
      </c>
      <c r="G306" s="130">
        <f>C306-(C$7+F306*C$8)</f>
        <v>-4.1624999939813279E-3</v>
      </c>
      <c r="I306" s="129">
        <f>G306</f>
        <v>-4.1624999939813279E-3</v>
      </c>
      <c r="O306" s="199"/>
      <c r="P306" s="199">
        <f>+D$11+D$12*F306+D$13*F306^2</f>
        <v>-2.1183899596911342E-2</v>
      </c>
      <c r="Q306" s="201">
        <f>+C306-15018.5</f>
        <v>31857.275000000001</v>
      </c>
      <c r="R306" s="136">
        <f>+(P306-G306)^2</f>
        <v>2.8972804444262607E-4</v>
      </c>
      <c r="S306" s="131">
        <v>0.1</v>
      </c>
      <c r="T306" s="136">
        <f>+S306*R306</f>
        <v>2.8972804444262607E-5</v>
      </c>
    </row>
    <row r="307" spans="1:20" ht="12.95" customHeight="1" x14ac:dyDescent="0.2">
      <c r="A307" s="206" t="s">
        <v>524</v>
      </c>
      <c r="B307" s="207"/>
      <c r="C307" s="208">
        <v>46892.372000000003</v>
      </c>
      <c r="D307" s="208"/>
      <c r="E307" s="129">
        <f>(C307-C$7)/C$8</f>
        <v>28944.909939459692</v>
      </c>
      <c r="F307" s="199">
        <f>ROUND(2*E307,0)/2</f>
        <v>28945</v>
      </c>
      <c r="G307" s="130">
        <f>C307-(C$7+F307*C$8)</f>
        <v>-2.1375499993155245E-2</v>
      </c>
      <c r="I307" s="129">
        <f>G307</f>
        <v>-2.1375499993155245E-2</v>
      </c>
      <c r="O307" s="199"/>
      <c r="P307" s="199">
        <f>+D$11+D$12*F307+D$13*F307^2</f>
        <v>-2.1223360927329175E-2</v>
      </c>
      <c r="Q307" s="201">
        <f>+C307-15018.5</f>
        <v>31873.872000000003</v>
      </c>
      <c r="R307" s="136">
        <f>+(P307-G307)^2</f>
        <v>2.314629535042906E-8</v>
      </c>
      <c r="S307" s="131">
        <v>0.1</v>
      </c>
      <c r="T307" s="136">
        <f>+S307*R307</f>
        <v>2.3146295350429063E-9</v>
      </c>
    </row>
    <row r="308" spans="1:20" ht="12.95" customHeight="1" x14ac:dyDescent="0.2">
      <c r="A308" s="206" t="s">
        <v>525</v>
      </c>
      <c r="B308" s="207"/>
      <c r="C308" s="208">
        <v>46901.391000000003</v>
      </c>
      <c r="D308" s="208"/>
      <c r="E308" s="129">
        <f>(C308-C$7)/C$8</f>
        <v>28982.909331907591</v>
      </c>
      <c r="F308" s="199">
        <f>ROUND(2*E308,0)/2</f>
        <v>28983</v>
      </c>
      <c r="G308" s="130">
        <f>C308-(C$7+F308*C$8)</f>
        <v>-2.1519699992495589E-2</v>
      </c>
      <c r="I308" s="129">
        <f>G308</f>
        <v>-2.1519699992495589E-2</v>
      </c>
      <c r="O308" s="199"/>
      <c r="P308" s="199">
        <f>+D$11+D$12*F308+D$13*F308^2</f>
        <v>-2.1244692703097964E-2</v>
      </c>
      <c r="Q308" s="201">
        <f>+C308-15018.5</f>
        <v>31882.891000000003</v>
      </c>
      <c r="R308" s="136">
        <f>+(P308-G308)^2</f>
        <v>7.5629009221828878E-8</v>
      </c>
      <c r="S308" s="131">
        <v>0.1</v>
      </c>
      <c r="T308" s="136">
        <f>+S308*R308</f>
        <v>7.5629009221828874E-9</v>
      </c>
    </row>
    <row r="309" spans="1:20" ht="12.95" customHeight="1" x14ac:dyDescent="0.2">
      <c r="A309" s="206" t="s">
        <v>524</v>
      </c>
      <c r="B309" s="207"/>
      <c r="C309" s="208">
        <v>46903.534</v>
      </c>
      <c r="D309" s="208"/>
      <c r="E309" s="129">
        <f>(C309-C$7)/C$8</f>
        <v>28991.938348208259</v>
      </c>
      <c r="F309" s="199">
        <f>ROUND(2*E309,0)/2</f>
        <v>28992</v>
      </c>
      <c r="G309" s="130">
        <f>C309-(C$7+F309*C$8)</f>
        <v>-1.4632799997343682E-2</v>
      </c>
      <c r="I309" s="129">
        <f>G309</f>
        <v>-1.4632799997343682E-2</v>
      </c>
      <c r="O309" s="199"/>
      <c r="P309" s="199">
        <f>+D$11+D$12*F309+D$13*F309^2</f>
        <v>-2.1249735680258515E-2</v>
      </c>
      <c r="Q309" s="201">
        <f>+C309-15018.5</f>
        <v>31885.034</v>
      </c>
      <c r="R309" s="136">
        <f>+(P309-G309)^2</f>
        <v>4.3783837831831593E-5</v>
      </c>
      <c r="S309" s="131">
        <v>0.1</v>
      </c>
      <c r="T309" s="136">
        <f>+S309*R309</f>
        <v>4.3783837831831595E-6</v>
      </c>
    </row>
    <row r="310" spans="1:20" ht="12.95" customHeight="1" x14ac:dyDescent="0.2">
      <c r="A310" s="206" t="s">
        <v>525</v>
      </c>
      <c r="B310" s="207" t="s">
        <v>646</v>
      </c>
      <c r="C310" s="208">
        <v>46904.364999999998</v>
      </c>
      <c r="D310" s="208"/>
      <c r="E310" s="129">
        <f>(C310-C$7)/C$8</f>
        <v>28995.43956731505</v>
      </c>
      <c r="F310" s="199">
        <f>ROUND(2*E310,0)/2</f>
        <v>28995.5</v>
      </c>
      <c r="G310" s="130">
        <f>C310-(C$7+F310*C$8)</f>
        <v>-1.4343449998705182E-2</v>
      </c>
      <c r="I310" s="129">
        <f>G310</f>
        <v>-1.4343449998705182E-2</v>
      </c>
      <c r="O310" s="199"/>
      <c r="P310" s="199">
        <f>+D$11+D$12*F310+D$13*F310^2</f>
        <v>-2.1251695877661226E-2</v>
      </c>
      <c r="Q310" s="201">
        <f>+C310-15018.5</f>
        <v>31885.864999999998</v>
      </c>
      <c r="R310" s="136">
        <f>+(P310-G310)^2</f>
        <v>4.7723861124113162E-5</v>
      </c>
      <c r="S310" s="131">
        <v>0.1</v>
      </c>
      <c r="T310" s="136">
        <f>+S310*R310</f>
        <v>4.7723861124113165E-6</v>
      </c>
    </row>
    <row r="311" spans="1:20" ht="12.95" customHeight="1" x14ac:dyDescent="0.2">
      <c r="A311" s="206" t="s">
        <v>577</v>
      </c>
      <c r="B311" s="64"/>
      <c r="C311" s="208">
        <v>46915.639000000003</v>
      </c>
      <c r="D311" s="208"/>
      <c r="E311" s="129">
        <f>(C311-C$7)/C$8</f>
        <v>29042.93986118996</v>
      </c>
      <c r="F311" s="199">
        <f>ROUND(2*E311,0)/2</f>
        <v>29043</v>
      </c>
      <c r="G311" s="130">
        <f>C311-(C$7+F311*C$8)</f>
        <v>-1.4273699991463218E-2</v>
      </c>
      <c r="I311" s="129">
        <f>G311</f>
        <v>-1.4273699991463218E-2</v>
      </c>
      <c r="O311" s="199"/>
      <c r="P311" s="199">
        <f>+D$11+D$12*F311+D$13*F311^2</f>
        <v>-2.1278245378977233E-2</v>
      </c>
      <c r="Q311" s="201">
        <f>+C311-15018.5</f>
        <v>31897.139000000003</v>
      </c>
      <c r="R311" s="136">
        <f>+(P311-G311)^2</f>
        <v>4.906365608574386E-5</v>
      </c>
      <c r="S311" s="131">
        <v>0.1</v>
      </c>
      <c r="T311" s="136">
        <f>+S311*R311</f>
        <v>4.9063656085743865E-6</v>
      </c>
    </row>
    <row r="312" spans="1:20" ht="12.95" customHeight="1" x14ac:dyDescent="0.2">
      <c r="A312" s="206" t="s">
        <v>524</v>
      </c>
      <c r="B312" s="207"/>
      <c r="C312" s="208">
        <v>46939.373</v>
      </c>
      <c r="D312" s="208"/>
      <c r="E312" s="129">
        <f>(C312-C$7)/C$8</f>
        <v>29142.937375366513</v>
      </c>
      <c r="F312" s="199">
        <f>ROUND(2*E312,0)/2</f>
        <v>29143</v>
      </c>
      <c r="G312" s="130">
        <f>C312-(C$7+F312*C$8)</f>
        <v>-1.4863699994748458E-2</v>
      </c>
      <c r="I312" s="129">
        <f>G312</f>
        <v>-1.4863699994748458E-2</v>
      </c>
      <c r="O312" s="199"/>
      <c r="P312" s="199">
        <f>+D$11+D$12*F312+D$13*F312^2</f>
        <v>-2.133381528004237E-2</v>
      </c>
      <c r="Q312" s="201">
        <f>+C312-15018.5</f>
        <v>31920.873</v>
      </c>
      <c r="R312" s="136">
        <f>+(P312-G312)^2</f>
        <v>4.1862391804993919E-5</v>
      </c>
      <c r="S312" s="131">
        <v>0.1</v>
      </c>
      <c r="T312" s="136">
        <f>+S312*R312</f>
        <v>4.1862391804993921E-6</v>
      </c>
    </row>
    <row r="313" spans="1:20" ht="12.95" customHeight="1" x14ac:dyDescent="0.2">
      <c r="A313" s="206" t="s">
        <v>526</v>
      </c>
      <c r="B313" s="207"/>
      <c r="C313" s="208">
        <v>46976.398999999998</v>
      </c>
      <c r="D313" s="208"/>
      <c r="E313" s="129">
        <f>(C313-C$7)/C$8</f>
        <v>29298.937542211603</v>
      </c>
      <c r="F313" s="199">
        <f>ROUND(2*E313,0)/2</f>
        <v>29299</v>
      </c>
      <c r="G313" s="130">
        <f>C313-(C$7+F313*C$8)</f>
        <v>-1.4824099998804741E-2</v>
      </c>
      <c r="I313" s="129">
        <f>G313</f>
        <v>-1.4824099998804741E-2</v>
      </c>
      <c r="O313" s="199"/>
      <c r="P313" s="199">
        <f>+D$11+D$12*F313+D$13*F313^2</f>
        <v>-2.1419627667104871E-2</v>
      </c>
      <c r="Q313" s="201">
        <f>+C313-15018.5</f>
        <v>31957.898999999998</v>
      </c>
      <c r="R313" s="136">
        <f>+(P313-G313)^2</f>
        <v>4.350098522331256E-5</v>
      </c>
      <c r="S313" s="131">
        <v>0.1</v>
      </c>
      <c r="T313" s="136">
        <f>+S313*R313</f>
        <v>4.3500985223312564E-6</v>
      </c>
    </row>
    <row r="314" spans="1:20" ht="12.95" customHeight="1" x14ac:dyDescent="0.2">
      <c r="A314" s="206" t="s">
        <v>577</v>
      </c>
      <c r="B314" s="64"/>
      <c r="C314" s="208">
        <v>47219.803</v>
      </c>
      <c r="D314" s="208"/>
      <c r="E314" s="129">
        <f>(C314-C$7)/C$8</f>
        <v>30324.46189295877</v>
      </c>
      <c r="F314" s="199">
        <f>ROUND(2*E314,0)/2</f>
        <v>30324.5</v>
      </c>
      <c r="G314" s="130">
        <f>C314-(C$7+F314*C$8)</f>
        <v>-9.0445499954512343E-3</v>
      </c>
      <c r="I314" s="129">
        <f>G314</f>
        <v>-9.0445499954512343E-3</v>
      </c>
      <c r="O314" s="199"/>
      <c r="P314" s="199">
        <f>+D$11+D$12*F314+D$13*F314^2</f>
        <v>-2.1957136932590125E-2</v>
      </c>
      <c r="Q314" s="201">
        <f>+C314-15018.5</f>
        <v>32201.303</v>
      </c>
      <c r="R314" s="136">
        <f>+(P314-G314)^2</f>
        <v>1.6673490140916992E-4</v>
      </c>
      <c r="S314" s="131">
        <v>0.1</v>
      </c>
      <c r="T314" s="136">
        <f>+S314*R314</f>
        <v>1.6673490140916994E-5</v>
      </c>
    </row>
    <row r="315" spans="1:20" ht="12.95" customHeight="1" x14ac:dyDescent="0.2">
      <c r="A315" s="206" t="s">
        <v>528</v>
      </c>
      <c r="B315" s="207"/>
      <c r="C315" s="208">
        <v>47263.595999999998</v>
      </c>
      <c r="D315" s="208"/>
      <c r="E315" s="129">
        <f>(C315-C$7)/C$8</f>
        <v>30508.973190604938</v>
      </c>
      <c r="F315" s="199">
        <f>ROUND(2*E315,0)/2</f>
        <v>30509</v>
      </c>
      <c r="G315" s="130">
        <f>C315-(C$7+F315*C$8)</f>
        <v>-6.3631000011810102E-3</v>
      </c>
      <c r="I315" s="129">
        <f>G315</f>
        <v>-6.3631000011810102E-3</v>
      </c>
      <c r="O315" s="199"/>
      <c r="P315" s="199">
        <f>+D$11+D$12*F315+D$13*F315^2</f>
        <v>-2.2048940845297575E-2</v>
      </c>
      <c r="Q315" s="201">
        <f>+C315-15018.5</f>
        <v>32245.095999999998</v>
      </c>
      <c r="R315" s="136">
        <f>+(P315-G315)^2</f>
        <v>2.4604560298695547E-4</v>
      </c>
      <c r="S315" s="131">
        <v>0.1</v>
      </c>
      <c r="T315" s="136">
        <f>+S315*R315</f>
        <v>2.4604560298695549E-5</v>
      </c>
    </row>
    <row r="316" spans="1:20" ht="12.95" customHeight="1" x14ac:dyDescent="0.2">
      <c r="A316" s="206" t="s">
        <v>528</v>
      </c>
      <c r="B316" s="207"/>
      <c r="C316" s="208">
        <v>47263.603000000003</v>
      </c>
      <c r="D316" s="208"/>
      <c r="E316" s="129">
        <f>(C316-C$7)/C$8</f>
        <v>30509.002683425355</v>
      </c>
      <c r="F316" s="199">
        <f>ROUND(2*E316,0)/2</f>
        <v>30509</v>
      </c>
      <c r="G316" s="130">
        <f>C316-(C$7+F316*C$8)</f>
        <v>6.3690000388305634E-4</v>
      </c>
      <c r="I316" s="129">
        <f>G316</f>
        <v>6.3690000388305634E-4</v>
      </c>
      <c r="O316" s="199"/>
      <c r="P316" s="199">
        <f>+D$11+D$12*F316+D$13*F316^2</f>
        <v>-2.2048940845297575E-2</v>
      </c>
      <c r="Q316" s="201">
        <f>+C316-15018.5</f>
        <v>32245.103000000003</v>
      </c>
      <c r="R316" s="136">
        <f>+(P316-G316)^2</f>
        <v>5.1464737503435255E-4</v>
      </c>
      <c r="S316" s="131">
        <v>0.1</v>
      </c>
      <c r="T316" s="136">
        <f>+S316*R316</f>
        <v>5.1464737503435255E-5</v>
      </c>
    </row>
    <row r="317" spans="1:20" ht="12.95" customHeight="1" x14ac:dyDescent="0.2">
      <c r="A317" s="206" t="s">
        <v>530</v>
      </c>
      <c r="B317" s="207" t="s">
        <v>646</v>
      </c>
      <c r="C317" s="208">
        <v>47266.322999999997</v>
      </c>
      <c r="D317" s="208"/>
      <c r="E317" s="129">
        <f>(C317-C$7)/C$8</f>
        <v>30520.462750778504</v>
      </c>
      <c r="F317" s="199">
        <f>ROUND(2*E317,0)/2</f>
        <v>30520.5</v>
      </c>
      <c r="G317" s="130">
        <f>C317-(C$7+F317*C$8)</f>
        <v>-8.8409500021953136E-3</v>
      </c>
      <c r="I317" s="129">
        <f>G317</f>
        <v>-8.8409500021953136E-3</v>
      </c>
      <c r="O317" s="199"/>
      <c r="P317" s="199">
        <f>+D$11+D$12*F317+D$13*F317^2</f>
        <v>-2.205461356152031E-2</v>
      </c>
      <c r="Q317" s="201">
        <f>+C317-15018.5</f>
        <v>32247.822999999997</v>
      </c>
      <c r="R317" s="136">
        <f>+(P317-G317)^2</f>
        <v>1.7460090465903333E-4</v>
      </c>
      <c r="S317" s="131">
        <v>0.1</v>
      </c>
      <c r="T317" s="136">
        <f>+S317*R317</f>
        <v>1.7460090465903332E-5</v>
      </c>
    </row>
    <row r="318" spans="1:20" ht="12.95" customHeight="1" x14ac:dyDescent="0.2">
      <c r="A318" s="206" t="s">
        <v>530</v>
      </c>
      <c r="B318" s="207" t="s">
        <v>646</v>
      </c>
      <c r="C318" s="208">
        <v>47273.436000000002</v>
      </c>
      <c r="D318" s="208"/>
      <c r="E318" s="129">
        <f>(C318-C$7)/C$8</f>
        <v>30550.43166955909</v>
      </c>
      <c r="F318" s="199">
        <f>ROUND(2*E318,0)/2</f>
        <v>30550.5</v>
      </c>
      <c r="G318" s="130">
        <f>C318-(C$7+F318*C$8)</f>
        <v>-1.6217949996644165E-2</v>
      </c>
      <c r="I318" s="129">
        <f>G318</f>
        <v>-1.6217949996644165E-2</v>
      </c>
      <c r="O318" s="199"/>
      <c r="P318" s="199">
        <f>+D$11+D$12*F318+D$13*F318^2</f>
        <v>-2.2069384621940136E-2</v>
      </c>
      <c r="Q318" s="201">
        <f>+C318-15018.5</f>
        <v>32254.936000000002</v>
      </c>
      <c r="R318" s="136">
        <f>+(P318-G318)^2</f>
        <v>3.423928717411259E-5</v>
      </c>
      <c r="S318" s="131">
        <v>0.1</v>
      </c>
      <c r="T318" s="136">
        <f>+S318*R318</f>
        <v>3.4239287174112593E-6</v>
      </c>
    </row>
    <row r="319" spans="1:20" ht="12.95" customHeight="1" x14ac:dyDescent="0.2">
      <c r="A319" s="206" t="s">
        <v>530</v>
      </c>
      <c r="B319" s="207"/>
      <c r="C319" s="208">
        <v>47276.417000000001</v>
      </c>
      <c r="D319" s="208"/>
      <c r="E319" s="129">
        <f>(C319-C$7)/C$8</f>
        <v>30562.991397786962</v>
      </c>
      <c r="F319" s="199">
        <f>ROUND(2*E319,0)/2</f>
        <v>30563</v>
      </c>
      <c r="G319" s="130">
        <f>C319-(C$7+F319*C$8)</f>
        <v>-2.0416999977896921E-3</v>
      </c>
      <c r="I319" s="129">
        <f>G319</f>
        <v>-2.0416999977896921E-3</v>
      </c>
      <c r="O319" s="199"/>
      <c r="P319" s="199">
        <f>+D$11+D$12*F319+D$13*F319^2</f>
        <v>-2.2075527568667517E-2</v>
      </c>
      <c r="Q319" s="201">
        <f>+C319-15018.5</f>
        <v>32257.917000000001</v>
      </c>
      <c r="R319" s="136">
        <f>+(P319-G319)^2</f>
        <v>4.0135424713966451E-4</v>
      </c>
      <c r="S319" s="131">
        <v>0.1</v>
      </c>
      <c r="T319" s="136">
        <f>+S319*R319</f>
        <v>4.0135424713966451E-5</v>
      </c>
    </row>
    <row r="320" spans="1:20" ht="12.95" customHeight="1" x14ac:dyDescent="0.2">
      <c r="A320" s="206" t="s">
        <v>530</v>
      </c>
      <c r="B320" s="207"/>
      <c r="C320" s="208">
        <v>47303.47</v>
      </c>
      <c r="D320" s="208"/>
      <c r="E320" s="129">
        <f>(C320-C$7)/C$8</f>
        <v>30676.972722090435</v>
      </c>
      <c r="F320" s="199">
        <f>ROUND(2*E320,0)/2</f>
        <v>30677</v>
      </c>
      <c r="G320" s="130">
        <f>C320-(C$7+F320*C$8)</f>
        <v>-6.474299996625632E-3</v>
      </c>
      <c r="I320" s="129">
        <f>G320</f>
        <v>-6.474299996625632E-3</v>
      </c>
      <c r="O320" s="199"/>
      <c r="P320" s="199">
        <f>+D$11+D$12*F320+D$13*F320^2</f>
        <v>-2.213123467897769E-2</v>
      </c>
      <c r="Q320" s="201">
        <f>+C320-15018.5</f>
        <v>32284.97</v>
      </c>
      <c r="R320" s="136">
        <f>+(P320-G320)^2</f>
        <v>2.4513960364743874E-4</v>
      </c>
      <c r="S320" s="131">
        <v>0.1</v>
      </c>
      <c r="T320" s="136">
        <f>+S320*R320</f>
        <v>2.4513960364743876E-5</v>
      </c>
    </row>
    <row r="321" spans="1:20" ht="12.95" customHeight="1" x14ac:dyDescent="0.2">
      <c r="A321" s="206" t="s">
        <v>528</v>
      </c>
      <c r="B321" s="207" t="s">
        <v>646</v>
      </c>
      <c r="C321" s="208">
        <v>47330.398999999998</v>
      </c>
      <c r="D321" s="208"/>
      <c r="E321" s="129">
        <f>(C321-C$7)/C$8</f>
        <v>30790.431602146909</v>
      </c>
      <c r="F321" s="199">
        <f>ROUND(2*E321,0)/2</f>
        <v>30790.5</v>
      </c>
      <c r="G321" s="130">
        <f>C321-(C$7+F321*C$8)</f>
        <v>-1.6233950002060737E-2</v>
      </c>
      <c r="I321" s="129">
        <f>G321</f>
        <v>-1.6233950002060737E-2</v>
      </c>
      <c r="O321" s="199"/>
      <c r="P321" s="199">
        <f>+D$11+D$12*F321+D$13*F321^2</f>
        <v>-2.2186130642427471E-2</v>
      </c>
      <c r="Q321" s="201">
        <f>+C321-15018.5</f>
        <v>32311.898999999998</v>
      </c>
      <c r="R321" s="136">
        <f>+(P321-G321)^2</f>
        <v>3.5428454375556535E-5</v>
      </c>
      <c r="S321" s="131">
        <v>0.1</v>
      </c>
      <c r="T321" s="136">
        <f>+S321*R321</f>
        <v>3.5428454375556538E-6</v>
      </c>
    </row>
    <row r="322" spans="1:20" ht="12.95" customHeight="1" x14ac:dyDescent="0.2">
      <c r="A322" s="206" t="s">
        <v>531</v>
      </c>
      <c r="B322" s="207"/>
      <c r="C322" s="208">
        <v>47590.423000000003</v>
      </c>
      <c r="D322" s="208"/>
      <c r="E322" s="129">
        <f>(C322-C$7)/C$8</f>
        <v>31885.980335030035</v>
      </c>
      <c r="F322" s="199">
        <f>ROUND(2*E322,0)/2</f>
        <v>31886</v>
      </c>
      <c r="G322" s="130">
        <f>C322-(C$7+F322*C$8)</f>
        <v>-4.6673999968334101E-3</v>
      </c>
      <c r="I322" s="129">
        <f>G322</f>
        <v>-4.6673999968334101E-3</v>
      </c>
      <c r="O322" s="199"/>
      <c r="P322" s="199">
        <f>+D$11+D$12*F322+D$13*F322^2</f>
        <v>-2.2686911525685961E-2</v>
      </c>
      <c r="Q322" s="201">
        <f>+C322-15018.5</f>
        <v>32571.923000000003</v>
      </c>
      <c r="R322" s="136">
        <f>+(P322-G322)^2</f>
        <v>3.2470279573844997E-4</v>
      </c>
      <c r="S322" s="131">
        <v>0.1</v>
      </c>
      <c r="T322" s="136">
        <f>+S322*R322</f>
        <v>3.2470279573844997E-5</v>
      </c>
    </row>
    <row r="323" spans="1:20" ht="12.95" customHeight="1" x14ac:dyDescent="0.2">
      <c r="A323" s="206" t="s">
        <v>531</v>
      </c>
      <c r="B323" s="207" t="s">
        <v>646</v>
      </c>
      <c r="C323" s="208">
        <v>47612.370999999999</v>
      </c>
      <c r="D323" s="208"/>
      <c r="E323" s="129">
        <f>(C323-C$7)/C$8</f>
        <v>31978.452966746012</v>
      </c>
      <c r="F323" s="199">
        <f>ROUND(2*E323,0)/2</f>
        <v>31978.5</v>
      </c>
      <c r="G323" s="130">
        <f>C323-(C$7+F323*C$8)</f>
        <v>-1.1163149996718857E-2</v>
      </c>
      <c r="I323" s="129">
        <f>G323</f>
        <v>-1.1163149996718857E-2</v>
      </c>
      <c r="O323" s="199"/>
      <c r="P323" s="199">
        <f>+D$11+D$12*F323+D$13*F323^2</f>
        <v>-2.2726783365871767E-2</v>
      </c>
      <c r="Q323" s="201">
        <f>+C323-15018.5</f>
        <v>32593.870999999999</v>
      </c>
      <c r="R323" s="136">
        <f>+(P323-G323)^2</f>
        <v>1.3371761669618668E-4</v>
      </c>
      <c r="S323" s="131">
        <v>0.1</v>
      </c>
      <c r="T323" s="136">
        <f>+S323*R323</f>
        <v>1.3371761669618669E-5</v>
      </c>
    </row>
    <row r="324" spans="1:20" ht="12.95" customHeight="1" x14ac:dyDescent="0.2">
      <c r="A324" s="206" t="s">
        <v>531</v>
      </c>
      <c r="B324" s="207"/>
      <c r="C324" s="208">
        <v>47613.438999999998</v>
      </c>
      <c r="D324" s="208"/>
      <c r="E324" s="129">
        <f>(C324-C$7)/C$8</f>
        <v>31982.952728486151</v>
      </c>
      <c r="F324" s="199">
        <f>ROUND(2*E324,0)/2</f>
        <v>31983</v>
      </c>
      <c r="G324" s="130">
        <f>C324-(C$7+F324*C$8)</f>
        <v>-1.1219699998036958E-2</v>
      </c>
      <c r="I324" s="129">
        <f>G324</f>
        <v>-1.1219699998036958E-2</v>
      </c>
      <c r="O324" s="199"/>
      <c r="P324" s="199">
        <f>+D$11+D$12*F324+D$13*F324^2</f>
        <v>-2.272871349514799E-2</v>
      </c>
      <c r="Q324" s="201">
        <f>+C324-15018.5</f>
        <v>32594.938999999998</v>
      </c>
      <c r="R324" s="136">
        <f>+(P324-G324)^2</f>
        <v>1.3245739167668389E-4</v>
      </c>
      <c r="S324" s="131">
        <v>0.1</v>
      </c>
      <c r="T324" s="136">
        <f>+S324*R324</f>
        <v>1.3245739167668391E-5</v>
      </c>
    </row>
    <row r="325" spans="1:20" ht="12.95" customHeight="1" x14ac:dyDescent="0.2">
      <c r="A325" s="206" t="s">
        <v>577</v>
      </c>
      <c r="B325" s="64"/>
      <c r="C325" s="208">
        <v>47640.62</v>
      </c>
      <c r="D325" s="208"/>
      <c r="E325" s="129">
        <f>(C325-C$7)/C$8</f>
        <v>32097.473350076853</v>
      </c>
      <c r="F325" s="199">
        <f>ROUND(2*E325,0)/2</f>
        <v>32097.5</v>
      </c>
      <c r="G325" s="130">
        <f>C325-(C$7+F325*C$8)</f>
        <v>-6.3252499967347831E-3</v>
      </c>
      <c r="I325" s="129">
        <f>G325</f>
        <v>-6.3252499967347831E-3</v>
      </c>
      <c r="O325" s="199"/>
      <c r="P325" s="199">
        <f>+D$11+D$12*F325+D$13*F325^2</f>
        <v>-2.2777525460931685E-2</v>
      </c>
      <c r="Q325" s="201">
        <f>+C325-15018.5</f>
        <v>32622.120000000003</v>
      </c>
      <c r="R325" s="136">
        <f>+(P325-G325)^2</f>
        <v>2.706773679498154E-4</v>
      </c>
      <c r="S325" s="131">
        <v>0.1</v>
      </c>
      <c r="T325" s="136">
        <f>+S325*R325</f>
        <v>2.7067736794981543E-5</v>
      </c>
    </row>
    <row r="326" spans="1:20" ht="12.95" customHeight="1" x14ac:dyDescent="0.2">
      <c r="A326" s="206" t="s">
        <v>532</v>
      </c>
      <c r="B326" s="207" t="s">
        <v>646</v>
      </c>
      <c r="C326" s="208">
        <v>47958.430999999997</v>
      </c>
      <c r="D326" s="208"/>
      <c r="E326" s="129">
        <f>(C326-C$7)/C$8</f>
        <v>33436.493741834172</v>
      </c>
      <c r="F326" s="199">
        <f>ROUND(2*E326,0)/2</f>
        <v>33436.5</v>
      </c>
      <c r="G326" s="130">
        <f>C326-(C$7+F326*C$8)</f>
        <v>-1.4853500033495948E-3</v>
      </c>
      <c r="I326" s="129">
        <f>G326</f>
        <v>-1.4853500033495948E-3</v>
      </c>
      <c r="O326" s="199"/>
      <c r="P326" s="199">
        <f>+D$11+D$12*F326+D$13*F326^2</f>
        <v>-2.3305625381243786E-2</v>
      </c>
      <c r="Q326" s="201">
        <f>+C326-15018.5</f>
        <v>32939.930999999997</v>
      </c>
      <c r="R326" s="136">
        <f>+(P326-G326)^2</f>
        <v>4.7612441756713552E-4</v>
      </c>
      <c r="S326" s="131">
        <v>0.1</v>
      </c>
      <c r="T326" s="136">
        <f>+S326*R326</f>
        <v>4.7612441756713557E-5</v>
      </c>
    </row>
    <row r="327" spans="1:20" ht="12.95" customHeight="1" x14ac:dyDescent="0.2">
      <c r="A327" s="206" t="s">
        <v>532</v>
      </c>
      <c r="B327" s="207" t="s">
        <v>646</v>
      </c>
      <c r="C327" s="208">
        <v>47969.343000000001</v>
      </c>
      <c r="D327" s="208"/>
      <c r="E327" s="129">
        <f>(C327-C$7)/C$8</f>
        <v>33482.468835568696</v>
      </c>
      <c r="F327" s="199">
        <f>ROUND(2*E327,0)/2</f>
        <v>33482.5</v>
      </c>
      <c r="G327" s="130">
        <f>C327-(C$7+F327*C$8)</f>
        <v>-7.3967499993159436E-3</v>
      </c>
      <c r="I327" s="129">
        <f>G327</f>
        <v>-7.3967499993159436E-3</v>
      </c>
      <c r="O327" s="199"/>
      <c r="P327" s="199">
        <f>+D$11+D$12*F327+D$13*F327^2</f>
        <v>-2.3322369187898994E-2</v>
      </c>
      <c r="Q327" s="201">
        <f>+C327-15018.5</f>
        <v>32950.843000000001</v>
      </c>
      <c r="R327" s="136">
        <f>+(P327-G327)^2</f>
        <v>2.5362534653976466E-4</v>
      </c>
      <c r="S327" s="131">
        <v>0.1</v>
      </c>
      <c r="T327" s="136">
        <f>+S327*R327</f>
        <v>2.5362534653976466E-5</v>
      </c>
    </row>
    <row r="328" spans="1:20" ht="12.95" customHeight="1" x14ac:dyDescent="0.2">
      <c r="A328" s="206" t="s">
        <v>533</v>
      </c>
      <c r="B328" s="207" t="s">
        <v>646</v>
      </c>
      <c r="C328" s="208">
        <v>47983.353000000003</v>
      </c>
      <c r="D328" s="208"/>
      <c r="E328" s="129">
        <f>(C328-C$7)/C$8</f>
        <v>33541.49660895767</v>
      </c>
      <c r="F328" s="199">
        <f>ROUND(2*E328,0)/2</f>
        <v>33541.5</v>
      </c>
      <c r="G328" s="130">
        <f>C328-(C$7+F328*C$8)</f>
        <v>-8.0484999489272013E-4</v>
      </c>
      <c r="I328" s="129">
        <f>G328</f>
        <v>-8.0484999489272013E-4</v>
      </c>
      <c r="O328" s="199"/>
      <c r="P328" s="199">
        <f>+D$11+D$12*F328+D$13*F328^2</f>
        <v>-2.3343708949828606E-2</v>
      </c>
      <c r="Q328" s="201">
        <f>+C328-15018.5</f>
        <v>32964.853000000003</v>
      </c>
      <c r="R328" s="136">
        <f>+(P328-G328)^2</f>
        <v>5.0800016299049359E-4</v>
      </c>
      <c r="S328" s="131">
        <v>0.1</v>
      </c>
      <c r="T328" s="136">
        <f>+S328*R328</f>
        <v>5.0800016299049365E-5</v>
      </c>
    </row>
    <row r="329" spans="1:20" ht="12.95" customHeight="1" x14ac:dyDescent="0.2">
      <c r="A329" s="206" t="s">
        <v>577</v>
      </c>
      <c r="B329" s="64"/>
      <c r="C329" s="208">
        <v>47985.599999999999</v>
      </c>
      <c r="D329" s="208"/>
      <c r="E329" s="129">
        <f>(C329-C$7)/C$8</f>
        <v>33550.963804304185</v>
      </c>
      <c r="F329" s="199">
        <f>ROUND(2*E329,0)/2</f>
        <v>33551</v>
      </c>
      <c r="G329" s="130">
        <f>C329-(C$7+F329*C$8)</f>
        <v>-8.5908999972161837E-3</v>
      </c>
      <c r="I329" s="129">
        <f>G329</f>
        <v>-8.5908999972161837E-3</v>
      </c>
      <c r="O329" s="199"/>
      <c r="P329" s="199">
        <f>+D$11+D$12*F329+D$13*F329^2</f>
        <v>-2.3347130728194575E-2</v>
      </c>
      <c r="Q329" s="201">
        <f>+C329-15018.5</f>
        <v>32967.1</v>
      </c>
      <c r="R329" s="136">
        <f>+(P329-G329)^2</f>
        <v>2.1774634538587105E-4</v>
      </c>
      <c r="S329" s="131">
        <v>0.1</v>
      </c>
      <c r="T329" s="136">
        <f>+S329*R329</f>
        <v>2.1774634538587105E-5</v>
      </c>
    </row>
    <row r="330" spans="1:20" ht="12.95" customHeight="1" x14ac:dyDescent="0.2">
      <c r="A330" s="206" t="s">
        <v>533</v>
      </c>
      <c r="B330" s="207"/>
      <c r="C330" s="208">
        <v>48013.362999999998</v>
      </c>
      <c r="D330" s="208"/>
      <c r="E330" s="129">
        <f>(C330-C$7)/C$8</f>
        <v>33667.936543247641</v>
      </c>
      <c r="F330" s="199">
        <f>ROUND(2*E330,0)/2</f>
        <v>33668</v>
      </c>
      <c r="G330" s="130">
        <f>C330-(C$7+F330*C$8)</f>
        <v>-1.506119999976363E-2</v>
      </c>
      <c r="I330" s="129">
        <f>G330</f>
        <v>-1.506119999976363E-2</v>
      </c>
      <c r="O330" s="199"/>
      <c r="P330" s="199">
        <f>+D$11+D$12*F330+D$13*F330^2</f>
        <v>-2.3388947735704387E-2</v>
      </c>
      <c r="Q330" s="201">
        <f>+C330-15018.5</f>
        <v>32994.862999999998</v>
      </c>
      <c r="R330" s="136">
        <f>+(P330-G330)^2</f>
        <v>6.9351382353466387E-5</v>
      </c>
      <c r="S330" s="131">
        <v>0.1</v>
      </c>
      <c r="T330" s="136">
        <f>+S330*R330</f>
        <v>6.9351382353466387E-6</v>
      </c>
    </row>
    <row r="331" spans="1:20" ht="12.95" customHeight="1" x14ac:dyDescent="0.2">
      <c r="A331" s="206" t="s">
        <v>534</v>
      </c>
      <c r="B331" s="207"/>
      <c r="C331" s="208">
        <v>48232.675000000003</v>
      </c>
      <c r="D331" s="208"/>
      <c r="E331" s="129">
        <f>(C331-C$7)/C$8</f>
        <v>34591.955032718099</v>
      </c>
      <c r="F331" s="199">
        <f>ROUND(2*E331,0)/2</f>
        <v>34592</v>
      </c>
      <c r="G331" s="130">
        <f>C331-(C$7+F331*C$8)</f>
        <v>-1.067279999551829E-2</v>
      </c>
      <c r="I331" s="129">
        <f>G331</f>
        <v>-1.067279999551829E-2</v>
      </c>
      <c r="O331" s="199"/>
      <c r="P331" s="199">
        <f>+D$11+D$12*F331+D$13*F331^2</f>
        <v>-2.3698079991127111E-2</v>
      </c>
      <c r="Q331" s="201">
        <f>+C331-15018.5</f>
        <v>33214.175000000003</v>
      </c>
      <c r="R331" s="136">
        <f>+(P331-G331)^2</f>
        <v>1.6965791896400735E-4</v>
      </c>
      <c r="S331" s="131">
        <v>0.1</v>
      </c>
      <c r="T331" s="136">
        <f>+S331*R331</f>
        <v>1.6965791896400736E-5</v>
      </c>
    </row>
    <row r="332" spans="1:20" ht="12.95" customHeight="1" x14ac:dyDescent="0.2">
      <c r="A332" s="206" t="s">
        <v>577</v>
      </c>
      <c r="B332" s="64"/>
      <c r="C332" s="208">
        <v>48331.775999999998</v>
      </c>
      <c r="D332" s="208"/>
      <c r="E332" s="129">
        <f>(C332-C$7)/C$8</f>
        <v>35009.493317558889</v>
      </c>
      <c r="F332" s="199">
        <f>ROUND(2*E332,0)/2</f>
        <v>35009.5</v>
      </c>
      <c r="G332" s="130">
        <f>C332-(C$7+F332*C$8)</f>
        <v>-1.58604999887757E-3</v>
      </c>
      <c r="I332" s="129">
        <f>G332</f>
        <v>-1.58604999887757E-3</v>
      </c>
      <c r="O332" s="199"/>
      <c r="P332" s="199">
        <f>+D$11+D$12*F332+D$13*F332^2</f>
        <v>-2.3825463693068989E-2</v>
      </c>
      <c r="Q332" s="201">
        <f>+C332-15018.5</f>
        <v>33313.275999999998</v>
      </c>
      <c r="R332" s="136">
        <f>+(P332-G332)^2</f>
        <v>4.9459152146138878E-4</v>
      </c>
      <c r="S332" s="131">
        <v>0.1</v>
      </c>
      <c r="T332" s="136">
        <f>+S332*R332</f>
        <v>4.9459152146138883E-5</v>
      </c>
    </row>
    <row r="333" spans="1:20" ht="12.95" customHeight="1" x14ac:dyDescent="0.2">
      <c r="A333" s="206" t="s">
        <v>577</v>
      </c>
      <c r="B333" s="64"/>
      <c r="C333" s="208">
        <v>48348.612000000001</v>
      </c>
      <c r="D333" s="208"/>
      <c r="E333" s="129">
        <f>(C333-C$7)/C$8</f>
        <v>35080.427763867017</v>
      </c>
      <c r="F333" s="199">
        <f>ROUND(2*E333,0)/2</f>
        <v>35080.5</v>
      </c>
      <c r="G333" s="130">
        <f>C333-(C$7+F333*C$8)</f>
        <v>-1.7144949997600634E-2</v>
      </c>
      <c r="I333" s="129">
        <f>G333</f>
        <v>-1.7144949997600634E-2</v>
      </c>
      <c r="O333" s="199"/>
      <c r="P333" s="199">
        <f>+D$11+D$12*F333+D$13*F333^2</f>
        <v>-2.3846365192279999E-2</v>
      </c>
      <c r="Q333" s="201">
        <f>+C333-15018.5</f>
        <v>33330.112000000001</v>
      </c>
      <c r="R333" s="136">
        <f>+(P333-G333)^2</f>
        <v>4.4908965611479472E-5</v>
      </c>
      <c r="S333" s="131">
        <v>0.1</v>
      </c>
      <c r="T333" s="136">
        <f>+S333*R333</f>
        <v>4.4908965611479472E-6</v>
      </c>
    </row>
    <row r="334" spans="1:20" ht="12.95" customHeight="1" x14ac:dyDescent="0.2">
      <c r="A334" s="206" t="s">
        <v>535</v>
      </c>
      <c r="B334" s="207" t="s">
        <v>646</v>
      </c>
      <c r="C334" s="208">
        <v>48357.404000000002</v>
      </c>
      <c r="D334" s="208"/>
      <c r="E334" s="129">
        <f>(C334-C$7)/C$8</f>
        <v>35117.470746282139</v>
      </c>
      <c r="F334" s="199">
        <f>ROUND(2*E334,0)/2</f>
        <v>35117.5</v>
      </c>
      <c r="G334" s="130">
        <f>C334-(C$7+F334*C$8)</f>
        <v>-6.9432499949471094E-3</v>
      </c>
      <c r="I334" s="129">
        <f>G334</f>
        <v>-6.9432499949471094E-3</v>
      </c>
      <c r="O334" s="199"/>
      <c r="P334" s="199">
        <f>+D$11+D$12*F334+D$13*F334^2</f>
        <v>-2.3857169804311025E-2</v>
      </c>
      <c r="Q334" s="201">
        <f>+C334-15018.5</f>
        <v>33338.904000000002</v>
      </c>
      <c r="R334" s="136">
        <f>+(P334-G334)^2</f>
        <v>2.8608068331759307E-4</v>
      </c>
      <c r="S334" s="131">
        <v>0.1</v>
      </c>
      <c r="T334" s="136">
        <f>+S334*R334</f>
        <v>2.8608068331759309E-5</v>
      </c>
    </row>
    <row r="335" spans="1:20" ht="12.95" customHeight="1" x14ac:dyDescent="0.2">
      <c r="A335" s="206" t="s">
        <v>577</v>
      </c>
      <c r="B335" s="64"/>
      <c r="C335" s="208">
        <v>48357.637000000002</v>
      </c>
      <c r="D335" s="208"/>
      <c r="E335" s="129">
        <f>(C335-C$7)/C$8</f>
        <v>35118.452435875261</v>
      </c>
      <c r="F335" s="199">
        <f>ROUND(2*E335,0)/2</f>
        <v>35118.5</v>
      </c>
      <c r="G335" s="130">
        <f>C335-(C$7+F335*C$8)</f>
        <v>-1.1289149995718617E-2</v>
      </c>
      <c r="I335" s="129">
        <f>G335</f>
        <v>-1.1289149995718617E-2</v>
      </c>
      <c r="O335" s="199"/>
      <c r="P335" s="199">
        <f>+D$11+D$12*F335+D$13*F335^2</f>
        <v>-2.3857460986692076E-2</v>
      </c>
      <c r="Q335" s="201">
        <f>+C335-15018.5</f>
        <v>33339.137000000002</v>
      </c>
      <c r="R335" s="136">
        <f>+(P335-G335)^2</f>
        <v>1.5796244116582424E-4</v>
      </c>
      <c r="S335" s="131">
        <v>0.1</v>
      </c>
      <c r="T335" s="136">
        <f>+S335*R335</f>
        <v>1.5796244116582423E-5</v>
      </c>
    </row>
    <row r="336" spans="1:20" ht="12.95" customHeight="1" x14ac:dyDescent="0.2">
      <c r="A336" s="206" t="s">
        <v>538</v>
      </c>
      <c r="B336" s="207" t="s">
        <v>646</v>
      </c>
      <c r="C336" s="208">
        <v>48385.398000000001</v>
      </c>
      <c r="D336" s="208"/>
      <c r="E336" s="129">
        <f>(C336-C$7)/C$8</f>
        <v>35235.416748298594</v>
      </c>
      <c r="F336" s="199">
        <f>ROUND(2*E336,0)/2</f>
        <v>35235.5</v>
      </c>
      <c r="G336" s="130">
        <f>C336-(C$7+F336*C$8)</f>
        <v>-1.9759449998673517E-2</v>
      </c>
      <c r="I336" s="129">
        <f>G336</f>
        <v>-1.9759449998673517E-2</v>
      </c>
      <c r="O336" s="199"/>
      <c r="P336" s="199">
        <f>+D$11+D$12*F336+D$13*F336^2</f>
        <v>-2.3891226261658037E-2</v>
      </c>
      <c r="Q336" s="201">
        <f>+C336-15018.5</f>
        <v>33366.898000000001</v>
      </c>
      <c r="R336" s="136">
        <f>+(P336-G336)^2</f>
        <v>1.7071575087362324E-5</v>
      </c>
      <c r="S336" s="131">
        <v>0.1</v>
      </c>
      <c r="T336" s="136">
        <f>+S336*R336</f>
        <v>1.7071575087362325E-6</v>
      </c>
    </row>
    <row r="337" spans="1:20" ht="12.95" customHeight="1" x14ac:dyDescent="0.2">
      <c r="A337" s="206" t="s">
        <v>538</v>
      </c>
      <c r="B337" s="207" t="s">
        <v>646</v>
      </c>
      <c r="C337" s="208">
        <v>48390.396999999997</v>
      </c>
      <c r="D337" s="208"/>
      <c r="E337" s="129">
        <f>(C337-C$7)/C$8</f>
        <v>35256.4788353201</v>
      </c>
      <c r="F337" s="199">
        <f>ROUND(2*E337,0)/2</f>
        <v>35256.5</v>
      </c>
      <c r="G337" s="130">
        <f>C337-(C$7+F337*C$8)</f>
        <v>-5.0233500005560927E-3</v>
      </c>
      <c r="I337" s="129">
        <f>G337</f>
        <v>-5.0233500005560927E-3</v>
      </c>
      <c r="O337" s="199"/>
      <c r="P337" s="199">
        <f>+D$11+D$12*F337+D$13*F337^2</f>
        <v>-2.3897223079925662E-2</v>
      </c>
      <c r="Q337" s="201">
        <f>+C337-15018.5</f>
        <v>33371.896999999997</v>
      </c>
      <c r="R337" s="136">
        <f>+(P337-G337)^2</f>
        <v>3.5622308501615137E-4</v>
      </c>
      <c r="S337" s="131">
        <v>0.1</v>
      </c>
      <c r="T337" s="136">
        <f>+S337*R337</f>
        <v>3.5622308501615135E-5</v>
      </c>
    </row>
    <row r="338" spans="1:20" ht="12.95" customHeight="1" x14ac:dyDescent="0.2">
      <c r="A338" s="206" t="s">
        <v>577</v>
      </c>
      <c r="B338" s="64"/>
      <c r="C338" s="208">
        <v>48397.625999999997</v>
      </c>
      <c r="D338" s="208"/>
      <c r="E338" s="129">
        <f>(C338-C$7)/C$8</f>
        <v>35286.936492267188</v>
      </c>
      <c r="F338" s="199">
        <f>ROUND(2*E338,0)/2</f>
        <v>35287</v>
      </c>
      <c r="G338" s="130">
        <f>C338-(C$7+F338*C$8)</f>
        <v>-1.5073299997311551E-2</v>
      </c>
      <c r="I338" s="129">
        <f>G338</f>
        <v>-1.5073299997311551E-2</v>
      </c>
      <c r="O338" s="199"/>
      <c r="P338" s="199">
        <f>+D$11+D$12*F338+D$13*F338^2</f>
        <v>-2.3905898264096351E-2</v>
      </c>
      <c r="Q338" s="201">
        <f>+C338-15018.5</f>
        <v>33379.125999999997</v>
      </c>
      <c r="R338" s="136">
        <f>+(P338-G338)^2</f>
        <v>7.8014792142409842E-5</v>
      </c>
      <c r="S338" s="131">
        <v>0.1</v>
      </c>
      <c r="T338" s="136">
        <f>+S338*R338</f>
        <v>7.8014792142409842E-6</v>
      </c>
    </row>
    <row r="339" spans="1:20" ht="12.95" customHeight="1" x14ac:dyDescent="0.2">
      <c r="A339" s="206" t="s">
        <v>577</v>
      </c>
      <c r="B339" s="64"/>
      <c r="C339" s="208">
        <v>48411.633999999998</v>
      </c>
      <c r="D339" s="208"/>
      <c r="E339" s="129">
        <f>(C339-C$7)/C$8</f>
        <v>35345.955839136048</v>
      </c>
      <c r="F339" s="199">
        <f>ROUND(2*E339,0)/2</f>
        <v>35346</v>
      </c>
      <c r="G339" s="130">
        <f>C339-(C$7+F339*C$8)</f>
        <v>-1.0481400000571739E-2</v>
      </c>
      <c r="I339" s="129">
        <f>G339</f>
        <v>-1.0481400000571739E-2</v>
      </c>
      <c r="O339" s="199"/>
      <c r="P339" s="199">
        <f>+D$11+D$12*F339+D$13*F339^2</f>
        <v>-2.3922563852544043E-2</v>
      </c>
      <c r="Q339" s="201">
        <f>+C339-15018.5</f>
        <v>33393.133999999998</v>
      </c>
      <c r="R339" s="136">
        <f>+(P339-G339)^2</f>
        <v>1.8066488569556694E-4</v>
      </c>
      <c r="S339" s="131">
        <v>0.1</v>
      </c>
      <c r="T339" s="136">
        <f>+S339*R339</f>
        <v>1.8066488569556695E-5</v>
      </c>
    </row>
    <row r="340" spans="1:20" ht="12.95" customHeight="1" x14ac:dyDescent="0.2">
      <c r="A340" s="206" t="s">
        <v>577</v>
      </c>
      <c r="B340" s="64"/>
      <c r="C340" s="208">
        <v>48654.904999999999</v>
      </c>
      <c r="D340" s="208"/>
      <c r="E340" s="129">
        <f>(C340-C$7)/C$8</f>
        <v>36370.919826295722</v>
      </c>
      <c r="F340" s="199">
        <f>ROUND(2*E340,0)/2</f>
        <v>36371</v>
      </c>
      <c r="G340" s="130">
        <f>C340-(C$7+F340*C$8)</f>
        <v>-1.9028900002012961E-2</v>
      </c>
      <c r="I340" s="129">
        <f>G340</f>
        <v>-1.9028900002012961E-2</v>
      </c>
      <c r="O340" s="199"/>
      <c r="P340" s="199">
        <f>+D$11+D$12*F340+D$13*F340^2</f>
        <v>-2.4187702734480954E-2</v>
      </c>
      <c r="Q340" s="201">
        <f>+C340-15018.5</f>
        <v>33636.404999999999</v>
      </c>
      <c r="R340" s="136">
        <f>+(P340-G340)^2</f>
        <v>2.6613245632519232E-5</v>
      </c>
      <c r="S340" s="131">
        <v>0.1</v>
      </c>
      <c r="T340" s="136">
        <f>+S340*R340</f>
        <v>2.6613245632519234E-6</v>
      </c>
    </row>
    <row r="341" spans="1:20" ht="12.95" customHeight="1" x14ac:dyDescent="0.2">
      <c r="A341" s="206" t="s">
        <v>577</v>
      </c>
      <c r="B341" s="64"/>
      <c r="C341" s="208">
        <v>48709.733999999997</v>
      </c>
      <c r="D341" s="208"/>
      <c r="E341" s="129">
        <f>(C341-C$7)/C$8</f>
        <v>36601.928661923375</v>
      </c>
      <c r="F341" s="199">
        <f>ROUND(2*E341,0)/2</f>
        <v>36602</v>
      </c>
      <c r="G341" s="130">
        <f>C341-(C$7+F341*C$8)</f>
        <v>-1.693179999710992E-2</v>
      </c>
      <c r="I341" s="129">
        <f>G341</f>
        <v>-1.693179999710992E-2</v>
      </c>
      <c r="O341" s="199"/>
      <c r="P341" s="199">
        <f>+D$11+D$12*F341+D$13*F341^2</f>
        <v>-2.4241087039150455E-2</v>
      </c>
      <c r="Q341" s="201">
        <f>+C341-15018.5</f>
        <v>33691.233999999997</v>
      </c>
      <c r="R341" s="136">
        <f>+(P341-G341)^2</f>
        <v>5.342567706294168E-5</v>
      </c>
      <c r="S341" s="131">
        <v>0.1</v>
      </c>
      <c r="T341" s="136">
        <f>+S341*R341</f>
        <v>5.3425677062941685E-6</v>
      </c>
    </row>
    <row r="342" spans="1:20" ht="12.95" customHeight="1" x14ac:dyDescent="0.2">
      <c r="A342" s="206" t="s">
        <v>543</v>
      </c>
      <c r="B342" s="207" t="s">
        <v>646</v>
      </c>
      <c r="C342" s="208">
        <v>48720.319000000003</v>
      </c>
      <c r="D342" s="208"/>
      <c r="E342" s="129">
        <f>(C342-C$7)/C$8</f>
        <v>36646.526019619494</v>
      </c>
      <c r="F342" s="199">
        <f>ROUND(2*E342,0)/2</f>
        <v>36646.5</v>
      </c>
      <c r="G342" s="130">
        <f>C342-(C$7+F342*C$8)</f>
        <v>6.1756500072078779E-3</v>
      </c>
      <c r="I342" s="129">
        <f>G342</f>
        <v>6.1756500072078779E-3</v>
      </c>
      <c r="O342" s="199"/>
      <c r="P342" s="199">
        <f>+D$11+D$12*F342+D$13*F342^2</f>
        <v>-2.4251101907603049E-2</v>
      </c>
      <c r="Q342" s="201">
        <f>+C342-15018.5</f>
        <v>33701.819000000003</v>
      </c>
      <c r="R342" s="136">
        <f>+(P342-G342)^2</f>
        <v>9.2578723208545043E-4</v>
      </c>
      <c r="S342" s="131">
        <v>0.1</v>
      </c>
      <c r="T342" s="136">
        <f>+S342*R342</f>
        <v>9.2578723208545046E-5</v>
      </c>
    </row>
    <row r="343" spans="1:20" ht="12.95" customHeight="1" x14ac:dyDescent="0.2">
      <c r="A343" s="206" t="s">
        <v>543</v>
      </c>
      <c r="B343" s="207" t="s">
        <v>646</v>
      </c>
      <c r="C343" s="208">
        <v>48737.387000000002</v>
      </c>
      <c r="D343" s="208"/>
      <c r="E343" s="129">
        <f>(C343-C$7)/C$8</f>
        <v>36718.437942260665</v>
      </c>
      <c r="F343" s="199">
        <f>ROUND(2*E343,0)/2</f>
        <v>36718.5</v>
      </c>
      <c r="G343" s="130">
        <f>C343-(C$7+F343*C$8)</f>
        <v>-1.4729149996128399E-2</v>
      </c>
      <c r="I343" s="129">
        <f>G343</f>
        <v>-1.4729149996128399E-2</v>
      </c>
      <c r="O343" s="199"/>
      <c r="P343" s="199">
        <f>+D$11+D$12*F343+D$13*F343^2</f>
        <v>-2.4267121609790027E-2</v>
      </c>
      <c r="Q343" s="201">
        <f>+C343-15018.5</f>
        <v>33718.887000000002</v>
      </c>
      <c r="R343" s="136">
        <f>+(P343-G343)^2</f>
        <v>9.0972902503014998E-5</v>
      </c>
      <c r="S343" s="131">
        <v>0.1</v>
      </c>
      <c r="T343" s="136">
        <f>+S343*R343</f>
        <v>9.0972902503014998E-6</v>
      </c>
    </row>
    <row r="344" spans="1:20" ht="12.95" customHeight="1" x14ac:dyDescent="0.2">
      <c r="A344" s="206" t="s">
        <v>543</v>
      </c>
      <c r="B344" s="207" t="s">
        <v>646</v>
      </c>
      <c r="C344" s="208">
        <v>48760.413999999997</v>
      </c>
      <c r="D344" s="208"/>
      <c r="E344" s="129">
        <f>(C344-C$7)/C$8</f>
        <v>36815.456681577394</v>
      </c>
      <c r="F344" s="199">
        <f>ROUND(2*E344,0)/2</f>
        <v>36815.5</v>
      </c>
      <c r="G344" s="130">
        <f>C344-(C$7+F344*C$8)</f>
        <v>-1.0281449998728931E-2</v>
      </c>
      <c r="I344" s="129">
        <f>G344</f>
        <v>-1.0281449998728931E-2</v>
      </c>
      <c r="O344" s="199"/>
      <c r="P344" s="199">
        <f>+D$11+D$12*F344+D$13*F344^2</f>
        <v>-2.4288343856195493E-2</v>
      </c>
      <c r="Q344" s="201">
        <f>+C344-15018.5</f>
        <v>33741.913999999997</v>
      </c>
      <c r="R344" s="136">
        <f>+(P344-G344)^2</f>
        <v>1.9619307553433451E-4</v>
      </c>
      <c r="S344" s="131">
        <v>0.1</v>
      </c>
      <c r="T344" s="136">
        <f>+S344*R344</f>
        <v>1.9619307553433451E-5</v>
      </c>
    </row>
    <row r="345" spans="1:20" ht="12.95" customHeight="1" x14ac:dyDescent="0.2">
      <c r="A345" s="206" t="s">
        <v>577</v>
      </c>
      <c r="B345" s="64"/>
      <c r="C345" s="208">
        <v>48762.663</v>
      </c>
      <c r="D345" s="208"/>
      <c r="E345" s="129">
        <f>(C345-C$7)/C$8</f>
        <v>36824.93230344406</v>
      </c>
      <c r="F345" s="199">
        <f>ROUND(2*E345,0)/2</f>
        <v>36825</v>
      </c>
      <c r="G345" s="130">
        <f>C345-(C$7+F345*C$8)</f>
        <v>-1.6067499993368983E-2</v>
      </c>
      <c r="I345" s="129">
        <f>G345</f>
        <v>-1.6067499993368983E-2</v>
      </c>
      <c r="O345" s="199"/>
      <c r="P345" s="199">
        <f>+D$11+D$12*F345+D$13*F345^2</f>
        <v>-2.4290400114108296E-2</v>
      </c>
      <c r="Q345" s="201">
        <f>+C345-15018.5</f>
        <v>33744.163</v>
      </c>
      <c r="R345" s="136">
        <f>+(P345-G345)^2</f>
        <v>6.7616086395654598E-5</v>
      </c>
      <c r="S345" s="131">
        <v>0.1</v>
      </c>
      <c r="T345" s="136">
        <f>+S345*R345</f>
        <v>6.76160863956546E-6</v>
      </c>
    </row>
    <row r="346" spans="1:20" ht="12.95" customHeight="1" x14ac:dyDescent="0.2">
      <c r="A346" s="206" t="s">
        <v>543</v>
      </c>
      <c r="B346" s="207" t="s">
        <v>646</v>
      </c>
      <c r="C346" s="208">
        <v>48788.415999999997</v>
      </c>
      <c r="D346" s="208"/>
      <c r="E346" s="129">
        <f>(C346-C$7)/C$8</f>
        <v>36933.436389674309</v>
      </c>
      <c r="F346" s="199">
        <f>ROUND(2*E346,0)/2</f>
        <v>36933.5</v>
      </c>
      <c r="G346" s="130">
        <f>C346-(C$7+F346*C$8)</f>
        <v>-1.5097650000825524E-2</v>
      </c>
      <c r="I346" s="129">
        <f>G346</f>
        <v>-1.5097650000825524E-2</v>
      </c>
      <c r="O346" s="199"/>
      <c r="P346" s="199">
        <f>+D$11+D$12*F346+D$13*F346^2</f>
        <v>-2.4313603697779396E-2</v>
      </c>
      <c r="Q346" s="201">
        <f>+C346-15018.5</f>
        <v>33769.915999999997</v>
      </c>
      <c r="R346" s="136">
        <f>+(P346-G346)^2</f>
        <v>8.493380254439774E-5</v>
      </c>
      <c r="S346" s="131">
        <v>0.1</v>
      </c>
      <c r="T346" s="136">
        <f>+S346*R346</f>
        <v>8.493380254439774E-6</v>
      </c>
    </row>
    <row r="347" spans="1:20" ht="12.95" customHeight="1" x14ac:dyDescent="0.2">
      <c r="A347" s="206" t="s">
        <v>543</v>
      </c>
      <c r="B347" s="207" t="s">
        <v>646</v>
      </c>
      <c r="C347" s="208">
        <v>48802.421000000002</v>
      </c>
      <c r="D347" s="208"/>
      <c r="E347" s="129">
        <f>(C347-C$7)/C$8</f>
        <v>36992.443096763018</v>
      </c>
      <c r="F347" s="199">
        <f>ROUND(2*E347,0)/2</f>
        <v>36992.5</v>
      </c>
      <c r="G347" s="130">
        <f>C347-(C$7+F347*C$8)</f>
        <v>-1.3505749993782956E-2</v>
      </c>
      <c r="I347" s="129">
        <f>G347</f>
        <v>-1.3505749993782956E-2</v>
      </c>
      <c r="O347" s="199"/>
      <c r="P347" s="199">
        <f>+D$11+D$12*F347+D$13*F347^2</f>
        <v>-2.432600437814288E-2</v>
      </c>
      <c r="Q347" s="201">
        <f>+C347-15018.5</f>
        <v>33783.921000000002</v>
      </c>
      <c r="R347" s="136">
        <f>+(P347-G347)^2</f>
        <v>1.1707790494226016E-4</v>
      </c>
      <c r="S347" s="131">
        <v>0.1</v>
      </c>
      <c r="T347" s="136">
        <f>+S347*R347</f>
        <v>1.1707790494226016E-5</v>
      </c>
    </row>
    <row r="348" spans="1:20" ht="12.95" customHeight="1" x14ac:dyDescent="0.2">
      <c r="A348" s="206" t="s">
        <v>546</v>
      </c>
      <c r="B348" s="207" t="s">
        <v>646</v>
      </c>
      <c r="C348" s="208">
        <v>49060.42</v>
      </c>
      <c r="D348" s="208"/>
      <c r="E348" s="129">
        <f>(C348-C$7)/C$8</f>
        <v>38079.459978032064</v>
      </c>
      <c r="F348" s="199">
        <f>ROUND(2*E348,0)/2</f>
        <v>38079.5</v>
      </c>
      <c r="G348" s="130">
        <f>C348-(C$7+F348*C$8)</f>
        <v>-9.4990500001586042E-3</v>
      </c>
      <c r="I348" s="129">
        <f>G348</f>
        <v>-9.4990500001586042E-3</v>
      </c>
      <c r="O348" s="199"/>
      <c r="P348" s="199">
        <f>+D$11+D$12*F348+D$13*F348^2</f>
        <v>-2.4527126013788494E-2</v>
      </c>
      <c r="Q348" s="201">
        <f>+C348-15018.5</f>
        <v>34041.919999999998</v>
      </c>
      <c r="R348" s="136">
        <f>+(P348-G348)^2</f>
        <v>2.2584306867143804E-4</v>
      </c>
      <c r="S348" s="131">
        <v>0.1</v>
      </c>
      <c r="T348" s="136">
        <f>+S348*R348</f>
        <v>2.2584306867143806E-5</v>
      </c>
    </row>
    <row r="349" spans="1:20" ht="12.95" customHeight="1" x14ac:dyDescent="0.2">
      <c r="A349" s="206" t="s">
        <v>546</v>
      </c>
      <c r="B349" s="207" t="s">
        <v>646</v>
      </c>
      <c r="C349" s="208">
        <v>49066.358999999997</v>
      </c>
      <c r="D349" s="208"/>
      <c r="E349" s="129">
        <f>(C349-C$7)/C$8</f>
        <v>38104.482529506509</v>
      </c>
      <c r="F349" s="199">
        <f>ROUND(2*E349,0)/2</f>
        <v>38104.5</v>
      </c>
      <c r="G349" s="130">
        <f>C349-(C$7+F349*C$8)</f>
        <v>-4.1465499962214381E-3</v>
      </c>
      <c r="I349" s="129">
        <f>G349</f>
        <v>-4.1465499962214381E-3</v>
      </c>
      <c r="O349" s="199"/>
      <c r="P349" s="199">
        <f>+D$11+D$12*F349+D$13*F349^2</f>
        <v>-2.4531141372250827E-2</v>
      </c>
      <c r="Q349" s="201">
        <f>+C349-15018.5</f>
        <v>34047.858999999997</v>
      </c>
      <c r="R349" s="136">
        <f>+(P349-G349)^2</f>
        <v>4.1553156556769171E-4</v>
      </c>
      <c r="S349" s="131">
        <v>0.1</v>
      </c>
      <c r="T349" s="136">
        <f>+S349*R349</f>
        <v>4.1553156556769176E-5</v>
      </c>
    </row>
    <row r="350" spans="1:20" ht="12.95" customHeight="1" x14ac:dyDescent="0.2">
      <c r="A350" s="206" t="s">
        <v>547</v>
      </c>
      <c r="B350" s="207" t="s">
        <v>646</v>
      </c>
      <c r="C350" s="208">
        <v>49090.330999999998</v>
      </c>
      <c r="D350" s="208"/>
      <c r="E350" s="129">
        <f>(C350-C$7)/C$8</f>
        <v>38205.482799576486</v>
      </c>
      <c r="F350" s="199">
        <f>ROUND(2*E350,0)/2</f>
        <v>38205.5</v>
      </c>
      <c r="G350" s="130">
        <f>C350-(C$7+F350*C$8)</f>
        <v>-4.0824499956215732E-3</v>
      </c>
      <c r="I350" s="129">
        <f>G350</f>
        <v>-4.0824499956215732E-3</v>
      </c>
      <c r="O350" s="199"/>
      <c r="P350" s="199">
        <f>+D$11+D$12*F350+D$13*F350^2</f>
        <v>-2.454708406453588E-2</v>
      </c>
      <c r="Q350" s="201">
        <f>+C350-15018.5</f>
        <v>34071.830999999998</v>
      </c>
      <c r="R350" s="136">
        <f>+(P350-G350)^2</f>
        <v>4.1880124757456816E-4</v>
      </c>
      <c r="S350" s="131">
        <v>0.1</v>
      </c>
      <c r="T350" s="136">
        <f>+S350*R350</f>
        <v>4.1880124757456819E-5</v>
      </c>
    </row>
    <row r="351" spans="1:20" ht="12.95" customHeight="1" x14ac:dyDescent="0.2">
      <c r="A351" s="206" t="s">
        <v>547</v>
      </c>
      <c r="B351" s="207" t="s">
        <v>646</v>
      </c>
      <c r="C351" s="208">
        <v>49107.428</v>
      </c>
      <c r="D351" s="208"/>
      <c r="E351" s="129">
        <f>(C351-C$7)/C$8</f>
        <v>38277.516906759301</v>
      </c>
      <c r="F351" s="199">
        <f>ROUND(2*E351,0)/2</f>
        <v>38277.5</v>
      </c>
      <c r="G351" s="130">
        <f>C351-(C$7+F351*C$8)</f>
        <v>4.0127500033122487E-3</v>
      </c>
      <c r="I351" s="129">
        <f>G351</f>
        <v>4.0127500033122487E-3</v>
      </c>
      <c r="O351" s="199"/>
      <c r="P351" s="199">
        <f>+D$11+D$12*F351+D$13*F351^2</f>
        <v>-2.4558175723131299E-2</v>
      </c>
      <c r="Q351" s="201">
        <f>+C351-15018.5</f>
        <v>34088.928</v>
      </c>
      <c r="R351" s="136">
        <f>+(P351-G351)^2</f>
        <v>8.1629779686595376E-4</v>
      </c>
      <c r="S351" s="131">
        <v>0.1</v>
      </c>
      <c r="T351" s="136">
        <f>+S351*R351</f>
        <v>8.1629779686595385E-5</v>
      </c>
    </row>
    <row r="352" spans="1:20" ht="12.95" customHeight="1" x14ac:dyDescent="0.2">
      <c r="A352" s="206" t="s">
        <v>547</v>
      </c>
      <c r="B352" s="207" t="s">
        <v>646</v>
      </c>
      <c r="C352" s="208">
        <v>49116.428</v>
      </c>
      <c r="D352" s="208"/>
      <c r="E352" s="129">
        <f>(C352-C$7)/C$8</f>
        <v>38315.436247266131</v>
      </c>
      <c r="F352" s="199">
        <f>ROUND(2*E352,0)/2</f>
        <v>38315.5</v>
      </c>
      <c r="G352" s="130">
        <f>C352-(C$7+F352*C$8)</f>
        <v>-1.5131449996260926E-2</v>
      </c>
      <c r="I352" s="129">
        <f>G352</f>
        <v>-1.5131449996260926E-2</v>
      </c>
      <c r="O352" s="199"/>
      <c r="P352" s="199">
        <f>+D$11+D$12*F352+D$13*F352^2</f>
        <v>-2.4563937896420827E-2</v>
      </c>
      <c r="Q352" s="201">
        <f>+C352-15018.5</f>
        <v>34097.928</v>
      </c>
      <c r="R352" s="136">
        <f>+(P352-G352)^2</f>
        <v>8.8971827986662942E-5</v>
      </c>
      <c r="S352" s="131">
        <v>0.1</v>
      </c>
      <c r="T352" s="136">
        <f>+S352*R352</f>
        <v>8.8971827986662945E-6</v>
      </c>
    </row>
    <row r="353" spans="1:21" ht="12.95" customHeight="1" x14ac:dyDescent="0.2">
      <c r="A353" s="206" t="s">
        <v>547</v>
      </c>
      <c r="B353" s="207" t="s">
        <v>646</v>
      </c>
      <c r="C353" s="208">
        <v>49163.425000000003</v>
      </c>
      <c r="D353" s="208"/>
      <c r="E353" s="129">
        <f>(C353-C$7)/C$8</f>
        <v>38513.446830132758</v>
      </c>
      <c r="F353" s="199">
        <f>ROUND(2*E353,0)/2</f>
        <v>38513.5</v>
      </c>
      <c r="G353" s="130">
        <f>C353-(C$7+F353*C$8)</f>
        <v>-1.2619649991393089E-2</v>
      </c>
      <c r="I353" s="129">
        <f>G353</f>
        <v>-1.2619649991393089E-2</v>
      </c>
      <c r="O353" s="199"/>
      <c r="P353" s="199">
        <f>+D$11+D$12*F353+D$13*F353^2</f>
        <v>-2.4592936098200499E-2</v>
      </c>
      <c r="Q353" s="201">
        <f>+C353-15018.5</f>
        <v>34144.925000000003</v>
      </c>
      <c r="R353" s="136">
        <f>+(P353-G353)^2</f>
        <v>1.4335958019546735E-4</v>
      </c>
      <c r="S353" s="131">
        <v>0.1</v>
      </c>
      <c r="T353" s="136">
        <f>+S353*R353</f>
        <v>1.4335958019546735E-5</v>
      </c>
    </row>
    <row r="354" spans="1:21" ht="12.95" customHeight="1" x14ac:dyDescent="0.2">
      <c r="A354" s="206" t="s">
        <v>550</v>
      </c>
      <c r="B354" s="207" t="s">
        <v>646</v>
      </c>
      <c r="C354" s="208">
        <v>49416.436999999998</v>
      </c>
      <c r="D354" s="208"/>
      <c r="E354" s="129">
        <f>(C354-C$7)/C$8</f>
        <v>39579.452183500965</v>
      </c>
      <c r="F354" s="199">
        <f>ROUND(2*E354,0)/2</f>
        <v>39579.5</v>
      </c>
      <c r="G354" s="130">
        <f>C354-(C$7+F354*C$8)</f>
        <v>-1.1349050000717398E-2</v>
      </c>
      <c r="I354" s="129">
        <f>G354</f>
        <v>-1.1349050000717398E-2</v>
      </c>
      <c r="O354" s="199"/>
      <c r="P354" s="199">
        <f>+D$11+D$12*F354+D$13*F354^2</f>
        <v>-2.4719479634143615E-2</v>
      </c>
      <c r="Q354" s="201">
        <f>+C354-15018.5</f>
        <v>34397.936999999998</v>
      </c>
      <c r="R354" s="136">
        <f>+(P354-G354)^2</f>
        <v>1.7876838858240193E-4</v>
      </c>
      <c r="S354" s="131">
        <v>0.1</v>
      </c>
      <c r="T354" s="136">
        <f>+S354*R354</f>
        <v>1.7876838858240195E-5</v>
      </c>
    </row>
    <row r="355" spans="1:21" ht="12.95" customHeight="1" x14ac:dyDescent="0.2">
      <c r="A355" s="206" t="s">
        <v>550</v>
      </c>
      <c r="B355" s="207" t="s">
        <v>646</v>
      </c>
      <c r="C355" s="208">
        <v>49416.671000000002</v>
      </c>
      <c r="D355" s="208"/>
      <c r="E355" s="129">
        <f>(C355-C$7)/C$8</f>
        <v>39580.438086354159</v>
      </c>
      <c r="F355" s="199">
        <f>ROUND(2*E355,0)/2</f>
        <v>39580.5</v>
      </c>
      <c r="G355" s="130">
        <f>C355-(C$7+F355*C$8)</f>
        <v>-1.46949499976472E-2</v>
      </c>
      <c r="I355" s="129">
        <f>G355</f>
        <v>-1.46949499976472E-2</v>
      </c>
      <c r="O355" s="199"/>
      <c r="P355" s="199">
        <f>+D$11+D$12*F355+D$13*F355^2</f>
        <v>-2.4719574920557652E-2</v>
      </c>
      <c r="Q355" s="201">
        <f>+C355-15018.5</f>
        <v>34398.171000000002</v>
      </c>
      <c r="R355" s="136">
        <f>+(P355-G355)^2</f>
        <v>1.0049310484503738E-4</v>
      </c>
      <c r="S355" s="131">
        <v>0.1</v>
      </c>
      <c r="T355" s="136">
        <f>+S355*R355</f>
        <v>1.004931048450374E-5</v>
      </c>
    </row>
    <row r="356" spans="1:21" ht="12.95" customHeight="1" x14ac:dyDescent="0.2">
      <c r="A356" s="206" t="s">
        <v>550</v>
      </c>
      <c r="B356" s="207" t="s">
        <v>646</v>
      </c>
      <c r="C356" s="208">
        <v>49472.442999999999</v>
      </c>
      <c r="D356" s="208"/>
      <c r="E356" s="129">
        <f>(C356-C$7)/C$8</f>
        <v>39815.420026214917</v>
      </c>
      <c r="F356" s="199">
        <f>ROUND(2*E356,0)/2</f>
        <v>39815.5</v>
      </c>
      <c r="G356" s="130">
        <f>C356-(C$7+F356*C$8)</f>
        <v>-1.8981449997227173E-2</v>
      </c>
      <c r="I356" s="129">
        <f>G356</f>
        <v>-1.8981449997227173E-2</v>
      </c>
      <c r="O356" s="199"/>
      <c r="P356" s="199">
        <f>+D$11+D$12*F356+D$13*F356^2</f>
        <v>-2.4740749792812843E-2</v>
      </c>
      <c r="Q356" s="201">
        <f>+C356-15018.5</f>
        <v>34453.942999999999</v>
      </c>
      <c r="R356" s="136">
        <f>+(P356-G356)^2</f>
        <v>3.3169534135433129E-5</v>
      </c>
      <c r="S356" s="131">
        <v>0.1</v>
      </c>
      <c r="T356" s="136">
        <f>+S356*R356</f>
        <v>3.3169534135433132E-6</v>
      </c>
    </row>
    <row r="357" spans="1:21" ht="12.95" customHeight="1" x14ac:dyDescent="0.2">
      <c r="A357" s="206" t="s">
        <v>550</v>
      </c>
      <c r="B357" s="207" t="s">
        <v>646</v>
      </c>
      <c r="C357" s="208">
        <v>49473.402999999998</v>
      </c>
      <c r="D357" s="208"/>
      <c r="E357" s="129">
        <f>(C357-C$7)/C$8</f>
        <v>39819.464755868968</v>
      </c>
      <c r="F357" s="199">
        <f>ROUND(2*E357,0)/2</f>
        <v>39819.5</v>
      </c>
      <c r="G357" s="130">
        <f>C357-(C$7+F357*C$8)</f>
        <v>-8.365049994608853E-3</v>
      </c>
      <c r="I357" s="129">
        <f>G357</f>
        <v>-8.365049994608853E-3</v>
      </c>
      <c r="O357" s="199"/>
      <c r="P357" s="199">
        <f>+D$11+D$12*F357+D$13*F357^2</f>
        <v>-2.4741089230452706E-2</v>
      </c>
      <c r="Q357" s="201">
        <f>+C357-15018.5</f>
        <v>34454.902999999998</v>
      </c>
      <c r="R357" s="136">
        <f>+(P357-G357)^2</f>
        <v>2.6817466105389732E-4</v>
      </c>
      <c r="S357" s="131">
        <v>0.1</v>
      </c>
      <c r="T357" s="136">
        <f>+S357*R357</f>
        <v>2.6817466105389732E-5</v>
      </c>
    </row>
    <row r="358" spans="1:21" ht="12.95" customHeight="1" x14ac:dyDescent="0.2">
      <c r="A358" s="206" t="s">
        <v>550</v>
      </c>
      <c r="B358" s="207"/>
      <c r="C358" s="208">
        <v>49484.434000000001</v>
      </c>
      <c r="D358" s="208"/>
      <c r="E358" s="129">
        <f>(C358-C$7)/C$8</f>
        <v>39865.941227550189</v>
      </c>
      <c r="F358" s="199">
        <f>ROUND(2*E358,0)/2</f>
        <v>39866</v>
      </c>
      <c r="G358" s="130">
        <f>C358-(C$7+F358*C$8)</f>
        <v>-1.3949399995908607E-2</v>
      </c>
      <c r="I358" s="129">
        <f>G358</f>
        <v>-1.3949399995908607E-2</v>
      </c>
      <c r="O358" s="199"/>
      <c r="P358" s="199">
        <f>+D$11+D$12*F358+D$13*F358^2</f>
        <v>-2.474498364520078E-2</v>
      </c>
      <c r="Q358" s="201">
        <f>+C358-15018.5</f>
        <v>34465.934000000001</v>
      </c>
      <c r="R358" s="136">
        <f>+(P358-G358)^2</f>
        <v>1.1654462632886452E-4</v>
      </c>
      <c r="S358" s="131">
        <v>0.1</v>
      </c>
      <c r="T358" s="136">
        <f>+S358*R358</f>
        <v>1.1654462632886453E-5</v>
      </c>
    </row>
    <row r="359" spans="1:21" ht="12.95" customHeight="1" x14ac:dyDescent="0.2">
      <c r="A359" s="206" t="s">
        <v>551</v>
      </c>
      <c r="B359" s="207" t="s">
        <v>646</v>
      </c>
      <c r="C359" s="208">
        <v>49520.396000000001</v>
      </c>
      <c r="D359" s="208"/>
      <c r="E359" s="129">
        <f>(C359-C$7)/C$8</f>
        <v>40017.458485695366</v>
      </c>
      <c r="F359" s="199">
        <f>ROUND(2*E359,0)/2</f>
        <v>40017.5</v>
      </c>
      <c r="G359" s="130">
        <f>C359-(C$7+F359*C$8)</f>
        <v>-9.853249997831881E-3</v>
      </c>
      <c r="I359" s="129">
        <f>G359</f>
        <v>-9.853249997831881E-3</v>
      </c>
      <c r="O359" s="199"/>
      <c r="P359" s="199">
        <f>+D$11+D$12*F359+D$13*F359^2</f>
        <v>-2.4757013417931746E-2</v>
      </c>
      <c r="Q359" s="201">
        <f>+C359-15018.5</f>
        <v>34501.896000000001</v>
      </c>
      <c r="R359" s="136">
        <f>+(P359-G359)^2</f>
        <v>2.2212216408230682E-4</v>
      </c>
      <c r="S359" s="131">
        <v>0.1</v>
      </c>
      <c r="T359" s="136">
        <f>+S359*R359</f>
        <v>2.2212216408230684E-5</v>
      </c>
    </row>
    <row r="360" spans="1:21" ht="12.95" customHeight="1" x14ac:dyDescent="0.2">
      <c r="A360" s="206" t="s">
        <v>552</v>
      </c>
      <c r="B360" s="207"/>
      <c r="C360" s="208">
        <v>49776.364999999998</v>
      </c>
      <c r="D360" s="208"/>
      <c r="E360" s="129">
        <f>(C360-C$7)/C$8</f>
        <v>41095.9224490501</v>
      </c>
      <c r="F360" s="199">
        <f>ROUND(2*E360,0)/2</f>
        <v>41096</v>
      </c>
      <c r="G360" s="130">
        <f>C360-(C$7+F360*C$8)</f>
        <v>-1.8406399998639245E-2</v>
      </c>
      <c r="I360" s="129">
        <f>G360</f>
        <v>-1.8406399998639245E-2</v>
      </c>
      <c r="O360" s="199"/>
      <c r="P360" s="199">
        <f>+D$11+D$12*F360+D$13*F360^2</f>
        <v>-2.4813531118796368E-2</v>
      </c>
      <c r="Q360" s="201">
        <f>+C360-15018.5</f>
        <v>34757.864999999998</v>
      </c>
      <c r="R360" s="136">
        <f>+(P360-G360)^2</f>
        <v>4.1051329190885878E-5</v>
      </c>
      <c r="S360" s="131">
        <v>0.1</v>
      </c>
      <c r="T360" s="136">
        <f>+S360*R360</f>
        <v>4.1051329190885882E-6</v>
      </c>
    </row>
    <row r="361" spans="1:21" ht="12.95" customHeight="1" x14ac:dyDescent="0.2">
      <c r="A361" s="206" t="s">
        <v>552</v>
      </c>
      <c r="B361" s="207" t="s">
        <v>646</v>
      </c>
      <c r="C361" s="208">
        <v>49801.413</v>
      </c>
      <c r="D361" s="208"/>
      <c r="E361" s="129">
        <f>(C361-C$7)/C$8</f>
        <v>41201.456186940675</v>
      </c>
      <c r="F361" s="199">
        <f>ROUND(2*E361,0)/2</f>
        <v>41201.5</v>
      </c>
      <c r="G361" s="130">
        <f>C361-(C$7+F361*C$8)</f>
        <v>-1.0398849997727666E-2</v>
      </c>
      <c r="I361" s="129">
        <f>G361</f>
        <v>-1.0398849997727666E-2</v>
      </c>
      <c r="O361" s="199"/>
      <c r="P361" s="199">
        <f>+D$11+D$12*F361+D$13*F361^2</f>
        <v>-2.4816317722811343E-2</v>
      </c>
      <c r="Q361" s="201">
        <f>+C361-15018.5</f>
        <v>34782.913</v>
      </c>
      <c r="R361" s="136">
        <f>+(P361-G361)^2</f>
        <v>2.078633756038295E-4</v>
      </c>
      <c r="S361" s="131">
        <v>0.1</v>
      </c>
      <c r="T361" s="136">
        <f>+S361*R361</f>
        <v>2.0786337560382953E-5</v>
      </c>
    </row>
    <row r="362" spans="1:21" ht="12.95" customHeight="1" x14ac:dyDescent="0.2">
      <c r="A362" s="206" t="s">
        <v>606</v>
      </c>
      <c r="B362" s="207"/>
      <c r="C362" s="208">
        <v>49801.612000000001</v>
      </c>
      <c r="D362" s="208"/>
      <c r="E362" s="129">
        <f>(C362-C$7)/C$8</f>
        <v>41202.294625691888</v>
      </c>
      <c r="F362" s="199">
        <f>ROUND(2*E362,0)/2</f>
        <v>41202.5</v>
      </c>
      <c r="O362" s="199"/>
      <c r="P362" s="199">
        <f>+D$11+D$12*F362+D$13*F362^2</f>
        <v>-2.4816341798275472E-2</v>
      </c>
      <c r="Q362" s="201">
        <f>+C362-15018.5</f>
        <v>34783.112000000001</v>
      </c>
      <c r="R362" s="136">
        <f>+(P362-G362)^2</f>
        <v>6.1585082024883428E-4</v>
      </c>
      <c r="T362" s="136">
        <f>+S362*R362</f>
        <v>0</v>
      </c>
      <c r="U362" s="129">
        <f>C362-(C$7+F362*C$8)</f>
        <v>-4.8744749998149928E-2</v>
      </c>
    </row>
    <row r="363" spans="1:21" ht="12.95" customHeight="1" x14ac:dyDescent="0.2">
      <c r="A363" s="206" t="s">
        <v>553</v>
      </c>
      <c r="B363" s="207"/>
      <c r="C363" s="208">
        <v>49810.31</v>
      </c>
      <c r="D363" s="208"/>
      <c r="E363" s="129">
        <f>(C363-C$7)/C$8</f>
        <v>41238.941561661697</v>
      </c>
      <c r="F363" s="199">
        <f>ROUND(2*E363,0)/2</f>
        <v>41239</v>
      </c>
      <c r="G363" s="130">
        <f>C363-(C$7+F363*C$8)</f>
        <v>-1.3870099995983765E-2</v>
      </c>
      <c r="I363" s="129">
        <f>G363</f>
        <v>-1.3870099995983765E-2</v>
      </c>
      <c r="O363" s="199"/>
      <c r="P363" s="199">
        <f>+D$11+D$12*F363+D$13*F363^2</f>
        <v>-2.4817190506480721E-2</v>
      </c>
      <c r="Q363" s="201">
        <f>+C363-15018.5</f>
        <v>34791.81</v>
      </c>
      <c r="R363" s="136">
        <f>+(P363-G363)^2</f>
        <v>1.1983879064501253E-4</v>
      </c>
      <c r="S363" s="131">
        <v>0.1</v>
      </c>
      <c r="T363" s="136">
        <f>+S363*R363</f>
        <v>1.1983879064501254E-5</v>
      </c>
    </row>
    <row r="364" spans="1:21" ht="12.95" customHeight="1" x14ac:dyDescent="0.2">
      <c r="A364" s="206" t="s">
        <v>553</v>
      </c>
      <c r="B364" s="207" t="s">
        <v>646</v>
      </c>
      <c r="C364" s="208">
        <v>49840.334000000003</v>
      </c>
      <c r="D364" s="208"/>
      <c r="E364" s="129">
        <f>(C364-C$7)/C$8</f>
        <v>41365.440481592501</v>
      </c>
      <c r="F364" s="199">
        <f>ROUND(2*E364,0)/2</f>
        <v>41365.5</v>
      </c>
      <c r="G364" s="130">
        <f>C364-(C$7+F364*C$8)</f>
        <v>-1.4126449998002499E-2</v>
      </c>
      <c r="I364" s="129">
        <f>G364</f>
        <v>-1.4126449998002499E-2</v>
      </c>
      <c r="O364" s="199"/>
      <c r="P364" s="199">
        <f>+D$11+D$12*F364+D$13*F364^2</f>
        <v>-2.4819679289090797E-2</v>
      </c>
      <c r="Q364" s="201">
        <f>+C364-15018.5</f>
        <v>34821.834000000003</v>
      </c>
      <c r="R364" s="136">
        <f>+(P364-G364)^2</f>
        <v>1.1434515267178874E-4</v>
      </c>
      <c r="S364" s="131">
        <v>0.1</v>
      </c>
      <c r="T364" s="136">
        <f>+S364*R364</f>
        <v>1.1434515267178874E-5</v>
      </c>
    </row>
    <row r="365" spans="1:21" ht="12.95" customHeight="1" x14ac:dyDescent="0.2">
      <c r="A365" s="206" t="s">
        <v>606</v>
      </c>
      <c r="B365" s="207"/>
      <c r="C365" s="208">
        <v>49843.748</v>
      </c>
      <c r="D365" s="208"/>
      <c r="E365" s="129">
        <f>(C365-C$7)/C$8</f>
        <v>41379.824551424746</v>
      </c>
      <c r="F365" s="199">
        <f>ROUND(2*E365,0)/2</f>
        <v>41380</v>
      </c>
      <c r="O365" s="199"/>
      <c r="P365" s="199">
        <f>+D$11+D$12*F365+D$13*F365^2</f>
        <v>-2.4819919684547165E-2</v>
      </c>
      <c r="Q365" s="201">
        <f>+C365-15018.5</f>
        <v>34825.248</v>
      </c>
      <c r="R365" s="136">
        <f>+(P365-G365)^2</f>
        <v>6.160284131473718E-4</v>
      </c>
      <c r="T365" s="136">
        <f>+S365*R365</f>
        <v>0</v>
      </c>
      <c r="U365" s="129">
        <f>C365-(C$7+F365*C$8)</f>
        <v>-4.164199999650009E-2</v>
      </c>
    </row>
    <row r="366" spans="1:21" ht="12.95" customHeight="1" x14ac:dyDescent="0.2">
      <c r="A366" s="206" t="s">
        <v>606</v>
      </c>
      <c r="B366" s="207"/>
      <c r="C366" s="208">
        <v>49858.813999999998</v>
      </c>
      <c r="D366" s="208"/>
      <c r="E366" s="129">
        <f>(C366-C$7)/C$8</f>
        <v>41443.301527433177</v>
      </c>
      <c r="F366" s="199">
        <f>ROUND(2*E366,0)/2</f>
        <v>41443.5</v>
      </c>
      <c r="O366" s="199"/>
      <c r="P366" s="199">
        <f>+D$11+D$12*F366+D$13*F366^2</f>
        <v>-2.4820863724643073E-2</v>
      </c>
      <c r="Q366" s="201">
        <f>+C366-15018.5</f>
        <v>34840.313999999998</v>
      </c>
      <c r="R366" s="136">
        <f>+(P366-G366)^2</f>
        <v>6.1607527603730239E-4</v>
      </c>
      <c r="T366" s="136">
        <f>+S366*R366</f>
        <v>0</v>
      </c>
      <c r="U366" s="129">
        <f>C366-(C$7+F366*C$8)</f>
        <v>-4.7106650003115647E-2</v>
      </c>
    </row>
    <row r="367" spans="1:21" ht="12.95" customHeight="1" x14ac:dyDescent="0.2">
      <c r="A367" s="206" t="s">
        <v>553</v>
      </c>
      <c r="B367" s="207" t="s">
        <v>646</v>
      </c>
      <c r="C367" s="208">
        <v>49895.398999999998</v>
      </c>
      <c r="D367" s="208"/>
      <c r="E367" s="129">
        <f>(C367-C$7)/C$8</f>
        <v>41597.443646593434</v>
      </c>
      <c r="F367" s="199">
        <f>ROUND(2*E367,0)/2</f>
        <v>41597.5</v>
      </c>
      <c r="G367" s="130">
        <f>C367-(C$7+F367*C$8)</f>
        <v>-1.3375249996897765E-2</v>
      </c>
      <c r="I367" s="129">
        <f>G367</f>
        <v>-1.3375249996897765E-2</v>
      </c>
      <c r="O367" s="199"/>
      <c r="P367" s="199">
        <f>+D$11+D$12*F367+D$13*F367^2</f>
        <v>-2.4822417939286398E-2</v>
      </c>
      <c r="Q367" s="201">
        <f>+C367-15018.5</f>
        <v>34876.898999999998</v>
      </c>
      <c r="R367" s="136">
        <f>+(P367-G367)^2</f>
        <v>1.3103765390125001E-4</v>
      </c>
      <c r="S367" s="131">
        <v>0.1</v>
      </c>
      <c r="T367" s="136">
        <f>+S367*R367</f>
        <v>1.3103765390125002E-5</v>
      </c>
    </row>
    <row r="368" spans="1:21" ht="12.95" customHeight="1" x14ac:dyDescent="0.2">
      <c r="A368" s="206" t="s">
        <v>555</v>
      </c>
      <c r="B368" s="207" t="s">
        <v>646</v>
      </c>
      <c r="C368" s="208">
        <v>50100.69</v>
      </c>
      <c r="D368" s="208"/>
      <c r="E368" s="129">
        <f>(C368-C$7)/C$8</f>
        <v>42462.3880168143</v>
      </c>
      <c r="F368" s="199">
        <f>ROUND(2*E368,0)/2</f>
        <v>42462.5</v>
      </c>
      <c r="G368" s="130">
        <f>C368-(C$7+F368*C$8)</f>
        <v>-2.6578749995678663E-2</v>
      </c>
      <c r="I368" s="129">
        <f>G368</f>
        <v>-2.6578749995678663E-2</v>
      </c>
      <c r="O368" s="199"/>
      <c r="P368" s="199">
        <f>+D$11+D$12*F368+D$13*F368^2</f>
        <v>-2.4811798883732146E-2</v>
      </c>
      <c r="Q368" s="201">
        <f>+C368-15018.5</f>
        <v>35082.19</v>
      </c>
      <c r="R368" s="136">
        <f>+(P368-G368)^2</f>
        <v>3.1221162320090338E-6</v>
      </c>
      <c r="S368" s="131">
        <v>0.1</v>
      </c>
      <c r="T368" s="136">
        <f>+S368*R368</f>
        <v>3.1221162320090338E-7</v>
      </c>
    </row>
    <row r="369" spans="1:21" ht="12.95" customHeight="1" x14ac:dyDescent="0.2">
      <c r="A369" s="206" t="s">
        <v>555</v>
      </c>
      <c r="B369" s="207" t="s">
        <v>646</v>
      </c>
      <c r="C369" s="208">
        <v>50152.444000000003</v>
      </c>
      <c r="D369" s="208"/>
      <c r="E369" s="129">
        <f>(C369-C$7)/C$8</f>
        <v>42680.441077768803</v>
      </c>
      <c r="F369" s="199">
        <f>ROUND(2*E369,0)/2</f>
        <v>42680.5</v>
      </c>
      <c r="G369" s="130">
        <f>C369-(C$7+F369*C$8)</f>
        <v>-1.3984949997393414E-2</v>
      </c>
      <c r="I369" s="129">
        <f>G369</f>
        <v>-1.3984949997393414E-2</v>
      </c>
      <c r="O369" s="199"/>
      <c r="P369" s="199">
        <f>+D$11+D$12*F369+D$13*F369^2</f>
        <v>-2.4803939998101578E-2</v>
      </c>
      <c r="Q369" s="201">
        <f>+C369-15018.5</f>
        <v>35133.944000000003</v>
      </c>
      <c r="R369" s="136">
        <f>+(P369-G369)^2</f>
        <v>1.1705054463542323E-4</v>
      </c>
      <c r="S369" s="131">
        <v>0.1</v>
      </c>
      <c r="T369" s="136">
        <f>+S369*R369</f>
        <v>1.1705054463542323E-5</v>
      </c>
    </row>
    <row r="370" spans="1:21" ht="12.95" customHeight="1" x14ac:dyDescent="0.2">
      <c r="A370" s="206" t="s">
        <v>606</v>
      </c>
      <c r="B370" s="207"/>
      <c r="C370" s="208">
        <v>50152.811000000002</v>
      </c>
      <c r="D370" s="208"/>
      <c r="E370" s="129">
        <f>(C370-C$7)/C$8</f>
        <v>42681.987344209461</v>
      </c>
      <c r="F370" s="199">
        <f>ROUND(2*E370,0)/2</f>
        <v>42682</v>
      </c>
      <c r="O370" s="199"/>
      <c r="P370" s="199">
        <f>+D$11+D$12*F370+D$13*F370^2</f>
        <v>-2.4803878695640269E-2</v>
      </c>
      <c r="Q370" s="201">
        <f>+C370-15018.5</f>
        <v>35134.311000000002</v>
      </c>
      <c r="R370" s="136">
        <f>+(P370-G370)^2</f>
        <v>6.1523239834803724E-4</v>
      </c>
      <c r="T370" s="136">
        <f>+S370*R370</f>
        <v>0</v>
      </c>
      <c r="U370" s="129">
        <f>C370-(C$7+F370*C$8)</f>
        <v>-3.003799996804446E-3</v>
      </c>
    </row>
    <row r="371" spans="1:21" ht="12.95" customHeight="1" x14ac:dyDescent="0.2">
      <c r="A371" s="206" t="s">
        <v>606</v>
      </c>
      <c r="B371" s="207"/>
      <c r="C371" s="208">
        <v>50183.612000000001</v>
      </c>
      <c r="D371" s="208"/>
      <c r="E371" s="129">
        <f>(C371-C$7)/C$8</f>
        <v>42811.759967204001</v>
      </c>
      <c r="F371" s="199">
        <f>ROUND(2*E371,0)/2</f>
        <v>42812</v>
      </c>
      <c r="O371" s="199"/>
      <c r="P371" s="199">
        <f>+D$11+D$12*F371+D$13*F371^2</f>
        <v>-2.4798190553270719E-2</v>
      </c>
      <c r="Q371" s="201">
        <f>+C371-15018.5</f>
        <v>35165.112000000001</v>
      </c>
      <c r="R371" s="136">
        <f>+(P371-G371)^2</f>
        <v>6.1495025471632514E-4</v>
      </c>
      <c r="T371" s="136">
        <f>+S371*R371</f>
        <v>0</v>
      </c>
      <c r="U371" s="129">
        <f>C371-(C$7+F371*C$8)</f>
        <v>-5.6970799996634014E-2</v>
      </c>
    </row>
    <row r="372" spans="1:21" ht="12.95" customHeight="1" x14ac:dyDescent="0.2">
      <c r="A372" s="206" t="s">
        <v>556</v>
      </c>
      <c r="B372" s="207" t="s">
        <v>646</v>
      </c>
      <c r="C372" s="208">
        <v>50190.419000000002</v>
      </c>
      <c r="D372" s="208"/>
      <c r="E372" s="129">
        <f>(C372-C$7)/C$8</f>
        <v>42840.439628407337</v>
      </c>
      <c r="F372" s="199">
        <f>ROUND(2*E372,0)/2</f>
        <v>42840.5</v>
      </c>
      <c r="G372" s="130">
        <f>C372-(C$7+F372*C$8)</f>
        <v>-1.4328949997434393E-2</v>
      </c>
      <c r="I372" s="129">
        <f>G372</f>
        <v>-1.4328949997434393E-2</v>
      </c>
      <c r="O372" s="199"/>
      <c r="P372" s="199">
        <f>+D$11+D$12*F372+D$13*F372^2</f>
        <v>-2.479684437663484E-2</v>
      </c>
      <c r="Q372" s="201">
        <f>+C372-15018.5</f>
        <v>35171.919000000002</v>
      </c>
      <c r="R372" s="136">
        <f>+(P372-G372)^2</f>
        <v>1.0957681273409631E-4</v>
      </c>
      <c r="S372" s="131">
        <v>0.1</v>
      </c>
      <c r="T372" s="136">
        <f>+S372*R372</f>
        <v>1.0957681273409631E-5</v>
      </c>
    </row>
    <row r="373" spans="1:21" ht="12.95" customHeight="1" x14ac:dyDescent="0.2">
      <c r="A373" s="206" t="s">
        <v>560</v>
      </c>
      <c r="B373" s="207"/>
      <c r="C373" s="208">
        <v>50487.69</v>
      </c>
      <c r="D373" s="208"/>
      <c r="E373" s="129">
        <f>(C373-C$7)/C$8</f>
        <v>44092.919658607985</v>
      </c>
      <c r="F373" s="199">
        <f>ROUND(2*E373,0)/2</f>
        <v>44093</v>
      </c>
      <c r="G373" s="130">
        <f>C373-(C$7+F373*C$8)</f>
        <v>-1.9068699992203619E-2</v>
      </c>
      <c r="I373" s="129">
        <f>G373</f>
        <v>-1.9068699992203619E-2</v>
      </c>
      <c r="O373" s="199"/>
      <c r="P373" s="199">
        <f>+D$11+D$12*F373+D$13*F373^2</f>
        <v>-2.4702463176584664E-2</v>
      </c>
      <c r="Q373" s="201">
        <f>+C373-15018.5</f>
        <v>35469.19</v>
      </c>
      <c r="R373" s="136">
        <f>+(P373-G373)^2</f>
        <v>3.1739287617687251E-5</v>
      </c>
      <c r="S373" s="131">
        <v>0.1</v>
      </c>
      <c r="T373" s="136">
        <f>+S373*R373</f>
        <v>3.1739287617687254E-6</v>
      </c>
    </row>
    <row r="374" spans="1:21" ht="12.95" customHeight="1" x14ac:dyDescent="0.2">
      <c r="A374" s="206" t="s">
        <v>606</v>
      </c>
      <c r="B374" s="207"/>
      <c r="C374" s="208">
        <v>50488.783000000003</v>
      </c>
      <c r="D374" s="208"/>
      <c r="E374" s="129">
        <f>(C374-C$7)/C$8</f>
        <v>44097.524751849538</v>
      </c>
      <c r="F374" s="199">
        <f>ROUND(2*E374,0)/2</f>
        <v>44097.5</v>
      </c>
      <c r="I374" s="130"/>
      <c r="O374" s="199"/>
      <c r="P374" s="199">
        <f>+D$11+D$12*F374+D$13*F374^2</f>
        <v>-2.470199991329794E-2</v>
      </c>
      <c r="Q374" s="201">
        <f>+C374-15018.5</f>
        <v>35470.283000000003</v>
      </c>
      <c r="R374" s="136">
        <f>+(P374-G374)^2</f>
        <v>6.101887997165714E-4</v>
      </c>
      <c r="T374" s="136">
        <f>+S374*R374</f>
        <v>0</v>
      </c>
      <c r="U374" s="129">
        <f>C374-(C$7+F374*C$8)</f>
        <v>5.8747500079334714E-3</v>
      </c>
    </row>
    <row r="375" spans="1:21" ht="12.95" customHeight="1" x14ac:dyDescent="0.2">
      <c r="A375" s="206" t="s">
        <v>561</v>
      </c>
      <c r="B375" s="207" t="s">
        <v>646</v>
      </c>
      <c r="C375" s="208">
        <v>50518.427000000003</v>
      </c>
      <c r="D375" s="208"/>
      <c r="E375" s="129">
        <f>(C375-C$7)/C$8</f>
        <v>44222.422632958929</v>
      </c>
      <c r="F375" s="199">
        <f>ROUND(2*E375,0)/2</f>
        <v>44222.5</v>
      </c>
      <c r="G375" s="130">
        <f>C375-(C$7+F375*C$8)</f>
        <v>-1.8362749993684702E-2</v>
      </c>
      <c r="I375" s="129">
        <f>G375</f>
        <v>-1.8362749993684702E-2</v>
      </c>
      <c r="O375" s="199"/>
      <c r="P375" s="199">
        <f>+D$11+D$12*F375+D$13*F375^2</f>
        <v>-2.4688776147344001E-2</v>
      </c>
      <c r="Q375" s="201">
        <f>+C375-15018.5</f>
        <v>35499.927000000003</v>
      </c>
      <c r="R375" s="136">
        <f>+(P375-G375)^2</f>
        <v>4.0018606896781462E-5</v>
      </c>
      <c r="S375" s="131">
        <v>0.1</v>
      </c>
      <c r="T375" s="136">
        <f>+S375*R375</f>
        <v>4.0018606896781462E-6</v>
      </c>
    </row>
    <row r="376" spans="1:21" ht="12.95" customHeight="1" x14ac:dyDescent="0.2">
      <c r="A376" s="206" t="s">
        <v>606</v>
      </c>
      <c r="B376" s="207"/>
      <c r="C376" s="208">
        <v>50523.824000000001</v>
      </c>
      <c r="D376" s="208"/>
      <c r="E376" s="129">
        <f>(C376-C$7)/C$8</f>
        <v>44245.161597482846</v>
      </c>
      <c r="F376" s="199">
        <f>ROUND(2*E376,0)/2</f>
        <v>44245</v>
      </c>
      <c r="I376" s="130"/>
      <c r="O376" s="199"/>
      <c r="P376" s="199">
        <f>+D$11+D$12*F376+D$13*F376^2</f>
        <v>-2.4686323017641225E-2</v>
      </c>
      <c r="Q376" s="201">
        <f>+C376-15018.5</f>
        <v>35505.324000000001</v>
      </c>
      <c r="R376" s="136">
        <f>+(P376-G376)^2</f>
        <v>6.0941454413132297E-4</v>
      </c>
      <c r="T376" s="136">
        <f>+S376*R376</f>
        <v>0</v>
      </c>
      <c r="U376" s="129">
        <f>C376-(C$7+F376*C$8)</f>
        <v>3.8354500000423286E-2</v>
      </c>
    </row>
    <row r="377" spans="1:21" ht="12.95" customHeight="1" x14ac:dyDescent="0.2">
      <c r="A377" s="206" t="s">
        <v>562</v>
      </c>
      <c r="B377" s="207"/>
      <c r="C377" s="208">
        <v>50555.332000000002</v>
      </c>
      <c r="D377" s="208"/>
      <c r="E377" s="129">
        <f>(C377-C$7)/C$8</f>
        <v>44377.912995337203</v>
      </c>
      <c r="F377" s="199">
        <f>ROUND(2*E377,0)/2</f>
        <v>44378</v>
      </c>
      <c r="G377" s="130">
        <f>C377-(C$7+F377*C$8)</f>
        <v>-2.0650199992815033E-2</v>
      </c>
      <c r="I377" s="129">
        <f>G377</f>
        <v>-2.0650199992815033E-2</v>
      </c>
      <c r="O377" s="199"/>
      <c r="P377" s="199">
        <f>+D$11+D$12*F377+D$13*F377^2</f>
        <v>-2.467136830364082E-2</v>
      </c>
      <c r="Q377" s="201">
        <f>+C377-15018.5</f>
        <v>35536.832000000002</v>
      </c>
      <c r="R377" s="136">
        <f>+(P377-G377)^2</f>
        <v>1.6169794583989514E-5</v>
      </c>
      <c r="S377" s="131">
        <v>0.1</v>
      </c>
      <c r="T377" s="136">
        <f>+S377*R377</f>
        <v>1.6169794583989514E-6</v>
      </c>
    </row>
    <row r="378" spans="1:21" ht="12.95" customHeight="1" x14ac:dyDescent="0.2">
      <c r="A378" s="206" t="s">
        <v>571</v>
      </c>
      <c r="B378" s="64" t="s">
        <v>644</v>
      </c>
      <c r="C378" s="208">
        <v>50563.402399999999</v>
      </c>
      <c r="D378" s="63">
        <v>2.0000000000000001E-4</v>
      </c>
      <c r="E378" s="129">
        <f>(C378-C$7)/C$8</f>
        <v>44411.915689295674</v>
      </c>
      <c r="F378" s="199">
        <f>ROUND(2*E378,0)/2</f>
        <v>44412</v>
      </c>
      <c r="G378" s="130">
        <f>C378-(C$7+F378*C$8)</f>
        <v>-2.0010799998999573E-2</v>
      </c>
      <c r="J378" s="129">
        <f>G378</f>
        <v>-2.0010799998999573E-2</v>
      </c>
      <c r="O378" s="199"/>
      <c r="P378" s="199">
        <f>+D$11+D$12*F378+D$13*F378^2</f>
        <v>-2.4667420652932807E-2</v>
      </c>
      <c r="Q378" s="201">
        <f>+C378-15018.5</f>
        <v>35544.902399999999</v>
      </c>
      <c r="R378" s="136">
        <f>+(P378-G378)^2</f>
        <v>2.168411591463758E-5</v>
      </c>
      <c r="S378" s="131">
        <v>1</v>
      </c>
      <c r="T378" s="136">
        <f>+S378*R378</f>
        <v>2.168411591463758E-5</v>
      </c>
    </row>
    <row r="379" spans="1:21" ht="12.95" customHeight="1" x14ac:dyDescent="0.2">
      <c r="A379" s="63" t="s">
        <v>571</v>
      </c>
      <c r="B379" s="64" t="s">
        <v>646</v>
      </c>
      <c r="C379" s="63">
        <v>50563.5239</v>
      </c>
      <c r="D379" s="63">
        <v>5.0000000000000001E-4</v>
      </c>
      <c r="E379" s="129">
        <f>(C379-C$7)/C$8</f>
        <v>44412.427600392519</v>
      </c>
      <c r="F379" s="199">
        <f>ROUND(2*E379,0)/2</f>
        <v>44412.5</v>
      </c>
      <c r="G379" s="130">
        <f>C379-(C$7+F379*C$8)</f>
        <v>-1.7183749994728714E-2</v>
      </c>
      <c r="J379" s="129">
        <f>G379</f>
        <v>-1.7183749994728714E-2</v>
      </c>
      <c r="O379" s="199"/>
      <c r="P379" s="199">
        <f>+D$11+D$12*F379+D$13*F379^2</f>
        <v>-2.4667362220581038E-2</v>
      </c>
      <c r="Q379" s="201">
        <f>+C379-15018.5</f>
        <v>35545.0239</v>
      </c>
      <c r="R379" s="136">
        <f>+(P379-G379)^2</f>
        <v>5.600445194692637E-5</v>
      </c>
      <c r="S379" s="131">
        <v>1</v>
      </c>
      <c r="T379" s="136">
        <f>+S379*R379</f>
        <v>5.600445194692637E-5</v>
      </c>
    </row>
    <row r="380" spans="1:21" ht="12.95" customHeight="1" x14ac:dyDescent="0.2">
      <c r="A380" s="206" t="s">
        <v>606</v>
      </c>
      <c r="B380" s="207"/>
      <c r="C380" s="208">
        <v>50572.735000000001</v>
      </c>
      <c r="D380" s="208"/>
      <c r="E380" s="129">
        <f>(C380-C$7)/C$8</f>
        <v>44451.236360097239</v>
      </c>
      <c r="F380" s="199">
        <f>ROUND(2*E380,0)/2</f>
        <v>44451</v>
      </c>
      <c r="I380" s="130"/>
      <c r="O380" s="199"/>
      <c r="P380" s="199">
        <f>+D$11+D$12*F380+D$13*F380^2</f>
        <v>-2.4662829969186298E-2</v>
      </c>
      <c r="Q380" s="201">
        <f>+C380-15018.5</f>
        <v>35554.235000000001</v>
      </c>
      <c r="R380" s="136">
        <f>+(P380-G380)^2</f>
        <v>6.0825518208899377E-4</v>
      </c>
      <c r="T380" s="136">
        <f>+S380*R380</f>
        <v>0</v>
      </c>
      <c r="U380" s="129">
        <f>C380-(C$7+F380*C$8)</f>
        <v>5.6099100002029445E-2</v>
      </c>
    </row>
    <row r="381" spans="1:21" ht="12.95" customHeight="1" x14ac:dyDescent="0.2">
      <c r="A381" s="206" t="s">
        <v>562</v>
      </c>
      <c r="B381" s="207"/>
      <c r="C381" s="208">
        <v>50577.404999999999</v>
      </c>
      <c r="D381" s="208"/>
      <c r="E381" s="129">
        <f>(C381-C$7)/C$8</f>
        <v>44470.912284560218</v>
      </c>
      <c r="F381" s="199">
        <f>ROUND(2*E381,0)/2</f>
        <v>44471</v>
      </c>
      <c r="G381" s="130">
        <f>C381-(C$7+F381*C$8)</f>
        <v>-2.0818899996811524E-2</v>
      </c>
      <c r="I381" s="129">
        <f>G381</f>
        <v>-2.0818899996811524E-2</v>
      </c>
      <c r="O381" s="199"/>
      <c r="P381" s="199">
        <f>+D$11+D$12*F381+D$13*F381^2</f>
        <v>-2.4660449869519957E-2</v>
      </c>
      <c r="Q381" s="201">
        <f>+C381-15018.5</f>
        <v>35558.904999999999</v>
      </c>
      <c r="R381" s="136">
        <f>+(P381-G381)^2</f>
        <v>1.4757505424506177E-5</v>
      </c>
      <c r="S381" s="131">
        <v>0.1</v>
      </c>
      <c r="T381" s="136">
        <f>+S381*R381</f>
        <v>1.4757505424506178E-6</v>
      </c>
    </row>
    <row r="382" spans="1:21" ht="12.95" customHeight="1" x14ac:dyDescent="0.2">
      <c r="A382" s="206" t="s">
        <v>606</v>
      </c>
      <c r="B382" s="207"/>
      <c r="C382" s="208">
        <v>50578.828999999998</v>
      </c>
      <c r="D382" s="208"/>
      <c r="E382" s="129">
        <f>(C382-C$7)/C$8</f>
        <v>44476.911966880412</v>
      </c>
      <c r="F382" s="199">
        <f>ROUND(2*E382,0)/2</f>
        <v>44477</v>
      </c>
      <c r="G382" s="130">
        <f>C382-(C$7+F382*C$8)</f>
        <v>-2.089430000341963E-2</v>
      </c>
      <c r="I382" s="129">
        <f>G382</f>
        <v>-2.089430000341963E-2</v>
      </c>
      <c r="O382" s="199"/>
      <c r="P382" s="199">
        <f>+D$11+D$12*F382+D$13*F382^2</f>
        <v>-2.4659732415172386E-2</v>
      </c>
      <c r="Q382" s="201">
        <f>+C382-15018.5</f>
        <v>35560.328999999998</v>
      </c>
      <c r="R382" s="136">
        <f>+(P382-G382)^2</f>
        <v>1.4178481247478176E-5</v>
      </c>
      <c r="S382" s="131">
        <v>0.1</v>
      </c>
      <c r="T382" s="136">
        <f>+S382*R382</f>
        <v>1.4178481247478177E-6</v>
      </c>
    </row>
    <row r="383" spans="1:21" ht="12.95" customHeight="1" x14ac:dyDescent="0.2">
      <c r="A383" s="206" t="s">
        <v>562</v>
      </c>
      <c r="B383" s="207"/>
      <c r="C383" s="208">
        <v>50595.438999999998</v>
      </c>
      <c r="D383" s="208"/>
      <c r="E383" s="129">
        <f>(C383-C$7)/C$8</f>
        <v>44546.894216415792</v>
      </c>
      <c r="F383" s="199">
        <f>ROUND(2*E383,0)/2</f>
        <v>44547</v>
      </c>
      <c r="G383" s="130">
        <f>C383-(C$7+F383*C$8)</f>
        <v>-2.510729999630712E-2</v>
      </c>
      <c r="I383" s="129">
        <f>G383</f>
        <v>-2.510729999630712E-2</v>
      </c>
      <c r="O383" s="199"/>
      <c r="P383" s="199">
        <f>+D$11+D$12*F383+D$13*F383^2</f>
        <v>-2.465124533200528E-2</v>
      </c>
      <c r="Q383" s="201">
        <f>+C383-15018.5</f>
        <v>35576.938999999998</v>
      </c>
      <c r="R383" s="136">
        <f>+(P383-G383)^2</f>
        <v>2.0798585683146409E-7</v>
      </c>
      <c r="S383" s="131">
        <v>0.1</v>
      </c>
      <c r="T383" s="136">
        <f>+S383*R383</f>
        <v>2.0798585683146409E-8</v>
      </c>
    </row>
    <row r="384" spans="1:21" ht="12.95" customHeight="1" x14ac:dyDescent="0.2">
      <c r="A384" s="206" t="s">
        <v>606</v>
      </c>
      <c r="B384" s="207"/>
      <c r="C384" s="208">
        <v>50898.550999999999</v>
      </c>
      <c r="D384" s="208"/>
      <c r="E384" s="129">
        <f>(C384-C$7)/C$8</f>
        <v>45823.98389860538</v>
      </c>
      <c r="F384" s="199">
        <f>ROUND(2*E384,0)/2</f>
        <v>45824</v>
      </c>
      <c r="I384" s="130"/>
      <c r="O384" s="199"/>
      <c r="P384" s="199">
        <f>+D$11+D$12*F384+D$13*F384^2</f>
        <v>-2.445865734345725E-2</v>
      </c>
      <c r="Q384" s="201">
        <f>+C384-15018.5</f>
        <v>35880.050999999999</v>
      </c>
      <c r="R384" s="136">
        <f>+(P384-G384)^2</f>
        <v>5.9822591904465524E-4</v>
      </c>
      <c r="T384" s="136">
        <f>+S384*R384</f>
        <v>0</v>
      </c>
      <c r="U384" s="129">
        <f>C384-(C$7+F384*C$8)</f>
        <v>-3.8215999957174063E-3</v>
      </c>
    </row>
    <row r="385" spans="1:21" ht="12.95" customHeight="1" x14ac:dyDescent="0.2">
      <c r="A385" s="206" t="s">
        <v>563</v>
      </c>
      <c r="B385" s="207"/>
      <c r="C385" s="208">
        <v>50900.430999999997</v>
      </c>
      <c r="D385" s="208"/>
      <c r="E385" s="129">
        <f>(C385-C$7)/C$8</f>
        <v>45831.904827511236</v>
      </c>
      <c r="F385" s="199">
        <f>ROUND(2*E385,0)/2</f>
        <v>45832</v>
      </c>
      <c r="G385" s="130">
        <f>C385-(C$7+F385*C$8)</f>
        <v>-2.2588799998629838E-2</v>
      </c>
      <c r="I385" s="129">
        <f>G385</f>
        <v>-2.2588799998629838E-2</v>
      </c>
      <c r="O385" s="199"/>
      <c r="P385" s="199">
        <f>+D$11+D$12*F385+D$13*F385^2</f>
        <v>-2.4457225178468496E-2</v>
      </c>
      <c r="Q385" s="201">
        <f>+C385-15018.5</f>
        <v>35881.930999999997</v>
      </c>
      <c r="R385" s="136">
        <f>+(P385-G385)^2</f>
        <v>3.4910126526551205E-6</v>
      </c>
      <c r="S385" s="131">
        <v>0.1</v>
      </c>
      <c r="T385" s="136">
        <f>+S385*R385</f>
        <v>3.4910126526551206E-7</v>
      </c>
    </row>
    <row r="386" spans="1:21" ht="12.95" customHeight="1" x14ac:dyDescent="0.2">
      <c r="A386" s="206" t="s">
        <v>563</v>
      </c>
      <c r="B386" s="207"/>
      <c r="C386" s="208">
        <v>50902.341</v>
      </c>
      <c r="D386" s="208"/>
      <c r="E386" s="129">
        <f>(C386-C$7)/C$8</f>
        <v>45839.952154218816</v>
      </c>
      <c r="F386" s="199">
        <f>ROUND(2*E386,0)/2</f>
        <v>45840</v>
      </c>
      <c r="G386" s="130">
        <f>C386-(C$7+F386*C$8)</f>
        <v>-1.1355999995430466E-2</v>
      </c>
      <c r="I386" s="129">
        <f>G386</f>
        <v>-1.1355999995430466E-2</v>
      </c>
      <c r="O386" s="199"/>
      <c r="P386" s="199">
        <f>+D$11+D$12*F386+D$13*F386^2</f>
        <v>-2.4455790203676553E-2</v>
      </c>
      <c r="Q386" s="201">
        <f>+C386-15018.5</f>
        <v>35883.841</v>
      </c>
      <c r="R386" s="136">
        <f>+(P386-G386)^2</f>
        <v>1.7160450350006006E-4</v>
      </c>
      <c r="S386" s="131">
        <v>0.1</v>
      </c>
      <c r="T386" s="136">
        <f>+S386*R386</f>
        <v>1.7160450350006007E-5</v>
      </c>
    </row>
    <row r="387" spans="1:21" ht="12.95" customHeight="1" x14ac:dyDescent="0.2">
      <c r="A387" s="206" t="s">
        <v>606</v>
      </c>
      <c r="B387" s="207"/>
      <c r="C387" s="208">
        <v>50921.732000000004</v>
      </c>
      <c r="D387" s="208"/>
      <c r="E387" s="129">
        <f>(C387-C$7)/C$8</f>
        <v>45921.651479970824</v>
      </c>
      <c r="F387" s="199">
        <f>ROUND(2*E387,0)/2</f>
        <v>45921.5</v>
      </c>
      <c r="I387" s="130"/>
      <c r="O387" s="199"/>
      <c r="P387" s="199">
        <f>+D$11+D$12*F387+D$13*F387^2</f>
        <v>-2.4441011277616324E-2</v>
      </c>
      <c r="Q387" s="201">
        <f>+C387-15018.5</f>
        <v>35903.232000000004</v>
      </c>
      <c r="R387" s="136">
        <f>+(P387-G387)^2</f>
        <v>5.9736303227256836E-4</v>
      </c>
      <c r="T387" s="136">
        <f>+S387*R387</f>
        <v>0</v>
      </c>
      <c r="U387" s="129">
        <f>C387-(C$7+F387*C$8)</f>
        <v>3.5953150007117074E-2</v>
      </c>
    </row>
    <row r="388" spans="1:21" ht="12.95" customHeight="1" x14ac:dyDescent="0.2">
      <c r="A388" s="206" t="s">
        <v>606</v>
      </c>
      <c r="B388" s="207"/>
      <c r="C388" s="208">
        <v>50926.642</v>
      </c>
      <c r="D388" s="208"/>
      <c r="E388" s="129">
        <f>(C388-C$7)/C$8</f>
        <v>45942.338586847312</v>
      </c>
      <c r="F388" s="199">
        <f>ROUND(2*E388,0)/2</f>
        <v>45942.5</v>
      </c>
      <c r="I388" s="130"/>
      <c r="O388" s="199"/>
      <c r="P388" s="199">
        <f>+D$11+D$12*F388+D$13*F388^2</f>
        <v>-2.4437155959986585E-2</v>
      </c>
      <c r="Q388" s="201">
        <f>+C388-15018.5</f>
        <v>35908.142</v>
      </c>
      <c r="R388" s="136">
        <f>+(P388-G388)^2</f>
        <v>5.9717459141270788E-4</v>
      </c>
      <c r="T388" s="136">
        <f>+S388*R388</f>
        <v>0</v>
      </c>
      <c r="U388" s="129">
        <f>C388-(C$7+F388*C$8)</f>
        <v>-3.8310749994707294E-2</v>
      </c>
    </row>
    <row r="389" spans="1:21" ht="12.95" customHeight="1" x14ac:dyDescent="0.2">
      <c r="A389" s="206" t="s">
        <v>606</v>
      </c>
      <c r="B389" s="207"/>
      <c r="C389" s="208">
        <v>50963.701999999997</v>
      </c>
      <c r="D389" s="208"/>
      <c r="E389" s="129">
        <f>(C389-C$7)/C$8</f>
        <v>46098.482004534315</v>
      </c>
      <c r="F389" s="199">
        <f>ROUND(2*E389,0)/2</f>
        <v>46098.5</v>
      </c>
      <c r="I389" s="130"/>
      <c r="O389" s="199"/>
      <c r="P389" s="199">
        <f>+D$11+D$12*F389+D$13*F389^2</f>
        <v>-2.4407910330359675E-2</v>
      </c>
      <c r="Q389" s="201">
        <f>+C389-15018.5</f>
        <v>35945.201999999997</v>
      </c>
      <c r="R389" s="136">
        <f>+(P389-G389)^2</f>
        <v>5.9574608669487857E-4</v>
      </c>
      <c r="T389" s="136">
        <f>+S389*R389</f>
        <v>0</v>
      </c>
      <c r="U389" s="129">
        <f>C389-(C$7+F389*C$8)</f>
        <v>-4.2711499991128221E-3</v>
      </c>
    </row>
    <row r="390" spans="1:21" ht="12.95" customHeight="1" x14ac:dyDescent="0.2">
      <c r="A390" s="206" t="s">
        <v>606</v>
      </c>
      <c r="B390" s="207"/>
      <c r="C390" s="208">
        <v>51160.894999999997</v>
      </c>
      <c r="D390" s="208"/>
      <c r="E390" s="129">
        <f>(C390-C$7)/C$8</f>
        <v>46929.307394819123</v>
      </c>
      <c r="F390" s="199">
        <f>ROUND(2*E390,0)/2</f>
        <v>46929.5</v>
      </c>
      <c r="I390" s="130"/>
      <c r="O390" s="199"/>
      <c r="P390" s="199">
        <f>+D$11+D$12*F390+D$13*F390^2</f>
        <v>-2.4234116484773013E-2</v>
      </c>
      <c r="Q390" s="201">
        <f>+C390-15018.5</f>
        <v>36142.394999999997</v>
      </c>
      <c r="R390" s="136">
        <f>+(P390-G390)^2</f>
        <v>5.8729240179754717E-4</v>
      </c>
      <c r="T390" s="136">
        <f>+S390*R390</f>
        <v>0</v>
      </c>
      <c r="U390" s="129">
        <f>C390-(C$7+F390*C$8)</f>
        <v>-4.5714050000242423E-2</v>
      </c>
    </row>
    <row r="391" spans="1:21" ht="12.95" customHeight="1" x14ac:dyDescent="0.2">
      <c r="A391" s="206" t="s">
        <v>606</v>
      </c>
      <c r="B391" s="207"/>
      <c r="C391" s="208">
        <v>51224.868000000002</v>
      </c>
      <c r="D391" s="208"/>
      <c r="E391" s="129">
        <f>(C391-C$7)/C$8</f>
        <v>47198.842280401746</v>
      </c>
      <c r="F391" s="199">
        <f>ROUND(2*E391,0)/2</f>
        <v>47199</v>
      </c>
      <c r="I391" s="130"/>
      <c r="O391" s="199"/>
      <c r="P391" s="199">
        <f>+D$11+D$12*F391+D$13*F391^2</f>
        <v>-2.4171243233327026E-2</v>
      </c>
      <c r="Q391" s="201">
        <f>+C391-15018.5</f>
        <v>36206.368000000002</v>
      </c>
      <c r="R391" s="136">
        <f>+(P391-G391)^2</f>
        <v>5.8424899944465756E-4</v>
      </c>
      <c r="T391" s="136">
        <f>+S391*R391</f>
        <v>0</v>
      </c>
      <c r="U391" s="129">
        <f>C391-(C$7+F391*C$8)</f>
        <v>-3.7434099998790771E-2</v>
      </c>
    </row>
    <row r="392" spans="1:21" ht="12.95" customHeight="1" x14ac:dyDescent="0.2">
      <c r="A392" s="206" t="s">
        <v>606</v>
      </c>
      <c r="B392" s="207"/>
      <c r="C392" s="208">
        <v>51256.688999999998</v>
      </c>
      <c r="D392" s="208"/>
      <c r="E392" s="129">
        <f>(C392-C$7)/C$8</f>
        <v>47332.912428653712</v>
      </c>
      <c r="F392" s="199">
        <f>ROUND(2*E392,0)/2</f>
        <v>47333</v>
      </c>
      <c r="G392" s="130">
        <f>C392-(C$7+F392*C$8)</f>
        <v>-2.0784699998330325E-2</v>
      </c>
      <c r="I392" s="130">
        <f>G392</f>
        <v>-2.0784699998330325E-2</v>
      </c>
      <c r="O392" s="199"/>
      <c r="P392" s="199">
        <f>+D$11+D$12*F392+D$13*F392^2</f>
        <v>-2.4138794679161288E-2</v>
      </c>
      <c r="Q392" s="201">
        <f>+C392-15018.5</f>
        <v>36238.188999999998</v>
      </c>
      <c r="R392" s="136">
        <f>+(P392-G392)^2</f>
        <v>1.1249951127978559E-5</v>
      </c>
      <c r="S392" s="131">
        <v>0.1</v>
      </c>
      <c r="T392" s="136">
        <f>+S392*R392</f>
        <v>1.124995112797856E-6</v>
      </c>
    </row>
    <row r="393" spans="1:21" ht="12.95" customHeight="1" x14ac:dyDescent="0.2">
      <c r="A393" s="206" t="s">
        <v>595</v>
      </c>
      <c r="B393" s="64"/>
      <c r="C393" s="208">
        <v>51258.701500000003</v>
      </c>
      <c r="D393" s="208">
        <v>4.0000000000000002E-4</v>
      </c>
      <c r="E393" s="129">
        <f>(C393-C$7)/C$8</f>
        <v>47341.391614517066</v>
      </c>
      <c r="F393" s="199">
        <f>ROUND(2*E393,0)/2</f>
        <v>47341.5</v>
      </c>
      <c r="G393" s="130">
        <f>C393-(C$7+F393*C$8)</f>
        <v>-2.5724849991092924E-2</v>
      </c>
      <c r="J393" s="129">
        <f>G393</f>
        <v>-2.5724849991092924E-2</v>
      </c>
      <c r="O393" s="199"/>
      <c r="P393" s="199">
        <f>+D$11+D$12*F393+D$13*F393^2</f>
        <v>-2.4136709786491892E-2</v>
      </c>
      <c r="Q393" s="201">
        <f>+C393-15018.5</f>
        <v>36240.201500000003</v>
      </c>
      <c r="R393" s="136">
        <f>+(P393-G393)^2</f>
        <v>2.522189309470209E-6</v>
      </c>
      <c r="S393" s="131">
        <v>1</v>
      </c>
      <c r="T393" s="136">
        <f>+S393*R393</f>
        <v>2.522189309470209E-6</v>
      </c>
    </row>
    <row r="394" spans="1:21" ht="12.95" customHeight="1" x14ac:dyDescent="0.2">
      <c r="A394" s="211" t="s">
        <v>606</v>
      </c>
      <c r="B394" s="212"/>
      <c r="C394" s="213">
        <v>51261.771000000001</v>
      </c>
      <c r="D394" s="213"/>
      <c r="E394" s="129">
        <f>(C394-C$7)/C$8</f>
        <v>47354.324216259913</v>
      </c>
      <c r="F394" s="199">
        <f>ROUND(2*E394,0)/2</f>
        <v>47354.5</v>
      </c>
      <c r="I394" s="130"/>
      <c r="O394" s="199"/>
      <c r="P394" s="199">
        <f>+D$11+D$12*F394+D$13*F394^2</f>
        <v>-2.4133514991646447E-2</v>
      </c>
      <c r="Q394" s="201">
        <f>+C394-15018.5</f>
        <v>36243.271000000001</v>
      </c>
      <c r="R394" s="136">
        <f>+(P394-G394)^2</f>
        <v>5.8242654585202377E-4</v>
      </c>
      <c r="T394" s="136">
        <f>+S394*R394</f>
        <v>0</v>
      </c>
      <c r="U394" s="129">
        <f>C394-(C$7+F394*C$8)</f>
        <v>-4.1721549998328555E-2</v>
      </c>
    </row>
    <row r="395" spans="1:21" ht="12.95" customHeight="1" x14ac:dyDescent="0.2">
      <c r="A395" s="211" t="s">
        <v>595</v>
      </c>
      <c r="B395" s="66"/>
      <c r="C395" s="213">
        <v>51288.728799999997</v>
      </c>
      <c r="D395" s="213">
        <v>2.9999999999999997E-4</v>
      </c>
      <c r="E395" s="129">
        <f>(C395-C$7)/C$8</f>
        <v>47467.904438206009</v>
      </c>
      <c r="F395" s="199">
        <f>ROUND(2*E395,0)/2</f>
        <v>47468</v>
      </c>
      <c r="G395" s="130">
        <f>C395-(C$7+F395*C$8)</f>
        <v>-2.2681200003717095E-2</v>
      </c>
      <c r="J395" s="129">
        <f>G395</f>
        <v>-2.2681200003717095E-2</v>
      </c>
      <c r="O395" s="199"/>
      <c r="P395" s="199">
        <f>+D$11+D$12*F395+D$13*F395^2</f>
        <v>-2.4105306799705524E-2</v>
      </c>
      <c r="Q395" s="201">
        <f>+C395-15018.5</f>
        <v>36270.228799999997</v>
      </c>
      <c r="R395" s="136">
        <f>+(P395-G395)^2</f>
        <v>2.02808016638043E-6</v>
      </c>
      <c r="S395" s="131">
        <v>1</v>
      </c>
      <c r="T395" s="136">
        <f>+S395*R395</f>
        <v>2.02808016638043E-6</v>
      </c>
    </row>
    <row r="396" spans="1:21" ht="12.95" customHeight="1" x14ac:dyDescent="0.2">
      <c r="A396" s="211" t="s">
        <v>606</v>
      </c>
      <c r="B396" s="212"/>
      <c r="C396" s="213">
        <v>51297.650999999998</v>
      </c>
      <c r="D396" s="213"/>
      <c r="E396" s="129">
        <f>(C396-C$7)/C$8</f>
        <v>47505.495987080467</v>
      </c>
      <c r="F396" s="199">
        <f>ROUND(2*E396,0)/2</f>
        <v>47505.5</v>
      </c>
      <c r="I396" s="130"/>
      <c r="O396" s="199"/>
      <c r="P396" s="199">
        <f>+D$11+D$12*F396+D$13*F396^2</f>
        <v>-2.4095862611636057E-2</v>
      </c>
      <c r="Q396" s="201">
        <f>+C396-15018.5</f>
        <v>36279.150999999998</v>
      </c>
      <c r="R396" s="136">
        <f>+(P396-G396)^2</f>
        <v>5.8061059499884041E-4</v>
      </c>
      <c r="T396" s="136">
        <f>+S396*R396</f>
        <v>0</v>
      </c>
      <c r="U396" s="129">
        <f>C396-(C$7+F396*C$8)</f>
        <v>-9.5244999829446897E-4</v>
      </c>
    </row>
    <row r="397" spans="1:21" ht="12.95" customHeight="1" x14ac:dyDescent="0.2">
      <c r="A397" s="211" t="s">
        <v>606</v>
      </c>
      <c r="B397" s="212"/>
      <c r="C397" s="213">
        <v>51298.669000000002</v>
      </c>
      <c r="D397" s="213"/>
      <c r="E397" s="129">
        <f>(C397-C$7)/C$8</f>
        <v>47509.785085817806</v>
      </c>
      <c r="F397" s="199">
        <f>ROUND(2*E397,0)/2</f>
        <v>47510</v>
      </c>
      <c r="I397" s="130"/>
      <c r="O397" s="199"/>
      <c r="P397" s="199">
        <f>+D$11+D$12*F397+D$13*F397^2</f>
        <v>-2.409472516021767E-2</v>
      </c>
      <c r="Q397" s="201">
        <f>+C397-15018.5</f>
        <v>36280.169000000002</v>
      </c>
      <c r="R397" s="136">
        <f>+(P397-G397)^2</f>
        <v>5.8055578054642639E-4</v>
      </c>
      <c r="T397" s="136">
        <f>+S397*R397</f>
        <v>0</v>
      </c>
      <c r="U397" s="129">
        <f>C397-(C$7+F397*C$8)</f>
        <v>-5.1008999995246995E-2</v>
      </c>
    </row>
    <row r="398" spans="1:21" ht="12.95" customHeight="1" x14ac:dyDescent="0.2">
      <c r="A398" s="206" t="s">
        <v>606</v>
      </c>
      <c r="B398" s="207"/>
      <c r="C398" s="208">
        <v>51300.69</v>
      </c>
      <c r="D398" s="208"/>
      <c r="E398" s="129">
        <f>(C398-C$7)/C$8</f>
        <v>47518.300084391623</v>
      </c>
      <c r="F398" s="129">
        <f>ROUND(2*E398,0)/2</f>
        <v>47518.5</v>
      </c>
      <c r="I398" s="130"/>
      <c r="O398" s="199"/>
      <c r="P398" s="199">
        <f>+D$11+D$12*F398+D$13*F398^2</f>
        <v>-2.4092574215221436E-2</v>
      </c>
      <c r="Q398" s="201">
        <f>+C398-15018.5</f>
        <v>36282.19</v>
      </c>
      <c r="R398" s="136">
        <f>+(P398-G398)^2</f>
        <v>5.8045213231595286E-4</v>
      </c>
      <c r="T398" s="136">
        <f>+S398*R398</f>
        <v>0</v>
      </c>
      <c r="U398" s="129">
        <f>C398-(C$7+F398*C$8)</f>
        <v>-4.7449149991734885E-2</v>
      </c>
    </row>
    <row r="399" spans="1:21" ht="12.95" customHeight="1" x14ac:dyDescent="0.2">
      <c r="A399" s="214" t="s">
        <v>592</v>
      </c>
      <c r="B399" s="64"/>
      <c r="C399" s="208">
        <v>51648.7791</v>
      </c>
      <c r="D399" s="208">
        <v>2E-3</v>
      </c>
      <c r="E399" s="129">
        <f>(C399-C$7)/C$8</f>
        <v>48984.889985460053</v>
      </c>
      <c r="F399" s="129">
        <f>ROUND(2*E399,0)/2</f>
        <v>48985</v>
      </c>
      <c r="G399" s="130">
        <f>C399-(C$7+F399*C$8)</f>
        <v>-2.6111499995749909E-2</v>
      </c>
      <c r="I399" s="130"/>
      <c r="K399" s="129">
        <f>G399</f>
        <v>-2.6111499995749909E-2</v>
      </c>
      <c r="P399" s="199">
        <f>+D$11+D$12*F399+D$13*F399^2</f>
        <v>-2.367398973571451E-2</v>
      </c>
      <c r="Q399" s="201">
        <f>+C399-15018.5</f>
        <v>36630.2791</v>
      </c>
      <c r="R399" s="136">
        <f>+(P399-G399)^2</f>
        <v>5.9414562677778427E-6</v>
      </c>
      <c r="S399" s="131">
        <v>0.6</v>
      </c>
      <c r="T399" s="136">
        <f>+S399*R399</f>
        <v>3.5648737606667056E-6</v>
      </c>
    </row>
    <row r="400" spans="1:21" ht="12.95" customHeight="1" x14ac:dyDescent="0.2">
      <c r="A400" s="204" t="s">
        <v>1449</v>
      </c>
      <c r="B400" s="205" t="str">
        <f>IF(INT(F400)=F400,"I","II")</f>
        <v>I</v>
      </c>
      <c r="C400" s="204">
        <v>51660.410400000001</v>
      </c>
      <c r="D400" s="204" t="s">
        <v>467</v>
      </c>
      <c r="E400" s="129">
        <f>(C400-C$7)/C$8</f>
        <v>49033.895677153065</v>
      </c>
      <c r="F400" s="129">
        <f>ROUND(2*E400,0)/2</f>
        <v>49034</v>
      </c>
      <c r="G400" s="130">
        <f>C400-(C$7+F400*C$8)</f>
        <v>-2.4760599997534882E-2</v>
      </c>
      <c r="J400" s="130">
        <f>G400</f>
        <v>-2.4760599997534882E-2</v>
      </c>
      <c r="O400" s="199"/>
      <c r="P400" s="199">
        <f>+D$11+D$12*F400+D$13*F400^2</f>
        <v>-2.3658373505540807E-2</v>
      </c>
      <c r="Q400" s="201">
        <f>+C400-15018.5</f>
        <v>36641.910400000001</v>
      </c>
      <c r="R400" s="136">
        <f>+(P400-G400)^2</f>
        <v>1.2149032396535651E-6</v>
      </c>
      <c r="S400" s="131">
        <v>1</v>
      </c>
      <c r="T400" s="136">
        <f>+S400*R400</f>
        <v>1.2149032396535651E-6</v>
      </c>
    </row>
    <row r="401" spans="1:20" ht="12.95" customHeight="1" x14ac:dyDescent="0.2">
      <c r="A401" s="204" t="s">
        <v>1455</v>
      </c>
      <c r="B401" s="205" t="str">
        <f>IF(INT(F401)=F401,"I","II")</f>
        <v>I</v>
      </c>
      <c r="C401" s="204">
        <v>51967.535000000003</v>
      </c>
      <c r="D401" s="204" t="s">
        <v>467</v>
      </c>
      <c r="E401" s="129">
        <f>(C401-C$7)/C$8</f>
        <v>50327.891486644621</v>
      </c>
      <c r="F401" s="129">
        <f>ROUND(2*E401,0)/2</f>
        <v>50328</v>
      </c>
      <c r="G401" s="130">
        <f>C401-(C$7+F401*C$8)</f>
        <v>-2.5755199996638112E-2</v>
      </c>
      <c r="J401" s="130">
        <f>G401</f>
        <v>-2.5755199996638112E-2</v>
      </c>
      <c r="P401" s="199">
        <f>+D$11+D$12*F401+D$13*F401^2</f>
        <v>-2.3207829158768643E-2</v>
      </c>
      <c r="Q401" s="201">
        <f>+C401-15018.5</f>
        <v>36949.035000000003</v>
      </c>
      <c r="R401" s="136">
        <f>+(P401-G401)^2</f>
        <v>6.4890981856277979E-6</v>
      </c>
      <c r="S401" s="131">
        <v>1</v>
      </c>
      <c r="T401" s="136">
        <f>+S401*R401</f>
        <v>6.4890981856277979E-6</v>
      </c>
    </row>
    <row r="402" spans="1:20" ht="12.95" customHeight="1" x14ac:dyDescent="0.2">
      <c r="A402" s="63" t="s">
        <v>675</v>
      </c>
      <c r="B402" s="64" t="s">
        <v>644</v>
      </c>
      <c r="C402" s="63">
        <v>51968.48214</v>
      </c>
      <c r="D402" s="63">
        <v>1.1000000000000001E-3</v>
      </c>
      <c r="E402" s="129">
        <f>(C402-C$7)/C$8</f>
        <v>50331.882033774345</v>
      </c>
      <c r="F402" s="129">
        <f>ROUND(2*E402,0)/2</f>
        <v>50332</v>
      </c>
      <c r="G402" s="130">
        <f>C402-(C$7+F402*C$8)</f>
        <v>-2.7998799996566959E-2</v>
      </c>
      <c r="K402" s="129">
        <f>G402</f>
        <v>-2.7998799996566959E-2</v>
      </c>
      <c r="M402" s="130"/>
      <c r="O402" s="199"/>
      <c r="P402" s="199">
        <f>+D$11+D$12*F402+D$13*F402^2</f>
        <v>-2.3206322467898201E-2</v>
      </c>
      <c r="Q402" s="201">
        <f>+C402-15018.5</f>
        <v>36949.98214</v>
      </c>
      <c r="R402" s="136">
        <f>+(P402-G402)^2</f>
        <v>2.2967840862795004E-5</v>
      </c>
      <c r="S402" s="131">
        <v>0.8</v>
      </c>
      <c r="T402" s="136">
        <f>+S402*R402</f>
        <v>1.8374272690236003E-5</v>
      </c>
    </row>
    <row r="403" spans="1:20" ht="12.95" customHeight="1" x14ac:dyDescent="0.2">
      <c r="A403" s="63" t="s">
        <v>675</v>
      </c>
      <c r="B403" s="64" t="s">
        <v>646</v>
      </c>
      <c r="C403" s="63">
        <v>51968.600769999997</v>
      </c>
      <c r="D403" s="63">
        <v>1.8E-3</v>
      </c>
      <c r="E403" s="129">
        <f>(C403-C$7)/C$8</f>
        <v>50332.381852814819</v>
      </c>
      <c r="F403" s="129">
        <f>ROUND(2*E403,0)/2</f>
        <v>50332.5</v>
      </c>
      <c r="G403" s="130">
        <f>C403-(C$7+F403*C$8)</f>
        <v>-2.8041749996191356E-2</v>
      </c>
      <c r="K403" s="129">
        <f>G403</f>
        <v>-2.8041749996191356E-2</v>
      </c>
      <c r="M403" s="130"/>
      <c r="O403" s="199"/>
      <c r="P403" s="199">
        <f>+D$11+D$12*F403+D$13*F403^2</f>
        <v>-2.3206134082148333E-2</v>
      </c>
      <c r="Q403" s="201">
        <f>+C403-15018.5</f>
        <v>36950.100769999997</v>
      </c>
      <c r="R403" s="136">
        <f>+(P403-G403)^2</f>
        <v>2.3383181268146143E-5</v>
      </c>
      <c r="S403" s="131">
        <v>0.8</v>
      </c>
      <c r="T403" s="136">
        <f>+S403*R403</f>
        <v>1.8706545014516916E-5</v>
      </c>
    </row>
    <row r="404" spans="1:20" ht="12.95" customHeight="1" x14ac:dyDescent="0.2">
      <c r="A404" s="215" t="s">
        <v>645</v>
      </c>
      <c r="B404" s="89" t="s">
        <v>646</v>
      </c>
      <c r="C404" s="90">
        <v>51985.451200000003</v>
      </c>
      <c r="D404" s="90">
        <v>1.5E-3</v>
      </c>
      <c r="E404" s="129">
        <f>(C404-C$7)/C$8</f>
        <v>50403.377096465563</v>
      </c>
      <c r="F404" s="129">
        <f>ROUND(2*E404,0)/2</f>
        <v>50403.5</v>
      </c>
      <c r="G404" s="130">
        <f>C404-(C$7+F404*C$8)</f>
        <v>-2.9170649992011022E-2</v>
      </c>
      <c r="K404" s="129">
        <f>G404</f>
        <v>-2.9170649992011022E-2</v>
      </c>
      <c r="O404" s="199"/>
      <c r="P404" s="199">
        <f>+D$11+D$12*F404+D$13*F404^2</f>
        <v>-2.3179271868431765E-2</v>
      </c>
      <c r="Q404" s="201">
        <f>+C404-15018.5</f>
        <v>36966.951200000003</v>
      </c>
      <c r="R404" s="136">
        <f>+(P404-G404)^2</f>
        <v>3.5896611819704095E-5</v>
      </c>
      <c r="S404" s="131">
        <v>0.8</v>
      </c>
      <c r="T404" s="136">
        <f>+S404*R404</f>
        <v>2.8717289455763276E-5</v>
      </c>
    </row>
    <row r="405" spans="1:20" ht="12.95" customHeight="1" x14ac:dyDescent="0.2">
      <c r="A405" s="204" t="s">
        <v>1429</v>
      </c>
      <c r="B405" s="205" t="str">
        <f>IF(INT(F405)=F405,"I","II")</f>
        <v>II</v>
      </c>
      <c r="C405" s="204">
        <v>51986.638099999996</v>
      </c>
      <c r="D405" s="204" t="s">
        <v>466</v>
      </c>
      <c r="E405" s="129">
        <f>(C405-C$7)/C$8</f>
        <v>50408.377814826374</v>
      </c>
      <c r="F405" s="129">
        <f>ROUND(2*E405,0)/2</f>
        <v>50408.5</v>
      </c>
      <c r="G405" s="130">
        <f>C405-(C$7+F405*C$8)</f>
        <v>-2.9000149996136315E-2</v>
      </c>
      <c r="K405" s="130">
        <f>G405</f>
        <v>-2.9000149996136315E-2</v>
      </c>
      <c r="O405" s="199"/>
      <c r="P405" s="199">
        <f>+D$11+D$12*F405+D$13*F405^2</f>
        <v>-2.3177371821637212E-2</v>
      </c>
      <c r="Q405" s="201">
        <f>+C405-15018.5</f>
        <v>36968.138099999996</v>
      </c>
      <c r="R405" s="136">
        <f>+(P405-G405)^2</f>
        <v>3.3904745669423112E-5</v>
      </c>
      <c r="S405" s="131">
        <v>1</v>
      </c>
      <c r="T405" s="136">
        <f>+S405*R405</f>
        <v>3.3904745669423112E-5</v>
      </c>
    </row>
    <row r="406" spans="1:20" ht="12.95" customHeight="1" x14ac:dyDescent="0.2">
      <c r="A406" s="63" t="s">
        <v>675</v>
      </c>
      <c r="B406" s="64" t="s">
        <v>646</v>
      </c>
      <c r="C406" s="63">
        <v>52001.351629999997</v>
      </c>
      <c r="D406" s="63">
        <v>1.8E-3</v>
      </c>
      <c r="E406" s="129">
        <f>(C406-C$7)/C$8</f>
        <v>50470.369743062765</v>
      </c>
      <c r="F406" s="129">
        <f>ROUND(2*E406,0)/2</f>
        <v>50470.5</v>
      </c>
      <c r="G406" s="130">
        <f>C406-(C$7+F406*C$8)</f>
        <v>-3.0915949995687697E-2</v>
      </c>
      <c r="K406" s="129">
        <f>G406</f>
        <v>-3.0915949995687697E-2</v>
      </c>
      <c r="M406" s="130"/>
      <c r="O406" s="199"/>
      <c r="P406" s="199">
        <f>+D$11+D$12*F406+D$13*F406^2</f>
        <v>-2.3153720054490047E-2</v>
      </c>
      <c r="Q406" s="201">
        <f>+C406-15018.5</f>
        <v>36982.851629999997</v>
      </c>
      <c r="R406" s="136">
        <f>+(P406-G406)^2</f>
        <v>6.0252213660025272E-5</v>
      </c>
      <c r="S406" s="131">
        <v>0.8</v>
      </c>
      <c r="T406" s="136">
        <f>+S406*R406</f>
        <v>4.8201770928020221E-5</v>
      </c>
    </row>
    <row r="407" spans="1:20" ht="12.95" customHeight="1" x14ac:dyDescent="0.2">
      <c r="A407" s="63" t="s">
        <v>675</v>
      </c>
      <c r="B407" s="64" t="s">
        <v>644</v>
      </c>
      <c r="C407" s="63">
        <v>52001.473530000003</v>
      </c>
      <c r="D407" s="63">
        <v>1.9E-3</v>
      </c>
      <c r="E407" s="129">
        <f>(C407-C$7)/C$8</f>
        <v>50470.883339463653</v>
      </c>
      <c r="F407" s="129">
        <f>ROUND(2*E407,0)/2</f>
        <v>50471</v>
      </c>
      <c r="G407" s="130">
        <f>C407-(C$7+F407*C$8)</f>
        <v>-2.768889999424573E-2</v>
      </c>
      <c r="K407" s="129">
        <f>G407</f>
        <v>-2.768889999424573E-2</v>
      </c>
      <c r="M407" s="130"/>
      <c r="O407" s="199"/>
      <c r="P407" s="199">
        <f>+D$11+D$12*F407+D$13*F407^2</f>
        <v>-2.3153528628445309E-2</v>
      </c>
      <c r="Q407" s="201">
        <f>+C407-15018.5</f>
        <v>36982.973530000003</v>
      </c>
      <c r="R407" s="136">
        <f>+(P407-G407)^2</f>
        <v>2.0569593425722376E-5</v>
      </c>
      <c r="S407" s="131">
        <v>0.8</v>
      </c>
      <c r="T407" s="136">
        <f>+S407*R407</f>
        <v>1.6455674740577902E-5</v>
      </c>
    </row>
    <row r="408" spans="1:20" ht="12.95" customHeight="1" x14ac:dyDescent="0.2">
      <c r="A408" s="63" t="s">
        <v>675</v>
      </c>
      <c r="B408" s="64" t="s">
        <v>646</v>
      </c>
      <c r="C408" s="63">
        <v>52001.592499999999</v>
      </c>
      <c r="D408" s="63">
        <v>1.8E-3</v>
      </c>
      <c r="E408" s="129">
        <f>(C408-C$7)/C$8</f>
        <v>50471.384591012531</v>
      </c>
      <c r="F408" s="129">
        <f>ROUND(2*E408,0)/2</f>
        <v>50471.5</v>
      </c>
      <c r="G408" s="130">
        <f>C408-(C$7+F408*C$8)</f>
        <v>-2.739185000245925E-2</v>
      </c>
      <c r="K408" s="129">
        <f>G408</f>
        <v>-2.739185000245925E-2</v>
      </c>
      <c r="M408" s="130"/>
      <c r="O408" s="199"/>
      <c r="P408" s="199">
        <f>+D$11+D$12*F408+D$13*F408^2</f>
        <v>-2.3153337191424775E-2</v>
      </c>
      <c r="Q408" s="201">
        <f>+C408-15018.5</f>
        <v>36983.092499999999</v>
      </c>
      <c r="R408" s="136">
        <f>+(P408-G408)^2</f>
        <v>1.7964990849303373E-5</v>
      </c>
      <c r="S408" s="131">
        <v>0.8</v>
      </c>
      <c r="T408" s="136">
        <f>+S408*R408</f>
        <v>1.4371992679442698E-5</v>
      </c>
    </row>
    <row r="409" spans="1:20" ht="12.95" customHeight="1" x14ac:dyDescent="0.2">
      <c r="A409" s="204" t="s">
        <v>1429</v>
      </c>
      <c r="B409" s="205" t="str">
        <f>IF(INT(F409)=F409,"I","II")</f>
        <v>II</v>
      </c>
      <c r="C409" s="204">
        <v>52015.5942</v>
      </c>
      <c r="D409" s="204" t="s">
        <v>466</v>
      </c>
      <c r="E409" s="129">
        <f>(C409-C$7)/C$8</f>
        <v>50530.377394343035</v>
      </c>
      <c r="F409" s="129">
        <f>ROUND(2*E409,0)/2</f>
        <v>50530.5</v>
      </c>
      <c r="G409" s="130">
        <f>C409-(C$7+F409*C$8)</f>
        <v>-2.9099949999363162E-2</v>
      </c>
      <c r="K409" s="130">
        <f>G409</f>
        <v>-2.9099949999363162E-2</v>
      </c>
      <c r="O409" s="199"/>
      <c r="P409" s="199">
        <f>+D$11+D$12*F409+D$13*F409^2</f>
        <v>-2.3130670561952824E-2</v>
      </c>
      <c r="Q409" s="201">
        <f>+C409-15018.5</f>
        <v>36997.0942</v>
      </c>
      <c r="R409" s="136">
        <f>+(P409-G409)^2</f>
        <v>3.5632297001889879E-5</v>
      </c>
      <c r="S409" s="131">
        <v>1</v>
      </c>
      <c r="T409" s="136">
        <f>+S409*R409</f>
        <v>3.5632297001889879E-5</v>
      </c>
    </row>
    <row r="410" spans="1:20" ht="12.95" customHeight="1" x14ac:dyDescent="0.2">
      <c r="A410" s="204" t="s">
        <v>1482</v>
      </c>
      <c r="B410" s="205" t="str">
        <f>IF(INT(F410)=F410,"I","II")</f>
        <v>I</v>
      </c>
      <c r="C410" s="204">
        <v>52039.4476</v>
      </c>
      <c r="D410" s="204" t="s">
        <v>467</v>
      </c>
      <c r="E410" s="129">
        <f>(C410-C$7)/C$8</f>
        <v>50630.877971770322</v>
      </c>
      <c r="F410" s="129">
        <f>ROUND(2*E410,0)/2</f>
        <v>50631</v>
      </c>
      <c r="G410" s="130">
        <f>C410-(C$7+F410*C$8)</f>
        <v>-2.8962899996258784E-2</v>
      </c>
      <c r="J410" s="130">
        <f>G410</f>
        <v>-2.8962899996258784E-2</v>
      </c>
      <c r="O410" s="199"/>
      <c r="P410" s="199">
        <f>+D$11+D$12*F410+D$13*F410^2</f>
        <v>-2.3091708577358407E-2</v>
      </c>
      <c r="Q410" s="201">
        <f>+C410-15018.5</f>
        <v>37020.9476</v>
      </c>
      <c r="R410" s="136">
        <f>+(P410-G410)^2</f>
        <v>3.4470888677369425E-5</v>
      </c>
      <c r="S410" s="131">
        <v>1</v>
      </c>
      <c r="T410" s="136">
        <f>+S410*R410</f>
        <v>3.4470888677369425E-5</v>
      </c>
    </row>
    <row r="411" spans="1:20" ht="12.95" customHeight="1" x14ac:dyDescent="0.2">
      <c r="A411" s="63" t="s">
        <v>673</v>
      </c>
      <c r="B411" s="64" t="s">
        <v>644</v>
      </c>
      <c r="C411" s="63">
        <v>52311.448199999999</v>
      </c>
      <c r="D411" s="63">
        <v>1E-4</v>
      </c>
      <c r="E411" s="129">
        <f>(C411-C$7)/C$8</f>
        <v>51776.887235043883</v>
      </c>
      <c r="F411" s="129">
        <f>ROUND(2*E411,0)/2</f>
        <v>51777</v>
      </c>
      <c r="G411" s="130">
        <f>C411-(C$7+F411*C$8)</f>
        <v>-2.6764299997012131E-2</v>
      </c>
      <c r="K411" s="129">
        <f>G411</f>
        <v>-2.6764299997012131E-2</v>
      </c>
      <c r="O411" s="199"/>
      <c r="P411" s="199">
        <f>+D$11+D$12*F411+D$13*F411^2</f>
        <v>-2.2616068047247577E-2</v>
      </c>
      <c r="Q411" s="201">
        <f>+C411-15018.5</f>
        <v>37292.948199999999</v>
      </c>
      <c r="R411" s="136">
        <f>+(P411-G411)^2</f>
        <v>1.7207828309047433E-5</v>
      </c>
      <c r="S411" s="131">
        <v>1</v>
      </c>
      <c r="T411" s="136">
        <f>+S411*R411</f>
        <v>1.7207828309047433E-5</v>
      </c>
    </row>
    <row r="412" spans="1:20" ht="12.95" customHeight="1" x14ac:dyDescent="0.2">
      <c r="A412" s="216" t="s">
        <v>1495</v>
      </c>
      <c r="B412" s="205" t="str">
        <f>IF(INT(F412)=F412,"I","II")</f>
        <v>I</v>
      </c>
      <c r="C412" s="204">
        <v>52318.093399999998</v>
      </c>
      <c r="D412" s="204" t="s">
        <v>467</v>
      </c>
      <c r="E412" s="129">
        <f>(C412-C$7)/C$8</f>
        <v>51804.885190770096</v>
      </c>
      <c r="F412" s="129">
        <f>ROUND(2*E412,0)/2</f>
        <v>51805</v>
      </c>
      <c r="G412" s="130">
        <f>C412-(C$7+F412*C$8)</f>
        <v>-2.7249499995377846E-2</v>
      </c>
      <c r="J412" s="130">
        <f>G412</f>
        <v>-2.7249499995377846E-2</v>
      </c>
      <c r="O412" s="199"/>
      <c r="P412" s="199">
        <f>+D$11+D$12*F412+D$13*F412^2</f>
        <v>-2.2603725220070078E-2</v>
      </c>
      <c r="Q412" s="201">
        <f>+C412-15018.5</f>
        <v>37299.593399999998</v>
      </c>
      <c r="R412" s="136">
        <f>+(P412-G412)^2</f>
        <v>2.1583223262885938E-5</v>
      </c>
      <c r="S412" s="131">
        <v>1</v>
      </c>
      <c r="T412" s="136">
        <f>+S412*R412</f>
        <v>2.1583223262885938E-5</v>
      </c>
    </row>
    <row r="413" spans="1:20" ht="12.95" customHeight="1" x14ac:dyDescent="0.2">
      <c r="A413" s="63" t="s">
        <v>673</v>
      </c>
      <c r="B413" s="64" t="s">
        <v>644</v>
      </c>
      <c r="C413" s="63">
        <v>52338.506000000001</v>
      </c>
      <c r="D413" s="63">
        <v>4.0000000000000002E-4</v>
      </c>
      <c r="E413" s="129">
        <f>(C413-C$7)/C$8</f>
        <v>51890.888782995637</v>
      </c>
      <c r="F413" s="129">
        <f>ROUND(2*E413,0)/2</f>
        <v>51891</v>
      </c>
      <c r="G413" s="130">
        <f>C413-(C$7+F413*C$8)</f>
        <v>-2.6396899993414991E-2</v>
      </c>
      <c r="K413" s="129">
        <f>G413</f>
        <v>-2.6396899993414991E-2</v>
      </c>
      <c r="O413" s="199"/>
      <c r="P413" s="199">
        <f>+D$11+D$12*F413+D$13*F413^2</f>
        <v>-2.2565599894660886E-2</v>
      </c>
      <c r="Q413" s="201">
        <f>+C413-15018.5</f>
        <v>37320.006000000001</v>
      </c>
      <c r="R413" s="136">
        <f>+(P413-G413)^2</f>
        <v>1.4678860446713215E-5</v>
      </c>
      <c r="S413" s="131">
        <v>1</v>
      </c>
      <c r="T413" s="136">
        <f>+S413*R413</f>
        <v>1.4678860446713215E-5</v>
      </c>
    </row>
    <row r="414" spans="1:20" ht="12.95" customHeight="1" x14ac:dyDescent="0.2">
      <c r="A414" s="63" t="s">
        <v>673</v>
      </c>
      <c r="B414" s="64" t="s">
        <v>646</v>
      </c>
      <c r="C414" s="63">
        <v>52338.621200000001</v>
      </c>
      <c r="D414" s="63">
        <v>1E-4</v>
      </c>
      <c r="E414" s="129">
        <f>(C414-C$7)/C$8</f>
        <v>51891.374150554126</v>
      </c>
      <c r="F414" s="129">
        <f>ROUND(2*E414,0)/2</f>
        <v>51891.5</v>
      </c>
      <c r="G414" s="130">
        <f>C414-(C$7+F414*C$8)</f>
        <v>-2.986984999733977E-2</v>
      </c>
      <c r="K414" s="129">
        <f>G414</f>
        <v>-2.986984999733977E-2</v>
      </c>
      <c r="O414" s="199"/>
      <c r="P414" s="199">
        <f>+D$11+D$12*F414+D$13*F414^2</f>
        <v>-2.2565377286386065E-2</v>
      </c>
      <c r="Q414" s="201">
        <f>+C414-15018.5</f>
        <v>37320.121200000001</v>
      </c>
      <c r="R414" s="136">
        <f>+(P414-G414)^2</f>
        <v>5.3355321585067366E-5</v>
      </c>
      <c r="S414" s="131">
        <v>1</v>
      </c>
      <c r="T414" s="136">
        <f>+S414*R414</f>
        <v>5.3355321585067366E-5</v>
      </c>
    </row>
    <row r="415" spans="1:20" ht="12.95" customHeight="1" x14ac:dyDescent="0.2">
      <c r="A415" s="63" t="s">
        <v>673</v>
      </c>
      <c r="B415" s="64" t="s">
        <v>644</v>
      </c>
      <c r="C415" s="63">
        <v>52339.452400000002</v>
      </c>
      <c r="D415" s="63">
        <v>1E-4</v>
      </c>
      <c r="E415" s="129">
        <f>(C415-C$7)/C$8</f>
        <v>51894.876212312935</v>
      </c>
      <c r="F415" s="129">
        <f>ROUND(2*E415,0)/2</f>
        <v>51895</v>
      </c>
      <c r="G415" s="130">
        <f>C415-(C$7+F415*C$8)</f>
        <v>-2.9380499996477738E-2</v>
      </c>
      <c r="K415" s="129">
        <f>G415</f>
        <v>-2.9380499996477738E-2</v>
      </c>
      <c r="O415" s="199"/>
      <c r="P415" s="199">
        <f>+D$11+D$12*F415+D$13*F415^2</f>
        <v>-2.2563818721140112E-2</v>
      </c>
      <c r="Q415" s="201">
        <f>+C415-15018.5</f>
        <v>37320.952400000002</v>
      </c>
      <c r="R415" s="136">
        <f>+(P415-G415)^2</f>
        <v>4.6467143609538602E-5</v>
      </c>
      <c r="S415" s="131">
        <v>1</v>
      </c>
      <c r="T415" s="136">
        <f>+S415*R415</f>
        <v>4.6467143609538602E-5</v>
      </c>
    </row>
    <row r="416" spans="1:20" ht="12.95" customHeight="1" x14ac:dyDescent="0.2">
      <c r="A416" s="63" t="s">
        <v>673</v>
      </c>
      <c r="B416" s="64" t="s">
        <v>646</v>
      </c>
      <c r="C416" s="63">
        <v>52339.57</v>
      </c>
      <c r="D416" s="63">
        <v>1E-4</v>
      </c>
      <c r="E416" s="129">
        <f>(C416-C$7)/C$8</f>
        <v>51895.371691695553</v>
      </c>
      <c r="F416" s="129">
        <f>ROUND(2*E416,0)/2</f>
        <v>51895.5</v>
      </c>
      <c r="G416" s="130">
        <f>C416-(C$7+F416*C$8)</f>
        <v>-3.0453449995547999E-2</v>
      </c>
      <c r="K416" s="129">
        <f>G416</f>
        <v>-3.0453449995547999E-2</v>
      </c>
      <c r="O416" s="199"/>
      <c r="P416" s="199">
        <f>+D$11+D$12*F416+D$13*F416^2</f>
        <v>-2.2563596025058932E-2</v>
      </c>
      <c r="Q416" s="201">
        <f>+C416-15018.5</f>
        <v>37321.07</v>
      </c>
      <c r="R416" s="136">
        <f>+(P416-G416)^2</f>
        <v>6.2249795675642079E-5</v>
      </c>
      <c r="S416" s="131">
        <v>1</v>
      </c>
      <c r="T416" s="136">
        <f>+S416*R416</f>
        <v>6.2249795675642079E-5</v>
      </c>
    </row>
    <row r="417" spans="1:20" ht="12.95" customHeight="1" x14ac:dyDescent="0.2">
      <c r="A417" s="204" t="s">
        <v>1429</v>
      </c>
      <c r="B417" s="205" t="str">
        <f>IF(INT(F417)=F417,"I","II")</f>
        <v>II</v>
      </c>
      <c r="C417" s="204">
        <v>52341.707600000002</v>
      </c>
      <c r="D417" s="204" t="s">
        <v>466</v>
      </c>
      <c r="E417" s="129">
        <f>(C417-C$7)/C$8</f>
        <v>51904.377956391938</v>
      </c>
      <c r="F417" s="129">
        <f>ROUND(2*E417,0)/2</f>
        <v>51904.5</v>
      </c>
      <c r="G417" s="130">
        <f>C417-(C$7+F417*C$8)</f>
        <v>-2.8966549994947854E-2</v>
      </c>
      <c r="K417" s="130">
        <f>G417</f>
        <v>-2.8966549994947854E-2</v>
      </c>
      <c r="O417" s="199"/>
      <c r="P417" s="199">
        <f>+D$11+D$12*F417+D$13*F417^2</f>
        <v>-2.255958561873718E-2</v>
      </c>
      <c r="Q417" s="201">
        <f>+C417-15018.5</f>
        <v>37323.207600000002</v>
      </c>
      <c r="R417" s="136">
        <f>+(P417-G417)^2</f>
        <v>4.1049192518032643E-5</v>
      </c>
      <c r="S417" s="131">
        <v>1</v>
      </c>
      <c r="T417" s="136">
        <f>+S417*R417</f>
        <v>4.1049192518032643E-5</v>
      </c>
    </row>
    <row r="418" spans="1:20" ht="12.95" customHeight="1" x14ac:dyDescent="0.2">
      <c r="A418" s="63" t="s">
        <v>673</v>
      </c>
      <c r="B418" s="64" t="s">
        <v>646</v>
      </c>
      <c r="C418" s="63">
        <v>52345.505499999999</v>
      </c>
      <c r="D418" s="63">
        <v>1E-4</v>
      </c>
      <c r="E418" s="129">
        <f>(C418-C$7)/C$8</f>
        <v>51920.379496759801</v>
      </c>
      <c r="F418" s="129">
        <f>ROUND(2*E418,0)/2</f>
        <v>51920.5</v>
      </c>
      <c r="G418" s="130">
        <f>C418-(C$7+F418*C$8)</f>
        <v>-2.8600949997780845E-2</v>
      </c>
      <c r="K418" s="129">
        <f>G418</f>
        <v>-2.8600949997780845E-2</v>
      </c>
      <c r="O418" s="199"/>
      <c r="P418" s="199">
        <f>+D$11+D$12*F418+D$13*F418^2</f>
        <v>-2.2552447226863476E-2</v>
      </c>
      <c r="Q418" s="201">
        <f>+C418-15018.5</f>
        <v>37327.005499999999</v>
      </c>
      <c r="R418" s="136">
        <f>+(P418-G418)^2</f>
        <v>3.658438576979509E-5</v>
      </c>
      <c r="S418" s="131">
        <v>1</v>
      </c>
      <c r="T418" s="136">
        <f>+S418*R418</f>
        <v>3.658438576979509E-5</v>
      </c>
    </row>
    <row r="419" spans="1:20" ht="12.95" customHeight="1" x14ac:dyDescent="0.2">
      <c r="A419" s="204" t="s">
        <v>1429</v>
      </c>
      <c r="B419" s="205" t="str">
        <f>IF(INT(F419)=F419,"I","II")</f>
        <v>I</v>
      </c>
      <c r="C419" s="204">
        <v>52373.6325</v>
      </c>
      <c r="D419" s="204" t="s">
        <v>466</v>
      </c>
      <c r="E419" s="129">
        <f>(C419-C$7)/C$8</f>
        <v>52038.885862363757</v>
      </c>
      <c r="F419" s="129">
        <f>ROUND(2*E419,0)/2</f>
        <v>52039</v>
      </c>
      <c r="G419" s="130">
        <f>C419-(C$7+F419*C$8)</f>
        <v>-2.7090099996712524E-2</v>
      </c>
      <c r="K419" s="130">
        <f>G419</f>
        <v>-2.7090099996712524E-2</v>
      </c>
      <c r="O419" s="199"/>
      <c r="P419" s="199">
        <f>+D$11+D$12*F419+D$13*F419^2</f>
        <v>-2.2499228642159141E-2</v>
      </c>
      <c r="Q419" s="201">
        <f>+C419-15018.5</f>
        <v>37355.1325</v>
      </c>
      <c r="R419" s="136">
        <f>+(P419-G419)^2</f>
        <v>2.1076099794058812E-5</v>
      </c>
      <c r="S419" s="131">
        <v>1</v>
      </c>
      <c r="T419" s="136">
        <f>+S419*R419</f>
        <v>2.1076099794058812E-5</v>
      </c>
    </row>
    <row r="420" spans="1:20" ht="12.95" customHeight="1" x14ac:dyDescent="0.2">
      <c r="A420" s="204" t="s">
        <v>1515</v>
      </c>
      <c r="B420" s="205" t="str">
        <f>IF(INT(F420)=F420,"I","II")</f>
        <v>I</v>
      </c>
      <c r="C420" s="204">
        <v>52597.9257</v>
      </c>
      <c r="D420" s="204" t="s">
        <v>466</v>
      </c>
      <c r="E420" s="129">
        <f>(C420-C$7)/C$8</f>
        <v>52983.891442826702</v>
      </c>
      <c r="F420" s="129">
        <f>ROUND(2*E420,0)/2</f>
        <v>52984</v>
      </c>
      <c r="G420" s="130">
        <f>C420-(C$7+F420*C$8)</f>
        <v>-2.5765599995793309E-2</v>
      </c>
      <c r="K420" s="130">
        <f>G420</f>
        <v>-2.5765599995793309E-2</v>
      </c>
      <c r="O420" s="199"/>
      <c r="P420" s="199">
        <f>+D$11+D$12*F420+D$13*F420^2</f>
        <v>-2.2052765760373301E-2</v>
      </c>
      <c r="Q420" s="201">
        <f>+C420-15018.5</f>
        <v>37579.4257</v>
      </c>
      <c r="R420" s="136">
        <f>+(P420-G420)^2</f>
        <v>1.3785138059706877E-5</v>
      </c>
      <c r="S420" s="131">
        <v>1</v>
      </c>
      <c r="T420" s="136">
        <f>+S420*R420</f>
        <v>1.3785138059706877E-5</v>
      </c>
    </row>
    <row r="421" spans="1:20" ht="12.95" customHeight="1" x14ac:dyDescent="0.2">
      <c r="A421" s="204" t="s">
        <v>1515</v>
      </c>
      <c r="B421" s="205" t="str">
        <f>IF(INT(F421)=F421,"I","II")</f>
        <v>I</v>
      </c>
      <c r="C421" s="204">
        <v>52611.928599999999</v>
      </c>
      <c r="D421" s="204" t="s">
        <v>466</v>
      </c>
      <c r="E421" s="129">
        <f>(C421-C$7)/C$8</f>
        <v>53042.88930206927</v>
      </c>
      <c r="F421" s="129">
        <f>ROUND(2*E421,0)/2</f>
        <v>53043</v>
      </c>
      <c r="G421" s="130">
        <f>C421-(C$7+F421*C$8)</f>
        <v>-2.6273700001183897E-2</v>
      </c>
      <c r="K421" s="130">
        <f>G421</f>
        <v>-2.6273700001183897E-2</v>
      </c>
      <c r="O421" s="199"/>
      <c r="P421" s="199">
        <f>+D$11+D$12*F421+D$13*F421^2</f>
        <v>-2.2023591033991811E-2</v>
      </c>
      <c r="Q421" s="201">
        <f>+C421-15018.5</f>
        <v>37593.428599999999</v>
      </c>
      <c r="R421" s="136">
        <f>+(P421-G421)^2</f>
        <v>1.8063426233006578E-5</v>
      </c>
      <c r="S421" s="131">
        <v>1</v>
      </c>
      <c r="T421" s="136">
        <f>+S421*R421</f>
        <v>1.8063426233006578E-5</v>
      </c>
    </row>
    <row r="422" spans="1:20" ht="12.95" customHeight="1" x14ac:dyDescent="0.2">
      <c r="A422" s="216" t="s">
        <v>1495</v>
      </c>
      <c r="B422" s="205" t="str">
        <f>IF(INT(F422)=F422,"I","II")</f>
        <v>I</v>
      </c>
      <c r="C422" s="204">
        <v>52618.337800000001</v>
      </c>
      <c r="D422" s="204" t="s">
        <v>467</v>
      </c>
      <c r="E422" s="129">
        <f>(C422-C$7)/C$8</f>
        <v>53069.892928422203</v>
      </c>
      <c r="F422" s="129">
        <f>ROUND(2*E422,0)/2</f>
        <v>53070</v>
      </c>
      <c r="G422" s="130">
        <f>C422-(C$7+F422*C$8)</f>
        <v>-2.5412999995751306E-2</v>
      </c>
      <c r="J422" s="130">
        <f>G422</f>
        <v>-2.5412999995751306E-2</v>
      </c>
      <c r="O422" s="199"/>
      <c r="P422" s="199">
        <f>+D$11+D$12*F422+D$13*F422^2</f>
        <v>-2.2010188916434408E-2</v>
      </c>
      <c r="Q422" s="201">
        <f>+C422-15018.5</f>
        <v>37599.837800000001</v>
      </c>
      <c r="R422" s="136">
        <f>+(P422-G422)^2</f>
        <v>1.1579123241521838E-5</v>
      </c>
      <c r="S422" s="131">
        <v>1</v>
      </c>
      <c r="T422" s="136">
        <f>+S422*R422</f>
        <v>1.1579123241521838E-5</v>
      </c>
    </row>
    <row r="423" spans="1:20" ht="12.95" customHeight="1" x14ac:dyDescent="0.2">
      <c r="A423" s="216" t="s">
        <v>1523</v>
      </c>
      <c r="B423" s="205" t="str">
        <f>IF(INT(F423)=F423,"I","II")</f>
        <v>II</v>
      </c>
      <c r="C423" s="204">
        <v>52685.147700000001</v>
      </c>
      <c r="D423" s="204" t="s">
        <v>467</v>
      </c>
      <c r="E423" s="129">
        <f>(C423-C$7)/C$8</f>
        <v>53351.380411458566</v>
      </c>
      <c r="F423" s="129">
        <f>ROUND(2*E423,0)/2</f>
        <v>53351.5</v>
      </c>
      <c r="G423" s="130">
        <f>C423-(C$7+F423*C$8)</f>
        <v>-2.8383849996316712E-2</v>
      </c>
      <c r="J423" s="130">
        <f>G423</f>
        <v>-2.8383849996316712E-2</v>
      </c>
      <c r="O423" s="199"/>
      <c r="P423" s="199">
        <f>+D$11+D$12*F423+D$13*F423^2</f>
        <v>-2.1868553095303341E-2</v>
      </c>
      <c r="Q423" s="201">
        <f>+C423-15018.5</f>
        <v>37666.647700000001</v>
      </c>
      <c r="R423" s="136">
        <f>+(P423-G423)^2</f>
        <v>4.2449093708354444E-5</v>
      </c>
      <c r="S423" s="131">
        <v>1</v>
      </c>
      <c r="T423" s="136">
        <f>+S423*R423</f>
        <v>4.2449093708354444E-5</v>
      </c>
    </row>
    <row r="424" spans="1:20" ht="12.95" customHeight="1" x14ac:dyDescent="0.2">
      <c r="A424" s="216" t="s">
        <v>1523</v>
      </c>
      <c r="B424" s="205" t="str">
        <f>IF(INT(F424)=F424,"I","II")</f>
        <v>I</v>
      </c>
      <c r="C424" s="204">
        <v>52685.269200000002</v>
      </c>
      <c r="D424" s="204" t="s">
        <v>467</v>
      </c>
      <c r="E424" s="129">
        <f>(C424-C$7)/C$8</f>
        <v>53351.892322555417</v>
      </c>
      <c r="F424" s="129">
        <f>ROUND(2*E424,0)/2</f>
        <v>53352</v>
      </c>
      <c r="G424" s="130">
        <f>C424-(C$7+F424*C$8)</f>
        <v>-2.5556799992045853E-2</v>
      </c>
      <c r="J424" s="130">
        <f>G424</f>
        <v>-2.5556799992045853E-2</v>
      </c>
      <c r="O424" s="199"/>
      <c r="P424" s="199">
        <f>+D$11+D$12*F424+D$13*F424^2</f>
        <v>-2.1868298426734947E-2</v>
      </c>
      <c r="Q424" s="201">
        <f>+C424-15018.5</f>
        <v>37666.769200000002</v>
      </c>
      <c r="R424" s="136">
        <f>+(P424-G424)^2</f>
        <v>1.3605043797301004E-5</v>
      </c>
      <c r="S424" s="131">
        <v>1</v>
      </c>
      <c r="T424" s="136">
        <f>+S424*R424</f>
        <v>1.3605043797301004E-5</v>
      </c>
    </row>
    <row r="425" spans="1:20" ht="12.95" customHeight="1" x14ac:dyDescent="0.2">
      <c r="A425" s="52" t="s">
        <v>650</v>
      </c>
      <c r="B425" s="89"/>
      <c r="C425" s="63">
        <v>52694.525600000001</v>
      </c>
      <c r="D425" s="63">
        <v>1E-4</v>
      </c>
      <c r="E425" s="129">
        <f>(C425-C$7)/C$8</f>
        <v>53390.891942940674</v>
      </c>
      <c r="F425" s="129">
        <f>ROUND(2*E425,0)/2</f>
        <v>53391</v>
      </c>
      <c r="G425" s="130">
        <f>C425-(C$7+F425*C$8)</f>
        <v>-2.564689999417169E-2</v>
      </c>
      <c r="K425" s="129">
        <f>G425</f>
        <v>-2.564689999417169E-2</v>
      </c>
      <c r="O425" s="199"/>
      <c r="P425" s="199">
        <f>+D$11+D$12*F425+D$13*F425^2</f>
        <v>-2.1848400461980028E-2</v>
      </c>
      <c r="Q425" s="201">
        <f>+C425-15018.5</f>
        <v>37676.025600000001</v>
      </c>
      <c r="R425" s="136">
        <f>+(P425-G425)^2</f>
        <v>1.4428598696060279E-5</v>
      </c>
      <c r="S425" s="131">
        <v>1</v>
      </c>
      <c r="T425" s="136">
        <f>+S425*R425</f>
        <v>1.4428598696060279E-5</v>
      </c>
    </row>
    <row r="426" spans="1:20" ht="12.95" customHeight="1" x14ac:dyDescent="0.2">
      <c r="A426" s="214" t="s">
        <v>643</v>
      </c>
      <c r="B426" s="207"/>
      <c r="C426" s="208">
        <v>52724.785400000001</v>
      </c>
      <c r="D426" s="208">
        <v>2.0000000000000001E-4</v>
      </c>
      <c r="E426" s="129">
        <f>(C426-C$7)/C$8</f>
        <v>53518.384349592743</v>
      </c>
      <c r="F426" s="129">
        <f>ROUND(2*E426,0)/2</f>
        <v>53518.5</v>
      </c>
      <c r="G426" s="130">
        <f>C426-(C$7+F426*C$8)</f>
        <v>-2.7449149994936306E-2</v>
      </c>
      <c r="I426" s="130"/>
      <c r="K426" s="129">
        <f>G426</f>
        <v>-2.7449149994936306E-2</v>
      </c>
      <c r="O426" s="199"/>
      <c r="P426" s="199">
        <f>+D$11+D$12*F426+D$13*F426^2</f>
        <v>-2.1782883418594648E-2</v>
      </c>
      <c r="Q426" s="201">
        <f>+C426-15018.5</f>
        <v>37706.285400000001</v>
      </c>
      <c r="R426" s="136">
        <f>+(P426-G426)^2</f>
        <v>3.2106576914166613E-5</v>
      </c>
      <c r="S426" s="131">
        <v>1</v>
      </c>
      <c r="T426" s="136">
        <f>+S426*R426</f>
        <v>3.2106576914166613E-5</v>
      </c>
    </row>
    <row r="427" spans="1:20" ht="12.95" customHeight="1" x14ac:dyDescent="0.2">
      <c r="A427" s="204" t="s">
        <v>1515</v>
      </c>
      <c r="B427" s="205" t="str">
        <f>IF(INT(F427)=F427,"I","II")</f>
        <v>II</v>
      </c>
      <c r="C427" s="204">
        <v>52735.703999999998</v>
      </c>
      <c r="D427" s="204" t="s">
        <v>466</v>
      </c>
      <c r="E427" s="129">
        <f>(C427-C$7)/C$8</f>
        <v>53564.387250843603</v>
      </c>
      <c r="F427" s="129">
        <f>ROUND(2*E427,0)/2</f>
        <v>53564.5</v>
      </c>
      <c r="G427" s="130">
        <f>C427-(C$7+F427*C$8)</f>
        <v>-2.6760549997561611E-2</v>
      </c>
      <c r="K427" s="130">
        <f>G427</f>
        <v>-2.6760549997561611E-2</v>
      </c>
      <c r="O427" s="199"/>
      <c r="P427" s="199">
        <f>+D$11+D$12*F427+D$13*F427^2</f>
        <v>-2.1759070701439551E-2</v>
      </c>
      <c r="Q427" s="201">
        <f>+C427-15018.5</f>
        <v>37717.203999999998</v>
      </c>
      <c r="R427" s="136">
        <f>+(P427-G427)^2</f>
        <v>2.5014795149537622E-5</v>
      </c>
      <c r="S427" s="131">
        <v>1</v>
      </c>
      <c r="T427" s="136">
        <f>+S427*R427</f>
        <v>2.5014795149537622E-5</v>
      </c>
    </row>
    <row r="428" spans="1:20" ht="12.95" customHeight="1" x14ac:dyDescent="0.2">
      <c r="A428" s="204" t="s">
        <v>1515</v>
      </c>
      <c r="B428" s="205" t="str">
        <f>IF(INT(F428)=F428,"I","II")</f>
        <v>I</v>
      </c>
      <c r="C428" s="204">
        <v>52739.621200000001</v>
      </c>
      <c r="D428" s="204" t="s">
        <v>466</v>
      </c>
      <c r="E428" s="129">
        <f>(C428-C$7)/C$8</f>
        <v>53580.89143313621</v>
      </c>
      <c r="F428" s="129">
        <f>ROUND(2*E428,0)/2</f>
        <v>53581</v>
      </c>
      <c r="G428" s="130">
        <f>C428-(C$7+F428*C$8)</f>
        <v>-2.5767899998754729E-2</v>
      </c>
      <c r="K428" s="130">
        <f>G428</f>
        <v>-2.5767899998754729E-2</v>
      </c>
      <c r="O428" s="199"/>
      <c r="P428" s="199">
        <f>+D$11+D$12*F428+D$13*F428^2</f>
        <v>-2.175050654575493E-2</v>
      </c>
      <c r="Q428" s="201">
        <f>+C428-15018.5</f>
        <v>37721.121200000001</v>
      </c>
      <c r="R428" s="136">
        <f>+(P428-G428)^2</f>
        <v>1.6139450156205642E-5</v>
      </c>
      <c r="S428" s="131">
        <v>1</v>
      </c>
      <c r="T428" s="136">
        <f>+S428*R428</f>
        <v>1.6139450156205642E-5</v>
      </c>
    </row>
    <row r="429" spans="1:20" ht="12.95" customHeight="1" x14ac:dyDescent="0.2">
      <c r="A429" s="63" t="s">
        <v>684</v>
      </c>
      <c r="B429" s="64" t="s">
        <v>644</v>
      </c>
      <c r="C429" s="63">
        <v>52753.388299999999</v>
      </c>
      <c r="D429" s="63">
        <v>1.1000000000000001E-3</v>
      </c>
      <c r="E429" s="129">
        <f>(C429-C$7)/C$8</f>
        <v>53638.895805657485</v>
      </c>
      <c r="F429" s="129">
        <f>ROUND(2*E429,0)/2</f>
        <v>53639</v>
      </c>
      <c r="G429" s="130">
        <f>C429-(C$7+F429*C$8)</f>
        <v>-2.4730099998123478E-2</v>
      </c>
      <c r="K429" s="129">
        <f>G429</f>
        <v>-2.4730099998123478E-2</v>
      </c>
      <c r="N429" s="130"/>
      <c r="O429" s="199"/>
      <c r="P429" s="199">
        <f>+D$11+D$12*F429+D$13*F429^2</f>
        <v>-2.1720307388114507E-2</v>
      </c>
      <c r="Q429" s="201">
        <f>+C429-15018.5</f>
        <v>37734.888299999999</v>
      </c>
      <c r="R429" s="136">
        <f>+(P429-G429)^2</f>
        <v>9.0588515552646151E-6</v>
      </c>
      <c r="S429" s="131">
        <v>0.8</v>
      </c>
      <c r="T429" s="136">
        <f>+S429*R429</f>
        <v>7.2470812442116928E-6</v>
      </c>
    </row>
    <row r="430" spans="1:20" ht="12.95" customHeight="1" x14ac:dyDescent="0.2">
      <c r="A430" s="52" t="s">
        <v>654</v>
      </c>
      <c r="B430" s="89" t="s">
        <v>646</v>
      </c>
      <c r="C430" s="90">
        <v>52801.448199999999</v>
      </c>
      <c r="D430" s="90">
        <v>2.0000000000000001E-4</v>
      </c>
      <c r="E430" s="129">
        <f>(C430-C$7)/C$8</f>
        <v>53841.384662637953</v>
      </c>
      <c r="F430" s="129">
        <f>ROUND(2*E430,0)/2</f>
        <v>53841.5</v>
      </c>
      <c r="G430" s="130">
        <f>C430-(C$7+F430*C$8)</f>
        <v>-2.7374849996704143E-2</v>
      </c>
      <c r="K430" s="129">
        <f>G430</f>
        <v>-2.7374849996704143E-2</v>
      </c>
      <c r="O430" s="199"/>
      <c r="P430" s="199">
        <f>+D$11+D$12*F430+D$13*F430^2</f>
        <v>-2.1613712700257803E-2</v>
      </c>
      <c r="Q430" s="201">
        <f>+C430-15018.5</f>
        <v>37782.948199999999</v>
      </c>
      <c r="R430" s="136">
        <f>+(P430-G430)^2</f>
        <v>3.3190702948505034E-5</v>
      </c>
      <c r="S430" s="131">
        <v>1</v>
      </c>
      <c r="T430" s="136">
        <f>+S430*R430</f>
        <v>3.3190702948505034E-5</v>
      </c>
    </row>
    <row r="431" spans="1:20" ht="12.95" customHeight="1" x14ac:dyDescent="0.2">
      <c r="A431" s="204" t="s">
        <v>1515</v>
      </c>
      <c r="B431" s="205" t="str">
        <f>IF(INT(F431)=F431,"I","II")</f>
        <v>II</v>
      </c>
      <c r="C431" s="204">
        <v>52993.937899999997</v>
      </c>
      <c r="D431" s="204" t="s">
        <v>466</v>
      </c>
      <c r="E431" s="129">
        <f>(C431-C$7)/C$8</f>
        <v>54652.393826899897</v>
      </c>
      <c r="F431" s="129">
        <f>ROUND(2*E431,0)/2</f>
        <v>54652.5</v>
      </c>
      <c r="G431" s="130">
        <f>C431-(C$7+F431*C$8)</f>
        <v>-2.5199750001775101E-2</v>
      </c>
      <c r="K431" s="130">
        <f>G431</f>
        <v>-2.5199750001775101E-2</v>
      </c>
      <c r="O431" s="199"/>
      <c r="P431" s="199">
        <f>+D$11+D$12*F431+D$13*F431^2</f>
        <v>-2.1168764480877234E-2</v>
      </c>
      <c r="Q431" s="201">
        <f>+C431-15018.5</f>
        <v>37975.437899999997</v>
      </c>
      <c r="R431" s="136">
        <f>+(P431-G431)^2</f>
        <v>1.624884426968825E-5</v>
      </c>
      <c r="S431" s="131">
        <v>1</v>
      </c>
      <c r="T431" s="136">
        <f>+S431*R431</f>
        <v>1.624884426968825E-5</v>
      </c>
    </row>
    <row r="432" spans="1:20" ht="12.95" customHeight="1" x14ac:dyDescent="0.2">
      <c r="A432" s="214" t="s">
        <v>648</v>
      </c>
      <c r="B432" s="207"/>
      <c r="C432" s="208">
        <v>53007.941047481589</v>
      </c>
      <c r="D432" s="208">
        <v>5.0000000000000002E-5</v>
      </c>
      <c r="E432" s="129">
        <f>(C432-C$7)/C$8</f>
        <v>54711.392728846768</v>
      </c>
      <c r="F432" s="129">
        <f>ROUND(2*E432,0)/2</f>
        <v>54711.5</v>
      </c>
      <c r="G432" s="130">
        <f>C432-(C$7+F432*C$8)</f>
        <v>-2.5460368407948408E-2</v>
      </c>
      <c r="I432" s="130"/>
      <c r="K432" s="129">
        <f>G432</f>
        <v>-2.5460368407948408E-2</v>
      </c>
      <c r="O432" s="199"/>
      <c r="P432" s="199">
        <f>+D$11+D$12*F432+D$13*F432^2</f>
        <v>-2.1135267860090345E-2</v>
      </c>
      <c r="Q432" s="201">
        <f>+C432-15018.5</f>
        <v>37989.441047481589</v>
      </c>
      <c r="R432" s="136">
        <f>+(P432-G432)^2</f>
        <v>1.8706494749082116E-5</v>
      </c>
      <c r="S432" s="131">
        <v>1</v>
      </c>
      <c r="T432" s="136">
        <f>+S432*R432</f>
        <v>1.8706494749082116E-5</v>
      </c>
    </row>
    <row r="433" spans="1:21" ht="12.95" customHeight="1" x14ac:dyDescent="0.2">
      <c r="A433" s="214" t="s">
        <v>648</v>
      </c>
      <c r="B433" s="205" t="str">
        <f>IF(INT(F433)=F433,"I","II")</f>
        <v>I</v>
      </c>
      <c r="C433" s="204">
        <v>53008.060400000002</v>
      </c>
      <c r="D433" s="204">
        <v>1E-4</v>
      </c>
      <c r="E433" s="129">
        <f>(C433-C$7)/C$8</f>
        <v>54711.895592045221</v>
      </c>
      <c r="F433" s="129">
        <f>ROUND(2*E433,0)/2</f>
        <v>54712</v>
      </c>
      <c r="G433" s="130">
        <f>C433-(C$7+F433*C$8)</f>
        <v>-2.4780799998552538E-2</v>
      </c>
      <c r="J433" s="130">
        <f>G433</f>
        <v>-2.4780799998552538E-2</v>
      </c>
      <c r="O433" s="199"/>
      <c r="P433" s="199">
        <f>+D$11+D$12*F433+D$13*F433^2</f>
        <v>-2.1134983337362925E-2</v>
      </c>
      <c r="Q433" s="201">
        <f>+C433-15018.5</f>
        <v>37989.560400000002</v>
      </c>
      <c r="R433" s="136">
        <f>+(P433-G433)^2</f>
        <v>1.3291979127007778E-5</v>
      </c>
      <c r="S433" s="131">
        <v>1</v>
      </c>
      <c r="T433" s="136">
        <f>+S433*R433</f>
        <v>1.3291979127007778E-5</v>
      </c>
    </row>
    <row r="434" spans="1:21" ht="12.95" customHeight="1" x14ac:dyDescent="0.2">
      <c r="A434" s="204" t="s">
        <v>1515</v>
      </c>
      <c r="B434" s="205" t="str">
        <f>IF(INT(F434)=F434,"I","II")</f>
        <v>I</v>
      </c>
      <c r="C434" s="204">
        <v>53050.784099999997</v>
      </c>
      <c r="D434" s="204" t="s">
        <v>466</v>
      </c>
      <c r="E434" s="129">
        <f>(C434-C$7)/C$8</f>
        <v>54891.90165071316</v>
      </c>
      <c r="F434" s="129">
        <f>ROUND(2*E434,0)/2</f>
        <v>54892</v>
      </c>
      <c r="G434" s="130">
        <f>C434-(C$7+F434*C$8)</f>
        <v>-2.3342799999227282E-2</v>
      </c>
      <c r="K434" s="130">
        <f>G434</f>
        <v>-2.3342799999227282E-2</v>
      </c>
      <c r="O434" s="199"/>
      <c r="P434" s="199">
        <f>+D$11+D$12*F434+D$13*F434^2</f>
        <v>-2.1031841948415314E-2</v>
      </c>
      <c r="Q434" s="201">
        <f>+C434-15018.5</f>
        <v>38032.284099999997</v>
      </c>
      <c r="R434" s="136">
        <f>+(P434-G434)^2</f>
        <v>5.3405271126126488E-6</v>
      </c>
      <c r="S434" s="131">
        <v>1</v>
      </c>
      <c r="T434" s="136">
        <f>+S434*R434</f>
        <v>5.3405271126126488E-6</v>
      </c>
    </row>
    <row r="435" spans="1:21" ht="12.95" customHeight="1" x14ac:dyDescent="0.2">
      <c r="A435" s="52" t="s">
        <v>650</v>
      </c>
      <c r="B435" s="89"/>
      <c r="C435" s="63">
        <v>53095.406300000002</v>
      </c>
      <c r="D435" s="63">
        <v>5.8999999999999999E-3</v>
      </c>
      <c r="E435" s="129">
        <f>(C435-C$7)/C$8</f>
        <v>55079.906583598051</v>
      </c>
      <c r="F435" s="129">
        <f>ROUND(2*E435,0)/2</f>
        <v>55080</v>
      </c>
      <c r="G435" s="130">
        <f>C435-(C$7+F435*C$8)</f>
        <v>-2.2171999997226521E-2</v>
      </c>
      <c r="K435" s="129">
        <f>G435</f>
        <v>-2.2171999997226521E-2</v>
      </c>
      <c r="O435" s="199"/>
      <c r="P435" s="199">
        <f>+D$11+D$12*F435+D$13*F435^2</f>
        <v>-2.0922597799105824E-2</v>
      </c>
      <c r="Q435" s="201">
        <f>+C435-15018.5</f>
        <v>38076.906300000002</v>
      </c>
      <c r="R435" s="136">
        <f>+(P435-G435)^2</f>
        <v>1.5610058526688295E-6</v>
      </c>
      <c r="S435" s="131">
        <v>0.1</v>
      </c>
      <c r="T435" s="136">
        <f>+S435*R435</f>
        <v>1.5610058526688296E-7</v>
      </c>
    </row>
    <row r="436" spans="1:21" ht="12.95" customHeight="1" x14ac:dyDescent="0.2">
      <c r="A436" s="52" t="s">
        <v>650</v>
      </c>
      <c r="B436" s="64" t="s">
        <v>646</v>
      </c>
      <c r="C436" s="63">
        <v>53095.520199999999</v>
      </c>
      <c r="D436" s="63">
        <v>6.1999999999999998E-3</v>
      </c>
      <c r="E436" s="129">
        <f>(C436-C$7)/C$8</f>
        <v>55080.386473918457</v>
      </c>
      <c r="F436" s="129">
        <f>ROUND(2*E436,0)/2</f>
        <v>55080.5</v>
      </c>
      <c r="G436" s="130">
        <f>C436-(C$7+F436*C$8)</f>
        <v>-2.6944949997414369E-2</v>
      </c>
      <c r="K436" s="129">
        <f>G436</f>
        <v>-2.6944949997414369E-2</v>
      </c>
      <c r="O436" s="199"/>
      <c r="P436" s="199">
        <f>+D$11+D$12*F436+D$13*F436^2</f>
        <v>-2.092230518721841E-2</v>
      </c>
      <c r="Q436" s="201">
        <f>+C436-15018.5</f>
        <v>38077.020199999999</v>
      </c>
      <c r="R436" s="136">
        <f>+(P436-G436)^2</f>
        <v>3.6272250509780326E-5</v>
      </c>
      <c r="S436" s="131">
        <v>0.1</v>
      </c>
      <c r="T436" s="136">
        <f>+S436*R436</f>
        <v>3.6272250509780327E-6</v>
      </c>
    </row>
    <row r="437" spans="1:21" ht="12.95" customHeight="1" x14ac:dyDescent="0.2">
      <c r="A437" s="52" t="s">
        <v>652</v>
      </c>
      <c r="B437" s="64" t="s">
        <v>646</v>
      </c>
      <c r="C437" s="63">
        <v>53106.440900000001</v>
      </c>
      <c r="D437" s="63">
        <v>1.6999999999999999E-3</v>
      </c>
      <c r="E437" s="129">
        <f>(C437-C$7)/C$8</f>
        <v>55126.398223015458</v>
      </c>
      <c r="F437" s="129">
        <f>ROUND(2*E437,0)/2</f>
        <v>55126.5</v>
      </c>
      <c r="G437" s="130">
        <f>C437-(C$7+F437*C$8)</f>
        <v>-2.4156349994882476E-2</v>
      </c>
      <c r="K437" s="129">
        <f>G437</f>
        <v>-2.4156349994882476E-2</v>
      </c>
      <c r="O437" s="199"/>
      <c r="P437" s="199">
        <f>+D$11+D$12*F437+D$13*F437^2</f>
        <v>-2.0895337939130551E-2</v>
      </c>
      <c r="Q437" s="201">
        <f>+C437-15018.5</f>
        <v>38087.940900000001</v>
      </c>
      <c r="R437" s="136">
        <f>+(P437-G437)^2</f>
        <v>1.0634199627759393E-5</v>
      </c>
      <c r="S437" s="131">
        <v>0.8</v>
      </c>
      <c r="T437" s="136">
        <f>+S437*R437</f>
        <v>8.5073597022075152E-6</v>
      </c>
    </row>
    <row r="438" spans="1:21" ht="12.95" customHeight="1" x14ac:dyDescent="0.2">
      <c r="A438" s="52" t="s">
        <v>650</v>
      </c>
      <c r="B438" s="89"/>
      <c r="C438" s="63">
        <v>53110.356599999999</v>
      </c>
      <c r="D438" s="63">
        <v>2.0000000000000001E-4</v>
      </c>
      <c r="E438" s="129">
        <f>(C438-C$7)/C$8</f>
        <v>55142.89608541796</v>
      </c>
      <c r="F438" s="129">
        <f>ROUND(2*E438,0)/2</f>
        <v>55143</v>
      </c>
      <c r="G438" s="130">
        <f>C438-(C$7+F438*C$8)</f>
        <v>-2.4663699994562194E-2</v>
      </c>
      <c r="K438" s="129">
        <f>G438</f>
        <v>-2.4663699994562194E-2</v>
      </c>
      <c r="O438" s="199"/>
      <c r="P438" s="199">
        <f>+D$11+D$12*F438+D$13*F438^2</f>
        <v>-2.0885642266915694E-2</v>
      </c>
      <c r="Q438" s="201">
        <f>+C438-15018.5</f>
        <v>38091.856599999999</v>
      </c>
      <c r="R438" s="136">
        <f>+(P438-G438)^2</f>
        <v>1.4273720193429435E-5</v>
      </c>
      <c r="S438" s="131">
        <v>1</v>
      </c>
      <c r="T438" s="136">
        <f>+S438*R438</f>
        <v>1.4273720193429435E-5</v>
      </c>
    </row>
    <row r="439" spans="1:21" ht="12.95" customHeight="1" x14ac:dyDescent="0.2">
      <c r="A439" s="52" t="s">
        <v>650</v>
      </c>
      <c r="B439" s="64" t="s">
        <v>646</v>
      </c>
      <c r="C439" s="63">
        <v>53110.4758</v>
      </c>
      <c r="D439" s="63">
        <v>2.5999999999999999E-3</v>
      </c>
      <c r="E439" s="129">
        <f>(C439-C$7)/C$8</f>
        <v>55143.398306016672</v>
      </c>
      <c r="F439" s="129">
        <f>ROUND(2*E439,0)/2</f>
        <v>55143.5</v>
      </c>
      <c r="G439" s="130">
        <f>C439-(C$7+F439*C$8)</f>
        <v>-2.4136649997672066E-2</v>
      </c>
      <c r="K439" s="129">
        <f>G439</f>
        <v>-2.4136649997672066E-2</v>
      </c>
      <c r="O439" s="199"/>
      <c r="P439" s="199">
        <f>+D$11+D$12*F439+D$13*F439^2</f>
        <v>-2.0885348272078275E-2</v>
      </c>
      <c r="Q439" s="201">
        <f>+C439-15018.5</f>
        <v>38091.9758</v>
      </c>
      <c r="R439" s="136">
        <f>+(P439-G439)^2</f>
        <v>1.0570962910849167E-5</v>
      </c>
      <c r="S439" s="131">
        <v>0.5</v>
      </c>
      <c r="T439" s="136">
        <f>+S439*R439</f>
        <v>5.2854814554245835E-6</v>
      </c>
    </row>
    <row r="440" spans="1:21" ht="12.95" customHeight="1" x14ac:dyDescent="0.2">
      <c r="A440" s="204" t="s">
        <v>1583</v>
      </c>
      <c r="B440" s="205" t="str">
        <f>IF(INT(F440)=F440,"I","II")</f>
        <v>I</v>
      </c>
      <c r="C440" s="204">
        <v>53110.595000000001</v>
      </c>
      <c r="D440" s="204" t="s">
        <v>466</v>
      </c>
      <c r="E440" s="129">
        <f>(C440-C$7)/C$8</f>
        <v>55143.900526615391</v>
      </c>
      <c r="F440" s="129">
        <f>ROUND(2*E440,0)/2</f>
        <v>55144</v>
      </c>
      <c r="G440" s="130">
        <f>C440-(C$7+F440*C$8)</f>
        <v>-2.3609599993505981E-2</v>
      </c>
      <c r="K440" s="130">
        <f>G440</f>
        <v>-2.3609599993505981E-2</v>
      </c>
      <c r="O440" s="199"/>
      <c r="P440" s="199">
        <f>+D$11+D$12*F440+D$13*F440^2</f>
        <v>-2.0885054266265052E-2</v>
      </c>
      <c r="Q440" s="201">
        <f>+C440-15018.5</f>
        <v>38092.095000000001</v>
      </c>
      <c r="R440" s="136">
        <f>+(P440-G440)^2</f>
        <v>7.4231494198268032E-6</v>
      </c>
      <c r="S440" s="131">
        <v>1</v>
      </c>
      <c r="T440" s="136">
        <f>+S440*R440</f>
        <v>7.4231494198268032E-6</v>
      </c>
    </row>
    <row r="441" spans="1:21" ht="12.95" customHeight="1" x14ac:dyDescent="0.2">
      <c r="A441" s="204" t="s">
        <v>1515</v>
      </c>
      <c r="B441" s="205" t="str">
        <f>IF(INT(F441)=F441,"I","II")</f>
        <v>I</v>
      </c>
      <c r="C441" s="204">
        <v>53179.663999999997</v>
      </c>
      <c r="D441" s="204" t="s">
        <v>466</v>
      </c>
      <c r="E441" s="129">
        <f>(C441-C$7)/C$8</f>
        <v>55434.906185444954</v>
      </c>
      <c r="F441" s="129">
        <f>ROUND(2*E441,0)/2</f>
        <v>55435</v>
      </c>
      <c r="G441" s="130">
        <f>C441-(C$7+F441*C$8)</f>
        <v>-2.2266499996476341E-2</v>
      </c>
      <c r="K441" s="130">
        <f>G441</f>
        <v>-2.2266499996476341E-2</v>
      </c>
      <c r="O441" s="199"/>
      <c r="P441" s="199">
        <f>+D$11+D$12*F441+D$13*F441^2</f>
        <v>-2.0712080806631061E-2</v>
      </c>
      <c r="Q441" s="201">
        <f>+C441-15018.5</f>
        <v>38161.163999999997</v>
      </c>
      <c r="R441" s="136">
        <f>+(P441-G441)^2</f>
        <v>2.4162190177592559E-6</v>
      </c>
      <c r="S441" s="131">
        <v>1</v>
      </c>
      <c r="T441" s="136">
        <f>+S441*R441</f>
        <v>2.4162190177592559E-6</v>
      </c>
    </row>
    <row r="442" spans="1:21" ht="12.95" customHeight="1" x14ac:dyDescent="0.2">
      <c r="A442" s="52" t="s">
        <v>653</v>
      </c>
      <c r="B442" s="89" t="s">
        <v>644</v>
      </c>
      <c r="C442" s="90">
        <v>53406.449099999998</v>
      </c>
      <c r="D442" s="90">
        <v>1E-4</v>
      </c>
      <c r="E442" s="129">
        <f>(C442-C$7)/C$8</f>
        <v>56390.410788642235</v>
      </c>
      <c r="F442" s="129">
        <f>ROUND(2*E442,0)/2</f>
        <v>56390.5</v>
      </c>
      <c r="G442" s="130">
        <f>C442-(C$7+F442*C$8)</f>
        <v>-2.117395000095712E-2</v>
      </c>
      <c r="K442" s="129">
        <f>G442</f>
        <v>-2.117395000095712E-2</v>
      </c>
      <c r="O442" s="199"/>
      <c r="P442" s="199">
        <f>+D$11+D$12*F442+D$13*F442^2</f>
        <v>-2.0117976544561225E-2</v>
      </c>
      <c r="Q442" s="201">
        <f>+C442-15018.5</f>
        <v>38387.949099999998</v>
      </c>
      <c r="R442" s="136">
        <f>+(P442-G442)^2</f>
        <v>1.1150799406126932E-6</v>
      </c>
      <c r="S442" s="131">
        <v>1</v>
      </c>
      <c r="T442" s="136">
        <f>+S442*R442</f>
        <v>1.1150799406126932E-6</v>
      </c>
    </row>
    <row r="443" spans="1:21" ht="12.95" customHeight="1" x14ac:dyDescent="0.2">
      <c r="A443" s="52" t="s">
        <v>653</v>
      </c>
      <c r="B443" s="89" t="s">
        <v>646</v>
      </c>
      <c r="C443" s="90">
        <v>53406.568500000001</v>
      </c>
      <c r="D443" s="90">
        <v>1E-4</v>
      </c>
      <c r="E443" s="129">
        <f>(C443-C$7)/C$8</f>
        <v>56390.913851892969</v>
      </c>
      <c r="F443" s="129">
        <f>ROUND(2*E443,0)/2</f>
        <v>56391</v>
      </c>
      <c r="G443" s="130">
        <f>C443-(C$7+F443*C$8)</f>
        <v>-2.0446899994567502E-2</v>
      </c>
      <c r="K443" s="129">
        <f>G443</f>
        <v>-2.0446899994567502E-2</v>
      </c>
      <c r="O443" s="199"/>
      <c r="P443" s="199">
        <f>+D$11+D$12*F443+D$13*F443^2</f>
        <v>-2.0117655165118362E-2</v>
      </c>
      <c r="Q443" s="201">
        <f>+C443-15018.5</f>
        <v>38388.068500000001</v>
      </c>
      <c r="R443" s="136">
        <f>+(P443-G443)^2</f>
        <v>1.0840215771899373E-7</v>
      </c>
      <c r="S443" s="131">
        <v>1</v>
      </c>
      <c r="T443" s="136">
        <f>+S443*R443</f>
        <v>1.0840215771899373E-7</v>
      </c>
    </row>
    <row r="444" spans="1:21" ht="12.95" customHeight="1" x14ac:dyDescent="0.2">
      <c r="A444" s="52" t="s">
        <v>653</v>
      </c>
      <c r="B444" s="89" t="s">
        <v>646</v>
      </c>
      <c r="C444" s="90">
        <v>53407.635900000001</v>
      </c>
      <c r="D444" s="90">
        <v>1E-4</v>
      </c>
      <c r="E444" s="129">
        <f>(C444-C$7)/C$8</f>
        <v>56395.411085677079</v>
      </c>
      <c r="F444" s="129">
        <f>ROUND(2*E444,0)/2</f>
        <v>56395.5</v>
      </c>
      <c r="G444" s="130">
        <f>C444-(C$7+F444*C$8)</f>
        <v>-2.1103449995280243E-2</v>
      </c>
      <c r="K444" s="129">
        <f>G444</f>
        <v>-2.1103449995280243E-2</v>
      </c>
      <c r="O444" s="199"/>
      <c r="P444" s="199">
        <f>+D$11+D$12*F444+D$13*F444^2</f>
        <v>-2.0114762256221927E-2</v>
      </c>
      <c r="Q444" s="201">
        <f>+C444-15018.5</f>
        <v>38389.135900000001</v>
      </c>
      <c r="R444" s="136">
        <f>+(P444-G444)^2</f>
        <v>9.7750344536424583E-7</v>
      </c>
      <c r="S444" s="131">
        <v>1</v>
      </c>
      <c r="T444" s="136">
        <f>+S444*R444</f>
        <v>9.7750344536424583E-7</v>
      </c>
    </row>
    <row r="445" spans="1:21" ht="12.95" customHeight="1" x14ac:dyDescent="0.2">
      <c r="A445" s="52" t="s">
        <v>653</v>
      </c>
      <c r="B445" s="89" t="s">
        <v>644</v>
      </c>
      <c r="C445" s="90">
        <v>53409.532399999996</v>
      </c>
      <c r="D445" s="90">
        <v>1E-4</v>
      </c>
      <c r="E445" s="129">
        <f>(C445-C$7)/C$8</f>
        <v>56403.401533373864</v>
      </c>
      <c r="F445" s="129">
        <f>ROUND(2*E445,0)/2</f>
        <v>56403.5</v>
      </c>
      <c r="G445" s="130">
        <f>C445-(C$7+F445*C$8)</f>
        <v>-2.3370650000288151E-2</v>
      </c>
      <c r="K445" s="129">
        <f>G445</f>
        <v>-2.3370650000288151E-2</v>
      </c>
      <c r="O445" s="199"/>
      <c r="P445" s="199">
        <f>+D$11+D$12*F445+D$13*F445^2</f>
        <v>-2.0109617111913947E-2</v>
      </c>
      <c r="Q445" s="201">
        <f>+C445-15018.5</f>
        <v>38391.032399999996</v>
      </c>
      <c r="R445" s="136">
        <f>+(P445-G445)^2</f>
        <v>1.0634335499058207E-5</v>
      </c>
      <c r="S445" s="131">
        <v>1</v>
      </c>
      <c r="T445" s="136">
        <f>+S445*R445</f>
        <v>1.0634335499058207E-5</v>
      </c>
    </row>
    <row r="446" spans="1:21" ht="12.95" customHeight="1" x14ac:dyDescent="0.2">
      <c r="A446" s="52" t="s">
        <v>653</v>
      </c>
      <c r="B446" s="89" t="s">
        <v>646</v>
      </c>
      <c r="C446" s="90">
        <v>53409.653400000003</v>
      </c>
      <c r="D446" s="90">
        <v>1E-4</v>
      </c>
      <c r="E446" s="129">
        <f>(C446-C$7)/C$8</f>
        <v>56403.911337840706</v>
      </c>
      <c r="F446" s="129">
        <f>ROUND(2*E446,0)/2</f>
        <v>56404</v>
      </c>
      <c r="G446" s="130">
        <f>C446-(C$7+F446*C$8)</f>
        <v>-2.1043599997938145E-2</v>
      </c>
      <c r="K446" s="129">
        <f>G446</f>
        <v>-2.1043599997938145E-2</v>
      </c>
      <c r="O446" s="199"/>
      <c r="P446" s="199">
        <f>+D$11+D$12*F446+D$13*F446^2</f>
        <v>-2.0109295447100439E-2</v>
      </c>
      <c r="Q446" s="201">
        <f>+C446-15018.5</f>
        <v>38391.153400000003</v>
      </c>
      <c r="R446" s="136">
        <f>+(P446-G446)^2</f>
        <v>8.72924993716047E-7</v>
      </c>
      <c r="S446" s="131">
        <v>1</v>
      </c>
      <c r="T446" s="136">
        <f>+S446*R446</f>
        <v>8.72924993716047E-7</v>
      </c>
    </row>
    <row r="447" spans="1:21" ht="12.95" customHeight="1" x14ac:dyDescent="0.2">
      <c r="A447" s="52" t="s">
        <v>652</v>
      </c>
      <c r="B447" s="89"/>
      <c r="C447" s="63">
        <v>53409.654300000002</v>
      </c>
      <c r="D447" s="63">
        <v>2.2000000000000001E-3</v>
      </c>
      <c r="E447" s="129">
        <f>(C447-C$7)/C$8</f>
        <v>56403.915129774752</v>
      </c>
      <c r="F447" s="129">
        <f>ROUND(2*E447,0)/2</f>
        <v>56404</v>
      </c>
      <c r="G447" s="130">
        <f>C447-(C$7+F447*C$8)</f>
        <v>-2.0143599998846184E-2</v>
      </c>
      <c r="K447" s="129">
        <f>G447</f>
        <v>-2.0143599998846184E-2</v>
      </c>
      <c r="O447" s="199"/>
      <c r="P447" s="199">
        <f>+D$11+D$12*F447+D$13*F447^2</f>
        <v>-2.0109295447100439E-2</v>
      </c>
      <c r="Q447" s="201">
        <f>+C447-15018.5</f>
        <v>38391.154300000002</v>
      </c>
      <c r="R447" s="136">
        <f>+(P447-G447)^2</f>
        <v>1.1768022704765103E-9</v>
      </c>
      <c r="S447" s="131">
        <v>0.6</v>
      </c>
      <c r="T447" s="136">
        <f>+S447*R447</f>
        <v>7.0608136228590614E-10</v>
      </c>
    </row>
    <row r="448" spans="1:21" ht="12.95" customHeight="1" x14ac:dyDescent="0.2">
      <c r="A448" s="52" t="s">
        <v>653</v>
      </c>
      <c r="B448" s="89" t="s">
        <v>644</v>
      </c>
      <c r="C448" s="90">
        <v>53410.256500000003</v>
      </c>
      <c r="D448" s="90">
        <v>1E-4</v>
      </c>
      <c r="E448" s="129">
        <f>(C448-C$7)/C$8</f>
        <v>56406.452354980669</v>
      </c>
      <c r="F448" s="129">
        <f>ROUND(2*E448,0)/2</f>
        <v>56406.5</v>
      </c>
      <c r="O448" s="199"/>
      <c r="P448" s="199">
        <f>+D$11+D$12*F448+D$13*F448^2</f>
        <v>-2.010768695839607E-2</v>
      </c>
      <c r="Q448" s="201">
        <f>+C448-15018.5</f>
        <v>38391.756500000003</v>
      </c>
      <c r="R448" s="136">
        <f>+(P448-G448)^2</f>
        <v>4.0431907481685143E-4</v>
      </c>
      <c r="T448" s="136">
        <f>+S448*R448</f>
        <v>0</v>
      </c>
      <c r="U448" s="130">
        <f>C448-(C$7+F448*C$8)</f>
        <v>-1.1308349996397737E-2</v>
      </c>
    </row>
    <row r="449" spans="1:21" ht="12.95" customHeight="1" x14ac:dyDescent="0.2">
      <c r="A449" s="52" t="s">
        <v>653</v>
      </c>
      <c r="B449" s="89" t="s">
        <v>644</v>
      </c>
      <c r="C449" s="90">
        <v>53410.373500000002</v>
      </c>
      <c r="D449" s="90">
        <v>1E-4</v>
      </c>
      <c r="E449" s="129">
        <f>(C449-C$7)/C$8</f>
        <v>56406.945306407251</v>
      </c>
      <c r="F449" s="129">
        <f>ROUND(2*E449,0)/2</f>
        <v>56407</v>
      </c>
      <c r="O449" s="199"/>
      <c r="P449" s="199">
        <f>+D$11+D$12*F449+D$13*F449^2</f>
        <v>-2.0107365227727797E-2</v>
      </c>
      <c r="Q449" s="201">
        <f>+C449-15018.5</f>
        <v>38391.873500000002</v>
      </c>
      <c r="R449" s="136">
        <f>+(P449-G449)^2</f>
        <v>4.0430613640123693E-4</v>
      </c>
      <c r="T449" s="136">
        <f>+S449*R449</f>
        <v>0</v>
      </c>
      <c r="U449" s="130">
        <f>C449-(C$7+F449*C$8)</f>
        <v>-1.2981299994862638E-2</v>
      </c>
    </row>
    <row r="450" spans="1:21" ht="12.95" customHeight="1" x14ac:dyDescent="0.2">
      <c r="A450" s="204" t="s">
        <v>1515</v>
      </c>
      <c r="B450" s="205" t="str">
        <f>IF(INT(F450)=F450,"I","II")</f>
        <v>I</v>
      </c>
      <c r="C450" s="204">
        <v>53413.6895</v>
      </c>
      <c r="D450" s="204" t="s">
        <v>466</v>
      </c>
      <c r="E450" s="129">
        <f>(C450-C$7)/C$8</f>
        <v>56420.916476753984</v>
      </c>
      <c r="F450" s="129">
        <f>ROUND(2*E450,0)/2</f>
        <v>56421</v>
      </c>
      <c r="G450" s="130">
        <f>C450-(C$7+F450*C$8)</f>
        <v>-1.9823899994662497E-2</v>
      </c>
      <c r="K450" s="130">
        <f>G450</f>
        <v>-1.9823899994662497E-2</v>
      </c>
      <c r="O450" s="199"/>
      <c r="P450" s="199">
        <f>+D$11+D$12*F450+D$13*F450^2</f>
        <v>-2.009835231284432E-2</v>
      </c>
      <c r="Q450" s="201">
        <f>+C450-15018.5</f>
        <v>38395.1895</v>
      </c>
      <c r="R450" s="136">
        <f>+(P450-G450)^2</f>
        <v>7.5324074955376386E-8</v>
      </c>
      <c r="S450" s="131">
        <v>1</v>
      </c>
      <c r="T450" s="136">
        <f>+S450*R450</f>
        <v>7.5324074955376386E-8</v>
      </c>
    </row>
    <row r="451" spans="1:21" ht="12.95" customHeight="1" x14ac:dyDescent="0.2">
      <c r="A451" s="52" t="s">
        <v>657</v>
      </c>
      <c r="B451" s="89"/>
      <c r="C451" s="63">
        <v>53446.487800000003</v>
      </c>
      <c r="D451" s="63">
        <v>4.0000000000000002E-4</v>
      </c>
      <c r="E451" s="129">
        <f>(C451-C$7)/C$8</f>
        <v>56559.10424405901</v>
      </c>
      <c r="F451" s="129">
        <f>ROUND(2*E451,0)/2</f>
        <v>56559</v>
      </c>
      <c r="O451" s="199"/>
      <c r="P451" s="199">
        <f>+D$11+D$12*F451+D$13*F451^2</f>
        <v>-2.0009050266778655E-2</v>
      </c>
      <c r="Q451" s="201">
        <f>+C451-15018.5</f>
        <v>38427.987800000003</v>
      </c>
      <c r="R451" s="136">
        <f>+(P451-G451)^2</f>
        <v>4.0036209257847497E-4</v>
      </c>
      <c r="T451" s="136">
        <f>+S451*R451</f>
        <v>0</v>
      </c>
      <c r="U451" s="130">
        <f>C451-(C$7+F451*C$8)</f>
        <v>2.4741900007938966E-2</v>
      </c>
    </row>
    <row r="452" spans="1:21" ht="12.95" customHeight="1" x14ac:dyDescent="0.2">
      <c r="A452" s="216" t="s">
        <v>1616</v>
      </c>
      <c r="B452" s="205" t="str">
        <f>IF(INT(F452)=F452,"I","II")</f>
        <v>I</v>
      </c>
      <c r="C452" s="204">
        <v>53459.023399999998</v>
      </c>
      <c r="D452" s="204" t="s">
        <v>467</v>
      </c>
      <c r="E452" s="129">
        <f>(C452-C$7)/C$8</f>
        <v>56611.919986820925</v>
      </c>
      <c r="F452" s="129">
        <f>ROUND(2*E452,0)/2</f>
        <v>56612</v>
      </c>
      <c r="G452" s="130">
        <f>C452-(C$7+F452*C$8)</f>
        <v>-1.899079999566311E-2</v>
      </c>
      <c r="J452" s="130">
        <f>G452</f>
        <v>-1.899079999566311E-2</v>
      </c>
      <c r="O452" s="199"/>
      <c r="P452" s="199">
        <f>+D$11+D$12*F452+D$13*F452^2</f>
        <v>-1.9974530888238792E-2</v>
      </c>
      <c r="Q452" s="201">
        <f>+C452-15018.5</f>
        <v>38440.523399999998</v>
      </c>
      <c r="R452" s="136">
        <f>+(P452-G452)^2</f>
        <v>9.6772646900774829E-7</v>
      </c>
      <c r="S452" s="131">
        <v>1</v>
      </c>
      <c r="T452" s="136">
        <f>+S452*R452</f>
        <v>9.6772646900774829E-7</v>
      </c>
    </row>
    <row r="453" spans="1:21" ht="12.95" customHeight="1" x14ac:dyDescent="0.2">
      <c r="A453" s="216" t="s">
        <v>1616</v>
      </c>
      <c r="B453" s="205" t="str">
        <f>IF(INT(F453)=F453,"I","II")</f>
        <v>II</v>
      </c>
      <c r="C453" s="204">
        <v>53459.140500000001</v>
      </c>
      <c r="D453" s="204" t="s">
        <v>467</v>
      </c>
      <c r="E453" s="129">
        <f>(C453-C$7)/C$8</f>
        <v>56612.413359573533</v>
      </c>
      <c r="F453" s="129">
        <f>ROUND(2*E453,0)/2</f>
        <v>56612.5</v>
      </c>
      <c r="G453" s="130">
        <f>C453-(C$7+F453*C$8)</f>
        <v>-2.0563749996654224E-2</v>
      </c>
      <c r="J453" s="130">
        <f>G453</f>
        <v>-2.0563749996654224E-2</v>
      </c>
      <c r="O453" s="199"/>
      <c r="P453" s="199">
        <f>+D$11+D$12*F453+D$13*F453^2</f>
        <v>-1.9974204646519292E-2</v>
      </c>
      <c r="Q453" s="201">
        <f>+C453-15018.5</f>
        <v>38440.640500000001</v>
      </c>
      <c r="R453" s="136">
        <f>+(P453-G453)^2</f>
        <v>3.4756371986571936E-7</v>
      </c>
      <c r="S453" s="131">
        <v>1</v>
      </c>
      <c r="T453" s="136">
        <f>+S453*R453</f>
        <v>3.4756371986571936E-7</v>
      </c>
    </row>
    <row r="454" spans="1:21" ht="12.95" customHeight="1" x14ac:dyDescent="0.2">
      <c r="A454" s="63" t="s">
        <v>675</v>
      </c>
      <c r="B454" s="64" t="s">
        <v>644</v>
      </c>
      <c r="C454" s="63">
        <v>53461.395909999999</v>
      </c>
      <c r="D454" s="63">
        <v>1E-4</v>
      </c>
      <c r="E454" s="129">
        <f>(C454-C$7)/C$8</f>
        <v>56621.91598843714</v>
      </c>
      <c r="F454" s="129">
        <f>ROUND(2*E454,0)/2</f>
        <v>56622</v>
      </c>
      <c r="G454" s="130">
        <f>C454-(C$7+F454*C$8)</f>
        <v>-1.9939799996791407E-2</v>
      </c>
      <c r="K454" s="129">
        <f>G454</f>
        <v>-1.9939799996791407E-2</v>
      </c>
      <c r="M454" s="130"/>
      <c r="O454" s="199"/>
      <c r="P454" s="199">
        <f>+D$11+D$12*F454+D$13*F454^2</f>
        <v>-1.9968003968448111E-2</v>
      </c>
      <c r="Q454" s="201">
        <f>+C454-15018.5</f>
        <v>38442.895909999999</v>
      </c>
      <c r="R454" s="136">
        <f>+(P454-G454)^2</f>
        <v>7.954640172121605E-10</v>
      </c>
      <c r="S454" s="131">
        <v>1</v>
      </c>
      <c r="T454" s="136">
        <f>+S454*R454</f>
        <v>7.954640172121605E-10</v>
      </c>
    </row>
    <row r="455" spans="1:21" ht="12.95" customHeight="1" x14ac:dyDescent="0.2">
      <c r="A455" s="52" t="s">
        <v>652</v>
      </c>
      <c r="B455" s="89"/>
      <c r="C455" s="63">
        <v>53462.3459</v>
      </c>
      <c r="D455" s="63">
        <v>4.0000000000000002E-4</v>
      </c>
      <c r="E455" s="129">
        <f>(C455-C$7)/C$8</f>
        <v>56625.918543358042</v>
      </c>
      <c r="F455" s="129">
        <f>ROUND(2*E455,0)/2</f>
        <v>56626</v>
      </c>
      <c r="G455" s="130">
        <f>C455-(C$7+F455*C$8)</f>
        <v>-1.9333399992319755E-2</v>
      </c>
      <c r="K455" s="129">
        <f>G455</f>
        <v>-1.9333399992319755E-2</v>
      </c>
      <c r="O455" s="199"/>
      <c r="P455" s="199">
        <f>+D$11+D$12*F455+D$13*F455^2</f>
        <v>-1.9965391971242932E-2</v>
      </c>
      <c r="Q455" s="201">
        <f>+C455-15018.5</f>
        <v>38443.8459</v>
      </c>
      <c r="R455" s="136">
        <f>+(P455-G455)^2</f>
        <v>3.9941386142323344E-7</v>
      </c>
      <c r="S455" s="131">
        <v>1</v>
      </c>
      <c r="T455" s="136">
        <f>+S455*R455</f>
        <v>3.9941386142323344E-7</v>
      </c>
    </row>
    <row r="456" spans="1:21" ht="12.95" customHeight="1" x14ac:dyDescent="0.2">
      <c r="A456" s="52" t="s">
        <v>652</v>
      </c>
      <c r="B456" s="64" t="s">
        <v>646</v>
      </c>
      <c r="C456" s="63">
        <v>53462.462200000002</v>
      </c>
      <c r="D456" s="63">
        <v>2.9999999999999997E-4</v>
      </c>
      <c r="E456" s="129">
        <f>(C456-C$7)/C$8</f>
        <v>56626.4085455026</v>
      </c>
      <c r="F456" s="129">
        <f>ROUND(2*E456,0)/2</f>
        <v>56626.5</v>
      </c>
      <c r="G456" s="130">
        <f>C456-(C$7+F456*C$8)</f>
        <v>-2.1706349994929042E-2</v>
      </c>
      <c r="K456" s="129">
        <f>G456</f>
        <v>-2.1706349994929042E-2</v>
      </c>
      <c r="O456" s="199"/>
      <c r="P456" s="199">
        <f>+D$11+D$12*F456+D$13*F456^2</f>
        <v>-1.9965065422201209E-2</v>
      </c>
      <c r="Q456" s="201">
        <f>+C456-15018.5</f>
        <v>38443.962200000002</v>
      </c>
      <c r="R456" s="136">
        <f>+(P456-G456)^2</f>
        <v>3.0320719632199522E-6</v>
      </c>
      <c r="S456" s="131">
        <v>1</v>
      </c>
      <c r="T456" s="136">
        <f>+S456*R456</f>
        <v>3.0320719632199522E-6</v>
      </c>
    </row>
    <row r="457" spans="1:21" ht="12.95" customHeight="1" x14ac:dyDescent="0.2">
      <c r="A457" s="52" t="s">
        <v>652</v>
      </c>
      <c r="B457" s="89"/>
      <c r="C457" s="63">
        <v>53462.583500000001</v>
      </c>
      <c r="D457" s="63">
        <v>2.0000000000000001E-4</v>
      </c>
      <c r="E457" s="129">
        <f>(C457-C$7)/C$8</f>
        <v>56626.919613947422</v>
      </c>
      <c r="F457" s="129">
        <f>ROUND(2*E457,0)/2</f>
        <v>56627</v>
      </c>
      <c r="G457" s="130">
        <f>C457-(C$7+F457*C$8)</f>
        <v>-1.9079300000157673E-2</v>
      </c>
      <c r="K457" s="129">
        <f>G457</f>
        <v>-1.9079300000157673E-2</v>
      </c>
      <c r="O457" s="199"/>
      <c r="P457" s="199">
        <f>+D$11+D$12*F457+D$13*F457^2</f>
        <v>-1.9964738862183709E-2</v>
      </c>
      <c r="Q457" s="201">
        <f>+C457-15018.5</f>
        <v>38444.083500000001</v>
      </c>
      <c r="R457" s="136">
        <f>+(P457-G457)^2</f>
        <v>7.840019783859619E-7</v>
      </c>
      <c r="S457" s="131">
        <v>1</v>
      </c>
      <c r="T457" s="136">
        <f>+S457*R457</f>
        <v>7.840019783859619E-7</v>
      </c>
    </row>
    <row r="458" spans="1:21" ht="12.95" customHeight="1" x14ac:dyDescent="0.2">
      <c r="A458" s="52" t="s">
        <v>652</v>
      </c>
      <c r="B458" s="89"/>
      <c r="C458" s="63">
        <v>53463.532500000001</v>
      </c>
      <c r="D458" s="63">
        <v>3.3999999999999998E-3</v>
      </c>
      <c r="E458" s="129">
        <f>(C458-C$7)/C$8</f>
        <v>56630.917997740864</v>
      </c>
      <c r="F458" s="129">
        <f>ROUND(2*E458,0)/2</f>
        <v>56631</v>
      </c>
      <c r="G458" s="130">
        <f>C458-(C$7+F458*C$8)</f>
        <v>-1.9462899996142369E-2</v>
      </c>
      <c r="K458" s="129">
        <f>G458</f>
        <v>-1.9462899996142369E-2</v>
      </c>
      <c r="O458" s="199"/>
      <c r="P458" s="199">
        <f>+D$11+D$12*F458+D$13*F458^2</f>
        <v>-1.9962125986915033E-2</v>
      </c>
      <c r="Q458" s="201">
        <f>+C458-15018.5</f>
        <v>38445.032500000001</v>
      </c>
      <c r="R458" s="136">
        <f>+(P458-G458)^2</f>
        <v>2.4922658986294825E-7</v>
      </c>
      <c r="S458" s="131">
        <v>0.5</v>
      </c>
      <c r="T458" s="136">
        <f>+S458*R458</f>
        <v>1.2461329493147412E-7</v>
      </c>
    </row>
    <row r="459" spans="1:21" ht="12.95" customHeight="1" x14ac:dyDescent="0.2">
      <c r="A459" s="63" t="s">
        <v>657</v>
      </c>
      <c r="B459" s="64" t="s">
        <v>646</v>
      </c>
      <c r="C459" s="63">
        <v>53464.361299999997</v>
      </c>
      <c r="D459" s="63">
        <v>1E-4</v>
      </c>
      <c r="E459" s="129">
        <f>(C459-C$7)/C$8</f>
        <v>56634.409947675522</v>
      </c>
      <c r="F459" s="129">
        <f>ROUND(2*E459,0)/2</f>
        <v>56634.5</v>
      </c>
      <c r="G459" s="130">
        <f>C459-(C$7+F459*C$8)</f>
        <v>-2.1373550000134856E-2</v>
      </c>
      <c r="K459" s="129">
        <f>G459</f>
        <v>-2.1373550000134856E-2</v>
      </c>
      <c r="O459" s="199"/>
      <c r="P459" s="199">
        <f>+D$11+D$12*F459+D$13*F459^2</f>
        <v>-1.9959839144825769E-2</v>
      </c>
      <c r="Q459" s="201">
        <f>+C459-15018.5</f>
        <v>38445.861299999997</v>
      </c>
      <c r="R459" s="136">
        <f>+(P459-G459)^2</f>
        <v>1.9985783824187476E-6</v>
      </c>
      <c r="S459" s="131">
        <v>1</v>
      </c>
      <c r="T459" s="136">
        <f>+S459*R459</f>
        <v>1.9985783824187476E-6</v>
      </c>
    </row>
    <row r="460" spans="1:21" ht="12.95" customHeight="1" x14ac:dyDescent="0.2">
      <c r="A460" s="204" t="s">
        <v>1515</v>
      </c>
      <c r="B460" s="205" t="str">
        <f>IF(INT(F460)=F460,"I","II")</f>
        <v>I</v>
      </c>
      <c r="C460" s="204">
        <v>53466.62</v>
      </c>
      <c r="D460" s="204" t="s">
        <v>466</v>
      </c>
      <c r="E460" s="129">
        <f>(C460-C$7)/C$8</f>
        <v>56643.926438164744</v>
      </c>
      <c r="F460" s="129">
        <f>ROUND(2*E460,0)/2</f>
        <v>56644</v>
      </c>
      <c r="G460" s="130">
        <f>C460-(C$7+F460*C$8)</f>
        <v>-1.745959999243496E-2</v>
      </c>
      <c r="K460" s="130">
        <f>G460</f>
        <v>-1.745959999243496E-2</v>
      </c>
      <c r="O460" s="199"/>
      <c r="P460" s="199">
        <f>+D$11+D$12*F460+D$13*F460^2</f>
        <v>-1.9953629290990996E-2</v>
      </c>
      <c r="Q460" s="201">
        <f>+C460-15018.5</f>
        <v>38448.120000000003</v>
      </c>
      <c r="R460" s="136">
        <f>+(P460-G460)^2</f>
        <v>6.2201821420559118E-6</v>
      </c>
      <c r="S460" s="131">
        <v>1</v>
      </c>
      <c r="T460" s="136">
        <f>+S460*R460</f>
        <v>6.2201821420559118E-6</v>
      </c>
    </row>
    <row r="461" spans="1:21" ht="12.95" customHeight="1" x14ac:dyDescent="0.2">
      <c r="A461" s="52" t="s">
        <v>652</v>
      </c>
      <c r="B461" s="64" t="s">
        <v>646</v>
      </c>
      <c r="C461" s="63">
        <v>53476.466200000003</v>
      </c>
      <c r="D461" s="63">
        <v>1E-3</v>
      </c>
      <c r="E461" s="129">
        <f>(C461-C$7)/C$8</f>
        <v>56685.411039331229</v>
      </c>
      <c r="F461" s="129">
        <f>ROUND(2*E461,0)/2</f>
        <v>56685.5</v>
      </c>
      <c r="G461" s="130">
        <f>C461-(C$7+F461*C$8)</f>
        <v>-2.1114449999004137E-2</v>
      </c>
      <c r="K461" s="129">
        <f>G461</f>
        <v>-2.1114449999004137E-2</v>
      </c>
      <c r="O461" s="199"/>
      <c r="P461" s="199">
        <f>+D$11+D$12*F461+D$13*F461^2</f>
        <v>-1.9926455574230451E-2</v>
      </c>
      <c r="Q461" s="201">
        <f>+C461-15018.5</f>
        <v>38457.966200000003</v>
      </c>
      <c r="R461" s="136">
        <f>+(P461-G461)^2</f>
        <v>1.4113307532933616E-6</v>
      </c>
      <c r="S461" s="131">
        <v>0.9</v>
      </c>
      <c r="T461" s="136">
        <f>+S461*R461</f>
        <v>1.2701976779640254E-6</v>
      </c>
    </row>
    <row r="462" spans="1:21" ht="12.95" customHeight="1" x14ac:dyDescent="0.2">
      <c r="A462" s="52" t="s">
        <v>652</v>
      </c>
      <c r="B462" s="89"/>
      <c r="C462" s="63">
        <v>53476.586300000003</v>
      </c>
      <c r="D462" s="63">
        <v>6.8999999999999999E-3</v>
      </c>
      <c r="E462" s="129">
        <f>(C462-C$7)/C$8</f>
        <v>56685.917051863988</v>
      </c>
      <c r="F462" s="129">
        <f>ROUND(2*E462,0)/2</f>
        <v>56686</v>
      </c>
      <c r="G462" s="130">
        <f>C462-(C$7+F462*C$8)</f>
        <v>-1.9687399995746091E-2</v>
      </c>
      <c r="K462" s="129">
        <f>G462</f>
        <v>-1.9687399995746091E-2</v>
      </c>
      <c r="O462" s="199"/>
      <c r="P462" s="199">
        <f>+D$11+D$12*F462+D$13*F462^2</f>
        <v>-1.9926127719069278E-2</v>
      </c>
      <c r="Q462" s="201">
        <f>+C462-15018.5</f>
        <v>38458.086300000003</v>
      </c>
      <c r="R462" s="136">
        <f>+(P462-G462)^2</f>
        <v>5.6990925883072191E-8</v>
      </c>
      <c r="S462" s="131">
        <v>0.1</v>
      </c>
      <c r="T462" s="136">
        <f>+S462*R462</f>
        <v>5.6990925883072197E-9</v>
      </c>
    </row>
    <row r="463" spans="1:21" ht="12.95" customHeight="1" x14ac:dyDescent="0.2">
      <c r="A463" s="52" t="s">
        <v>649</v>
      </c>
      <c r="B463" s="89" t="s">
        <v>646</v>
      </c>
      <c r="C463" s="90">
        <v>53486.673799999997</v>
      </c>
      <c r="D463" s="90">
        <v>2.9999999999999997E-4</v>
      </c>
      <c r="E463" s="129">
        <f>(C463-C$7)/C$8</f>
        <v>56728.418312682035</v>
      </c>
      <c r="F463" s="129">
        <f>ROUND(2*E463,0)/2</f>
        <v>56728.5</v>
      </c>
      <c r="G463" s="130">
        <f>C463-(C$7+F463*C$8)</f>
        <v>-1.9388150001759641E-2</v>
      </c>
      <c r="K463" s="129">
        <f>G463</f>
        <v>-1.9388150001759641E-2</v>
      </c>
      <c r="O463" s="199"/>
      <c r="P463" s="199">
        <f>+D$11+D$12*F463+D$13*F463^2</f>
        <v>-1.9898219913843135E-2</v>
      </c>
      <c r="Q463" s="201">
        <f>+C463-15018.5</f>
        <v>38468.173799999997</v>
      </c>
      <c r="R463" s="136">
        <f>+(P463-G463)^2</f>
        <v>2.6017131521286323E-7</v>
      </c>
      <c r="S463" s="131">
        <v>1</v>
      </c>
      <c r="T463" s="136">
        <f>+S463*R463</f>
        <v>2.6017131521286323E-7</v>
      </c>
    </row>
    <row r="464" spans="1:21" ht="12.95" customHeight="1" x14ac:dyDescent="0.2">
      <c r="A464" s="204" t="s">
        <v>1515</v>
      </c>
      <c r="B464" s="205" t="str">
        <f>IF(INT(F464)=F464,"I","II")</f>
        <v>I</v>
      </c>
      <c r="C464" s="204">
        <v>53489.4035</v>
      </c>
      <c r="D464" s="204" t="s">
        <v>466</v>
      </c>
      <c r="E464" s="129">
        <f>(C464-C$7)/C$8</f>
        <v>56739.919248657774</v>
      </c>
      <c r="F464" s="129">
        <f>ROUND(2*E464,0)/2</f>
        <v>56740</v>
      </c>
      <c r="G464" s="130">
        <f>C464-(C$7+F464*C$8)</f>
        <v>-1.9165999998222105E-2</v>
      </c>
      <c r="K464" s="130">
        <f>G464</f>
        <v>-1.9165999998222105E-2</v>
      </c>
      <c r="O464" s="199"/>
      <c r="P464" s="199">
        <f>+D$11+D$12*F464+D$13*F464^2</f>
        <v>-1.9890654758140225E-2</v>
      </c>
      <c r="Q464" s="201">
        <f>+C464-15018.5</f>
        <v>38470.9035</v>
      </c>
      <c r="R464" s="136">
        <f>+(P464-G464)^2</f>
        <v>5.2512452107198771E-7</v>
      </c>
      <c r="S464" s="131">
        <v>1</v>
      </c>
      <c r="T464" s="136">
        <f>+S464*R464</f>
        <v>5.2512452107198771E-7</v>
      </c>
    </row>
    <row r="465" spans="1:20" ht="12.95" customHeight="1" x14ac:dyDescent="0.2">
      <c r="A465" s="52" t="s">
        <v>649</v>
      </c>
      <c r="B465" s="89" t="s">
        <v>646</v>
      </c>
      <c r="C465" s="90">
        <v>53494.740299999998</v>
      </c>
      <c r="D465" s="90">
        <v>6.9999999999999999E-4</v>
      </c>
      <c r="E465" s="129">
        <f>(C465-C$7)/C$8</f>
        <v>56762.404574926302</v>
      </c>
      <c r="F465" s="129">
        <f>ROUND(2*E465,0)/2</f>
        <v>56762.5</v>
      </c>
      <c r="G465" s="130">
        <f>C465-(C$7+F465*C$8)</f>
        <v>-2.2648749996733386E-2</v>
      </c>
      <c r="K465" s="129">
        <f>G465</f>
        <v>-2.2648749996733386E-2</v>
      </c>
      <c r="O465" s="199"/>
      <c r="P465" s="199">
        <f>+D$11+D$12*F465+D$13*F465^2</f>
        <v>-1.9875836573583106E-2</v>
      </c>
      <c r="Q465" s="201">
        <f>+C465-15018.5</f>
        <v>38476.240299999998</v>
      </c>
      <c r="R465" s="136">
        <f>+(P465-G465)^2</f>
        <v>7.6890488522870063E-6</v>
      </c>
      <c r="S465" s="131">
        <v>1</v>
      </c>
      <c r="T465" s="136">
        <f>+S465*R465</f>
        <v>7.6890488522870063E-6</v>
      </c>
    </row>
    <row r="466" spans="1:20" ht="12.95" customHeight="1" x14ac:dyDescent="0.2">
      <c r="A466" s="216" t="s">
        <v>1616</v>
      </c>
      <c r="B466" s="205" t="str">
        <f>IF(INT(F466)=F466,"I","II")</f>
        <v>I</v>
      </c>
      <c r="C466" s="204">
        <v>53495.099499999997</v>
      </c>
      <c r="D466" s="204" t="s">
        <v>467</v>
      </c>
      <c r="E466" s="129">
        <f>(C466-C$7)/C$8</f>
        <v>56763.917977938523</v>
      </c>
      <c r="F466" s="129">
        <f>ROUND(2*E466,0)/2</f>
        <v>56764</v>
      </c>
      <c r="G466" s="130">
        <f>C466-(C$7+F466*C$8)</f>
        <v>-1.9467600002826657E-2</v>
      </c>
      <c r="J466" s="130">
        <f>G466</f>
        <v>-1.9467600002826657E-2</v>
      </c>
      <c r="O466" s="199"/>
      <c r="P466" s="199">
        <f>+D$11+D$12*F466+D$13*F466^2</f>
        <v>-1.987484790435548E-2</v>
      </c>
      <c r="Q466" s="201">
        <f>+C466-15018.5</f>
        <v>38476.599499999997</v>
      </c>
      <c r="R466" s="136">
        <f>+(P466-G466)^2</f>
        <v>1.6585085329963014E-7</v>
      </c>
      <c r="S466" s="131">
        <v>1</v>
      </c>
      <c r="T466" s="136">
        <f>+S466*R466</f>
        <v>1.6585085329963014E-7</v>
      </c>
    </row>
    <row r="467" spans="1:20" ht="12.95" customHeight="1" x14ac:dyDescent="0.2">
      <c r="A467" s="52" t="s">
        <v>649</v>
      </c>
      <c r="B467" s="89" t="s">
        <v>644</v>
      </c>
      <c r="C467" s="90">
        <v>53525.716800000002</v>
      </c>
      <c r="D467" s="90">
        <v>8.9999999999999998E-4</v>
      </c>
      <c r="E467" s="129">
        <f>(C467-C$7)/C$8</f>
        <v>56892.916625060745</v>
      </c>
      <c r="F467" s="129">
        <f>ROUND(2*E467,0)/2</f>
        <v>56893</v>
      </c>
      <c r="G467" s="130">
        <f>C467-(C$7+F467*C$8)</f>
        <v>-1.9788699995842762E-2</v>
      </c>
      <c r="K467" s="129">
        <f>G467</f>
        <v>-1.9788699995842762E-2</v>
      </c>
      <c r="O467" s="199"/>
      <c r="P467" s="199">
        <f>+D$11+D$12*F467+D$13*F467^2</f>
        <v>-1.9789452806779601E-2</v>
      </c>
      <c r="Q467" s="201">
        <f>+C467-15018.5</f>
        <v>38507.216800000002</v>
      </c>
      <c r="R467" s="136">
        <f>+(P467-G467)^2</f>
        <v>5.6672430662322455E-13</v>
      </c>
      <c r="S467" s="131">
        <v>1</v>
      </c>
      <c r="T467" s="136">
        <f>+S467*R467</f>
        <v>5.6672430662322455E-13</v>
      </c>
    </row>
    <row r="468" spans="1:20" ht="12.95" customHeight="1" x14ac:dyDescent="0.2">
      <c r="A468" s="52" t="s">
        <v>649</v>
      </c>
      <c r="B468" s="89" t="s">
        <v>644</v>
      </c>
      <c r="C468" s="90">
        <v>53529.751799999998</v>
      </c>
      <c r="D468" s="90">
        <v>4.0000000000000002E-4</v>
      </c>
      <c r="E468" s="129">
        <f>(C468-C$7)/C$8</f>
        <v>56909.917129387955</v>
      </c>
      <c r="F468" s="129">
        <f>ROUND(2*E468,0)/2</f>
        <v>56910</v>
      </c>
      <c r="G468" s="130">
        <f>C468-(C$7+F468*C$8)</f>
        <v>-1.9669000001158565E-2</v>
      </c>
      <c r="K468" s="129">
        <f>G468</f>
        <v>-1.9669000001158565E-2</v>
      </c>
      <c r="O468" s="199"/>
      <c r="P468" s="199">
        <f>+D$11+D$12*F468+D$13*F468^2</f>
        <v>-1.9778144705429379E-2</v>
      </c>
      <c r="Q468" s="201">
        <f>+C468-15018.5</f>
        <v>38511.251799999998</v>
      </c>
      <c r="R468" s="136">
        <f>+(P468-G468)^2</f>
        <v>1.1912566470363399E-8</v>
      </c>
      <c r="S468" s="131">
        <v>1</v>
      </c>
      <c r="T468" s="136">
        <f>+S468*R468</f>
        <v>1.1912566470363399E-8</v>
      </c>
    </row>
    <row r="469" spans="1:20" ht="12.95" customHeight="1" x14ac:dyDescent="0.2">
      <c r="A469" s="52" t="s">
        <v>649</v>
      </c>
      <c r="B469" s="89" t="s">
        <v>646</v>
      </c>
      <c r="C469" s="90">
        <v>53531.768799999998</v>
      </c>
      <c r="D469" s="90">
        <v>6.9999999999999999E-4</v>
      </c>
      <c r="E469" s="129">
        <f>(C469-C$7)/C$8</f>
        <v>56918.415274921543</v>
      </c>
      <c r="F469" s="129">
        <f>ROUND(2*E469,0)/2</f>
        <v>56918.5</v>
      </c>
      <c r="G469" s="130">
        <f>C469-(C$7+F469*C$8)</f>
        <v>-2.0109149998461362E-2</v>
      </c>
      <c r="K469" s="129">
        <f>G469</f>
        <v>-2.0109149998461362E-2</v>
      </c>
      <c r="O469" s="199"/>
      <c r="P469" s="199">
        <f>+D$11+D$12*F469+D$13*F469^2</f>
        <v>-1.9772485896747696E-2</v>
      </c>
      <c r="Q469" s="201">
        <f>+C469-15018.5</f>
        <v>38513.268799999998</v>
      </c>
      <c r="R469" s="136">
        <f>+(P469-G469)^2</f>
        <v>1.1334271738266943E-7</v>
      </c>
      <c r="S469" s="131">
        <v>1</v>
      </c>
      <c r="T469" s="136">
        <f>+S469*R469</f>
        <v>1.1334271738266943E-7</v>
      </c>
    </row>
    <row r="470" spans="1:20" ht="12.95" customHeight="1" x14ac:dyDescent="0.2">
      <c r="A470" s="52" t="s">
        <v>649</v>
      </c>
      <c r="B470" s="89" t="s">
        <v>644</v>
      </c>
      <c r="C470" s="90">
        <v>53538.771000000001</v>
      </c>
      <c r="D470" s="90">
        <v>1E-3</v>
      </c>
      <c r="E470" s="129">
        <f>(C470-C$7)/C$8</f>
        <v>56947.917364487876</v>
      </c>
      <c r="F470" s="129">
        <f>ROUND(2*E470,0)/2</f>
        <v>56948</v>
      </c>
      <c r="G470" s="130">
        <f>C470-(C$7+F470*C$8)</f>
        <v>-1.9613199998275377E-2</v>
      </c>
      <c r="K470" s="129">
        <f>G470</f>
        <v>-1.9613199998275377E-2</v>
      </c>
      <c r="O470" s="199"/>
      <c r="P470" s="199">
        <f>+D$11+D$12*F470+D$13*F470^2</f>
        <v>-1.9752821894181566E-2</v>
      </c>
      <c r="Q470" s="201">
        <f>+C470-15018.5</f>
        <v>38520.271000000001</v>
      </c>
      <c r="R470" s="136">
        <f>+(P470-G470)^2</f>
        <v>1.949427381643868E-8</v>
      </c>
      <c r="S470" s="131">
        <v>0.9</v>
      </c>
      <c r="T470" s="136">
        <f>+S470*R470</f>
        <v>1.7544846434794813E-8</v>
      </c>
    </row>
    <row r="471" spans="1:20" ht="12.95" customHeight="1" x14ac:dyDescent="0.2">
      <c r="A471" s="52" t="s">
        <v>649</v>
      </c>
      <c r="B471" s="89" t="s">
        <v>644</v>
      </c>
      <c r="C471" s="90">
        <v>53540.6702</v>
      </c>
      <c r="D471" s="90">
        <v>5.0000000000000001E-4</v>
      </c>
      <c r="E471" s="129">
        <f>(C471-C$7)/C$8</f>
        <v>56955.91918798683</v>
      </c>
      <c r="F471" s="129">
        <f>ROUND(2*E471,0)/2</f>
        <v>56956</v>
      </c>
      <c r="G471" s="130">
        <f>C471-(C$7+F471*C$8)</f>
        <v>-1.9180399998731446E-2</v>
      </c>
      <c r="K471" s="129">
        <f>G471</f>
        <v>-1.9180399998731446E-2</v>
      </c>
      <c r="O471" s="199"/>
      <c r="P471" s="199">
        <f>+D$11+D$12*F471+D$13*F471^2</f>
        <v>-1.9747482697839935E-2</v>
      </c>
      <c r="Q471" s="201">
        <f>+C471-15018.5</f>
        <v>38522.1702</v>
      </c>
      <c r="R471" s="136">
        <f>+(P471-G471)^2</f>
        <v>3.2158278762817006E-7</v>
      </c>
      <c r="S471" s="131">
        <v>1</v>
      </c>
      <c r="T471" s="136">
        <f>+S471*R471</f>
        <v>3.2158278762817006E-7</v>
      </c>
    </row>
    <row r="472" spans="1:20" ht="12.95" customHeight="1" x14ac:dyDescent="0.2">
      <c r="A472" s="52" t="s">
        <v>649</v>
      </c>
      <c r="B472" s="89" t="s">
        <v>644</v>
      </c>
      <c r="C472" s="90">
        <v>53548.739800000003</v>
      </c>
      <c r="D472" s="90">
        <v>1E-3</v>
      </c>
      <c r="E472" s="129">
        <f>(C472-C$7)/C$8</f>
        <v>56989.918511337273</v>
      </c>
      <c r="F472" s="129">
        <f>ROUND(2*E472,0)/2</f>
        <v>56990</v>
      </c>
      <c r="G472" s="130">
        <f>C472-(C$7+F472*C$8)</f>
        <v>-1.9340999991982244E-2</v>
      </c>
      <c r="K472" s="129">
        <f>G472</f>
        <v>-1.9340999991982244E-2</v>
      </c>
      <c r="O472" s="199"/>
      <c r="P472" s="199">
        <f>+D$11+D$12*F472+D$13*F472^2</f>
        <v>-1.972475976652098E-2</v>
      </c>
      <c r="Q472" s="201">
        <f>+C472-15018.5</f>
        <v>38530.239800000003</v>
      </c>
      <c r="R472" s="136">
        <f>+(P472-G472)^2</f>
        <v>1.4727156455402157E-7</v>
      </c>
      <c r="S472" s="131">
        <v>0.9</v>
      </c>
      <c r="T472" s="136">
        <f>+S472*R472</f>
        <v>1.3254440809861941E-7</v>
      </c>
    </row>
    <row r="473" spans="1:20" ht="12.95" customHeight="1" x14ac:dyDescent="0.2">
      <c r="A473" s="52" t="s">
        <v>649</v>
      </c>
      <c r="B473" s="89" t="s">
        <v>644</v>
      </c>
      <c r="C473" s="90">
        <v>53553.723899999997</v>
      </c>
      <c r="D473" s="90">
        <v>5.0000000000000001E-4</v>
      </c>
      <c r="E473" s="129">
        <f>(C473-C$7)/C$8</f>
        <v>57010.917820783929</v>
      </c>
      <c r="F473" s="129">
        <f>ROUND(2*E473,0)/2</f>
        <v>57011</v>
      </c>
      <c r="G473" s="130">
        <f>C473-(C$7+F473*C$8)</f>
        <v>-1.9504900003084913E-2</v>
      </c>
      <c r="K473" s="129">
        <f>G473</f>
        <v>-1.9504900003084913E-2</v>
      </c>
      <c r="O473" s="199"/>
      <c r="P473" s="199">
        <f>+D$11+D$12*F473+D$13*F473^2</f>
        <v>-1.9710699660740391E-2</v>
      </c>
      <c r="Q473" s="201">
        <f>+C473-15018.5</f>
        <v>38535.223899999997</v>
      </c>
      <c r="R473" s="136">
        <f>+(P473-G473)^2</f>
        <v>4.2353499091112051E-8</v>
      </c>
      <c r="S473" s="131">
        <v>1</v>
      </c>
      <c r="T473" s="136">
        <f>+S473*R473</f>
        <v>4.2353499091112051E-8</v>
      </c>
    </row>
    <row r="474" spans="1:20" ht="12.95" customHeight="1" x14ac:dyDescent="0.2">
      <c r="A474" s="63" t="s">
        <v>665</v>
      </c>
      <c r="B474" s="89" t="s">
        <v>646</v>
      </c>
      <c r="C474" s="90">
        <v>53760.571000000004</v>
      </c>
      <c r="D474" s="90">
        <v>1E-4</v>
      </c>
      <c r="E474" s="129">
        <f>(C474-C$7)/C$8</f>
        <v>57882.41844497843</v>
      </c>
      <c r="F474" s="129">
        <f>ROUND(2*E474,0)/2</f>
        <v>57882.5</v>
      </c>
      <c r="G474" s="130">
        <f>C474-(C$7+F474*C$8)</f>
        <v>-1.9356749995495193E-2</v>
      </c>
      <c r="K474" s="129">
        <f>G474</f>
        <v>-1.9356749995495193E-2</v>
      </c>
      <c r="O474" s="199"/>
      <c r="P474" s="199">
        <f>+D$11+D$12*F474+D$13*F474^2</f>
        <v>-1.911013102423989E-2</v>
      </c>
      <c r="Q474" s="201">
        <f>+C474-15018.5</f>
        <v>38742.071000000004</v>
      </c>
      <c r="R474" s="136">
        <f>+(P474-G474)^2</f>
        <v>6.0820916983023675E-8</v>
      </c>
      <c r="S474" s="131">
        <v>1</v>
      </c>
      <c r="T474" s="136">
        <f>+S474*R474</f>
        <v>6.0820916983023675E-8</v>
      </c>
    </row>
    <row r="475" spans="1:20" ht="12.95" customHeight="1" x14ac:dyDescent="0.2">
      <c r="A475" s="63" t="s">
        <v>665</v>
      </c>
      <c r="B475" s="89" t="s">
        <v>644</v>
      </c>
      <c r="C475" s="90">
        <v>53760.689200000001</v>
      </c>
      <c r="D475" s="90">
        <v>1E-4</v>
      </c>
      <c r="E475" s="129">
        <f>(C475-C$7)/C$8</f>
        <v>57882.916452317077</v>
      </c>
      <c r="F475" s="129">
        <f>ROUND(2*E475,0)/2</f>
        <v>57883</v>
      </c>
      <c r="G475" s="130">
        <f>C475-(C$7+F475*C$8)</f>
        <v>-1.9829699995170813E-2</v>
      </c>
      <c r="K475" s="129">
        <f>G475</f>
        <v>-1.9829699995170813E-2</v>
      </c>
      <c r="O475" s="199"/>
      <c r="P475" s="199">
        <f>+D$11+D$12*F475+D$13*F475^2</f>
        <v>-1.9109776893028452E-2</v>
      </c>
      <c r="Q475" s="201">
        <f>+C475-15018.5</f>
        <v>38742.189200000001</v>
      </c>
      <c r="R475" s="136">
        <f>+(P475-G475)^2</f>
        <v>5.1828927299828087E-7</v>
      </c>
      <c r="S475" s="131">
        <v>1</v>
      </c>
      <c r="T475" s="136">
        <f>+S475*R475</f>
        <v>5.1828927299828087E-7</v>
      </c>
    </row>
    <row r="476" spans="1:20" ht="12.95" customHeight="1" x14ac:dyDescent="0.2">
      <c r="A476" s="63" t="s">
        <v>667</v>
      </c>
      <c r="B476" s="64" t="s">
        <v>646</v>
      </c>
      <c r="C476" s="63">
        <v>53764.6054</v>
      </c>
      <c r="D476" s="63">
        <v>2.9999999999999997E-4</v>
      </c>
      <c r="E476" s="129">
        <f>(C476-C$7)/C$8</f>
        <v>57899.416421349611</v>
      </c>
      <c r="F476" s="129">
        <f>ROUND(2*E476,0)/2</f>
        <v>57899.5</v>
      </c>
      <c r="G476" s="130">
        <f>C476-(C$7+F476*C$8)</f>
        <v>-1.9837050000205636E-2</v>
      </c>
      <c r="K476" s="129">
        <f>G476</f>
        <v>-1.9837050000205636E-2</v>
      </c>
      <c r="O476" s="199"/>
      <c r="P476" s="199">
        <f>+D$11+D$12*F476+D$13*F476^2</f>
        <v>-1.909808440563078E-2</v>
      </c>
      <c r="Q476" s="201">
        <f>+C476-15018.5</f>
        <v>38746.1054</v>
      </c>
      <c r="R476" s="136">
        <f>+(P476-G476)^2</f>
        <v>5.460701499653701E-7</v>
      </c>
      <c r="S476" s="131">
        <v>1</v>
      </c>
      <c r="T476" s="136">
        <f>+S476*R476</f>
        <v>5.460701499653701E-7</v>
      </c>
    </row>
    <row r="477" spans="1:20" ht="12.95" customHeight="1" x14ac:dyDescent="0.2">
      <c r="A477" s="204" t="s">
        <v>1694</v>
      </c>
      <c r="B477" s="205" t="str">
        <f>IF(INT(F477)=F477,"I","II")</f>
        <v>I</v>
      </c>
      <c r="C477" s="204">
        <v>53798.902199999997</v>
      </c>
      <c r="D477" s="204" t="s">
        <v>466</v>
      </c>
      <c r="E477" s="129">
        <f>(C477-C$7)/C$8</f>
        <v>58043.917758849006</v>
      </c>
      <c r="F477" s="129">
        <f>ROUND(2*E477,0)/2</f>
        <v>58044</v>
      </c>
      <c r="G477" s="130">
        <f>C477-(C$7+F477*C$8)</f>
        <v>-1.9519599998602644E-2</v>
      </c>
      <c r="K477" s="130">
        <f>G477</f>
        <v>-1.9519599998602644E-2</v>
      </c>
      <c r="O477" s="199"/>
      <c r="P477" s="199">
        <f>+D$11+D$12*F477+D$13*F477^2</f>
        <v>-1.8995175868743372E-2</v>
      </c>
      <c r="Q477" s="201">
        <f>+C477-15018.5</f>
        <v>38780.402199999997</v>
      </c>
      <c r="R477" s="136">
        <f>+(P477-G477)^2</f>
        <v>2.7502066797865421E-7</v>
      </c>
      <c r="S477" s="131">
        <v>1</v>
      </c>
      <c r="T477" s="136">
        <f>+S477*R477</f>
        <v>2.7502066797865421E-7</v>
      </c>
    </row>
    <row r="478" spans="1:20" ht="12.95" customHeight="1" x14ac:dyDescent="0.2">
      <c r="A478" s="216" t="s">
        <v>1698</v>
      </c>
      <c r="B478" s="205" t="str">
        <f>IF(INT(F478)=F478,"I","II")</f>
        <v>II</v>
      </c>
      <c r="C478" s="204">
        <v>53808.040099999998</v>
      </c>
      <c r="D478" s="204" t="s">
        <v>467</v>
      </c>
      <c r="E478" s="129">
        <f>(C478-C$7)/C$8</f>
        <v>58082.418107917605</v>
      </c>
      <c r="F478" s="129">
        <f>ROUND(2*E478,0)/2</f>
        <v>58082.5</v>
      </c>
      <c r="G478" s="130">
        <f>C478-(C$7+F478*C$8)</f>
        <v>-1.943675000075018E-2</v>
      </c>
      <c r="J478" s="130">
        <f>G478</f>
        <v>-1.943675000075018E-2</v>
      </c>
      <c r="O478" s="199"/>
      <c r="P478" s="199">
        <f>+D$11+D$12*F478+D$13*F478^2</f>
        <v>-1.8967602671323719E-2</v>
      </c>
      <c r="Q478" s="201">
        <f>+C478-15018.5</f>
        <v>38789.540099999998</v>
      </c>
      <c r="R478" s="136">
        <f>+(P478-G478)^2</f>
        <v>2.2009921670798072E-7</v>
      </c>
      <c r="S478" s="131">
        <v>1</v>
      </c>
      <c r="T478" s="136">
        <f>+S478*R478</f>
        <v>2.2009921670798072E-7</v>
      </c>
    </row>
    <row r="479" spans="1:20" ht="12.95" customHeight="1" x14ac:dyDescent="0.2">
      <c r="A479" s="216" t="s">
        <v>1698</v>
      </c>
      <c r="B479" s="205" t="str">
        <f>IF(INT(F479)=F479,"I","II")</f>
        <v>I</v>
      </c>
      <c r="C479" s="204">
        <v>53808.158300000003</v>
      </c>
      <c r="D479" s="204" t="s">
        <v>467</v>
      </c>
      <c r="E479" s="129">
        <f>(C479-C$7)/C$8</f>
        <v>58082.916115256281</v>
      </c>
      <c r="F479" s="129">
        <f>ROUND(2*E479,0)/2</f>
        <v>58083</v>
      </c>
      <c r="G479" s="130">
        <f>C479-(C$7+F479*C$8)</f>
        <v>-1.9909699993149843E-2</v>
      </c>
      <c r="J479" s="130">
        <f>G479</f>
        <v>-1.9909699993149843E-2</v>
      </c>
      <c r="O479" s="199"/>
      <c r="P479" s="199">
        <f>+D$11+D$12*F479+D$13*F479^2</f>
        <v>-1.8967244149794782E-2</v>
      </c>
      <c r="Q479" s="201">
        <f>+C479-15018.5</f>
        <v>38789.658300000003</v>
      </c>
      <c r="R479" s="136">
        <f>+(P479-G479)^2</f>
        <v>8.8822301667409961E-7</v>
      </c>
      <c r="S479" s="131">
        <v>1</v>
      </c>
      <c r="T479" s="136">
        <f>+S479*R479</f>
        <v>8.8822301667409961E-7</v>
      </c>
    </row>
    <row r="480" spans="1:20" ht="12.95" customHeight="1" x14ac:dyDescent="0.2">
      <c r="A480" s="63" t="s">
        <v>667</v>
      </c>
      <c r="B480" s="89"/>
      <c r="C480" s="63">
        <v>53817.415399999998</v>
      </c>
      <c r="D480" s="63">
        <v>1E-4</v>
      </c>
      <c r="E480" s="129">
        <f>(C480-C$7)/C$8</f>
        <v>58121.91868492357</v>
      </c>
      <c r="F480" s="129">
        <f>ROUND(2*E480,0)/2</f>
        <v>58122</v>
      </c>
      <c r="G480" s="130">
        <f>C480-(C$7+F480*C$8)</f>
        <v>-1.9299799998407252E-2</v>
      </c>
      <c r="K480" s="129">
        <f>G480</f>
        <v>-1.9299799998407252E-2</v>
      </c>
      <c r="O480" s="199"/>
      <c r="P480" s="199">
        <f>+D$11+D$12*F480+D$13*F480^2</f>
        <v>-1.8939245654116948E-2</v>
      </c>
      <c r="Q480" s="201">
        <f>+C480-15018.5</f>
        <v>38798.915399999998</v>
      </c>
      <c r="R480" s="136">
        <f>+(P480-G480)^2</f>
        <v>1.2999943518661082E-7</v>
      </c>
      <c r="S480" s="131">
        <v>1</v>
      </c>
      <c r="T480" s="136">
        <f>+S480*R480</f>
        <v>1.2999943518661082E-7</v>
      </c>
    </row>
    <row r="481" spans="1:21" ht="12.95" customHeight="1" x14ac:dyDescent="0.2">
      <c r="A481" s="63" t="s">
        <v>665</v>
      </c>
      <c r="B481" s="89" t="s">
        <v>644</v>
      </c>
      <c r="C481" s="90">
        <v>53818.482100000001</v>
      </c>
      <c r="D481" s="90">
        <v>2.0000000000000001E-4</v>
      </c>
      <c r="E481" s="129">
        <f>(C481-C$7)/C$8</f>
        <v>58126.412969425655</v>
      </c>
      <c r="F481" s="129">
        <f>ROUND(2*E481,0)/2</f>
        <v>58126.5</v>
      </c>
      <c r="G481" s="130">
        <f>C481-(C$7+F481*C$8)</f>
        <v>-2.0656349995988421E-2</v>
      </c>
      <c r="K481" s="129">
        <f>G481</f>
        <v>-2.0656349995988421E-2</v>
      </c>
      <c r="O481" s="199"/>
      <c r="P481" s="199">
        <f>+D$11+D$12*F481+D$13*F481^2</f>
        <v>-1.8936010761438554E-2</v>
      </c>
      <c r="Q481" s="201">
        <f>+C481-15018.5</f>
        <v>38799.982100000001</v>
      </c>
      <c r="R481" s="136">
        <f>+(P481-G481)^2</f>
        <v>2.9595670819316222E-6</v>
      </c>
      <c r="S481" s="131">
        <v>1</v>
      </c>
      <c r="T481" s="136">
        <f>+S481*R481</f>
        <v>2.9595670819316222E-6</v>
      </c>
    </row>
    <row r="482" spans="1:21" ht="12.95" customHeight="1" x14ac:dyDescent="0.2">
      <c r="A482" s="63" t="s">
        <v>665</v>
      </c>
      <c r="B482" s="89" t="s">
        <v>646</v>
      </c>
      <c r="C482" s="90">
        <v>53818.599600000001</v>
      </c>
      <c r="D482" s="90">
        <v>2.9999999999999997E-4</v>
      </c>
      <c r="E482" s="129">
        <f>(C482-C$7)/C$8</f>
        <v>58126.90802748227</v>
      </c>
      <c r="F482" s="129">
        <f>ROUND(2*E482,0)/2</f>
        <v>58127</v>
      </c>
      <c r="G482" s="130">
        <f>C482-(C$7+F482*C$8)</f>
        <v>-2.1829299992532469E-2</v>
      </c>
      <c r="K482" s="129">
        <f>G482</f>
        <v>-2.1829299992532469E-2</v>
      </c>
      <c r="O482" s="199"/>
      <c r="P482" s="199">
        <f>+D$11+D$12*F482+D$13*F482^2</f>
        <v>-1.8935651274039775E-2</v>
      </c>
      <c r="Q482" s="201">
        <f>+C482-15018.5</f>
        <v>38800.099600000001</v>
      </c>
      <c r="R482" s="136">
        <f>+(P482-G482)^2</f>
        <v>8.3732029060344131E-6</v>
      </c>
      <c r="S482" s="131">
        <v>1</v>
      </c>
      <c r="T482" s="136">
        <f>+S482*R482</f>
        <v>8.3732029060344131E-6</v>
      </c>
    </row>
    <row r="483" spans="1:21" ht="12.95" customHeight="1" x14ac:dyDescent="0.2">
      <c r="A483" s="217" t="s">
        <v>664</v>
      </c>
      <c r="B483" s="207"/>
      <c r="C483" s="208">
        <v>53826.790500000003</v>
      </c>
      <c r="D483" s="90">
        <v>5.0000000000000001E-4</v>
      </c>
      <c r="E483" s="129">
        <f>(C483-C$7)/C$8</f>
        <v>58161.418419277543</v>
      </c>
      <c r="F483" s="129">
        <f>ROUND(2*E483,0)/2</f>
        <v>58161.5</v>
      </c>
      <c r="G483" s="130">
        <f>C483-(C$7+F483*C$8)</f>
        <v>-1.9362849998287857E-2</v>
      </c>
      <c r="I483" s="130"/>
      <c r="K483" s="129">
        <f>G483</f>
        <v>-1.9362849998287857E-2</v>
      </c>
      <c r="O483" s="199"/>
      <c r="P483" s="199">
        <f>+D$11+D$12*F483+D$13*F483^2</f>
        <v>-1.8910820136981338E-2</v>
      </c>
      <c r="Q483" s="201">
        <f>+C483-15018.5</f>
        <v>38808.290500000003</v>
      </c>
      <c r="R483" s="136">
        <f>+(P483-G483)^2</f>
        <v>2.0433099551279061E-7</v>
      </c>
      <c r="S483" s="131">
        <v>1</v>
      </c>
      <c r="T483" s="136">
        <f>+S483*R483</f>
        <v>2.0433099551279061E-7</v>
      </c>
    </row>
    <row r="484" spans="1:21" ht="12.95" customHeight="1" x14ac:dyDescent="0.2">
      <c r="A484" s="52" t="s">
        <v>655</v>
      </c>
      <c r="B484" s="89" t="s">
        <v>644</v>
      </c>
      <c r="C484" s="90">
        <v>53827.384019999998</v>
      </c>
      <c r="D484" s="90">
        <v>6.9999999999999994E-5</v>
      </c>
      <c r="E484" s="129">
        <f>(C484-C$7)/C$8</f>
        <v>58163.919073386147</v>
      </c>
      <c r="F484" s="129">
        <f>ROUND(2*E484,0)/2</f>
        <v>58164</v>
      </c>
      <c r="G484" s="130">
        <f>C484-(C$7+F484*C$8)</f>
        <v>-1.9207599994842894E-2</v>
      </c>
      <c r="K484" s="129">
        <f>G484</f>
        <v>-1.9207599994842894E-2</v>
      </c>
      <c r="O484" s="199"/>
      <c r="P484" s="199">
        <f>+D$11+D$12*F484+D$13*F484^2</f>
        <v>-1.8909018748701642E-2</v>
      </c>
      <c r="Q484" s="201">
        <f>+C484-15018.5</f>
        <v>38808.884019999998</v>
      </c>
      <c r="R484" s="136">
        <f>+(P484-G484)^2</f>
        <v>8.9150760547263135E-8</v>
      </c>
      <c r="S484" s="131">
        <v>1</v>
      </c>
      <c r="T484" s="136">
        <f>+S484*R484</f>
        <v>8.9150760547263135E-8</v>
      </c>
    </row>
    <row r="485" spans="1:21" ht="12.95" customHeight="1" x14ac:dyDescent="0.2">
      <c r="A485" s="63" t="s">
        <v>665</v>
      </c>
      <c r="B485" s="89" t="s">
        <v>644</v>
      </c>
      <c r="C485" s="90">
        <v>53830.305899999999</v>
      </c>
      <c r="D485" s="90">
        <v>4.0000000000000002E-4</v>
      </c>
      <c r="E485" s="129">
        <f>(C485-C$7)/C$8</f>
        <v>58176.229713679495</v>
      </c>
      <c r="F485" s="129">
        <f>ROUND(2*E485,0)/2</f>
        <v>58176</v>
      </c>
      <c r="O485" s="199"/>
      <c r="P485" s="199">
        <f>+D$11+D$12*F485+D$13*F485^2</f>
        <v>-1.8900368265382828E-2</v>
      </c>
      <c r="Q485" s="201">
        <f>+C485-15018.5</f>
        <v>38811.805899999999</v>
      </c>
      <c r="R485" s="136">
        <f>+(P485-G485)^2</f>
        <v>3.5722392056709027E-4</v>
      </c>
      <c r="T485" s="136">
        <f>+S485*R485</f>
        <v>0</v>
      </c>
      <c r="U485" s="129">
        <f>C485-(C$7+F485*C$8)</f>
        <v>5.4521600002772175E-2</v>
      </c>
    </row>
    <row r="486" spans="1:21" ht="12.95" customHeight="1" x14ac:dyDescent="0.2">
      <c r="A486" s="204" t="s">
        <v>1583</v>
      </c>
      <c r="B486" s="205" t="str">
        <f>IF(INT(F486)=F486,"I","II")</f>
        <v>II</v>
      </c>
      <c r="C486" s="204">
        <v>53830.588100000001</v>
      </c>
      <c r="D486" s="204" t="s">
        <v>466</v>
      </c>
      <c r="E486" s="129">
        <f>(C486-C$7)/C$8</f>
        <v>58177.418695667395</v>
      </c>
      <c r="F486" s="129">
        <f>ROUND(2*E486,0)/2</f>
        <v>58177.5</v>
      </c>
      <c r="G486" s="130">
        <f>C486-(C$7+F486*C$8)</f>
        <v>-1.9297249993542209E-2</v>
      </c>
      <c r="K486" s="130">
        <f>G486</f>
        <v>-1.9297249993542209E-2</v>
      </c>
      <c r="O486" s="199"/>
      <c r="P486" s="199">
        <f>+D$11+D$12*F486+D$13*F486^2</f>
        <v>-1.8899286510448324E-2</v>
      </c>
      <c r="Q486" s="201">
        <f>+C486-15018.5</f>
        <v>38812.088100000001</v>
      </c>
      <c r="R486" s="136">
        <f>+(P486-G486)^2</f>
        <v>1.5837493387621729E-7</v>
      </c>
      <c r="S486" s="131">
        <v>1</v>
      </c>
      <c r="T486" s="136">
        <f>+S486*R486</f>
        <v>1.5837493387621729E-7</v>
      </c>
    </row>
    <row r="487" spans="1:21" ht="12.95" customHeight="1" x14ac:dyDescent="0.2">
      <c r="A487" s="63" t="s">
        <v>675</v>
      </c>
      <c r="B487" s="64" t="s">
        <v>646</v>
      </c>
      <c r="C487" s="63">
        <v>53832.487330000004</v>
      </c>
      <c r="D487" s="63">
        <v>2.0000000000000001E-4</v>
      </c>
      <c r="E487" s="129">
        <f>(C487-C$7)/C$8</f>
        <v>58185.420645564162</v>
      </c>
      <c r="F487" s="129">
        <f>ROUND(2*E487,0)/2</f>
        <v>58185.5</v>
      </c>
      <c r="G487" s="130">
        <f>C487-(C$7+F487*C$8)</f>
        <v>-1.8834449991118163E-2</v>
      </c>
      <c r="K487" s="129">
        <f>G487</f>
        <v>-1.8834449991118163E-2</v>
      </c>
      <c r="M487" s="130"/>
      <c r="O487" s="199"/>
      <c r="P487" s="199">
        <f>+D$11+D$12*F487+D$13*F487^2</f>
        <v>-1.889351548247703E-2</v>
      </c>
      <c r="Q487" s="201">
        <f>+C487-15018.5</f>
        <v>38813.987330000004</v>
      </c>
      <c r="R487" s="136">
        <f>+(P487-G487)^2</f>
        <v>3.4887322694644272E-9</v>
      </c>
      <c r="S487" s="131">
        <v>1</v>
      </c>
      <c r="T487" s="136">
        <f>+S487*R487</f>
        <v>3.4887322694644272E-9</v>
      </c>
    </row>
    <row r="488" spans="1:21" ht="12.95" customHeight="1" x14ac:dyDescent="0.2">
      <c r="A488" s="63" t="s">
        <v>675</v>
      </c>
      <c r="B488" s="64" t="s">
        <v>646</v>
      </c>
      <c r="C488" s="63">
        <v>53833.436459999997</v>
      </c>
      <c r="D488" s="63">
        <v>2.9999999999999997E-4</v>
      </c>
      <c r="E488" s="129">
        <f>(C488-C$7)/C$8</f>
        <v>58189.419577081382</v>
      </c>
      <c r="F488" s="129">
        <f>ROUND(2*E488,0)/2</f>
        <v>58189.5</v>
      </c>
      <c r="G488" s="130">
        <f>C488-(C$7+F488*C$8)</f>
        <v>-1.9088050001300871E-2</v>
      </c>
      <c r="K488" s="129">
        <f>G488</f>
        <v>-1.9088050001300871E-2</v>
      </c>
      <c r="M488" s="130"/>
      <c r="O488" s="199"/>
      <c r="P488" s="199">
        <f>+D$11+D$12*F488+D$13*F488^2</f>
        <v>-1.8890628914815161E-2</v>
      </c>
      <c r="Q488" s="201">
        <f>+C488-15018.5</f>
        <v>38814.936459999997</v>
      </c>
      <c r="R488" s="136">
        <f>+(P488-G488)^2</f>
        <v>3.8975085389198451E-8</v>
      </c>
      <c r="S488" s="131">
        <v>1</v>
      </c>
      <c r="T488" s="136">
        <f>+S488*R488</f>
        <v>3.8975085389198451E-8</v>
      </c>
    </row>
    <row r="489" spans="1:21" ht="12.95" customHeight="1" x14ac:dyDescent="0.2">
      <c r="A489" s="218" t="s">
        <v>657</v>
      </c>
      <c r="B489" s="89"/>
      <c r="C489" s="218">
        <v>53840.437700000002</v>
      </c>
      <c r="D489" s="218">
        <v>5.9999999999999995E-4</v>
      </c>
      <c r="E489" s="129">
        <f>(C489-C$7)/C$8</f>
        <v>58218.917621918074</v>
      </c>
      <c r="F489" s="129">
        <f>ROUND(2*E489,0)/2</f>
        <v>58219</v>
      </c>
      <c r="G489" s="130">
        <f>C489-(C$7+F489*C$8)</f>
        <v>-1.9552099991415162E-2</v>
      </c>
      <c r="K489" s="129">
        <f>G489</f>
        <v>-1.9552099991415162E-2</v>
      </c>
      <c r="L489" s="130"/>
      <c r="O489" s="199"/>
      <c r="P489" s="199">
        <f>+D$11+D$12*F489+D$13*F489^2</f>
        <v>-1.8869318784652631E-2</v>
      </c>
      <c r="Q489" s="201">
        <f>+C489-15018.5</f>
        <v>38821.937700000002</v>
      </c>
      <c r="R489" s="136">
        <f>+(P489-G489)^2</f>
        <v>4.661901763080982E-7</v>
      </c>
      <c r="S489" s="131">
        <v>1</v>
      </c>
      <c r="T489" s="136">
        <f>+S489*R489</f>
        <v>4.661901763080982E-7</v>
      </c>
    </row>
    <row r="490" spans="1:21" ht="12.95" customHeight="1" x14ac:dyDescent="0.2">
      <c r="A490" s="52" t="s">
        <v>655</v>
      </c>
      <c r="B490" s="89" t="s">
        <v>646</v>
      </c>
      <c r="C490" s="90">
        <v>53845.303399999997</v>
      </c>
      <c r="D490" s="90">
        <v>1E-4</v>
      </c>
      <c r="E490" s="129">
        <f>(C490-C$7)/C$8</f>
        <v>58239.41808137406</v>
      </c>
      <c r="F490" s="129">
        <f>ROUND(2*E490,0)/2</f>
        <v>58239.5</v>
      </c>
      <c r="G490" s="130">
        <f>C490-(C$7+F490*C$8)</f>
        <v>-1.9443049997789785E-2</v>
      </c>
      <c r="K490" s="129">
        <f>G490</f>
        <v>-1.9443049997789785E-2</v>
      </c>
      <c r="O490" s="199"/>
      <c r="P490" s="199">
        <f>+D$11+D$12*F490+D$13*F490^2</f>
        <v>-1.8854487549755689E-2</v>
      </c>
      <c r="Q490" s="201">
        <f>+C490-15018.5</f>
        <v>38826.803399999997</v>
      </c>
      <c r="R490" s="136">
        <f>+(P490-G490)^2</f>
        <v>3.4640575523588883E-7</v>
      </c>
      <c r="S490" s="131">
        <v>1</v>
      </c>
      <c r="T490" s="136">
        <f>+S490*R490</f>
        <v>3.4640575523588883E-7</v>
      </c>
    </row>
    <row r="491" spans="1:21" ht="12.95" customHeight="1" x14ac:dyDescent="0.2">
      <c r="A491" s="63" t="s">
        <v>665</v>
      </c>
      <c r="B491" s="89" t="s">
        <v>644</v>
      </c>
      <c r="C491" s="90">
        <v>53847.4787</v>
      </c>
      <c r="D491" s="90">
        <v>5.0000000000000001E-4</v>
      </c>
      <c r="E491" s="129">
        <f>(C491-C$7)/C$8</f>
        <v>58248.583185974574</v>
      </c>
      <c r="F491" s="129">
        <f>ROUND(2*E491,0)/2</f>
        <v>58248.5</v>
      </c>
      <c r="O491" s="199"/>
      <c r="P491" s="199">
        <f>+D$11+D$12*F491+D$13*F491^2</f>
        <v>-1.8847970447752022E-2</v>
      </c>
      <c r="Q491" s="201">
        <f>+C491-15018.5</f>
        <v>38828.9787</v>
      </c>
      <c r="R491" s="136">
        <f>+(P491-G491)^2</f>
        <v>3.5524598999933356E-4</v>
      </c>
      <c r="T491" s="136">
        <f>+S491*R491</f>
        <v>0</v>
      </c>
      <c r="U491" s="130">
        <f>C491-(C$7+F491*C$8)</f>
        <v>1.97438500035787E-2</v>
      </c>
    </row>
    <row r="492" spans="1:21" ht="12.95" customHeight="1" x14ac:dyDescent="0.2">
      <c r="A492" s="52" t="s">
        <v>657</v>
      </c>
      <c r="B492" s="64" t="s">
        <v>646</v>
      </c>
      <c r="C492" s="63">
        <v>53859.458299999998</v>
      </c>
      <c r="D492" s="63">
        <v>4.3E-3</v>
      </c>
      <c r="E492" s="129">
        <f>(C492-C$7)/C$8</f>
        <v>58299.056356145193</v>
      </c>
      <c r="F492" s="129">
        <f>ROUND(2*E492,0)/2</f>
        <v>58299</v>
      </c>
      <c r="O492" s="199"/>
      <c r="P492" s="199">
        <f>+D$11+D$12*F492+D$13*F492^2</f>
        <v>-1.8811336305254334E-2</v>
      </c>
      <c r="Q492" s="201">
        <f>+C492-15018.5</f>
        <v>38840.958299999998</v>
      </c>
      <c r="R492" s="136">
        <f>+(P492-G492)^2</f>
        <v>3.5386637358937974E-4</v>
      </c>
      <c r="T492" s="136">
        <f>+S492*R492</f>
        <v>0</v>
      </c>
      <c r="U492" s="130">
        <f>C492-(C$7+F492*C$8)</f>
        <v>1.3375900001847185E-2</v>
      </c>
    </row>
    <row r="493" spans="1:21" ht="12.95" customHeight="1" x14ac:dyDescent="0.2">
      <c r="A493" s="52" t="s">
        <v>655</v>
      </c>
      <c r="B493" s="89" t="s">
        <v>646</v>
      </c>
      <c r="C493" s="90">
        <v>53863.337899999999</v>
      </c>
      <c r="D493" s="90">
        <v>2.0000000000000001E-4</v>
      </c>
      <c r="E493" s="129">
        <f>(C493-C$7)/C$8</f>
        <v>58315.402119859675</v>
      </c>
      <c r="F493" s="129">
        <f>ROUND(2*E493,0)/2</f>
        <v>58315.5</v>
      </c>
      <c r="G493" s="130">
        <f>C493-(C$7+F493*C$8)</f>
        <v>-2.3231450002640486E-2</v>
      </c>
      <c r="K493" s="129">
        <f>G493</f>
        <v>-2.3231450002640486E-2</v>
      </c>
      <c r="O493" s="199"/>
      <c r="P493" s="199">
        <f>+D$11+D$12*F493+D$13*F493^2</f>
        <v>-1.8799342466463212E-2</v>
      </c>
      <c r="Q493" s="201">
        <f>+C493-15018.5</f>
        <v>38844.837899999999</v>
      </c>
      <c r="R493" s="136">
        <f>+(P493-G493)^2</f>
        <v>1.9643577212239385E-5</v>
      </c>
      <c r="S493" s="131">
        <v>1</v>
      </c>
      <c r="T493" s="136">
        <f>+S493*R493</f>
        <v>1.9643577212239385E-5</v>
      </c>
    </row>
    <row r="494" spans="1:21" ht="12.95" customHeight="1" x14ac:dyDescent="0.2">
      <c r="A494" s="63" t="s">
        <v>657</v>
      </c>
      <c r="B494" s="64" t="s">
        <v>646</v>
      </c>
      <c r="C494" s="63">
        <v>53863.342299999997</v>
      </c>
      <c r="D494" s="63">
        <v>1.1000000000000001E-3</v>
      </c>
      <c r="E494" s="129">
        <f>(C494-C$7)/C$8</f>
        <v>58315.420658203911</v>
      </c>
      <c r="F494" s="129">
        <f>ROUND(2*E494,0)/2</f>
        <v>58315.5</v>
      </c>
      <c r="G494" s="130">
        <f>C494-(C$7+F494*C$8)</f>
        <v>-1.8831450004654471E-2</v>
      </c>
      <c r="K494" s="129">
        <f>G494</f>
        <v>-1.8831450004654471E-2</v>
      </c>
      <c r="O494" s="199"/>
      <c r="P494" s="199">
        <f>+D$11+D$12*F494+D$13*F494^2</f>
        <v>-1.8799342466463212E-2</v>
      </c>
      <c r="Q494" s="201">
        <f>+C494-15018.5</f>
        <v>38844.842299999997</v>
      </c>
      <c r="R494" s="136">
        <f>+(P494-G494)^2</f>
        <v>1.0308940087031481E-9</v>
      </c>
      <c r="S494" s="131">
        <v>0.8</v>
      </c>
      <c r="T494" s="136">
        <f>+S494*R494</f>
        <v>8.2471520696251854E-10</v>
      </c>
    </row>
    <row r="495" spans="1:21" ht="12.95" customHeight="1" x14ac:dyDescent="0.2">
      <c r="A495" s="63" t="s">
        <v>657</v>
      </c>
      <c r="B495" s="64" t="s">
        <v>644</v>
      </c>
      <c r="C495" s="63">
        <v>53863.46</v>
      </c>
      <c r="D495" s="63">
        <v>5.0000000000000001E-4</v>
      </c>
      <c r="E495" s="129">
        <f>(C495-C$7)/C$8</f>
        <v>58315.916558912548</v>
      </c>
      <c r="F495" s="129">
        <f>ROUND(2*E495,0)/2</f>
        <v>58316</v>
      </c>
      <c r="G495" s="130">
        <f>C495-(C$7+F495*C$8)</f>
        <v>-1.9804399998974986E-2</v>
      </c>
      <c r="K495" s="129">
        <f>G495</f>
        <v>-1.9804399998974986E-2</v>
      </c>
      <c r="O495" s="199"/>
      <c r="P495" s="199">
        <f>+D$11+D$12*F495+D$13*F495^2</f>
        <v>-1.8798978830214391E-2</v>
      </c>
      <c r="Q495" s="201">
        <f>+C495-15018.5</f>
        <v>38844.959999999999</v>
      </c>
      <c r="R495" s="136">
        <f>+(P495-G495)^2</f>
        <v>1.0108717265919213E-6</v>
      </c>
      <c r="S495" s="131">
        <v>1</v>
      </c>
      <c r="T495" s="136">
        <f>+S495*R495</f>
        <v>1.0108717265919213E-6</v>
      </c>
    </row>
    <row r="496" spans="1:21" ht="12.95" customHeight="1" x14ac:dyDescent="0.2">
      <c r="A496" s="63" t="s">
        <v>657</v>
      </c>
      <c r="B496" s="64" t="s">
        <v>646</v>
      </c>
      <c r="C496" s="63">
        <v>53863.58</v>
      </c>
      <c r="D496" s="63">
        <v>1E-3</v>
      </c>
      <c r="E496" s="129">
        <f>(C496-C$7)/C$8</f>
        <v>58316.422150119317</v>
      </c>
      <c r="F496" s="129">
        <f>ROUND(2*E496,0)/2</f>
        <v>58316.5</v>
      </c>
      <c r="G496" s="130">
        <f>C496-(C$7+F496*C$8)</f>
        <v>-1.8477349993190728E-2</v>
      </c>
      <c r="K496" s="129">
        <f>G496</f>
        <v>-1.8477349993190728E-2</v>
      </c>
      <c r="O496" s="199"/>
      <c r="P496" s="199">
        <f>+D$11+D$12*F496+D$13*F496^2</f>
        <v>-1.8798615182989753E-2</v>
      </c>
      <c r="Q496" s="201">
        <f>+C496-15018.5</f>
        <v>38845.08</v>
      </c>
      <c r="R496" s="136">
        <f>+(P496-G496)^2</f>
        <v>1.0321132217660346E-7</v>
      </c>
      <c r="S496" s="131">
        <v>0.9</v>
      </c>
      <c r="T496" s="136">
        <f>+S496*R496</f>
        <v>9.2890189958943116E-8</v>
      </c>
    </row>
    <row r="497" spans="1:20" ht="12.95" customHeight="1" x14ac:dyDescent="0.2">
      <c r="A497" s="216" t="s">
        <v>1698</v>
      </c>
      <c r="B497" s="205" t="str">
        <f>IF(INT(F497)=F497,"I","II")</f>
        <v>I</v>
      </c>
      <c r="C497" s="204">
        <v>53895.977400000003</v>
      </c>
      <c r="D497" s="204" t="s">
        <v>467</v>
      </c>
      <c r="E497" s="129">
        <f>(C497-C$7)/C$8</f>
        <v>58452.920821467764</v>
      </c>
      <c r="F497" s="129">
        <f>ROUND(2*E497,0)/2</f>
        <v>58453</v>
      </c>
      <c r="G497" s="130">
        <f>C497-(C$7+F497*C$8)</f>
        <v>-1.87926999933552E-2</v>
      </c>
      <c r="J497" s="130">
        <f>G497</f>
        <v>-1.87926999933552E-2</v>
      </c>
      <c r="O497" s="199"/>
      <c r="P497" s="199">
        <f>+D$11+D$12*F497+D$13*F497^2</f>
        <v>-1.8698928985004817E-2</v>
      </c>
      <c r="Q497" s="201">
        <f>+C497-15018.5</f>
        <v>38877.477400000003</v>
      </c>
      <c r="R497" s="136">
        <f>+(P497-G497)^2</f>
        <v>8.7930020070474716E-9</v>
      </c>
      <c r="S497" s="131">
        <v>1</v>
      </c>
      <c r="T497" s="136">
        <f>+S497*R497</f>
        <v>8.7930020070474716E-9</v>
      </c>
    </row>
    <row r="498" spans="1:20" ht="12.95" customHeight="1" x14ac:dyDescent="0.2">
      <c r="A498" s="63" t="s">
        <v>673</v>
      </c>
      <c r="B498" s="64" t="s">
        <v>646</v>
      </c>
      <c r="C498" s="63">
        <v>54149.580800000003</v>
      </c>
      <c r="D498" s="63">
        <v>2.0000000000000001E-4</v>
      </c>
      <c r="E498" s="129">
        <f>(C498-C$7)/C$8</f>
        <v>59521.4178968333</v>
      </c>
      <c r="F498" s="129">
        <f>ROUND(2*E498,0)/2</f>
        <v>59521.5</v>
      </c>
      <c r="G498" s="130">
        <f>C498-(C$7+F498*C$8)</f>
        <v>-1.9486849989334587E-2</v>
      </c>
      <c r="K498" s="129">
        <f>G498</f>
        <v>-1.9486849989334587E-2</v>
      </c>
      <c r="O498" s="199"/>
      <c r="P498" s="199">
        <f>+D$11+D$12*F498+D$13*F498^2</f>
        <v>-1.7890337891946079E-2</v>
      </c>
      <c r="Q498" s="201">
        <f>+C498-15018.5</f>
        <v>39131.080800000003</v>
      </c>
      <c r="R498" s="136">
        <f>+(P498-G498)^2</f>
        <v>2.5488508771078538E-6</v>
      </c>
      <c r="S498" s="131">
        <v>1</v>
      </c>
      <c r="T498" s="136">
        <f>+S498*R498</f>
        <v>2.5488508771078538E-6</v>
      </c>
    </row>
    <row r="499" spans="1:20" ht="12.95" customHeight="1" x14ac:dyDescent="0.2">
      <c r="A499" s="63" t="s">
        <v>667</v>
      </c>
      <c r="B499" s="64" t="s">
        <v>646</v>
      </c>
      <c r="C499" s="63">
        <v>54154.564700000003</v>
      </c>
      <c r="D499" s="63">
        <v>1.1000000000000001E-3</v>
      </c>
      <c r="E499" s="129">
        <f>(C499-C$7)/C$8</f>
        <v>59542.416363627963</v>
      </c>
      <c r="F499" s="129">
        <f>ROUND(2*E499,0)/2</f>
        <v>59542.5</v>
      </c>
      <c r="G499" s="130">
        <f>C499-(C$7+F499*C$8)</f>
        <v>-1.9850749995384831E-2</v>
      </c>
      <c r="K499" s="129">
        <f>G499</f>
        <v>-1.9850749995384831E-2</v>
      </c>
      <c r="O499" s="199"/>
      <c r="P499" s="199">
        <f>+D$11+D$12*F499+D$13*F499^2</f>
        <v>-1.7873943827525759E-2</v>
      </c>
      <c r="Q499" s="201">
        <f>+C499-15018.5</f>
        <v>39136.064700000003</v>
      </c>
      <c r="R499" s="136">
        <f>+(P499-G499)^2</f>
        <v>3.9077626252856673E-6</v>
      </c>
      <c r="S499" s="131">
        <v>0.8</v>
      </c>
      <c r="T499" s="136">
        <f>+S499*R499</f>
        <v>3.1262101002285342E-6</v>
      </c>
    </row>
    <row r="500" spans="1:20" ht="12.95" customHeight="1" x14ac:dyDescent="0.2">
      <c r="A500" s="63" t="s">
        <v>665</v>
      </c>
      <c r="B500" s="89" t="s">
        <v>644</v>
      </c>
      <c r="C500" s="90">
        <v>54167.383000000002</v>
      </c>
      <c r="D500" s="90">
        <v>2.9999999999999997E-4</v>
      </c>
      <c r="E500" s="129">
        <f>(C500-C$7)/C$8</f>
        <v>59596.42319500781</v>
      </c>
      <c r="F500" s="129">
        <f>ROUND(2*E500,0)/2</f>
        <v>59596.5</v>
      </c>
      <c r="G500" s="130">
        <f>C500-(C$7+F500*C$8)</f>
        <v>-1.8229349996545352E-2</v>
      </c>
      <c r="K500" s="129">
        <f>G500</f>
        <v>-1.8229349996545352E-2</v>
      </c>
      <c r="O500" s="199"/>
      <c r="P500" s="199">
        <f>+D$11+D$12*F500+D$13*F500^2</f>
        <v>-1.7831698757944076E-2</v>
      </c>
      <c r="Q500" s="201">
        <f>+C500-15018.5</f>
        <v>39148.883000000002</v>
      </c>
      <c r="R500" s="136">
        <f>+(P500-G500)^2</f>
        <v>1.5812650756112932E-7</v>
      </c>
      <c r="S500" s="131">
        <v>1</v>
      </c>
      <c r="T500" s="136">
        <f>+S500*R500</f>
        <v>1.5812650756112932E-7</v>
      </c>
    </row>
    <row r="501" spans="1:20" ht="12.95" customHeight="1" x14ac:dyDescent="0.2">
      <c r="A501" s="63" t="s">
        <v>675</v>
      </c>
      <c r="B501" s="64" t="s">
        <v>644</v>
      </c>
      <c r="C501" s="63">
        <v>54170.586739999999</v>
      </c>
      <c r="D501" s="63">
        <v>2.0000000000000001E-4</v>
      </c>
      <c r="E501" s="129">
        <f>(C501-C$7)/C$8</f>
        <v>59609.921384780617</v>
      </c>
      <c r="F501" s="129">
        <f>ROUND(2*E501,0)/2</f>
        <v>59610</v>
      </c>
      <c r="G501" s="130">
        <f>C501-(C$7+F501*C$8)</f>
        <v>-1.8658999993931502E-2</v>
      </c>
      <c r="K501" s="129">
        <f>G501</f>
        <v>-1.8658999993931502E-2</v>
      </c>
      <c r="M501" s="130"/>
      <c r="O501" s="199"/>
      <c r="P501" s="199">
        <f>+D$11+D$12*F501+D$13*F501^2</f>
        <v>-1.7821117487164514E-2</v>
      </c>
      <c r="Q501" s="201">
        <f>+C501-15018.5</f>
        <v>39152.086739999999</v>
      </c>
      <c r="R501" s="136">
        <f>+(P501-G501)^2</f>
        <v>7.0204709514613104E-7</v>
      </c>
      <c r="S501" s="131">
        <v>1</v>
      </c>
      <c r="T501" s="136">
        <f>+S501*R501</f>
        <v>7.0204709514613104E-7</v>
      </c>
    </row>
    <row r="502" spans="1:20" ht="12.95" customHeight="1" x14ac:dyDescent="0.2">
      <c r="A502" s="63" t="s">
        <v>665</v>
      </c>
      <c r="B502" s="89" t="s">
        <v>644</v>
      </c>
      <c r="C502" s="90">
        <v>54174.383600000001</v>
      </c>
      <c r="D502" s="90">
        <v>5.0000000000000001E-4</v>
      </c>
      <c r="E502" s="129">
        <f>(C502-C$7)/C$8</f>
        <v>59625.918543358042</v>
      </c>
      <c r="F502" s="129">
        <f>ROUND(2*E502,0)/2</f>
        <v>59626</v>
      </c>
      <c r="G502" s="130">
        <f>C502-(C$7+F502*C$8)</f>
        <v>-1.9333399992319755E-2</v>
      </c>
      <c r="K502" s="129">
        <f>G502</f>
        <v>-1.9333399992319755E-2</v>
      </c>
      <c r="O502" s="199"/>
      <c r="P502" s="199">
        <f>+D$11+D$12*F502+D$13*F502^2</f>
        <v>-1.7808566360646871E-2</v>
      </c>
      <c r="Q502" s="201">
        <f>+C502-15018.5</f>
        <v>39155.883600000001</v>
      </c>
      <c r="R502" s="136">
        <f>+(P502-G502)^2</f>
        <v>2.3251176042807159E-6</v>
      </c>
      <c r="S502" s="131">
        <v>1</v>
      </c>
      <c r="T502" s="136">
        <f>+S502*R502</f>
        <v>2.3251176042807159E-6</v>
      </c>
    </row>
    <row r="503" spans="1:20" ht="12.95" customHeight="1" x14ac:dyDescent="0.2">
      <c r="A503" s="63" t="s">
        <v>667</v>
      </c>
      <c r="B503" s="64" t="s">
        <v>646</v>
      </c>
      <c r="C503" s="63">
        <v>54174.5026</v>
      </c>
      <c r="D503" s="63">
        <v>6.9999999999999999E-4</v>
      </c>
      <c r="E503" s="129">
        <f>(C503-C$7)/C$8</f>
        <v>59626.41992130474</v>
      </c>
      <c r="F503" s="129">
        <f>ROUND(2*E503,0)/2</f>
        <v>59626.5</v>
      </c>
      <c r="G503" s="130">
        <f>C503-(C$7+F503*C$8)</f>
        <v>-1.900634999765316E-2</v>
      </c>
      <c r="K503" s="129">
        <f>G503</f>
        <v>-1.900634999765316E-2</v>
      </c>
      <c r="O503" s="199"/>
      <c r="P503" s="199">
        <f>+D$11+D$12*F503+D$13*F503^2</f>
        <v>-1.7808173956842588E-2</v>
      </c>
      <c r="Q503" s="201">
        <f>+C503-15018.5</f>
        <v>39156.0026</v>
      </c>
      <c r="R503" s="136">
        <f>+(P503-G503)^2</f>
        <v>1.4356258247724984E-6</v>
      </c>
      <c r="S503" s="131">
        <v>1</v>
      </c>
      <c r="T503" s="136">
        <f>+S503*R503</f>
        <v>1.4356258247724984E-6</v>
      </c>
    </row>
    <row r="504" spans="1:20" ht="12.95" customHeight="1" x14ac:dyDescent="0.2">
      <c r="A504" s="63" t="s">
        <v>667</v>
      </c>
      <c r="B504" s="89"/>
      <c r="C504" s="63">
        <v>54174.622600000002</v>
      </c>
      <c r="D504" s="63">
        <v>2.5999999999999999E-3</v>
      </c>
      <c r="E504" s="129">
        <f>(C504-C$7)/C$8</f>
        <v>59626.925512511509</v>
      </c>
      <c r="F504" s="129">
        <f>ROUND(2*E504,0)/2</f>
        <v>59627</v>
      </c>
      <c r="G504" s="130">
        <f>C504-(C$7+F504*C$8)</f>
        <v>-1.767929999914486E-2</v>
      </c>
      <c r="K504" s="129">
        <f>G504</f>
        <v>-1.767929999914486E-2</v>
      </c>
      <c r="O504" s="199"/>
      <c r="P504" s="199">
        <f>+D$11+D$12*F504+D$13*F504^2</f>
        <v>-1.7807781542062529E-2</v>
      </c>
      <c r="Q504" s="201">
        <f>+C504-15018.5</f>
        <v>39156.122600000002</v>
      </c>
      <c r="R504" s="136">
        <f>+(P504-G504)^2</f>
        <v>1.6507506870504792E-8</v>
      </c>
      <c r="S504" s="131">
        <v>0.5</v>
      </c>
      <c r="T504" s="136">
        <f>+S504*R504</f>
        <v>8.253753435252396E-9</v>
      </c>
    </row>
    <row r="505" spans="1:20" ht="12.95" customHeight="1" x14ac:dyDescent="0.2">
      <c r="A505" s="204" t="s">
        <v>1694</v>
      </c>
      <c r="B505" s="205" t="str">
        <f>IF(INT(F505)=F505,"I","II")</f>
        <v>II</v>
      </c>
      <c r="C505" s="204">
        <v>54176.875399999997</v>
      </c>
      <c r="D505" s="204" t="s">
        <v>466</v>
      </c>
      <c r="E505" s="129">
        <f>(C505-C$7)/C$8</f>
        <v>59636.417144766354</v>
      </c>
      <c r="F505" s="129">
        <f>ROUND(2*E505,0)/2</f>
        <v>59636.5</v>
      </c>
      <c r="G505" s="130">
        <f>C505-(C$7+F505*C$8)</f>
        <v>-1.9665350002469495E-2</v>
      </c>
      <c r="K505" s="130">
        <f>G505</f>
        <v>-1.9665350002469495E-2</v>
      </c>
      <c r="O505" s="199"/>
      <c r="P505" s="199">
        <f>+D$11+D$12*F505+D$13*F505^2</f>
        <v>-1.780032357584041E-2</v>
      </c>
      <c r="Q505" s="201">
        <f>+C505-15018.5</f>
        <v>39158.375399999997</v>
      </c>
      <c r="R505" s="136">
        <f>+(P505-G505)^2</f>
        <v>3.4783235720248538E-6</v>
      </c>
      <c r="S505" s="131">
        <v>1</v>
      </c>
      <c r="T505" s="136">
        <f>+S505*R505</f>
        <v>3.4783235720248538E-6</v>
      </c>
    </row>
    <row r="506" spans="1:20" ht="12.95" customHeight="1" x14ac:dyDescent="0.2">
      <c r="A506" s="63" t="s">
        <v>665</v>
      </c>
      <c r="B506" s="89" t="s">
        <v>644</v>
      </c>
      <c r="C506" s="90">
        <v>54182.3341</v>
      </c>
      <c r="D506" s="90">
        <v>2.0000000000000001E-4</v>
      </c>
      <c r="E506" s="129">
        <f>(C506-C$7)/C$8</f>
        <v>59659.41606743577</v>
      </c>
      <c r="F506" s="129">
        <f>ROUND(2*E506,0)/2</f>
        <v>59659.5</v>
      </c>
      <c r="G506" s="130">
        <f>C506-(C$7+F506*C$8)</f>
        <v>-1.9921049999538809E-2</v>
      </c>
      <c r="K506" s="129">
        <f>G506</f>
        <v>-1.9921049999538809E-2</v>
      </c>
      <c r="O506" s="199"/>
      <c r="P506" s="199">
        <f>+D$11+D$12*F506+D$13*F506^2</f>
        <v>-1.7782251038280503E-2</v>
      </c>
      <c r="Q506" s="201">
        <f>+C506-15018.5</f>
        <v>39163.8341</v>
      </c>
      <c r="R506" s="136">
        <f>+(P506-G506)^2</f>
        <v>4.5744609966796105E-6</v>
      </c>
      <c r="S506" s="131">
        <v>1</v>
      </c>
      <c r="T506" s="136">
        <f>+S506*R506</f>
        <v>4.5744609966796105E-6</v>
      </c>
    </row>
    <row r="507" spans="1:20" ht="12.95" customHeight="1" x14ac:dyDescent="0.2">
      <c r="A507" s="63" t="s">
        <v>667</v>
      </c>
      <c r="B507" s="64" t="s">
        <v>646</v>
      </c>
      <c r="C507" s="63">
        <v>54186.37</v>
      </c>
      <c r="D507" s="63">
        <v>4.0000000000000002E-4</v>
      </c>
      <c r="E507" s="129">
        <f>(C507-C$7)/C$8</f>
        <v>59676.420363697056</v>
      </c>
      <c r="F507" s="129">
        <f>ROUND(2*E507,0)/2</f>
        <v>59676.5</v>
      </c>
      <c r="G507" s="130">
        <f>C507-(C$7+F507*C$8)</f>
        <v>-1.8901349998486694E-2</v>
      </c>
      <c r="K507" s="129">
        <f>G507</f>
        <v>-1.8901349998486694E-2</v>
      </c>
      <c r="O507" s="199"/>
      <c r="P507" s="199">
        <f>+D$11+D$12*F507+D$13*F507^2</f>
        <v>-1.77688781486567E-2</v>
      </c>
      <c r="Q507" s="201">
        <f>+C507-15018.5</f>
        <v>39167.870000000003</v>
      </c>
      <c r="R507" s="136">
        <f>+(P507-G507)^2</f>
        <v>1.2824924906573686E-6</v>
      </c>
      <c r="S507" s="131">
        <v>1</v>
      </c>
      <c r="T507" s="136">
        <f>+S507*R507</f>
        <v>1.2824924906573686E-6</v>
      </c>
    </row>
    <row r="508" spans="1:20" ht="12.95" customHeight="1" x14ac:dyDescent="0.2">
      <c r="A508" s="63" t="s">
        <v>673</v>
      </c>
      <c r="B508" s="64" t="s">
        <v>644</v>
      </c>
      <c r="C508" s="63">
        <v>54187.437299999998</v>
      </c>
      <c r="D508" s="63">
        <v>4.0000000000000002E-4</v>
      </c>
      <c r="E508" s="129">
        <f>(C508-C$7)/C$8</f>
        <v>59680.917176155141</v>
      </c>
      <c r="F508" s="129">
        <f>ROUND(2*E508,0)/2</f>
        <v>59681</v>
      </c>
      <c r="G508" s="130">
        <f>C508-(C$7+F508*C$8)</f>
        <v>-1.9657899996673223E-2</v>
      </c>
      <c r="K508" s="129">
        <f>G508</f>
        <v>-1.9657899996673223E-2</v>
      </c>
      <c r="O508" s="199"/>
      <c r="P508" s="199">
        <f>+D$11+D$12*F508+D$13*F508^2</f>
        <v>-1.7765336142293128E-2</v>
      </c>
      <c r="Q508" s="201">
        <f>+C508-15018.5</f>
        <v>39168.937299999998</v>
      </c>
      <c r="R508" s="136">
        <f>+(P508-G508)^2</f>
        <v>3.5817979429060391E-6</v>
      </c>
      <c r="S508" s="131">
        <v>1</v>
      </c>
      <c r="T508" s="136">
        <f>+S508*R508</f>
        <v>3.5817979429060391E-6</v>
      </c>
    </row>
    <row r="509" spans="1:20" ht="12.95" customHeight="1" x14ac:dyDescent="0.2">
      <c r="A509" s="63" t="s">
        <v>673</v>
      </c>
      <c r="B509" s="64" t="s">
        <v>646</v>
      </c>
      <c r="C509" s="63">
        <v>54187.5576</v>
      </c>
      <c r="D509" s="63">
        <v>6.9999999999999999E-4</v>
      </c>
      <c r="E509" s="129">
        <f>(C509-C$7)/C$8</f>
        <v>59681.424031339928</v>
      </c>
      <c r="F509" s="129">
        <f>ROUND(2*E509,0)/2</f>
        <v>59681.5</v>
      </c>
      <c r="G509" s="130">
        <f>C509-(C$7+F509*C$8)</f>
        <v>-1.8030849998467602E-2</v>
      </c>
      <c r="K509" s="129">
        <f>G509</f>
        <v>-1.8030849998467602E-2</v>
      </c>
      <c r="O509" s="199"/>
      <c r="P509" s="199">
        <f>+D$11+D$12*F509+D$13*F509^2</f>
        <v>-1.7764942531151545E-2</v>
      </c>
      <c r="Q509" s="201">
        <f>+C509-15018.5</f>
        <v>39169.0576</v>
      </c>
      <c r="R509" s="136">
        <f>+(P509-G509)^2</f>
        <v>7.0706781174439724E-8</v>
      </c>
      <c r="S509" s="131">
        <v>1</v>
      </c>
      <c r="T509" s="136">
        <f>+S509*R509</f>
        <v>7.0706781174439724E-8</v>
      </c>
    </row>
    <row r="510" spans="1:20" ht="12.95" customHeight="1" x14ac:dyDescent="0.2">
      <c r="A510" s="63" t="s">
        <v>673</v>
      </c>
      <c r="B510" s="64" t="s">
        <v>644</v>
      </c>
      <c r="C510" s="63">
        <v>54189.3367</v>
      </c>
      <c r="D510" s="63">
        <v>5.0000000000000001E-4</v>
      </c>
      <c r="E510" s="129">
        <f>(C510-C$7)/C$8</f>
        <v>59688.919842306117</v>
      </c>
      <c r="F510" s="129">
        <f>ROUND(2*E510,0)/2</f>
        <v>59689</v>
      </c>
      <c r="G510" s="130">
        <f>C510-(C$7+F510*C$8)</f>
        <v>-1.9025099994905759E-2</v>
      </c>
      <c r="K510" s="129">
        <f>G510</f>
        <v>-1.9025099994905759E-2</v>
      </c>
      <c r="O510" s="199"/>
      <c r="P510" s="199">
        <f>+D$11+D$12*F510+D$13*F510^2</f>
        <v>-1.7759037046932491E-2</v>
      </c>
      <c r="Q510" s="201">
        <f>+C510-15018.5</f>
        <v>39170.8367</v>
      </c>
      <c r="R510" s="136">
        <f>+(P510-G510)^2</f>
        <v>1.6029153882307611E-6</v>
      </c>
      <c r="S510" s="131">
        <v>1</v>
      </c>
      <c r="T510" s="136">
        <f>+S510*R510</f>
        <v>1.6029153882307611E-6</v>
      </c>
    </row>
    <row r="511" spans="1:20" ht="12.95" customHeight="1" x14ac:dyDescent="0.2">
      <c r="A511" s="63" t="s">
        <v>673</v>
      </c>
      <c r="B511" s="64" t="s">
        <v>646</v>
      </c>
      <c r="C511" s="63">
        <v>54189.455600000001</v>
      </c>
      <c r="D511" s="63">
        <v>5.9999999999999995E-4</v>
      </c>
      <c r="E511" s="129">
        <f>(C511-C$7)/C$8</f>
        <v>59689.420798926818</v>
      </c>
      <c r="F511" s="129">
        <f>ROUND(2*E511,0)/2</f>
        <v>59689.5</v>
      </c>
      <c r="G511" s="130">
        <f>C511-(C$7+F511*C$8)</f>
        <v>-1.8798049997712951E-2</v>
      </c>
      <c r="K511" s="129">
        <f>G511</f>
        <v>-1.8798049997712951E-2</v>
      </c>
      <c r="O511" s="199"/>
      <c r="P511" s="199">
        <f>+D$11+D$12*F511+D$13*F511^2</f>
        <v>-1.7758643260178189E-2</v>
      </c>
      <c r="Q511" s="201">
        <f>+C511-15018.5</f>
        <v>39170.955600000001</v>
      </c>
      <c r="R511" s="136">
        <f>+(P511-G511)^2</f>
        <v>1.0803663660326578E-6</v>
      </c>
      <c r="S511" s="131">
        <v>1</v>
      </c>
      <c r="T511" s="136">
        <f>+S511*R511</f>
        <v>1.0803663660326578E-6</v>
      </c>
    </row>
    <row r="512" spans="1:20" ht="12.95" customHeight="1" x14ac:dyDescent="0.2">
      <c r="A512" s="215" t="s">
        <v>666</v>
      </c>
      <c r="B512" s="89" t="s">
        <v>644</v>
      </c>
      <c r="C512" s="90">
        <v>54201.441899999998</v>
      </c>
      <c r="D512" s="90">
        <v>2.0000000000000001E-4</v>
      </c>
      <c r="E512" s="129">
        <f>(C512-C$7)/C$8</f>
        <v>59739.922197939806</v>
      </c>
      <c r="F512" s="129">
        <f>ROUND(2*E512,0)/2</f>
        <v>59740</v>
      </c>
      <c r="G512" s="130">
        <f>C512-(C$7+F512*C$8)</f>
        <v>-1.8466000001353677E-2</v>
      </c>
      <c r="K512" s="129">
        <f>G512</f>
        <v>-1.8466000001353677E-2</v>
      </c>
      <c r="O512" s="199"/>
      <c r="P512" s="199">
        <f>+D$11+D$12*F512+D$13*F512^2</f>
        <v>-1.7718814261681495E-2</v>
      </c>
      <c r="Q512" s="201">
        <f>+C512-15018.5</f>
        <v>39182.941899999998</v>
      </c>
      <c r="R512" s="136">
        <f>+(P512-G512)^2</f>
        <v>5.5828652956946582E-7</v>
      </c>
      <c r="S512" s="131">
        <v>1</v>
      </c>
      <c r="T512" s="136">
        <f>+S512*R512</f>
        <v>5.5828652956946582E-7</v>
      </c>
    </row>
    <row r="513" spans="1:20" ht="12.95" customHeight="1" x14ac:dyDescent="0.2">
      <c r="A513" s="63" t="s">
        <v>673</v>
      </c>
      <c r="B513" s="64" t="s">
        <v>644</v>
      </c>
      <c r="C513" s="63">
        <v>54203.3413</v>
      </c>
      <c r="D513" s="63">
        <v>2.0000000000000001E-4</v>
      </c>
      <c r="E513" s="129">
        <f>(C513-C$7)/C$8</f>
        <v>59747.924864090775</v>
      </c>
      <c r="F513" s="129">
        <f>ROUND(2*E513,0)/2</f>
        <v>59748</v>
      </c>
      <c r="G513" s="130">
        <f>C513-(C$7+F513*C$8)</f>
        <v>-1.7833199999586213E-2</v>
      </c>
      <c r="K513" s="129">
        <f>G513</f>
        <v>-1.7833199999586213E-2</v>
      </c>
      <c r="O513" s="199"/>
      <c r="P513" s="199">
        <f>+D$11+D$12*F513+D$13*F513^2</f>
        <v>-1.7712494444022217E-2</v>
      </c>
      <c r="Q513" s="201">
        <f>+C513-15018.5</f>
        <v>39184.8413</v>
      </c>
      <c r="R513" s="136">
        <f>+(P513-G513)^2</f>
        <v>1.4569831144013001E-8</v>
      </c>
      <c r="S513" s="131">
        <v>1</v>
      </c>
      <c r="T513" s="136">
        <f>+S513*R513</f>
        <v>1.4569831144013001E-8</v>
      </c>
    </row>
    <row r="514" spans="1:20" ht="12.95" customHeight="1" x14ac:dyDescent="0.2">
      <c r="A514" s="63" t="s">
        <v>673</v>
      </c>
      <c r="B514" s="64" t="s">
        <v>646</v>
      </c>
      <c r="C514" s="63">
        <v>54203.459300000002</v>
      </c>
      <c r="D514" s="63">
        <v>6.9999999999999999E-4</v>
      </c>
      <c r="E514" s="129">
        <f>(C514-C$7)/C$8</f>
        <v>59748.42202877743</v>
      </c>
      <c r="F514" s="129">
        <f>ROUND(2*E514,0)/2</f>
        <v>59748.5</v>
      </c>
      <c r="G514" s="130">
        <f>C514-(C$7+F514*C$8)</f>
        <v>-1.8506149994209409E-2</v>
      </c>
      <c r="K514" s="129">
        <f>G514</f>
        <v>-1.8506149994209409E-2</v>
      </c>
      <c r="O514" s="199"/>
      <c r="P514" s="199">
        <f>+D$11+D$12*F514+D$13*F514^2</f>
        <v>-1.771209936212427E-2</v>
      </c>
      <c r="Q514" s="201">
        <f>+C514-15018.5</f>
        <v>39184.959300000002</v>
      </c>
      <c r="R514" s="136">
        <f>+(P514-G514)^2</f>
        <v>6.3051640631480831E-7</v>
      </c>
      <c r="S514" s="131">
        <v>1</v>
      </c>
      <c r="T514" s="136">
        <f>+S514*R514</f>
        <v>6.3051640631480831E-7</v>
      </c>
    </row>
    <row r="515" spans="1:20" ht="12.95" customHeight="1" x14ac:dyDescent="0.2">
      <c r="A515" s="63" t="s">
        <v>673</v>
      </c>
      <c r="B515" s="64" t="s">
        <v>644</v>
      </c>
      <c r="C515" s="63">
        <v>54203.576200000003</v>
      </c>
      <c r="D515" s="63">
        <v>4.0000000000000002E-4</v>
      </c>
      <c r="E515" s="129">
        <f>(C515-C$7)/C$8</f>
        <v>59748.914558878016</v>
      </c>
      <c r="F515" s="129">
        <f>ROUND(2*E515,0)/2</f>
        <v>59749</v>
      </c>
      <c r="G515" s="130">
        <f>C515-(C$7+F515*C$8)</f>
        <v>-2.0279099997424055E-2</v>
      </c>
      <c r="K515" s="129">
        <f>G515</f>
        <v>-2.0279099997424055E-2</v>
      </c>
      <c r="O515" s="199"/>
      <c r="P515" s="199">
        <f>+D$11+D$12*F515+D$13*F515^2</f>
        <v>-1.7711704269250519E-2</v>
      </c>
      <c r="Q515" s="201">
        <f>+C515-15018.5</f>
        <v>39185.076200000003</v>
      </c>
      <c r="R515" s="136">
        <f>+(P515-G515)^2</f>
        <v>6.5915208250437187E-6</v>
      </c>
      <c r="S515" s="131">
        <v>1</v>
      </c>
      <c r="T515" s="136">
        <f>+S515*R515</f>
        <v>6.5915208250437187E-6</v>
      </c>
    </row>
    <row r="516" spans="1:20" ht="12.95" customHeight="1" x14ac:dyDescent="0.2">
      <c r="A516" s="63" t="s">
        <v>675</v>
      </c>
      <c r="B516" s="64" t="s">
        <v>646</v>
      </c>
      <c r="C516" s="63">
        <v>54204.406309999998</v>
      </c>
      <c r="D516" s="63">
        <v>5.0000000000000001E-4</v>
      </c>
      <c r="E516" s="129">
        <f>(C516-C$7)/C$8</f>
        <v>59752.412028183346</v>
      </c>
      <c r="F516" s="129">
        <f>ROUND(2*E516,0)/2</f>
        <v>59752.5</v>
      </c>
      <c r="G516" s="130">
        <f>C516-(C$7+F516*C$8)</f>
        <v>-2.0879750001768116E-2</v>
      </c>
      <c r="K516" s="129">
        <f>G516</f>
        <v>-2.0879750001768116E-2</v>
      </c>
      <c r="M516" s="130"/>
      <c r="O516" s="199"/>
      <c r="P516" s="199">
        <f>+D$11+D$12*F516+D$13*F516^2</f>
        <v>-1.7708938311812084E-2</v>
      </c>
      <c r="Q516" s="201">
        <f>+C516-15018.5</f>
        <v>39185.906309999998</v>
      </c>
      <c r="R516" s="136">
        <f>+(P516-G516)^2</f>
        <v>1.005404677316183E-5</v>
      </c>
      <c r="S516" s="131">
        <v>1</v>
      </c>
      <c r="T516" s="136">
        <f>+S516*R516</f>
        <v>1.005404677316183E-5</v>
      </c>
    </row>
    <row r="517" spans="1:20" ht="12.95" customHeight="1" x14ac:dyDescent="0.2">
      <c r="A517" s="63" t="s">
        <v>670</v>
      </c>
      <c r="B517" s="64" t="s">
        <v>644</v>
      </c>
      <c r="C517" s="63">
        <v>54207.375399999997</v>
      </c>
      <c r="D517" s="63">
        <v>1E-4</v>
      </c>
      <c r="E517" s="129">
        <f>(C517-C$7)/C$8</f>
        <v>59764.921576483939</v>
      </c>
      <c r="F517" s="129">
        <f>ROUND(2*E517,0)/2</f>
        <v>59765</v>
      </c>
      <c r="G517" s="130">
        <f>C517-(C$7+F517*C$8)</f>
        <v>-1.8613500003993977E-2</v>
      </c>
      <c r="K517" s="129">
        <f>G517</f>
        <v>-1.8613500003993977E-2</v>
      </c>
      <c r="O517" s="199">
        <f ca="1">+C$11+C$12*F517</f>
        <v>-1.8658264376330724E-2</v>
      </c>
      <c r="P517" s="199">
        <f>+D$11+D$12*F517+D$13*F517^2</f>
        <v>-1.7699055502071584E-2</v>
      </c>
      <c r="Q517" s="201">
        <f>+C517-15018.5</f>
        <v>39188.875399999997</v>
      </c>
      <c r="R517" s="136">
        <f>+(P517-G517)^2</f>
        <v>8.3620874709609324E-7</v>
      </c>
      <c r="S517" s="131">
        <v>1</v>
      </c>
      <c r="T517" s="136">
        <f>+S517*R517</f>
        <v>8.3620874709609324E-7</v>
      </c>
    </row>
    <row r="518" spans="1:20" ht="12.95" customHeight="1" x14ac:dyDescent="0.2">
      <c r="A518" s="63" t="s">
        <v>673</v>
      </c>
      <c r="B518" s="64" t="s">
        <v>646</v>
      </c>
      <c r="C518" s="63">
        <v>54209.63</v>
      </c>
      <c r="D518" s="63">
        <v>2.0000000000000001E-4</v>
      </c>
      <c r="E518" s="129">
        <f>(C518-C$7)/C$8</f>
        <v>59774.420792606907</v>
      </c>
      <c r="F518" s="129">
        <f>ROUND(2*E518,0)/2</f>
        <v>59774.5</v>
      </c>
      <c r="G518" s="130">
        <f>C518-(C$7+F518*C$8)</f>
        <v>-1.8799550001858734E-2</v>
      </c>
      <c r="K518" s="129">
        <f>G518</f>
        <v>-1.8799550001858734E-2</v>
      </c>
      <c r="O518" s="199">
        <f ca="1">+C$11+C$12*F518</f>
        <v>-1.8641525750425852E-2</v>
      </c>
      <c r="P518" s="199">
        <f>+D$11+D$12*F518+D$13*F518^2</f>
        <v>-1.7691539978787002E-2</v>
      </c>
      <c r="Q518" s="201">
        <f>+C518-15018.5</f>
        <v>39191.129999999997</v>
      </c>
      <c r="R518" s="136">
        <f>+(P518-G518)^2</f>
        <v>1.2276862112274192E-6</v>
      </c>
      <c r="S518" s="131">
        <v>1</v>
      </c>
      <c r="T518" s="136">
        <f>+S518*R518</f>
        <v>1.2276862112274192E-6</v>
      </c>
    </row>
    <row r="519" spans="1:20" ht="12.95" customHeight="1" x14ac:dyDescent="0.2">
      <c r="A519" s="63" t="s">
        <v>673</v>
      </c>
      <c r="B519" s="64" t="s">
        <v>644</v>
      </c>
      <c r="C519" s="63">
        <v>54209.748800000001</v>
      </c>
      <c r="D519" s="63">
        <v>2.0000000000000001E-4</v>
      </c>
      <c r="E519" s="129">
        <f>(C519-C$7)/C$8</f>
        <v>59774.921327901618</v>
      </c>
      <c r="F519" s="129">
        <f>ROUND(2*E519,0)/2</f>
        <v>59775</v>
      </c>
      <c r="G519" s="130">
        <f>C519-(C$7+F519*C$8)</f>
        <v>-1.8672499994863756E-2</v>
      </c>
      <c r="K519" s="129">
        <f>G519</f>
        <v>-1.8672499994863756E-2</v>
      </c>
      <c r="O519" s="199">
        <f ca="1">+C$11+C$12*F519</f>
        <v>-1.8640644770115081E-2</v>
      </c>
      <c r="P519" s="199">
        <f>+D$11+D$12*F519+D$13*F519^2</f>
        <v>-1.7691144315171978E-2</v>
      </c>
      <c r="Q519" s="201">
        <f>+C519-15018.5</f>
        <v>39191.248800000001</v>
      </c>
      <c r="R519" s="136">
        <f>+(P519-G519)^2</f>
        <v>9.6305897006331208E-7</v>
      </c>
      <c r="S519" s="131">
        <v>1</v>
      </c>
      <c r="T519" s="136">
        <f>+S519*R519</f>
        <v>9.6305897006331208E-7</v>
      </c>
    </row>
    <row r="520" spans="1:20" ht="12.95" customHeight="1" x14ac:dyDescent="0.2">
      <c r="A520" s="63" t="s">
        <v>673</v>
      </c>
      <c r="B520" s="64" t="s">
        <v>646</v>
      </c>
      <c r="C520" s="63">
        <v>54211.528899999998</v>
      </c>
      <c r="D520" s="63">
        <v>8.0000000000000004E-4</v>
      </c>
      <c r="E520" s="129">
        <f>(C520-C$7)/C$8</f>
        <v>59782.421352127843</v>
      </c>
      <c r="F520" s="129">
        <f>ROUND(2*E520,0)/2</f>
        <v>59782.5</v>
      </c>
      <c r="G520" s="130">
        <f>C520-(C$7+F520*C$8)</f>
        <v>-1.8666750002012122E-2</v>
      </c>
      <c r="K520" s="129">
        <f>G520</f>
        <v>-1.8666750002012122E-2</v>
      </c>
      <c r="O520" s="199">
        <f ca="1">+C$11+C$12*F520</f>
        <v>-1.8627430065453338E-2</v>
      </c>
      <c r="P520" s="199">
        <f>+D$11+D$12*F520+D$13*F520^2</f>
        <v>-1.768520804385143E-2</v>
      </c>
      <c r="Q520" s="201">
        <f>+C520-15018.5</f>
        <v>39193.028899999998</v>
      </c>
      <c r="R520" s="136">
        <f>+(P520-G520)^2</f>
        <v>9.634246156299259E-7</v>
      </c>
      <c r="S520" s="131">
        <v>1</v>
      </c>
      <c r="T520" s="136">
        <f>+S520*R520</f>
        <v>9.634246156299259E-7</v>
      </c>
    </row>
    <row r="521" spans="1:20" ht="12.95" customHeight="1" x14ac:dyDescent="0.2">
      <c r="A521" s="63" t="s">
        <v>667</v>
      </c>
      <c r="B521" s="89"/>
      <c r="C521" s="63">
        <v>54216.393199999999</v>
      </c>
      <c r="D521" s="63">
        <v>1.4E-3</v>
      </c>
      <c r="E521" s="129">
        <f>(C521-C$7)/C$8</f>
        <v>59802.91591301978</v>
      </c>
      <c r="F521" s="129">
        <f>ROUND(2*E521,0)/2</f>
        <v>59803</v>
      </c>
      <c r="G521" s="130">
        <f>C521-(C$7+F521*C$8)</f>
        <v>-1.9957699994847644E-2</v>
      </c>
      <c r="K521" s="129">
        <f>G521</f>
        <v>-1.9957699994847644E-2</v>
      </c>
      <c r="O521" s="199">
        <f ca="1">+C$11+C$12*F521</f>
        <v>-1.8591309872711237E-2</v>
      </c>
      <c r="P521" s="199">
        <f>+D$11+D$12*F521+D$13*F521^2</f>
        <v>-1.766896963536399E-2</v>
      </c>
      <c r="Q521" s="201">
        <f>+C521-15018.5</f>
        <v>39197.893199999999</v>
      </c>
      <c r="R521" s="136">
        <f>+(P521-G521)^2</f>
        <v>5.2382866584221756E-6</v>
      </c>
      <c r="S521" s="131">
        <v>0.8</v>
      </c>
      <c r="T521" s="136">
        <f>+S521*R521</f>
        <v>4.1906293267377403E-6</v>
      </c>
    </row>
    <row r="522" spans="1:20" ht="12.95" customHeight="1" x14ac:dyDescent="0.2">
      <c r="A522" s="63" t="s">
        <v>667</v>
      </c>
      <c r="B522" s="89"/>
      <c r="C522" s="63">
        <v>54216.394099999998</v>
      </c>
      <c r="D522" s="63">
        <v>2.9999999999999997E-4</v>
      </c>
      <c r="E522" s="129">
        <f>(C522-C$7)/C$8</f>
        <v>59802.919704953827</v>
      </c>
      <c r="F522" s="129">
        <f>ROUND(2*E522,0)/2</f>
        <v>59803</v>
      </c>
      <c r="G522" s="130">
        <f>C522-(C$7+F522*C$8)</f>
        <v>-1.9057699995755684E-2</v>
      </c>
      <c r="K522" s="129">
        <f>G522</f>
        <v>-1.9057699995755684E-2</v>
      </c>
      <c r="O522" s="199">
        <f ca="1">+C$11+C$12*F522</f>
        <v>-1.8591309872711237E-2</v>
      </c>
      <c r="P522" s="199">
        <f>+D$11+D$12*F522+D$13*F522^2</f>
        <v>-1.766896963536399E-2</v>
      </c>
      <c r="Q522" s="201">
        <f>+C522-15018.5</f>
        <v>39197.894099999998</v>
      </c>
      <c r="R522" s="136">
        <f>+(P522-G522)^2</f>
        <v>1.9285720138736426E-6</v>
      </c>
      <c r="S522" s="131">
        <v>1</v>
      </c>
      <c r="T522" s="136">
        <f>+S522*R522</f>
        <v>1.9285720138736426E-6</v>
      </c>
    </row>
    <row r="523" spans="1:20" ht="12.95" customHeight="1" x14ac:dyDescent="0.2">
      <c r="A523" s="63" t="s">
        <v>667</v>
      </c>
      <c r="B523" s="64" t="s">
        <v>646</v>
      </c>
      <c r="C523" s="63">
        <v>54216.511700000003</v>
      </c>
      <c r="D523" s="63">
        <v>1.2999999999999999E-3</v>
      </c>
      <c r="E523" s="129">
        <f>(C523-C$7)/C$8</f>
        <v>59803.415184336474</v>
      </c>
      <c r="F523" s="129">
        <f>ROUND(2*E523,0)/2</f>
        <v>59803.5</v>
      </c>
      <c r="G523" s="130">
        <f>C523-(C$7+F523*C$8)</f>
        <v>-2.0130649994825944E-2</v>
      </c>
      <c r="K523" s="129">
        <f>G523</f>
        <v>-2.0130649994825944E-2</v>
      </c>
      <c r="O523" s="199">
        <f ca="1">+C$11+C$12*F523</f>
        <v>-1.8590428892400465E-2</v>
      </c>
      <c r="P523" s="199">
        <f>+D$11+D$12*F523+D$13*F523^2</f>
        <v>-1.766857334612873E-2</v>
      </c>
      <c r="Q523" s="201">
        <f>+C523-15018.5</f>
        <v>39198.011700000003</v>
      </c>
      <c r="R523" s="136">
        <f>+(P523-G523)^2</f>
        <v>6.0618214240601071E-6</v>
      </c>
      <c r="S523" s="131">
        <v>0.8</v>
      </c>
      <c r="T523" s="136">
        <f>+S523*R523</f>
        <v>4.8494571392480862E-6</v>
      </c>
    </row>
    <row r="524" spans="1:20" ht="12.95" customHeight="1" x14ac:dyDescent="0.2">
      <c r="A524" s="204" t="s">
        <v>1694</v>
      </c>
      <c r="B524" s="205" t="str">
        <f>IF(INT(F524)=F524,"I","II")</f>
        <v>II</v>
      </c>
      <c r="C524" s="204">
        <v>54217.700100000002</v>
      </c>
      <c r="D524" s="204" t="s">
        <v>466</v>
      </c>
      <c r="E524" s="129">
        <f>(C524-C$7)/C$8</f>
        <v>59808.422222587389</v>
      </c>
      <c r="F524" s="129">
        <f>ROUND(2*E524,0)/2</f>
        <v>59808.5</v>
      </c>
      <c r="G524" s="130">
        <f>C524-(C$7+F524*C$8)</f>
        <v>-1.8460149993188679E-2</v>
      </c>
      <c r="K524" s="130">
        <f>G524</f>
        <v>-1.8460149993188679E-2</v>
      </c>
      <c r="O524" s="199">
        <f ca="1">+C$11+C$12*F524</f>
        <v>-1.8581619089292636E-2</v>
      </c>
      <c r="P524" s="199">
        <f>+D$11+D$12*F524+D$13*F524^2</f>
        <v>-1.7664609850107427E-2</v>
      </c>
      <c r="Q524" s="201">
        <f>+C524-15018.5</f>
        <v>39199.200100000002</v>
      </c>
      <c r="R524" s="136">
        <f>+(P524-G524)^2</f>
        <v>6.3288411925373973E-7</v>
      </c>
      <c r="S524" s="131">
        <v>1</v>
      </c>
      <c r="T524" s="136">
        <f>+S524*R524</f>
        <v>6.3288411925373973E-7</v>
      </c>
    </row>
    <row r="525" spans="1:20" ht="12.95" customHeight="1" x14ac:dyDescent="0.2">
      <c r="A525" s="63" t="s">
        <v>675</v>
      </c>
      <c r="B525" s="64" t="s">
        <v>646</v>
      </c>
      <c r="C525" s="63">
        <v>54219.360099999998</v>
      </c>
      <c r="D525" s="63">
        <v>5.0000000000000001E-4</v>
      </c>
      <c r="E525" s="129">
        <f>(C525-C$7)/C$8</f>
        <v>59815.416234280856</v>
      </c>
      <c r="F525" s="129">
        <f>ROUND(2*E525,0)/2</f>
        <v>59815.5</v>
      </c>
      <c r="G525" s="130">
        <f>C525-(C$7+F525*C$8)</f>
        <v>-1.9881449996319134E-2</v>
      </c>
      <c r="K525" s="129">
        <f>G525</f>
        <v>-1.9881449996319134E-2</v>
      </c>
      <c r="M525" s="130"/>
      <c r="O525" s="199">
        <f ca="1">+C$11+C$12*F525</f>
        <v>-1.8569285364941679E-2</v>
      </c>
      <c r="P525" s="199">
        <f>+D$11+D$12*F525+D$13*F525^2</f>
        <v>-1.7659059111744244E-2</v>
      </c>
      <c r="Q525" s="201">
        <f>+C525-15018.5</f>
        <v>39200.860099999998</v>
      </c>
      <c r="R525" s="136">
        <f>+(P525-G525)^2</f>
        <v>4.9390212438415625E-6</v>
      </c>
      <c r="S525" s="131">
        <v>1</v>
      </c>
      <c r="T525" s="136">
        <f>+S525*R525</f>
        <v>4.9390212438415625E-6</v>
      </c>
    </row>
    <row r="526" spans="1:20" ht="12.95" customHeight="1" x14ac:dyDescent="0.2">
      <c r="A526" s="63" t="s">
        <v>673</v>
      </c>
      <c r="B526" s="64" t="s">
        <v>644</v>
      </c>
      <c r="C526" s="63">
        <v>54235.379699999998</v>
      </c>
      <c r="D526" s="63">
        <v>1E-4</v>
      </c>
      <c r="E526" s="129">
        <f>(C526-C$7)/C$8</f>
        <v>59882.910975078994</v>
      </c>
      <c r="F526" s="129">
        <f>ROUND(2*E526,0)/2</f>
        <v>59883</v>
      </c>
      <c r="G526" s="130">
        <f>C526-(C$7+F526*C$8)</f>
        <v>-2.1129699998709839E-2</v>
      </c>
      <c r="K526" s="129">
        <f>G526</f>
        <v>-2.1129699998709839E-2</v>
      </c>
      <c r="O526" s="199">
        <f ca="1">+C$11+C$12*F526</f>
        <v>-1.8450353022986005E-2</v>
      </c>
      <c r="P526" s="199">
        <f>+D$11+D$12*F526+D$13*F526^2</f>
        <v>-1.7605423745625015E-2</v>
      </c>
      <c r="Q526" s="201">
        <f>+C526-15018.5</f>
        <v>39216.879699999998</v>
      </c>
      <c r="R526" s="136">
        <f>+(P526-G526)^2</f>
        <v>1.2420523108057604E-5</v>
      </c>
      <c r="S526" s="131">
        <v>1</v>
      </c>
      <c r="T526" s="136">
        <f>+S526*R526</f>
        <v>1.2420523108057604E-5</v>
      </c>
    </row>
    <row r="527" spans="1:20" ht="12.95" customHeight="1" x14ac:dyDescent="0.2">
      <c r="A527" s="63" t="s">
        <v>673</v>
      </c>
      <c r="B527" s="64" t="s">
        <v>646</v>
      </c>
      <c r="C527" s="63">
        <v>54235.499499999998</v>
      </c>
      <c r="D527" s="63">
        <v>2.0000000000000001E-4</v>
      </c>
      <c r="E527" s="129">
        <f>(C527-C$7)/C$8</f>
        <v>59883.415723633741</v>
      </c>
      <c r="F527" s="129">
        <f>ROUND(2*E527,0)/2</f>
        <v>59883.5</v>
      </c>
      <c r="G527" s="130">
        <f>C527-(C$7+F527*C$8)</f>
        <v>-2.0002650002425071E-2</v>
      </c>
      <c r="K527" s="129">
        <f>G527</f>
        <v>-2.0002650002425071E-2</v>
      </c>
      <c r="O527" s="199">
        <f ca="1">+C$11+C$12*F527</f>
        <v>-1.8449472042675219E-2</v>
      </c>
      <c r="P527" s="199">
        <f>+D$11+D$12*F527+D$13*F527^2</f>
        <v>-1.7605025700262747E-2</v>
      </c>
      <c r="Q527" s="201">
        <f>+C527-15018.5</f>
        <v>39216.999499999998</v>
      </c>
      <c r="R527" s="136">
        <f>+(P527-G527)^2</f>
        <v>5.7486022943193708E-6</v>
      </c>
      <c r="S527" s="131">
        <v>1</v>
      </c>
      <c r="T527" s="136">
        <f>+S527*R527</f>
        <v>5.7486022943193708E-6</v>
      </c>
    </row>
    <row r="528" spans="1:20" ht="12.95" customHeight="1" x14ac:dyDescent="0.2">
      <c r="A528" s="63" t="s">
        <v>674</v>
      </c>
      <c r="B528" s="64" t="s">
        <v>644</v>
      </c>
      <c r="C528" s="63">
        <v>54260.30299999984</v>
      </c>
      <c r="D528" s="63">
        <v>1E-3</v>
      </c>
      <c r="E528" s="129">
        <f>(C528-C$7)/C$8</f>
        <v>59987.919319439869</v>
      </c>
      <c r="F528" s="129">
        <f>ROUND(2*E528,0)/2</f>
        <v>59988</v>
      </c>
      <c r="G528" s="130">
        <f>C528-(C$7+F528*C$8)</f>
        <v>-1.9149200161336921E-2</v>
      </c>
      <c r="K528" s="129">
        <f>G528</f>
        <v>-1.9149200161336921E-2</v>
      </c>
      <c r="M528" s="130"/>
      <c r="O528" s="199">
        <f ca="1">+C$11+C$12*F528</f>
        <v>-1.8265347157721629E-2</v>
      </c>
      <c r="P528" s="199">
        <f>+D$11+D$12*F528+D$13*F528^2</f>
        <v>-1.7521593355755039E-2</v>
      </c>
      <c r="Q528" s="201">
        <f>+C528-15018.5</f>
        <v>39241.80299999984</v>
      </c>
      <c r="R528" s="136">
        <f>+(P528-G528)^2</f>
        <v>2.6491039135764604E-6</v>
      </c>
      <c r="S528" s="131">
        <v>0.9</v>
      </c>
      <c r="T528" s="136">
        <f>+S528*R528</f>
        <v>2.3841935222188144E-6</v>
      </c>
    </row>
    <row r="529" spans="1:20" ht="12.95" customHeight="1" x14ac:dyDescent="0.2">
      <c r="A529" s="216" t="s">
        <v>160</v>
      </c>
      <c r="B529" s="205" t="str">
        <f>IF(INT(F529)=F529,"I","II")</f>
        <v>II</v>
      </c>
      <c r="C529" s="204">
        <v>54260.421000000002</v>
      </c>
      <c r="D529" s="204" t="s">
        <v>466</v>
      </c>
      <c r="E529" s="129">
        <f>(C529-C$7)/C$8</f>
        <v>59988.4164841272</v>
      </c>
      <c r="F529" s="129">
        <f>ROUND(2*E529,0)/2</f>
        <v>59988.5</v>
      </c>
      <c r="G529" s="130">
        <f>C529-(C$7+F529*C$8)</f>
        <v>-1.9822149995889049E-2</v>
      </c>
      <c r="K529" s="130">
        <f>G529</f>
        <v>-1.9822149995889049E-2</v>
      </c>
      <c r="O529" s="199">
        <f ca="1">+C$11+C$12*F529</f>
        <v>-1.8264466177410843E-2</v>
      </c>
      <c r="P529" s="199">
        <f>+D$11+D$12*F529+D$13*F529^2</f>
        <v>-1.7521193005476096E-2</v>
      </c>
      <c r="Q529" s="201">
        <f>+C529-15018.5</f>
        <v>39241.921000000002</v>
      </c>
      <c r="R529" s="136">
        <f>+(P529-G529)^2</f>
        <v>5.2944030717302333E-6</v>
      </c>
      <c r="S529" s="131">
        <v>1</v>
      </c>
      <c r="T529" s="136">
        <f>+S529*R529</f>
        <v>5.2944030717302333E-6</v>
      </c>
    </row>
    <row r="530" spans="1:20" ht="12.95" customHeight="1" x14ac:dyDescent="0.2">
      <c r="A530" s="204" t="s">
        <v>1694</v>
      </c>
      <c r="B530" s="205" t="str">
        <f>IF(INT(F530)=F530,"I","II")</f>
        <v>I</v>
      </c>
      <c r="C530" s="204">
        <v>54267.661399999997</v>
      </c>
      <c r="D530" s="204" t="s">
        <v>466</v>
      </c>
      <c r="E530" s="129">
        <f>(C530-C$7)/C$8</f>
        <v>60018.922172238912</v>
      </c>
      <c r="F530" s="129">
        <f>ROUND(2*E530,0)/2</f>
        <v>60019</v>
      </c>
      <c r="G530" s="130">
        <f>C530-(C$7+F530*C$8)</f>
        <v>-1.8472099996870384E-2</v>
      </c>
      <c r="K530" s="130">
        <f>G530</f>
        <v>-1.8472099996870384E-2</v>
      </c>
      <c r="O530" s="199">
        <f ca="1">+C$11+C$12*F530</f>
        <v>-1.8210726378453099E-2</v>
      </c>
      <c r="P530" s="199">
        <f>+D$11+D$12*F530+D$13*F530^2</f>
        <v>-1.7496750883233797E-2</v>
      </c>
      <c r="Q530" s="201">
        <f>+C530-15018.5</f>
        <v>39249.161399999997</v>
      </c>
      <c r="R530" s="136">
        <f>+(P530-G530)^2</f>
        <v>9.5130589347167516E-7</v>
      </c>
      <c r="S530" s="131">
        <v>1</v>
      </c>
      <c r="T530" s="136">
        <f>+S530*R530</f>
        <v>9.5130589347167516E-7</v>
      </c>
    </row>
    <row r="531" spans="1:20" ht="12.95" customHeight="1" x14ac:dyDescent="0.2">
      <c r="A531" s="63" t="s">
        <v>673</v>
      </c>
      <c r="B531" s="64" t="s">
        <v>644</v>
      </c>
      <c r="C531" s="63">
        <v>54513.551299999999</v>
      </c>
      <c r="D531" s="63">
        <v>1E-4</v>
      </c>
      <c r="E531" s="129">
        <f>(C531-C$7)/C$8</f>
        <v>61054.920266160072</v>
      </c>
      <c r="F531" s="129">
        <f>ROUND(2*E531,0)/2</f>
        <v>61055</v>
      </c>
      <c r="G531" s="130">
        <f>C531-(C$7+F531*C$8)</f>
        <v>-1.8924500000139233E-2</v>
      </c>
      <c r="K531" s="129">
        <f>G531</f>
        <v>-1.8924500000139233E-2</v>
      </c>
      <c r="O531" s="199">
        <f ca="1">+C$11+C$12*F531</f>
        <v>-1.6385335174511254E-2</v>
      </c>
      <c r="P531" s="199">
        <f>+D$11+D$12*F531+D$13*F531^2</f>
        <v>-1.6642265930713149E-2</v>
      </c>
      <c r="Q531" s="201">
        <f>+C531-15018.5</f>
        <v>39495.051299999999</v>
      </c>
      <c r="R531" s="136">
        <f>+(P531-G531)^2</f>
        <v>5.2085923476491439E-6</v>
      </c>
      <c r="S531" s="131">
        <v>1</v>
      </c>
      <c r="T531" s="136">
        <f>+S531*R531</f>
        <v>5.2085923476491439E-6</v>
      </c>
    </row>
    <row r="532" spans="1:20" ht="12.95" customHeight="1" x14ac:dyDescent="0.2">
      <c r="A532" s="52" t="s">
        <v>689</v>
      </c>
      <c r="B532" s="64" t="s">
        <v>646</v>
      </c>
      <c r="C532" s="63">
        <v>54520.789299999997</v>
      </c>
      <c r="D532" s="63">
        <v>2.0000000000000001E-4</v>
      </c>
      <c r="E532" s="129">
        <f>(C532-C$7)/C$8</f>
        <v>61085.41584244767</v>
      </c>
      <c r="F532" s="129">
        <f>ROUND(2*E532,0)/2</f>
        <v>61085.5</v>
      </c>
      <c r="G532" s="130">
        <f>C532-(C$7+F532*C$8)</f>
        <v>-1.9974449998699129E-2</v>
      </c>
      <c r="J532" s="130"/>
      <c r="K532" s="129">
        <f>G532</f>
        <v>-1.9974449998699129E-2</v>
      </c>
      <c r="O532" s="199">
        <f ca="1">+C$11+C$12*F532</f>
        <v>-1.6331595375553509E-2</v>
      </c>
      <c r="P532" s="199">
        <f>+D$11+D$12*F532+D$13*F532^2</f>
        <v>-1.6616395715017454E-2</v>
      </c>
      <c r="Q532" s="201">
        <f>+C532-15018.5</f>
        <v>39502.289299999997</v>
      </c>
      <c r="R532" s="136">
        <f>+(P532-G532)^2</f>
        <v>1.1276528572152844E-5</v>
      </c>
      <c r="S532" s="131">
        <v>1</v>
      </c>
      <c r="T532" s="136">
        <f>+S532*R532</f>
        <v>1.1276528572152844E-5</v>
      </c>
    </row>
    <row r="533" spans="1:20" ht="12.95" customHeight="1" x14ac:dyDescent="0.2">
      <c r="A533" s="63" t="s">
        <v>673</v>
      </c>
      <c r="B533" s="64" t="s">
        <v>644</v>
      </c>
      <c r="C533" s="63">
        <v>54523.520499999999</v>
      </c>
      <c r="D533" s="63">
        <v>6.9999999999999999E-4</v>
      </c>
      <c r="E533" s="129">
        <f>(C533-C$7)/C$8</f>
        <v>61096.923098313484</v>
      </c>
      <c r="F533" s="129">
        <f>ROUND(2*E533,0)/2</f>
        <v>61097</v>
      </c>
      <c r="G533" s="130">
        <f>C533-(C$7+F533*C$8)</f>
        <v>-1.8252299996674992E-2</v>
      </c>
      <c r="K533" s="129">
        <f>G533</f>
        <v>-1.8252299996674992E-2</v>
      </c>
      <c r="O533" s="199">
        <f ca="1">+C$11+C$12*F533</f>
        <v>-1.6311332828405509E-2</v>
      </c>
      <c r="P533" s="199">
        <f>+D$11+D$12*F533+D$13*F533^2</f>
        <v>-1.6606630768777719E-2</v>
      </c>
      <c r="Q533" s="201">
        <f>+C533-15018.5</f>
        <v>39505.020499999999</v>
      </c>
      <c r="R533" s="136">
        <f>+(P533-G533)^2</f>
        <v>2.7082272076480063E-6</v>
      </c>
      <c r="S533" s="131">
        <v>1</v>
      </c>
      <c r="T533" s="136">
        <f>+S533*R533</f>
        <v>2.7082272076480063E-6</v>
      </c>
    </row>
    <row r="534" spans="1:20" ht="12.95" customHeight="1" x14ac:dyDescent="0.2">
      <c r="A534" s="214" t="s">
        <v>669</v>
      </c>
      <c r="B534" s="207"/>
      <c r="C534" s="222">
        <v>54556.748</v>
      </c>
      <c r="D534" s="208">
        <v>1E-4</v>
      </c>
      <c r="E534" s="129">
        <f>(C534-C$7)/C$8</f>
        <v>61236.919196834671</v>
      </c>
      <c r="F534" s="129">
        <f>ROUND(2*E534,0)/2</f>
        <v>61237</v>
      </c>
      <c r="G534" s="130">
        <f>C534-(C$7+F534*C$8)</f>
        <v>-1.9178299997292925E-2</v>
      </c>
      <c r="I534" s="130"/>
      <c r="K534" s="129">
        <f>G534</f>
        <v>-1.9178299997292925E-2</v>
      </c>
      <c r="O534" s="199">
        <f ca="1">+C$11+C$12*F534</f>
        <v>-1.6064658341386331E-2</v>
      </c>
      <c r="P534" s="199">
        <f>+D$11+D$12*F534+D$13*F534^2</f>
        <v>-1.6487287569209627E-2</v>
      </c>
      <c r="Q534" s="201">
        <f>+C534-15018.5</f>
        <v>39538.248</v>
      </c>
      <c r="R534" s="136">
        <f>+(P534-G534)^2</f>
        <v>7.241547888098765E-6</v>
      </c>
      <c r="S534" s="131">
        <v>1</v>
      </c>
      <c r="T534" s="136">
        <f>+S534*R534</f>
        <v>7.241547888098765E-6</v>
      </c>
    </row>
    <row r="535" spans="1:20" ht="12.95" customHeight="1" x14ac:dyDescent="0.2">
      <c r="A535" s="52" t="s">
        <v>690</v>
      </c>
      <c r="B535" s="64" t="s">
        <v>644</v>
      </c>
      <c r="C535" s="63">
        <v>54570.751400000001</v>
      </c>
      <c r="D535" s="63">
        <v>1E-4</v>
      </c>
      <c r="E535" s="129">
        <f>(C535-C$7)/C$8</f>
        <v>61295.919162707272</v>
      </c>
      <c r="F535" s="129">
        <f>ROUND(2*E535,0)/2</f>
        <v>61296</v>
      </c>
      <c r="G535" s="130">
        <f>C535-(C$7+F535*C$8)</f>
        <v>-1.9186399993486702E-2</v>
      </c>
      <c r="J535" s="130"/>
      <c r="K535" s="129">
        <f>G535</f>
        <v>-1.9186399993486702E-2</v>
      </c>
      <c r="O535" s="199">
        <f ca="1">+C$11+C$12*F535</f>
        <v>-1.5960702664713972E-2</v>
      </c>
      <c r="P535" s="199">
        <f>+D$11+D$12*F535+D$13*F535^2</f>
        <v>-1.6436735201516894E-2</v>
      </c>
      <c r="Q535" s="201">
        <f>+C535-15018.5</f>
        <v>39552.251400000001</v>
      </c>
      <c r="R535" s="136">
        <f>+(P535-G535)^2</f>
        <v>7.5606564681983679E-6</v>
      </c>
      <c r="S535" s="131">
        <v>1</v>
      </c>
      <c r="T535" s="136">
        <f>+S535*R535</f>
        <v>7.5606564681983679E-6</v>
      </c>
    </row>
    <row r="536" spans="1:20" ht="12.95" customHeight="1" x14ac:dyDescent="0.2">
      <c r="A536" s="52" t="s">
        <v>690</v>
      </c>
      <c r="B536" s="64" t="s">
        <v>644</v>
      </c>
      <c r="C536" s="63">
        <v>54573.599499999997</v>
      </c>
      <c r="D536" s="63">
        <v>1E-4</v>
      </c>
      <c r="E536" s="129">
        <f>(C536-C$7)/C$8</f>
        <v>61307.918948673643</v>
      </c>
      <c r="F536" s="129">
        <f>ROUND(2*E536,0)/2</f>
        <v>61308</v>
      </c>
      <c r="G536" s="130">
        <f>C536-(C$7+F536*C$8)</f>
        <v>-1.923720000195317E-2</v>
      </c>
      <c r="J536" s="130"/>
      <c r="K536" s="129">
        <f>G536</f>
        <v>-1.923720000195317E-2</v>
      </c>
      <c r="O536" s="199">
        <f ca="1">+C$11+C$12*F536</f>
        <v>-1.5939559137255185E-2</v>
      </c>
      <c r="P536" s="199">
        <f>+D$11+D$12*F536+D$13*F536^2</f>
        <v>-1.6426434661267489E-2</v>
      </c>
      <c r="Q536" s="201">
        <f>+C536-15018.5</f>
        <v>39555.099499999997</v>
      </c>
      <c r="R536" s="136">
        <f>+(P536-G536)^2</f>
        <v>7.9004018003998914E-6</v>
      </c>
      <c r="S536" s="131">
        <v>1</v>
      </c>
      <c r="T536" s="136">
        <f>+S536*R536</f>
        <v>7.9004018003998914E-6</v>
      </c>
    </row>
    <row r="537" spans="1:20" ht="12.95" customHeight="1" x14ac:dyDescent="0.2">
      <c r="A537" s="63" t="s">
        <v>670</v>
      </c>
      <c r="B537" s="64" t="s">
        <v>646</v>
      </c>
      <c r="C537" s="63">
        <v>54593.417300000001</v>
      </c>
      <c r="D537" s="63">
        <v>2.0000000000000001E-4</v>
      </c>
      <c r="E537" s="129">
        <f>(C537-C$7)/C$8</f>
        <v>61391.416493817691</v>
      </c>
      <c r="F537" s="129">
        <f>ROUND(2*E537,0)/2</f>
        <v>61391.5</v>
      </c>
      <c r="G537" s="130">
        <f>C537-(C$7+F537*C$8)</f>
        <v>-1.9819850000203587E-2</v>
      </c>
      <c r="K537" s="129">
        <f>G537</f>
        <v>-1.9819850000203587E-2</v>
      </c>
      <c r="O537" s="199">
        <f ca="1">+C$11+C$12*F537</f>
        <v>-1.5792435425354467E-2</v>
      </c>
      <c r="P537" s="199">
        <f>+D$11+D$12*F537+D$13*F537^2</f>
        <v>-1.6354585021252005E-2</v>
      </c>
      <c r="Q537" s="201">
        <f>+C537-15018.5</f>
        <v>39574.917300000001</v>
      </c>
      <c r="R537" s="136">
        <f>+(P537-G537)^2</f>
        <v>1.2008061374348309E-5</v>
      </c>
      <c r="S537" s="131">
        <v>1</v>
      </c>
      <c r="T537" s="136">
        <f>+S537*R537</f>
        <v>1.2008061374348309E-5</v>
      </c>
    </row>
    <row r="538" spans="1:20" ht="12.95" customHeight="1" x14ac:dyDescent="0.2">
      <c r="A538" s="52" t="s">
        <v>690</v>
      </c>
      <c r="B538" s="64" t="s">
        <v>646</v>
      </c>
      <c r="C538" s="63">
        <v>54597.689200000001</v>
      </c>
      <c r="D538" s="63">
        <v>1E-4</v>
      </c>
      <c r="E538" s="129">
        <f>(C538-C$7)/C$8</f>
        <v>61409.415119452256</v>
      </c>
      <c r="F538" s="129">
        <f>ROUND(2*E538,0)/2</f>
        <v>61409.5</v>
      </c>
      <c r="G538" s="130">
        <f>C538-(C$7+F538*C$8)</f>
        <v>-2.014604999567382E-2</v>
      </c>
      <c r="J538" s="130"/>
      <c r="K538" s="129">
        <f>G538</f>
        <v>-2.014604999567382E-2</v>
      </c>
      <c r="O538" s="199">
        <f ca="1">+C$11+C$12*F538</f>
        <v>-1.5760720134166295E-2</v>
      </c>
      <c r="P538" s="199">
        <f>+D$11+D$12*F538+D$13*F538^2</f>
        <v>-1.6339056370548569E-2</v>
      </c>
      <c r="Q538" s="201">
        <f>+C538-15018.5</f>
        <v>39579.189200000001</v>
      </c>
      <c r="R538" s="136">
        <f>+(P538-G538)^2</f>
        <v>1.4493200461744306E-5</v>
      </c>
      <c r="S538" s="131">
        <v>1</v>
      </c>
      <c r="T538" s="136">
        <f>+S538*R538</f>
        <v>1.4493200461744306E-5</v>
      </c>
    </row>
    <row r="539" spans="1:20" ht="12.95" customHeight="1" x14ac:dyDescent="0.2">
      <c r="A539" s="52" t="s">
        <v>690</v>
      </c>
      <c r="B539" s="64" t="s">
        <v>646</v>
      </c>
      <c r="C539" s="63">
        <v>54620.711499999998</v>
      </c>
      <c r="D539" s="63">
        <v>2.0000000000000001E-4</v>
      </c>
      <c r="E539" s="129">
        <f>(C539-C$7)/C$8</f>
        <v>61506.414056446731</v>
      </c>
      <c r="F539" s="129">
        <f>ROUND(2*E539,0)/2</f>
        <v>61506.5</v>
      </c>
      <c r="G539" s="130">
        <f>C539-(C$7+F539*C$8)</f>
        <v>-2.0398350003233645E-2</v>
      </c>
      <c r="J539" s="130"/>
      <c r="K539" s="129">
        <f>G539</f>
        <v>-2.0398350003233645E-2</v>
      </c>
      <c r="O539" s="199">
        <f ca="1">+C$11+C$12*F539</f>
        <v>-1.5589809953874434E-2</v>
      </c>
      <c r="P539" s="199">
        <f>+D$11+D$12*F539+D$13*F539^2</f>
        <v>-1.6255129327354637E-2</v>
      </c>
      <c r="Q539" s="201">
        <f>+C539-15018.5</f>
        <v>39602.211499999998</v>
      </c>
      <c r="R539" s="136">
        <f>+(P539-G539)^2</f>
        <v>1.7166277569031309E-5</v>
      </c>
      <c r="S539" s="131">
        <v>1</v>
      </c>
      <c r="T539" s="136">
        <f>+S539*R539</f>
        <v>1.7166277569031309E-5</v>
      </c>
    </row>
    <row r="540" spans="1:20" ht="12.95" customHeight="1" x14ac:dyDescent="0.2">
      <c r="A540" s="214" t="s">
        <v>669</v>
      </c>
      <c r="B540" s="223" t="s">
        <v>646</v>
      </c>
      <c r="C540" s="208">
        <v>54802.9951</v>
      </c>
      <c r="D540" s="208">
        <v>2.0000000000000001E-4</v>
      </c>
      <c r="E540" s="129">
        <f>(C540-C$7)/C$8</f>
        <v>62274.422267247937</v>
      </c>
      <c r="F540" s="129">
        <f>ROUND(2*E540,0)/2</f>
        <v>62274.5</v>
      </c>
      <c r="G540" s="130">
        <f>C540-(C$7+F540*C$8)</f>
        <v>-1.8449549999786541E-2</v>
      </c>
      <c r="I540" s="130"/>
      <c r="K540" s="129">
        <f>G540</f>
        <v>-1.8449549999786541E-2</v>
      </c>
      <c r="O540" s="199">
        <f ca="1">+C$11+C$12*F540</f>
        <v>-1.4236624196512143E-2</v>
      </c>
      <c r="P540" s="199">
        <f>+D$11+D$12*F540+D$13*F540^2</f>
        <v>-1.5576051921178169E-2</v>
      </c>
      <c r="Q540" s="201">
        <f>+C540-15018.5</f>
        <v>39784.4951</v>
      </c>
      <c r="R540" s="136">
        <f>+(P540-G540)^2</f>
        <v>8.2569912077660056E-6</v>
      </c>
      <c r="S540" s="131">
        <v>1</v>
      </c>
      <c r="T540" s="136">
        <f>+S540*R540</f>
        <v>8.2569912077660056E-6</v>
      </c>
    </row>
    <row r="541" spans="1:20" ht="12.95" customHeight="1" x14ac:dyDescent="0.2">
      <c r="A541" s="214" t="s">
        <v>669</v>
      </c>
      <c r="B541" s="223" t="s">
        <v>644</v>
      </c>
      <c r="C541" s="208">
        <v>54803.113899999997</v>
      </c>
      <c r="D541" s="208">
        <v>2.0000000000000001E-4</v>
      </c>
      <c r="E541" s="129">
        <f>(C541-C$7)/C$8</f>
        <v>62274.92280254262</v>
      </c>
      <c r="F541" s="129">
        <f>ROUND(2*E541,0)/2</f>
        <v>62275</v>
      </c>
      <c r="G541" s="130">
        <f>C541-(C$7+F541*C$8)</f>
        <v>-1.8322500000067521E-2</v>
      </c>
      <c r="I541" s="130"/>
      <c r="K541" s="129">
        <f>G541</f>
        <v>-1.8322500000067521E-2</v>
      </c>
      <c r="O541" s="199">
        <f ca="1">+C$11+C$12*F541</f>
        <v>-1.4235743216201358E-2</v>
      </c>
      <c r="P541" s="199">
        <f>+D$11+D$12*F541+D$13*F541^2</f>
        <v>-1.5575601378594359E-2</v>
      </c>
      <c r="Q541" s="201">
        <f>+C541-15018.5</f>
        <v>39784.613899999997</v>
      </c>
      <c r="R541" s="136">
        <f>+(P541-G541)^2</f>
        <v>7.5454520366511592E-6</v>
      </c>
      <c r="S541" s="131">
        <v>1</v>
      </c>
      <c r="T541" s="136">
        <f>+S541*R541</f>
        <v>7.5454520366511592E-6</v>
      </c>
    </row>
    <row r="542" spans="1:20" ht="12.95" customHeight="1" x14ac:dyDescent="0.2">
      <c r="A542" s="63" t="s">
        <v>671</v>
      </c>
      <c r="B542" s="64" t="s">
        <v>646</v>
      </c>
      <c r="C542" s="63">
        <v>54854.499600000003</v>
      </c>
      <c r="D542" s="63">
        <v>1E-4</v>
      </c>
      <c r="E542" s="129">
        <f>(C542-C$7)/C$8</f>
        <v>62491.424119818403</v>
      </c>
      <c r="F542" s="129">
        <f>ROUND(2*E542,0)/2</f>
        <v>62491.5</v>
      </c>
      <c r="G542" s="130">
        <f>C542-(C$7+F542*C$8)</f>
        <v>-1.8009849991358351E-2</v>
      </c>
      <c r="K542" s="129">
        <f>G542</f>
        <v>-1.8009849991358351E-2</v>
      </c>
      <c r="O542" s="199">
        <f ca="1">+C$11+C$12*F542</f>
        <v>-1.3854278741632434E-2</v>
      </c>
      <c r="P542" s="199">
        <f>+D$11+D$12*F542+D$13*F542^2</f>
        <v>-1.5379485143244262E-2</v>
      </c>
      <c r="Q542" s="201">
        <f>+C542-15018.5</f>
        <v>39835.999600000003</v>
      </c>
      <c r="R542" s="136">
        <f>+(P542-G542)^2</f>
        <v>6.9188192341942541E-6</v>
      </c>
      <c r="S542" s="131">
        <v>1</v>
      </c>
      <c r="T542" s="136">
        <f>+S542*R542</f>
        <v>6.9188192341942541E-6</v>
      </c>
    </row>
    <row r="543" spans="1:20" ht="12.95" customHeight="1" x14ac:dyDescent="0.2">
      <c r="A543" s="63" t="s">
        <v>671</v>
      </c>
      <c r="B543" s="64" t="s">
        <v>644</v>
      </c>
      <c r="C543" s="63">
        <v>54854.618799999997</v>
      </c>
      <c r="D543" s="63">
        <v>1E-4</v>
      </c>
      <c r="E543" s="129">
        <f>(C543-C$7)/C$8</f>
        <v>62491.926340417085</v>
      </c>
      <c r="F543" s="129">
        <f>ROUND(2*E543,0)/2</f>
        <v>62492</v>
      </c>
      <c r="G543" s="130">
        <f>C543-(C$7+F543*C$8)</f>
        <v>-1.7482800001744181E-2</v>
      </c>
      <c r="K543" s="129">
        <f>G543</f>
        <v>-1.7482800001744181E-2</v>
      </c>
      <c r="O543" s="199">
        <f ca="1">+C$11+C$12*F543</f>
        <v>-1.3853397761321648E-2</v>
      </c>
      <c r="P543" s="199">
        <f>+D$11+D$12*F543+D$13*F543^2</f>
        <v>-1.5379029837165964E-2</v>
      </c>
      <c r="Q543" s="201">
        <f>+C543-15018.5</f>
        <v>39836.118799999997</v>
      </c>
      <c r="R543" s="136">
        <f>+(P543-G543)^2</f>
        <v>4.4258489053694579E-6</v>
      </c>
      <c r="S543" s="131">
        <v>1</v>
      </c>
      <c r="T543" s="136">
        <f>+S543*R543</f>
        <v>4.4258489053694579E-6</v>
      </c>
    </row>
    <row r="544" spans="1:20" ht="12.95" customHeight="1" x14ac:dyDescent="0.2">
      <c r="A544" s="63" t="s">
        <v>671</v>
      </c>
      <c r="B544" s="64" t="s">
        <v>644</v>
      </c>
      <c r="C544" s="63">
        <v>54865.536099999998</v>
      </c>
      <c r="D544" s="63">
        <v>1E-4</v>
      </c>
      <c r="E544" s="129">
        <f>(C544-C$7)/C$8</f>
        <v>62537.923764429892</v>
      </c>
      <c r="F544" s="129">
        <f>ROUND(2*E544,0)/2</f>
        <v>62538</v>
      </c>
      <c r="G544" s="130">
        <f>C544-(C$7+F544*C$8)</f>
        <v>-1.8094200000632554E-2</v>
      </c>
      <c r="K544" s="129">
        <f>G544</f>
        <v>-1.8094200000632554E-2</v>
      </c>
      <c r="O544" s="199">
        <f ca="1">+C$11+C$12*F544</f>
        <v>-1.3772347572729646E-2</v>
      </c>
      <c r="P544" s="199">
        <f>+D$11+D$12*F544+D$13*F544^2</f>
        <v>-1.5337094723515896E-2</v>
      </c>
      <c r="Q544" s="201">
        <f>+C544-15018.5</f>
        <v>39847.036099999998</v>
      </c>
      <c r="R544" s="136">
        <f>+(P544-G544)^2</f>
        <v>7.6016295091045277E-6</v>
      </c>
      <c r="S544" s="131">
        <v>1</v>
      </c>
      <c r="T544" s="136">
        <f>+S544*R544</f>
        <v>7.6016295091045277E-6</v>
      </c>
    </row>
    <row r="545" spans="1:20" ht="12.95" customHeight="1" x14ac:dyDescent="0.2">
      <c r="A545" s="63" t="s">
        <v>671</v>
      </c>
      <c r="B545" s="64" t="s">
        <v>646</v>
      </c>
      <c r="C545" s="63">
        <v>54865.6541</v>
      </c>
      <c r="D545" s="63">
        <v>1E-4</v>
      </c>
      <c r="E545" s="129">
        <f>(C545-C$7)/C$8</f>
        <v>62538.420929116546</v>
      </c>
      <c r="F545" s="129">
        <f>ROUND(2*E545,0)/2</f>
        <v>62538.5</v>
      </c>
      <c r="G545" s="130">
        <f>C545-(C$7+F545*C$8)</f>
        <v>-1.876714999525575E-2</v>
      </c>
      <c r="K545" s="129">
        <f>G545</f>
        <v>-1.876714999525575E-2</v>
      </c>
      <c r="O545" s="199">
        <f ca="1">+C$11+C$12*F545</f>
        <v>-1.377146659241886E-2</v>
      </c>
      <c r="P545" s="199">
        <f>+D$11+D$12*F545+D$13*F545^2</f>
        <v>-1.5336638396688765E-2</v>
      </c>
      <c r="Q545" s="201">
        <f>+C545-15018.5</f>
        <v>39847.1541</v>
      </c>
      <c r="R545" s="136">
        <f>+(P545-G545)^2</f>
        <v>1.176840982790261E-5</v>
      </c>
      <c r="S545" s="131">
        <v>1</v>
      </c>
      <c r="T545" s="136">
        <f>+S545*R545</f>
        <v>1.176840982790261E-5</v>
      </c>
    </row>
    <row r="546" spans="1:20" ht="12.95" customHeight="1" x14ac:dyDescent="0.2">
      <c r="A546" s="63" t="s">
        <v>672</v>
      </c>
      <c r="B546" s="64" t="s">
        <v>646</v>
      </c>
      <c r="C546" s="63">
        <v>54874.908199999998</v>
      </c>
      <c r="D546" s="63">
        <v>8.0000000000000004E-4</v>
      </c>
      <c r="E546" s="129">
        <f>(C546-C$7)/C$8</f>
        <v>62577.410859003678</v>
      </c>
      <c r="F546" s="129">
        <f>ROUND(2*E546,0)/2</f>
        <v>62577.5</v>
      </c>
      <c r="G546" s="130">
        <f>C546-(C$7+F546*C$8)</f>
        <v>-2.115724999748636E-2</v>
      </c>
      <c r="K546" s="129">
        <f>G546</f>
        <v>-2.115724999748636E-2</v>
      </c>
      <c r="O546" s="199">
        <f ca="1">+C$11+C$12*F546</f>
        <v>-1.3702750128177801E-2</v>
      </c>
      <c r="P546" s="199">
        <f>+D$11+D$12*F546+D$13*F546^2</f>
        <v>-1.5301011087752212E-2</v>
      </c>
      <c r="Q546" s="201">
        <f>+C546-15018.5</f>
        <v>39856.408199999998</v>
      </c>
      <c r="R546" s="136">
        <f>+(P546-G546)^2</f>
        <v>3.4295534167884211E-5</v>
      </c>
      <c r="S546" s="131">
        <v>1</v>
      </c>
      <c r="T546" s="136">
        <f>+S546*R546</f>
        <v>3.4295534167884211E-5</v>
      </c>
    </row>
    <row r="547" spans="1:20" ht="12.95" customHeight="1" x14ac:dyDescent="0.2">
      <c r="A547" s="63" t="s">
        <v>673</v>
      </c>
      <c r="B547" s="64" t="s">
        <v>646</v>
      </c>
      <c r="C547" s="63">
        <v>54883.456299999998</v>
      </c>
      <c r="D547" s="63">
        <v>1E-4</v>
      </c>
      <c r="E547" s="129">
        <f>(C547-C$7)/C$8</f>
        <v>62613.426227291056</v>
      </c>
      <c r="F547" s="129">
        <f>ROUND(2*E547,0)/2</f>
        <v>62613.5</v>
      </c>
      <c r="G547" s="130">
        <f>C547-(C$7+F547*C$8)</f>
        <v>-1.7509649995190557E-2</v>
      </c>
      <c r="K547" s="129">
        <f>G547</f>
        <v>-1.7509649995190557E-2</v>
      </c>
      <c r="O547" s="199">
        <f ca="1">+C$11+C$12*F547</f>
        <v>-1.3639319545801443E-2</v>
      </c>
      <c r="P547" s="199">
        <f>+D$11+D$12*F547+D$13*F547^2</f>
        <v>-1.5268065071755252E-2</v>
      </c>
      <c r="Q547" s="201">
        <f>+C547-15018.5</f>
        <v>39864.956299999998</v>
      </c>
      <c r="R547" s="136">
        <f>+(P547-G547)^2</f>
        <v>5.0247029689724634E-6</v>
      </c>
      <c r="S547" s="131">
        <v>1</v>
      </c>
      <c r="T547" s="136">
        <f>+S547*R547</f>
        <v>5.0247029689724634E-6</v>
      </c>
    </row>
    <row r="548" spans="1:20" ht="12.95" customHeight="1" x14ac:dyDescent="0.2">
      <c r="A548" s="90" t="s">
        <v>673</v>
      </c>
      <c r="B548" s="89" t="s">
        <v>644</v>
      </c>
      <c r="C548" s="90">
        <v>54891.407599999999</v>
      </c>
      <c r="D548" s="90">
        <v>1E-4</v>
      </c>
      <c r="E548" s="129">
        <f>(C548-C$7)/C$8</f>
        <v>62646.927121976834</v>
      </c>
      <c r="F548" s="129">
        <f>ROUND(2*E548,0)/2</f>
        <v>62647</v>
      </c>
      <c r="G548" s="130">
        <f>C548-(C$7+F548*C$8)</f>
        <v>-1.7297300000791438E-2</v>
      </c>
      <c r="K548" s="129">
        <f>G548</f>
        <v>-1.7297300000791438E-2</v>
      </c>
      <c r="O548" s="199">
        <f ca="1">+C$11+C$12*F548</f>
        <v>-1.3580293864978998E-2</v>
      </c>
      <c r="P548" s="199">
        <f>+D$11+D$12*F548+D$13*F548^2</f>
        <v>-1.5237355864752222E-2</v>
      </c>
      <c r="Q548" s="201">
        <f>+C548-15018.5</f>
        <v>39872.907599999999</v>
      </c>
      <c r="R548" s="136">
        <f>+(P548-G548)^2</f>
        <v>4.2433698436023504E-6</v>
      </c>
      <c r="S548" s="131">
        <v>1</v>
      </c>
      <c r="T548" s="136">
        <f>+S548*R548</f>
        <v>4.2433698436023504E-6</v>
      </c>
    </row>
    <row r="549" spans="1:20" ht="12.95" customHeight="1" x14ac:dyDescent="0.2">
      <c r="A549" s="63" t="s">
        <v>671</v>
      </c>
      <c r="B549" s="64" t="s">
        <v>644</v>
      </c>
      <c r="C549" s="63">
        <v>54911.582300000002</v>
      </c>
      <c r="D549" s="63">
        <v>1E-4</v>
      </c>
      <c r="E549" s="129">
        <f>(C549-C$7)/C$8</f>
        <v>62731.928379634977</v>
      </c>
      <c r="F549" s="129">
        <f>ROUND(2*E549,0)/2</f>
        <v>62732</v>
      </c>
      <c r="G549" s="130">
        <f>C549-(C$7+F549*C$8)</f>
        <v>-1.6998799990687985E-2</v>
      </c>
      <c r="K549" s="129">
        <f>G549</f>
        <v>-1.6998799990687985E-2</v>
      </c>
      <c r="O549" s="199">
        <f ca="1">+C$11+C$12*F549</f>
        <v>-1.3430527212145937E-2</v>
      </c>
      <c r="P549" s="199">
        <f>+D$11+D$12*F549+D$13*F549^2</f>
        <v>-1.5159215873946405E-2</v>
      </c>
      <c r="Q549" s="201">
        <f>+C549-15018.5</f>
        <v>39893.082300000002</v>
      </c>
      <c r="R549" s="136">
        <f>+(P549-G549)^2</f>
        <v>3.3840697225678987E-6</v>
      </c>
      <c r="S549" s="131">
        <v>1</v>
      </c>
      <c r="T549" s="136">
        <f>+S549*R549</f>
        <v>3.3840697225678987E-6</v>
      </c>
    </row>
    <row r="550" spans="1:20" ht="12.95" customHeight="1" x14ac:dyDescent="0.2">
      <c r="A550" s="52" t="s">
        <v>691</v>
      </c>
      <c r="B550" s="64" t="s">
        <v>644</v>
      </c>
      <c r="C550" s="63">
        <v>54912.768700000001</v>
      </c>
      <c r="D550" s="63">
        <v>2.0000000000000001E-4</v>
      </c>
      <c r="E550" s="129">
        <f>(C550-C$7)/C$8</f>
        <v>62736.926991365784</v>
      </c>
      <c r="F550" s="129">
        <f>ROUND(2*E550,0)/2</f>
        <v>62737</v>
      </c>
      <c r="G550" s="130">
        <f>C550-(C$7+F550*C$8)</f>
        <v>-1.7328299996734131E-2</v>
      </c>
      <c r="J550" s="130"/>
      <c r="K550" s="129">
        <f>G550</f>
        <v>-1.7328299996734131E-2</v>
      </c>
      <c r="O550" s="199">
        <f ca="1">+C$11+C$12*F550</f>
        <v>-1.3421717409038109E-2</v>
      </c>
      <c r="P550" s="199">
        <f>+D$11+D$12*F550+D$13*F550^2</f>
        <v>-1.515460952568462E-2</v>
      </c>
      <c r="Q550" s="201">
        <f>+C550-15018.5</f>
        <v>39894.268700000001</v>
      </c>
      <c r="R550" s="136">
        <f>+(P550-G550)^2</f>
        <v>4.7249302639314445E-6</v>
      </c>
      <c r="S550" s="131">
        <v>1</v>
      </c>
      <c r="T550" s="136">
        <f>+S550*R550</f>
        <v>4.7249302639314445E-6</v>
      </c>
    </row>
    <row r="551" spans="1:20" ht="12.95" customHeight="1" x14ac:dyDescent="0.2">
      <c r="A551" s="63" t="s">
        <v>671</v>
      </c>
      <c r="B551" s="64" t="s">
        <v>646</v>
      </c>
      <c r="C551" s="63">
        <v>54914.548600000002</v>
      </c>
      <c r="D551" s="63">
        <v>1E-4</v>
      </c>
      <c r="E551" s="129">
        <f>(C551-C$7)/C$8</f>
        <v>62744.426172940024</v>
      </c>
      <c r="F551" s="129">
        <f>ROUND(2*E551,0)/2</f>
        <v>62744.5</v>
      </c>
      <c r="G551" s="130">
        <f>C551-(C$7+F551*C$8)</f>
        <v>-1.7522549991554115E-2</v>
      </c>
      <c r="K551" s="129">
        <f>G551</f>
        <v>-1.7522549991554115E-2</v>
      </c>
      <c r="O551" s="199">
        <f ca="1">+C$11+C$12*F551</f>
        <v>-1.3408502704376365E-2</v>
      </c>
      <c r="P551" s="199">
        <f>+D$11+D$12*F551+D$13*F551^2</f>
        <v>-1.5147697945330607E-2</v>
      </c>
      <c r="Q551" s="201">
        <f>+C551-15018.5</f>
        <v>39896.048600000002</v>
      </c>
      <c r="R551" s="136">
        <f>+(P551-G551)^2</f>
        <v>5.6399222414519824E-6</v>
      </c>
      <c r="S551" s="131">
        <v>1</v>
      </c>
      <c r="T551" s="136">
        <f>+S551*R551</f>
        <v>5.6399222414519824E-6</v>
      </c>
    </row>
    <row r="552" spans="1:20" ht="12.95" customHeight="1" x14ac:dyDescent="0.2">
      <c r="A552" s="52" t="s">
        <v>691</v>
      </c>
      <c r="B552" s="64" t="s">
        <v>646</v>
      </c>
      <c r="C552" s="63">
        <v>54916.684399999998</v>
      </c>
      <c r="D552" s="63">
        <v>1E-4</v>
      </c>
      <c r="E552" s="129">
        <f>(C552-C$7)/C$8</f>
        <v>62753.42485376828</v>
      </c>
      <c r="F552" s="129">
        <f>ROUND(2*E552,0)/2</f>
        <v>62753.5</v>
      </c>
      <c r="G552" s="130">
        <f>C552-(C$7+F552*C$8)</f>
        <v>-1.7835649996413849E-2</v>
      </c>
      <c r="J552" s="130"/>
      <c r="K552" s="129">
        <f>G552</f>
        <v>-1.7835649996413849E-2</v>
      </c>
      <c r="O552" s="199">
        <f ca="1">+C$11+C$12*F552</f>
        <v>-1.3392645058782279E-2</v>
      </c>
      <c r="P552" s="199">
        <f>+D$11+D$12*F552+D$13*F552^2</f>
        <v>-1.5139400789095064E-2</v>
      </c>
      <c r="Q552" s="201">
        <f>+C552-15018.5</f>
        <v>39898.184399999998</v>
      </c>
      <c r="R552" s="136">
        <f>+(P552-G552)^2</f>
        <v>7.2697597879671763E-6</v>
      </c>
      <c r="S552" s="131">
        <v>1</v>
      </c>
      <c r="T552" s="136">
        <f>+S552*R552</f>
        <v>7.2697597879671763E-6</v>
      </c>
    </row>
    <row r="553" spans="1:20" ht="12.95" customHeight="1" x14ac:dyDescent="0.2">
      <c r="A553" s="63" t="s">
        <v>671</v>
      </c>
      <c r="B553" s="64" t="s">
        <v>644</v>
      </c>
      <c r="C553" s="63">
        <v>54930.332499999997</v>
      </c>
      <c r="D553" s="63">
        <v>1E-4</v>
      </c>
      <c r="E553" s="129">
        <f>(C553-C$7)/C$8</f>
        <v>62810.927848342857</v>
      </c>
      <c r="F553" s="129">
        <f>ROUND(2*E553,0)/2</f>
        <v>62811</v>
      </c>
      <c r="G553" s="130">
        <f>C553-(C$7+F553*C$8)</f>
        <v>-1.7124899997725151E-2</v>
      </c>
      <c r="K553" s="129">
        <f>G553</f>
        <v>-1.7124899997725151E-2</v>
      </c>
      <c r="O553" s="199">
        <f ca="1">+C$11+C$12*F553</f>
        <v>-1.3291332323042263E-2</v>
      </c>
      <c r="P553" s="199">
        <f>+D$11+D$12*F553+D$13*F553^2</f>
        <v>-1.5086307242429584E-2</v>
      </c>
      <c r="Q553" s="201">
        <f>+C553-15018.5</f>
        <v>39911.832499999997</v>
      </c>
      <c r="R553" s="136">
        <f>+(P553-G553)^2</f>
        <v>4.155860421943575E-6</v>
      </c>
      <c r="S553" s="131">
        <v>1</v>
      </c>
      <c r="T553" s="136">
        <f>+S553*R553</f>
        <v>4.155860421943575E-6</v>
      </c>
    </row>
    <row r="554" spans="1:20" ht="12.95" customHeight="1" x14ac:dyDescent="0.2">
      <c r="A554" s="63" t="s">
        <v>671</v>
      </c>
      <c r="B554" s="64" t="s">
        <v>646</v>
      </c>
      <c r="C554" s="63">
        <v>54930.450299999997</v>
      </c>
      <c r="D554" s="63">
        <v>2.0000000000000001E-4</v>
      </c>
      <c r="E554" s="129">
        <f>(C554-C$7)/C$8</f>
        <v>62811.424170377497</v>
      </c>
      <c r="F554" s="129">
        <f>ROUND(2*E554,0)/2</f>
        <v>62811.5</v>
      </c>
      <c r="G554" s="130">
        <f>C554-(C$7+F554*C$8)</f>
        <v>-1.7997850001847837E-2</v>
      </c>
      <c r="K554" s="129">
        <f>G554</f>
        <v>-1.7997850001847837E-2</v>
      </c>
      <c r="O554" s="199">
        <f ca="1">+C$11+C$12*F554</f>
        <v>-1.3290451342731477E-2</v>
      </c>
      <c r="P554" s="199">
        <f>+D$11+D$12*F554+D$13*F554^2</f>
        <v>-1.5085844922819072E-2</v>
      </c>
      <c r="Q554" s="201">
        <f>+C554-15018.5</f>
        <v>39911.950299999997</v>
      </c>
      <c r="R554" s="136">
        <f>+(P554-G554)^2</f>
        <v>8.4797735802893236E-6</v>
      </c>
      <c r="S554" s="131">
        <v>1</v>
      </c>
      <c r="T554" s="136">
        <f>+S554*R554</f>
        <v>8.4797735802893236E-6</v>
      </c>
    </row>
    <row r="555" spans="1:20" ht="12.95" customHeight="1" x14ac:dyDescent="0.2">
      <c r="A555" s="63" t="s">
        <v>685</v>
      </c>
      <c r="B555" s="64" t="s">
        <v>644</v>
      </c>
      <c r="C555" s="63">
        <v>54933.417999999998</v>
      </c>
      <c r="D555" s="63">
        <v>1.1999999999999999E-3</v>
      </c>
      <c r="E555" s="129">
        <f>(C555-C$7)/C$8</f>
        <v>62823.927862246623</v>
      </c>
      <c r="F555" s="129">
        <f>ROUND(2*E555,0)/2</f>
        <v>62824</v>
      </c>
      <c r="G555" s="130">
        <f>C555-(C$7+F555*C$8)</f>
        <v>-1.7121600001701154E-2</v>
      </c>
      <c r="K555" s="129">
        <f>G555</f>
        <v>-1.7121600001701154E-2</v>
      </c>
      <c r="O555" s="199">
        <f ca="1">+C$11+C$12*F555</f>
        <v>-1.3268426834961905E-2</v>
      </c>
      <c r="P555" s="199">
        <f>+D$11+D$12*F555+D$13*F555^2</f>
        <v>-1.5074283365423075E-2</v>
      </c>
      <c r="Q555" s="201">
        <f>+C555-15018.5</f>
        <v>39914.917999999998</v>
      </c>
      <c r="R555" s="136">
        <f>+(P555-G555)^2</f>
        <v>4.191505409180989E-6</v>
      </c>
      <c r="S555" s="131">
        <v>0.8</v>
      </c>
      <c r="T555" s="136">
        <f>+S555*R555</f>
        <v>3.3532043273447912E-6</v>
      </c>
    </row>
    <row r="556" spans="1:20" ht="12.95" customHeight="1" x14ac:dyDescent="0.2">
      <c r="A556" s="63" t="s">
        <v>685</v>
      </c>
      <c r="B556" s="64" t="s">
        <v>646</v>
      </c>
      <c r="C556" s="63">
        <v>54933.537199999999</v>
      </c>
      <c r="D556" s="63">
        <v>8.9999999999999998E-4</v>
      </c>
      <c r="E556" s="129">
        <f>(C556-C$7)/C$8</f>
        <v>62824.430082845342</v>
      </c>
      <c r="F556" s="129">
        <f>ROUND(2*E556,0)/2</f>
        <v>62824.5</v>
      </c>
      <c r="G556" s="130">
        <f>C556-(C$7+F556*C$8)</f>
        <v>-1.6594549997535069E-2</v>
      </c>
      <c r="K556" s="129">
        <f>G556</f>
        <v>-1.6594549997535069E-2</v>
      </c>
      <c r="O556" s="199">
        <f ca="1">+C$11+C$12*F556</f>
        <v>-1.3267545854651133E-2</v>
      </c>
      <c r="P556" s="199">
        <f>+D$11+D$12*F556+D$13*F556^2</f>
        <v>-1.5073820760441919E-2</v>
      </c>
      <c r="Q556" s="201">
        <f>+C556-15018.5</f>
        <v>39915.037199999999</v>
      </c>
      <c r="R556" s="136">
        <f>+(P556-G556)^2</f>
        <v>2.3126174125499113E-6</v>
      </c>
      <c r="S556" s="131">
        <v>1</v>
      </c>
      <c r="T556" s="136">
        <f>+S556*R556</f>
        <v>2.3126174125499113E-6</v>
      </c>
    </row>
    <row r="557" spans="1:20" ht="12.95" customHeight="1" x14ac:dyDescent="0.2">
      <c r="A557" s="52" t="s">
        <v>691</v>
      </c>
      <c r="B557" s="64" t="s">
        <v>644</v>
      </c>
      <c r="C557" s="63">
        <v>54933.655100000004</v>
      </c>
      <c r="D557" s="63">
        <v>2.0000000000000001E-4</v>
      </c>
      <c r="E557" s="129">
        <f>(C557-C$7)/C$8</f>
        <v>62824.926826206</v>
      </c>
      <c r="F557" s="129">
        <f>ROUND(2*E557,0)/2</f>
        <v>62825</v>
      </c>
      <c r="G557" s="130">
        <f>C557-(C$7+F557*C$8)</f>
        <v>-1.7367499996908009E-2</v>
      </c>
      <c r="J557" s="130"/>
      <c r="K557" s="129">
        <f>G557</f>
        <v>-1.7367499996908009E-2</v>
      </c>
      <c r="O557" s="199">
        <f ca="1">+C$11+C$12*F557</f>
        <v>-1.3266664874340348E-2</v>
      </c>
      <c r="P557" s="199">
        <f>+D$11+D$12*F557+D$13*F557^2</f>
        <v>-1.5073358144484961E-2</v>
      </c>
      <c r="Q557" s="201">
        <f>+C557-15018.5</f>
        <v>39915.155100000004</v>
      </c>
      <c r="R557" s="136">
        <f>+(P557-G557)^2</f>
        <v>5.2630868390390557E-6</v>
      </c>
      <c r="S557" s="131">
        <v>1</v>
      </c>
      <c r="T557" s="136">
        <f>+S557*R557</f>
        <v>5.2630868390390557E-6</v>
      </c>
    </row>
    <row r="558" spans="1:20" ht="12.95" customHeight="1" x14ac:dyDescent="0.2">
      <c r="A558" s="63" t="s">
        <v>685</v>
      </c>
      <c r="B558" s="64" t="s">
        <v>644</v>
      </c>
      <c r="C558" s="63">
        <v>54937.453500000003</v>
      </c>
      <c r="D558" s="63">
        <v>1E-4</v>
      </c>
      <c r="E558" s="129">
        <f>(C558-C$7)/C$8</f>
        <v>62840.930473203902</v>
      </c>
      <c r="F558" s="129">
        <f>ROUND(2*E558,0)/2</f>
        <v>62841</v>
      </c>
      <c r="G558" s="130">
        <f>C558-(C$7+F558*C$8)</f>
        <v>-1.6501899997820146E-2</v>
      </c>
      <c r="K558" s="129">
        <f>G558</f>
        <v>-1.6501899997820146E-2</v>
      </c>
      <c r="O558" s="199">
        <f ca="1">+C$11+C$12*F558</f>
        <v>-1.3238473504395304E-2</v>
      </c>
      <c r="P558" s="199">
        <f>+D$11+D$12*F558+D$13*F558^2</f>
        <v>-1.5058548638643393E-2</v>
      </c>
      <c r="Q558" s="201">
        <f>+C558-15018.5</f>
        <v>39918.953500000003</v>
      </c>
      <c r="R558" s="136">
        <f>+(P558-G558)^2</f>
        <v>2.0832631460373812E-6</v>
      </c>
      <c r="S558" s="131">
        <v>1</v>
      </c>
      <c r="T558" s="136">
        <f>+S558*R558</f>
        <v>2.0832631460373812E-6</v>
      </c>
    </row>
    <row r="559" spans="1:20" ht="12.95" customHeight="1" x14ac:dyDescent="0.2">
      <c r="A559" s="63" t="s">
        <v>685</v>
      </c>
      <c r="B559" s="64" t="s">
        <v>646</v>
      </c>
      <c r="C559" s="63">
        <v>54937.570699999997</v>
      </c>
      <c r="D559" s="63">
        <v>1.4E-3</v>
      </c>
      <c r="E559" s="129">
        <f>(C559-C$7)/C$8</f>
        <v>62841.424267282477</v>
      </c>
      <c r="F559" s="129">
        <f>ROUND(2*E559,0)/2</f>
        <v>62841.5</v>
      </c>
      <c r="G559" s="130">
        <f>C559-(C$7+F559*C$8)</f>
        <v>-1.7974850001337472E-2</v>
      </c>
      <c r="K559" s="129">
        <f>G559</f>
        <v>-1.7974850001337472E-2</v>
      </c>
      <c r="O559" s="199">
        <f ca="1">+C$11+C$12*F559</f>
        <v>-1.3237592524084518E-2</v>
      </c>
      <c r="P559" s="199">
        <f>+D$11+D$12*F559+D$13*F559^2</f>
        <v>-1.5058085660485249E-2</v>
      </c>
      <c r="Q559" s="201">
        <f>+C559-15018.5</f>
        <v>39919.070699999997</v>
      </c>
      <c r="R559" s="136">
        <f>+(P559-G559)^2</f>
        <v>8.5075142200671077E-6</v>
      </c>
      <c r="S559" s="131">
        <v>0.8</v>
      </c>
      <c r="T559" s="136">
        <f>+S559*R559</f>
        <v>6.8060113760536861E-6</v>
      </c>
    </row>
    <row r="560" spans="1:20" ht="12.95" customHeight="1" x14ac:dyDescent="0.2">
      <c r="A560" s="63" t="s">
        <v>672</v>
      </c>
      <c r="B560" s="64" t="s">
        <v>644</v>
      </c>
      <c r="C560" s="63">
        <v>54955.729299999999</v>
      </c>
      <c r="D560" s="63">
        <v>2.0000000000000001E-4</v>
      </c>
      <c r="E560" s="129">
        <f>(C560-C$7)/C$8</f>
        <v>62917.931171341079</v>
      </c>
      <c r="F560" s="129">
        <f>ROUND(2*E560,0)/2</f>
        <v>62918</v>
      </c>
      <c r="G560" s="130">
        <f>C560-(C$7+F560*C$8)</f>
        <v>-1.6336199994839262E-2</v>
      </c>
      <c r="K560" s="129">
        <f>G560</f>
        <v>-1.6336199994839262E-2</v>
      </c>
      <c r="O560" s="199">
        <f ca="1">+C$11+C$12*F560</f>
        <v>-1.3102802536534758E-2</v>
      </c>
      <c r="P560" s="199">
        <f>+D$11+D$12*F560+D$13*F560^2</f>
        <v>-1.4987120696462644E-2</v>
      </c>
      <c r="Q560" s="201">
        <f>+C560-15018.5</f>
        <v>39937.229299999999</v>
      </c>
      <c r="R560" s="136">
        <f>+(P560-G560)^2</f>
        <v>1.8200149533083482E-6</v>
      </c>
      <c r="S560" s="131">
        <v>1</v>
      </c>
      <c r="T560" s="136">
        <f>+S560*R560</f>
        <v>1.8200149533083482E-6</v>
      </c>
    </row>
    <row r="561" spans="1:21" ht="12.95" customHeight="1" x14ac:dyDescent="0.2">
      <c r="A561" s="52" t="s">
        <v>691</v>
      </c>
      <c r="B561" s="64" t="s">
        <v>644</v>
      </c>
      <c r="C561" s="63">
        <v>54964.2664</v>
      </c>
      <c r="D561" s="63">
        <v>1E-4</v>
      </c>
      <c r="E561" s="129">
        <f>(C561-C$7)/C$8</f>
        <v>62953.900193767848</v>
      </c>
      <c r="F561" s="129">
        <f>ROUND(2*E561,0)/2</f>
        <v>62954</v>
      </c>
      <c r="J561" s="130"/>
      <c r="O561" s="199">
        <f ca="1">+C$11+C$12*F561</f>
        <v>-1.3039371954158399E-2</v>
      </c>
      <c r="P561" s="199">
        <f>+D$11+D$12*F561+D$13*F561^2</f>
        <v>-1.4953636515346064E-2</v>
      </c>
      <c r="Q561" s="201">
        <f>+C561-15018.5</f>
        <v>39945.7664</v>
      </c>
      <c r="R561" s="136">
        <f>+(P561-G561)^2</f>
        <v>2.2361124503309117E-4</v>
      </c>
      <c r="T561" s="136">
        <f>+S561*R561</f>
        <v>0</v>
      </c>
      <c r="U561" s="130">
        <f>C561-(C$7+F561*C$8)</f>
        <v>-2.3688599998422433E-2</v>
      </c>
    </row>
    <row r="562" spans="1:21" ht="12.95" customHeight="1" x14ac:dyDescent="0.2">
      <c r="A562" s="63" t="s">
        <v>685</v>
      </c>
      <c r="B562" s="64" t="s">
        <v>646</v>
      </c>
      <c r="C562" s="63">
        <v>54964.390800000001</v>
      </c>
      <c r="D562" s="63">
        <v>1E-4</v>
      </c>
      <c r="E562" s="129">
        <f>(C562-C$7)/C$8</f>
        <v>62954.424323318854</v>
      </c>
      <c r="F562" s="129">
        <f>ROUND(2*E562,0)/2</f>
        <v>62954.5</v>
      </c>
      <c r="G562" s="130">
        <f>C562-(C$7+F562*C$8)</f>
        <v>-1.796154999465216E-2</v>
      </c>
      <c r="K562" s="129">
        <f>G562</f>
        <v>-1.796154999465216E-2</v>
      </c>
      <c r="O562" s="199">
        <f ca="1">+C$11+C$12*F562</f>
        <v>-1.3038490973847613E-2</v>
      </c>
      <c r="P562" s="199">
        <f>+D$11+D$12*F562+D$13*F562^2</f>
        <v>-1.4953171056658526E-2</v>
      </c>
      <c r="Q562" s="201">
        <f>+C562-15018.5</f>
        <v>39945.890800000001</v>
      </c>
      <c r="R562" s="136">
        <f>+(P562-G562)^2</f>
        <v>9.0503438345637004E-6</v>
      </c>
      <c r="S562" s="131">
        <v>1</v>
      </c>
      <c r="T562" s="136">
        <f>+S562*R562</f>
        <v>9.0503438345637004E-6</v>
      </c>
    </row>
    <row r="563" spans="1:21" ht="12.95" customHeight="1" x14ac:dyDescent="0.2">
      <c r="A563" s="52" t="s">
        <v>692</v>
      </c>
      <c r="B563" s="64" t="s">
        <v>644</v>
      </c>
      <c r="C563" s="63">
        <v>55163.883300000001</v>
      </c>
      <c r="D563" s="63">
        <v>2.0000000000000001E-4</v>
      </c>
      <c r="E563" s="129">
        <f>(C563-C$7)/C$8</f>
        <v>63794.93810510316</v>
      </c>
      <c r="F563" s="129">
        <f>ROUND(2*E563,0)/2</f>
        <v>63795</v>
      </c>
      <c r="G563" s="130">
        <f>C563-(C$7+F563*C$8)</f>
        <v>-1.4690500000142492E-2</v>
      </c>
      <c r="J563" s="130"/>
      <c r="K563" s="129">
        <f>G563</f>
        <v>-1.4690500000142492E-2</v>
      </c>
      <c r="O563" s="199">
        <f ca="1">+C$11+C$12*F563</f>
        <v>-1.155756307142182E-2</v>
      </c>
      <c r="P563" s="199">
        <f>+D$11+D$12*F563+D$13*F563^2</f>
        <v>-1.4155218292782018E-2</v>
      </c>
      <c r="Q563" s="201">
        <f>+C563-15018.5</f>
        <v>40145.383300000001</v>
      </c>
      <c r="R563" s="136">
        <f>+(P563-G563)^2</f>
        <v>2.8652650623474448E-7</v>
      </c>
      <c r="S563" s="131">
        <v>1</v>
      </c>
      <c r="T563" s="136">
        <f>+S563*R563</f>
        <v>2.8652650623474448E-7</v>
      </c>
    </row>
    <row r="564" spans="1:21" ht="12.95" customHeight="1" x14ac:dyDescent="0.2">
      <c r="A564" s="215" t="s">
        <v>680</v>
      </c>
      <c r="B564" s="89" t="s">
        <v>646</v>
      </c>
      <c r="C564" s="90">
        <v>55219.5412</v>
      </c>
      <c r="D564" s="90">
        <v>2.9999999999999997E-4</v>
      </c>
      <c r="E564" s="129">
        <f>(C564-C$7)/C$8</f>
        <v>64029.439311991497</v>
      </c>
      <c r="F564" s="129">
        <f>ROUND(2*E564,0)/2</f>
        <v>64029.5</v>
      </c>
      <c r="G564" s="130">
        <f>C564-(C$7+F564*C$8)</f>
        <v>-1.4404049994482193E-2</v>
      </c>
      <c r="K564" s="129">
        <f>G564</f>
        <v>-1.4404049994482193E-2</v>
      </c>
      <c r="O564" s="199">
        <f ca="1">+C$11+C$12*F564</f>
        <v>-1.1144383305664723E-2</v>
      </c>
      <c r="P564" s="199">
        <f>+D$11+D$12*F564+D$13*F564^2</f>
        <v>-1.3927055276152567E-2</v>
      </c>
      <c r="Q564" s="201">
        <f>+C564-15018.5</f>
        <v>40201.0412</v>
      </c>
      <c r="R564" s="136">
        <f>+(P564-G564)^2</f>
        <v>2.2752396131435959E-7</v>
      </c>
      <c r="S564" s="131">
        <v>1</v>
      </c>
      <c r="T564" s="136">
        <f>+S564*R564</f>
        <v>2.2752396131435959E-7</v>
      </c>
    </row>
    <row r="565" spans="1:21" ht="12.95" customHeight="1" x14ac:dyDescent="0.2">
      <c r="A565" s="215" t="s">
        <v>681</v>
      </c>
      <c r="B565" s="89" t="s">
        <v>646</v>
      </c>
      <c r="C565" s="90">
        <v>55279.827899999997</v>
      </c>
      <c r="D565" s="90">
        <v>1E-4</v>
      </c>
      <c r="E565" s="129">
        <f>(C565-C$7)/C$8</f>
        <v>64283.442857028494</v>
      </c>
      <c r="F565" s="129">
        <f>ROUND(2*E565,0)/2</f>
        <v>64283.5</v>
      </c>
      <c r="G565" s="130">
        <f>C565-(C$7+F565*C$8)</f>
        <v>-1.356264999776613E-2</v>
      </c>
      <c r="K565" s="129">
        <f>G565</f>
        <v>-1.356264999776613E-2</v>
      </c>
      <c r="O565" s="199">
        <f ca="1">+C$11+C$12*F565</f>
        <v>-1.0696845307787084E-2</v>
      </c>
      <c r="P565" s="199">
        <f>+D$11+D$12*F565+D$13*F565^2</f>
        <v>-1.3677195484468649E-2</v>
      </c>
      <c r="Q565" s="201">
        <f>+C565-15018.5</f>
        <v>40261.327899999997</v>
      </c>
      <c r="R565" s="136">
        <f>+(P565-G565)^2</f>
        <v>1.3120668523916998E-8</v>
      </c>
      <c r="S565" s="131">
        <v>1</v>
      </c>
      <c r="T565" s="136">
        <f>+S565*R565</f>
        <v>1.3120668523916998E-8</v>
      </c>
    </row>
    <row r="566" spans="1:21" ht="12.95" customHeight="1" x14ac:dyDescent="0.2">
      <c r="A566" s="52" t="s">
        <v>693</v>
      </c>
      <c r="B566" s="64" t="s">
        <v>644</v>
      </c>
      <c r="C566" s="63">
        <v>55280.658499999998</v>
      </c>
      <c r="D566" s="63">
        <v>1E-4</v>
      </c>
      <c r="E566" s="129">
        <f>(C566-C$7)/C$8</f>
        <v>64286.942390831275</v>
      </c>
      <c r="F566" s="129">
        <f>ROUND(2*E566,0)/2</f>
        <v>64287</v>
      </c>
      <c r="G566" s="130">
        <f>C566-(C$7+F566*C$8)</f>
        <v>-1.3673300003574695E-2</v>
      </c>
      <c r="J566" s="130"/>
      <c r="K566" s="129">
        <f>G566</f>
        <v>-1.3673300003574695E-2</v>
      </c>
      <c r="O566" s="199">
        <f ca="1">+C$11+C$12*F566</f>
        <v>-1.0690678445611612E-2</v>
      </c>
      <c r="P566" s="199">
        <f>+D$11+D$12*F566+D$13*F566^2</f>
        <v>-1.3673732750714984E-2</v>
      </c>
      <c r="Q566" s="201">
        <f>+C566-15018.5</f>
        <v>40262.158499999998</v>
      </c>
      <c r="R566" s="136">
        <f>+(P566-G566)^2</f>
        <v>1.872700874280791E-13</v>
      </c>
      <c r="S566" s="131">
        <v>1</v>
      </c>
      <c r="T566" s="136">
        <f>+S566*R566</f>
        <v>1.872700874280791E-13</v>
      </c>
    </row>
    <row r="567" spans="1:21" ht="12.95" customHeight="1" x14ac:dyDescent="0.2">
      <c r="A567" s="63" t="s">
        <v>676</v>
      </c>
      <c r="B567" s="64" t="s">
        <v>644</v>
      </c>
      <c r="C567" s="63">
        <v>55283.744200000001</v>
      </c>
      <c r="D567" s="63">
        <v>8.0000000000000004E-4</v>
      </c>
      <c r="E567" s="129">
        <f>(C567-C$7)/C$8</f>
        <v>64299.943247387055</v>
      </c>
      <c r="F567" s="129">
        <f>ROUND(2*E567,0)/2</f>
        <v>64300</v>
      </c>
      <c r="G567" s="130">
        <f>C567-(C$7+F567*C$8)</f>
        <v>-1.3469999998051208E-2</v>
      </c>
      <c r="K567" s="129">
        <f>G567</f>
        <v>-1.3469999998051208E-2</v>
      </c>
      <c r="O567" s="199">
        <f ca="1">+C$11+C$12*F567</f>
        <v>-1.0667772957531255E-2</v>
      </c>
      <c r="P567" s="199">
        <f>+D$11+D$12*F567+D$13*F567^2</f>
        <v>-1.3660866459585877E-2</v>
      </c>
      <c r="Q567" s="201">
        <f>+C567-15018.5</f>
        <v>40265.244200000001</v>
      </c>
      <c r="R567" s="136">
        <f>+(P567-G567)^2</f>
        <v>3.6430006138765455E-8</v>
      </c>
      <c r="S567" s="131">
        <v>1</v>
      </c>
      <c r="T567" s="136">
        <f>+S567*R567</f>
        <v>3.6430006138765455E-8</v>
      </c>
    </row>
    <row r="568" spans="1:21" ht="12.95" customHeight="1" x14ac:dyDescent="0.2">
      <c r="A568" s="216" t="s">
        <v>290</v>
      </c>
      <c r="B568" s="205" t="str">
        <f>IF(INT(F568)=F568,"I","II")</f>
        <v>I</v>
      </c>
      <c r="C568" s="204">
        <v>55310.089800000002</v>
      </c>
      <c r="D568" s="204" t="s">
        <v>466</v>
      </c>
      <c r="E568" s="129">
        <f>(C568-C$7)/C$8</f>
        <v>64410.944111526696</v>
      </c>
      <c r="F568" s="129">
        <f>ROUND(2*E568,0)/2</f>
        <v>64411</v>
      </c>
      <c r="G568" s="130">
        <f>C568-(C$7+F568*C$8)</f>
        <v>-1.3264899993373547E-2</v>
      </c>
      <c r="K568" s="130">
        <f>G568</f>
        <v>-1.3264899993373547E-2</v>
      </c>
      <c r="O568" s="199">
        <f ca="1">+C$11+C$12*F568</f>
        <v>-1.0472195328537492E-2</v>
      </c>
      <c r="P568" s="199">
        <f>+D$11+D$12*F568+D$13*F568^2</f>
        <v>-1.3550705985986677E-2</v>
      </c>
      <c r="Q568" s="201">
        <f>+C568-15018.5</f>
        <v>40291.589800000002</v>
      </c>
      <c r="R568" s="136">
        <f>+(P568-G568)^2</f>
        <v>8.1685065413576903E-8</v>
      </c>
      <c r="S568" s="131">
        <v>1</v>
      </c>
      <c r="T568" s="136">
        <f>+S568*R568</f>
        <v>8.1685065413576903E-8</v>
      </c>
    </row>
    <row r="569" spans="1:21" ht="12.95" customHeight="1" x14ac:dyDescent="0.2">
      <c r="A569" s="216" t="s">
        <v>290</v>
      </c>
      <c r="B569" s="205" t="str">
        <f>IF(INT(F569)=F569,"I","II")</f>
        <v>II</v>
      </c>
      <c r="C569" s="204">
        <v>55310.208899999998</v>
      </c>
      <c r="D569" s="204" t="s">
        <v>466</v>
      </c>
      <c r="E569" s="129">
        <f>(C569-C$7)/C$8</f>
        <v>64411.44591079939</v>
      </c>
      <c r="F569" s="129">
        <f>ROUND(2*E569,0)/2</f>
        <v>64411.5</v>
      </c>
      <c r="G569" s="130">
        <f>C569-(C$7+F569*C$8)</f>
        <v>-1.2837850001233164E-2</v>
      </c>
      <c r="K569" s="130">
        <f>G569</f>
        <v>-1.2837850001233164E-2</v>
      </c>
      <c r="O569" s="199">
        <f ca="1">+C$11+C$12*F569</f>
        <v>-1.0471314348226707E-2</v>
      </c>
      <c r="P569" s="199">
        <f>+D$11+D$12*F569+D$13*F569^2</f>
        <v>-1.3550208543836123E-2</v>
      </c>
      <c r="Q569" s="201">
        <f>+C569-15018.5</f>
        <v>40291.708899999998</v>
      </c>
      <c r="R569" s="136">
        <f>+(P569-G569)^2</f>
        <v>5.0745469321941148E-7</v>
      </c>
      <c r="S569" s="131">
        <v>1</v>
      </c>
      <c r="T569" s="136">
        <f>+S569*R569</f>
        <v>5.0745469321941148E-7</v>
      </c>
    </row>
    <row r="570" spans="1:21" ht="12.95" customHeight="1" x14ac:dyDescent="0.2">
      <c r="A570" s="63" t="s">
        <v>686</v>
      </c>
      <c r="B570" s="64" t="s">
        <v>646</v>
      </c>
      <c r="C570" s="63">
        <v>55310.445599999999</v>
      </c>
      <c r="D570" s="63">
        <v>1.6999999999999999E-3</v>
      </c>
      <c r="E570" s="129">
        <f>(C570-C$7)/C$8</f>
        <v>64412.443189454723</v>
      </c>
      <c r="F570" s="129">
        <f>ROUND(2*E570,0)/2</f>
        <v>64412.5</v>
      </c>
      <c r="G570" s="130">
        <f>C570-(C$7+F570*C$8)</f>
        <v>-1.3483750000887085E-2</v>
      </c>
      <c r="K570" s="129">
        <f>G570</f>
        <v>-1.3483750000887085E-2</v>
      </c>
      <c r="O570" s="199">
        <f ca="1">+C$11+C$12*F570</f>
        <v>-1.0469552387605136E-2</v>
      </c>
      <c r="P570" s="199">
        <f>+D$11+D$12*F570+D$13*F570^2</f>
        <v>-1.3549213626607631E-2</v>
      </c>
      <c r="Q570" s="201">
        <f>+C570-15018.5</f>
        <v>40291.945599999999</v>
      </c>
      <c r="R570" s="136">
        <f>+(P570-G570)^2</f>
        <v>4.2854862924798019E-9</v>
      </c>
      <c r="S570" s="131">
        <v>0.8</v>
      </c>
      <c r="T570" s="136">
        <f>+S570*R570</f>
        <v>3.4283890339838416E-9</v>
      </c>
    </row>
    <row r="571" spans="1:21" ht="12.95" customHeight="1" x14ac:dyDescent="0.2">
      <c r="A571" s="63" t="s">
        <v>686</v>
      </c>
      <c r="B571" s="64" t="s">
        <v>644</v>
      </c>
      <c r="C571" s="63">
        <v>55310.564599999998</v>
      </c>
      <c r="D571" s="63">
        <v>8.0000000000000004E-4</v>
      </c>
      <c r="E571" s="129">
        <f>(C571-C$7)/C$8</f>
        <v>64412.94456740142</v>
      </c>
      <c r="F571" s="129">
        <f>ROUND(2*E571,0)/2</f>
        <v>64413</v>
      </c>
      <c r="G571" s="130">
        <f>C571-(C$7+F571*C$8)</f>
        <v>-1.3156699998944532E-2</v>
      </c>
      <c r="K571" s="129">
        <f>G571</f>
        <v>-1.3156699998944532E-2</v>
      </c>
      <c r="O571" s="199">
        <f ca="1">+C$11+C$12*F571</f>
        <v>-1.046867140729435E-2</v>
      </c>
      <c r="P571" s="199">
        <f>+D$11+D$12*F571+D$13*F571^2</f>
        <v>-1.3548716151529708E-2</v>
      </c>
      <c r="Q571" s="201">
        <f>+C571-15018.5</f>
        <v>40292.064599999998</v>
      </c>
      <c r="R571" s="136">
        <f>+(P571-G571)^2</f>
        <v>1.536766638876837E-7</v>
      </c>
      <c r="S571" s="131">
        <v>1</v>
      </c>
      <c r="T571" s="136">
        <f>+S571*R571</f>
        <v>1.536766638876837E-7</v>
      </c>
    </row>
    <row r="572" spans="1:21" ht="12.95" customHeight="1" x14ac:dyDescent="0.2">
      <c r="A572" s="216" t="s">
        <v>303</v>
      </c>
      <c r="B572" s="205" t="str">
        <f>IF(INT(F572)=F572,"I","II")</f>
        <v>I</v>
      </c>
      <c r="C572" s="204">
        <v>55567.6126</v>
      </c>
      <c r="D572" s="204" t="s">
        <v>466</v>
      </c>
      <c r="E572" s="129">
        <f>(C572-C$7)/C$8</f>
        <v>65495.954638356947</v>
      </c>
      <c r="F572" s="129">
        <f>ROUND(2*E572,0)/2</f>
        <v>65496</v>
      </c>
      <c r="G572" s="130">
        <f>C572-(C$7+F572*C$8)</f>
        <v>-1.0766399995191023E-2</v>
      </c>
      <c r="K572" s="130">
        <f>G572</f>
        <v>-1.0766399995191023E-2</v>
      </c>
      <c r="O572" s="199">
        <f ca="1">+C$11+C$12*F572</f>
        <v>-8.5604680541389311E-3</v>
      </c>
      <c r="P572" s="199">
        <f>+D$11+D$12*F572+D$13*F572^2</f>
        <v>-1.2445426470412704E-2</v>
      </c>
      <c r="Q572" s="201">
        <f>+C572-15018.5</f>
        <v>40549.1126</v>
      </c>
      <c r="R572" s="136">
        <f>+(P572-G572)^2</f>
        <v>2.8191299044953439E-6</v>
      </c>
      <c r="S572" s="131">
        <v>1</v>
      </c>
      <c r="T572" s="136">
        <f>+S572*R572</f>
        <v>2.8191299044953439E-6</v>
      </c>
    </row>
    <row r="573" spans="1:21" ht="12.95" customHeight="1" x14ac:dyDescent="0.2">
      <c r="A573" s="216" t="s">
        <v>303</v>
      </c>
      <c r="B573" s="205" t="str">
        <f>IF(INT(F573)=F573,"I","II")</f>
        <v>I</v>
      </c>
      <c r="C573" s="204">
        <v>55567.613599999997</v>
      </c>
      <c r="D573" s="204" t="s">
        <v>466</v>
      </c>
      <c r="E573" s="129">
        <f>(C573-C$7)/C$8</f>
        <v>65495.958851616982</v>
      </c>
      <c r="F573" s="129">
        <f>ROUND(2*E573,0)/2</f>
        <v>65496</v>
      </c>
      <c r="G573" s="130">
        <f>C573-(C$7+F573*C$8)</f>
        <v>-9.7663999986252747E-3</v>
      </c>
      <c r="K573" s="130">
        <f>G573</f>
        <v>-9.7663999986252747E-3</v>
      </c>
      <c r="O573" s="199">
        <f ca="1">+C$11+C$12*F573</f>
        <v>-8.5604680541389311E-3</v>
      </c>
      <c r="P573" s="199">
        <f>+D$11+D$12*F573+D$13*F573^2</f>
        <v>-1.2445426470412704E-2</v>
      </c>
      <c r="Q573" s="201">
        <f>+C573-15018.5</f>
        <v>40549.113599999997</v>
      </c>
      <c r="R573" s="136">
        <f>+(P573-G573)^2</f>
        <v>7.1771828365378029E-6</v>
      </c>
      <c r="S573" s="131">
        <v>1</v>
      </c>
      <c r="T573" s="136">
        <f>+S573*R573</f>
        <v>7.1771828365378029E-6</v>
      </c>
    </row>
    <row r="574" spans="1:21" ht="12.95" customHeight="1" x14ac:dyDescent="0.2">
      <c r="A574" s="63" t="s">
        <v>694</v>
      </c>
      <c r="B574" s="64" t="s">
        <v>646</v>
      </c>
      <c r="C574" s="63">
        <v>55572.834699999999</v>
      </c>
      <c r="D574" s="63">
        <v>2.0000000000000001E-4</v>
      </c>
      <c r="E574" s="129">
        <f>(C574-C$7)/C$8</f>
        <v>65517.956703697018</v>
      </c>
      <c r="F574" s="129">
        <f>ROUND(2*E574,0)/2</f>
        <v>65518</v>
      </c>
      <c r="G574" s="130">
        <f>C574-(C$7+F574*C$8)</f>
        <v>-1.0276199995132629E-2</v>
      </c>
      <c r="J574" s="130"/>
      <c r="K574" s="129">
        <f>G574</f>
        <v>-1.0276199995132629E-2</v>
      </c>
      <c r="O574" s="199">
        <f ca="1">+C$11+C$12*F574</f>
        <v>-8.5217049204644874E-3</v>
      </c>
      <c r="P574" s="199">
        <f>+D$11+D$12*F574+D$13*F574^2</f>
        <v>-1.2422480663899463E-2</v>
      </c>
      <c r="Q574" s="201">
        <f>+C574-15018.5</f>
        <v>40554.334699999999</v>
      </c>
      <c r="R574" s="136">
        <f>+(P574-G574)^2</f>
        <v>4.6065207091222086E-6</v>
      </c>
      <c r="S574" s="131">
        <v>1</v>
      </c>
      <c r="T574" s="136">
        <f>+S574*R574</f>
        <v>4.6065207091222086E-6</v>
      </c>
    </row>
    <row r="575" spans="1:21" ht="12.95" customHeight="1" x14ac:dyDescent="0.2">
      <c r="A575" s="215" t="s">
        <v>680</v>
      </c>
      <c r="B575" s="89" t="s">
        <v>646</v>
      </c>
      <c r="C575" s="90">
        <v>55586.721899999997</v>
      </c>
      <c r="D575" s="90">
        <v>2.9999999999999997E-4</v>
      </c>
      <c r="E575" s="129">
        <f>(C575-C$7)/C$8</f>
        <v>65576.467088751058</v>
      </c>
      <c r="F575" s="129">
        <f>ROUND(2*E575,0)/2</f>
        <v>65576.5</v>
      </c>
      <c r="G575" s="130">
        <f>C575-(C$7+F575*C$8)</f>
        <v>-7.8113499985192902E-3</v>
      </c>
      <c r="K575" s="129">
        <f>G575</f>
        <v>-7.8113499985192902E-3</v>
      </c>
      <c r="O575" s="199">
        <f ca="1">+C$11+C$12*F575</f>
        <v>-8.4186302241029132E-3</v>
      </c>
      <c r="P575" s="199">
        <f>+D$11+D$12*F575+D$13*F575^2</f>
        <v>-1.2361362302884843E-2</v>
      </c>
      <c r="Q575" s="201">
        <f>+C575-15018.5</f>
        <v>40568.221899999997</v>
      </c>
      <c r="R575" s="136">
        <f>+(P575-G575)^2</f>
        <v>2.0702611969877926E-5</v>
      </c>
      <c r="S575" s="131">
        <v>1</v>
      </c>
      <c r="T575" s="136">
        <f>+S575*R575</f>
        <v>2.0702611969877926E-5</v>
      </c>
    </row>
    <row r="576" spans="1:21" ht="12.95" customHeight="1" x14ac:dyDescent="0.2">
      <c r="A576" s="63" t="s">
        <v>694</v>
      </c>
      <c r="B576" s="64" t="s">
        <v>646</v>
      </c>
      <c r="C576" s="63">
        <v>55594.670599999998</v>
      </c>
      <c r="D576" s="63">
        <v>1E-4</v>
      </c>
      <c r="E576" s="129">
        <f>(C576-C$7)/C$8</f>
        <v>65609.957028960693</v>
      </c>
      <c r="F576" s="129">
        <f>ROUND(2*E576,0)/2</f>
        <v>65610</v>
      </c>
      <c r="G576" s="130">
        <f>C576-(C$7+F576*C$8)</f>
        <v>-1.0198999996646307E-2</v>
      </c>
      <c r="J576" s="130"/>
      <c r="K576" s="129">
        <f>G576</f>
        <v>-1.0198999996646307E-2</v>
      </c>
      <c r="O576" s="199">
        <f ca="1">+C$11+C$12*F576</f>
        <v>-8.3596045432804689E-3</v>
      </c>
      <c r="P576" s="199">
        <f>+D$11+D$12*F576+D$13*F576^2</f>
        <v>-1.2326295244776048E-2</v>
      </c>
      <c r="Q576" s="201">
        <f>+C576-15018.5</f>
        <v>40576.170599999998</v>
      </c>
      <c r="R576" s="136">
        <f>+(P576-G576)^2</f>
        <v>4.5253850727153735E-6</v>
      </c>
      <c r="S576" s="131">
        <v>1</v>
      </c>
      <c r="T576" s="136">
        <f>+S576*R576</f>
        <v>4.5253850727153735E-6</v>
      </c>
    </row>
    <row r="577" spans="1:20" ht="12.95" customHeight="1" x14ac:dyDescent="0.2">
      <c r="A577" s="63" t="s">
        <v>694</v>
      </c>
      <c r="B577" s="64" t="s">
        <v>646</v>
      </c>
      <c r="C577" s="63">
        <v>55596.807200000003</v>
      </c>
      <c r="D577" s="63">
        <v>2.0000000000000001E-4</v>
      </c>
      <c r="E577" s="129">
        <f>(C577-C$7)/C$8</f>
        <v>65618.959080397035</v>
      </c>
      <c r="F577" s="129">
        <f>ROUND(2*E577,0)/2</f>
        <v>65619</v>
      </c>
      <c r="G577" s="130">
        <f>C577-(C$7+F577*C$8)</f>
        <v>-9.7120999926119111E-3</v>
      </c>
      <c r="J577" s="130"/>
      <c r="K577" s="129">
        <f>G577</f>
        <v>-9.7120999926119111E-3</v>
      </c>
      <c r="O577" s="199">
        <f ca="1">+C$11+C$12*F577</f>
        <v>-8.3437468976863827E-3</v>
      </c>
      <c r="P577" s="199">
        <f>+D$11+D$12*F577+D$13*F577^2</f>
        <v>-1.2316865847607883E-2</v>
      </c>
      <c r="Q577" s="201">
        <f>+C577-15018.5</f>
        <v>40578.307200000003</v>
      </c>
      <c r="R577" s="136">
        <f>+(P577-G577)^2</f>
        <v>6.7848051593528964E-6</v>
      </c>
      <c r="S577" s="131">
        <v>1</v>
      </c>
      <c r="T577" s="136">
        <f>+S577*R577</f>
        <v>6.7848051593528964E-6</v>
      </c>
    </row>
    <row r="578" spans="1:20" ht="12.95" customHeight="1" x14ac:dyDescent="0.2">
      <c r="A578" s="63" t="s">
        <v>687</v>
      </c>
      <c r="B578" s="64" t="s">
        <v>644</v>
      </c>
      <c r="C578" s="63">
        <v>55609.861199999999</v>
      </c>
      <c r="D578" s="63">
        <v>2.0000000000000001E-4</v>
      </c>
      <c r="E578" s="129">
        <f>(C578-C$7)/C$8</f>
        <v>65673.958977172151</v>
      </c>
      <c r="F578" s="129">
        <f>ROUND(2*E578,0)/2</f>
        <v>65674</v>
      </c>
      <c r="G578" s="130">
        <f>C578-(C$7+F578*C$8)</f>
        <v>-9.7365999972680584E-3</v>
      </c>
      <c r="K578" s="129">
        <f>G578</f>
        <v>-9.7365999972680584E-3</v>
      </c>
      <c r="O578" s="199">
        <f ca="1">+C$11+C$12*F578</f>
        <v>-8.2468390635002803E-3</v>
      </c>
      <c r="P578" s="199">
        <f>+D$11+D$12*F578+D$13*F578^2</f>
        <v>-1.225916448421431E-2</v>
      </c>
      <c r="Q578" s="201">
        <f>+C578-15018.5</f>
        <v>40591.361199999999</v>
      </c>
      <c r="R578" s="136">
        <f>+(P578-G578)^2</f>
        <v>6.363331590802408E-6</v>
      </c>
      <c r="S578" s="131">
        <v>1</v>
      </c>
      <c r="T578" s="136">
        <f>+S578*R578</f>
        <v>6.363331590802408E-6</v>
      </c>
    </row>
    <row r="579" spans="1:20" ht="12.95" customHeight="1" x14ac:dyDescent="0.2">
      <c r="A579" s="63" t="s">
        <v>687</v>
      </c>
      <c r="B579" s="64" t="s">
        <v>646</v>
      </c>
      <c r="C579" s="63">
        <v>55609.979500000001</v>
      </c>
      <c r="D579" s="63">
        <v>4.0000000000000002E-4</v>
      </c>
      <c r="E579" s="129">
        <f>(C579-C$7)/C$8</f>
        <v>65674.457405836816</v>
      </c>
      <c r="F579" s="129">
        <f>ROUND(2*E579,0)/2</f>
        <v>65674.5</v>
      </c>
      <c r="G579" s="130">
        <f>C579-(C$7+F579*C$8)</f>
        <v>-1.0109549999469891E-2</v>
      </c>
      <c r="K579" s="129">
        <f>G579</f>
        <v>-1.0109549999469891E-2</v>
      </c>
      <c r="O579" s="199">
        <f ca="1">+C$11+C$12*F579</f>
        <v>-8.2459580831894946E-3</v>
      </c>
      <c r="P579" s="199">
        <f>+D$11+D$12*F579+D$13*F579^2</f>
        <v>-1.2258639317208719E-2</v>
      </c>
      <c r="Q579" s="201">
        <f>+C579-15018.5</f>
        <v>40591.479500000001</v>
      </c>
      <c r="R579" s="136">
        <f>+(P579-G579)^2</f>
        <v>4.6185848956191422E-6</v>
      </c>
      <c r="S579" s="131">
        <v>1</v>
      </c>
      <c r="T579" s="136">
        <f>+S579*R579</f>
        <v>4.6185848956191422E-6</v>
      </c>
    </row>
    <row r="580" spans="1:20" ht="12.95" customHeight="1" x14ac:dyDescent="0.2">
      <c r="A580" s="52" t="s">
        <v>697</v>
      </c>
      <c r="B580" s="89" t="s">
        <v>644</v>
      </c>
      <c r="C580" s="90">
        <v>55624.576699999998</v>
      </c>
      <c r="D580" s="90">
        <v>2.9999999999999997E-4</v>
      </c>
      <c r="E580" s="129">
        <f>(C580-C$7)/C$8</f>
        <v>65735.959205530831</v>
      </c>
      <c r="F580" s="129">
        <f>ROUND(2*E580,0)/2</f>
        <v>65736</v>
      </c>
      <c r="G580" s="130">
        <f>C580-(C$7+F580*C$8)</f>
        <v>-9.6823999992921017E-3</v>
      </c>
      <c r="K580" s="129">
        <f>G580</f>
        <v>-9.6823999992921017E-3</v>
      </c>
      <c r="O580" s="199">
        <f ca="1">+C$11+C$12*F580</f>
        <v>-8.1375975049632204E-3</v>
      </c>
      <c r="P580" s="199">
        <f>+D$11+D$12*F580+D$13*F580^2</f>
        <v>-1.2193960074118437E-2</v>
      </c>
      <c r="Q580" s="201">
        <f>+C580-15018.5</f>
        <v>40606.076699999998</v>
      </c>
      <c r="R580" s="136">
        <f>+(P580-G580)^2</f>
        <v>6.3079340094616688E-6</v>
      </c>
      <c r="S580" s="131">
        <v>1</v>
      </c>
      <c r="T580" s="136">
        <f>+S580*R580</f>
        <v>6.3079340094616688E-6</v>
      </c>
    </row>
    <row r="581" spans="1:20" ht="12.95" customHeight="1" x14ac:dyDescent="0.2">
      <c r="A581" s="63" t="s">
        <v>694</v>
      </c>
      <c r="B581" s="64" t="s">
        <v>646</v>
      </c>
      <c r="C581" s="63">
        <v>55628.611499999999</v>
      </c>
      <c r="D581" s="63">
        <v>1E-4</v>
      </c>
      <c r="E581" s="129">
        <f>(C581-C$7)/C$8</f>
        <v>65752.958867206064</v>
      </c>
      <c r="F581" s="129">
        <f>ROUND(2*E581,0)/2</f>
        <v>65753</v>
      </c>
      <c r="G581" s="130">
        <f>C581-(C$7+F581*C$8)</f>
        <v>-9.7626999995554797E-3</v>
      </c>
      <c r="J581" s="130"/>
      <c r="K581" s="129">
        <f>G581</f>
        <v>-9.7626999995554797E-3</v>
      </c>
      <c r="O581" s="199">
        <f ca="1">+C$11+C$12*F581</f>
        <v>-8.1076441743966055E-3</v>
      </c>
      <c r="P581" s="199">
        <f>+D$11+D$12*F581+D$13*F581^2</f>
        <v>-1.2176051964561729E-2</v>
      </c>
      <c r="Q581" s="201">
        <f>+C581-15018.5</f>
        <v>40610.111499999999</v>
      </c>
      <c r="R581" s="136">
        <f>+(P581-G581)^2</f>
        <v>5.8242677069995258E-6</v>
      </c>
      <c r="S581" s="131">
        <v>1</v>
      </c>
      <c r="T581" s="136">
        <f>+S581*R581</f>
        <v>5.8242677069995258E-6</v>
      </c>
    </row>
    <row r="582" spans="1:20" ht="12.95" customHeight="1" x14ac:dyDescent="0.2">
      <c r="A582" s="63" t="s">
        <v>694</v>
      </c>
      <c r="B582" s="64" t="s">
        <v>646</v>
      </c>
      <c r="C582" s="63">
        <v>55637.392699999997</v>
      </c>
      <c r="D582" s="63">
        <v>1E-4</v>
      </c>
      <c r="E582" s="129">
        <f>(C582-C$7)/C$8</f>
        <v>65789.956346412553</v>
      </c>
      <c r="F582" s="129">
        <f>ROUND(2*E582,0)/2</f>
        <v>65790</v>
      </c>
      <c r="G582" s="130">
        <f>C582-(C$7+F582*C$8)</f>
        <v>-1.0361000000557397E-2</v>
      </c>
      <c r="J582" s="130"/>
      <c r="K582" s="129">
        <f>G582</f>
        <v>-1.0361000000557397E-2</v>
      </c>
      <c r="O582" s="199">
        <f ca="1">+C$11+C$12*F582</f>
        <v>-8.0424516313986755E-3</v>
      </c>
      <c r="P582" s="199">
        <f>+D$11+D$12*F582+D$13*F582^2</f>
        <v>-1.2137031631548792E-2</v>
      </c>
      <c r="Q582" s="201">
        <f>+C582-15018.5</f>
        <v>40618.892699999997</v>
      </c>
      <c r="R582" s="136">
        <f>+(P582-G582)^2</f>
        <v>3.154288354281956E-6</v>
      </c>
      <c r="S582" s="131">
        <v>1</v>
      </c>
      <c r="T582" s="136">
        <f>+S582*R582</f>
        <v>3.154288354281956E-6</v>
      </c>
    </row>
    <row r="583" spans="1:20" ht="12.95" customHeight="1" x14ac:dyDescent="0.2">
      <c r="A583" s="63" t="s">
        <v>694</v>
      </c>
      <c r="B583" s="64" t="s">
        <v>646</v>
      </c>
      <c r="C583" s="63">
        <v>55642.3773</v>
      </c>
      <c r="D583" s="63">
        <v>2.0000000000000001E-4</v>
      </c>
      <c r="E583" s="129">
        <f>(C583-C$7)/C$8</f>
        <v>65810.95776248927</v>
      </c>
      <c r="F583" s="129">
        <f>ROUND(2*E583,0)/2</f>
        <v>65811</v>
      </c>
      <c r="G583" s="130">
        <f>C583-(C$7+F583*C$8)</f>
        <v>-1.0024899995187297E-2</v>
      </c>
      <c r="J583" s="130"/>
      <c r="K583" s="129">
        <f>G583</f>
        <v>-1.0024899995187297E-2</v>
      </c>
      <c r="O583" s="199">
        <f ca="1">+C$11+C$12*F583</f>
        <v>-8.005450458345803E-3</v>
      </c>
      <c r="P583" s="199">
        <f>+D$11+D$12*F583+D$13*F583^2</f>
        <v>-1.2114858219021363E-2</v>
      </c>
      <c r="Q583" s="201">
        <f>+C583-15018.5</f>
        <v>40623.8773</v>
      </c>
      <c r="R583" s="136">
        <f>+(P583-G583)^2</f>
        <v>4.367925377371641E-6</v>
      </c>
      <c r="S583" s="131">
        <v>1</v>
      </c>
      <c r="T583" s="136">
        <f>+S583*R583</f>
        <v>4.367925377371641E-6</v>
      </c>
    </row>
    <row r="584" spans="1:20" ht="12.95" customHeight="1" x14ac:dyDescent="0.2">
      <c r="A584" s="63" t="s">
        <v>688</v>
      </c>
      <c r="B584" s="64" t="s">
        <v>644</v>
      </c>
      <c r="C584" s="63">
        <v>55642.377999999997</v>
      </c>
      <c r="D584" s="63">
        <v>6.9999999999999999E-4</v>
      </c>
      <c r="E584" s="129">
        <f>(C584-C$7)/C$8</f>
        <v>65810.960711771302</v>
      </c>
      <c r="F584" s="129">
        <f>ROUND(2*E584,0)/2</f>
        <v>65811</v>
      </c>
      <c r="G584" s="130">
        <f>C584-(C$7+F584*C$8)</f>
        <v>-9.3248999983188696E-3</v>
      </c>
      <c r="K584" s="129">
        <f>G584</f>
        <v>-9.3248999983188696E-3</v>
      </c>
      <c r="O584" s="199">
        <f ca="1">+C$11+C$12*F584</f>
        <v>-8.005450458345803E-3</v>
      </c>
      <c r="P584" s="199">
        <f>+D$11+D$12*F584+D$13*F584^2</f>
        <v>-1.2114858219021363E-2</v>
      </c>
      <c r="Q584" s="201">
        <f>+C584-15018.5</f>
        <v>40623.877999999997</v>
      </c>
      <c r="R584" s="136">
        <f>+(P584-G584)^2</f>
        <v>7.7838668732654209E-6</v>
      </c>
      <c r="S584" s="131">
        <v>1</v>
      </c>
      <c r="T584" s="136">
        <f>+S584*R584</f>
        <v>7.7838668732654209E-6</v>
      </c>
    </row>
    <row r="585" spans="1:20" ht="12.95" customHeight="1" x14ac:dyDescent="0.2">
      <c r="A585" s="63" t="s">
        <v>688</v>
      </c>
      <c r="B585" s="64" t="s">
        <v>646</v>
      </c>
      <c r="C585" s="63">
        <v>55642.494700000003</v>
      </c>
      <c r="D585" s="63">
        <v>6.9999999999999999E-4</v>
      </c>
      <c r="E585" s="129">
        <f>(C585-C$7)/C$8</f>
        <v>65811.452399219896</v>
      </c>
      <c r="F585" s="129">
        <f>ROUND(2*E585,0)/2</f>
        <v>65811.5</v>
      </c>
      <c r="G585" s="130">
        <f>C585-(C$7+F585*C$8)</f>
        <v>-1.1297849996481091E-2</v>
      </c>
      <c r="K585" s="129">
        <f>G585</f>
        <v>-1.1297849996481091E-2</v>
      </c>
      <c r="O585" s="199">
        <f ca="1">+C$11+C$12*F585</f>
        <v>-8.0045694780350174E-3</v>
      </c>
      <c r="P585" s="199">
        <f>+D$11+D$12*F585+D$13*F585^2</f>
        <v>-1.2114330044648278E-2</v>
      </c>
      <c r="Q585" s="201">
        <f>+C585-15018.5</f>
        <v>40623.994700000003</v>
      </c>
      <c r="R585" s="136">
        <f>+(P585-G585)^2</f>
        <v>6.6663966905509177E-7</v>
      </c>
      <c r="S585" s="131">
        <v>1</v>
      </c>
      <c r="T585" s="136">
        <f>+S585*R585</f>
        <v>6.6663966905509177E-7</v>
      </c>
    </row>
    <row r="586" spans="1:20" ht="12.95" customHeight="1" x14ac:dyDescent="0.2">
      <c r="A586" s="63" t="s">
        <v>682</v>
      </c>
      <c r="B586" s="64" t="s">
        <v>644</v>
      </c>
      <c r="C586" s="63">
        <v>55643.3269</v>
      </c>
      <c r="D586" s="63">
        <v>2.0000000000000001E-4</v>
      </c>
      <c r="E586" s="129">
        <f>(C586-C$7)/C$8</f>
        <v>65814.958674238747</v>
      </c>
      <c r="F586" s="129">
        <f>ROUND(2*E586,0)/2</f>
        <v>65815</v>
      </c>
      <c r="G586" s="130">
        <f>C586-(C$7+F586*C$8)</f>
        <v>-9.8084999990533106E-3</v>
      </c>
      <c r="K586" s="129">
        <f>G586</f>
        <v>-9.8084999990533106E-3</v>
      </c>
      <c r="O586" s="199">
        <f ca="1">+C$11+C$12*F586</f>
        <v>-7.9984026158595456E-3</v>
      </c>
      <c r="P586" s="199">
        <f>+D$11+D$12*F586+D$13*F586^2</f>
        <v>-1.2110632516714528E-2</v>
      </c>
      <c r="Q586" s="201">
        <f>+C586-15018.5</f>
        <v>40624.8269</v>
      </c>
      <c r="R586" s="136">
        <f>+(P586-G586)^2</f>
        <v>5.2998141288731775E-6</v>
      </c>
      <c r="S586" s="131">
        <v>1</v>
      </c>
      <c r="T586" s="136">
        <f>+S586*R586</f>
        <v>5.2998141288731775E-6</v>
      </c>
    </row>
    <row r="587" spans="1:20" ht="12.95" customHeight="1" x14ac:dyDescent="0.2">
      <c r="A587" s="63" t="s">
        <v>694</v>
      </c>
      <c r="B587" s="64" t="s">
        <v>646</v>
      </c>
      <c r="C587" s="63">
        <v>55646.411899999999</v>
      </c>
      <c r="D587" s="63">
        <v>2.9999999999999997E-4</v>
      </c>
      <c r="E587" s="129">
        <f>(C587-C$7)/C$8</f>
        <v>65827.956581512481</v>
      </c>
      <c r="F587" s="129">
        <f>ROUND(2*E587,0)/2</f>
        <v>65828</v>
      </c>
      <c r="G587" s="130">
        <f>C587-(C$7+F587*C$8)</f>
        <v>-1.0305199997674208E-2</v>
      </c>
      <c r="J587" s="130"/>
      <c r="K587" s="129">
        <f>G587</f>
        <v>-1.0305199997674208E-2</v>
      </c>
      <c r="O587" s="199">
        <f ca="1">+C$11+C$12*F587</f>
        <v>-7.9754971277791881E-3</v>
      </c>
      <c r="P587" s="199">
        <f>+D$11+D$12*F587+D$13*F587^2</f>
        <v>-1.209689413291648E-2</v>
      </c>
      <c r="Q587" s="201">
        <f>+C587-15018.5</f>
        <v>40627.911899999999</v>
      </c>
      <c r="R587" s="136">
        <f>+(P587-G587)^2</f>
        <v>3.2101678742615535E-6</v>
      </c>
      <c r="S587" s="131">
        <v>1</v>
      </c>
      <c r="T587" s="136">
        <f>+S587*R587</f>
        <v>3.2101678742615535E-6</v>
      </c>
    </row>
    <row r="588" spans="1:20" ht="12.95" customHeight="1" x14ac:dyDescent="0.2">
      <c r="A588" s="52" t="s">
        <v>700</v>
      </c>
      <c r="B588" s="64" t="s">
        <v>644</v>
      </c>
      <c r="C588" s="63">
        <v>55654.484700000001</v>
      </c>
      <c r="D588" s="63">
        <v>2.9999999999999997E-4</v>
      </c>
      <c r="E588" s="129">
        <f>(C588-C$7)/C$8</f>
        <v>65861.969387295103</v>
      </c>
      <c r="F588" s="129">
        <f>ROUND(2*E588,0)/2</f>
        <v>65862</v>
      </c>
      <c r="G588" s="130">
        <f>C588-(C$7+F588*C$8)</f>
        <v>-7.2657999990042299E-3</v>
      </c>
      <c r="K588" s="129">
        <f>G588</f>
        <v>-7.2657999990042299E-3</v>
      </c>
      <c r="M588" s="130"/>
      <c r="O588" s="199">
        <f ca="1">+C$11+C$12*F588</f>
        <v>-7.915590466645972E-3</v>
      </c>
      <c r="P588" s="199">
        <f>+D$11+D$12*F588+D$13*F588^2</f>
        <v>-1.2060927896653958E-2</v>
      </c>
      <c r="Q588" s="201">
        <f>+C588-15018.5</f>
        <v>40635.984700000001</v>
      </c>
      <c r="R588" s="136">
        <f>+(P588-G588)^2</f>
        <v>2.2993251554818705E-5</v>
      </c>
      <c r="S588" s="131">
        <v>1</v>
      </c>
      <c r="T588" s="136">
        <f>+S588*R588</f>
        <v>2.2993251554818705E-5</v>
      </c>
    </row>
    <row r="589" spans="1:20" ht="12.95" customHeight="1" x14ac:dyDescent="0.2">
      <c r="A589" s="63" t="s">
        <v>682</v>
      </c>
      <c r="B589" s="64" t="s">
        <v>646</v>
      </c>
      <c r="C589" s="63">
        <v>55656.2618</v>
      </c>
      <c r="D589" s="63">
        <v>2.0000000000000001E-4</v>
      </c>
      <c r="E589" s="129">
        <f>(C589-C$7)/C$8</f>
        <v>65869.45677174117</v>
      </c>
      <c r="F589" s="129">
        <f>ROUND(2*E589,0)/2</f>
        <v>65869.5</v>
      </c>
      <c r="G589" s="130">
        <f>C589-(C$7+F589*C$8)</f>
        <v>-1.026004999584984E-2</v>
      </c>
      <c r="K589" s="129">
        <f>G589</f>
        <v>-1.026004999584984E-2</v>
      </c>
      <c r="O589" s="199">
        <f ca="1">+C$11+C$12*F589</f>
        <v>-7.9023757619842289E-3</v>
      </c>
      <c r="P589" s="199">
        <f>+D$11+D$12*F589+D$13*F589^2</f>
        <v>-1.2052987335635021E-2</v>
      </c>
      <c r="Q589" s="201">
        <f>+C589-15018.5</f>
        <v>40637.7618</v>
      </c>
      <c r="R589" s="136">
        <f>+(P589-G589)^2</f>
        <v>3.2146243043959601E-6</v>
      </c>
      <c r="S589" s="131">
        <v>1</v>
      </c>
      <c r="T589" s="136">
        <f>+S589*R589</f>
        <v>3.2146243043959601E-6</v>
      </c>
    </row>
    <row r="590" spans="1:20" ht="12.95" customHeight="1" x14ac:dyDescent="0.2">
      <c r="A590" s="63" t="s">
        <v>682</v>
      </c>
      <c r="B590" s="64" t="s">
        <v>644</v>
      </c>
      <c r="C590" s="63">
        <v>55656.381099999999</v>
      </c>
      <c r="D590" s="63">
        <v>1E-4</v>
      </c>
      <c r="E590" s="129">
        <f>(C590-C$7)/C$8</f>
        <v>65869.959413665885</v>
      </c>
      <c r="F590" s="129">
        <f>ROUND(2*E590,0)/2</f>
        <v>65870</v>
      </c>
      <c r="G590" s="130">
        <f>C590-(C$7+F590*C$8)</f>
        <v>-9.6329999942099676E-3</v>
      </c>
      <c r="K590" s="129">
        <f>G590</f>
        <v>-9.6329999942099676E-3</v>
      </c>
      <c r="O590" s="199">
        <f ca="1">+C$11+C$12*F590</f>
        <v>-7.9014947816734432E-3</v>
      </c>
      <c r="P590" s="199">
        <f>+D$11+D$12*F590+D$13*F590^2</f>
        <v>-1.2052457877094067E-2</v>
      </c>
      <c r="Q590" s="201">
        <f>+C590-15018.5</f>
        <v>40637.881099999999</v>
      </c>
      <c r="R590" s="136">
        <f>+(P590-G590)^2</f>
        <v>5.8537764470500067E-6</v>
      </c>
      <c r="S590" s="131">
        <v>1</v>
      </c>
      <c r="T590" s="136">
        <f>+S590*R590</f>
        <v>5.8537764470500067E-6</v>
      </c>
    </row>
    <row r="591" spans="1:20" ht="12.95" customHeight="1" x14ac:dyDescent="0.2">
      <c r="A591" s="63" t="s">
        <v>682</v>
      </c>
      <c r="B591" s="64" t="s">
        <v>646</v>
      </c>
      <c r="C591" s="63">
        <v>55656.498800000001</v>
      </c>
      <c r="D591" s="63">
        <v>1E-4</v>
      </c>
      <c r="E591" s="129">
        <f>(C591-C$7)/C$8</f>
        <v>65870.455314374529</v>
      </c>
      <c r="F591" s="129">
        <f>ROUND(2*E591,0)/2</f>
        <v>65870.5</v>
      </c>
      <c r="G591" s="130">
        <f>C591-(C$7+F591*C$8)</f>
        <v>-1.0605949995806441E-2</v>
      </c>
      <c r="K591" s="129">
        <f>G591</f>
        <v>-1.0605949995806441E-2</v>
      </c>
      <c r="O591" s="199">
        <f ca="1">+C$11+C$12*F591</f>
        <v>-7.9006138013626576E-3</v>
      </c>
      <c r="P591" s="199">
        <f>+D$11+D$12*F591+D$13*F591^2</f>
        <v>-1.2051928407577336E-2</v>
      </c>
      <c r="Q591" s="201">
        <f>+C591-15018.5</f>
        <v>40637.998800000001</v>
      </c>
      <c r="R591" s="136">
        <f>+(P591-G591)^2</f>
        <v>2.0908535673074818E-6</v>
      </c>
      <c r="S591" s="131">
        <v>1</v>
      </c>
      <c r="T591" s="136">
        <f>+S591*R591</f>
        <v>2.0908535673074818E-6</v>
      </c>
    </row>
    <row r="592" spans="1:20" ht="12.95" customHeight="1" x14ac:dyDescent="0.2">
      <c r="A592" s="63" t="s">
        <v>682</v>
      </c>
      <c r="B592" s="64" t="s">
        <v>646</v>
      </c>
      <c r="C592" s="63">
        <v>55659.347099999999</v>
      </c>
      <c r="D592" s="63">
        <v>1E-4</v>
      </c>
      <c r="E592" s="129">
        <f>(C592-C$7)/C$8</f>
        <v>65882.455942992921</v>
      </c>
      <c r="F592" s="129">
        <f>ROUND(2*E592,0)/2</f>
        <v>65882.5</v>
      </c>
      <c r="G592" s="130">
        <f>C592-(C$7+F592*C$8)</f>
        <v>-1.0456749994773418E-2</v>
      </c>
      <c r="K592" s="129">
        <f>G592</f>
        <v>-1.0456749994773418E-2</v>
      </c>
      <c r="O592" s="199">
        <f ca="1">+C$11+C$12*F592</f>
        <v>-7.8794702739038713E-3</v>
      </c>
      <c r="P592" s="199">
        <f>+D$11+D$12*F592+D$13*F592^2</f>
        <v>-1.2039217846437453E-2</v>
      </c>
      <c r="Q592" s="201">
        <f>+C592-15018.5</f>
        <v>40640.847099999999</v>
      </c>
      <c r="R592" s="136">
        <f>+(P592-G592)^2</f>
        <v>2.5042045015501862E-6</v>
      </c>
      <c r="S592" s="131">
        <v>1</v>
      </c>
      <c r="T592" s="136">
        <f>+S592*R592</f>
        <v>2.5042045015501862E-6</v>
      </c>
    </row>
    <row r="593" spans="1:20" ht="12.95" customHeight="1" x14ac:dyDescent="0.2">
      <c r="A593" s="63" t="s">
        <v>682</v>
      </c>
      <c r="B593" s="64" t="s">
        <v>644</v>
      </c>
      <c r="C593" s="63">
        <v>55659.466500000002</v>
      </c>
      <c r="D593" s="63">
        <v>1E-4</v>
      </c>
      <c r="E593" s="129">
        <f>(C593-C$7)/C$8</f>
        <v>65882.959006243647</v>
      </c>
      <c r="F593" s="129">
        <f>ROUND(2*E593,0)/2</f>
        <v>65883</v>
      </c>
      <c r="G593" s="130">
        <f>C593-(C$7+F593*C$8)</f>
        <v>-9.7296999956597574E-3</v>
      </c>
      <c r="K593" s="129">
        <f>G593</f>
        <v>-9.7296999956597574E-3</v>
      </c>
      <c r="O593" s="199">
        <f ca="1">+C$11+C$12*F593</f>
        <v>-7.8785892935930857E-3</v>
      </c>
      <c r="P593" s="199">
        <f>+D$11+D$12*F593+D$13*F593^2</f>
        <v>-1.2038688102525882E-2</v>
      </c>
      <c r="Q593" s="201">
        <f>+C593-15018.5</f>
        <v>40640.966500000002</v>
      </c>
      <c r="R593" s="136">
        <f>+(P593-G593)^2</f>
        <v>5.3314260776492117E-6</v>
      </c>
      <c r="S593" s="131">
        <v>1</v>
      </c>
      <c r="T593" s="136">
        <f>+S593*R593</f>
        <v>5.3314260776492117E-6</v>
      </c>
    </row>
    <row r="594" spans="1:20" ht="12.95" customHeight="1" x14ac:dyDescent="0.2">
      <c r="A594" s="63" t="s">
        <v>682</v>
      </c>
      <c r="B594" s="64" t="s">
        <v>646</v>
      </c>
      <c r="C594" s="63">
        <v>55659.584499999997</v>
      </c>
      <c r="D594" s="63">
        <v>1E-4</v>
      </c>
      <c r="E594" s="129">
        <f>(C594-C$7)/C$8</f>
        <v>65883.45617093028</v>
      </c>
      <c r="F594" s="129">
        <f>ROUND(2*E594,0)/2</f>
        <v>65883.5</v>
      </c>
      <c r="G594" s="130">
        <f>C594-(C$7+F594*C$8)</f>
        <v>-1.040264999755891E-2</v>
      </c>
      <c r="K594" s="129">
        <f>G594</f>
        <v>-1.040264999755891E-2</v>
      </c>
      <c r="O594" s="199">
        <f ca="1">+C$11+C$12*F594</f>
        <v>-7.8777083132823139E-3</v>
      </c>
      <c r="P594" s="199">
        <f>+D$11+D$12*F594+D$13*F594^2</f>
        <v>-1.2038158347638495E-2</v>
      </c>
      <c r="Q594" s="201">
        <f>+C594-15018.5</f>
        <v>40641.084499999997</v>
      </c>
      <c r="R594" s="136">
        <f>+(P594-G594)^2</f>
        <v>2.6748875631800435E-6</v>
      </c>
      <c r="S594" s="131">
        <v>1</v>
      </c>
      <c r="T594" s="136">
        <f>+S594*R594</f>
        <v>2.6748875631800435E-6</v>
      </c>
    </row>
    <row r="595" spans="1:20" ht="12.95" customHeight="1" x14ac:dyDescent="0.2">
      <c r="A595" s="63" t="s">
        <v>682</v>
      </c>
      <c r="B595" s="64" t="s">
        <v>644</v>
      </c>
      <c r="C595" s="63">
        <v>55661.364999999998</v>
      </c>
      <c r="D595" s="63">
        <v>2.0000000000000001E-4</v>
      </c>
      <c r="E595" s="129">
        <f>(C595-C$7)/C$8</f>
        <v>65890.957880460541</v>
      </c>
      <c r="F595" s="129">
        <f>ROUND(2*E595,0)/2</f>
        <v>65891</v>
      </c>
      <c r="G595" s="130">
        <f>C595-(C$7+F595*C$8)</f>
        <v>-9.9969000002602115E-3</v>
      </c>
      <c r="K595" s="129">
        <f>G595</f>
        <v>-9.9969000002602115E-3</v>
      </c>
      <c r="O595" s="199">
        <f ca="1">+C$11+C$12*F595</f>
        <v>-7.8644936086205708E-3</v>
      </c>
      <c r="P595" s="199">
        <f>+D$11+D$12*F595+D$13*F595^2</f>
        <v>-1.2030210707232578E-2</v>
      </c>
      <c r="Q595" s="201">
        <f>+C595-15018.5</f>
        <v>40642.864999999998</v>
      </c>
      <c r="R595" s="136">
        <f>+(P595-G595)^2</f>
        <v>4.1343524310884629E-6</v>
      </c>
      <c r="S595" s="131">
        <v>1</v>
      </c>
      <c r="T595" s="136">
        <f>+S595*R595</f>
        <v>4.1343524310884629E-6</v>
      </c>
    </row>
    <row r="596" spans="1:20" ht="12.95" customHeight="1" x14ac:dyDescent="0.2">
      <c r="A596" s="63" t="s">
        <v>682</v>
      </c>
      <c r="B596" s="64" t="s">
        <v>646</v>
      </c>
      <c r="C596" s="63">
        <v>55661.483200000002</v>
      </c>
      <c r="D596" s="63">
        <v>1E-4</v>
      </c>
      <c r="E596" s="129">
        <f>(C596-C$7)/C$8</f>
        <v>65891.455887799224</v>
      </c>
      <c r="F596" s="129">
        <f>ROUND(2*E596,0)/2</f>
        <v>65891.5</v>
      </c>
      <c r="G596" s="130">
        <f>C596-(C$7+F596*C$8)</f>
        <v>-1.0469849992659874E-2</v>
      </c>
      <c r="K596" s="129">
        <f>G596</f>
        <v>-1.0469849992659874E-2</v>
      </c>
      <c r="O596" s="199">
        <f ca="1">+C$11+C$12*F596</f>
        <v>-7.8636126283097851E-3</v>
      </c>
      <c r="P596" s="199">
        <f>+D$11+D$12*F596+D$13*F596^2</f>
        <v>-1.2029680776732513E-2</v>
      </c>
      <c r="Q596" s="201">
        <f>+C596-15018.5</f>
        <v>40642.983200000002</v>
      </c>
      <c r="R596" s="136">
        <f>+(P596-G596)^2</f>
        <v>2.4330720749406616E-6</v>
      </c>
      <c r="S596" s="131">
        <v>1</v>
      </c>
      <c r="T596" s="136">
        <f>+S596*R596</f>
        <v>2.4330720749406616E-6</v>
      </c>
    </row>
    <row r="597" spans="1:20" ht="12.95" customHeight="1" x14ac:dyDescent="0.2">
      <c r="A597" s="63" t="s">
        <v>682</v>
      </c>
      <c r="B597" s="64" t="s">
        <v>644</v>
      </c>
      <c r="C597" s="63">
        <v>55662.3145</v>
      </c>
      <c r="D597" s="63">
        <v>1E-4</v>
      </c>
      <c r="E597" s="129">
        <f>(C597-C$7)/C$8</f>
        <v>65894.958370884022</v>
      </c>
      <c r="F597" s="129">
        <f>ROUND(2*E597,0)/2</f>
        <v>65895</v>
      </c>
      <c r="G597" s="130">
        <f>C597-(C$7+F597*C$8)</f>
        <v>-9.8804999943240546E-3</v>
      </c>
      <c r="K597" s="129">
        <f>G597</f>
        <v>-9.8804999943240546E-3</v>
      </c>
      <c r="O597" s="199">
        <f ca="1">+C$11+C$12*F597</f>
        <v>-7.8574457661342995E-3</v>
      </c>
      <c r="P597" s="199">
        <f>+D$11+D$12*F597+D$13*F597^2</f>
        <v>-1.2025970955909723E-2</v>
      </c>
      <c r="Q597" s="201">
        <f>+C597-15018.5</f>
        <v>40643.8145</v>
      </c>
      <c r="R597" s="136">
        <f>+(P597-G597)^2</f>
        <v>4.6030456470073344E-6</v>
      </c>
      <c r="S597" s="131">
        <v>1</v>
      </c>
      <c r="T597" s="136">
        <f>+S597*R597</f>
        <v>4.6030456470073344E-6</v>
      </c>
    </row>
    <row r="598" spans="1:20" ht="12.95" customHeight="1" x14ac:dyDescent="0.2">
      <c r="A598" s="63" t="s">
        <v>688</v>
      </c>
      <c r="B598" s="64" t="s">
        <v>646</v>
      </c>
      <c r="C598" s="63">
        <v>55662.433299999997</v>
      </c>
      <c r="D598" s="63">
        <v>8.9999999999999998E-4</v>
      </c>
      <c r="E598" s="129">
        <f>(C598-C$7)/C$8</f>
        <v>65895.458906178697</v>
      </c>
      <c r="F598" s="129">
        <f>ROUND(2*E598,0)/2</f>
        <v>65895.5</v>
      </c>
      <c r="G598" s="130">
        <f>C598-(C$7+F598*C$8)</f>
        <v>-9.7534500018809922E-3</v>
      </c>
      <c r="K598" s="129">
        <f>G598</f>
        <v>-9.7534500018809922E-3</v>
      </c>
      <c r="O598" s="199">
        <f ca="1">+C$11+C$12*F598</f>
        <v>-7.8565647858235277E-3</v>
      </c>
      <c r="P598" s="199">
        <f>+D$11+D$12*F598+D$13*F598^2</f>
        <v>-1.2025440937603313E-2</v>
      </c>
      <c r="Q598" s="201">
        <f>+C598-15018.5</f>
        <v>40643.933299999997</v>
      </c>
      <c r="R598" s="136">
        <f>+(P598-G598)^2</f>
        <v>5.1619428120043855E-6</v>
      </c>
      <c r="S598" s="131">
        <v>1</v>
      </c>
      <c r="T598" s="136">
        <f>+S598*R598</f>
        <v>5.1619428120043855E-6</v>
      </c>
    </row>
    <row r="599" spans="1:20" ht="12.95" customHeight="1" x14ac:dyDescent="0.2">
      <c r="A599" s="63" t="s">
        <v>688</v>
      </c>
      <c r="B599" s="64" t="s">
        <v>644</v>
      </c>
      <c r="C599" s="63">
        <v>55662.552600000003</v>
      </c>
      <c r="D599" s="63">
        <v>1.1999999999999999E-3</v>
      </c>
      <c r="E599" s="129">
        <f>(C599-C$7)/C$8</f>
        <v>65895.961548103442</v>
      </c>
      <c r="F599" s="129">
        <f>ROUND(2*E599,0)/2</f>
        <v>65896</v>
      </c>
      <c r="G599" s="130">
        <f>C599-(C$7+F599*C$8)</f>
        <v>-9.1263999929651618E-3</v>
      </c>
      <c r="K599" s="129">
        <f>G599</f>
        <v>-9.1263999929651618E-3</v>
      </c>
      <c r="O599" s="199">
        <f ca="1">+C$11+C$12*F599</f>
        <v>-7.855683805512742E-3</v>
      </c>
      <c r="P599" s="199">
        <f>+D$11+D$12*F599+D$13*F599^2</f>
        <v>-1.2024910908321099E-2</v>
      </c>
      <c r="Q599" s="201">
        <f>+C599-15018.5</f>
        <v>40644.052600000003</v>
      </c>
      <c r="R599" s="136">
        <f>+(P599-G599)^2</f>
        <v>8.4013655264375105E-6</v>
      </c>
      <c r="S599" s="131">
        <v>0.8</v>
      </c>
      <c r="T599" s="136">
        <f>+S599*R599</f>
        <v>6.7210924211500089E-6</v>
      </c>
    </row>
    <row r="600" spans="1:20" ht="12.95" customHeight="1" x14ac:dyDescent="0.2">
      <c r="A600" s="63" t="s">
        <v>682</v>
      </c>
      <c r="B600" s="64" t="s">
        <v>646</v>
      </c>
      <c r="C600" s="63">
        <v>55663.382100000003</v>
      </c>
      <c r="D600" s="63">
        <v>1E-4</v>
      </c>
      <c r="E600" s="129">
        <f>(C600-C$7)/C$8</f>
        <v>65899.456447320161</v>
      </c>
      <c r="F600" s="129">
        <f>ROUND(2*E600,0)/2</f>
        <v>65899.5</v>
      </c>
      <c r="G600" s="130">
        <f>C600-(C$7+F600*C$8)</f>
        <v>-1.0337049992813263E-2</v>
      </c>
      <c r="K600" s="129">
        <f>G600</f>
        <v>-1.0337049992813263E-2</v>
      </c>
      <c r="O600" s="199">
        <f ca="1">+C$11+C$12*F600</f>
        <v>-7.8495169433372564E-3</v>
      </c>
      <c r="P600" s="199">
        <f>+D$11+D$12*F600+D$13*F600^2</f>
        <v>-1.2021200396023307E-2</v>
      </c>
      <c r="Q600" s="201">
        <f>+C600-15018.5</f>
        <v>40644.882100000003</v>
      </c>
      <c r="R600" s="136">
        <f>+(P600-G600)^2</f>
        <v>2.8363625806325539E-6</v>
      </c>
      <c r="S600" s="131">
        <v>1</v>
      </c>
      <c r="T600" s="136">
        <f>+S600*R600</f>
        <v>2.8363625806325539E-6</v>
      </c>
    </row>
    <row r="601" spans="1:20" ht="12.95" customHeight="1" x14ac:dyDescent="0.2">
      <c r="A601" s="63" t="s">
        <v>682</v>
      </c>
      <c r="B601" s="64" t="s">
        <v>644</v>
      </c>
      <c r="C601" s="63">
        <v>55663.501400000001</v>
      </c>
      <c r="D601" s="63">
        <v>1E-4</v>
      </c>
      <c r="E601" s="129">
        <f>(C601-C$7)/C$8</f>
        <v>65899.959089244876</v>
      </c>
      <c r="F601" s="129">
        <f>ROUND(2*E601,0)/2</f>
        <v>65900</v>
      </c>
      <c r="G601" s="130">
        <f>C601-(C$7+F601*C$8)</f>
        <v>-9.7099999984493479E-3</v>
      </c>
      <c r="K601" s="129">
        <f>G601</f>
        <v>-9.7099999984493479E-3</v>
      </c>
      <c r="O601" s="199">
        <f ca="1">+C$11+C$12*F601</f>
        <v>-7.8486359630264846E-3</v>
      </c>
      <c r="P601" s="199">
        <f>+D$11+D$12*F601+D$13*F601^2</f>
        <v>-1.2020670278934747E-2</v>
      </c>
      <c r="Q601" s="201">
        <f>+C601-15018.5</f>
        <v>40645.001400000001</v>
      </c>
      <c r="R601" s="136">
        <f>+(P601-G601)^2</f>
        <v>5.3391971451184751E-6</v>
      </c>
      <c r="S601" s="131">
        <v>1</v>
      </c>
      <c r="T601" s="136">
        <f>+S601*R601</f>
        <v>5.3391971451184751E-6</v>
      </c>
    </row>
    <row r="602" spans="1:20" ht="12.95" customHeight="1" x14ac:dyDescent="0.2">
      <c r="A602" s="63" t="s">
        <v>688</v>
      </c>
      <c r="B602" s="64" t="s">
        <v>644</v>
      </c>
      <c r="C602" s="63">
        <v>55675.3704</v>
      </c>
      <c r="D602" s="63">
        <v>1.6000000000000001E-3</v>
      </c>
      <c r="E602" s="129">
        <f>(C602-C$7)/C$8</f>
        <v>65949.966272853257</v>
      </c>
      <c r="F602" s="129">
        <f>ROUND(2*E602,0)/2</f>
        <v>65950</v>
      </c>
      <c r="G602" s="130">
        <f>C602-(C$7+F602*C$8)</f>
        <v>-8.0049999960465357E-3</v>
      </c>
      <c r="K602" s="129">
        <f>G602</f>
        <v>-8.0049999960465357E-3</v>
      </c>
      <c r="O602" s="199">
        <f ca="1">+C$11+C$12*F602</f>
        <v>-7.7605379319481971E-3</v>
      </c>
      <c r="P602" s="199">
        <f>+D$11+D$12*F602+D$13*F602^2</f>
        <v>-1.1967603142319122E-2</v>
      </c>
      <c r="Q602" s="201">
        <f>+C602-15018.5</f>
        <v>40656.8704</v>
      </c>
      <c r="R602" s="136">
        <f>+(P602-G602)^2</f>
        <v>1.57022236948494E-5</v>
      </c>
      <c r="S602" s="131">
        <v>0.8</v>
      </c>
      <c r="T602" s="136">
        <f>+S602*R602</f>
        <v>1.2561778955879521E-5</v>
      </c>
    </row>
    <row r="603" spans="1:20" ht="12.95" customHeight="1" x14ac:dyDescent="0.2">
      <c r="A603" s="63" t="s">
        <v>688</v>
      </c>
      <c r="B603" s="64" t="s">
        <v>646</v>
      </c>
      <c r="C603" s="63">
        <v>55675.487000000001</v>
      </c>
      <c r="D603" s="63">
        <v>5.9999999999999995E-4</v>
      </c>
      <c r="E603" s="129">
        <f>(C603-C$7)/C$8</f>
        <v>65950.457538975839</v>
      </c>
      <c r="F603" s="129">
        <f>ROUND(2*E603,0)/2</f>
        <v>65950.5</v>
      </c>
      <c r="G603" s="130">
        <f>C603-(C$7+F603*C$8)</f>
        <v>-1.0077949998958502E-2</v>
      </c>
      <c r="K603" s="129">
        <f>G603</f>
        <v>-1.0077949998958502E-2</v>
      </c>
      <c r="O603" s="199">
        <f ca="1">+C$11+C$12*F603</f>
        <v>-7.7596569516374253E-3</v>
      </c>
      <c r="P603" s="199">
        <f>+D$11+D$12*F603+D$13*F603^2</f>
        <v>-1.196707191667537E-2</v>
      </c>
      <c r="Q603" s="201">
        <f>+C603-15018.5</f>
        <v>40656.987000000001</v>
      </c>
      <c r="R603" s="136">
        <f>+(P603-G603)^2</f>
        <v>3.5687816199982584E-6</v>
      </c>
      <c r="S603" s="131">
        <v>1</v>
      </c>
      <c r="T603" s="136">
        <f>+S603*R603</f>
        <v>3.5687816199982584E-6</v>
      </c>
    </row>
    <row r="604" spans="1:20" ht="12.95" customHeight="1" x14ac:dyDescent="0.2">
      <c r="A604" s="63" t="s">
        <v>688</v>
      </c>
      <c r="B604" s="64" t="s">
        <v>644</v>
      </c>
      <c r="C604" s="63">
        <v>55675.606699999997</v>
      </c>
      <c r="D604" s="63">
        <v>4.0000000000000002E-4</v>
      </c>
      <c r="E604" s="129">
        <f>(C604-C$7)/C$8</f>
        <v>65950.961866204554</v>
      </c>
      <c r="F604" s="129">
        <f>ROUND(2*E604,0)/2</f>
        <v>65951</v>
      </c>
      <c r="G604" s="130">
        <f>C604-(C$7+F604*C$8)</f>
        <v>-9.0509000001475215E-3</v>
      </c>
      <c r="K604" s="129">
        <f>G604</f>
        <v>-9.0509000001475215E-3</v>
      </c>
      <c r="O604" s="199">
        <f ca="1">+C$11+C$12*F604</f>
        <v>-7.7587759713266397E-3</v>
      </c>
      <c r="P604" s="199">
        <f>+D$11+D$12*F604+D$13*F604^2</f>
        <v>-1.1966540680055843E-2</v>
      </c>
      <c r="Q604" s="201">
        <f>+C604-15018.5</f>
        <v>40657.106699999997</v>
      </c>
      <c r="R604" s="136">
        <f>+(P604-G604)^2</f>
        <v>8.5009605743362576E-6</v>
      </c>
      <c r="S604" s="131">
        <v>1</v>
      </c>
      <c r="T604" s="136">
        <f>+S604*R604</f>
        <v>8.5009605743362576E-6</v>
      </c>
    </row>
    <row r="605" spans="1:20" ht="12.95" customHeight="1" x14ac:dyDescent="0.2">
      <c r="A605" s="63" t="s">
        <v>687</v>
      </c>
      <c r="B605" s="64" t="s">
        <v>646</v>
      </c>
      <c r="C605" s="63">
        <v>55679.756500000003</v>
      </c>
      <c r="D605" s="63">
        <v>5.9999999999999995E-4</v>
      </c>
      <c r="E605" s="129">
        <f>(C605-C$7)/C$8</f>
        <v>65968.446052786268</v>
      </c>
      <c r="F605" s="129">
        <f>ROUND(2*E605,0)/2</f>
        <v>65968.5</v>
      </c>
      <c r="G605" s="130">
        <f>C605-(C$7+F605*C$8)</f>
        <v>-1.2804149992007297E-2</v>
      </c>
      <c r="K605" s="129">
        <f>G605</f>
        <v>-1.2804149992007297E-2</v>
      </c>
      <c r="O605" s="199">
        <f ca="1">+C$11+C$12*F605</f>
        <v>-7.727941660449239E-3</v>
      </c>
      <c r="P605" s="199">
        <f>+D$11+D$12*F605+D$13*F605^2</f>
        <v>-1.1947940483622049E-2</v>
      </c>
      <c r="Q605" s="201">
        <f>+C605-15018.5</f>
        <v>40661.256500000003</v>
      </c>
      <c r="R605" s="136">
        <f>+(P605-G605)^2</f>
        <v>7.3309472224930672E-7</v>
      </c>
      <c r="S605" s="131">
        <v>1</v>
      </c>
      <c r="T605" s="136">
        <f>+S605*R605</f>
        <v>7.3309472224930672E-7</v>
      </c>
    </row>
    <row r="606" spans="1:20" ht="12.95" customHeight="1" x14ac:dyDescent="0.2">
      <c r="A606" s="63" t="s">
        <v>687</v>
      </c>
      <c r="B606" s="64" t="s">
        <v>644</v>
      </c>
      <c r="C606" s="63">
        <v>55679.8802</v>
      </c>
      <c r="D606" s="63">
        <v>5.9999999999999995E-4</v>
      </c>
      <c r="E606" s="129">
        <f>(C606-C$7)/C$8</f>
        <v>65968.967233055228</v>
      </c>
      <c r="F606" s="129">
        <f>ROUND(2*E606,0)/2</f>
        <v>65969</v>
      </c>
      <c r="G606" s="130">
        <f>C606-(C$7+F606*C$8)</f>
        <v>-7.7770999996573664E-3</v>
      </c>
      <c r="K606" s="129">
        <f>G606</f>
        <v>-7.7770999996573664E-3</v>
      </c>
      <c r="O606" s="199">
        <f ca="1">+C$11+C$12*F606</f>
        <v>-7.7270606801384534E-3</v>
      </c>
      <c r="P606" s="199">
        <f>+D$11+D$12*F606+D$13*F606^2</f>
        <v>-1.1947408851873939E-2</v>
      </c>
      <c r="Q606" s="201">
        <f>+C606-15018.5</f>
        <v>40661.3802</v>
      </c>
      <c r="R606" s="136">
        <f>+(P606-G606)^2</f>
        <v>1.7391475922875907E-5</v>
      </c>
      <c r="S606" s="131">
        <v>1</v>
      </c>
      <c r="T606" s="136">
        <f>+S606*R606</f>
        <v>1.7391475922875907E-5</v>
      </c>
    </row>
    <row r="607" spans="1:20" ht="12.95" customHeight="1" x14ac:dyDescent="0.2">
      <c r="A607" s="216" t="s">
        <v>405</v>
      </c>
      <c r="B607" s="205" t="str">
        <f>IF(INT(F607)=F607,"I","II")</f>
        <v>I</v>
      </c>
      <c r="C607" s="204">
        <v>55690.088100000001</v>
      </c>
      <c r="D607" s="204" t="s">
        <v>466</v>
      </c>
      <c r="E607" s="129">
        <f>(C607-C$7)/C$8</f>
        <v>66011.975770384088</v>
      </c>
      <c r="F607" s="129">
        <f>ROUND(2*E607,0)/2</f>
        <v>66012</v>
      </c>
      <c r="G607" s="130">
        <f>C607-(C$7+F607*C$8)</f>
        <v>-5.7507999954395927E-3</v>
      </c>
      <c r="K607" s="130">
        <f>G607</f>
        <v>-5.7507999954395927E-3</v>
      </c>
      <c r="O607" s="199">
        <f ca="1">+C$11+C$12*F607</f>
        <v>-7.6512963734111372E-3</v>
      </c>
      <c r="P607" s="199">
        <f>+D$11+D$12*F607+D$13*F607^2</f>
        <v>-1.1901647461092013E-2</v>
      </c>
      <c r="Q607" s="201">
        <f>+C607-15018.5</f>
        <v>40671.588100000001</v>
      </c>
      <c r="R607" s="136">
        <f>+(P607-G607)^2</f>
        <v>3.7832924545722803E-5</v>
      </c>
      <c r="S607" s="131">
        <v>1</v>
      </c>
      <c r="T607" s="136">
        <f>+S607*R607</f>
        <v>3.7832924545722803E-5</v>
      </c>
    </row>
    <row r="608" spans="1:20" ht="12.95" customHeight="1" x14ac:dyDescent="0.2">
      <c r="A608" s="52" t="s">
        <v>1739</v>
      </c>
      <c r="B608" s="64" t="s">
        <v>644</v>
      </c>
      <c r="C608" s="63">
        <v>55921.972600000001</v>
      </c>
      <c r="D608" s="63">
        <v>2.0000000000000001E-4</v>
      </c>
      <c r="E608" s="129">
        <f>(C608-C$7)/C$8</f>
        <v>66988.965471912525</v>
      </c>
      <c r="F608" s="129">
        <f>ROUND(2*E608,0)/2</f>
        <v>66989</v>
      </c>
      <c r="G608" s="130">
        <f>C608-(C$7+F608*C$8)</f>
        <v>-8.1950999956461601E-3</v>
      </c>
      <c r="J608" s="130"/>
      <c r="K608" s="129">
        <f>G608</f>
        <v>-8.1950999956461601E-3</v>
      </c>
      <c r="O608" s="199">
        <f ca="1">+C$11+C$12*F608</f>
        <v>-5.9298608461416658E-3</v>
      </c>
      <c r="P608" s="199">
        <f>+D$11+D$12*F608+D$13*F608^2</f>
        <v>-1.0840030458765249E-2</v>
      </c>
      <c r="Q608" s="201">
        <f>+C608-15018.5</f>
        <v>40903.472600000001</v>
      </c>
      <c r="R608" s="136">
        <f>+(P608-G608)^2</f>
        <v>6.9956571547353559E-6</v>
      </c>
      <c r="S608" s="131">
        <v>1</v>
      </c>
      <c r="T608" s="136">
        <f>+S608*R608</f>
        <v>6.9956571547353559E-6</v>
      </c>
    </row>
    <row r="609" spans="1:20" ht="12.95" customHeight="1" x14ac:dyDescent="0.2">
      <c r="A609" s="52" t="s">
        <v>1739</v>
      </c>
      <c r="B609" s="64" t="s">
        <v>646</v>
      </c>
      <c r="C609" s="63">
        <v>55924.939899999998</v>
      </c>
      <c r="D609" s="63">
        <v>1E-4</v>
      </c>
      <c r="E609" s="129">
        <f>(C609-C$7)/C$8</f>
        <v>67001.467478477614</v>
      </c>
      <c r="F609" s="129">
        <f>ROUND(2*E609,0)/2</f>
        <v>67001.5</v>
      </c>
      <c r="G609" s="130">
        <f>C609-(C$7+F609*C$8)</f>
        <v>-7.7188499999465421E-3</v>
      </c>
      <c r="J609" s="130"/>
      <c r="K609" s="129">
        <f>G609</f>
        <v>-7.7188499999465421E-3</v>
      </c>
      <c r="O609" s="199">
        <f ca="1">+C$11+C$12*F609</f>
        <v>-5.9078363383720939E-3</v>
      </c>
      <c r="P609" s="199">
        <f>+D$11+D$12*F609+D$13*F609^2</f>
        <v>-1.0826176332447812E-2</v>
      </c>
      <c r="Q609" s="201">
        <f>+C609-15018.5</f>
        <v>40906.439899999998</v>
      </c>
      <c r="R609" s="136">
        <f>+(P609-G609)^2</f>
        <v>9.6554769366557944E-6</v>
      </c>
      <c r="S609" s="131">
        <v>1</v>
      </c>
      <c r="T609" s="136">
        <f>+S609*R609</f>
        <v>9.6554769366557944E-6</v>
      </c>
    </row>
    <row r="610" spans="1:20" ht="12.95" customHeight="1" x14ac:dyDescent="0.2">
      <c r="A610" s="214" t="s">
        <v>698</v>
      </c>
      <c r="B610" s="207"/>
      <c r="C610" s="224">
        <v>55932.890800000001</v>
      </c>
      <c r="D610" s="224">
        <v>2.0000000000000001E-4</v>
      </c>
      <c r="E610" s="129">
        <f>(C610-C$7)/C$8</f>
        <v>67034.966687859385</v>
      </c>
      <c r="F610" s="129">
        <f>ROUND(2*E610,0)/2</f>
        <v>67035</v>
      </c>
      <c r="G610" s="130">
        <f>C610-(C$7+F610*C$8)</f>
        <v>-7.906499995442573E-3</v>
      </c>
      <c r="K610" s="129">
        <f>G610</f>
        <v>-7.906499995442573E-3</v>
      </c>
      <c r="N610" s="130"/>
      <c r="O610" s="199">
        <f ca="1">+C$11+C$12*F610</f>
        <v>-5.8488106575496496E-3</v>
      </c>
      <c r="P610" s="199">
        <f>+D$11+D$12*F610+D$13*F610^2</f>
        <v>-1.0789013446520682E-2</v>
      </c>
      <c r="Q610" s="201">
        <f>+C610-15018.5</f>
        <v>40914.390800000001</v>
      </c>
      <c r="R610" s="136">
        <f>+(P610-G610)^2</f>
        <v>8.3088837956462276E-6</v>
      </c>
      <c r="S610" s="131">
        <v>1</v>
      </c>
      <c r="T610" s="136">
        <f>+S610*R610</f>
        <v>8.3088837956462276E-6</v>
      </c>
    </row>
    <row r="611" spans="1:20" ht="12.95" customHeight="1" x14ac:dyDescent="0.2">
      <c r="A611" s="63" t="s">
        <v>696</v>
      </c>
      <c r="B611" s="64" t="s">
        <v>646</v>
      </c>
      <c r="C611" s="63">
        <v>55981.902000000002</v>
      </c>
      <c r="D611" s="63">
        <v>2.9999999999999997E-4</v>
      </c>
      <c r="E611" s="129">
        <f>(C611-C$7)/C$8</f>
        <v>67241.46361913142</v>
      </c>
      <c r="F611" s="129">
        <f>ROUND(2*E611,0)/2</f>
        <v>67241.5</v>
      </c>
      <c r="G611" s="130">
        <f>C611-(C$7+F611*C$8)</f>
        <v>-8.6348499971791171E-3</v>
      </c>
      <c r="K611" s="129">
        <f>G611</f>
        <v>-8.6348499971791171E-3</v>
      </c>
      <c r="O611" s="199">
        <f ca="1">+C$11+C$12*F611</f>
        <v>-5.4849657891963832E-3</v>
      </c>
      <c r="P611" s="199">
        <f>+D$11+D$12*F611+D$13*F611^2</f>
        <v>-1.0558846840949168E-2</v>
      </c>
      <c r="Q611" s="201">
        <f>+C611-15018.5</f>
        <v>40963.402000000002</v>
      </c>
      <c r="R611" s="136">
        <f>+(P611-G611)^2</f>
        <v>3.7017638548371182E-6</v>
      </c>
      <c r="S611" s="131">
        <v>1</v>
      </c>
      <c r="T611" s="136">
        <f>+S611*R611</f>
        <v>3.7017638548371182E-6</v>
      </c>
    </row>
    <row r="612" spans="1:20" ht="12.95" customHeight="1" x14ac:dyDescent="0.2">
      <c r="A612" s="52" t="s">
        <v>700</v>
      </c>
      <c r="B612" s="64" t="s">
        <v>644</v>
      </c>
      <c r="C612" s="63">
        <v>56007.418230000003</v>
      </c>
      <c r="D612" s="63">
        <v>1E-4</v>
      </c>
      <c r="E612" s="129">
        <f>(C612-C$7)/C$8</f>
        <v>67348.970131778158</v>
      </c>
      <c r="F612" s="129">
        <f>ROUND(2*E612,0)/2</f>
        <v>67349</v>
      </c>
      <c r="G612" s="130">
        <f>C612-(C$7+F612*C$8)</f>
        <v>-7.0890999922994524E-3</v>
      </c>
      <c r="K612" s="129">
        <f>G612</f>
        <v>-7.0890999922994524E-3</v>
      </c>
      <c r="M612" s="130"/>
      <c r="O612" s="199">
        <f ca="1">+C$11+C$12*F612</f>
        <v>-5.2955550223780928E-3</v>
      </c>
      <c r="P612" s="199">
        <f>+D$11+D$12*F612+D$13*F612^2</f>
        <v>-1.0438285477224168E-2</v>
      </c>
      <c r="Q612" s="201">
        <f>+C612-15018.5</f>
        <v>40988.918230000003</v>
      </c>
      <c r="R612" s="136">
        <f>+(P612-G612)^2</f>
        <v>1.1217043412430405E-5</v>
      </c>
      <c r="S612" s="131">
        <v>1</v>
      </c>
      <c r="T612" s="136">
        <f>+S612*R612</f>
        <v>1.1217043412430405E-5</v>
      </c>
    </row>
    <row r="613" spans="1:20" ht="12.95" customHeight="1" x14ac:dyDescent="0.2">
      <c r="A613" s="63" t="s">
        <v>696</v>
      </c>
      <c r="B613" s="64" t="s">
        <v>644</v>
      </c>
      <c r="C613" s="63">
        <v>56046.698700000001</v>
      </c>
      <c r="D613" s="63">
        <v>4.0000000000000002E-4</v>
      </c>
      <c r="E613" s="129">
        <f>(C613-C$7)/C$8</f>
        <v>67514.468967022403</v>
      </c>
      <c r="F613" s="129">
        <f>ROUND(2*E613,0)/2</f>
        <v>67514.5</v>
      </c>
      <c r="G613" s="130">
        <f>C613-(C$7+F613*C$8)</f>
        <v>-7.3655499945743941E-3</v>
      </c>
      <c r="K613" s="129">
        <f>G613</f>
        <v>-7.3655499945743941E-3</v>
      </c>
      <c r="O613" s="199">
        <f ca="1">+C$11+C$12*F613</f>
        <v>-5.003950539509E-3</v>
      </c>
      <c r="P613" s="199">
        <f>+D$11+D$12*F613+D$13*F613^2</f>
        <v>-1.0251685246489076E-2</v>
      </c>
      <c r="Q613" s="201">
        <f>+C613-15018.5</f>
        <v>41028.198700000001</v>
      </c>
      <c r="R613" s="136">
        <f>+(P613-G613)^2</f>
        <v>8.329776692344623E-6</v>
      </c>
      <c r="S613" s="131">
        <v>1</v>
      </c>
      <c r="T613" s="136">
        <f>+S613*R613</f>
        <v>8.329776692344623E-6</v>
      </c>
    </row>
    <row r="614" spans="1:20" ht="12.95" customHeight="1" x14ac:dyDescent="0.2">
      <c r="A614" s="52" t="s">
        <v>702</v>
      </c>
      <c r="B614" s="64" t="s">
        <v>646</v>
      </c>
      <c r="C614" s="63">
        <v>56061.414100000002</v>
      </c>
      <c r="D614" s="63">
        <v>1.5E-3</v>
      </c>
      <c r="E614" s="129">
        <f>(C614-C$7)/C$8</f>
        <v>67576.468774055102</v>
      </c>
      <c r="F614" s="129">
        <f>ROUND(2*E614,0)/2</f>
        <v>67576.5</v>
      </c>
      <c r="G614" s="130">
        <f>C614-(C$7+F614*C$8)</f>
        <v>-7.4113499940722249E-3</v>
      </c>
      <c r="K614" s="129">
        <f>G614</f>
        <v>-7.4113499940722249E-3</v>
      </c>
      <c r="N614" s="130"/>
      <c r="O614" s="199">
        <f ca="1">+C$11+C$12*F614</f>
        <v>-4.8947089809719402E-3</v>
      </c>
      <c r="P614" s="199">
        <f>+D$11+D$12*F614+D$13*F614^2</f>
        <v>-1.0181471001186562E-2</v>
      </c>
      <c r="Q614" s="201">
        <f>+C614-15018.5</f>
        <v>41042.914100000002</v>
      </c>
      <c r="R614" s="136">
        <f>+(P614-G614)^2</f>
        <v>7.6735703940561495E-6</v>
      </c>
      <c r="S614" s="131">
        <v>0.8</v>
      </c>
      <c r="T614" s="136">
        <f>+S614*R614</f>
        <v>6.1388563152449202E-6</v>
      </c>
    </row>
    <row r="615" spans="1:20" ht="12.95" customHeight="1" x14ac:dyDescent="0.2">
      <c r="A615" s="52" t="s">
        <v>1740</v>
      </c>
      <c r="B615" s="64" t="s">
        <v>646</v>
      </c>
      <c r="C615" s="63">
        <v>56061.6512</v>
      </c>
      <c r="D615" s="63">
        <v>2.0000000000000001E-4</v>
      </c>
      <c r="E615" s="129">
        <f>(C615-C$7)/C$8</f>
        <v>67577.467738014442</v>
      </c>
      <c r="F615" s="129">
        <f>ROUND(2*E615,0)/2</f>
        <v>67577.5</v>
      </c>
      <c r="G615" s="130">
        <f>C615-(C$7+F615*C$8)</f>
        <v>-7.6572499965550378E-3</v>
      </c>
      <c r="J615" s="130"/>
      <c r="K615" s="129">
        <f>G615</f>
        <v>-7.6572499965550378E-3</v>
      </c>
      <c r="O615" s="199">
        <f ca="1">+C$11+C$12*F615</f>
        <v>-4.8929470203503828E-3</v>
      </c>
      <c r="P615" s="199">
        <f>+D$11+D$12*F615+D$13*F615^2</f>
        <v>-1.0180337130409084E-2</v>
      </c>
      <c r="Q615" s="201">
        <f>+C615-15018.5</f>
        <v>41043.1512</v>
      </c>
      <c r="R615" s="136">
        <f>+(P615-G615)^2</f>
        <v>6.3659686850198252E-6</v>
      </c>
      <c r="S615" s="131">
        <v>1</v>
      </c>
      <c r="T615" s="136">
        <f>+S615*R615</f>
        <v>6.3659686850198252E-6</v>
      </c>
    </row>
    <row r="616" spans="1:20" ht="12.95" customHeight="1" x14ac:dyDescent="0.2">
      <c r="A616" s="52" t="s">
        <v>1741</v>
      </c>
      <c r="B616" s="64" t="s">
        <v>646</v>
      </c>
      <c r="C616" s="63">
        <v>56336.738799999999</v>
      </c>
      <c r="D616" s="63">
        <v>2.0000000000000001E-4</v>
      </c>
      <c r="E616" s="129">
        <f>(C616-C$7)/C$8</f>
        <v>68736.483335081852</v>
      </c>
      <c r="F616" s="129">
        <f>ROUND(2*E616,0)/2</f>
        <v>68736.5</v>
      </c>
      <c r="G616" s="130">
        <f>C616-(C$7+F616*C$8)</f>
        <v>-3.9553499955218285E-3</v>
      </c>
      <c r="J616" s="130"/>
      <c r="K616" s="129">
        <f>G616</f>
        <v>-3.9553499955218285E-3</v>
      </c>
      <c r="O616" s="199">
        <f ca="1">+C$11+C$12*F616</f>
        <v>-2.8508346599559753E-3</v>
      </c>
      <c r="P616" s="199">
        <f>+D$11+D$12*F616+D$13*F616^2</f>
        <v>-8.8366683069937002E-3</v>
      </c>
      <c r="Q616" s="201">
        <f>+C616-15018.5</f>
        <v>41318.238799999999</v>
      </c>
      <c r="R616" s="136">
        <f>+(P616-G616)^2</f>
        <v>2.3827268457910603E-5</v>
      </c>
      <c r="S616" s="131">
        <v>1</v>
      </c>
      <c r="T616" s="136">
        <f>+S616*R616</f>
        <v>2.3827268457910603E-5</v>
      </c>
    </row>
    <row r="617" spans="1:20" ht="12.95" customHeight="1" x14ac:dyDescent="0.2">
      <c r="A617" s="216" t="s">
        <v>445</v>
      </c>
      <c r="B617" s="205" t="str">
        <f>IF(INT(F617)=F617,"I","II")</f>
        <v>I</v>
      </c>
      <c r="C617" s="204">
        <v>56357.033000000003</v>
      </c>
      <c r="D617" s="204" t="s">
        <v>466</v>
      </c>
      <c r="E617" s="129">
        <f>(C617-C$7)/C$8</f>
        <v>68821.988077316724</v>
      </c>
      <c r="F617" s="129">
        <f>ROUND(2*E617,0)/2</f>
        <v>68822</v>
      </c>
      <c r="G617" s="130">
        <f>C617-(C$7+F617*C$8)</f>
        <v>-2.8297999961068854E-3</v>
      </c>
      <c r="K617" s="130">
        <f>G617</f>
        <v>-2.8297999961068854E-3</v>
      </c>
      <c r="O617" s="199">
        <f ca="1">+C$11+C$12*F617</f>
        <v>-2.7001870268121286E-3</v>
      </c>
      <c r="P617" s="199">
        <f>+D$11+D$12*F617+D$13*F617^2</f>
        <v>-8.7352094438875871E-3</v>
      </c>
      <c r="Q617" s="201">
        <f>+C617-15018.5</f>
        <v>41338.533000000003</v>
      </c>
      <c r="R617" s="136">
        <f>+(P617-G617)^2</f>
        <v>3.4873860745937575E-5</v>
      </c>
      <c r="S617" s="131">
        <v>1</v>
      </c>
      <c r="T617" s="136">
        <f>+S617*R617</f>
        <v>3.4873860745937575E-5</v>
      </c>
    </row>
    <row r="618" spans="1:20" ht="12.95" customHeight="1" x14ac:dyDescent="0.2">
      <c r="A618" s="216" t="s">
        <v>445</v>
      </c>
      <c r="B618" s="205" t="str">
        <f>IF(INT(F618)=F618,"I","II")</f>
        <v>II</v>
      </c>
      <c r="C618" s="204">
        <v>56357.150699999998</v>
      </c>
      <c r="D618" s="204" t="s">
        <v>466</v>
      </c>
      <c r="E618" s="129">
        <f>(C618-C$7)/C$8</f>
        <v>68822.483978025324</v>
      </c>
      <c r="F618" s="129">
        <f>ROUND(2*E618,0)/2</f>
        <v>68822.5</v>
      </c>
      <c r="G618" s="130">
        <f>C618-(C$7+F618*C$8)</f>
        <v>-3.8027499977033585E-3</v>
      </c>
      <c r="K618" s="130">
        <f>G618</f>
        <v>-3.8027499977033585E-3</v>
      </c>
      <c r="O618" s="199">
        <f ca="1">+C$11+C$12*F618</f>
        <v>-2.699306046501343E-3</v>
      </c>
      <c r="P618" s="199">
        <f>+D$11+D$12*F618+D$13*F618^2</f>
        <v>-8.734615173284499E-3</v>
      </c>
      <c r="Q618" s="201">
        <f>+C618-15018.5</f>
        <v>41338.650699999998</v>
      </c>
      <c r="R618" s="136">
        <f>+(P618-G618)^2</f>
        <v>2.4323294110109992E-5</v>
      </c>
      <c r="S618" s="131">
        <v>1</v>
      </c>
      <c r="T618" s="136">
        <f>+S618*R618</f>
        <v>2.4323294110109992E-5</v>
      </c>
    </row>
    <row r="619" spans="1:20" ht="12.95" customHeight="1" x14ac:dyDescent="0.2">
      <c r="A619" s="216" t="s">
        <v>445</v>
      </c>
      <c r="B619" s="205" t="str">
        <f>IF(INT(F619)=F619,"I","II")</f>
        <v>I</v>
      </c>
      <c r="C619" s="204">
        <v>56357.270199999999</v>
      </c>
      <c r="D619" s="204" t="s">
        <v>466</v>
      </c>
      <c r="E619" s="129">
        <f>(C619-C$7)/C$8</f>
        <v>68822.987462602061</v>
      </c>
      <c r="F619" s="129">
        <f>ROUND(2*E619,0)/2</f>
        <v>68823</v>
      </c>
      <c r="G619" s="130">
        <f>C619-(C$7+F619*C$8)</f>
        <v>-2.9757000011159107E-3</v>
      </c>
      <c r="K619" s="130">
        <f>G619</f>
        <v>-2.9757000011159107E-3</v>
      </c>
      <c r="O619" s="199">
        <f ca="1">+C$11+C$12*F619</f>
        <v>-2.6984250661905712E-3</v>
      </c>
      <c r="P619" s="199">
        <f>+D$11+D$12*F619+D$13*F619^2</f>
        <v>-8.7340208917056211E-3</v>
      </c>
      <c r="Q619" s="201">
        <f>+C619-15018.5</f>
        <v>41338.770199999999</v>
      </c>
      <c r="R619" s="136">
        <f>+(P619-G619)^2</f>
        <v>3.3158259479001874E-5</v>
      </c>
      <c r="S619" s="131">
        <v>1</v>
      </c>
      <c r="T619" s="136">
        <f>+S619*R619</f>
        <v>3.3158259479001874E-5</v>
      </c>
    </row>
    <row r="620" spans="1:20" ht="12.95" customHeight="1" x14ac:dyDescent="0.2">
      <c r="A620" s="216" t="s">
        <v>445</v>
      </c>
      <c r="B620" s="205" t="str">
        <f>IF(INT(F620)=F620,"I","II")</f>
        <v>I</v>
      </c>
      <c r="C620" s="204">
        <v>56368.188000000002</v>
      </c>
      <c r="D620" s="204" t="s">
        <v>466</v>
      </c>
      <c r="E620" s="129">
        <f>(C620-C$7)/C$8</f>
        <v>68868.986993244907</v>
      </c>
      <c r="F620" s="129">
        <f>ROUND(2*E620,0)/2</f>
        <v>68869</v>
      </c>
      <c r="G620" s="130">
        <f>C620-(C$7+F620*C$8)</f>
        <v>-3.0870999980834313E-3</v>
      </c>
      <c r="K620" s="130">
        <f>G620</f>
        <v>-3.0870999980834313E-3</v>
      </c>
      <c r="O620" s="199">
        <f ca="1">+C$11+C$12*F620</f>
        <v>-2.617374877598555E-3</v>
      </c>
      <c r="P620" s="199">
        <f>+D$11+D$12*F620+D$13*F620^2</f>
        <v>-8.6793000320022212E-3</v>
      </c>
      <c r="Q620" s="201">
        <f>+C620-15018.5</f>
        <v>41349.688000000002</v>
      </c>
      <c r="R620" s="136">
        <f>+(P620-G620)^2</f>
        <v>3.1272701219361319E-5</v>
      </c>
      <c r="S620" s="131">
        <v>1</v>
      </c>
      <c r="T620" s="136">
        <f>+S620*R620</f>
        <v>3.1272701219361319E-5</v>
      </c>
    </row>
    <row r="621" spans="1:20" ht="12.95" customHeight="1" x14ac:dyDescent="0.2">
      <c r="A621" s="216" t="s">
        <v>445</v>
      </c>
      <c r="B621" s="205" t="str">
        <f>IF(INT(F621)=F621,"I","II")</f>
        <v>II</v>
      </c>
      <c r="C621" s="204">
        <v>56368.305800000002</v>
      </c>
      <c r="D621" s="204" t="s">
        <v>466</v>
      </c>
      <c r="E621" s="129">
        <f>(C621-C$7)/C$8</f>
        <v>68869.483315279533</v>
      </c>
      <c r="F621" s="129">
        <f>ROUND(2*E621,0)/2</f>
        <v>68869.5</v>
      </c>
      <c r="G621" s="130">
        <f>C621-(C$7+F621*C$8)</f>
        <v>-3.9600499949301593E-3</v>
      </c>
      <c r="K621" s="130">
        <f>G621</f>
        <v>-3.9600499949301593E-3</v>
      </c>
      <c r="O621" s="199">
        <f ca="1">+C$11+C$12*F621</f>
        <v>-2.6164938972877694E-3</v>
      </c>
      <c r="P621" s="199">
        <f>+D$11+D$12*F621+D$13*F621^2</f>
        <v>-8.6787047296744968E-3</v>
      </c>
      <c r="Q621" s="201">
        <f>+C621-15018.5</f>
        <v>41349.805800000002</v>
      </c>
      <c r="R621" s="136">
        <f>+(P621-G621)^2</f>
        <v>2.2265702505725153E-5</v>
      </c>
      <c r="S621" s="131">
        <v>1</v>
      </c>
      <c r="T621" s="136">
        <f>+S621*R621</f>
        <v>2.2265702505725153E-5</v>
      </c>
    </row>
    <row r="622" spans="1:20" ht="12.95" customHeight="1" x14ac:dyDescent="0.2">
      <c r="A622" s="204" t="s">
        <v>1742</v>
      </c>
      <c r="B622" s="205" t="s">
        <v>644</v>
      </c>
      <c r="C622" s="204">
        <v>56385.515399999997</v>
      </c>
      <c r="D622" s="204">
        <v>1E-4</v>
      </c>
      <c r="E622" s="129">
        <f>(C622-C$7)/C$8</f>
        <v>68941.991835544657</v>
      </c>
      <c r="F622" s="129">
        <f>ROUND(2*E622,0)/2</f>
        <v>68942</v>
      </c>
      <c r="G622" s="130">
        <f>C622-(C$7+F622*C$8)</f>
        <v>-1.9377999997232109E-3</v>
      </c>
      <c r="K622" s="129">
        <f>G622</f>
        <v>-1.9377999997232109E-3</v>
      </c>
      <c r="N622" s="130"/>
      <c r="O622" s="199">
        <f ca="1">+C$11+C$12*F622</f>
        <v>-2.4887517522242664E-3</v>
      </c>
      <c r="P622" s="199">
        <f>+D$11+D$12*F622+D$13*F622^2</f>
        <v>-8.5922697133799519E-3</v>
      </c>
      <c r="Q622" s="201">
        <f>+C622-15018.5</f>
        <v>41367.015399999997</v>
      </c>
      <c r="R622" s="136">
        <f>+(P622-G622)^2</f>
        <v>4.428196716997483E-5</v>
      </c>
      <c r="S622" s="131">
        <v>1</v>
      </c>
      <c r="T622" s="136">
        <f>+S622*R622</f>
        <v>4.428196716997483E-5</v>
      </c>
    </row>
    <row r="623" spans="1:20" ht="12.95" customHeight="1" x14ac:dyDescent="0.2">
      <c r="A623" s="52" t="s">
        <v>1741</v>
      </c>
      <c r="B623" s="64" t="s">
        <v>644</v>
      </c>
      <c r="C623" s="63">
        <v>56386.701300000001</v>
      </c>
      <c r="D623" s="63">
        <v>2.0000000000000001E-4</v>
      </c>
      <c r="E623" s="129">
        <f>(C623-C$7)/C$8</f>
        <v>68946.988340645461</v>
      </c>
      <c r="F623" s="129">
        <f>ROUND(2*E623,0)/2</f>
        <v>68947</v>
      </c>
      <c r="G623" s="130">
        <f>C623-(C$7+F623*C$8)</f>
        <v>-2.7673000004142523E-3</v>
      </c>
      <c r="J623" s="130"/>
      <c r="K623" s="129">
        <f>G623</f>
        <v>-2.7673000004142523E-3</v>
      </c>
      <c r="O623" s="199">
        <f ca="1">+C$11+C$12*F623</f>
        <v>-2.4799419491164376E-3</v>
      </c>
      <c r="P623" s="199">
        <f>+D$11+D$12*F623+D$13*F623^2</f>
        <v>-8.5863001715332787E-3</v>
      </c>
      <c r="Q623" s="201">
        <f>+C623-15018.5</f>
        <v>41368.201300000001</v>
      </c>
      <c r="R623" s="136">
        <f>+(P623-G623)^2</f>
        <v>3.3860762991483258E-5</v>
      </c>
      <c r="S623" s="131">
        <v>1</v>
      </c>
      <c r="T623" s="136">
        <f>+S623*R623</f>
        <v>3.3860762991483258E-5</v>
      </c>
    </row>
    <row r="624" spans="1:20" ht="12.95" customHeight="1" x14ac:dyDescent="0.2">
      <c r="A624" s="52" t="s">
        <v>1741</v>
      </c>
      <c r="B624" s="64" t="s">
        <v>646</v>
      </c>
      <c r="C624" s="63">
        <v>56413.639600000002</v>
      </c>
      <c r="D624" s="63">
        <v>1E-4</v>
      </c>
      <c r="E624" s="129">
        <f>(C624-C$7)/C$8</f>
        <v>69060.486404020485</v>
      </c>
      <c r="F624" s="129">
        <f>ROUND(2*E624,0)/2</f>
        <v>69060.5</v>
      </c>
      <c r="G624" s="130">
        <f>C624-(C$7+F624*C$8)</f>
        <v>-3.2269499934045598E-3</v>
      </c>
      <c r="J624" s="130"/>
      <c r="K624" s="129">
        <f>G624</f>
        <v>-3.2269499934045598E-3</v>
      </c>
      <c r="O624" s="199">
        <f ca="1">+C$11+C$12*F624</f>
        <v>-2.2799594185687611E-3</v>
      </c>
      <c r="P624" s="199">
        <f>+D$11+D$12*F624+D$13*F624^2</f>
        <v>-8.4504963282493045E-3</v>
      </c>
      <c r="Q624" s="201">
        <f>+C624-15018.5</f>
        <v>41395.139600000002</v>
      </c>
      <c r="R624" s="136">
        <f>+(P624-G624)^2</f>
        <v>2.7285436312269965E-5</v>
      </c>
      <c r="S624" s="131">
        <v>1</v>
      </c>
      <c r="T624" s="136">
        <f>+S624*R624</f>
        <v>2.7285436312269965E-5</v>
      </c>
    </row>
    <row r="625" spans="1:20" ht="12.95" customHeight="1" x14ac:dyDescent="0.2">
      <c r="A625" s="278" t="s">
        <v>1746</v>
      </c>
      <c r="B625" s="279" t="s">
        <v>646</v>
      </c>
      <c r="C625" s="278">
        <v>56421.472000000002</v>
      </c>
      <c r="D625" s="278">
        <v>5.9999999999999995E-4</v>
      </c>
      <c r="E625" s="129">
        <f>(C625-C$7)/C$8</f>
        <v>69093.486342085554</v>
      </c>
      <c r="F625" s="129">
        <f>ROUND(2*E625,0)/2</f>
        <v>69093.5</v>
      </c>
      <c r="G625" s="130">
        <f>C625-(C$7+F625*C$8)</f>
        <v>-3.2416499961982481E-3</v>
      </c>
      <c r="J625" s="130"/>
      <c r="K625" s="129">
        <f>G625</f>
        <v>-3.2416499961982481E-3</v>
      </c>
      <c r="O625" s="199">
        <f ca="1">+C$11+C$12*F625</f>
        <v>-2.2218147180571024E-3</v>
      </c>
      <c r="P625" s="199">
        <f>+D$11+D$12*F625+D$13*F625^2</f>
        <v>-8.4109053854283383E-3</v>
      </c>
      <c r="Q625" s="201">
        <f>+C625-15018.5</f>
        <v>41402.972000000002</v>
      </c>
      <c r="R625" s="136">
        <f>+(P625-G625)^2</f>
        <v>2.6721201279084332E-5</v>
      </c>
      <c r="S625" s="131">
        <v>1</v>
      </c>
      <c r="T625" s="136">
        <f>+S625*R625</f>
        <v>2.6721201279084332E-5</v>
      </c>
    </row>
    <row r="626" spans="1:20" ht="12.95" customHeight="1" x14ac:dyDescent="0.2">
      <c r="A626" s="52" t="s">
        <v>1741</v>
      </c>
      <c r="B626" s="64" t="s">
        <v>646</v>
      </c>
      <c r="C626" s="63">
        <v>56427.643300000003</v>
      </c>
      <c r="D626" s="63">
        <v>1E-4</v>
      </c>
      <c r="E626" s="129">
        <f>(C626-C$7)/C$8</f>
        <v>69119.487633871104</v>
      </c>
      <c r="F626" s="129">
        <f>ROUND(2*E626,0)/2</f>
        <v>69119.5</v>
      </c>
      <c r="G626" s="130">
        <f>C626-(C$7+F626*C$8)</f>
        <v>-2.9350499899010174E-3</v>
      </c>
      <c r="J626" s="130"/>
      <c r="K626" s="129">
        <f>G626</f>
        <v>-2.9350499899010174E-3</v>
      </c>
      <c r="O626" s="199">
        <f ca="1">+C$11+C$12*F626</f>
        <v>-2.1760037418964012E-3</v>
      </c>
      <c r="P626" s="199">
        <f>+D$11+D$12*F626+D$13*F626^2</f>
        <v>-8.3796788476523248E-3</v>
      </c>
      <c r="Q626" s="201">
        <f>+C626-15018.5</f>
        <v>41409.143300000003</v>
      </c>
      <c r="R626" s="136">
        <f>+(P626-G626)^2</f>
        <v>2.9643983398658306E-5</v>
      </c>
      <c r="S626" s="131">
        <v>1</v>
      </c>
      <c r="T626" s="136">
        <f>+S626*R626</f>
        <v>2.9643983398658306E-5</v>
      </c>
    </row>
    <row r="627" spans="1:20" ht="12.95" customHeight="1" x14ac:dyDescent="0.2">
      <c r="A627" s="280" t="s">
        <v>2</v>
      </c>
      <c r="B627" s="281" t="s">
        <v>644</v>
      </c>
      <c r="C627" s="280">
        <v>56684.336800000165</v>
      </c>
      <c r="D627" s="280" t="s">
        <v>403</v>
      </c>
      <c r="E627" s="129">
        <f>(C627-C$7)/C$8</f>
        <v>70201.004104137333</v>
      </c>
      <c r="F627" s="129">
        <f>ROUND(2*E627,0)/2</f>
        <v>70201</v>
      </c>
      <c r="G627" s="130">
        <f>C627-(C$7+F627*C$8)</f>
        <v>9.7410017042420805E-4</v>
      </c>
      <c r="J627" s="130"/>
      <c r="K627" s="129">
        <f>G627</f>
        <v>9.7410017042420805E-4</v>
      </c>
      <c r="O627" s="199">
        <f ca="1">+C$11+C$12*F627</f>
        <v>-2.7044332967332552E-4</v>
      </c>
      <c r="P627" s="199">
        <f>+D$11+D$12*F627+D$13*F627^2</f>
        <v>-7.0544822173328608E-3</v>
      </c>
      <c r="Q627" s="201">
        <f>+C627-15018.5</f>
        <v>41665.836800000165</v>
      </c>
      <c r="R627" s="136">
        <f>+(P627-G627)^2</f>
        <v>6.4458135157002992E-5</v>
      </c>
      <c r="S627" s="131">
        <v>1</v>
      </c>
      <c r="T627" s="136">
        <f>+S627*R627</f>
        <v>6.4458135157002992E-5</v>
      </c>
    </row>
    <row r="628" spans="1:20" ht="12.95" customHeight="1" x14ac:dyDescent="0.2">
      <c r="A628" s="216" t="s">
        <v>1743</v>
      </c>
      <c r="B628" s="205" t="s">
        <v>644</v>
      </c>
      <c r="C628" s="204">
        <v>56725.872600000002</v>
      </c>
      <c r="D628" s="204">
        <v>2.9999999999999997E-4</v>
      </c>
      <c r="E628" s="129">
        <f>(C628-C$7)/C$8</f>
        <v>70376.005231183706</v>
      </c>
      <c r="F628" s="129">
        <f>ROUND(2*E628,0)/2</f>
        <v>70376</v>
      </c>
      <c r="G628" s="130">
        <f>C628-(C$7+F628*C$8)</f>
        <v>1.2416000099619851E-3</v>
      </c>
      <c r="J628" s="130"/>
      <c r="K628" s="129">
        <f>G628</f>
        <v>1.2416000099619851E-3</v>
      </c>
      <c r="O628" s="199">
        <f ca="1">+C$11+C$12*F628</f>
        <v>3.789977910063913E-5</v>
      </c>
      <c r="P628" s="199">
        <f>+D$11+D$12*F628+D$13*F628^2</f>
        <v>-6.8352222259302209E-3</v>
      </c>
      <c r="Q628" s="201">
        <f>+C628-15018.5</f>
        <v>41707.372600000002</v>
      </c>
      <c r="R628" s="136">
        <f>+(P628-G628)^2</f>
        <v>6.5235057430202773E-5</v>
      </c>
      <c r="S628" s="131">
        <v>1</v>
      </c>
      <c r="T628" s="136">
        <f>+S628*R628</f>
        <v>6.5235057430202773E-5</v>
      </c>
    </row>
    <row r="629" spans="1:20" ht="12.95" customHeight="1" x14ac:dyDescent="0.2">
      <c r="A629" s="282" t="s">
        <v>1743</v>
      </c>
      <c r="B629" s="329" t="s">
        <v>644</v>
      </c>
      <c r="C629" s="283">
        <v>56738.689100000003</v>
      </c>
      <c r="D629" s="283">
        <v>1E-4</v>
      </c>
      <c r="E629" s="129">
        <f>(C629-C$7)/C$8</f>
        <v>70430.004478695468</v>
      </c>
      <c r="F629" s="129">
        <f>ROUND(2*E629,0)/2</f>
        <v>70430</v>
      </c>
      <c r="G629" s="130">
        <f>C629-(C$7+F629*C$8)</f>
        <v>1.0630000033415854E-3</v>
      </c>
      <c r="J629" s="130"/>
      <c r="K629" s="129">
        <f>G629</f>
        <v>1.0630000033415854E-3</v>
      </c>
      <c r="O629" s="199">
        <f ca="1">+C$11+C$12*F629</f>
        <v>1.3304565266517021E-4</v>
      </c>
      <c r="P629" s="199">
        <f>+D$11+D$12*F629+D$13*F629^2</f>
        <v>-6.7672934038232879E-3</v>
      </c>
      <c r="Q629" s="201">
        <f>+C629-15018.5</f>
        <v>41720.189100000003</v>
      </c>
      <c r="R629" s="136">
        <f>+(P629-G629)^2</f>
        <v>6.1313494842289677E-5</v>
      </c>
      <c r="S629" s="131">
        <v>1</v>
      </c>
      <c r="T629" s="136">
        <f>+S629*R629</f>
        <v>6.1313494842289677E-5</v>
      </c>
    </row>
    <row r="630" spans="1:20" ht="12.95" customHeight="1" x14ac:dyDescent="0.2">
      <c r="A630" s="206" t="s">
        <v>1743</v>
      </c>
      <c r="B630" s="207" t="s">
        <v>646</v>
      </c>
      <c r="C630" s="208">
        <v>56741.653899999998</v>
      </c>
      <c r="D630" s="208">
        <v>1E-4</v>
      </c>
      <c r="E630" s="129">
        <f>(C630-C$7)/C$8</f>
        <v>70442.495952110403</v>
      </c>
      <c r="F630" s="129">
        <f>ROUND(2*E630,0)/2</f>
        <v>70442.5</v>
      </c>
      <c r="G630" s="130">
        <f>C630-(C$7+F630*C$8)</f>
        <v>-9.6075000328710303E-4</v>
      </c>
      <c r="J630" s="130"/>
      <c r="K630" s="129">
        <f>G630</f>
        <v>-9.6075000328710303E-4</v>
      </c>
      <c r="O630" s="199">
        <f ca="1">+C$11+C$12*F630</f>
        <v>1.5507016043474209E-4</v>
      </c>
      <c r="P630" s="199">
        <f>+D$11+D$12*F630+D$13*F630^2</f>
        <v>-6.7515508921895534E-3</v>
      </c>
      <c r="Q630" s="201">
        <f>+C630-15018.5</f>
        <v>41723.153899999998</v>
      </c>
      <c r="R630" s="136">
        <f>+(P630-G630)^2</f>
        <v>3.353337493491341E-5</v>
      </c>
      <c r="S630" s="131">
        <v>1</v>
      </c>
      <c r="T630" s="136">
        <f>+S630*R630</f>
        <v>3.353337493491341E-5</v>
      </c>
    </row>
    <row r="631" spans="1:20" ht="12.95" customHeight="1" x14ac:dyDescent="0.2">
      <c r="A631" s="58" t="s">
        <v>1744</v>
      </c>
      <c r="B631" s="57" t="s">
        <v>644</v>
      </c>
      <c r="C631" s="58">
        <v>56746.400999999998</v>
      </c>
      <c r="D631" s="58">
        <v>1E-3</v>
      </c>
      <c r="E631" s="129">
        <f>(C631-C$7)/C$8</f>
        <v>70462.496718923736</v>
      </c>
      <c r="F631" s="129">
        <f>ROUND(2*E631,0)/2</f>
        <v>70462.5</v>
      </c>
      <c r="G631" s="130">
        <f>C631-(C$7+F631*C$8)</f>
        <v>-7.7874999988125637E-4</v>
      </c>
      <c r="K631" s="129">
        <f>G631</f>
        <v>-7.7874999988125637E-4</v>
      </c>
      <c r="N631" s="130"/>
      <c r="O631" s="199">
        <f ca="1">+C$11+C$12*F631</f>
        <v>1.9030937286604321E-4</v>
      </c>
      <c r="P631" s="199">
        <f>+D$11+D$12*F631+D$13*F631^2</f>
        <v>-6.7263486050437027E-3</v>
      </c>
      <c r="Q631" s="201">
        <f>+C631-15018.5</f>
        <v>41727.900999999998</v>
      </c>
      <c r="R631" s="136">
        <f>+(P631-G631)^2</f>
        <v>3.5373929168130276E-5</v>
      </c>
      <c r="S631" s="131">
        <v>1</v>
      </c>
      <c r="T631" s="136">
        <f>+S631*R631</f>
        <v>3.5373929168130276E-5</v>
      </c>
    </row>
    <row r="632" spans="1:20" ht="12.95" customHeight="1" x14ac:dyDescent="0.2">
      <c r="A632" s="230" t="s">
        <v>2</v>
      </c>
      <c r="B632" s="231" t="s">
        <v>646</v>
      </c>
      <c r="C632" s="230">
        <v>56771.085099999793</v>
      </c>
      <c r="D632" s="230" t="s">
        <v>403</v>
      </c>
      <c r="E632" s="129">
        <f>(C632-C$7)/C$8</f>
        <v>70566.497251478941</v>
      </c>
      <c r="F632" s="129">
        <f>ROUND(2*E632,0)/2</f>
        <v>70566.5</v>
      </c>
      <c r="G632" s="130">
        <f>C632-(C$7+F632*C$8)</f>
        <v>-6.5235020883847028E-4</v>
      </c>
      <c r="K632" s="129">
        <f>G632</f>
        <v>-6.5235020883847028E-4</v>
      </c>
      <c r="N632" s="130"/>
      <c r="O632" s="199">
        <f ca="1">+C$11+C$12*F632</f>
        <v>3.735532775088618E-4</v>
      </c>
      <c r="P632" s="199">
        <f>+D$11+D$12*F632+D$13*F632^2</f>
        <v>-6.5950136242126228E-3</v>
      </c>
      <c r="Q632" s="201">
        <f>+C632-15018.5</f>
        <v>41752.585099999793</v>
      </c>
      <c r="R632" s="136">
        <f>+(P632-G632)^2</f>
        <v>3.5315248468426386E-5</v>
      </c>
      <c r="S632" s="131">
        <v>1</v>
      </c>
      <c r="T632" s="136">
        <f>+S632*R632</f>
        <v>3.5315248468426386E-5</v>
      </c>
    </row>
    <row r="633" spans="1:20" ht="12.95" customHeight="1" x14ac:dyDescent="0.2">
      <c r="A633" s="232" t="s">
        <v>7</v>
      </c>
      <c r="B633" s="233" t="s">
        <v>644</v>
      </c>
      <c r="C633" s="234">
        <v>57041.546929999997</v>
      </c>
      <c r="D633" s="234">
        <v>2.9999999999999997E-4</v>
      </c>
      <c r="E633" s="129">
        <f>(C633-C$7)/C$8</f>
        <v>71706.02327657651</v>
      </c>
      <c r="F633" s="129">
        <f>ROUND(2*E633,0)/2</f>
        <v>71706</v>
      </c>
      <c r="G633" s="130">
        <f>C633-(C$7+F633*C$8)</f>
        <v>5.524599997443147E-3</v>
      </c>
      <c r="K633" s="129">
        <f>G633</f>
        <v>5.524599997443147E-3</v>
      </c>
      <c r="N633" s="130"/>
      <c r="O633" s="199">
        <f ca="1">+C$11+C$12*F633</f>
        <v>2.3813074057827399E-3</v>
      </c>
      <c r="P633" s="199">
        <f>+D$11+D$12*F633+D$13*F633^2</f>
        <v>-5.1249068961135846E-3</v>
      </c>
      <c r="Q633" s="201">
        <f>+C633-15018.5</f>
        <v>42023.046929999997</v>
      </c>
      <c r="R633" s="136">
        <f>+(P633-G633)^2</f>
        <v>1.1341199707591234E-4</v>
      </c>
      <c r="S633" s="131">
        <v>1</v>
      </c>
      <c r="T633" s="136">
        <f>+S633*R633</f>
        <v>1.1341199707591234E-4</v>
      </c>
    </row>
    <row r="634" spans="1:20" ht="12.95" customHeight="1" x14ac:dyDescent="0.2">
      <c r="A634" s="235" t="s">
        <v>1746</v>
      </c>
      <c r="B634" s="236" t="s">
        <v>644</v>
      </c>
      <c r="C634" s="235">
        <v>57067.652999999998</v>
      </c>
      <c r="D634" s="235">
        <v>2.0000000000000001E-4</v>
      </c>
      <c r="E634" s="129">
        <f>(C634-C$7)/C$8</f>
        <v>71816.014938534863</v>
      </c>
      <c r="F634" s="129">
        <f>ROUND(2*E634,0)/2</f>
        <v>71816</v>
      </c>
      <c r="G634" s="130">
        <f>C634-(C$7+F634*C$8)</f>
        <v>3.5455999968689866E-3</v>
      </c>
      <c r="K634" s="129">
        <f>G634</f>
        <v>3.5455999968689866E-3</v>
      </c>
      <c r="N634" s="130"/>
      <c r="O634" s="199">
        <f ca="1">+C$11+C$12*F634</f>
        <v>2.5751230741549447E-3</v>
      </c>
      <c r="P634" s="199">
        <f>+D$11+D$12*F634+D$13*F634^2</f>
        <v>-4.9799751133124542E-3</v>
      </c>
      <c r="Q634" s="201">
        <f>+C634-15018.5</f>
        <v>42049.152999999998</v>
      </c>
      <c r="R634" s="136">
        <f>+(P634-G634)^2</f>
        <v>7.268543095934529E-5</v>
      </c>
      <c r="S634" s="131">
        <v>1</v>
      </c>
      <c r="T634" s="136">
        <f>+S634*R634</f>
        <v>7.268543095934529E-5</v>
      </c>
    </row>
    <row r="635" spans="1:20" ht="12.95" customHeight="1" x14ac:dyDescent="0.2">
      <c r="A635" s="235" t="s">
        <v>1746</v>
      </c>
      <c r="B635" s="236" t="s">
        <v>646</v>
      </c>
      <c r="C635" s="235">
        <v>57071.451000000001</v>
      </c>
      <c r="D635" s="235">
        <v>2.0000000000000001E-4</v>
      </c>
      <c r="E635" s="129">
        <f>(C635-C$7)/C$8</f>
        <v>71832.016900228758</v>
      </c>
      <c r="F635" s="129">
        <f>ROUND(2*E635,0)/2</f>
        <v>71832</v>
      </c>
      <c r="G635" s="130">
        <f>C635-(C$7+F635*C$8)</f>
        <v>4.0111999987857416E-3</v>
      </c>
      <c r="J635" s="130"/>
      <c r="K635" s="129">
        <f>G635</f>
        <v>4.0111999987857416E-3</v>
      </c>
      <c r="O635" s="199">
        <f ca="1">+C$11+C$12*F635</f>
        <v>2.6033144440999745E-3</v>
      </c>
      <c r="P635" s="199">
        <f>+D$11+D$12*F635+D$13*F635^2</f>
        <v>-4.9588498723227431E-3</v>
      </c>
      <c r="Q635" s="201">
        <f>+C635-15018.5</f>
        <v>42052.951000000001</v>
      </c>
      <c r="R635" s="136">
        <f>+(P635-G635)^2</f>
        <v>8.0461794690173341E-5</v>
      </c>
      <c r="S635" s="131">
        <v>1</v>
      </c>
      <c r="T635" s="136">
        <f>+S635*R635</f>
        <v>8.0461794690173341E-5</v>
      </c>
    </row>
    <row r="636" spans="1:20" ht="12.95" customHeight="1" x14ac:dyDescent="0.2">
      <c r="A636" s="235" t="s">
        <v>1746</v>
      </c>
      <c r="B636" s="236" t="s">
        <v>644</v>
      </c>
      <c r="C636" s="235">
        <v>57071.568500000001</v>
      </c>
      <c r="D636" s="235">
        <v>2.0000000000000001E-4</v>
      </c>
      <c r="E636" s="129">
        <f>(C636-C$7)/C$8</f>
        <v>71832.511958285366</v>
      </c>
      <c r="F636" s="129">
        <f>ROUND(2*E636,0)/2</f>
        <v>71832.5</v>
      </c>
      <c r="G636" s="130">
        <f>C636-(C$7+F636*C$8)</f>
        <v>2.8382500095176511E-3</v>
      </c>
      <c r="K636" s="129">
        <f>G636</f>
        <v>2.8382500095176511E-3</v>
      </c>
      <c r="N636" s="130"/>
      <c r="O636" s="199">
        <f ca="1">+C$11+C$12*F636</f>
        <v>2.6041954244107601E-3</v>
      </c>
      <c r="P636" s="199">
        <f>+D$11+D$12*F636+D$13*F636^2</f>
        <v>-4.9581895274412174E-3</v>
      </c>
      <c r="Q636" s="201">
        <f>+C636-15018.5</f>
        <v>42053.068500000001</v>
      </c>
      <c r="R636" s="136">
        <f>+(P636-G636)^2</f>
        <v>6.0784469453455418E-5</v>
      </c>
      <c r="S636" s="131">
        <v>1</v>
      </c>
      <c r="T636" s="136">
        <f>+S636*R636</f>
        <v>6.0784469453455418E-5</v>
      </c>
    </row>
    <row r="637" spans="1:20" ht="12.95" customHeight="1" x14ac:dyDescent="0.2">
      <c r="A637" s="237" t="s">
        <v>6</v>
      </c>
      <c r="B637" s="238" t="s">
        <v>644</v>
      </c>
      <c r="C637" s="239">
        <v>57084.267249999997</v>
      </c>
      <c r="D637" s="239">
        <v>1.2E-4</v>
      </c>
      <c r="E637" s="129">
        <f>(C637-C$7)/C$8</f>
        <v>71886.015094425471</v>
      </c>
      <c r="F637" s="129">
        <f>ROUND(2*E637,0)/2</f>
        <v>71886</v>
      </c>
      <c r="G637" s="130">
        <f>C637-(C$7+F637*C$8)</f>
        <v>3.582600002118852E-3</v>
      </c>
      <c r="J637" s="130"/>
      <c r="K637" s="129">
        <f>G637</f>
        <v>3.582600002118852E-3</v>
      </c>
      <c r="O637" s="199">
        <f ca="1">+C$11+C$12*F637</f>
        <v>2.6984603176645194E-3</v>
      </c>
      <c r="P637" s="199">
        <f>+D$11+D$12*F637+D$13*F637^2</f>
        <v>-4.8874692069817149E-3</v>
      </c>
      <c r="Q637" s="201">
        <f>+C637-15018.5</f>
        <v>42065.767249999997</v>
      </c>
      <c r="R637" s="136">
        <f>+(P637-G637)^2</f>
        <v>7.1742072406953499E-5</v>
      </c>
      <c r="S637" s="131">
        <v>1</v>
      </c>
      <c r="T637" s="136">
        <f>+S637*R637</f>
        <v>7.1742072406953499E-5</v>
      </c>
    </row>
    <row r="638" spans="1:20" ht="12.95" customHeight="1" x14ac:dyDescent="0.2">
      <c r="A638" s="240" t="s">
        <v>4</v>
      </c>
      <c r="B638" s="238" t="s">
        <v>644</v>
      </c>
      <c r="C638" s="239">
        <v>57099.457799999996</v>
      </c>
      <c r="D638" s="239">
        <v>2.0000000000000001E-4</v>
      </c>
      <c r="E638" s="129">
        <f>(C638-C$7)/C$8</f>
        <v>71950.016831973917</v>
      </c>
      <c r="F638" s="129">
        <f>ROUND(2*E638,0)/2</f>
        <v>71950</v>
      </c>
      <c r="G638" s="130">
        <f>C638-(C$7+F638*C$8)</f>
        <v>3.9949999991222285E-3</v>
      </c>
      <c r="J638" s="130"/>
      <c r="K638" s="129">
        <f>G638</f>
        <v>3.9949999991222285E-3</v>
      </c>
      <c r="O638" s="199">
        <f ca="1">+C$11+C$12*F638</f>
        <v>2.8112257974447219E-3</v>
      </c>
      <c r="P638" s="199">
        <f>+D$11+D$12*F638+D$13*F638^2</f>
        <v>-4.8027041215218946E-3</v>
      </c>
      <c r="Q638" s="201">
        <f>+C638-15018.5</f>
        <v>42080.957799999996</v>
      </c>
      <c r="R638" s="136">
        <f>+(P638-G638)^2</f>
        <v>7.7399597794398586E-5</v>
      </c>
      <c r="S638" s="131">
        <v>1</v>
      </c>
      <c r="T638" s="136">
        <f>+S638*R638</f>
        <v>7.7399597794398586E-5</v>
      </c>
    </row>
    <row r="639" spans="1:20" ht="12.95" customHeight="1" x14ac:dyDescent="0.2">
      <c r="A639" s="235" t="s">
        <v>1745</v>
      </c>
      <c r="B639" s="236"/>
      <c r="C639" s="235">
        <v>57100.408799999997</v>
      </c>
      <c r="D639" s="235">
        <v>3.7000000000000002E-3</v>
      </c>
      <c r="E639" s="129">
        <f>(C639-C$7)/C$8</f>
        <v>71954.023642287488</v>
      </c>
      <c r="F639" s="129">
        <f>ROUND(2*E639,0)/2</f>
        <v>71954</v>
      </c>
      <c r="G639" s="130">
        <f>C639-(C$7+F639*C$8)</f>
        <v>5.6113999962690286E-3</v>
      </c>
      <c r="K639" s="129">
        <f>G639</f>
        <v>5.6113999962690286E-3</v>
      </c>
      <c r="N639" s="130"/>
      <c r="O639" s="199">
        <f ca="1">+C$11+C$12*F639</f>
        <v>2.8182736399309793E-3</v>
      </c>
      <c r="P639" s="199">
        <f>+D$11+D$12*F639+D$13*F639^2</f>
        <v>-4.7974003328488529E-3</v>
      </c>
      <c r="Q639" s="201">
        <f>+C639-15018.5</f>
        <v>42081.908799999997</v>
      </c>
      <c r="R639" s="136">
        <f>+(P639-G639)^2</f>
        <v>1.0834312429144452E-4</v>
      </c>
      <c r="S639" s="131">
        <v>1</v>
      </c>
      <c r="T639" s="136">
        <f>+S639*R639</f>
        <v>1.0834312429144452E-4</v>
      </c>
    </row>
    <row r="640" spans="1:20" ht="12.95" customHeight="1" x14ac:dyDescent="0.2">
      <c r="A640" s="235" t="s">
        <v>1745</v>
      </c>
      <c r="B640" s="236"/>
      <c r="C640" s="235">
        <v>57100.525199999996</v>
      </c>
      <c r="D640" s="235">
        <v>1.8E-3</v>
      </c>
      <c r="E640" s="129">
        <f>(C640-C$7)/C$8</f>
        <v>71954.514065758034</v>
      </c>
      <c r="F640" s="129">
        <f>ROUND(2*E640,0)/2</f>
        <v>71954.5</v>
      </c>
      <c r="G640" s="130">
        <f>C640-(C$7+F640*C$8)</f>
        <v>3.3384499984094873E-3</v>
      </c>
      <c r="J640" s="130"/>
      <c r="K640" s="129">
        <f>G640</f>
        <v>3.3384499984094873E-3</v>
      </c>
      <c r="O640" s="199">
        <f ca="1">+C$11+C$12*F640</f>
        <v>2.819154620241765E-3</v>
      </c>
      <c r="P640" s="199">
        <f>+D$11+D$12*F640+D$13*F640^2</f>
        <v>-4.7967373098736499E-3</v>
      </c>
      <c r="Q640" s="201">
        <f>+C640-15018.5</f>
        <v>42082.025199999996</v>
      </c>
      <c r="R640" s="136">
        <f>+(P640-G640)^2</f>
        <v>6.6181272540851035E-5</v>
      </c>
      <c r="S640" s="131">
        <v>1</v>
      </c>
      <c r="T640" s="136">
        <f>+S640*R640</f>
        <v>6.6181272540851035E-5</v>
      </c>
    </row>
    <row r="641" spans="1:20" ht="12.95" customHeight="1" x14ac:dyDescent="0.2">
      <c r="A641" s="235" t="s">
        <v>1745</v>
      </c>
      <c r="B641" s="236"/>
      <c r="C641" s="235">
        <v>57100.644500000002</v>
      </c>
      <c r="D641" s="235">
        <v>8.9999999999999998E-4</v>
      </c>
      <c r="E641" s="129">
        <f>(C641-C$7)/C$8</f>
        <v>71955.016707682778</v>
      </c>
      <c r="F641" s="129">
        <f>ROUND(2*E641,0)/2</f>
        <v>71955</v>
      </c>
      <c r="G641" s="130">
        <f>C641-(C$7+F641*C$8)</f>
        <v>3.9655000073253177E-3</v>
      </c>
      <c r="K641" s="129">
        <f>G641</f>
        <v>3.9655000073253177E-3</v>
      </c>
      <c r="N641" s="130"/>
      <c r="O641" s="199">
        <f ca="1">+C$11+C$12*F641</f>
        <v>2.8200356005525229E-3</v>
      </c>
      <c r="P641" s="199">
        <f>+D$11+D$12*F641+D$13*F641^2</f>
        <v>-4.796074275922671E-3</v>
      </c>
      <c r="Q641" s="201">
        <f>+C641-15018.5</f>
        <v>42082.144500000002</v>
      </c>
      <c r="R641" s="136">
        <f>+(P641-G641)^2</f>
        <v>7.6765183920872511E-5</v>
      </c>
      <c r="S641" s="131">
        <v>1</v>
      </c>
      <c r="T641" s="136">
        <f>+S641*R641</f>
        <v>7.6765183920872511E-5</v>
      </c>
    </row>
    <row r="642" spans="1:20" ht="12.95" customHeight="1" x14ac:dyDescent="0.2">
      <c r="A642" s="121" t="s">
        <v>1748</v>
      </c>
      <c r="B642" s="122" t="s">
        <v>644</v>
      </c>
      <c r="C642" s="121">
        <v>57105.629300000001</v>
      </c>
      <c r="D642" s="121">
        <v>1E-4</v>
      </c>
      <c r="E642" s="129">
        <f>(C642-C$7)/C$8</f>
        <v>71976.018966411488</v>
      </c>
      <c r="F642" s="129">
        <f>ROUND(2*E642,0)/2</f>
        <v>71976</v>
      </c>
      <c r="G642" s="130">
        <f>C642-(C$7+F642*C$8)</f>
        <v>4.5016000076429918E-3</v>
      </c>
      <c r="K642" s="129">
        <f>G642</f>
        <v>4.5016000076429918E-3</v>
      </c>
      <c r="N642" s="130"/>
      <c r="O642" s="199">
        <f ca="1">+C$11+C$12*F642</f>
        <v>2.8570367736054092E-3</v>
      </c>
      <c r="P642" s="199">
        <f>+D$11+D$12*F642+D$13*F642^2</f>
        <v>-4.7682169388390538E-3</v>
      </c>
      <c r="Q642" s="201">
        <f>+C642-15018.5</f>
        <v>42087.129300000001</v>
      </c>
      <c r="R642" s="136">
        <f>+(P642-G642)^2</f>
        <v>8.5929506221285712E-5</v>
      </c>
      <c r="S642" s="131">
        <v>1</v>
      </c>
      <c r="T642" s="136">
        <f>+S642*R642</f>
        <v>8.5929506221285712E-5</v>
      </c>
    </row>
    <row r="643" spans="1:20" ht="12.95" customHeight="1" x14ac:dyDescent="0.2">
      <c r="A643" s="237" t="s">
        <v>5</v>
      </c>
      <c r="B643" s="238" t="s">
        <v>644</v>
      </c>
      <c r="C643" s="239">
        <v>57121.411800000002</v>
      </c>
      <c r="D643" s="239">
        <v>8.0000000000000004E-4</v>
      </c>
      <c r="E643" s="129">
        <f>(C643-C$7)/C$8</f>
        <v>72042.514743250271</v>
      </c>
      <c r="F643" s="129">
        <f>ROUND(2*E643,0)/2</f>
        <v>72042.5</v>
      </c>
      <c r="G643" s="130">
        <f>C643-(C$7+F643*C$8)</f>
        <v>3.499250000459142E-3</v>
      </c>
      <c r="K643" s="129">
        <f>G643</f>
        <v>3.499250000459142E-3</v>
      </c>
      <c r="N643" s="130"/>
      <c r="O643" s="199">
        <f ca="1">+C$11+C$12*F643</f>
        <v>2.9742071549395122E-3</v>
      </c>
      <c r="P643" s="199">
        <f>+D$11+D$12*F643+D$13*F643^2</f>
        <v>-4.6798743072744703E-3</v>
      </c>
      <c r="Q643" s="201">
        <f>+C643-15018.5</f>
        <v>42102.911800000002</v>
      </c>
      <c r="R643" s="136">
        <f>+(P643-G643)^2</f>
        <v>6.6898074441358848E-5</v>
      </c>
      <c r="S643" s="131">
        <v>1</v>
      </c>
      <c r="T643" s="136">
        <f>+S643*R643</f>
        <v>6.6898074441358848E-5</v>
      </c>
    </row>
    <row r="644" spans="1:20" ht="12.95" customHeight="1" x14ac:dyDescent="0.2">
      <c r="A644" s="237" t="s">
        <v>5</v>
      </c>
      <c r="B644" s="238" t="s">
        <v>644</v>
      </c>
      <c r="C644" s="239">
        <v>57121.531499999997</v>
      </c>
      <c r="D644" s="239">
        <v>3.2000000000000002E-3</v>
      </c>
      <c r="E644" s="129">
        <f>(C644-C$7)/C$8</f>
        <v>72043.019070479</v>
      </c>
      <c r="F644" s="129">
        <f>ROUND(2*E644,0)/2</f>
        <v>72043</v>
      </c>
      <c r="G644" s="130">
        <f>C644-(C$7+F644*C$8)</f>
        <v>4.5262999992701225E-3</v>
      </c>
      <c r="K644" s="129">
        <f>G644</f>
        <v>4.5262999992701225E-3</v>
      </c>
      <c r="N644" s="130"/>
      <c r="O644" s="199">
        <f ca="1">+C$11+C$12*F644</f>
        <v>2.9750881352502978E-3</v>
      </c>
      <c r="P644" s="199">
        <f>+D$11+D$12*F644+D$13*F644^2</f>
        <v>-4.679209341583751E-3</v>
      </c>
      <c r="Q644" s="201">
        <f>+C644-15018.5</f>
        <v>42103.031499999997</v>
      </c>
      <c r="R644" s="136">
        <f>+(P644-G644)^2</f>
        <v>8.474140222454792E-5</v>
      </c>
      <c r="S644" s="131">
        <v>1</v>
      </c>
      <c r="T644" s="136">
        <f>+S644*R644</f>
        <v>8.474140222454792E-5</v>
      </c>
    </row>
    <row r="645" spans="1:20" ht="12.95" customHeight="1" x14ac:dyDescent="0.2">
      <c r="A645" s="121" t="s">
        <v>1750</v>
      </c>
      <c r="B645" s="122" t="s">
        <v>646</v>
      </c>
      <c r="C645" s="121">
        <v>57124.733999999997</v>
      </c>
      <c r="D645" s="121">
        <v>1E-4</v>
      </c>
      <c r="E645" s="129">
        <f>(C645-C$7)/C$8</f>
        <v>72056.512035809341</v>
      </c>
      <c r="F645" s="129">
        <f>ROUND(2*E645,0)/2</f>
        <v>72056.5</v>
      </c>
      <c r="G645" s="130">
        <f>C645-(C$7+F645*C$8)</f>
        <v>2.8566499968292192E-3</v>
      </c>
      <c r="K645" s="129">
        <f>G645</f>
        <v>2.8566499968292192E-3</v>
      </c>
      <c r="N645" s="130"/>
      <c r="O645" s="199">
        <f ca="1">+C$11+C$12*F645</f>
        <v>2.9988746036414271E-3</v>
      </c>
      <c r="P645" s="199">
        <f>+D$11+D$12*F645+D$13*F645^2</f>
        <v>-4.661251119084886E-3</v>
      </c>
      <c r="Q645" s="201">
        <f>+C645-15018.5</f>
        <v>42106.233999999997</v>
      </c>
      <c r="R645" s="136">
        <f>+(P645-G645)^2</f>
        <v>5.6518837188662548E-5</v>
      </c>
      <c r="S645" s="131">
        <v>1</v>
      </c>
      <c r="T645" s="136">
        <f>+S645*R645</f>
        <v>5.6518837188662548E-5</v>
      </c>
    </row>
    <row r="646" spans="1:20" ht="12.95" customHeight="1" x14ac:dyDescent="0.2">
      <c r="A646" s="240" t="s">
        <v>4</v>
      </c>
      <c r="B646" s="238" t="s">
        <v>644</v>
      </c>
      <c r="C646" s="239">
        <v>57129.363400000002</v>
      </c>
      <c r="D646" s="239">
        <v>2.0000000000000001E-4</v>
      </c>
      <c r="E646" s="129">
        <f>(C646-C$7)/C$8</f>
        <v>72076.016901914059</v>
      </c>
      <c r="F646" s="129">
        <f>ROUND(2*E646,0)/2</f>
        <v>72076</v>
      </c>
      <c r="G646" s="130">
        <f>C646-(C$7+F646*C$8)</f>
        <v>4.011600001831539E-3</v>
      </c>
      <c r="K646" s="129">
        <f>G646</f>
        <v>4.011600001831539E-3</v>
      </c>
      <c r="N646" s="130"/>
      <c r="O646" s="199">
        <f ca="1">+C$11+C$12*F646</f>
        <v>3.0332328357619565E-3</v>
      </c>
      <c r="P646" s="199">
        <f>+D$11+D$12*F646+D$13*F646^2</f>
        <v>-4.6352973385177104E-3</v>
      </c>
      <c r="Q646" s="201">
        <f>+C646-15018.5</f>
        <v>42110.863400000002</v>
      </c>
      <c r="R646" s="136">
        <f>+(P646-G646)^2</f>
        <v>7.4768833614538929E-5</v>
      </c>
      <c r="S646" s="131">
        <v>1</v>
      </c>
      <c r="T646" s="136">
        <f>+S646*R646</f>
        <v>7.4768833614538929E-5</v>
      </c>
    </row>
    <row r="647" spans="1:20" ht="12.95" customHeight="1" x14ac:dyDescent="0.2">
      <c r="A647" s="240" t="s">
        <v>4</v>
      </c>
      <c r="B647" s="238" t="s">
        <v>646</v>
      </c>
      <c r="C647" s="239">
        <v>57129.481800000001</v>
      </c>
      <c r="D647" s="239">
        <v>1E-4</v>
      </c>
      <c r="E647" s="129">
        <f>(C647-C$7)/C$8</f>
        <v>72076.515751904721</v>
      </c>
      <c r="F647" s="129">
        <f>ROUND(2*E647,0)/2</f>
        <v>72076.5</v>
      </c>
      <c r="G647" s="130">
        <f>C647-(C$7+F647*C$8)</f>
        <v>3.7386500043794513E-3</v>
      </c>
      <c r="K647" s="129">
        <f>G647</f>
        <v>3.7386500043794513E-3</v>
      </c>
      <c r="N647" s="130"/>
      <c r="O647" s="199">
        <f ca="1">+C$11+C$12*F647</f>
        <v>3.0341138160727421E-3</v>
      </c>
      <c r="P647" s="199">
        <f>+D$11+D$12*F647+D$13*F647^2</f>
        <v>-4.6346316374488439E-3</v>
      </c>
      <c r="Q647" s="201">
        <f>+C647-15018.5</f>
        <v>42110.981800000001</v>
      </c>
      <c r="R647" s="136">
        <f>+(P647-G647)^2</f>
        <v>7.0111845453378754E-5</v>
      </c>
      <c r="S647" s="131">
        <v>1</v>
      </c>
      <c r="T647" s="136">
        <f>+S647*R647</f>
        <v>7.0111845453378754E-5</v>
      </c>
    </row>
    <row r="648" spans="1:20" ht="12.95" customHeight="1" x14ac:dyDescent="0.2">
      <c r="A648" s="240" t="s">
        <v>4</v>
      </c>
      <c r="B648" s="238" t="s">
        <v>644</v>
      </c>
      <c r="C648" s="239">
        <v>57134.347800000003</v>
      </c>
      <c r="D648" s="239">
        <v>2.0000000000000001E-4</v>
      </c>
      <c r="E648" s="129">
        <f>(C648-C$7)/C$8</f>
        <v>72097.017475338755</v>
      </c>
      <c r="F648" s="129">
        <f>ROUND(2*E648,0)/2</f>
        <v>72097</v>
      </c>
      <c r="G648" s="130">
        <f>C648-(C$7+F648*C$8)</f>
        <v>4.1477000049781054E-3</v>
      </c>
      <c r="J648" s="130"/>
      <c r="K648" s="129">
        <f>G648</f>
        <v>4.1477000049781054E-3</v>
      </c>
      <c r="O648" s="199">
        <f ca="1">+C$11+C$12*F648</f>
        <v>3.0702340088148428E-3</v>
      </c>
      <c r="P648" s="199">
        <f>+D$11+D$12*F648+D$13*F648^2</f>
        <v>-4.6073284434663409E-3</v>
      </c>
      <c r="Q648" s="201">
        <f>+C648-15018.5</f>
        <v>42115.847800000003</v>
      </c>
      <c r="R648" s="136">
        <f>+(P648-G648)^2</f>
        <v>7.6650523133071563E-5</v>
      </c>
      <c r="S648" s="131">
        <v>1</v>
      </c>
      <c r="T648" s="136">
        <f>+S648*R648</f>
        <v>7.6650523133071563E-5</v>
      </c>
    </row>
    <row r="649" spans="1:20" ht="12.95" customHeight="1" x14ac:dyDescent="0.2">
      <c r="A649" s="121" t="s">
        <v>1749</v>
      </c>
      <c r="B649" s="122" t="s">
        <v>644</v>
      </c>
      <c r="C649" s="121">
        <v>57157.607000000004</v>
      </c>
      <c r="D649" s="121">
        <v>1E-4</v>
      </c>
      <c r="E649" s="129">
        <f>(C649-C$7)/C$8</f>
        <v>72195.014533640599</v>
      </c>
      <c r="F649" s="129">
        <f>ROUND(2*E649,0)/2</f>
        <v>72195</v>
      </c>
      <c r="G649" s="130">
        <f>C649-(C$7+F649*C$8)</f>
        <v>3.4495000072638504E-3</v>
      </c>
      <c r="J649" s="130"/>
      <c r="K649" s="129">
        <f>G649</f>
        <v>3.4495000072638504E-3</v>
      </c>
      <c r="O649" s="199">
        <f ca="1">+C$11+C$12*F649</f>
        <v>3.2429061497282474E-3</v>
      </c>
      <c r="P649" s="199">
        <f>+D$11+D$12*F649+D$13*F649^2</f>
        <v>-4.476550933812995E-3</v>
      </c>
      <c r="Q649" s="201">
        <f>+C649-15018.5</f>
        <v>42139.107000000004</v>
      </c>
      <c r="R649" s="136">
        <f>+(P649-G649)^2</f>
        <v>6.2822283520545152E-5</v>
      </c>
      <c r="S649" s="131">
        <v>1</v>
      </c>
      <c r="T649" s="136">
        <f>+S649*R649</f>
        <v>6.2822283520545152E-5</v>
      </c>
    </row>
    <row r="650" spans="1:20" ht="12.95" customHeight="1" x14ac:dyDescent="0.2">
      <c r="A650" s="241" t="s">
        <v>1747</v>
      </c>
      <c r="B650" s="330"/>
      <c r="C650" s="243">
        <v>57425.810448283468</v>
      </c>
      <c r="D650" s="243">
        <v>4.0000000000000002E-4</v>
      </c>
      <c r="E650" s="129">
        <f>(C650-C$7)/C$8</f>
        <v>73325.025409259106</v>
      </c>
      <c r="F650" s="129">
        <f>ROUND(2*E650,0)/2</f>
        <v>73325</v>
      </c>
      <c r="G650" s="130">
        <f>C650-(C$7+F650*C$8)</f>
        <v>6.0307834719424136E-3</v>
      </c>
      <c r="J650" s="130"/>
      <c r="K650" s="129">
        <f>G650</f>
        <v>6.0307834719424136E-3</v>
      </c>
      <c r="O650" s="199">
        <f ca="1">+C$11+C$12*F650</f>
        <v>5.2339216520972398E-3</v>
      </c>
      <c r="P650" s="199">
        <f>+D$11+D$12*F650+D$13*F650^2</f>
        <v>-2.9381452787425877E-3</v>
      </c>
      <c r="Q650" s="201">
        <f>+C650-15018.5</f>
        <v>42407.310448283468</v>
      </c>
      <c r="R650" s="136">
        <f>+(P650-G650)^2</f>
        <v>8.0441682934864013E-5</v>
      </c>
      <c r="S650" s="131">
        <v>1</v>
      </c>
      <c r="T650" s="136">
        <f>+S650*R650</f>
        <v>8.0441682934864013E-5</v>
      </c>
    </row>
    <row r="651" spans="1:20" ht="12.95" customHeight="1" x14ac:dyDescent="0.2">
      <c r="A651" s="244" t="s">
        <v>7</v>
      </c>
      <c r="B651" s="245" t="s">
        <v>646</v>
      </c>
      <c r="C651" s="246">
        <v>57445.390729999999</v>
      </c>
      <c r="D651" s="246">
        <v>1E-4</v>
      </c>
      <c r="E651" s="129">
        <f>(C651-C$7)/C$8</f>
        <v>73407.522228106754</v>
      </c>
      <c r="F651" s="129">
        <f>ROUND(2*E651,0)/2</f>
        <v>73407.5</v>
      </c>
      <c r="G651" s="130">
        <f>C651-(C$7+F651*C$8)</f>
        <v>5.2757500016014092E-3</v>
      </c>
      <c r="J651" s="130"/>
      <c r="K651" s="129">
        <f>G651</f>
        <v>5.2757500016014092E-3</v>
      </c>
      <c r="O651" s="199">
        <f ca="1">+C$11+C$12*F651</f>
        <v>5.3792834033764003E-3</v>
      </c>
      <c r="P651" s="199">
        <f>+D$11+D$12*F651+D$13*F651^2</f>
        <v>-2.8236322069741387E-3</v>
      </c>
      <c r="Q651" s="201">
        <f>+C651-15018.5</f>
        <v>42426.890729999999</v>
      </c>
      <c r="R651" s="136">
        <f>+(P651-G651)^2</f>
        <v>6.5599992160590115E-5</v>
      </c>
      <c r="S651" s="131">
        <v>1</v>
      </c>
      <c r="T651" s="136">
        <f>+S651*R651</f>
        <v>6.5599992160590115E-5</v>
      </c>
    </row>
    <row r="652" spans="1:20" ht="12.95" customHeight="1" x14ac:dyDescent="0.2">
      <c r="A652" s="121" t="s">
        <v>1750</v>
      </c>
      <c r="B652" s="122" t="s">
        <v>646</v>
      </c>
      <c r="C652" s="121">
        <v>57445.866699999999</v>
      </c>
      <c r="D652" s="121">
        <v>2.0000000000000001E-4</v>
      </c>
      <c r="E652" s="129">
        <f>(C652-C$7)/C$8</f>
        <v>73409.527613495753</v>
      </c>
      <c r="F652" s="129">
        <f>ROUND(2*E652,0)/2</f>
        <v>73409.5</v>
      </c>
      <c r="G652" s="130">
        <f>C652-(C$7+F652*C$8)</f>
        <v>6.5539500064915046E-3</v>
      </c>
      <c r="J652" s="130"/>
      <c r="K652" s="129">
        <f>G652</f>
        <v>6.5539500064915046E-3</v>
      </c>
      <c r="O652" s="199">
        <f ca="1">+C$11+C$12*F652</f>
        <v>5.3828073246195429E-3</v>
      </c>
      <c r="P652" s="199">
        <f>+D$11+D$12*F652+D$13*F652^2</f>
        <v>-2.8208524226887438E-3</v>
      </c>
      <c r="Q652" s="201">
        <f>+C652-15018.5</f>
        <v>42427.366699999999</v>
      </c>
      <c r="R652" s="136">
        <f>+(P652-G652)^2</f>
        <v>8.7886920586163891E-5</v>
      </c>
      <c r="S652" s="131">
        <v>1</v>
      </c>
      <c r="T652" s="136">
        <f>+S652*R652</f>
        <v>8.7886920586163891E-5</v>
      </c>
    </row>
    <row r="653" spans="1:20" ht="12.95" customHeight="1" x14ac:dyDescent="0.2">
      <c r="A653" s="237" t="s">
        <v>5</v>
      </c>
      <c r="B653" s="238" t="s">
        <v>644</v>
      </c>
      <c r="C653" s="239">
        <v>57465.3269</v>
      </c>
      <c r="D653" s="239">
        <v>1.8E-3</v>
      </c>
      <c r="E653" s="129">
        <f>(C653-C$7)/C$8</f>
        <v>73491.518496843652</v>
      </c>
      <c r="F653" s="129">
        <f>ROUND(2*E653,0)/2</f>
        <v>73491.5</v>
      </c>
      <c r="G653" s="130">
        <f>C653-(C$7+F653*C$8)</f>
        <v>4.390150003018789E-3</v>
      </c>
      <c r="J653" s="130"/>
      <c r="K653" s="129">
        <f>G653</f>
        <v>4.390150003018789E-3</v>
      </c>
      <c r="O653" s="199">
        <f ca="1">+C$11+C$12*F653</f>
        <v>5.52728809558789E-3</v>
      </c>
      <c r="P653" s="199">
        <f>+D$11+D$12*F653+D$13*F653^2</f>
        <v>-2.7067300644523506E-3</v>
      </c>
      <c r="Q653" s="201">
        <f>+C653-15018.5</f>
        <v>42446.8269</v>
      </c>
      <c r="R653" s="136">
        <f>+(P653-G653)^2</f>
        <v>5.0365706692069165E-5</v>
      </c>
      <c r="S653" s="131">
        <v>1</v>
      </c>
      <c r="T653" s="136">
        <f>+S653*R653</f>
        <v>5.0365706692069165E-5</v>
      </c>
    </row>
    <row r="654" spans="1:20" ht="12.95" customHeight="1" x14ac:dyDescent="0.2">
      <c r="A654" s="237" t="s">
        <v>5</v>
      </c>
      <c r="B654" s="238" t="s">
        <v>644</v>
      </c>
      <c r="C654" s="239">
        <v>57465.447</v>
      </c>
      <c r="D654" s="239">
        <v>8.0000000000000004E-4</v>
      </c>
      <c r="E654" s="129">
        <f>(C654-C$7)/C$8</f>
        <v>73492.02450937641</v>
      </c>
      <c r="F654" s="129">
        <f>ROUND(2*E654,0)/2</f>
        <v>73492</v>
      </c>
      <c r="G654" s="130">
        <f>C654-(C$7+F654*C$8)</f>
        <v>5.8171999990008771E-3</v>
      </c>
      <c r="J654" s="130"/>
      <c r="K654" s="129">
        <f>G654</f>
        <v>5.8171999990008771E-3</v>
      </c>
      <c r="O654" s="199">
        <f ca="1">+C$11+C$12*F654</f>
        <v>5.5281690758986757E-3</v>
      </c>
      <c r="P654" s="199">
        <f>+D$11+D$12*F654+D$13*F654^2</f>
        <v>-2.7060332909113194E-3</v>
      </c>
      <c r="Q654" s="201">
        <f>+C654-15018.5</f>
        <v>42446.947</v>
      </c>
      <c r="R654" s="136">
        <f>+(P654-G654)^2</f>
        <v>7.264550571426748E-5</v>
      </c>
      <c r="S654" s="131">
        <v>1</v>
      </c>
      <c r="T654" s="136">
        <f>+S654*R654</f>
        <v>7.264550571426748E-5</v>
      </c>
    </row>
    <row r="655" spans="1:20" ht="12.95" customHeight="1" x14ac:dyDescent="0.2">
      <c r="A655" s="237" t="s">
        <v>5</v>
      </c>
      <c r="B655" s="238" t="s">
        <v>644</v>
      </c>
      <c r="C655" s="239">
        <v>57465.566099999996</v>
      </c>
      <c r="D655" s="239">
        <v>1.5E-3</v>
      </c>
      <c r="E655" s="129">
        <f>(C655-C$7)/C$8</f>
        <v>73492.526308649103</v>
      </c>
      <c r="F655" s="129">
        <f>ROUND(2*E655,0)/2</f>
        <v>73492.5</v>
      </c>
      <c r="G655" s="130">
        <f>C655-(C$7+F655*C$8)</f>
        <v>6.2442499984172173E-3</v>
      </c>
      <c r="K655" s="129">
        <f>G655</f>
        <v>6.2442499984172173E-3</v>
      </c>
      <c r="N655" s="130"/>
      <c r="O655" s="199">
        <f ca="1">+C$11+C$12*F655</f>
        <v>5.5290500562094613E-3</v>
      </c>
      <c r="P655" s="199">
        <f>+D$11+D$12*F655+D$13*F655^2</f>
        <v>-2.7053365063945262E-3</v>
      </c>
      <c r="Q655" s="201">
        <f>+C655-15018.5</f>
        <v>42447.066099999996</v>
      </c>
      <c r="R655" s="136">
        <f>+(P655-G655)^2</f>
        <v>8.0095098607108479E-5</v>
      </c>
      <c r="S655" s="131">
        <v>1</v>
      </c>
      <c r="T655" s="136">
        <f>+S655*R655</f>
        <v>8.0095098607108479E-5</v>
      </c>
    </row>
    <row r="656" spans="1:20" ht="12.95" customHeight="1" x14ac:dyDescent="0.2">
      <c r="A656" s="230" t="s">
        <v>1</v>
      </c>
      <c r="B656" s="231" t="s">
        <v>646</v>
      </c>
      <c r="C656" s="230">
        <v>57468.1757</v>
      </c>
      <c r="D656" s="230" t="s">
        <v>1505</v>
      </c>
      <c r="E656" s="129">
        <f>(C656-C$7)/C$8</f>
        <v>73503.521232092069</v>
      </c>
      <c r="F656" s="129">
        <f>ROUND(2*E656,0)/2</f>
        <v>73503.5</v>
      </c>
      <c r="G656" s="130">
        <f>C656-(C$7+F656*C$8)</f>
        <v>5.0393500059726648E-3</v>
      </c>
      <c r="J656" s="130"/>
      <c r="K656" s="129">
        <f>G656</f>
        <v>5.0393500059726648E-3</v>
      </c>
      <c r="O656" s="199">
        <f ca="1">+C$11+C$12*F656</f>
        <v>5.5484316230466901E-3</v>
      </c>
      <c r="P656" s="199">
        <f>+D$11+D$12*F656+D$13*F656^2</f>
        <v>-2.6900044701489711E-3</v>
      </c>
      <c r="Q656" s="201">
        <f>+C656-15018.5</f>
        <v>42449.6757</v>
      </c>
      <c r="R656" s="136">
        <f>+(P656-G656)^2</f>
        <v>5.9742920617541569E-5</v>
      </c>
      <c r="S656" s="131">
        <v>1</v>
      </c>
      <c r="T656" s="136">
        <f>+S656*R656</f>
        <v>5.9742920617541569E-5</v>
      </c>
    </row>
    <row r="657" spans="1:21" ht="12.95" customHeight="1" x14ac:dyDescent="0.2">
      <c r="A657" s="230" t="s">
        <v>1</v>
      </c>
      <c r="B657" s="231" t="s">
        <v>644</v>
      </c>
      <c r="C657" s="230">
        <v>57468.294699999999</v>
      </c>
      <c r="D657" s="230" t="s">
        <v>1505</v>
      </c>
      <c r="E657" s="129">
        <f>(C657-C$7)/C$8</f>
        <v>73504.022610038766</v>
      </c>
      <c r="F657" s="129">
        <f>ROUND(2*E657,0)/2</f>
        <v>73504</v>
      </c>
      <c r="G657" s="130">
        <f>C657-(C$7+F657*C$8)</f>
        <v>5.3664000006392598E-3</v>
      </c>
      <c r="K657" s="129">
        <f>G657</f>
        <v>5.3664000006392598E-3</v>
      </c>
      <c r="N657" s="130"/>
      <c r="O657" s="199">
        <f ca="1">+C$11+C$12*F657</f>
        <v>5.5493126033574758E-3</v>
      </c>
      <c r="P657" s="199">
        <f>+D$11+D$12*F657+D$13*F657^2</f>
        <v>-2.6893074331889172E-3</v>
      </c>
      <c r="Q657" s="201">
        <f>+C657-15018.5</f>
        <v>42449.794699999999</v>
      </c>
      <c r="R657" s="136">
        <f>+(P657-G657)^2</f>
        <v>6.489442225943455E-5</v>
      </c>
      <c r="S657" s="131">
        <v>1</v>
      </c>
      <c r="T657" s="136">
        <f>+S657*R657</f>
        <v>6.489442225943455E-5</v>
      </c>
    </row>
    <row r="658" spans="1:21" ht="12.95" customHeight="1" x14ac:dyDescent="0.2">
      <c r="A658" s="121" t="s">
        <v>1750</v>
      </c>
      <c r="B658" s="122" t="s">
        <v>646</v>
      </c>
      <c r="C658" s="121">
        <v>57524.665800000002</v>
      </c>
      <c r="D658" s="121">
        <v>1E-4</v>
      </c>
      <c r="E658" s="129">
        <f>(C658-C$7)/C$8</f>
        <v>73741.528713999302</v>
      </c>
      <c r="F658" s="129">
        <f>ROUND(2*E658,0)/2</f>
        <v>73741.5</v>
      </c>
      <c r="G658" s="130">
        <f>C658-(C$7+F658*C$8)</f>
        <v>6.8151500017847866E-3</v>
      </c>
      <c r="K658" s="129">
        <f>G658</f>
        <v>6.8151500017847866E-3</v>
      </c>
      <c r="N658" s="130"/>
      <c r="O658" s="199">
        <f ca="1">+C$11+C$12*F658</f>
        <v>5.9677782509792721E-3</v>
      </c>
      <c r="P658" s="199">
        <f>+D$11+D$12*F658+D$13*F658^2</f>
        <v>-2.3569740636748687E-3</v>
      </c>
      <c r="Q658" s="201">
        <f>+C658-15018.5</f>
        <v>42506.165800000002</v>
      </c>
      <c r="R658" s="136">
        <f>+(P658-G658)^2</f>
        <v>8.412785987218416E-5</v>
      </c>
      <c r="S658" s="131">
        <v>1</v>
      </c>
      <c r="T658" s="136">
        <f>+S658*R658</f>
        <v>8.412785987218416E-5</v>
      </c>
    </row>
    <row r="659" spans="1:21" ht="12.95" customHeight="1" x14ac:dyDescent="0.2">
      <c r="A659" s="121" t="s">
        <v>1750</v>
      </c>
      <c r="B659" s="122" t="s">
        <v>644</v>
      </c>
      <c r="C659" s="121">
        <v>57530.717499999999</v>
      </c>
      <c r="D659" s="121">
        <v>1E-4</v>
      </c>
      <c r="E659" s="129">
        <f>(C659-C$7)/C$8</f>
        <v>73767.026099882074</v>
      </c>
      <c r="F659" s="129">
        <f>ROUND(2*E659,0)/2</f>
        <v>73767</v>
      </c>
      <c r="G659" s="130">
        <f>C659-(C$7+F659*C$8)</f>
        <v>6.1947000067448243E-3</v>
      </c>
      <c r="J659" s="130"/>
      <c r="K659" s="129">
        <f>G659</f>
        <v>6.1947000067448243E-3</v>
      </c>
      <c r="O659" s="199">
        <f ca="1">+C$11+C$12*F659</f>
        <v>6.0127082468292015E-3</v>
      </c>
      <c r="P659" s="199">
        <f>+D$11+D$12*F659+D$13*F659^2</f>
        <v>-2.3211447362053717E-3</v>
      </c>
      <c r="Q659" s="201">
        <f>+C659-15018.5</f>
        <v>42512.217499999999</v>
      </c>
      <c r="R659" s="136">
        <f>+(P659-G659)^2</f>
        <v>7.2519611686032488E-5</v>
      </c>
      <c r="S659" s="131">
        <v>1</v>
      </c>
      <c r="T659" s="136">
        <f>+S659*R659</f>
        <v>7.2519611686032488E-5</v>
      </c>
    </row>
    <row r="660" spans="1:21" ht="12.95" customHeight="1" x14ac:dyDescent="0.2">
      <c r="A660" s="230" t="s">
        <v>1</v>
      </c>
      <c r="B660" s="231" t="s">
        <v>644</v>
      </c>
      <c r="C660" s="230">
        <v>57532.627</v>
      </c>
      <c r="D660" s="230" t="s">
        <v>62</v>
      </c>
      <c r="E660" s="129">
        <f>(C660-C$7)/C$8</f>
        <v>73775.071319959621</v>
      </c>
      <c r="F660" s="129">
        <f>ROUND(2*E660,0)/2</f>
        <v>73775</v>
      </c>
      <c r="G660" s="129"/>
      <c r="J660" s="130"/>
      <c r="O660" s="199">
        <f ca="1">+C$11+C$12*F660</f>
        <v>6.0268039318017164E-3</v>
      </c>
      <c r="P660" s="199">
        <f>+D$11+D$12*F660+D$13*F660^2</f>
        <v>-2.3098982798561429E-3</v>
      </c>
      <c r="Q660" s="201">
        <f>+C660-15018.5</f>
        <v>42514.127</v>
      </c>
      <c r="R660" s="136">
        <f>+(P660-U660)^2</f>
        <v>3.7007749260656764E-4</v>
      </c>
      <c r="S660" s="131">
        <v>1</v>
      </c>
      <c r="T660" s="136">
        <f>+S660*R660</f>
        <v>3.7007749260656764E-4</v>
      </c>
      <c r="U660" s="130">
        <f>C660-(C$7+F660*C$8)</f>
        <v>1.6927500000747386E-2</v>
      </c>
    </row>
    <row r="661" spans="1:21" ht="12.95" customHeight="1" x14ac:dyDescent="0.2">
      <c r="A661" s="247" t="s">
        <v>1761</v>
      </c>
      <c r="B661" s="248" t="s">
        <v>646</v>
      </c>
      <c r="C661" s="249">
        <v>57752.518130000215</v>
      </c>
      <c r="D661" s="249">
        <v>2.0000000000000001E-4</v>
      </c>
      <c r="E661" s="129">
        <f>(C661-C$7)/C$8</f>
        <v>74701.529834727364</v>
      </c>
      <c r="F661" s="129">
        <f>ROUND(2*E661,0)/2</f>
        <v>74701.5</v>
      </c>
      <c r="G661" s="130">
        <f>C661-(C$7+F661*C$8)</f>
        <v>7.0811502228025347E-3</v>
      </c>
      <c r="K661" s="129">
        <f>G661</f>
        <v>7.0811502228025347E-3</v>
      </c>
      <c r="N661" s="130"/>
      <c r="O661" s="199">
        <f ca="1">+C$11+C$12*F661</f>
        <v>7.6592604476821424E-3</v>
      </c>
      <c r="P661" s="199">
        <f>+D$11+D$12*F661+D$13*F661^2</f>
        <v>-9.8841205662790477E-4</v>
      </c>
      <c r="Q661" s="201">
        <f>+C661-15018.5</f>
        <v>42734.018130000215</v>
      </c>
      <c r="R661" s="136">
        <f>+(P661-G661)^2</f>
        <v>6.5117835381606589E-5</v>
      </c>
      <c r="S661" s="131">
        <v>1</v>
      </c>
      <c r="T661" s="136">
        <f>+S661*R661</f>
        <v>6.5117835381606589E-5</v>
      </c>
    </row>
    <row r="662" spans="1:21" ht="12.95" customHeight="1" x14ac:dyDescent="0.2">
      <c r="A662" s="121" t="s">
        <v>1751</v>
      </c>
      <c r="B662" s="122" t="s">
        <v>644</v>
      </c>
      <c r="C662" s="121">
        <v>57769.963199999998</v>
      </c>
      <c r="D662" s="121">
        <v>1E-4</v>
      </c>
      <c r="E662" s="129">
        <f>(C662-C$7)/C$8</f>
        <v>74775.030451337065</v>
      </c>
      <c r="F662" s="129">
        <f>ROUND(2*E662,0)/2</f>
        <v>74775</v>
      </c>
      <c r="G662" s="130">
        <f>C662-(C$7+F662*C$8)</f>
        <v>7.2274999984074384E-3</v>
      </c>
      <c r="K662" s="129">
        <f>G662</f>
        <v>7.2274999984074384E-3</v>
      </c>
      <c r="N662" s="130"/>
      <c r="O662" s="199">
        <f ca="1">+C$11+C$12*F662</f>
        <v>7.7887645533672167E-3</v>
      </c>
      <c r="P662" s="199">
        <f>+D$11+D$12*F662+D$13*F662^2</f>
        <v>-8.8196403598440887E-4</v>
      </c>
      <c r="Q662" s="201">
        <f>+C662-15018.5</f>
        <v>42751.463199999998</v>
      </c>
      <c r="R662" s="136">
        <f>+(P662-G662)^2</f>
        <v>6.5763406925094898E-5</v>
      </c>
      <c r="S662" s="131">
        <v>1</v>
      </c>
      <c r="T662" s="136">
        <f>+S662*R662</f>
        <v>6.5763406925094898E-5</v>
      </c>
    </row>
    <row r="663" spans="1:21" ht="12.95" customHeight="1" x14ac:dyDescent="0.2">
      <c r="A663" s="123" t="s">
        <v>1752</v>
      </c>
      <c r="B663" s="124" t="s">
        <v>644</v>
      </c>
      <c r="C663" s="123">
        <v>57784.9159</v>
      </c>
      <c r="D663" s="123">
        <v>2.9999999999999997E-4</v>
      </c>
      <c r="E663" s="129">
        <f>(C663-C$7)/C$8</f>
        <v>74838.030064981125</v>
      </c>
      <c r="F663" s="129">
        <f>ROUND(2*E663,0)/2</f>
        <v>74838</v>
      </c>
      <c r="G663" s="130">
        <f>C663-(C$7+F663*C$8)</f>
        <v>7.1358000059262849E-3</v>
      </c>
      <c r="J663" s="130"/>
      <c r="K663" s="129">
        <f>G663</f>
        <v>7.1358000059262849E-3</v>
      </c>
      <c r="O663" s="199">
        <f ca="1">+C$11+C$12*F663</f>
        <v>7.8997680725258201E-3</v>
      </c>
      <c r="P663" s="199">
        <f>+D$11+D$12*F663+D$13*F663^2</f>
        <v>-7.9053410275596592E-4</v>
      </c>
      <c r="Q663" s="201">
        <f>+C663-15018.5</f>
        <v>42766.4159</v>
      </c>
      <c r="R663" s="136">
        <f>+(P663-G663)^2</f>
        <v>6.2826772402459658E-5</v>
      </c>
      <c r="S663" s="131">
        <v>1</v>
      </c>
      <c r="T663" s="136">
        <f>+S663*R663</f>
        <v>6.2826772402459658E-5</v>
      </c>
    </row>
    <row r="664" spans="1:21" ht="12.95" customHeight="1" x14ac:dyDescent="0.2">
      <c r="A664" s="250" t="s">
        <v>1753</v>
      </c>
      <c r="B664" s="122" t="s">
        <v>646</v>
      </c>
      <c r="C664" s="251">
        <v>57817.069100000001</v>
      </c>
      <c r="D664" s="121" t="s">
        <v>288</v>
      </c>
      <c r="E664" s="129">
        <f>(C664-C$7)/C$8</f>
        <v>74973.499858223819</v>
      </c>
      <c r="F664" s="129">
        <f>ROUND(2*E664,0)/2</f>
        <v>74973.5</v>
      </c>
      <c r="G664" s="130">
        <f>C664-(C$7+F664*C$8)</f>
        <v>-3.3650001569185406E-5</v>
      </c>
      <c r="J664" s="130"/>
      <c r="K664" s="129">
        <f>G664</f>
        <v>-3.3650001569185406E-5</v>
      </c>
      <c r="O664" s="199">
        <f ca="1">+C$11+C$12*F664</f>
        <v>8.1385137367479543E-3</v>
      </c>
      <c r="P664" s="199">
        <f>+D$11+D$12*F664+D$13*F664^2</f>
        <v>-5.9329675651413616E-4</v>
      </c>
      <c r="Q664" s="201">
        <f>+C664-15018.5</f>
        <v>42798.569100000001</v>
      </c>
      <c r="R664" s="136">
        <f>+(P664-G664)^2</f>
        <v>3.1320449032041378E-7</v>
      </c>
      <c r="S664" s="131">
        <v>1</v>
      </c>
      <c r="T664" s="136">
        <f>+S664*R664</f>
        <v>3.1320449032041378E-7</v>
      </c>
    </row>
    <row r="665" spans="1:21" ht="12.95" customHeight="1" x14ac:dyDescent="0.2">
      <c r="A665" s="250" t="s">
        <v>1753</v>
      </c>
      <c r="B665" s="122" t="s">
        <v>644</v>
      </c>
      <c r="C665" s="251">
        <v>57817.195099999997</v>
      </c>
      <c r="D665" s="121" t="s">
        <v>288</v>
      </c>
      <c r="E665" s="129">
        <f>(C665-C$7)/C$8</f>
        <v>74974.030728990896</v>
      </c>
      <c r="F665" s="129">
        <f>ROUND(2*E665,0)/2</f>
        <v>74974</v>
      </c>
      <c r="G665" s="130">
        <f>C665-(C$7+F665*C$8)</f>
        <v>7.2934000054374337E-3</v>
      </c>
      <c r="K665" s="129">
        <f>G665</f>
        <v>7.2934000054374337E-3</v>
      </c>
      <c r="N665" s="130"/>
      <c r="O665" s="199">
        <f ca="1">+C$11+C$12*F665</f>
        <v>8.13939471705874E-3</v>
      </c>
      <c r="P665" s="199">
        <f>+D$11+D$12*F665+D$13*F665^2</f>
        <v>-5.925674507204215E-4</v>
      </c>
      <c r="Q665" s="201">
        <f>+C665-15018.5</f>
        <v>42798.695099999997</v>
      </c>
      <c r="R665" s="136">
        <f>+(P665-G665)^2</f>
        <v>6.2188482719580787E-5</v>
      </c>
      <c r="S665" s="131">
        <v>1</v>
      </c>
      <c r="T665" s="136">
        <f>+S665*R665</f>
        <v>6.2188482719580787E-5</v>
      </c>
    </row>
    <row r="666" spans="1:21" ht="12.95" customHeight="1" x14ac:dyDescent="0.2">
      <c r="A666" s="250" t="s">
        <v>1753</v>
      </c>
      <c r="B666" s="122" t="s">
        <v>646</v>
      </c>
      <c r="C666" s="251">
        <v>57817.313600000001</v>
      </c>
      <c r="D666" s="121" t="s">
        <v>288</v>
      </c>
      <c r="E666" s="129">
        <f>(C666-C$7)/C$8</f>
        <v>74974.530000307583</v>
      </c>
      <c r="F666" s="129">
        <f>ROUND(2*E666,0)/2</f>
        <v>74974.5</v>
      </c>
      <c r="G666" s="130">
        <f>C666-(C$7+F666*C$8)</f>
        <v>7.1204500054591335E-3</v>
      </c>
      <c r="J666" s="130"/>
      <c r="K666" s="129">
        <f>G666</f>
        <v>7.1204500054591335E-3</v>
      </c>
      <c r="O666" s="199">
        <f ca="1">+C$11+C$12*F666</f>
        <v>8.1402756973695256E-3</v>
      </c>
      <c r="P666" s="199">
        <f>+D$11+D$12*F666+D$13*F666^2</f>
        <v>-5.9183813395091711E-4</v>
      </c>
      <c r="Q666" s="201">
        <f>+C666-15018.5</f>
        <v>42798.813600000001</v>
      </c>
      <c r="R666" s="136">
        <f>+(P666-G666)^2</f>
        <v>5.9479388345284943E-5</v>
      </c>
      <c r="S666" s="131">
        <v>1</v>
      </c>
      <c r="T666" s="136">
        <f>+S666*R666</f>
        <v>5.9479388345284943E-5</v>
      </c>
    </row>
    <row r="667" spans="1:21" ht="12.95" customHeight="1" x14ac:dyDescent="0.2">
      <c r="A667" s="123" t="s">
        <v>1752</v>
      </c>
      <c r="B667" s="124" t="s">
        <v>644</v>
      </c>
      <c r="C667" s="123">
        <v>57817.907599999999</v>
      </c>
      <c r="D667" s="123">
        <v>1E-4</v>
      </c>
      <c r="E667" s="129">
        <f>(C667-C$7)/C$8</f>
        <v>74977.032676781018</v>
      </c>
      <c r="F667" s="129">
        <f>ROUND(2*E667,0)/2</f>
        <v>74977</v>
      </c>
      <c r="G667" s="130">
        <f>C667-(C$7+F667*C$8)</f>
        <v>7.7556999967782758E-3</v>
      </c>
      <c r="K667" s="129">
        <f>G667</f>
        <v>7.7556999967782758E-3</v>
      </c>
      <c r="N667" s="130"/>
      <c r="O667" s="199">
        <f ca="1">+C$11+C$12*F667</f>
        <v>8.1446805989234261E-3</v>
      </c>
      <c r="P667" s="199">
        <f>+D$11+D$12*F667+D$13*F667^2</f>
        <v>-5.8819138546647998E-4</v>
      </c>
      <c r="Q667" s="201">
        <f>+C667-15018.5</f>
        <v>42799.407599999999</v>
      </c>
      <c r="R667" s="136">
        <f>+(P667-G667)^2</f>
        <v>6.9620523398698298E-5</v>
      </c>
      <c r="S667" s="131">
        <v>1</v>
      </c>
      <c r="T667" s="136">
        <f>+S667*R667</f>
        <v>6.9620523398698298E-5</v>
      </c>
    </row>
    <row r="668" spans="1:21" ht="12.95" customHeight="1" x14ac:dyDescent="0.2">
      <c r="A668" s="247" t="s">
        <v>1761</v>
      </c>
      <c r="B668" s="248" t="s">
        <v>644</v>
      </c>
      <c r="C668" s="249">
        <v>57827.403369999956</v>
      </c>
      <c r="D668" s="249">
        <v>2.9999999999999997E-4</v>
      </c>
      <c r="E668" s="129">
        <f>(C668-C$7)/C$8</f>
        <v>75017.040825225791</v>
      </c>
      <c r="F668" s="129">
        <f>ROUND(2*E668,0)/2</f>
        <v>75017</v>
      </c>
      <c r="G668" s="130">
        <f>C668-(C$7+F668*C$8)</f>
        <v>9.6896999602904543E-3</v>
      </c>
      <c r="J668" s="130"/>
      <c r="K668" s="129">
        <f>G668</f>
        <v>9.6896999602904543E-3</v>
      </c>
      <c r="O668" s="199">
        <f ca="1">+C$11+C$12*F668</f>
        <v>8.2151590237860561E-3</v>
      </c>
      <c r="P668" s="199">
        <f>+D$11+D$12*F668+D$13*F668^2</f>
        <v>-5.2980609201652706E-4</v>
      </c>
      <c r="Q668" s="201">
        <f>+C668-15018.5</f>
        <v>42808.903369999956</v>
      </c>
      <c r="R668" s="136">
        <f>+(P668-G668)^2</f>
        <v>1.0443830395313902E-4</v>
      </c>
      <c r="S668" s="131">
        <v>1</v>
      </c>
      <c r="T668" s="136">
        <f>+S668*R668</f>
        <v>1.0443830395313902E-4</v>
      </c>
    </row>
    <row r="669" spans="1:21" ht="12.95" customHeight="1" x14ac:dyDescent="0.2">
      <c r="A669" s="252" t="s">
        <v>3</v>
      </c>
      <c r="B669" s="331" t="s">
        <v>644</v>
      </c>
      <c r="C669" s="253">
        <v>57838.437899999997</v>
      </c>
      <c r="D669" s="253">
        <v>1.2999999999999999E-3</v>
      </c>
      <c r="E669" s="129">
        <f>(C669-C$7)/C$8</f>
        <v>75063.532169715167</v>
      </c>
      <c r="F669" s="129">
        <f>ROUND(2*E669,0)/2</f>
        <v>75063.5</v>
      </c>
      <c r="G669" s="130">
        <f>C669-(C$7+F669*C$8)</f>
        <v>7.6353499971446581E-3</v>
      </c>
      <c r="J669" s="130"/>
      <c r="K669" s="129">
        <f>G669</f>
        <v>7.6353499971446581E-3</v>
      </c>
      <c r="O669" s="199">
        <f ca="1">+C$11+C$12*F669</f>
        <v>8.2970901926888441E-3</v>
      </c>
      <c r="P669" s="199">
        <f>+D$11+D$12*F669+D$13*F669^2</f>
        <v>-4.6184489360807934E-4</v>
      </c>
      <c r="Q669" s="201">
        <f>+C669-15018.5</f>
        <v>42819.937899999997</v>
      </c>
      <c r="R669" s="136">
        <f>+(P669-G669)^2</f>
        <v>6.5564565098832241E-5</v>
      </c>
      <c r="S669" s="131">
        <v>1</v>
      </c>
      <c r="T669" s="136">
        <f>+S669*R669</f>
        <v>6.5564565098832241E-5</v>
      </c>
    </row>
    <row r="670" spans="1:21" ht="12.95" customHeight="1" x14ac:dyDescent="0.2">
      <c r="A670" s="252" t="s">
        <v>3</v>
      </c>
      <c r="B670" s="332" t="s">
        <v>644</v>
      </c>
      <c r="C670" s="254">
        <v>57838.556600000004</v>
      </c>
      <c r="D670" s="254">
        <v>1E-3</v>
      </c>
      <c r="E670" s="129">
        <f>(C670-C$7)/C$8</f>
        <v>75064.03228368389</v>
      </c>
      <c r="F670" s="129">
        <f>ROUND(2*E670,0)/2</f>
        <v>75064</v>
      </c>
      <c r="G670" s="130">
        <f>C670-(C$7+F670*C$8)</f>
        <v>7.6624000066658482E-3</v>
      </c>
      <c r="K670" s="129">
        <f>G670</f>
        <v>7.6624000066658482E-3</v>
      </c>
      <c r="N670" s="130"/>
      <c r="O670" s="199">
        <f ca="1">+C$11+C$12*F670</f>
        <v>8.2979711729996297E-3</v>
      </c>
      <c r="P670" s="199">
        <f>+D$11+D$12*F670+D$13*F670^2</f>
        <v>-4.6111361217149316E-4</v>
      </c>
      <c r="Q670" s="201">
        <f>+C670-15018.5</f>
        <v>42820.056600000004</v>
      </c>
      <c r="R670" s="136">
        <f>+(P670-G670)^2</f>
        <v>6.5991473515435763E-5</v>
      </c>
      <c r="S670" s="131">
        <v>1</v>
      </c>
      <c r="T670" s="136">
        <f>+S670*R670</f>
        <v>6.5991473515435763E-5</v>
      </c>
    </row>
    <row r="671" spans="1:21" ht="12.95" customHeight="1" x14ac:dyDescent="0.2">
      <c r="A671" s="123" t="s">
        <v>1752</v>
      </c>
      <c r="B671" s="124" t="s">
        <v>646</v>
      </c>
      <c r="C671" s="123">
        <v>57856.475599999998</v>
      </c>
      <c r="D671" s="123">
        <v>1E-4</v>
      </c>
      <c r="E671" s="129">
        <f>(C671-C$7)/C$8</f>
        <v>75139.52969063296</v>
      </c>
      <c r="F671" s="129">
        <f>ROUND(2*E671,0)/2</f>
        <v>75139.5</v>
      </c>
      <c r="G671" s="130">
        <f>C671-(C$7+F671*C$8)</f>
        <v>7.0469499987666495E-3</v>
      </c>
      <c r="J671" s="130"/>
      <c r="K671" s="129">
        <f>G671</f>
        <v>7.0469499987666495E-3</v>
      </c>
      <c r="O671" s="199">
        <f ca="1">+C$11+C$12*F671</f>
        <v>8.4309991999278189E-3</v>
      </c>
      <c r="P671" s="199">
        <f>+D$11+D$12*F671+D$13*F671^2</f>
        <v>-3.5056415703706156E-4</v>
      </c>
      <c r="Q671" s="201">
        <f>+C671-15018.5</f>
        <v>42837.975599999998</v>
      </c>
      <c r="R671" s="136">
        <f>+(P671-G671)^2</f>
        <v>5.4723215685316291E-5</v>
      </c>
      <c r="S671" s="131">
        <v>1</v>
      </c>
      <c r="T671" s="136">
        <f>+S671*R671</f>
        <v>5.4723215685316291E-5</v>
      </c>
    </row>
    <row r="672" spans="1:21" ht="12.95" customHeight="1" x14ac:dyDescent="0.2">
      <c r="A672" s="123" t="s">
        <v>1752</v>
      </c>
      <c r="B672" s="124" t="s">
        <v>644</v>
      </c>
      <c r="C672" s="123">
        <v>57864.427600000003</v>
      </c>
      <c r="D672" s="123">
        <v>1E-4</v>
      </c>
      <c r="E672" s="129">
        <f>(C672-C$7)/C$8</f>
        <v>75173.033534600792</v>
      </c>
      <c r="F672" s="129">
        <f>ROUND(2*E672,0)/2</f>
        <v>75173</v>
      </c>
      <c r="G672" s="130">
        <f>C672-(C$7+F672*C$8)</f>
        <v>7.9593000045861118E-3</v>
      </c>
      <c r="K672" s="129">
        <f>G672</f>
        <v>7.9593000045861118E-3</v>
      </c>
      <c r="N672" s="130"/>
      <c r="O672" s="199">
        <f ca="1">+C$11+C$12*F672</f>
        <v>8.4900248807502632E-3</v>
      </c>
      <c r="P672" s="199">
        <f>+D$11+D$12*F672+D$13*F672^2</f>
        <v>-3.0143225582178468E-4</v>
      </c>
      <c r="Q672" s="201">
        <f>+C672-15018.5</f>
        <v>42845.927600000003</v>
      </c>
      <c r="R672" s="136">
        <f>+(P672-G672)^2</f>
        <v>6.8239697478143758E-5</v>
      </c>
      <c r="S672" s="131">
        <v>1</v>
      </c>
      <c r="T672" s="136">
        <f>+S672*R672</f>
        <v>6.8239697478143758E-5</v>
      </c>
    </row>
    <row r="673" spans="1:20" ht="12.95" customHeight="1" x14ac:dyDescent="0.2">
      <c r="A673" s="123" t="s">
        <v>1752</v>
      </c>
      <c r="B673" s="124" t="s">
        <v>646</v>
      </c>
      <c r="C673" s="123">
        <v>57870.716699999997</v>
      </c>
      <c r="D673" s="123">
        <v>4.0000000000000002E-4</v>
      </c>
      <c r="E673" s="129">
        <f>(C673-C$7)/C$8</f>
        <v>75199.531148420938</v>
      </c>
      <c r="F673" s="129">
        <f>ROUND(2*E673,0)/2</f>
        <v>75199.5</v>
      </c>
      <c r="G673" s="130">
        <f>C673-(C$7+F673*C$8)</f>
        <v>7.3929499994846992E-3</v>
      </c>
      <c r="J673" s="130"/>
      <c r="K673" s="129">
        <f>G673</f>
        <v>7.3929499994846992E-3</v>
      </c>
      <c r="O673" s="199">
        <f ca="1">+C$11+C$12*F673</f>
        <v>8.5367168372217639E-3</v>
      </c>
      <c r="P673" s="199">
        <f>+D$11+D$12*F673+D$13*F673^2</f>
        <v>-2.6253181900050271E-4</v>
      </c>
      <c r="Q673" s="201">
        <f>+C673-15018.5</f>
        <v>42852.216699999997</v>
      </c>
      <c r="R673" s="136">
        <f>+(P673-G673)^2</f>
        <v>5.8606401873157494E-5</v>
      </c>
      <c r="S673" s="131">
        <v>1</v>
      </c>
      <c r="T673" s="136">
        <f>+S673*R673</f>
        <v>5.8606401873157494E-5</v>
      </c>
    </row>
    <row r="674" spans="1:20" ht="12.95" customHeight="1" x14ac:dyDescent="0.2">
      <c r="A674" s="123" t="s">
        <v>1752</v>
      </c>
      <c r="B674" s="124" t="s">
        <v>646</v>
      </c>
      <c r="C674" s="123">
        <v>57890.653400000003</v>
      </c>
      <c r="D674" s="123">
        <v>1E-4</v>
      </c>
      <c r="E674" s="129">
        <f>(C674-C$7)/C$8</f>
        <v>75283.529650185679</v>
      </c>
      <c r="F674" s="129">
        <f>ROUND(2*E674,0)/2</f>
        <v>75283.5</v>
      </c>
      <c r="G674" s="130">
        <f>C674-(C$7+F674*C$8)</f>
        <v>7.0373500057030469E-3</v>
      </c>
      <c r="K674" s="129">
        <f>G674</f>
        <v>7.0373500057030469E-3</v>
      </c>
      <c r="N674" s="130"/>
      <c r="O674" s="199">
        <f ca="1">+C$11+C$12*F674</f>
        <v>8.6847215294332536E-3</v>
      </c>
      <c r="P674" s="199">
        <f>+D$11+D$12*F674+D$13*F674^2</f>
        <v>-1.3902101934673561E-4</v>
      </c>
      <c r="Q674" s="201">
        <f>+C674-15018.5</f>
        <v>42872.153400000003</v>
      </c>
      <c r="R674" s="136">
        <f>+(P674-G674)^2</f>
        <v>5.1500301089174065E-5</v>
      </c>
      <c r="S674" s="131">
        <v>1</v>
      </c>
      <c r="T674" s="136">
        <f>+S674*R674</f>
        <v>5.1500301089174065E-5</v>
      </c>
    </row>
    <row r="675" spans="1:20" ht="12.95" customHeight="1" x14ac:dyDescent="0.2">
      <c r="A675" s="123" t="s">
        <v>1752</v>
      </c>
      <c r="B675" s="124" t="s">
        <v>646</v>
      </c>
      <c r="C675" s="123">
        <v>57914.626499999998</v>
      </c>
      <c r="D675" s="123">
        <v>1E-4</v>
      </c>
      <c r="E675" s="129">
        <f>(C675-C$7)/C$8</f>
        <v>75384.534554841695</v>
      </c>
      <c r="F675" s="129">
        <f>ROUND(2*E675,0)/2</f>
        <v>75384.5</v>
      </c>
      <c r="G675" s="130">
        <f>C675-(C$7+F675*C$8)</f>
        <v>8.2014500003424473E-3</v>
      </c>
      <c r="J675" s="130"/>
      <c r="K675" s="129">
        <f>G675</f>
        <v>8.2014500003424473E-3</v>
      </c>
      <c r="O675" s="199">
        <f ca="1">+C$11+C$12*F675</f>
        <v>8.8626795522113722E-3</v>
      </c>
      <c r="P675" s="199">
        <f>+D$11+D$12*F675+D$13*F675^2</f>
        <v>9.8961789831014668E-6</v>
      </c>
      <c r="Q675" s="201">
        <f>+C675-15018.5</f>
        <v>42896.126499999998</v>
      </c>
      <c r="R675" s="136">
        <f>+(P675-G675)^2</f>
        <v>6.7101554008226901E-5</v>
      </c>
      <c r="S675" s="131">
        <v>1</v>
      </c>
      <c r="T675" s="136">
        <f>+S675*R675</f>
        <v>6.7101554008226901E-5</v>
      </c>
    </row>
    <row r="676" spans="1:20" ht="12.95" customHeight="1" x14ac:dyDescent="0.2">
      <c r="A676" s="123" t="s">
        <v>1752</v>
      </c>
      <c r="B676" s="124" t="s">
        <v>644</v>
      </c>
      <c r="C676" s="123">
        <v>57929.698600000003</v>
      </c>
      <c r="D676" s="123">
        <v>2.9999999999999997E-4</v>
      </c>
      <c r="E676" s="129">
        <f>(C676-C$7)/C$8</f>
        <v>75448.037231736496</v>
      </c>
      <c r="F676" s="129">
        <f>ROUND(2*E676,0)/2</f>
        <v>75448</v>
      </c>
      <c r="G676" s="130">
        <f>C676-(C$7+F676*C$8)</f>
        <v>8.8368000069749542E-3</v>
      </c>
      <c r="K676" s="129">
        <f>G676</f>
        <v>8.8368000069749542E-3</v>
      </c>
      <c r="N676" s="130"/>
      <c r="O676" s="199">
        <f ca="1">+C$11+C$12*F676</f>
        <v>8.974564051680789E-3</v>
      </c>
      <c r="P676" s="199">
        <f>+D$11+D$12*F676+D$13*F676^2</f>
        <v>1.0375163912440533E-4</v>
      </c>
      <c r="Q676" s="201">
        <f>+C676-15018.5</f>
        <v>42911.198600000003</v>
      </c>
      <c r="R676" s="136">
        <f>+(P676-G676)^2</f>
        <v>7.6266133795217138E-5</v>
      </c>
      <c r="S676" s="131">
        <v>1</v>
      </c>
      <c r="T676" s="136">
        <f>+S676*R676</f>
        <v>7.6266133795217138E-5</v>
      </c>
    </row>
    <row r="677" spans="1:20" ht="12.95" customHeight="1" x14ac:dyDescent="0.2">
      <c r="A677" s="255" t="s">
        <v>1754</v>
      </c>
      <c r="B677" s="333"/>
      <c r="C677" s="257">
        <v>58159.805</v>
      </c>
      <c r="D677" s="258">
        <v>5.0000000000000001E-4</v>
      </c>
      <c r="E677" s="129">
        <f>(C677-C$7)/C$8</f>
        <v>76417.535335558787</v>
      </c>
      <c r="F677" s="129">
        <f>ROUND(2*E677,0)/2</f>
        <v>76417.5</v>
      </c>
      <c r="G677" s="130">
        <f>C677-(C$7+F677*C$8)</f>
        <v>8.3867499997722916E-3</v>
      </c>
      <c r="J677" s="130"/>
      <c r="K677" s="129">
        <f>G677</f>
        <v>8.3867499997722916E-3</v>
      </c>
      <c r="O677" s="199">
        <f ca="1">+C$11+C$12*F677</f>
        <v>1.0682784874288503E-2</v>
      </c>
      <c r="P677" s="199">
        <f>+D$11+D$12*F677+D$13*F677^2</f>
        <v>1.5586945720789669E-3</v>
      </c>
      <c r="Q677" s="201">
        <f>+C677-15018.5</f>
        <v>43141.305</v>
      </c>
      <c r="R677" s="136">
        <f>+(P677-G677)^2</f>
        <v>4.6622340923652273E-5</v>
      </c>
      <c r="S677" s="131">
        <v>1</v>
      </c>
      <c r="T677" s="136">
        <f>+S677*R677</f>
        <v>4.6622340923652273E-5</v>
      </c>
    </row>
    <row r="678" spans="1:20" ht="12.95" customHeight="1" x14ac:dyDescent="0.2">
      <c r="A678" s="259" t="s">
        <v>1757</v>
      </c>
      <c r="B678" s="260" t="s">
        <v>646</v>
      </c>
      <c r="C678" s="261">
        <v>58191.611299999997</v>
      </c>
      <c r="D678" s="261">
        <v>2.9999999999999997E-4</v>
      </c>
      <c r="E678" s="129">
        <f>(C678-C$7)/C$8</f>
        <v>76551.54354888793</v>
      </c>
      <c r="F678" s="129">
        <f>ROUND(2*E678,0)/2</f>
        <v>76551.5</v>
      </c>
      <c r="G678" s="130">
        <f>C678-(C$7+F678*C$8)</f>
        <v>1.0336150000512134E-2</v>
      </c>
      <c r="J678" s="130"/>
      <c r="K678" s="129">
        <f>G678</f>
        <v>1.0336150000512134E-2</v>
      </c>
      <c r="O678" s="199">
        <f ca="1">+C$11+C$12*F678</f>
        <v>1.0918887597578281E-2</v>
      </c>
      <c r="P678" s="199">
        <f>+D$11+D$12*F678+D$13*F678^2</f>
        <v>1.7630363055005094E-3</v>
      </c>
      <c r="Q678" s="201">
        <f>+C678-15018.5</f>
        <v>43173.111299999997</v>
      </c>
      <c r="R678" s="136">
        <f>+(P678-G678)^2</f>
        <v>7.3498278427595873E-5</v>
      </c>
      <c r="S678" s="131">
        <v>1</v>
      </c>
      <c r="T678" s="136">
        <f>+S678*R678</f>
        <v>7.3498278427595873E-5</v>
      </c>
    </row>
    <row r="679" spans="1:20" ht="12.95" customHeight="1" x14ac:dyDescent="0.2">
      <c r="A679" s="259" t="s">
        <v>1757</v>
      </c>
      <c r="B679" s="260" t="s">
        <v>644</v>
      </c>
      <c r="C679" s="261">
        <v>58191.729800000001</v>
      </c>
      <c r="D679" s="261">
        <v>1E-4</v>
      </c>
      <c r="E679" s="129">
        <f>(C679-C$7)/C$8</f>
        <v>76552.042820204617</v>
      </c>
      <c r="F679" s="129">
        <f>ROUND(2*E679,0)/2</f>
        <v>76552</v>
      </c>
      <c r="G679" s="130">
        <f>C679-(C$7+F679*C$8)</f>
        <v>1.0163200000533834E-2</v>
      </c>
      <c r="K679" s="129">
        <f>G679</f>
        <v>1.0163200000533834E-2</v>
      </c>
      <c r="N679" s="130"/>
      <c r="O679" s="199">
        <f ca="1">+C$11+C$12*F679</f>
        <v>1.0919768577889066E-2</v>
      </c>
      <c r="P679" s="199">
        <f>+D$11+D$12*F679+D$13*F679^2</f>
        <v>1.7638002508993111E-3</v>
      </c>
      <c r="Q679" s="201">
        <f>+C679-15018.5</f>
        <v>43173.229800000001</v>
      </c>
      <c r="R679" s="136">
        <f>+(P679-G679)^2</f>
        <v>7.0549916154160488E-5</v>
      </c>
      <c r="S679" s="131">
        <v>1</v>
      </c>
      <c r="T679" s="136">
        <f>+S679*R679</f>
        <v>7.0549916154160488E-5</v>
      </c>
    </row>
    <row r="680" spans="1:20" ht="12.95" customHeight="1" x14ac:dyDescent="0.2">
      <c r="A680" s="247" t="s">
        <v>1761</v>
      </c>
      <c r="B680" s="248" t="s">
        <v>646</v>
      </c>
      <c r="C680" s="249">
        <v>58202.527749999892</v>
      </c>
      <c r="D680" s="249">
        <v>1E-4</v>
      </c>
      <c r="E680" s="129">
        <f>(C680-C$7)/C$8</f>
        <v>76597.537391629245</v>
      </c>
      <c r="F680" s="129">
        <f>ROUND(2*E680,0)/2</f>
        <v>76597.5</v>
      </c>
      <c r="G680" s="130">
        <f>C680-(C$7+F680*C$8)</f>
        <v>8.8747498957673088E-3</v>
      </c>
      <c r="K680" s="129">
        <f>G680</f>
        <v>8.8747498957673088E-3</v>
      </c>
      <c r="N680" s="130"/>
      <c r="O680" s="199">
        <f ca="1">+C$11+C$12*F680</f>
        <v>1.0999937786170311E-2</v>
      </c>
      <c r="P680" s="199">
        <f>+D$11+D$12*F680+D$13*F680^2</f>
        <v>1.8333652268645029E-3</v>
      </c>
      <c r="Q680" s="201">
        <f>+C680-15018.5</f>
        <v>43184.027749999892</v>
      </c>
      <c r="R680" s="136">
        <f>+(P680-G680)^2</f>
        <v>4.9581098055459475E-5</v>
      </c>
      <c r="S680" s="131">
        <v>1</v>
      </c>
      <c r="T680" s="136">
        <f>+S680*R680</f>
        <v>4.9581098055459475E-5</v>
      </c>
    </row>
    <row r="681" spans="1:20" ht="12.95" customHeight="1" x14ac:dyDescent="0.2">
      <c r="A681" s="259" t="s">
        <v>1757</v>
      </c>
      <c r="B681" s="260" t="s">
        <v>646</v>
      </c>
      <c r="C681" s="261">
        <v>58214.632599999997</v>
      </c>
      <c r="D681" s="261">
        <v>1E-4</v>
      </c>
      <c r="E681" s="129">
        <f>(C681-C$7)/C$8</f>
        <v>76648.538272622362</v>
      </c>
      <c r="F681" s="129">
        <f>ROUND(2*E681,0)/2</f>
        <v>76648.5</v>
      </c>
      <c r="G681" s="130">
        <f>C681-(C$7+F681*C$8)</f>
        <v>9.0838500036625192E-3</v>
      </c>
      <c r="J681" s="130"/>
      <c r="K681" s="129">
        <f>G681</f>
        <v>9.0838500036625192E-3</v>
      </c>
      <c r="O681" s="199">
        <f ca="1">+C$11+C$12*F681</f>
        <v>1.1089797777870142E-2</v>
      </c>
      <c r="P681" s="199">
        <f>+D$11+D$12*F681+D$13*F681^2</f>
        <v>1.9114471907062947E-3</v>
      </c>
      <c r="Q681" s="201">
        <f>+C681-15018.5</f>
        <v>43196.132599999997</v>
      </c>
      <c r="R681" s="136">
        <f>+(P681-G681)^2</f>
        <v>5.1443362111302364E-5</v>
      </c>
      <c r="S681" s="131">
        <v>1</v>
      </c>
      <c r="T681" s="136">
        <f>+S681*R681</f>
        <v>5.1443362111302364E-5</v>
      </c>
    </row>
    <row r="682" spans="1:20" ht="12.95" customHeight="1" x14ac:dyDescent="0.2">
      <c r="A682" s="259" t="s">
        <v>1756</v>
      </c>
      <c r="B682" s="260" t="s">
        <v>646</v>
      </c>
      <c r="C682" s="261">
        <v>58262.339890000003</v>
      </c>
      <c r="D682" s="261">
        <v>1E-4</v>
      </c>
      <c r="E682" s="129">
        <f>(C682-C$7)/C$8</f>
        <v>76849.541491974393</v>
      </c>
      <c r="F682" s="129">
        <f>ROUND(2*E682,0)/2</f>
        <v>76849.5</v>
      </c>
      <c r="G682" s="130">
        <f>C682-(C$7+F682*C$8)</f>
        <v>9.8479500011308119E-3</v>
      </c>
      <c r="K682" s="129">
        <f>G682</f>
        <v>9.8479500011308119E-3</v>
      </c>
      <c r="N682" s="130"/>
      <c r="O682" s="199">
        <f ca="1">+C$11+C$12*F682</f>
        <v>1.1443951862804808E-2</v>
      </c>
      <c r="P682" s="199">
        <f>+D$11+D$12*F682+D$13*F682^2</f>
        <v>2.220293881187857E-3</v>
      </c>
      <c r="Q682" s="201">
        <f>+C682-15018.5</f>
        <v>43243.839890000003</v>
      </c>
      <c r="R682" s="136">
        <f>+(P682-G682)^2</f>
        <v>5.8181137884103214E-5</v>
      </c>
      <c r="S682" s="131">
        <v>1</v>
      </c>
      <c r="T682" s="136">
        <f>+S682*R682</f>
        <v>5.8181137884103214E-5</v>
      </c>
    </row>
    <row r="683" spans="1:20" ht="12.95" customHeight="1" x14ac:dyDescent="0.2">
      <c r="A683" s="252" t="s">
        <v>0</v>
      </c>
      <c r="B683" s="262" t="s">
        <v>644</v>
      </c>
      <c r="C683" s="252">
        <v>58487.940399999999</v>
      </c>
      <c r="D683" s="252">
        <v>1E-4</v>
      </c>
      <c r="E683" s="129">
        <f>(C683-C$7)/C$8</f>
        <v>77800.055109441542</v>
      </c>
      <c r="F683" s="129">
        <f>ROUND(2*E683,0)/2</f>
        <v>77800</v>
      </c>
      <c r="G683" s="130">
        <f>C683-(C$7+F683*C$8)</f>
        <v>1.3080000004265457E-2</v>
      </c>
      <c r="K683" s="129">
        <f>G683</f>
        <v>1.3080000004265457E-2</v>
      </c>
      <c r="N683" s="130"/>
      <c r="O683" s="199">
        <f ca="1">+C$11+C$12*F683</f>
        <v>1.3118695433602806E-2</v>
      </c>
      <c r="P683" s="199">
        <f>+D$11+D$12*F683+D$13*F683^2</f>
        <v>3.7048113495077306E-3</v>
      </c>
      <c r="Q683" s="201">
        <f>+C683-15018.5</f>
        <v>43469.440399999999</v>
      </c>
      <c r="R683" s="136">
        <f>+(P683-G683)^2</f>
        <v>8.7894162312297997E-5</v>
      </c>
      <c r="S683" s="131">
        <v>1</v>
      </c>
      <c r="T683" s="136">
        <f>+S683*R683</f>
        <v>8.7894162312297997E-5</v>
      </c>
    </row>
    <row r="684" spans="1:20" ht="12.95" customHeight="1" x14ac:dyDescent="0.2">
      <c r="A684" s="252" t="s">
        <v>0</v>
      </c>
      <c r="B684" s="262" t="s">
        <v>644</v>
      </c>
      <c r="C684" s="252">
        <v>58496.010699999999</v>
      </c>
      <c r="D684" s="252">
        <v>1E-4</v>
      </c>
      <c r="E684" s="129">
        <f>(C684-C$7)/C$8</f>
        <v>77834.057382074025</v>
      </c>
      <c r="F684" s="129">
        <f>ROUND(2*E684,0)/2</f>
        <v>77834</v>
      </c>
      <c r="G684" s="130">
        <f>C684-(C$7+F684*C$8)</f>
        <v>1.3619400000607129E-2</v>
      </c>
      <c r="J684" s="130"/>
      <c r="K684" s="129">
        <f>G684</f>
        <v>1.3619400000607129E-2</v>
      </c>
      <c r="O684" s="199">
        <f ca="1">+C$11+C$12*F684</f>
        <v>1.3178602094736036E-2</v>
      </c>
      <c r="P684" s="199">
        <f>+D$11+D$12*F684+D$13*F684^2</f>
        <v>3.7586482853627368E-3</v>
      </c>
      <c r="Q684" s="201">
        <f>+C684-15018.5</f>
        <v>43477.510699999999</v>
      </c>
      <c r="R684" s="136">
        <f>+(P684-G684)^2</f>
        <v>9.7234424389695232E-5</v>
      </c>
      <c r="S684" s="131">
        <v>1</v>
      </c>
      <c r="T684" s="136">
        <f>+S684*R684</f>
        <v>9.7234424389695232E-5</v>
      </c>
    </row>
    <row r="685" spans="1:20" ht="12.95" customHeight="1" x14ac:dyDescent="0.2">
      <c r="A685" s="259" t="s">
        <v>1758</v>
      </c>
      <c r="B685" s="260" t="s">
        <v>644</v>
      </c>
      <c r="C685" s="261">
        <v>58539.919199999997</v>
      </c>
      <c r="D685" s="261">
        <v>2.0000000000000001E-4</v>
      </c>
      <c r="E685" s="129">
        <f>(C685-C$7)/C$8</f>
        <v>78019.055311256685</v>
      </c>
      <c r="F685" s="129">
        <f>ROUND(2*E685,0)/2</f>
        <v>78019</v>
      </c>
      <c r="G685" s="130">
        <f>C685-(C$7+F685*C$8)</f>
        <v>1.3127899997925851E-2</v>
      </c>
      <c r="K685" s="129">
        <f>G685</f>
        <v>1.3127899997925851E-2</v>
      </c>
      <c r="N685" s="130"/>
      <c r="O685" s="199">
        <f ca="1">+C$11+C$12*F685</f>
        <v>1.3504564809725644E-2</v>
      </c>
      <c r="P685" s="199">
        <f>+D$11+D$12*F685+D$13*F685^2</f>
        <v>4.0524739225538398E-3</v>
      </c>
      <c r="Q685" s="201">
        <f>+C685-15018.5</f>
        <v>43521.419199999997</v>
      </c>
      <c r="R685" s="136">
        <f>+(P685-G685)^2</f>
        <v>8.2363358449542235E-5</v>
      </c>
      <c r="S685" s="131">
        <v>1</v>
      </c>
      <c r="T685" s="136">
        <f>+S685*R685</f>
        <v>8.2363358449542235E-5</v>
      </c>
    </row>
    <row r="686" spans="1:20" ht="12.95" customHeight="1" x14ac:dyDescent="0.2">
      <c r="A686" s="259" t="s">
        <v>1758</v>
      </c>
      <c r="B686" s="260" t="s">
        <v>646</v>
      </c>
      <c r="C686" s="261">
        <v>58543.597900000001</v>
      </c>
      <c r="D686" s="261">
        <v>1E-4</v>
      </c>
      <c r="E686" s="129">
        <f>(C686-C$7)/C$8</f>
        <v>78034.55463102588</v>
      </c>
      <c r="F686" s="129">
        <f>ROUND(2*E686,0)/2</f>
        <v>78034.5</v>
      </c>
      <c r="G686" s="130">
        <f>C686-(C$7+F686*C$8)</f>
        <v>1.2966450005478691E-2</v>
      </c>
      <c r="J686" s="130"/>
      <c r="K686" s="129">
        <f>G686</f>
        <v>1.2966450005478691E-2</v>
      </c>
      <c r="O686" s="199">
        <f ca="1">+C$11+C$12*F686</f>
        <v>1.3531875199359916E-2</v>
      </c>
      <c r="P686" s="199">
        <f>+D$11+D$12*F686+D$13*F686^2</f>
        <v>4.0771599662564884E-3</v>
      </c>
      <c r="Q686" s="201">
        <f>+C686-15018.5</f>
        <v>43525.097900000001</v>
      </c>
      <c r="R686" s="136">
        <f>+(P686-G686)^2</f>
        <v>7.9019477401415068E-5</v>
      </c>
      <c r="S686" s="131">
        <v>1</v>
      </c>
      <c r="T686" s="136">
        <f>+S686*R686</f>
        <v>7.9019477401415068E-5</v>
      </c>
    </row>
    <row r="687" spans="1:20" ht="12.95" customHeight="1" x14ac:dyDescent="0.2">
      <c r="A687" s="259" t="s">
        <v>1758</v>
      </c>
      <c r="B687" s="260" t="s">
        <v>644</v>
      </c>
      <c r="C687" s="261">
        <v>58543.717100000002</v>
      </c>
      <c r="D687" s="261">
        <v>1E-4</v>
      </c>
      <c r="E687" s="129">
        <f>(C687-C$7)/C$8</f>
        <v>78035.056851624584</v>
      </c>
      <c r="F687" s="129">
        <f>ROUND(2*E687,0)/2</f>
        <v>78035</v>
      </c>
      <c r="G687" s="130">
        <f>C687-(C$7+F687*C$8)</f>
        <v>1.3493500002368819E-2</v>
      </c>
      <c r="K687" s="129">
        <f>G687</f>
        <v>1.3493500002368819E-2</v>
      </c>
      <c r="N687" s="130"/>
      <c r="O687" s="199">
        <f ca="1">+C$11+C$12*F687</f>
        <v>1.3532756179670674E-2</v>
      </c>
      <c r="P687" s="199">
        <f>+D$11+D$12*F687+D$13*F687^2</f>
        <v>4.0779564658595946E-3</v>
      </c>
      <c r="Q687" s="201">
        <f>+C687-15018.5</f>
        <v>43525.217100000002</v>
      </c>
      <c r="R687" s="136">
        <f>+(P687-G687)^2</f>
        <v>8.865246008790063E-5</v>
      </c>
      <c r="S687" s="131">
        <v>1</v>
      </c>
      <c r="T687" s="136">
        <f>+S687*R687</f>
        <v>8.865246008790063E-5</v>
      </c>
    </row>
    <row r="688" spans="1:20" ht="12.95" customHeight="1" x14ac:dyDescent="0.2">
      <c r="A688" s="259" t="s">
        <v>1758</v>
      </c>
      <c r="B688" s="260" t="s">
        <v>646</v>
      </c>
      <c r="C688" s="261">
        <v>58566.620699999999</v>
      </c>
      <c r="D688" s="261">
        <v>4.0000000000000002E-4</v>
      </c>
      <c r="E688" s="129">
        <f>(C688-C$7)/C$8</f>
        <v>78131.555674650386</v>
      </c>
      <c r="F688" s="129">
        <f>ROUND(2*E688,0)/2</f>
        <v>78131.5</v>
      </c>
      <c r="G688" s="130">
        <f>C688-(C$7+F688*C$8)</f>
        <v>1.3214150007115677E-2</v>
      </c>
      <c r="J688" s="130"/>
      <c r="K688" s="129">
        <f>G688</f>
        <v>1.3214150007115677E-2</v>
      </c>
      <c r="O688" s="199">
        <f ca="1">+C$11+C$12*F688</f>
        <v>1.370278537965175E-2</v>
      </c>
      <c r="P688" s="199">
        <f>+D$11+D$12*F688+D$13*F688^2</f>
        <v>4.2318863670945395E-3</v>
      </c>
      <c r="Q688" s="201">
        <f>+C688-15018.5</f>
        <v>43548.120699999999</v>
      </c>
      <c r="R688" s="136">
        <f>+(P688-G688)^2</f>
        <v>8.0681060098845777E-5</v>
      </c>
      <c r="S688" s="131">
        <v>1</v>
      </c>
      <c r="T688" s="136">
        <f>+S688*R688</f>
        <v>8.0681060098845777E-5</v>
      </c>
    </row>
    <row r="689" spans="1:20" ht="12.95" customHeight="1" x14ac:dyDescent="0.2">
      <c r="A689" s="177" t="s">
        <v>1755</v>
      </c>
      <c r="B689" s="334"/>
      <c r="C689" s="264">
        <v>58572.9113</v>
      </c>
      <c r="D689" s="264">
        <v>2.0000000000000001E-4</v>
      </c>
      <c r="E689" s="129">
        <f>(C689-C$7)/C$8</f>
        <v>78158.059608360636</v>
      </c>
      <c r="F689" s="129">
        <f>ROUND(2*E689,0)/2</f>
        <v>78158</v>
      </c>
      <c r="G689" s="130">
        <f>C689-(C$7+F689*C$8)</f>
        <v>1.4147800007776823E-2</v>
      </c>
      <c r="K689" s="129">
        <f>G689</f>
        <v>1.4147800007776823E-2</v>
      </c>
      <c r="N689" s="130"/>
      <c r="O689" s="199">
        <f ca="1">+C$11+C$12*F689</f>
        <v>1.374947733612325E-2</v>
      </c>
      <c r="P689" s="199">
        <f>+D$11+D$12*F689+D$13*F689^2</f>
        <v>4.2742288238145354E-3</v>
      </c>
      <c r="Q689" s="201">
        <f>+C689-15018.5</f>
        <v>43554.4113</v>
      </c>
      <c r="R689" s="136">
        <f>+(P689-G689)^2</f>
        <v>9.7487407924770443E-5</v>
      </c>
      <c r="S689" s="131">
        <v>1</v>
      </c>
      <c r="T689" s="136">
        <f>+S689*R689</f>
        <v>9.7487407924770443E-5</v>
      </c>
    </row>
    <row r="690" spans="1:20" ht="12.95" customHeight="1" x14ac:dyDescent="0.2">
      <c r="A690" s="259" t="s">
        <v>1762</v>
      </c>
      <c r="B690" s="260" t="s">
        <v>644</v>
      </c>
      <c r="C690" s="261">
        <v>58596.650999999998</v>
      </c>
      <c r="D690" s="261" t="s">
        <v>62</v>
      </c>
      <c r="E690" s="129">
        <f>(C690-C$7)/C$8</f>
        <v>78258.081138119524</v>
      </c>
      <c r="F690" s="129">
        <f>ROUND(2*E690,0)/2</f>
        <v>78258</v>
      </c>
      <c r="G690" s="130">
        <f>C690-(C$7+F690*C$8)</f>
        <v>1.9257799998740666E-2</v>
      </c>
      <c r="J690" s="130"/>
      <c r="K690" s="129">
        <f>G690</f>
        <v>1.9257799998740666E-2</v>
      </c>
      <c r="O690" s="199">
        <f ca="1">+C$11+C$12*F690</f>
        <v>1.3925673398279798E-2</v>
      </c>
      <c r="P690" s="199">
        <f>+D$11+D$12*F690+D$13*F690^2</f>
        <v>4.4342893669437611E-3</v>
      </c>
      <c r="Q690" s="201">
        <f>+C690-15018.5</f>
        <v>43578.150999999998</v>
      </c>
      <c r="R690" s="136">
        <f>+(P690-G690)^2</f>
        <v>2.1973646745099585E-4</v>
      </c>
      <c r="S690" s="131">
        <v>1</v>
      </c>
      <c r="T690" s="136">
        <f>+S690*R690</f>
        <v>2.1973646745099585E-4</v>
      </c>
    </row>
    <row r="691" spans="1:20" ht="12.95" customHeight="1" x14ac:dyDescent="0.2">
      <c r="A691" s="259" t="s">
        <v>1756</v>
      </c>
      <c r="B691" s="260" t="s">
        <v>644</v>
      </c>
      <c r="C691" s="261">
        <v>58597.35817</v>
      </c>
      <c r="D691" s="261">
        <v>6.0000000000000002E-5</v>
      </c>
      <c r="E691" s="129">
        <f>(C691-C$7)/C$8</f>
        <v>78261.060629233543</v>
      </c>
      <c r="F691" s="129">
        <f>ROUND(2*E691,0)/2</f>
        <v>78261</v>
      </c>
      <c r="G691" s="130">
        <f>C691-(C$7+F691*C$8)</f>
        <v>1.4390100004675332E-2</v>
      </c>
      <c r="J691" s="130"/>
      <c r="K691" s="129">
        <f>G691</f>
        <v>1.4390100004675332E-2</v>
      </c>
      <c r="O691" s="199">
        <f ca="1">+C$11+C$12*F691</f>
        <v>1.3930959280144484E-2</v>
      </c>
      <c r="P691" s="199">
        <f>+D$11+D$12*F691+D$13*F691^2</f>
        <v>4.4390979662781715E-3</v>
      </c>
      <c r="Q691" s="201">
        <f>+C691-15018.5</f>
        <v>43578.85817</v>
      </c>
      <c r="R691" s="136">
        <f>+(P691-G691)^2</f>
        <v>9.9022441568184457E-5</v>
      </c>
      <c r="S691" s="131">
        <v>1</v>
      </c>
      <c r="T691" s="136">
        <f>+S691*R691</f>
        <v>9.9022441568184457E-5</v>
      </c>
    </row>
    <row r="692" spans="1:20" ht="12.95" customHeight="1" x14ac:dyDescent="0.2">
      <c r="A692" s="259" t="s">
        <v>1758</v>
      </c>
      <c r="B692" s="260" t="s">
        <v>644</v>
      </c>
      <c r="C692" s="261">
        <v>58625.602400000003</v>
      </c>
      <c r="D692" s="261">
        <v>1E-4</v>
      </c>
      <c r="E692" s="129">
        <f>(C692-C$7)/C$8</f>
        <v>78380.060915313923</v>
      </c>
      <c r="F692" s="129">
        <f>ROUND(2*E692,0)/2</f>
        <v>78380</v>
      </c>
      <c r="G692" s="130">
        <f>C692-(C$7+F692*C$8)</f>
        <v>1.4458000005106442E-2</v>
      </c>
      <c r="K692" s="129">
        <f>G692</f>
        <v>1.4458000005106442E-2</v>
      </c>
      <c r="N692" s="130"/>
      <c r="O692" s="199">
        <f ca="1">+C$11+C$12*F692</f>
        <v>1.4140632594110775E-2</v>
      </c>
      <c r="P692" s="199">
        <f>+D$11+D$12*F692+D$13*F692^2</f>
        <v>4.6301577663577786E-3</v>
      </c>
      <c r="Q692" s="201">
        <f>+C692-15018.5</f>
        <v>43607.102400000003</v>
      </c>
      <c r="R692" s="136">
        <f>+(P692-G692)^2</f>
        <v>9.6586483069732327E-5</v>
      </c>
      <c r="S692" s="131">
        <v>1</v>
      </c>
      <c r="T692" s="136">
        <f>+S692*R692</f>
        <v>9.6586483069732327E-5</v>
      </c>
    </row>
    <row r="693" spans="1:20" ht="12.95" customHeight="1" x14ac:dyDescent="0.2">
      <c r="A693" s="247" t="s">
        <v>1759</v>
      </c>
      <c r="B693" s="248" t="s">
        <v>644</v>
      </c>
      <c r="C693" s="249">
        <v>58835.892500000002</v>
      </c>
      <c r="D693" s="249">
        <v>1E-4</v>
      </c>
      <c r="E693" s="129">
        <f>(C693-C$7)/C$8</f>
        <v>79266.067793882277</v>
      </c>
      <c r="F693" s="129">
        <f>ROUND(2*E693,0)/2</f>
        <v>79266</v>
      </c>
      <c r="G693" s="130">
        <f>C693-(C$7+F693*C$8)</f>
        <v>1.6090600009192713E-2</v>
      </c>
      <c r="J693" s="130"/>
      <c r="K693" s="129">
        <f>G693</f>
        <v>1.6090600009192713E-2</v>
      </c>
      <c r="O693" s="199">
        <f ca="1">+C$11+C$12*F693</f>
        <v>1.5701729704817785E-2</v>
      </c>
      <c r="P693" s="199">
        <f>+D$11+D$12*F693+D$13*F693^2</f>
        <v>6.0722165795287775E-3</v>
      </c>
      <c r="Q693" s="201">
        <f>+C693-15018.5</f>
        <v>43817.392500000002</v>
      </c>
      <c r="R693" s="136">
        <f>+(P693-G693)^2</f>
        <v>1.0036800654376492E-4</v>
      </c>
      <c r="S693" s="131">
        <v>1</v>
      </c>
      <c r="T693" s="136">
        <f>+S693*R693</f>
        <v>1.0036800654376492E-4</v>
      </c>
    </row>
    <row r="694" spans="1:20" ht="12.95" customHeight="1" x14ac:dyDescent="0.2">
      <c r="A694" s="247" t="s">
        <v>1760</v>
      </c>
      <c r="B694" s="248" t="s">
        <v>644</v>
      </c>
      <c r="C694" s="249">
        <v>58943.410600000003</v>
      </c>
      <c r="D694" s="249">
        <v>1E-4</v>
      </c>
      <c r="E694" s="129">
        <f>(C694-C$7)/C$8</f>
        <v>79719.069509943103</v>
      </c>
      <c r="F694" s="129">
        <f>ROUND(2*E694,0)/2</f>
        <v>79719</v>
      </c>
      <c r="G694" s="130">
        <f>C694-(C$7+F694*C$8)</f>
        <v>1.6497900011017919E-2</v>
      </c>
      <c r="J694" s="130"/>
      <c r="K694" s="129">
        <f>G694</f>
        <v>1.6497900011017919E-2</v>
      </c>
      <c r="O694" s="199">
        <f ca="1">+C$11+C$12*F694</f>
        <v>1.6499897866386976E-2</v>
      </c>
      <c r="P694" s="199">
        <f>+D$11+D$12*F694+D$13*F694^2</f>
        <v>6.8228371535399845E-3</v>
      </c>
      <c r="Q694" s="201">
        <f>+C694-15018.5</f>
        <v>43924.910600000003</v>
      </c>
      <c r="R694" s="136">
        <f>+(P694-G694)^2</f>
        <v>9.360684129614909E-5</v>
      </c>
      <c r="S694" s="131">
        <v>1</v>
      </c>
      <c r="T694" s="136">
        <f>+S694*R694</f>
        <v>9.360684129614909E-5</v>
      </c>
    </row>
    <row r="695" spans="1:20" ht="12.95" customHeight="1" x14ac:dyDescent="0.2">
      <c r="A695" s="265" t="s">
        <v>1763</v>
      </c>
      <c r="B695" s="266" t="s">
        <v>644</v>
      </c>
      <c r="C695" s="249">
        <v>59203.306600000004</v>
      </c>
      <c r="D695" s="249" t="s">
        <v>1505</v>
      </c>
      <c r="E695" s="129">
        <f>(C695-C$7)/C$8</f>
        <v>80814.078945539004</v>
      </c>
      <c r="F695" s="129">
        <f>ROUND(2*E695,0)/2</f>
        <v>80814</v>
      </c>
      <c r="G695" s="130">
        <f>C695-(C$7+F695*C$8)</f>
        <v>1.8737400001555216E-2</v>
      </c>
      <c r="K695" s="129">
        <f>G695</f>
        <v>1.8737400001555216E-2</v>
      </c>
      <c r="N695" s="130"/>
      <c r="O695" s="199">
        <f ca="1">+C$11+C$12*F695</f>
        <v>1.8429244747001167E-2</v>
      </c>
      <c r="P695" s="199">
        <f>+D$11+D$12*F695+D$13*F695^2</f>
        <v>8.6744603817712207E-3</v>
      </c>
      <c r="Q695" s="201">
        <f>+C695-15018.5</f>
        <v>44184.806600000004</v>
      </c>
      <c r="R695" s="136">
        <f>+(P695-G695)^2</f>
        <v>1.0126275379141845E-4</v>
      </c>
      <c r="S695" s="131">
        <v>1</v>
      </c>
      <c r="T695" s="136">
        <f>+S695*R695</f>
        <v>1.0126275379141845E-4</v>
      </c>
    </row>
    <row r="696" spans="1:20" ht="12.95" customHeight="1" x14ac:dyDescent="0.2">
      <c r="A696" s="247" t="s">
        <v>1763</v>
      </c>
      <c r="B696" s="248" t="s">
        <v>646</v>
      </c>
      <c r="C696" s="249">
        <v>59204.371299999999</v>
      </c>
      <c r="D696" s="249" t="s">
        <v>1505</v>
      </c>
      <c r="E696" s="129">
        <f>(C696-C$7)/C$8</f>
        <v>80818.564803520945</v>
      </c>
      <c r="F696" s="129">
        <f>ROUND(2*E696,0)/2</f>
        <v>80818.5</v>
      </c>
      <c r="G696" s="130">
        <f>C696-(C$7+F696*C$8)</f>
        <v>1.5380850003566593E-2</v>
      </c>
      <c r="J696" s="130"/>
      <c r="K696" s="129">
        <f>G696</f>
        <v>1.5380850003566593E-2</v>
      </c>
      <c r="O696" s="199">
        <f ca="1">+C$11+C$12*F696</f>
        <v>1.843717356979821E-2</v>
      </c>
      <c r="P696" s="199">
        <f>+D$11+D$12*F696+D$13*F696^2</f>
        <v>8.6821784032653226E-3</v>
      </c>
      <c r="Q696" s="201">
        <f>+C696-15018.5</f>
        <v>44185.871299999999</v>
      </c>
      <c r="R696" s="136">
        <f>+(P696-G696)^2</f>
        <v>4.4872201208682779E-5</v>
      </c>
      <c r="S696" s="131">
        <v>1</v>
      </c>
      <c r="T696" s="136">
        <f>+S696*R696</f>
        <v>4.4872201208682779E-5</v>
      </c>
    </row>
    <row r="697" spans="1:20" ht="12.95" customHeight="1" x14ac:dyDescent="0.2">
      <c r="A697" s="247" t="s">
        <v>1763</v>
      </c>
      <c r="B697" s="248" t="s">
        <v>646</v>
      </c>
      <c r="C697" s="249">
        <v>59214.340799999998</v>
      </c>
      <c r="D697" s="249" t="s">
        <v>1505</v>
      </c>
      <c r="E697" s="129">
        <f>(C697-C$7)/C$8</f>
        <v>80860.568899652368</v>
      </c>
      <c r="F697" s="129">
        <f>ROUND(2*E697,0)/2</f>
        <v>80860.5</v>
      </c>
      <c r="G697" s="130">
        <f>C697-(C$7+F697*C$8)</f>
        <v>1.6353049999452196E-2</v>
      </c>
      <c r="K697" s="129">
        <f>G697</f>
        <v>1.6353049999452196E-2</v>
      </c>
      <c r="N697" s="130"/>
      <c r="O697" s="199">
        <f ca="1">+C$11+C$12*F697</f>
        <v>1.8511175915903955E-2</v>
      </c>
      <c r="P697" s="199">
        <f>+D$11+D$12*F697+D$13*F697^2</f>
        <v>8.75425614199421E-3</v>
      </c>
      <c r="Q697" s="201">
        <f>+C697-15018.5</f>
        <v>44195.840799999998</v>
      </c>
      <c r="R697" s="136">
        <f>+(P697-G697)^2</f>
        <v>5.7741668088141221E-5</v>
      </c>
      <c r="S697" s="131">
        <v>1</v>
      </c>
      <c r="T697" s="136">
        <f>+S697*R697</f>
        <v>5.7741668088141221E-5</v>
      </c>
    </row>
    <row r="698" spans="1:20" ht="12.95" customHeight="1" x14ac:dyDescent="0.2">
      <c r="A698" s="128" t="s">
        <v>1771</v>
      </c>
      <c r="B698" s="268" t="s">
        <v>646</v>
      </c>
      <c r="C698" s="269">
        <v>59257.811900000001</v>
      </c>
      <c r="D698" s="270">
        <v>1E-4</v>
      </c>
      <c r="E698" s="129">
        <f>(C698-C$7)/C$8</f>
        <v>81043.723948886429</v>
      </c>
      <c r="F698" s="129">
        <f>ROUND(2*E698,0)/2</f>
        <v>81043.5</v>
      </c>
      <c r="G698" s="130">
        <f>C698-(C$7+F698*C$8)</f>
        <v>5.3153350003412925E-2</v>
      </c>
      <c r="J698" s="130"/>
      <c r="K698" s="129">
        <f>G698</f>
        <v>5.3153350003412925E-2</v>
      </c>
      <c r="O698" s="199">
        <f ca="1">+C$11+C$12*F698</f>
        <v>1.8833614709650448E-2</v>
      </c>
      <c r="P698" s="199">
        <f>+D$11+D$12*F698+D$13*F698^2</f>
        <v>9.0692130030719242E-3</v>
      </c>
      <c r="Q698" s="201">
        <f>+C698-15018.5</f>
        <v>44239.311900000001</v>
      </c>
      <c r="R698" s="136">
        <f>+(P698-G698)^2</f>
        <v>1.9434111350648345E-3</v>
      </c>
      <c r="S698" s="131">
        <v>1</v>
      </c>
      <c r="T698" s="136">
        <f>+S698*R698</f>
        <v>1.9434111350648345E-3</v>
      </c>
    </row>
    <row r="699" spans="1:20" ht="12.95" customHeight="1" x14ac:dyDescent="0.2">
      <c r="A699" s="259" t="s">
        <v>1765</v>
      </c>
      <c r="B699" s="260" t="s">
        <v>644</v>
      </c>
      <c r="C699" s="261">
        <v>59295.633600000001</v>
      </c>
      <c r="D699" s="261">
        <v>2.9999999999999997E-4</v>
      </c>
      <c r="E699" s="129">
        <f>(C699-C$7)/C$8</f>
        <v>81203.076606758332</v>
      </c>
      <c r="F699" s="129">
        <f>ROUND(2*E699,0)/2</f>
        <v>81203</v>
      </c>
      <c r="G699" s="130">
        <f>C699-(C$7+F699*C$8)</f>
        <v>1.818230000208132E-2</v>
      </c>
      <c r="J699" s="130"/>
      <c r="K699" s="129">
        <f>G699</f>
        <v>1.818230000208132E-2</v>
      </c>
      <c r="O699" s="199">
        <f ca="1">+C$11+C$12*F699</f>
        <v>1.9114647428790155E-2</v>
      </c>
      <c r="P699" s="199">
        <f>+D$11+D$12*F699+D$13*F699^2</f>
        <v>9.3449237719618328E-3</v>
      </c>
      <c r="Q699" s="201">
        <f>+C699-15018.5</f>
        <v>44277.133600000001</v>
      </c>
      <c r="R699" s="136">
        <f>+(P699-G699)^2</f>
        <v>7.8099218632680914E-5</v>
      </c>
      <c r="S699" s="131">
        <v>1</v>
      </c>
      <c r="T699" s="136">
        <f>+S699*R699</f>
        <v>7.8099218632680914E-5</v>
      </c>
    </row>
    <row r="700" spans="1:20" ht="12.95" customHeight="1" x14ac:dyDescent="0.2">
      <c r="A700" s="126" t="s">
        <v>1767</v>
      </c>
      <c r="B700" s="127" t="s">
        <v>644</v>
      </c>
      <c r="C700" s="324">
        <v>59295.64000000013</v>
      </c>
      <c r="D700" s="323"/>
      <c r="E700" s="129">
        <f>(C700-C$7)/C$8</f>
        <v>81203.103571623244</v>
      </c>
      <c r="F700" s="129">
        <f>ROUND(2*E700,0)/2</f>
        <v>81203</v>
      </c>
      <c r="G700" s="130">
        <f>C700-(C$7+F700*C$8)</f>
        <v>2.4582300131442025E-2</v>
      </c>
      <c r="J700" s="130"/>
      <c r="K700" s="129">
        <f>G700</f>
        <v>2.4582300131442025E-2</v>
      </c>
      <c r="O700" s="199">
        <f ca="1">+C$11+C$12*F700</f>
        <v>1.9114647428790155E-2</v>
      </c>
      <c r="P700" s="199">
        <f>+D$11+D$12*F700+D$13*F700^2</f>
        <v>9.3449237719618328E-3</v>
      </c>
      <c r="Q700" s="201">
        <f>+C700-15018.5</f>
        <v>44277.14000000013</v>
      </c>
      <c r="R700" s="136">
        <f>+(P700-G700)^2</f>
        <v>2.3217763832044584E-4</v>
      </c>
      <c r="S700" s="131">
        <v>1</v>
      </c>
      <c r="T700" s="136">
        <f>+S700*R700</f>
        <v>2.3217763832044584E-4</v>
      </c>
    </row>
    <row r="701" spans="1:20" ht="12.95" customHeight="1" x14ac:dyDescent="0.2">
      <c r="A701" s="259" t="s">
        <v>1765</v>
      </c>
      <c r="B701" s="260" t="s">
        <v>646</v>
      </c>
      <c r="C701" s="261">
        <v>59295.751499999998</v>
      </c>
      <c r="D701" s="261">
        <v>2.0000000000000001E-4</v>
      </c>
      <c r="E701" s="129">
        <f>(C701-C$7)/C$8</f>
        <v>81203.573350118968</v>
      </c>
      <c r="F701" s="129">
        <f>ROUND(2*E701,0)/2</f>
        <v>81203.5</v>
      </c>
      <c r="G701" s="130">
        <f>C701-(C$7+F701*C$8)</f>
        <v>1.7409350002708379E-2</v>
      </c>
      <c r="J701" s="130"/>
      <c r="K701" s="129">
        <f>G701</f>
        <v>1.7409350002708379E-2</v>
      </c>
      <c r="O701" s="199">
        <f ca="1">+C$11+C$12*F701</f>
        <v>1.911552840910094E-2</v>
      </c>
      <c r="P701" s="199">
        <f>+D$11+D$12*F701+D$13*F701^2</f>
        <v>9.3457898251699811E-3</v>
      </c>
      <c r="Q701" s="201">
        <f>+C701-15018.5</f>
        <v>44277.251499999998</v>
      </c>
      <c r="R701" s="136">
        <f>+(P701-G701)^2</f>
        <v>6.5021002736783076E-5</v>
      </c>
      <c r="S701" s="131">
        <v>1</v>
      </c>
      <c r="T701" s="136">
        <f>+S701*R701</f>
        <v>6.5021002736783076E-5</v>
      </c>
    </row>
    <row r="702" spans="1:20" ht="12.95" customHeight="1" x14ac:dyDescent="0.2">
      <c r="A702" s="259" t="s">
        <v>1765</v>
      </c>
      <c r="B702" s="260" t="s">
        <v>644</v>
      </c>
      <c r="C702" s="261">
        <v>59296.821199999998</v>
      </c>
      <c r="D702" s="261">
        <v>1E-4</v>
      </c>
      <c r="E702" s="129">
        <f>(C702-C$7)/C$8</f>
        <v>81208.080274401203</v>
      </c>
      <c r="F702" s="129">
        <f>ROUND(2*E702,0)/2</f>
        <v>81208</v>
      </c>
      <c r="G702" s="130">
        <f>C702-(C$7+F702*C$8)</f>
        <v>1.9052800002100412E-2</v>
      </c>
      <c r="J702" s="130"/>
      <c r="K702" s="129">
        <f>G702</f>
        <v>1.9052800002100412E-2</v>
      </c>
      <c r="O702" s="199">
        <f ca="1">+C$11+C$12*F702</f>
        <v>1.9123457231897983E-2</v>
      </c>
      <c r="P702" s="199">
        <f>+D$11+D$12*F702+D$13*F702^2</f>
        <v>9.3535847979541453E-3</v>
      </c>
      <c r="Q702" s="201">
        <f>+C702-15018.5</f>
        <v>44278.321199999998</v>
      </c>
      <c r="R702" s="136">
        <f>+(P702-G702)^2</f>
        <v>9.4074775576342103E-5</v>
      </c>
      <c r="S702" s="131">
        <v>1</v>
      </c>
      <c r="T702" s="136">
        <f>+S702*R702</f>
        <v>9.4074775576342103E-5</v>
      </c>
    </row>
    <row r="703" spans="1:20" ht="12.95" customHeight="1" x14ac:dyDescent="0.2">
      <c r="A703" s="126" t="s">
        <v>1767</v>
      </c>
      <c r="B703" s="127" t="s">
        <v>644</v>
      </c>
      <c r="C703" s="324">
        <v>59335.034500000067</v>
      </c>
      <c r="D703" s="323"/>
      <c r="E703" s="129">
        <f>(C703-C$7)/C$8</f>
        <v>81369.082844911463</v>
      </c>
      <c r="F703" s="129">
        <f>ROUND(2*E703,0)/2</f>
        <v>81369</v>
      </c>
      <c r="G703" s="130">
        <f>C703-(C$7+F703*C$8)</f>
        <v>1.9662900071125478E-2</v>
      </c>
      <c r="J703" s="130"/>
      <c r="K703" s="129">
        <f>G703</f>
        <v>1.9662900071125478E-2</v>
      </c>
      <c r="O703" s="199">
        <f ca="1">+C$11+C$12*F703</f>
        <v>1.9407132891970019E-2</v>
      </c>
      <c r="P703" s="199">
        <f>+D$11+D$12*F703+D$13*F703^2</f>
        <v>9.6330565130351709E-3</v>
      </c>
      <c r="Q703" s="201">
        <f>+C703-15018.5</f>
        <v>44316.534500000067</v>
      </c>
      <c r="R703" s="136">
        <f>+(P703-G703)^2</f>
        <v>1.0059776179976563E-4</v>
      </c>
      <c r="S703" s="131">
        <v>1</v>
      </c>
      <c r="T703" s="136">
        <f>+S703*R703</f>
        <v>1.0059776179976563E-4</v>
      </c>
    </row>
    <row r="704" spans="1:20" ht="12.95" customHeight="1" x14ac:dyDescent="0.2">
      <c r="A704" s="126" t="s">
        <v>1767</v>
      </c>
      <c r="B704" s="127" t="s">
        <v>644</v>
      </c>
      <c r="C704" s="324">
        <v>59337.999299999792</v>
      </c>
      <c r="D704" s="323"/>
      <c r="E704" s="129">
        <f>(C704-C$7)/C$8</f>
        <v>81381.574318325263</v>
      </c>
      <c r="F704" s="129">
        <f>ROUND(2*E704,0)/2</f>
        <v>81381.5</v>
      </c>
      <c r="G704" s="130">
        <f>C704-(C$7+F704*C$8)</f>
        <v>1.7639149795286357E-2</v>
      </c>
      <c r="J704" s="130"/>
      <c r="K704" s="129">
        <f>G704</f>
        <v>1.7639149795286357E-2</v>
      </c>
      <c r="O704" s="199">
        <f ca="1">+C$11+C$12*F704</f>
        <v>1.9429157399739577E-2</v>
      </c>
      <c r="P704" s="199">
        <f>+D$11+D$12*F704+D$13*F704^2</f>
        <v>9.6548022350655405E-3</v>
      </c>
      <c r="Q704" s="201">
        <f>+C704-15018.5</f>
        <v>44319.499299999792</v>
      </c>
      <c r="R704" s="136">
        <f>+(P704-G704)^2</f>
        <v>6.3749805962404118E-5</v>
      </c>
      <c r="S704" s="131">
        <v>1</v>
      </c>
      <c r="T704" s="136">
        <f>+S704*R704</f>
        <v>6.3749805962404118E-5</v>
      </c>
    </row>
    <row r="705" spans="1:20" ht="12.95" customHeight="1" x14ac:dyDescent="0.2">
      <c r="A705" s="126" t="s">
        <v>1767</v>
      </c>
      <c r="B705" s="127" t="s">
        <v>644</v>
      </c>
      <c r="C705" s="324">
        <v>59338.1194000002</v>
      </c>
      <c r="D705" s="323"/>
      <c r="E705" s="129">
        <f>(C705-C$7)/C$8</f>
        <v>81382.080330859739</v>
      </c>
      <c r="F705" s="129">
        <f>ROUND(2*E705,0)/2</f>
        <v>81382</v>
      </c>
      <c r="G705" s="130">
        <f>C705-(C$7+F705*C$8)</f>
        <v>1.9066200198722072E-2</v>
      </c>
      <c r="J705" s="130"/>
      <c r="K705" s="129">
        <f>G705</f>
        <v>1.9066200198722072E-2</v>
      </c>
      <c r="O705" s="199">
        <f ca="1">+C$11+C$12*F705</f>
        <v>1.9430038380050363E-2</v>
      </c>
      <c r="P705" s="199">
        <f>+D$11+D$12*F705+D$13*F705^2</f>
        <v>9.6556722066320488E-3</v>
      </c>
      <c r="Q705" s="201">
        <f>+C705-15018.5</f>
        <v>44319.6194000002</v>
      </c>
      <c r="R705" s="136">
        <f>+(P705-G705)^2</f>
        <v>8.855803708990988E-5</v>
      </c>
      <c r="S705" s="131">
        <v>1</v>
      </c>
      <c r="T705" s="136">
        <f>+S705*R705</f>
        <v>8.855803708990988E-5</v>
      </c>
    </row>
    <row r="706" spans="1:20" ht="12.95" customHeight="1" x14ac:dyDescent="0.2">
      <c r="A706" s="259" t="s">
        <v>1765</v>
      </c>
      <c r="B706" s="260" t="s">
        <v>644</v>
      </c>
      <c r="C706" s="261">
        <v>59342.392</v>
      </c>
      <c r="D706" s="261">
        <v>2.0000000000000001E-4</v>
      </c>
      <c r="E706" s="129">
        <f>(C706-C$7)/C$8</f>
        <v>81400.0819057755</v>
      </c>
      <c r="F706" s="129">
        <f>ROUND(2*E706,0)/2</f>
        <v>81400</v>
      </c>
      <c r="G706" s="130">
        <f>C706-(C$7+F706*C$8)</f>
        <v>1.9440000003669411E-2</v>
      </c>
      <c r="J706" s="130"/>
      <c r="K706" s="129">
        <f>G706</f>
        <v>1.9440000003669411E-2</v>
      </c>
      <c r="O706" s="199">
        <f ca="1">+C$11+C$12*F706</f>
        <v>1.9461753671238535E-2</v>
      </c>
      <c r="P706" s="199">
        <f>+D$11+D$12*F706+D$13*F706^2</f>
        <v>9.686998492905885E-3</v>
      </c>
      <c r="Q706" s="201">
        <f>+C706-15018.5</f>
        <v>44323.892</v>
      </c>
      <c r="R706" s="136">
        <f>+(P706-G706)^2</f>
        <v>9.5121038468955614E-5</v>
      </c>
      <c r="S706" s="131">
        <v>1</v>
      </c>
      <c r="T706" s="136">
        <f>+S706*R706</f>
        <v>9.5121038468955614E-5</v>
      </c>
    </row>
    <row r="707" spans="1:20" ht="12.95" customHeight="1" x14ac:dyDescent="0.2">
      <c r="A707" s="259" t="s">
        <v>1765</v>
      </c>
      <c r="B707" s="260" t="s">
        <v>646</v>
      </c>
      <c r="C707" s="261">
        <v>59342.509299999998</v>
      </c>
      <c r="D707" s="261">
        <v>2.0000000000000001E-4</v>
      </c>
      <c r="E707" s="129">
        <f>(C707-C$7)/C$8</f>
        <v>81400.5761211801</v>
      </c>
      <c r="F707" s="129">
        <f>ROUND(2*E707,0)/2</f>
        <v>81400.5</v>
      </c>
      <c r="G707" s="130">
        <f>C707-(C$7+F707*C$8)</f>
        <v>1.806705000490183E-2</v>
      </c>
      <c r="J707" s="130"/>
      <c r="K707" s="129">
        <f>G707</f>
        <v>1.806705000490183E-2</v>
      </c>
      <c r="O707" s="199">
        <f ca="1">+C$11+C$12*F707</f>
        <v>1.9462634651549321E-2</v>
      </c>
      <c r="P707" s="199">
        <f>+D$11+D$12*F707+D$13*F707^2</f>
        <v>9.6878688705768212E-3</v>
      </c>
      <c r="Q707" s="201">
        <f>+C707-15018.5</f>
        <v>44324.009299999998</v>
      </c>
      <c r="R707" s="136">
        <f>+(P707-G707)^2</f>
        <v>7.0210676481828149E-5</v>
      </c>
      <c r="S707" s="131">
        <v>1</v>
      </c>
      <c r="T707" s="136">
        <f>+S707*R707</f>
        <v>7.0210676481828149E-5</v>
      </c>
    </row>
    <row r="708" spans="1:20" ht="12.95" customHeight="1" x14ac:dyDescent="0.2">
      <c r="A708" s="126" t="s">
        <v>1767</v>
      </c>
      <c r="B708" s="127" t="s">
        <v>644</v>
      </c>
      <c r="C708" s="324">
        <v>59344.05429999996</v>
      </c>
      <c r="D708" s="323"/>
      <c r="E708" s="129">
        <f>(C708-C$7)/C$8</f>
        <v>81407.085607966947</v>
      </c>
      <c r="F708" s="129">
        <f>ROUND(2*E708,0)/2</f>
        <v>81407</v>
      </c>
      <c r="G708" s="130">
        <f>C708-(C$7+F708*C$8)</f>
        <v>2.0318699964263942E-2</v>
      </c>
      <c r="J708" s="130"/>
      <c r="K708" s="129">
        <f>G708</f>
        <v>2.0318699964263942E-2</v>
      </c>
      <c r="O708" s="199">
        <f ca="1">+C$11+C$12*F708</f>
        <v>1.9474087395589507E-2</v>
      </c>
      <c r="P708" s="199">
        <f>+D$11+D$12*F708+D$13*F708^2</f>
        <v>9.6991847790957597E-3</v>
      </c>
      <c r="Q708" s="201">
        <f>+C708-15018.5</f>
        <v>44325.55429999996</v>
      </c>
      <c r="R708" s="136">
        <f>+(P708-G708)^2</f>
        <v>1.1277410276801762E-4</v>
      </c>
      <c r="S708" s="131">
        <v>1</v>
      </c>
      <c r="T708" s="136">
        <f>+S708*R708</f>
        <v>1.1277410276801762E-4</v>
      </c>
    </row>
    <row r="709" spans="1:20" ht="12.95" customHeight="1" x14ac:dyDescent="0.2">
      <c r="A709" s="259" t="s">
        <v>1765</v>
      </c>
      <c r="B709" s="260" t="s">
        <v>644</v>
      </c>
      <c r="C709" s="261">
        <v>59370.635799999996</v>
      </c>
      <c r="D709" s="261">
        <v>1E-4</v>
      </c>
      <c r="E709" s="129">
        <f>(C709-C$7)/C$8</f>
        <v>81519.080380154031</v>
      </c>
      <c r="F709" s="129">
        <f>ROUND(2*E709,0)/2</f>
        <v>81519</v>
      </c>
      <c r="G709" s="130">
        <f>C709-(C$7+F709*C$8)</f>
        <v>1.9077900004049297E-2</v>
      </c>
      <c r="J709" s="130"/>
      <c r="K709" s="129">
        <f>G709</f>
        <v>1.9077900004049297E-2</v>
      </c>
      <c r="O709" s="199">
        <f ca="1">+C$11+C$12*F709</f>
        <v>1.9671426985204826E-2</v>
      </c>
      <c r="P709" s="199">
        <f>+D$11+D$12*F709+D$13*F709^2</f>
        <v>9.8944579288920143E-3</v>
      </c>
      <c r="Q709" s="201">
        <f>+C709-15018.5</f>
        <v>44352.135799999996</v>
      </c>
      <c r="R709" s="136">
        <f>+(P709-G709)^2</f>
        <v>8.4335608347769104E-5</v>
      </c>
      <c r="S709" s="131">
        <v>1</v>
      </c>
      <c r="T709" s="136">
        <f>+S709*R709</f>
        <v>8.4335608347769104E-5</v>
      </c>
    </row>
    <row r="710" spans="1:20" ht="12.95" customHeight="1" x14ac:dyDescent="0.2">
      <c r="A710" s="126" t="s">
        <v>1768</v>
      </c>
      <c r="B710" s="127" t="s">
        <v>646</v>
      </c>
      <c r="C710" s="324">
        <v>59528.714399999997</v>
      </c>
      <c r="D710" s="323">
        <v>2.0000000000000001E-4</v>
      </c>
      <c r="E710" s="129">
        <f>(C710-C$7)/C$8</f>
        <v>82185.106631292132</v>
      </c>
      <c r="F710" s="129">
        <f>ROUND(2*E710,0)/2</f>
        <v>82185</v>
      </c>
      <c r="G710" s="130">
        <f>C710-(C$7+F710*C$8)</f>
        <v>2.5308500000392087E-2</v>
      </c>
      <c r="J710" s="130"/>
      <c r="K710" s="129">
        <f>G710</f>
        <v>2.5308500000392087E-2</v>
      </c>
      <c r="O710" s="199">
        <f ca="1">+C$11+C$12*F710</f>
        <v>2.0844892759167455E-2</v>
      </c>
      <c r="P710" s="199">
        <f>+D$11+D$12*F710+D$13*F710^2</f>
        <v>1.1067009937242828E-2</v>
      </c>
      <c r="Q710" s="201">
        <f>+C710-15018.5</f>
        <v>44510.214399999997</v>
      </c>
      <c r="R710" s="136">
        <f>+(P710-G710)^2</f>
        <v>2.0282003921877909E-4</v>
      </c>
      <c r="S710" s="131">
        <v>1</v>
      </c>
      <c r="T710" s="136">
        <f>+S710*R710</f>
        <v>2.0282003921877909E-4</v>
      </c>
    </row>
    <row r="711" spans="1:20" ht="12.95" customHeight="1" x14ac:dyDescent="0.2">
      <c r="A711" s="267" t="s">
        <v>1764</v>
      </c>
      <c r="B711" s="334"/>
      <c r="C711" s="56">
        <v>59553.9859</v>
      </c>
      <c r="D711" s="56">
        <v>2.9999999999999997E-4</v>
      </c>
      <c r="E711" s="129">
        <f>(C711-C$7)/C$8</f>
        <v>82291.582032805294</v>
      </c>
      <c r="F711" s="129">
        <f>ROUND(2*E711,0)/2</f>
        <v>82291.5</v>
      </c>
      <c r="G711" s="130">
        <f>C711-(C$7+F711*C$8)</f>
        <v>1.9470150000415742E-2</v>
      </c>
      <c r="J711" s="130"/>
      <c r="K711" s="129">
        <f>G711</f>
        <v>1.9470150000415742E-2</v>
      </c>
      <c r="O711" s="199">
        <f ca="1">+C$11+C$12*F711</f>
        <v>2.1032541565364188E-2</v>
      </c>
      <c r="P711" s="199">
        <f>+D$11+D$12*F711+D$13*F711^2</f>
        <v>1.1256318607807514E-2</v>
      </c>
      <c r="Q711" s="201">
        <f>+C711-15018.5</f>
        <v>44535.4859</v>
      </c>
      <c r="R711" s="136">
        <f>+(P711-G711)^2</f>
        <v>6.7467026146196424E-5</v>
      </c>
      <c r="S711" s="131">
        <v>1</v>
      </c>
      <c r="T711" s="136">
        <f>+S711*R711</f>
        <v>6.7467026146196424E-5</v>
      </c>
    </row>
    <row r="712" spans="1:20" ht="12.95" customHeight="1" x14ac:dyDescent="0.2">
      <c r="A712" s="126" t="s">
        <v>1767</v>
      </c>
      <c r="B712" s="127" t="s">
        <v>644</v>
      </c>
      <c r="C712" s="324">
        <v>59567.277600000147</v>
      </c>
      <c r="D712" s="323"/>
      <c r="E712" s="129">
        <f>(C712-C$7)/C$8</f>
        <v>82347.583421496427</v>
      </c>
      <c r="F712" s="129">
        <f>ROUND(2*E712,0)/2</f>
        <v>82347.5</v>
      </c>
      <c r="G712" s="130">
        <f>C712-(C$7+F712*C$8)</f>
        <v>1.979975015274249E-2</v>
      </c>
      <c r="J712" s="130"/>
      <c r="K712" s="129">
        <f>G712</f>
        <v>1.979975015274249E-2</v>
      </c>
      <c r="O712" s="199">
        <f ca="1">+C$11+C$12*F712</f>
        <v>2.1131211360171848E-2</v>
      </c>
      <c r="P712" s="199">
        <f>+D$11+D$12*F712+D$13*F712^2</f>
        <v>1.1356060954593128E-2</v>
      </c>
      <c r="Q712" s="201">
        <f>+C712-15018.5</f>
        <v>44548.777600000147</v>
      </c>
      <c r="R712" s="136">
        <f>+(P712-G712)^2</f>
        <v>7.1295887274944219E-5</v>
      </c>
      <c r="S712" s="131">
        <v>1</v>
      </c>
      <c r="T712" s="136">
        <f>+S712*R712</f>
        <v>7.1295887274944219E-5</v>
      </c>
    </row>
    <row r="713" spans="1:20" ht="12.95" customHeight="1" x14ac:dyDescent="0.2">
      <c r="A713" s="336" t="s">
        <v>1769</v>
      </c>
      <c r="B713" s="337" t="s">
        <v>644</v>
      </c>
      <c r="C713" s="338">
        <v>59637.888700000003</v>
      </c>
      <c r="D713" s="339">
        <v>2.0000000000000001E-4</v>
      </c>
      <c r="E713" s="350">
        <f>(C713-C$7)/C$8</f>
        <v>82645.086348658253</v>
      </c>
      <c r="F713" s="129">
        <f>ROUND(2*E713,0)/2</f>
        <v>82645</v>
      </c>
      <c r="G713" s="130">
        <f>C713-(C$7+F713*C$8)</f>
        <v>2.0494500007771421E-2</v>
      </c>
      <c r="J713" s="130"/>
      <c r="K713" s="129">
        <f>G713</f>
        <v>2.0494500007771421E-2</v>
      </c>
      <c r="O713" s="199">
        <f ca="1">+C$11+C$12*F713</f>
        <v>2.1655394645087561E-2</v>
      </c>
      <c r="P713" s="199">
        <f>+D$11+D$12*F713+D$13*F713^2</f>
        <v>1.1888250738032485E-2</v>
      </c>
      <c r="Q713" s="201">
        <f>+C713-15018.5</f>
        <v>44619.388700000003</v>
      </c>
      <c r="R713" s="136">
        <f>+(P713-G713)^2</f>
        <v>7.4067526492881973E-5</v>
      </c>
      <c r="S713" s="131">
        <v>1</v>
      </c>
      <c r="T713" s="136">
        <f>+S713*R713</f>
        <v>7.4067526492881973E-5</v>
      </c>
    </row>
    <row r="714" spans="1:20" ht="12.95" customHeight="1" x14ac:dyDescent="0.2">
      <c r="A714" s="336" t="s">
        <v>1768</v>
      </c>
      <c r="B714" s="337" t="s">
        <v>646</v>
      </c>
      <c r="C714" s="338">
        <v>59647.377999999997</v>
      </c>
      <c r="D714" s="339">
        <v>2.0000000000000001E-4</v>
      </c>
      <c r="E714" s="350">
        <f>(C714-C$7)/C$8</f>
        <v>82685.067237310606</v>
      </c>
      <c r="F714" s="129">
        <f>ROUND(2*E714,0)/2</f>
        <v>82685</v>
      </c>
      <c r="G714" s="130">
        <f>C714-(C$7+F714*C$8)</f>
        <v>1.5958500000124332E-2</v>
      </c>
      <c r="J714" s="130"/>
      <c r="K714" s="129">
        <f>G714</f>
        <v>1.5958500000124332E-2</v>
      </c>
      <c r="O714" s="199">
        <f ca="1">+C$11+C$12*F714</f>
        <v>2.1725873069950191E-2</v>
      </c>
      <c r="P714" s="199">
        <f>+D$11+D$12*F714+D$13*F714^2</f>
        <v>1.1960102013329782E-2</v>
      </c>
      <c r="Q714" s="201">
        <f>+C714-15018.5</f>
        <v>44628.877999999997</v>
      </c>
      <c r="R714" s="136">
        <f>+(P714-G714)^2</f>
        <v>1.5987186460802708E-5</v>
      </c>
      <c r="S714" s="131">
        <v>1</v>
      </c>
      <c r="T714" s="136">
        <f>+S714*R714</f>
        <v>1.5987186460802708E-5</v>
      </c>
    </row>
    <row r="715" spans="1:20" ht="12.95" customHeight="1" x14ac:dyDescent="0.2">
      <c r="A715" s="336" t="s">
        <v>1769</v>
      </c>
      <c r="B715" s="337" t="s">
        <v>644</v>
      </c>
      <c r="C715" s="338">
        <v>59710.6351</v>
      </c>
      <c r="D715" s="339">
        <v>1E-4</v>
      </c>
      <c r="E715" s="350">
        <f>(C715-C$7)/C$8</f>
        <v>82951.585850018906</v>
      </c>
      <c r="F715" s="129">
        <f>ROUND(2*E715,0)/2</f>
        <v>82951.5</v>
      </c>
      <c r="G715" s="130">
        <f>C715-(C$7+F715*C$8)</f>
        <v>2.0376150001538917E-2</v>
      </c>
      <c r="J715" s="130"/>
      <c r="K715" s="129">
        <f>G715</f>
        <v>2.0376150001538917E-2</v>
      </c>
      <c r="O715" s="199">
        <f ca="1">+C$11+C$12*F715</f>
        <v>2.2195435575597389E-2</v>
      </c>
      <c r="P715" s="199">
        <f>+D$11+D$12*F715+D$13*F715^2</f>
        <v>1.2440604190057603E-2</v>
      </c>
      <c r="Q715" s="201">
        <f>+C715-15018.5</f>
        <v>44692.1351</v>
      </c>
      <c r="R715" s="136">
        <f>+(P715-G715)^2</f>
        <v>6.2972887326118634E-5</v>
      </c>
      <c r="S715" s="131">
        <v>1</v>
      </c>
      <c r="T715" s="136">
        <f>+S715*R715</f>
        <v>6.2972887326118634E-5</v>
      </c>
    </row>
    <row r="716" spans="1:20" ht="12.95" customHeight="1" x14ac:dyDescent="0.2">
      <c r="A716" s="336" t="s">
        <v>1769</v>
      </c>
      <c r="B716" s="337" t="s">
        <v>644</v>
      </c>
      <c r="C716" s="338">
        <v>59717.400199999996</v>
      </c>
      <c r="D716" s="339">
        <v>1E-4</v>
      </c>
      <c r="E716" s="350">
        <f>(C716-C$7)/C$8</f>
        <v>82980.088975625869</v>
      </c>
      <c r="F716" s="129">
        <f>ROUND(2*E716,0)/2</f>
        <v>82980</v>
      </c>
      <c r="G716" s="130">
        <f>C716-(C$7+F716*C$8)</f>
        <v>2.1117999996931758E-2</v>
      </c>
      <c r="J716" s="130"/>
      <c r="K716" s="129">
        <f>G716</f>
        <v>2.1117999996931758E-2</v>
      </c>
      <c r="O716" s="199">
        <f ca="1">+C$11+C$12*F716</f>
        <v>2.2245651453312004E-2</v>
      </c>
      <c r="P716" s="199">
        <f>+D$11+D$12*F716+D$13*F716^2</f>
        <v>1.2492174534283862E-2</v>
      </c>
      <c r="Q716" s="201">
        <f>+C716-15018.5</f>
        <v>44698.900199999996</v>
      </c>
      <c r="R716" s="136">
        <f>+(P716-G716)^2</f>
        <v>7.4404864912064781E-5</v>
      </c>
      <c r="S716" s="131">
        <v>1</v>
      </c>
      <c r="T716" s="136">
        <f>+S716*R716</f>
        <v>7.4404864912064781E-5</v>
      </c>
    </row>
    <row r="717" spans="1:20" ht="12.95" customHeight="1" x14ac:dyDescent="0.2">
      <c r="A717" s="336" t="s">
        <v>1769</v>
      </c>
      <c r="B717" s="337" t="s">
        <v>644</v>
      </c>
      <c r="C717" s="338">
        <v>59717.517399999997</v>
      </c>
      <c r="D717" s="339">
        <v>1E-4</v>
      </c>
      <c r="E717" s="350">
        <f>(C717-C$7)/C$8</f>
        <v>82980.582769704473</v>
      </c>
      <c r="F717" s="129">
        <f>ROUND(2*E717,0)/2</f>
        <v>82980.5</v>
      </c>
      <c r="G717" s="130">
        <f>C717-(C$7+F717*C$8)</f>
        <v>1.9645050000690389E-2</v>
      </c>
      <c r="J717" s="130"/>
      <c r="K717" s="129">
        <f>G717</f>
        <v>1.9645050000690389E-2</v>
      </c>
      <c r="O717" s="199">
        <f ca="1">+C$11+C$12*F717</f>
        <v>2.224653243362279E-2</v>
      </c>
      <c r="P717" s="199">
        <f>+D$11+D$12*F717+D$13*F717^2</f>
        <v>1.249307959546303E-2</v>
      </c>
      <c r="Q717" s="201">
        <f>+C717-15018.5</f>
        <v>44699.017399999997</v>
      </c>
      <c r="R717" s="136">
        <f>+(P717-G717)^2</f>
        <v>5.1150680677247995E-5</v>
      </c>
      <c r="S717" s="131">
        <v>1</v>
      </c>
      <c r="T717" s="136">
        <f>+S717*R717</f>
        <v>5.1150680677247995E-5</v>
      </c>
    </row>
    <row r="718" spans="1:20" ht="12.95" customHeight="1" x14ac:dyDescent="0.2">
      <c r="A718" s="336" t="s">
        <v>1769</v>
      </c>
      <c r="B718" s="337" t="s">
        <v>644</v>
      </c>
      <c r="C718" s="338">
        <v>59745.644899999999</v>
      </c>
      <c r="D718" s="343">
        <v>2.0000000000000001E-4</v>
      </c>
      <c r="E718" s="350">
        <f>(C718-C$7)/C$8</f>
        <v>83099.091241938469</v>
      </c>
      <c r="F718" s="129">
        <f>ROUND(2*E718,0)/2</f>
        <v>83099</v>
      </c>
      <c r="G718" s="130">
        <f>C718-(C$7+F718*C$8)</f>
        <v>2.1655900003679562E-2</v>
      </c>
      <c r="J718" s="130"/>
      <c r="K718" s="129">
        <f>G718</f>
        <v>2.1655900003679562E-2</v>
      </c>
      <c r="O718" s="199">
        <f ca="1">+C$11+C$12*F718</f>
        <v>2.2455324767278295E-2</v>
      </c>
      <c r="P718" s="199">
        <f>+D$11+D$12*F718+D$13*F718^2</f>
        <v>1.2707888645240445E-2</v>
      </c>
      <c r="Q718" s="201">
        <f>+C718-15018.5</f>
        <v>44727.144899999999</v>
      </c>
      <c r="R718" s="136">
        <f>+(P718-G718)^2</f>
        <v>8.006690727075546E-5</v>
      </c>
      <c r="S718" s="131">
        <v>1</v>
      </c>
      <c r="T718" s="136">
        <f>+S718*R718</f>
        <v>8.006690727075546E-5</v>
      </c>
    </row>
    <row r="719" spans="1:20" ht="12.95" customHeight="1" x14ac:dyDescent="0.2">
      <c r="A719" s="355" t="s">
        <v>1770</v>
      </c>
      <c r="B719" s="356" t="s">
        <v>646</v>
      </c>
      <c r="C719" s="357">
        <v>59937.301700000186</v>
      </c>
      <c r="D719" s="347"/>
      <c r="E719" s="350">
        <f>(C719-C$7)/C$8</f>
        <v>83906.591181900294</v>
      </c>
      <c r="F719" s="129">
        <f>ROUND(2*E719,0)/2</f>
        <v>83906.5</v>
      </c>
      <c r="G719" s="130">
        <f>C719-(C$7+F719*C$8)</f>
        <v>2.1641650193487294E-2</v>
      </c>
      <c r="J719" s="130"/>
      <c r="K719" s="129">
        <f>G719</f>
        <v>2.1641650193487294E-2</v>
      </c>
      <c r="O719" s="199">
        <f ca="1">+C$11+C$12*F719</f>
        <v>2.387810796919243E-2</v>
      </c>
      <c r="P719" s="199">
        <f>+D$11+D$12*F719+D$13*F719^2</f>
        <v>1.418808602235111E-2</v>
      </c>
      <c r="Q719" s="201">
        <f>+C719-15018.5</f>
        <v>44918.801700000186</v>
      </c>
      <c r="R719" s="136">
        <f>+(P719-G719)^2</f>
        <v>5.5555618853245036E-5</v>
      </c>
      <c r="S719" s="131">
        <v>1</v>
      </c>
      <c r="T719" s="136">
        <f>+S719*R719</f>
        <v>5.5555618853245036E-5</v>
      </c>
    </row>
    <row r="720" spans="1:20" ht="12.95" customHeight="1" x14ac:dyDescent="0.2">
      <c r="A720" s="348" t="s">
        <v>1772</v>
      </c>
      <c r="B720" s="349" t="s">
        <v>646</v>
      </c>
      <c r="C720" s="339">
        <v>59993.791299999997</v>
      </c>
      <c r="D720" s="339">
        <v>2.0000000000000001E-4</v>
      </c>
      <c r="E720" s="350">
        <f>(C720-C$7)/C$8</f>
        <v>84144.596557176672</v>
      </c>
      <c r="F720" s="129">
        <f>ROUND(2*E720,0)/2</f>
        <v>84144.5</v>
      </c>
      <c r="G720" s="130">
        <f>C720-(C$7+F720*C$8)</f>
        <v>2.2917449998203665E-2</v>
      </c>
      <c r="J720" s="130"/>
      <c r="K720" s="129">
        <f>G720</f>
        <v>2.2917449998203665E-2</v>
      </c>
      <c r="O720" s="199">
        <f ca="1">+C$11+C$12*F720</f>
        <v>2.4297454597125012E-2</v>
      </c>
      <c r="P720" s="199">
        <f>+D$11+D$12*F720+D$13*F720^2</f>
        <v>1.4629816914543847E-2</v>
      </c>
      <c r="Q720" s="201">
        <f>+C720-15018.5</f>
        <v>44975.291299999997</v>
      </c>
      <c r="R720" s="136">
        <f>+(P720-G720)^2</f>
        <v>6.8684862129372742E-5</v>
      </c>
      <c r="S720" s="131">
        <v>1</v>
      </c>
      <c r="T720" s="136">
        <f>+S720*R720</f>
        <v>6.8684862129372742E-5</v>
      </c>
    </row>
    <row r="721" spans="1:20" ht="12.95" customHeight="1" x14ac:dyDescent="0.2">
      <c r="A721" s="348" t="s">
        <v>1772</v>
      </c>
      <c r="B721" s="349" t="s">
        <v>646</v>
      </c>
      <c r="C721" s="339">
        <v>60053.602899999998</v>
      </c>
      <c r="D721" s="339">
        <v>2.0000000000000001E-4</v>
      </c>
      <c r="E721" s="350">
        <f>(C721-C$7)/C$8</f>
        <v>84396.598382360942</v>
      </c>
      <c r="F721" s="129">
        <f>ROUND(2*E721,0)/2</f>
        <v>84396.5</v>
      </c>
      <c r="G721" s="130">
        <f>C721-(C$7+F721*C$8)</f>
        <v>2.3350650000793394E-2</v>
      </c>
      <c r="J721" s="130"/>
      <c r="K721" s="129">
        <f>G721</f>
        <v>2.3350650000793394E-2</v>
      </c>
      <c r="O721" s="199">
        <f ca="1">+C$11+C$12*F721</f>
        <v>2.4741468673759509E-2</v>
      </c>
      <c r="P721" s="199">
        <f>+D$11+D$12*F721+D$13*F721^2</f>
        <v>1.5100242558892363E-2</v>
      </c>
      <c r="Q721" s="201">
        <f>+C721-15018.5</f>
        <v>45035.102899999998</v>
      </c>
      <c r="R721" s="136">
        <f>+(P721-G721)^2</f>
        <v>6.8069222957375911E-5</v>
      </c>
      <c r="S721" s="131">
        <v>1</v>
      </c>
      <c r="T721" s="136">
        <f>+S721*R721</f>
        <v>6.8069222957375911E-5</v>
      </c>
    </row>
    <row r="722" spans="1:20" ht="12.95" customHeight="1" x14ac:dyDescent="0.2">
      <c r="A722" s="348" t="s">
        <v>1772</v>
      </c>
      <c r="B722" s="349" t="s">
        <v>644</v>
      </c>
      <c r="C722" s="339">
        <v>60053.722500000003</v>
      </c>
      <c r="D722" s="339">
        <v>2.0000000000000001E-4</v>
      </c>
      <c r="E722" s="350">
        <f>(C722-C$7)/C$8</f>
        <v>84397.10228826369</v>
      </c>
      <c r="F722" s="129">
        <f>ROUND(2*E722,0)/2</f>
        <v>84397</v>
      </c>
      <c r="G722" s="130">
        <f>C722-(C$7+F722*C$8)</f>
        <v>2.4277700009406544E-2</v>
      </c>
      <c r="J722" s="130"/>
      <c r="K722" s="129">
        <f>G722</f>
        <v>2.4277700009406544E-2</v>
      </c>
      <c r="O722" s="199">
        <f ca="1">+C$11+C$12*F722</f>
        <v>2.4742349654070295E-2</v>
      </c>
      <c r="P722" s="199">
        <f>+D$11+D$12*F722+D$13*F722^2</f>
        <v>1.5101178714495261E-2</v>
      </c>
      <c r="Q722" s="201">
        <f>+C722-15018.5</f>
        <v>45035.222500000003</v>
      </c>
      <c r="R722" s="136">
        <f>+(P722-G722)^2</f>
        <v>8.4208543075960251E-5</v>
      </c>
      <c r="S722" s="131">
        <v>1</v>
      </c>
      <c r="T722" s="136">
        <f>+S722*R722</f>
        <v>8.4208543075960251E-5</v>
      </c>
    </row>
    <row r="723" spans="1:20" ht="12.95" customHeight="1" x14ac:dyDescent="0.2">
      <c r="A723" s="348" t="s">
        <v>1772</v>
      </c>
      <c r="B723" s="349" t="s">
        <v>646</v>
      </c>
      <c r="C723" s="339">
        <v>60076.625999999997</v>
      </c>
      <c r="D723" s="339">
        <v>2.9999999999999997E-4</v>
      </c>
      <c r="E723" s="350">
        <f>(C723-C$7)/C$8</f>
        <v>84493.600689963467</v>
      </c>
      <c r="F723" s="129">
        <f>ROUND(2*E723,0)/2</f>
        <v>84493.5</v>
      </c>
      <c r="G723" s="130">
        <f>C723-(C$7+F723*C$8)</f>
        <v>2.3898349994851742E-2</v>
      </c>
      <c r="J723" s="130"/>
      <c r="K723" s="129">
        <f>G723</f>
        <v>2.3898349994851742E-2</v>
      </c>
      <c r="O723" s="199">
        <f ca="1">+C$11+C$12*F723</f>
        <v>2.491237885405137E-2</v>
      </c>
      <c r="P723" s="199">
        <f>+D$11+D$12*F723+D$13*F723^2</f>
        <v>1.528206222369019E-2</v>
      </c>
      <c r="Q723" s="201">
        <f>+C723-15018.5</f>
        <v>45058.125999999997</v>
      </c>
      <c r="R723" s="136">
        <f>+(P723-G723)^2</f>
        <v>7.4240414955468092E-5</v>
      </c>
      <c r="S723" s="131">
        <v>1</v>
      </c>
      <c r="T723" s="136">
        <f>+S723*R723</f>
        <v>7.4240414955468092E-5</v>
      </c>
    </row>
    <row r="724" spans="1:20" ht="12.95" customHeight="1" x14ac:dyDescent="0.2">
      <c r="A724" s="350"/>
      <c r="B724" s="351"/>
      <c r="C724" s="352"/>
      <c r="D724" s="352"/>
      <c r="E724" s="350"/>
      <c r="T724" s="136"/>
    </row>
    <row r="725" spans="1:20" ht="12.95" customHeight="1" x14ac:dyDescent="0.2">
      <c r="A725" s="350"/>
      <c r="B725" s="351"/>
      <c r="C725" s="352"/>
      <c r="D725" s="352"/>
      <c r="E725" s="350"/>
      <c r="T725" s="136"/>
    </row>
    <row r="726" spans="1:20" ht="12.95" customHeight="1" x14ac:dyDescent="0.2">
      <c r="A726" s="350"/>
      <c r="B726" s="351"/>
      <c r="C726" s="352"/>
      <c r="D726" s="352"/>
      <c r="E726" s="350"/>
      <c r="T726" s="136"/>
    </row>
    <row r="727" spans="1:20" ht="12.95" customHeight="1" x14ac:dyDescent="0.2">
      <c r="B727" s="131"/>
      <c r="C727" s="130"/>
      <c r="D727" s="130"/>
      <c r="T727" s="136"/>
    </row>
    <row r="728" spans="1:20" ht="12.95" customHeight="1" x14ac:dyDescent="0.2">
      <c r="B728" s="131"/>
      <c r="C728" s="130"/>
      <c r="D728" s="130"/>
      <c r="T728" s="136"/>
    </row>
    <row r="729" spans="1:20" ht="12.95" customHeight="1" x14ac:dyDescent="0.2">
      <c r="B729" s="131"/>
      <c r="C729" s="130"/>
      <c r="D729" s="130"/>
      <c r="T729" s="136"/>
    </row>
    <row r="730" spans="1:20" ht="12.95" customHeight="1" x14ac:dyDescent="0.2">
      <c r="B730" s="131"/>
      <c r="C730" s="130"/>
      <c r="D730" s="130"/>
      <c r="T730" s="136"/>
    </row>
    <row r="731" spans="1:20" ht="12.95" customHeight="1" x14ac:dyDescent="0.2">
      <c r="C731" s="130"/>
      <c r="D731" s="130"/>
      <c r="T731" s="136"/>
    </row>
    <row r="732" spans="1:20" ht="12.95" customHeight="1" x14ac:dyDescent="0.2">
      <c r="D732" s="130"/>
      <c r="T732" s="136"/>
    </row>
    <row r="733" spans="1:20" ht="12.95" customHeight="1" x14ac:dyDescent="0.2">
      <c r="D733" s="130"/>
      <c r="T733" s="136"/>
    </row>
    <row r="734" spans="1:20" ht="12.95" customHeight="1" x14ac:dyDescent="0.2">
      <c r="D734" s="130"/>
      <c r="T734" s="136"/>
    </row>
    <row r="735" spans="1:20" ht="12.95" customHeight="1" x14ac:dyDescent="0.2">
      <c r="D735" s="130"/>
      <c r="T735" s="136"/>
    </row>
    <row r="736" spans="1:20" ht="12.95" customHeight="1" x14ac:dyDescent="0.2">
      <c r="D736" s="130"/>
      <c r="T736" s="136"/>
    </row>
    <row r="737" spans="4:20" ht="12.95" customHeight="1" x14ac:dyDescent="0.2">
      <c r="D737" s="130"/>
      <c r="T737" s="136"/>
    </row>
    <row r="738" spans="4:20" ht="12.95" customHeight="1" x14ac:dyDescent="0.2">
      <c r="D738" s="130"/>
      <c r="T738" s="136"/>
    </row>
    <row r="739" spans="4:20" ht="12.95" customHeight="1" x14ac:dyDescent="0.2">
      <c r="D739" s="130"/>
      <c r="T739" s="136"/>
    </row>
    <row r="740" spans="4:20" ht="12.95" customHeight="1" x14ac:dyDescent="0.2">
      <c r="D740" s="130"/>
      <c r="T740" s="136"/>
    </row>
    <row r="741" spans="4:20" ht="12.95" customHeight="1" x14ac:dyDescent="0.2">
      <c r="D741" s="130"/>
      <c r="T741" s="136"/>
    </row>
    <row r="742" spans="4:20" ht="12.95" customHeight="1" x14ac:dyDescent="0.2">
      <c r="D742" s="130"/>
      <c r="T742" s="136"/>
    </row>
    <row r="743" spans="4:20" ht="12.95" customHeight="1" x14ac:dyDescent="0.2">
      <c r="D743" s="130"/>
      <c r="T743" s="136"/>
    </row>
    <row r="744" spans="4:20" ht="12.95" customHeight="1" x14ac:dyDescent="0.2">
      <c r="D744" s="130"/>
      <c r="T744" s="136"/>
    </row>
    <row r="745" spans="4:20" ht="12.95" customHeight="1" x14ac:dyDescent="0.2">
      <c r="D745" s="130"/>
      <c r="T745" s="136"/>
    </row>
    <row r="746" spans="4:20" ht="12.95" customHeight="1" x14ac:dyDescent="0.2">
      <c r="D746" s="130"/>
      <c r="T746" s="136"/>
    </row>
    <row r="747" spans="4:20" ht="12.95" customHeight="1" x14ac:dyDescent="0.2">
      <c r="D747" s="130"/>
      <c r="T747" s="136"/>
    </row>
    <row r="748" spans="4:20" ht="12.95" customHeight="1" x14ac:dyDescent="0.2">
      <c r="D748" s="130"/>
      <c r="T748" s="136"/>
    </row>
    <row r="749" spans="4:20" ht="12.95" customHeight="1" x14ac:dyDescent="0.2">
      <c r="D749" s="130"/>
      <c r="T749" s="136"/>
    </row>
    <row r="750" spans="4:20" ht="12.95" customHeight="1" x14ac:dyDescent="0.2">
      <c r="D750" s="130"/>
      <c r="T750" s="136"/>
    </row>
    <row r="751" spans="4:20" ht="12.95" customHeight="1" x14ac:dyDescent="0.2">
      <c r="D751" s="130"/>
      <c r="T751" s="136"/>
    </row>
    <row r="752" spans="4:20" ht="12.95" customHeight="1" x14ac:dyDescent="0.2">
      <c r="D752" s="130"/>
      <c r="T752" s="136"/>
    </row>
    <row r="753" spans="4:20" ht="12.95" customHeight="1" x14ac:dyDescent="0.2">
      <c r="D753" s="130"/>
      <c r="T753" s="136"/>
    </row>
    <row r="754" spans="4:20" ht="12.95" customHeight="1" x14ac:dyDescent="0.2">
      <c r="D754" s="130"/>
      <c r="T754" s="136"/>
    </row>
    <row r="755" spans="4:20" ht="12.95" customHeight="1" x14ac:dyDescent="0.2">
      <c r="D755" s="130"/>
      <c r="T755" s="136"/>
    </row>
    <row r="756" spans="4:20" ht="12.95" customHeight="1" x14ac:dyDescent="0.2">
      <c r="D756" s="130"/>
      <c r="T756" s="136"/>
    </row>
    <row r="757" spans="4:20" ht="12.95" customHeight="1" x14ac:dyDescent="0.2">
      <c r="T757" s="136"/>
    </row>
    <row r="758" spans="4:20" ht="12.95" customHeight="1" x14ac:dyDescent="0.2">
      <c r="T758" s="136"/>
    </row>
    <row r="759" spans="4:20" ht="12.95" customHeight="1" x14ac:dyDescent="0.2">
      <c r="T759" s="136"/>
    </row>
    <row r="760" spans="4:20" ht="12.95" customHeight="1" x14ac:dyDescent="0.2">
      <c r="T760" s="136"/>
    </row>
    <row r="761" spans="4:20" ht="12.95" customHeight="1" x14ac:dyDescent="0.2">
      <c r="T761" s="136"/>
    </row>
    <row r="762" spans="4:20" ht="12.95" customHeight="1" x14ac:dyDescent="0.2">
      <c r="T762" s="136"/>
    </row>
    <row r="763" spans="4:20" ht="12.95" customHeight="1" x14ac:dyDescent="0.2">
      <c r="T763" s="136"/>
    </row>
    <row r="764" spans="4:20" ht="12.95" customHeight="1" x14ac:dyDescent="0.2">
      <c r="T764" s="136"/>
    </row>
    <row r="765" spans="4:20" ht="12.95" customHeight="1" x14ac:dyDescent="0.2">
      <c r="T765" s="136"/>
    </row>
    <row r="766" spans="4:20" ht="12.95" customHeight="1" x14ac:dyDescent="0.2">
      <c r="T766" s="136"/>
    </row>
    <row r="767" spans="4:20" ht="12.95" customHeight="1" x14ac:dyDescent="0.2">
      <c r="T767" s="136"/>
    </row>
    <row r="768" spans="4:20" ht="12.95" customHeight="1" x14ac:dyDescent="0.2">
      <c r="T768" s="136"/>
    </row>
    <row r="769" spans="20:20" ht="12.95" customHeight="1" x14ac:dyDescent="0.2">
      <c r="T769" s="136"/>
    </row>
    <row r="770" spans="20:20" ht="12.95" customHeight="1" x14ac:dyDescent="0.2">
      <c r="T770" s="136"/>
    </row>
    <row r="771" spans="20:20" ht="12.95" customHeight="1" x14ac:dyDescent="0.2">
      <c r="T771" s="136"/>
    </row>
    <row r="772" spans="20:20" ht="12.95" customHeight="1" x14ac:dyDescent="0.2">
      <c r="T772" s="136"/>
    </row>
    <row r="773" spans="20:20" ht="12.95" customHeight="1" x14ac:dyDescent="0.2">
      <c r="T773" s="136"/>
    </row>
    <row r="774" spans="20:20" ht="12.95" customHeight="1" x14ac:dyDescent="0.2">
      <c r="T774" s="136"/>
    </row>
    <row r="775" spans="20:20" ht="12.95" customHeight="1" x14ac:dyDescent="0.2">
      <c r="T775" s="136"/>
    </row>
    <row r="776" spans="20:20" ht="12.95" customHeight="1" x14ac:dyDescent="0.2">
      <c r="T776" s="136"/>
    </row>
    <row r="777" spans="20:20" ht="12.95" customHeight="1" x14ac:dyDescent="0.2">
      <c r="T777" s="136"/>
    </row>
    <row r="778" spans="20:20" ht="12.95" customHeight="1" x14ac:dyDescent="0.2">
      <c r="T778" s="136"/>
    </row>
    <row r="779" spans="20:20" ht="12.95" customHeight="1" x14ac:dyDescent="0.2">
      <c r="T779" s="136"/>
    </row>
    <row r="780" spans="20:20" ht="12.95" customHeight="1" x14ac:dyDescent="0.2">
      <c r="T780" s="136"/>
    </row>
    <row r="781" spans="20:20" ht="12.95" customHeight="1" x14ac:dyDescent="0.2">
      <c r="T781" s="136"/>
    </row>
    <row r="782" spans="20:20" ht="12.95" customHeight="1" x14ac:dyDescent="0.2">
      <c r="T782" s="136"/>
    </row>
    <row r="783" spans="20:20" ht="12.95" customHeight="1" x14ac:dyDescent="0.2">
      <c r="T783" s="136"/>
    </row>
    <row r="784" spans="20:20" ht="12.95" customHeight="1" x14ac:dyDescent="0.2">
      <c r="T784" s="136"/>
    </row>
    <row r="785" spans="20:20" ht="12.95" customHeight="1" x14ac:dyDescent="0.2">
      <c r="T785" s="136"/>
    </row>
    <row r="786" spans="20:20" ht="12.95" customHeight="1" x14ac:dyDescent="0.2">
      <c r="T786" s="136"/>
    </row>
    <row r="787" spans="20:20" ht="12.95" customHeight="1" x14ac:dyDescent="0.2">
      <c r="T787" s="136"/>
    </row>
    <row r="788" spans="20:20" ht="12.95" customHeight="1" x14ac:dyDescent="0.2">
      <c r="T788" s="136"/>
    </row>
    <row r="789" spans="20:20" ht="12.95" customHeight="1" x14ac:dyDescent="0.2">
      <c r="T789" s="136"/>
    </row>
    <row r="790" spans="20:20" ht="12.95" customHeight="1" x14ac:dyDescent="0.2">
      <c r="T790" s="136"/>
    </row>
    <row r="791" spans="20:20" ht="12.95" customHeight="1" x14ac:dyDescent="0.2">
      <c r="T791" s="136"/>
    </row>
    <row r="792" spans="20:20" ht="12.95" customHeight="1" x14ac:dyDescent="0.2">
      <c r="T792" s="136"/>
    </row>
    <row r="793" spans="20:20" ht="12.95" customHeight="1" x14ac:dyDescent="0.2">
      <c r="T793" s="136"/>
    </row>
    <row r="794" spans="20:20" ht="12.95" customHeight="1" x14ac:dyDescent="0.2">
      <c r="T794" s="136"/>
    </row>
    <row r="795" spans="20:20" ht="12.95" customHeight="1" x14ac:dyDescent="0.2">
      <c r="T795" s="136"/>
    </row>
    <row r="796" spans="20:20" ht="12.95" customHeight="1" x14ac:dyDescent="0.2">
      <c r="T796" s="136"/>
    </row>
    <row r="797" spans="20:20" ht="12.95" customHeight="1" x14ac:dyDescent="0.2">
      <c r="T797" s="136"/>
    </row>
    <row r="798" spans="20:20" ht="12.95" customHeight="1" x14ac:dyDescent="0.2">
      <c r="T798" s="136"/>
    </row>
    <row r="799" spans="20:20" ht="12.95" customHeight="1" x14ac:dyDescent="0.2">
      <c r="T799" s="136"/>
    </row>
    <row r="800" spans="20:20" ht="12.95" customHeight="1" x14ac:dyDescent="0.2">
      <c r="T800" s="136"/>
    </row>
    <row r="801" spans="20:20" ht="12.95" customHeight="1" x14ac:dyDescent="0.2">
      <c r="T801" s="136"/>
    </row>
    <row r="802" spans="20:20" ht="12.95" customHeight="1" x14ac:dyDescent="0.2">
      <c r="T802" s="136"/>
    </row>
    <row r="803" spans="20:20" ht="12.95" customHeight="1" x14ac:dyDescent="0.2">
      <c r="T803" s="136"/>
    </row>
    <row r="804" spans="20:20" ht="12.95" customHeight="1" x14ac:dyDescent="0.2">
      <c r="T804" s="136"/>
    </row>
    <row r="805" spans="20:20" ht="12.95" customHeight="1" x14ac:dyDescent="0.2">
      <c r="T805" s="136"/>
    </row>
    <row r="806" spans="20:20" ht="12.95" customHeight="1" x14ac:dyDescent="0.2">
      <c r="T806" s="136"/>
    </row>
    <row r="807" spans="20:20" ht="12.95" customHeight="1" x14ac:dyDescent="0.2">
      <c r="T807" s="136"/>
    </row>
    <row r="808" spans="20:20" ht="12.95" customHeight="1" x14ac:dyDescent="0.2">
      <c r="T808" s="136"/>
    </row>
    <row r="809" spans="20:20" ht="12.95" customHeight="1" x14ac:dyDescent="0.2">
      <c r="T809" s="136"/>
    </row>
    <row r="810" spans="20:20" ht="12.95" customHeight="1" x14ac:dyDescent="0.2">
      <c r="T810" s="136"/>
    </row>
    <row r="811" spans="20:20" ht="12.95" customHeight="1" x14ac:dyDescent="0.2">
      <c r="T811" s="136"/>
    </row>
    <row r="812" spans="20:20" ht="12.95" customHeight="1" x14ac:dyDescent="0.2">
      <c r="T812" s="136"/>
    </row>
    <row r="813" spans="20:20" ht="12.95" customHeight="1" x14ac:dyDescent="0.2">
      <c r="T813" s="136"/>
    </row>
    <row r="814" spans="20:20" ht="12.95" customHeight="1" x14ac:dyDescent="0.2">
      <c r="T814" s="136"/>
    </row>
    <row r="815" spans="20:20" ht="12.95" customHeight="1" x14ac:dyDescent="0.2">
      <c r="T815" s="136"/>
    </row>
  </sheetData>
  <protectedRanges>
    <protectedRange sqref="A678:D694" name="Range1"/>
  </protectedRanges>
  <sortState xmlns:xlrd2="http://schemas.microsoft.com/office/spreadsheetml/2017/richdata2" ref="A21:U723">
    <sortCondition ref="C21:C723"/>
  </sortState>
  <phoneticPr fontId="0" type="noConversion"/>
  <hyperlinks>
    <hyperlink ref="A412" r:id="rId1" display="http://vsolj.cetus-net.org/no40.pdf" xr:uid="{00000000-0004-0000-0000-000000000000}"/>
    <hyperlink ref="A422" r:id="rId2" display="http://vsolj.cetus-net.org/no40.pdf" xr:uid="{00000000-0004-0000-0000-000001000000}"/>
    <hyperlink ref="A423" r:id="rId3" display="http://vsolj.cetus-net.org/no42.pdf" xr:uid="{00000000-0004-0000-0000-000002000000}"/>
    <hyperlink ref="A424" r:id="rId4" display="http://vsolj.cetus-net.org/no42.pdf" xr:uid="{00000000-0004-0000-0000-000003000000}"/>
    <hyperlink ref="A452" r:id="rId5" display="http://vsolj.cetus-net.org/no44.pdf" xr:uid="{00000000-0004-0000-0000-000004000000}"/>
    <hyperlink ref="A453" r:id="rId6" display="http://vsolj.cetus-net.org/no44.pdf" xr:uid="{00000000-0004-0000-0000-000005000000}"/>
    <hyperlink ref="A466" r:id="rId7" display="http://vsolj.cetus-net.org/no44.pdf" xr:uid="{00000000-0004-0000-0000-000006000000}"/>
    <hyperlink ref="A478" r:id="rId8" display="http://vsolj.cetus-net.org/no45.pdf" xr:uid="{00000000-0004-0000-0000-000007000000}"/>
    <hyperlink ref="A479" r:id="rId9" display="http://vsolj.cetus-net.org/no45.pdf" xr:uid="{00000000-0004-0000-0000-000008000000}"/>
    <hyperlink ref="A497" r:id="rId10" display="http://vsolj.cetus-net.org/no45.pdf" xr:uid="{00000000-0004-0000-0000-000009000000}"/>
    <hyperlink ref="A529" r:id="rId11" display="http://var.astro.cz/oejv/issues/oejv0073.pdf" xr:uid="{00000000-0004-0000-0000-00000A000000}"/>
    <hyperlink ref="A568" r:id="rId12" display="http://vsolj.cetus-net.org/vsoljno51.pdf" xr:uid="{00000000-0004-0000-0000-00000B000000}"/>
    <hyperlink ref="A569" r:id="rId13" display="http://vsolj.cetus-net.org/vsoljno51.pdf" xr:uid="{00000000-0004-0000-0000-00000C000000}"/>
    <hyperlink ref="A572" r:id="rId14" display="http://var.astro.cz/oejv/issues/oejv0137.pdf" xr:uid="{00000000-0004-0000-0000-00000D000000}"/>
    <hyperlink ref="A573" r:id="rId15" display="http://var.astro.cz/oejv/issues/oejv0137.pdf" xr:uid="{00000000-0004-0000-0000-00000E000000}"/>
    <hyperlink ref="A607" r:id="rId16" display="http://vsolj.cetus-net.org/vsoljno53.pdf" xr:uid="{00000000-0004-0000-0000-00000F000000}"/>
    <hyperlink ref="A617" r:id="rId17" display="http://vsolj.cetus-net.org/vsoljno56.pdf" xr:uid="{00000000-0004-0000-0000-000010000000}"/>
    <hyperlink ref="A618" r:id="rId18" display="http://vsolj.cetus-net.org/vsoljno56.pdf" xr:uid="{00000000-0004-0000-0000-000011000000}"/>
    <hyperlink ref="A619" r:id="rId19" display="http://vsolj.cetus-net.org/vsoljno56.pdf" xr:uid="{00000000-0004-0000-0000-000012000000}"/>
    <hyperlink ref="A620" r:id="rId20" display="http://vsolj.cetus-net.org/vsoljno56.pdf" xr:uid="{00000000-0004-0000-0000-000013000000}"/>
    <hyperlink ref="A621" r:id="rId21" display="http://vsolj.cetus-net.org/vsoljno56.pdf" xr:uid="{00000000-0004-0000-0000-000014000000}"/>
    <hyperlink ref="H1928" r:id="rId22" display="http://vsolj.cetus-net.org/bulletin.html" xr:uid="{00000000-0004-0000-0000-000015000000}"/>
    <hyperlink ref="H65433" r:id="rId23" display="http://vsolj.cetus-net.org/bulletin.html" xr:uid="{00000000-0004-0000-0000-000016000000}"/>
    <hyperlink ref="H65426" r:id="rId24" display="https://www.aavso.org/ejaavso" xr:uid="{00000000-0004-0000-0000-000017000000}"/>
    <hyperlink ref="AP1577" r:id="rId25" display="http://cdsbib.u-strasbg.fr/cgi-bin/cdsbib?1990RMxAA..21..381G" xr:uid="{00000000-0004-0000-0000-000018000000}"/>
    <hyperlink ref="AP1581" r:id="rId26" display="http://cdsbib.u-strasbg.fr/cgi-bin/cdsbib?1990RMxAA..21..381G" xr:uid="{00000000-0004-0000-0000-000019000000}"/>
    <hyperlink ref="AP1580" r:id="rId27" display="http://cdsbib.u-strasbg.fr/cgi-bin/cdsbib?1990RMxAA..21..381G" xr:uid="{00000000-0004-0000-0000-00001A000000}"/>
    <hyperlink ref="AP1561" r:id="rId28" display="http://cdsbib.u-strasbg.fr/cgi-bin/cdsbib?1990RMxAA..21..381G" xr:uid="{00000000-0004-0000-0000-00001B000000}"/>
    <hyperlink ref="I65433" r:id="rId29" display="http://vsolj.cetus-net.org/bulletin.html" xr:uid="{00000000-0004-0000-0000-00001C000000}"/>
    <hyperlink ref="AQ1717" r:id="rId30" display="http://cdsbib.u-strasbg.fr/cgi-bin/cdsbib?1990RMxAA..21..381G" xr:uid="{00000000-0004-0000-0000-00001D000000}"/>
    <hyperlink ref="AQ56483" r:id="rId31" display="http://cdsbib.u-strasbg.fr/cgi-bin/cdsbib?1990RMxAA..21..381G" xr:uid="{00000000-0004-0000-0000-00001E000000}"/>
    <hyperlink ref="AQ1718" r:id="rId32" display="http://cdsbib.u-strasbg.fr/cgi-bin/cdsbib?1990RMxAA..21..381G" xr:uid="{00000000-0004-0000-0000-00001F000000}"/>
    <hyperlink ref="H65430" r:id="rId33" display="https://www.aavso.org/ejaavso" xr:uid="{00000000-0004-0000-0000-000020000000}"/>
    <hyperlink ref="H2603" r:id="rId34" display="http://vsolj.cetus-net.org/bulletin.html" xr:uid="{00000000-0004-0000-0000-000021000000}"/>
    <hyperlink ref="AP3847" r:id="rId35" display="http://cdsbib.u-strasbg.fr/cgi-bin/cdsbib?1990RMxAA..21..381G" xr:uid="{00000000-0004-0000-0000-000022000000}"/>
    <hyperlink ref="AP3850" r:id="rId36" display="http://cdsbib.u-strasbg.fr/cgi-bin/cdsbib?1990RMxAA..21..381G" xr:uid="{00000000-0004-0000-0000-000023000000}"/>
    <hyperlink ref="AP3848" r:id="rId37" display="http://cdsbib.u-strasbg.fr/cgi-bin/cdsbib?1990RMxAA..21..381G" xr:uid="{00000000-0004-0000-0000-000024000000}"/>
    <hyperlink ref="AP3832" r:id="rId38" display="http://cdsbib.u-strasbg.fr/cgi-bin/cdsbib?1990RMxAA..21..381G" xr:uid="{00000000-0004-0000-0000-000025000000}"/>
    <hyperlink ref="I2603" r:id="rId39" display="http://vsolj.cetus-net.org/bulletin.html" xr:uid="{00000000-0004-0000-0000-000026000000}"/>
    <hyperlink ref="AQ4061" r:id="rId40" display="http://cdsbib.u-strasbg.fr/cgi-bin/cdsbib?1990RMxAA..21..381G" xr:uid="{00000000-0004-0000-0000-000027000000}"/>
    <hyperlink ref="AQ762" r:id="rId41" display="http://cdsbib.u-strasbg.fr/cgi-bin/cdsbib?1990RMxAA..21..381G" xr:uid="{00000000-0004-0000-0000-000028000000}"/>
    <hyperlink ref="AQ4065" r:id="rId42" display="http://cdsbib.u-strasbg.fr/cgi-bin/cdsbib?1990RMxAA..21..381G" xr:uid="{00000000-0004-0000-0000-000029000000}"/>
    <hyperlink ref="H65110" r:id="rId43" display="http://vsolj.cetus-net.org/bulletin.html" xr:uid="{00000000-0004-0000-0000-00002A000000}"/>
    <hyperlink ref="H65103" r:id="rId44" display="https://www.aavso.org/ejaavso" xr:uid="{00000000-0004-0000-0000-00002B000000}"/>
    <hyperlink ref="I65110" r:id="rId45" display="http://vsolj.cetus-net.org/bulletin.html" xr:uid="{00000000-0004-0000-0000-00002C000000}"/>
    <hyperlink ref="AQ58761" r:id="rId46" display="http://cdsbib.u-strasbg.fr/cgi-bin/cdsbib?1990RMxAA..21..381G" xr:uid="{00000000-0004-0000-0000-00002D000000}"/>
    <hyperlink ref="H65107" r:id="rId47" display="https://www.aavso.org/ejaavso" xr:uid="{00000000-0004-0000-0000-00002E000000}"/>
    <hyperlink ref="AP6125" r:id="rId48" display="http://cdsbib.u-strasbg.fr/cgi-bin/cdsbib?1990RMxAA..21..381G" xr:uid="{00000000-0004-0000-0000-00002F000000}"/>
    <hyperlink ref="AP6128" r:id="rId49" display="http://cdsbib.u-strasbg.fr/cgi-bin/cdsbib?1990RMxAA..21..381G" xr:uid="{00000000-0004-0000-0000-000030000000}"/>
    <hyperlink ref="AP6126" r:id="rId50" display="http://cdsbib.u-strasbg.fr/cgi-bin/cdsbib?1990RMxAA..21..381G" xr:uid="{00000000-0004-0000-0000-000031000000}"/>
    <hyperlink ref="AP6110" r:id="rId51" display="http://cdsbib.u-strasbg.fr/cgi-bin/cdsbib?1990RMxAA..21..381G" xr:uid="{00000000-0004-0000-0000-000032000000}"/>
    <hyperlink ref="AQ6339" r:id="rId52" display="http://cdsbib.u-strasbg.fr/cgi-bin/cdsbib?1990RMxAA..21..381G" xr:uid="{00000000-0004-0000-0000-000033000000}"/>
    <hyperlink ref="AQ6343" r:id="rId53" display="http://cdsbib.u-strasbg.fr/cgi-bin/cdsbib?1990RMxAA..21..381G" xr:uid="{00000000-0004-0000-0000-000034000000}"/>
    <hyperlink ref="AQ503" r:id="rId54" display="http://cdsbib.u-strasbg.fr/cgi-bin/cdsbib?1990RMxAA..21..381G" xr:uid="{00000000-0004-0000-0000-000035000000}"/>
    <hyperlink ref="I3231" r:id="rId55" display="http://vsolj.cetus-net.org/bulletin.html" xr:uid="{00000000-0004-0000-0000-000036000000}"/>
    <hyperlink ref="H3231" r:id="rId56" display="http://vsolj.cetus-net.org/bulletin.html" xr:uid="{00000000-0004-0000-0000-000037000000}"/>
    <hyperlink ref="AQ1148" r:id="rId57" display="http://cdsbib.u-strasbg.fr/cgi-bin/cdsbib?1990RMxAA..21..381G" xr:uid="{00000000-0004-0000-0000-000038000000}"/>
    <hyperlink ref="AQ1147" r:id="rId58" display="http://cdsbib.u-strasbg.fr/cgi-bin/cdsbib?1990RMxAA..21..381G" xr:uid="{00000000-0004-0000-0000-000039000000}"/>
    <hyperlink ref="AP4401" r:id="rId59" display="http://cdsbib.u-strasbg.fr/cgi-bin/cdsbib?1990RMxAA..21..381G" xr:uid="{00000000-0004-0000-0000-00003A000000}"/>
    <hyperlink ref="AP4419" r:id="rId60" display="http://cdsbib.u-strasbg.fr/cgi-bin/cdsbib?1990RMxAA..21..381G" xr:uid="{00000000-0004-0000-0000-00003B000000}"/>
    <hyperlink ref="AP4420" r:id="rId61" display="http://cdsbib.u-strasbg.fr/cgi-bin/cdsbib?1990RMxAA..21..381G" xr:uid="{00000000-0004-0000-0000-00003C000000}"/>
    <hyperlink ref="AP4416" r:id="rId62" display="http://cdsbib.u-strasbg.fr/cgi-bin/cdsbib?1990RMxAA..21..381G" xr:uid="{00000000-0004-0000-0000-00003D000000}"/>
  </hyperlinks>
  <pageMargins left="0.75" right="0.75" top="1" bottom="1" header="0.5" footer="0.5"/>
  <pageSetup orientation="portrait" verticalDpi="300" r:id="rId63"/>
  <headerFooter alignWithMargins="0"/>
  <drawing r:id="rId6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6"/>
  </sheetPr>
  <dimension ref="A1:CZ972"/>
  <sheetViews>
    <sheetView workbookViewId="0">
      <pane xSplit="12" ySplit="22" topLeftCell="M715" activePane="bottomRight" state="frozen"/>
      <selection pane="topRight" activeCell="M1" sqref="M1"/>
      <selection pane="bottomLeft" activeCell="A23" sqref="A23"/>
      <selection pane="bottomRight" activeCell="F732" sqref="F732"/>
    </sheetView>
  </sheetViews>
  <sheetFormatPr defaultRowHeight="12.75" x14ac:dyDescent="0.2"/>
  <cols>
    <col min="1" max="1" width="19.42578125" style="2" customWidth="1"/>
    <col min="2" max="2" width="5" style="2" customWidth="1"/>
    <col min="3" max="3" width="14.7109375" style="2" customWidth="1"/>
    <col min="4" max="4" width="11.5703125" style="2" bestFit="1" customWidth="1"/>
    <col min="5" max="5" width="10.42578125" style="2" customWidth="1"/>
    <col min="6" max="6" width="16.42578125" style="2" customWidth="1"/>
    <col min="7" max="7" width="9.140625" style="32"/>
    <col min="8" max="10" width="8.42578125" style="2" customWidth="1"/>
    <col min="11" max="11" width="11.28515625" style="2" customWidth="1"/>
    <col min="12" max="14" width="10.140625" style="2" customWidth="1"/>
    <col min="15" max="15" width="9.140625" style="2"/>
    <col min="16" max="16" width="7" style="2" customWidth="1"/>
    <col min="17" max="17" width="10.140625" style="2" customWidth="1"/>
    <col min="18" max="18" width="9.140625" style="2"/>
    <col min="19" max="19" width="9.140625" style="19"/>
    <col min="20" max="20" width="9.140625" style="2"/>
    <col min="21" max="21" width="11.140625" style="2" customWidth="1"/>
    <col min="22" max="25" width="9.140625" style="2"/>
    <col min="26" max="26" width="10.28515625" style="14" customWidth="1"/>
    <col min="27" max="27" width="12.140625" style="14" customWidth="1"/>
    <col min="28" max="28" width="9.42578125" style="14" customWidth="1"/>
    <col min="29" max="31" width="10.42578125" style="14" customWidth="1"/>
    <col min="32" max="32" width="10.5703125" style="14" customWidth="1"/>
    <col min="33" max="35" width="10.28515625" style="14" customWidth="1"/>
    <col min="36" max="36" width="16.85546875" style="14" customWidth="1"/>
    <col min="37" max="37" width="13.28515625" style="14" customWidth="1"/>
    <col min="38" max="49" width="10.28515625" style="14" customWidth="1"/>
    <col min="50" max="50" width="12.140625" style="14" customWidth="1"/>
    <col min="51" max="51" width="9.42578125" style="14" customWidth="1"/>
    <col min="52" max="54" width="10.42578125" style="14" customWidth="1"/>
    <col min="55" max="55" width="10.5703125" style="14" customWidth="1"/>
    <col min="56" max="58" width="10.28515625" style="14" customWidth="1"/>
    <col min="59" max="59" width="16.85546875" style="14" customWidth="1"/>
    <col min="60" max="60" width="13.28515625" style="14" customWidth="1"/>
    <col min="61" max="75" width="10.28515625" style="14" customWidth="1"/>
    <col min="76" max="76" width="11.85546875" style="14" customWidth="1"/>
    <col min="77" max="77" width="14.7109375" style="14" customWidth="1"/>
    <col min="78" max="87" width="10.28515625" style="14" customWidth="1"/>
    <col min="88" max="88" width="9.140625" style="2"/>
    <col min="89" max="92" width="10.28515625" style="14" customWidth="1"/>
    <col min="93" max="93" width="11.85546875" style="14" customWidth="1"/>
    <col min="94" max="94" width="14.7109375" style="14" customWidth="1"/>
    <col min="95" max="104" width="10.28515625" style="14" customWidth="1"/>
    <col min="105" max="16384" width="9.140625" style="2"/>
  </cols>
  <sheetData>
    <row r="1" spans="1:104" ht="21" thickBot="1" x14ac:dyDescent="0.35">
      <c r="A1" s="23" t="s">
        <v>658</v>
      </c>
      <c r="B1" s="1"/>
      <c r="V1" s="10" t="s">
        <v>572</v>
      </c>
      <c r="W1" s="10" t="s">
        <v>594</v>
      </c>
      <c r="AA1" s="107" t="s">
        <v>26</v>
      </c>
      <c r="AB1" s="108"/>
      <c r="AC1" s="108" t="s">
        <v>27</v>
      </c>
      <c r="AD1" s="108" t="s">
        <v>28</v>
      </c>
      <c r="AE1" s="109"/>
      <c r="AX1" s="107" t="s">
        <v>26</v>
      </c>
      <c r="AY1" s="108"/>
      <c r="AZ1" s="108" t="s">
        <v>27</v>
      </c>
      <c r="BA1" s="108" t="s">
        <v>28</v>
      </c>
      <c r="BB1" s="109"/>
      <c r="BT1" s="110" t="s">
        <v>572</v>
      </c>
      <c r="BU1" s="111" t="s">
        <v>19</v>
      </c>
      <c r="BV1" s="91" t="s">
        <v>29</v>
      </c>
      <c r="BW1" s="112" t="s">
        <v>30</v>
      </c>
      <c r="BX1" s="113" t="s">
        <v>31</v>
      </c>
      <c r="BY1" s="112" t="s">
        <v>32</v>
      </c>
      <c r="BZ1" s="113" t="s">
        <v>33</v>
      </c>
      <c r="CA1" s="112" t="s">
        <v>34</v>
      </c>
      <c r="CB1" s="114" t="s">
        <v>35</v>
      </c>
      <c r="CC1" s="113" t="s">
        <v>36</v>
      </c>
      <c r="CD1" s="112" t="s">
        <v>37</v>
      </c>
      <c r="CE1" s="114" t="s">
        <v>38</v>
      </c>
      <c r="CF1" s="113" t="s">
        <v>39</v>
      </c>
      <c r="CG1" s="112" t="s">
        <v>40</v>
      </c>
      <c r="CH1" s="114" t="s">
        <v>41</v>
      </c>
      <c r="CI1" s="113" t="s">
        <v>63</v>
      </c>
      <c r="CK1" s="110" t="s">
        <v>572</v>
      </c>
      <c r="CL1" s="111" t="s">
        <v>19</v>
      </c>
      <c r="CM1" s="91" t="s">
        <v>29</v>
      </c>
      <c r="CN1" s="112" t="s">
        <v>30</v>
      </c>
      <c r="CO1" s="113" t="s">
        <v>31</v>
      </c>
      <c r="CP1" s="112" t="s">
        <v>32</v>
      </c>
      <c r="CQ1" s="113" t="s">
        <v>33</v>
      </c>
      <c r="CR1" s="112" t="s">
        <v>34</v>
      </c>
      <c r="CS1" s="114" t="s">
        <v>35</v>
      </c>
      <c r="CT1" s="113" t="s">
        <v>36</v>
      </c>
      <c r="CU1" s="112" t="s">
        <v>37</v>
      </c>
      <c r="CV1" s="114" t="s">
        <v>38</v>
      </c>
      <c r="CW1" s="113" t="s">
        <v>39</v>
      </c>
      <c r="CX1" s="112" t="s">
        <v>40</v>
      </c>
      <c r="CY1" s="114" t="s">
        <v>41</v>
      </c>
      <c r="CZ1" s="113" t="s">
        <v>63</v>
      </c>
    </row>
    <row r="2" spans="1:104" s="129" customFormat="1" ht="12.95" customHeight="1" thickBot="1" x14ac:dyDescent="0.25">
      <c r="A2" s="24" t="s">
        <v>583</v>
      </c>
      <c r="B2" s="88" t="s">
        <v>651</v>
      </c>
      <c r="D2" s="129" t="s">
        <v>607</v>
      </c>
      <c r="G2" s="130"/>
      <c r="S2" s="131"/>
      <c r="V2" s="129">
        <v>-5000</v>
      </c>
      <c r="W2" s="129">
        <f>+D$11+D$12*V2+D$13*V2^2</f>
        <v>1.5256398807906975E-2</v>
      </c>
      <c r="Z2" s="24"/>
      <c r="AA2" s="132" t="s">
        <v>8</v>
      </c>
      <c r="AB2" s="133">
        <f>C7</f>
        <v>40022.416299999997</v>
      </c>
      <c r="AC2" s="134" t="s">
        <v>9</v>
      </c>
      <c r="AD2" s="133">
        <f>C8</f>
        <v>0.2373459</v>
      </c>
      <c r="AE2" s="135" t="s">
        <v>22</v>
      </c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132" t="s">
        <v>8</v>
      </c>
      <c r="AY2" s="133">
        <f>$C7</f>
        <v>40022.416299999997</v>
      </c>
      <c r="AZ2" s="134" t="s">
        <v>9</v>
      </c>
      <c r="BA2" s="133">
        <f>$C8</f>
        <v>0.2373459</v>
      </c>
      <c r="BB2" s="135" t="s">
        <v>22</v>
      </c>
      <c r="BC2" s="24"/>
      <c r="BD2" s="24"/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>
        <v>-5000</v>
      </c>
      <c r="BU2" s="24">
        <f t="shared" ref="BU2:BU33" si="0">AB$3+AB$4*BT2+AB$5*BT2^2+BW2</f>
        <v>8.5676636917688832E-3</v>
      </c>
      <c r="BV2" s="24">
        <f t="shared" ref="BV2:BV33" si="1">AB$3+AB$4*BT2+AB$5*BT2^2</f>
        <v>1.5256398807906975E-2</v>
      </c>
      <c r="BW2" s="136">
        <f t="shared" ref="BW2:BW33" si="2">$AB$6*($AB$11/BX2*BY2+$AB$12)</f>
        <v>-6.6887351161380917E-3</v>
      </c>
      <c r="BX2" s="24">
        <f t="shared" ref="BX2:BX33" si="3">1+$AB$7*COS(BZ2)</f>
        <v>0.85960477658211532</v>
      </c>
      <c r="BY2" s="24">
        <f t="shared" ref="BY2:BY33" si="4">SIN(BZ2+RADIANS($AB$9))</f>
        <v>-0.47424039379945432</v>
      </c>
      <c r="BZ2" s="24">
        <f t="shared" ref="BZ2:BZ33" si="5">2*ATAN(CA2)</f>
        <v>-2.0578045897663206</v>
      </c>
      <c r="CA2" s="24">
        <f t="shared" ref="CA2:CA33" si="6">SQRT((1+$AB$7)/(1-$AB$7))*TAN(CB2/2)</f>
        <v>-1.6611098659037264</v>
      </c>
      <c r="CB2" s="24">
        <f t="shared" ref="CB2:CH11" si="7">$CI2+$AB$7*SIN(CC2)</f>
        <v>-1.7674821492353763</v>
      </c>
      <c r="CC2" s="24">
        <f t="shared" si="7"/>
        <v>-1.7674821460070187</v>
      </c>
      <c r="CD2" s="24">
        <f t="shared" si="7"/>
        <v>-1.7674822010739724</v>
      </c>
      <c r="CE2" s="24">
        <f t="shared" si="7"/>
        <v>-1.7674812617802731</v>
      </c>
      <c r="CF2" s="24">
        <f t="shared" si="7"/>
        <v>-1.7674972829908848</v>
      </c>
      <c r="CG2" s="24">
        <f t="shared" si="7"/>
        <v>-1.7672238380676799</v>
      </c>
      <c r="CH2" s="24">
        <f t="shared" si="7"/>
        <v>-1.7718405767947203</v>
      </c>
      <c r="CI2" s="24">
        <f t="shared" ref="CI2:CI33" si="8">RADIANS($AB$9)+$AB$18*(BT2-AB$15)</f>
        <v>-1.473266263146801</v>
      </c>
      <c r="CK2" s="24">
        <v>-5000</v>
      </c>
      <c r="CL2" s="24">
        <f>AB$3+AB$4*CK2+AB$5*CK2^2+CN2</f>
        <v>1.8563989904852918E-2</v>
      </c>
      <c r="CM2" s="24">
        <f>AB$3+AB$4*CK2+AB$5*CK2^2</f>
        <v>1.5256398807906975E-2</v>
      </c>
      <c r="CN2" s="136">
        <f>$AY$6*($AY$11/CO2*CP2+$AY$12)</f>
        <v>3.3075910969459434E-3</v>
      </c>
      <c r="CO2" s="24">
        <f>1+$AY$7*COS(CQ2)</f>
        <v>1</v>
      </c>
      <c r="CP2" s="24">
        <f>SIN(CQ2+RADIANS($AY$9))</f>
        <v>0.33075910969459432</v>
      </c>
      <c r="CQ2" s="24">
        <f t="shared" ref="CQ2:CQ65" si="9">2*ATAN(CR2)</f>
        <v>-2.4315029485671218</v>
      </c>
      <c r="CR2" s="24">
        <f>SQRT((1+$AY$7)/(1-$AY$7))*TAN(CS2/2)</f>
        <v>-2.6971906007080175</v>
      </c>
      <c r="CS2" s="24">
        <f t="shared" ref="CS2:CX2" si="10">$CZ2+$AY$7*SIN(CT2)</f>
        <v>-8.714688255746708</v>
      </c>
      <c r="CT2" s="24">
        <f t="shared" si="10"/>
        <v>-8.714688255746708</v>
      </c>
      <c r="CU2" s="24">
        <f t="shared" si="10"/>
        <v>-8.714688255746708</v>
      </c>
      <c r="CV2" s="24">
        <f t="shared" si="10"/>
        <v>-8.714688255746708</v>
      </c>
      <c r="CW2" s="24">
        <f t="shared" si="10"/>
        <v>-8.714688255746708</v>
      </c>
      <c r="CX2" s="24">
        <f t="shared" si="10"/>
        <v>-8.714688255746708</v>
      </c>
      <c r="CY2" s="24">
        <f>$CZ2+$AY$7*SIN(CZ2)</f>
        <v>-8.714688255746708</v>
      </c>
      <c r="CZ2" s="24">
        <f>RADIANS($AY$9)+$AY$18*(CK2-AY$15)</f>
        <v>-8.714688255746708</v>
      </c>
    </row>
    <row r="3" spans="1:104" s="129" customFormat="1" ht="12.95" customHeight="1" thickBot="1" x14ac:dyDescent="0.25">
      <c r="A3" s="137" t="s">
        <v>20</v>
      </c>
      <c r="B3" s="88"/>
      <c r="D3" s="138"/>
      <c r="G3" s="130"/>
      <c r="S3" s="131"/>
      <c r="V3" s="129">
        <v>0</v>
      </c>
      <c r="W3" s="129">
        <f t="shared" ref="W3:W19" si="11">+D$11+D$12*V3+D$13*V3^2</f>
        <v>9.206398807906975E-3</v>
      </c>
      <c r="Z3" s="24"/>
      <c r="AA3" s="139" t="s">
        <v>42</v>
      </c>
      <c r="AB3" s="140">
        <f t="shared" ref="AB3:AB10" si="12">AC3*AD3</f>
        <v>9.206398807906975E-3</v>
      </c>
      <c r="AC3" s="141">
        <v>0.92063988079069747</v>
      </c>
      <c r="AD3" s="24">
        <v>0.01</v>
      </c>
      <c r="AE3" s="142"/>
      <c r="AF3" s="141">
        <v>0.92063988079069747</v>
      </c>
      <c r="AG3" s="143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139" t="s">
        <v>42</v>
      </c>
      <c r="AY3" s="140">
        <f t="shared" ref="AY3:AY10" si="13">AZ3*BA3</f>
        <v>9.206398807906975E-3</v>
      </c>
      <c r="AZ3" s="141">
        <v>0.92063988079069747</v>
      </c>
      <c r="BA3" s="24">
        <v>0.01</v>
      </c>
      <c r="BB3" s="142"/>
      <c r="BC3" s="141">
        <v>0.92063988079069747</v>
      </c>
      <c r="BD3" s="143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>
        <v>-4000</v>
      </c>
      <c r="BU3" s="24">
        <f t="shared" si="0"/>
        <v>6.5056387400602329E-3</v>
      </c>
      <c r="BV3" s="24">
        <f t="shared" si="1"/>
        <v>1.3998398807906974E-2</v>
      </c>
      <c r="BW3" s="136">
        <f t="shared" si="2"/>
        <v>-7.4927600678467415E-3</v>
      </c>
      <c r="BX3" s="24">
        <f t="shared" si="3"/>
        <v>0.89013832745379806</v>
      </c>
      <c r="BY3" s="24">
        <f t="shared" si="4"/>
        <v>-0.56973325651412199</v>
      </c>
      <c r="BZ3" s="24">
        <f t="shared" si="5"/>
        <v>-1.9457243736132375</v>
      </c>
      <c r="CA3" s="24">
        <f t="shared" si="6"/>
        <v>-1.4681952656864805</v>
      </c>
      <c r="CB3" s="24">
        <f t="shared" si="7"/>
        <v>-1.6452417988891739</v>
      </c>
      <c r="CC3" s="24">
        <f t="shared" si="7"/>
        <v>-1.6452417989254531</v>
      </c>
      <c r="CD3" s="24">
        <f t="shared" si="7"/>
        <v>-1.6452417972995339</v>
      </c>
      <c r="CE3" s="24">
        <f t="shared" si="7"/>
        <v>-1.6452418701681353</v>
      </c>
      <c r="CF3" s="24">
        <f t="shared" si="7"/>
        <v>-1.6452386043559086</v>
      </c>
      <c r="CG3" s="24">
        <f t="shared" si="7"/>
        <v>-1.6453848308117041</v>
      </c>
      <c r="CH3" s="24">
        <f t="shared" si="7"/>
        <v>-1.6385294556972869</v>
      </c>
      <c r="CI3" s="24">
        <f t="shared" si="8"/>
        <v>-1.3460727342683771</v>
      </c>
      <c r="CK3" s="24">
        <v>-4000</v>
      </c>
      <c r="CL3" s="24">
        <f t="shared" ref="CL3:CL66" si="14">AB$3+AB$4*CK3+AB$5*CK3^2+CN3</f>
        <v>1.4647013643478302E-2</v>
      </c>
      <c r="CM3" s="24">
        <f t="shared" ref="CM3:CM66" si="15">AB$3+AB$4*CK3+AB$5*CK3^2</f>
        <v>1.3998398807906974E-2</v>
      </c>
      <c r="CN3" s="136">
        <f t="shared" ref="CN3:CN66" si="16">$AY$6*($AY$11/CO3*CP3+$AY$12)</f>
        <v>6.4861483557132702E-4</v>
      </c>
      <c r="CO3" s="24">
        <f t="shared" ref="CO3:CO66" si="17">1+$AY$7*COS(CQ3)</f>
        <v>1</v>
      </c>
      <c r="CP3" s="24">
        <f t="shared" ref="CP3:CP66" si="18">SIN(CQ3+RADIANS($AY$9))</f>
        <v>6.4861483557132699E-2</v>
      </c>
      <c r="CQ3" s="24">
        <f t="shared" si="9"/>
        <v>-2.1593021511055426</v>
      </c>
      <c r="CR3" s="24">
        <f t="shared" ref="CR3:CR66" si="19">SQRT((1+$AY$7)/(1-$AY$7))*TAN(CS3/2)</f>
        <v>-1.8696476952127352</v>
      </c>
      <c r="CS3" s="24">
        <f t="shared" ref="CS3:CY3" si="20">$CZ3+$AY$7*SIN(CT3)</f>
        <v>-8.4424874582851288</v>
      </c>
      <c r="CT3" s="24">
        <f t="shared" si="20"/>
        <v>-8.4424874582851288</v>
      </c>
      <c r="CU3" s="24">
        <f t="shared" si="20"/>
        <v>-8.4424874582851288</v>
      </c>
      <c r="CV3" s="24">
        <f t="shared" si="20"/>
        <v>-8.4424874582851288</v>
      </c>
      <c r="CW3" s="24">
        <f t="shared" si="20"/>
        <v>-8.4424874582851288</v>
      </c>
      <c r="CX3" s="24">
        <f t="shared" si="20"/>
        <v>-8.4424874582851288</v>
      </c>
      <c r="CY3" s="24">
        <f t="shared" si="20"/>
        <v>-8.4424874582851288</v>
      </c>
      <c r="CZ3" s="24">
        <f t="shared" ref="CZ3:CZ66" si="21">RADIANS($AY$9)+$AY$18*(CK3-AY$15)</f>
        <v>-8.4424874582851288</v>
      </c>
    </row>
    <row r="4" spans="1:104" s="129" customFormat="1" ht="12.95" customHeight="1" thickBot="1" x14ac:dyDescent="0.25">
      <c r="A4" s="144" t="s">
        <v>584</v>
      </c>
      <c r="B4" s="145"/>
      <c r="C4" s="146">
        <v>50563.402399999999</v>
      </c>
      <c r="D4" s="147">
        <v>0.2373459</v>
      </c>
      <c r="E4" s="148"/>
      <c r="G4" s="130"/>
      <c r="S4" s="131"/>
      <c r="V4" s="129">
        <v>5000</v>
      </c>
      <c r="W4" s="129">
        <f t="shared" si="11"/>
        <v>3.756398807906975E-3</v>
      </c>
      <c r="Z4" s="24"/>
      <c r="AA4" s="149" t="s">
        <v>43</v>
      </c>
      <c r="AB4" s="150">
        <f t="shared" si="12"/>
        <v>-1.15E-6</v>
      </c>
      <c r="AC4" s="151">
        <v>-11.5</v>
      </c>
      <c r="AD4" s="24">
        <v>9.9999999999999995E-8</v>
      </c>
      <c r="AE4" s="142"/>
      <c r="AF4" s="151">
        <v>-12.906937168705433</v>
      </c>
      <c r="AG4" s="152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149" t="s">
        <v>43</v>
      </c>
      <c r="AY4" s="150">
        <f t="shared" si="13"/>
        <v>-1.15E-6</v>
      </c>
      <c r="AZ4" s="151">
        <v>-11.5</v>
      </c>
      <c r="BA4" s="24">
        <v>9.9999999999999995E-8</v>
      </c>
      <c r="BB4" s="142"/>
      <c r="BC4" s="151">
        <v>-12.906937168705433</v>
      </c>
      <c r="BD4" s="152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>
        <v>-3000</v>
      </c>
      <c r="BU4" s="24">
        <f t="shared" si="0"/>
        <v>4.5560591097081448E-3</v>
      </c>
      <c r="BV4" s="24">
        <f t="shared" si="1"/>
        <v>1.2764398807906975E-2</v>
      </c>
      <c r="BW4" s="136">
        <f t="shared" si="2"/>
        <v>-8.2083396981988306E-3</v>
      </c>
      <c r="BX4" s="24">
        <f t="shared" si="3"/>
        <v>0.92450658429144539</v>
      </c>
      <c r="BY4" s="24">
        <f t="shared" si="4"/>
        <v>-0.66442935789121216</v>
      </c>
      <c r="BZ4" s="24">
        <f t="shared" si="5"/>
        <v>-1.8251756139353794</v>
      </c>
      <c r="CA4" s="24">
        <f t="shared" si="6"/>
        <v>-1.2932623124917675</v>
      </c>
      <c r="CB4" s="24">
        <f t="shared" si="7"/>
        <v>-1.518468569982474</v>
      </c>
      <c r="CC4" s="24">
        <f t="shared" si="7"/>
        <v>-1.5184685699626939</v>
      </c>
      <c r="CD4" s="24">
        <f t="shared" si="7"/>
        <v>-1.5184685687021005</v>
      </c>
      <c r="CE4" s="24">
        <f t="shared" si="7"/>
        <v>-1.5184684883643682</v>
      </c>
      <c r="CF4" s="24">
        <f t="shared" si="7"/>
        <v>-1.5184633686880047</v>
      </c>
      <c r="CG4" s="24">
        <f t="shared" si="7"/>
        <v>-1.5181381331159047</v>
      </c>
      <c r="CH4" s="24">
        <f t="shared" si="7"/>
        <v>-1.5004932884680584</v>
      </c>
      <c r="CI4" s="24">
        <f t="shared" si="8"/>
        <v>-1.2188792053899524</v>
      </c>
      <c r="CK4" s="24">
        <v>-3000</v>
      </c>
      <c r="CL4" s="24">
        <f t="shared" si="14"/>
        <v>1.070627538458504E-2</v>
      </c>
      <c r="CM4" s="24">
        <f t="shared" si="15"/>
        <v>1.2764398807906975E-2</v>
      </c>
      <c r="CN4" s="136">
        <f t="shared" si="16"/>
        <v>-2.0581234233219346E-3</v>
      </c>
      <c r="CO4" s="24">
        <f t="shared" si="17"/>
        <v>1</v>
      </c>
      <c r="CP4" s="24">
        <f t="shared" si="18"/>
        <v>-0.20581234233219345</v>
      </c>
      <c r="CQ4" s="24">
        <f t="shared" si="9"/>
        <v>-1.8871013536439667</v>
      </c>
      <c r="CR4" s="24">
        <f t="shared" si="19"/>
        <v>-1.3794918893369081</v>
      </c>
      <c r="CS4" s="24">
        <f t="shared" ref="CS4:CY4" si="22">$CZ4+$AY$7*SIN(CT4)</f>
        <v>-8.1702866608235531</v>
      </c>
      <c r="CT4" s="24">
        <f t="shared" si="22"/>
        <v>-8.1702866608235531</v>
      </c>
      <c r="CU4" s="24">
        <f t="shared" si="22"/>
        <v>-8.1702866608235531</v>
      </c>
      <c r="CV4" s="24">
        <f t="shared" si="22"/>
        <v>-8.1702866608235531</v>
      </c>
      <c r="CW4" s="24">
        <f t="shared" si="22"/>
        <v>-8.1702866608235531</v>
      </c>
      <c r="CX4" s="24">
        <f t="shared" si="22"/>
        <v>-8.1702866608235531</v>
      </c>
      <c r="CY4" s="24">
        <f t="shared" si="22"/>
        <v>-8.1702866608235531</v>
      </c>
      <c r="CZ4" s="24">
        <f t="shared" si="21"/>
        <v>-8.1702866608235531</v>
      </c>
    </row>
    <row r="5" spans="1:104" s="129" customFormat="1" ht="12.95" customHeight="1" x14ac:dyDescent="0.2">
      <c r="A5" s="153" t="s">
        <v>659</v>
      </c>
      <c r="B5" s="24"/>
      <c r="C5" s="154">
        <v>-9.5</v>
      </c>
      <c r="D5" s="24" t="s">
        <v>660</v>
      </c>
      <c r="G5" s="130"/>
      <c r="S5" s="131"/>
      <c r="V5" s="129">
        <v>10000</v>
      </c>
      <c r="W5" s="129">
        <f t="shared" si="11"/>
        <v>-1.0936011920930249E-3</v>
      </c>
      <c r="Z5" s="24"/>
      <c r="AA5" s="149" t="s">
        <v>24</v>
      </c>
      <c r="AB5" s="150">
        <f t="shared" si="12"/>
        <v>1.1999999999999999E-11</v>
      </c>
      <c r="AC5" s="151">
        <v>1.2</v>
      </c>
      <c r="AD5" s="24">
        <v>9.9999999999999994E-12</v>
      </c>
      <c r="AE5" s="142"/>
      <c r="AF5" s="151">
        <v>1.6344925924945835</v>
      </c>
      <c r="AG5" s="152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149" t="s">
        <v>24</v>
      </c>
      <c r="AY5" s="150">
        <f t="shared" si="13"/>
        <v>1.1999999999999999E-11</v>
      </c>
      <c r="AZ5" s="151">
        <v>1.2</v>
      </c>
      <c r="BA5" s="24">
        <v>9.9999999999999994E-12</v>
      </c>
      <c r="BB5" s="142"/>
      <c r="BC5" s="151">
        <v>1.6344925924945835</v>
      </c>
      <c r="BD5" s="152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>
        <v>-2000</v>
      </c>
      <c r="BU5" s="24">
        <f t="shared" si="0"/>
        <v>2.7416975815463731E-3</v>
      </c>
      <c r="BV5" s="24">
        <f t="shared" si="1"/>
        <v>1.1554398807906974E-2</v>
      </c>
      <c r="BW5" s="136">
        <f t="shared" si="2"/>
        <v>-8.8127012263606013E-3</v>
      </c>
      <c r="BX5" s="24">
        <f t="shared" si="3"/>
        <v>0.96290547628127643</v>
      </c>
      <c r="BY5" s="24">
        <f t="shared" si="4"/>
        <v>-0.75597586282248352</v>
      </c>
      <c r="BZ5" s="24">
        <f t="shared" si="5"/>
        <v>-1.6947620021677132</v>
      </c>
      <c r="CA5" s="24">
        <f t="shared" si="6"/>
        <v>-1.1323378706098561</v>
      </c>
      <c r="CB5" s="24">
        <f t="shared" si="7"/>
        <v>-1.3866114337588833</v>
      </c>
      <c r="CC5" s="24">
        <f t="shared" si="7"/>
        <v>-1.3866114190610874</v>
      </c>
      <c r="CD5" s="24">
        <f t="shared" si="7"/>
        <v>-1.3866111515542454</v>
      </c>
      <c r="CE5" s="24">
        <f t="shared" si="7"/>
        <v>-1.3866062828702219</v>
      </c>
      <c r="CF5" s="24">
        <f t="shared" si="7"/>
        <v>-1.3865176939584449</v>
      </c>
      <c r="CG5" s="24">
        <f t="shared" si="7"/>
        <v>-1.3849130498673079</v>
      </c>
      <c r="CH5" s="24">
        <f t="shared" si="7"/>
        <v>-1.3579072530483998</v>
      </c>
      <c r="CI5" s="24">
        <f t="shared" si="8"/>
        <v>-1.0916856765115277</v>
      </c>
      <c r="CK5" s="24">
        <v>-2000</v>
      </c>
      <c r="CL5" s="24">
        <f t="shared" si="14"/>
        <v>6.9410909916332274E-3</v>
      </c>
      <c r="CM5" s="24">
        <f t="shared" si="15"/>
        <v>1.1554398807906974E-2</v>
      </c>
      <c r="CN5" s="136">
        <f t="shared" si="16"/>
        <v>-4.613307816273747E-3</v>
      </c>
      <c r="CO5" s="24">
        <f t="shared" si="17"/>
        <v>1</v>
      </c>
      <c r="CP5" s="24">
        <f t="shared" si="18"/>
        <v>-0.46133078162737473</v>
      </c>
      <c r="CQ5" s="24">
        <f t="shared" si="9"/>
        <v>-1.6149005561823866</v>
      </c>
      <c r="CR5" s="24">
        <f t="shared" si="19"/>
        <v>-1.0451062290162212</v>
      </c>
      <c r="CS5" s="24">
        <f t="shared" ref="CS5:CY5" si="23">$CZ5+$AY$7*SIN(CT5)</f>
        <v>-7.898085863361973</v>
      </c>
      <c r="CT5" s="24">
        <f t="shared" si="23"/>
        <v>-7.898085863361973</v>
      </c>
      <c r="CU5" s="24">
        <f t="shared" si="23"/>
        <v>-7.898085863361973</v>
      </c>
      <c r="CV5" s="24">
        <f t="shared" si="23"/>
        <v>-7.898085863361973</v>
      </c>
      <c r="CW5" s="24">
        <f t="shared" si="23"/>
        <v>-7.898085863361973</v>
      </c>
      <c r="CX5" s="24">
        <f t="shared" si="23"/>
        <v>-7.898085863361973</v>
      </c>
      <c r="CY5" s="24">
        <f t="shared" si="23"/>
        <v>-7.898085863361973</v>
      </c>
      <c r="CZ5" s="24">
        <f t="shared" si="21"/>
        <v>-7.898085863361973</v>
      </c>
    </row>
    <row r="6" spans="1:104" s="129" customFormat="1" ht="12.95" customHeight="1" x14ac:dyDescent="0.2">
      <c r="A6" s="144" t="s">
        <v>585</v>
      </c>
      <c r="B6" s="88"/>
      <c r="G6" s="130"/>
      <c r="S6" s="131"/>
      <c r="V6" s="129">
        <v>15000</v>
      </c>
      <c r="W6" s="129">
        <f t="shared" si="11"/>
        <v>-5.3436011920930272E-3</v>
      </c>
      <c r="Z6" s="24"/>
      <c r="AA6" s="149" t="s">
        <v>44</v>
      </c>
      <c r="AB6" s="150">
        <f t="shared" si="12"/>
        <v>0.01</v>
      </c>
      <c r="AC6" s="151">
        <v>1</v>
      </c>
      <c r="AD6" s="24">
        <v>0.01</v>
      </c>
      <c r="AE6" s="142" t="s">
        <v>22</v>
      </c>
      <c r="AF6" s="151">
        <v>1</v>
      </c>
      <c r="AG6" s="152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149" t="s">
        <v>44</v>
      </c>
      <c r="AY6" s="150">
        <f t="shared" si="13"/>
        <v>0.01</v>
      </c>
      <c r="AZ6" s="151">
        <v>1</v>
      </c>
      <c r="BA6" s="24">
        <v>0.01</v>
      </c>
      <c r="BB6" s="142" t="s">
        <v>22</v>
      </c>
      <c r="BC6" s="151">
        <v>1</v>
      </c>
      <c r="BD6" s="152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>
        <v>-1000</v>
      </c>
      <c r="BU6" s="24">
        <f t="shared" si="0"/>
        <v>1.0885364817243819E-3</v>
      </c>
      <c r="BV6" s="24">
        <f t="shared" si="1"/>
        <v>1.0368398807906975E-2</v>
      </c>
      <c r="BW6" s="24">
        <f t="shared" si="2"/>
        <v>-9.2798623261825929E-3</v>
      </c>
      <c r="BX6" s="24">
        <f t="shared" si="3"/>
        <v>1.0053606574362786</v>
      </c>
      <c r="BY6" s="24">
        <f t="shared" si="4"/>
        <v>-0.84091895283301343</v>
      </c>
      <c r="BZ6" s="24">
        <f t="shared" si="5"/>
        <v>-1.5529265176278886</v>
      </c>
      <c r="CA6" s="24">
        <f t="shared" si="6"/>
        <v>-0.98228797475416618</v>
      </c>
      <c r="CB6" s="24">
        <f t="shared" si="7"/>
        <v>-1.249102490657835</v>
      </c>
      <c r="CC6" s="24">
        <f t="shared" si="7"/>
        <v>-1.2491022091758364</v>
      </c>
      <c r="CD6" s="24">
        <f t="shared" si="7"/>
        <v>-1.249099241605816</v>
      </c>
      <c r="CE6" s="24">
        <f t="shared" si="7"/>
        <v>-1.2490679571209991</v>
      </c>
      <c r="CF6" s="24">
        <f t="shared" si="7"/>
        <v>-1.2487383307336537</v>
      </c>
      <c r="CG6" s="24">
        <f t="shared" si="7"/>
        <v>-1.2452848298964432</v>
      </c>
      <c r="CH6" s="24">
        <f t="shared" si="7"/>
        <v>-1.2110200368445576</v>
      </c>
      <c r="CI6" s="24">
        <f t="shared" si="8"/>
        <v>-0.96449214763310387</v>
      </c>
      <c r="CK6" s="24">
        <v>-1000</v>
      </c>
      <c r="CL6" s="24">
        <f t="shared" si="14"/>
        <v>3.5396163684706054E-3</v>
      </c>
      <c r="CM6" s="24">
        <f t="shared" si="15"/>
        <v>1.0368398807906975E-2</v>
      </c>
      <c r="CN6" s="136">
        <f t="shared" si="16"/>
        <v>-6.8287824394363695E-3</v>
      </c>
      <c r="CO6" s="24">
        <f t="shared" si="17"/>
        <v>1</v>
      </c>
      <c r="CP6" s="24">
        <f t="shared" si="18"/>
        <v>-0.68287824394363694</v>
      </c>
      <c r="CQ6" s="24">
        <f t="shared" si="9"/>
        <v>-1.3426997587208092</v>
      </c>
      <c r="CR6" s="24">
        <f t="shared" si="19"/>
        <v>-0.79445368197528032</v>
      </c>
      <c r="CS6" s="24">
        <f t="shared" ref="CS6:CY6" si="24">$CZ6+$AY$7*SIN(CT6)</f>
        <v>-7.6258850659003956</v>
      </c>
      <c r="CT6" s="24">
        <f t="shared" si="24"/>
        <v>-7.6258850659003956</v>
      </c>
      <c r="CU6" s="24">
        <f t="shared" si="24"/>
        <v>-7.6258850659003956</v>
      </c>
      <c r="CV6" s="24">
        <f t="shared" si="24"/>
        <v>-7.6258850659003956</v>
      </c>
      <c r="CW6" s="24">
        <f t="shared" si="24"/>
        <v>-7.6258850659003956</v>
      </c>
      <c r="CX6" s="24">
        <f t="shared" si="24"/>
        <v>-7.6258850659003956</v>
      </c>
      <c r="CY6" s="24">
        <f t="shared" si="24"/>
        <v>-7.6258850659003956</v>
      </c>
      <c r="CZ6" s="24">
        <f t="shared" si="21"/>
        <v>-7.6258850659003956</v>
      </c>
    </row>
    <row r="7" spans="1:104" s="129" customFormat="1" ht="12.95" customHeight="1" x14ac:dyDescent="0.2">
      <c r="A7" s="24" t="s">
        <v>568</v>
      </c>
      <c r="B7" s="88"/>
      <c r="C7" s="155">
        <v>40022.416299999997</v>
      </c>
      <c r="G7" s="130"/>
      <c r="S7" s="131"/>
      <c r="V7" s="129">
        <v>20000</v>
      </c>
      <c r="W7" s="129">
        <f t="shared" si="11"/>
        <v>-8.9936011920930259E-3</v>
      </c>
      <c r="Z7" s="24"/>
      <c r="AA7" s="156" t="s">
        <v>53</v>
      </c>
      <c r="AB7" s="157">
        <f t="shared" si="12"/>
        <v>0.3</v>
      </c>
      <c r="AC7" s="158">
        <v>0.3</v>
      </c>
      <c r="AD7" s="24">
        <v>1</v>
      </c>
      <c r="AE7" s="142"/>
      <c r="AF7" s="151">
        <v>0.5</v>
      </c>
      <c r="AG7" s="152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156" t="s">
        <v>53</v>
      </c>
      <c r="AY7" s="157">
        <f t="shared" si="13"/>
        <v>0</v>
      </c>
      <c r="AZ7" s="158">
        <v>0</v>
      </c>
      <c r="BA7" s="24">
        <v>1</v>
      </c>
      <c r="BB7" s="142"/>
      <c r="BC7" s="151">
        <v>0.5</v>
      </c>
      <c r="BD7" s="152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>
        <v>0</v>
      </c>
      <c r="BU7" s="24">
        <f t="shared" si="0"/>
        <v>-3.7437052485287878E-4</v>
      </c>
      <c r="BV7" s="24">
        <f t="shared" si="1"/>
        <v>9.206398807906975E-3</v>
      </c>
      <c r="BW7" s="24">
        <f t="shared" si="2"/>
        <v>-9.5807693327598538E-3</v>
      </c>
      <c r="BX7" s="24">
        <f t="shared" si="3"/>
        <v>1.051580284693151</v>
      </c>
      <c r="BY7" s="24">
        <f t="shared" si="4"/>
        <v>-0.91435096590249176</v>
      </c>
      <c r="BZ7" s="24">
        <f t="shared" si="5"/>
        <v>-1.3980034704836233</v>
      </c>
      <c r="CA7" s="24">
        <f t="shared" si="6"/>
        <v>-0.84058333014147557</v>
      </c>
      <c r="CB7" s="24">
        <f t="shared" si="7"/>
        <v>-1.1053901838044564</v>
      </c>
      <c r="CC7" s="24">
        <f t="shared" si="7"/>
        <v>-1.1053883612247235</v>
      </c>
      <c r="CD7" s="24">
        <f t="shared" si="7"/>
        <v>-1.1053748243390427</v>
      </c>
      <c r="CE7" s="24">
        <f t="shared" si="7"/>
        <v>-1.1052742929534076</v>
      </c>
      <c r="CF7" s="24">
        <f t="shared" si="7"/>
        <v>-1.1045283273199158</v>
      </c>
      <c r="CG7" s="24">
        <f t="shared" si="7"/>
        <v>-1.0990272331948547</v>
      </c>
      <c r="CH7" s="24">
        <f t="shared" si="7"/>
        <v>-1.0601498188358436</v>
      </c>
      <c r="CI7" s="24">
        <f t="shared" si="8"/>
        <v>-0.83729861875467915</v>
      </c>
      <c r="CK7" s="24">
        <v>0</v>
      </c>
      <c r="CL7" s="24">
        <f t="shared" si="14"/>
        <v>6.6499223845260802E-4</v>
      </c>
      <c r="CM7" s="24">
        <f t="shared" si="15"/>
        <v>9.206398807906975E-3</v>
      </c>
      <c r="CN7" s="136">
        <f t="shared" si="16"/>
        <v>-8.541406569454367E-3</v>
      </c>
      <c r="CO7" s="24">
        <f t="shared" si="17"/>
        <v>1</v>
      </c>
      <c r="CP7" s="24">
        <f t="shared" si="18"/>
        <v>-0.85414065694543662</v>
      </c>
      <c r="CQ7" s="24">
        <f t="shared" si="9"/>
        <v>-1.0704989612592317</v>
      </c>
      <c r="CR7" s="24">
        <f t="shared" si="19"/>
        <v>-0.59299045452787635</v>
      </c>
      <c r="CS7" s="24">
        <f t="shared" ref="CS7:CY7" si="25">$CZ7+$AY$7*SIN(CT7)</f>
        <v>-7.3536842684388182</v>
      </c>
      <c r="CT7" s="24">
        <f t="shared" si="25"/>
        <v>-7.3536842684388182</v>
      </c>
      <c r="CU7" s="24">
        <f t="shared" si="25"/>
        <v>-7.3536842684388182</v>
      </c>
      <c r="CV7" s="24">
        <f t="shared" si="25"/>
        <v>-7.3536842684388182</v>
      </c>
      <c r="CW7" s="24">
        <f t="shared" si="25"/>
        <v>-7.3536842684388182</v>
      </c>
      <c r="CX7" s="24">
        <f t="shared" si="25"/>
        <v>-7.3536842684388182</v>
      </c>
      <c r="CY7" s="24">
        <f t="shared" si="25"/>
        <v>-7.3536842684388182</v>
      </c>
      <c r="CZ7" s="24">
        <f t="shared" si="21"/>
        <v>-7.3536842684388182</v>
      </c>
    </row>
    <row r="8" spans="1:104" s="129" customFormat="1" ht="12.95" customHeight="1" x14ac:dyDescent="0.2">
      <c r="A8" s="24" t="s">
        <v>578</v>
      </c>
      <c r="B8" s="88"/>
      <c r="C8" s="155">
        <v>0.2373459</v>
      </c>
      <c r="G8" s="130"/>
      <c r="S8" s="131"/>
      <c r="V8" s="129">
        <v>25000</v>
      </c>
      <c r="W8" s="129">
        <f t="shared" si="11"/>
        <v>-1.2043601192093027E-2</v>
      </c>
      <c r="Z8" s="24"/>
      <c r="AA8" s="149" t="s">
        <v>10</v>
      </c>
      <c r="AB8" s="157">
        <f t="shared" si="12"/>
        <v>32.100783726398035</v>
      </c>
      <c r="AC8" s="151">
        <v>3.2100783726398037</v>
      </c>
      <c r="AD8" s="24">
        <v>10</v>
      </c>
      <c r="AE8" s="142" t="s">
        <v>23</v>
      </c>
      <c r="AF8" s="151">
        <v>3.2100783726398037</v>
      </c>
      <c r="AG8" s="152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149" t="s">
        <v>10</v>
      </c>
      <c r="AY8" s="157">
        <f t="shared" si="13"/>
        <v>15</v>
      </c>
      <c r="AZ8" s="151">
        <v>1.5</v>
      </c>
      <c r="BA8" s="24">
        <v>10</v>
      </c>
      <c r="BB8" s="142" t="s">
        <v>23</v>
      </c>
      <c r="BC8" s="151">
        <v>3.2100783726398037</v>
      </c>
      <c r="BD8" s="152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>
        <v>1000</v>
      </c>
      <c r="BU8" s="24">
        <f t="shared" si="0"/>
        <v>-1.6156931444691568E-3</v>
      </c>
      <c r="BV8" s="24">
        <f t="shared" si="1"/>
        <v>8.0683988079069749E-3</v>
      </c>
      <c r="BW8" s="24">
        <f t="shared" si="2"/>
        <v>-9.6840919523761317E-3</v>
      </c>
      <c r="BX8" s="24">
        <f t="shared" si="3"/>
        <v>1.1007396991910157</v>
      </c>
      <c r="BY8" s="24">
        <f t="shared" si="4"/>
        <v>-0.96959311209063059</v>
      </c>
      <c r="BZ8" s="24">
        <f t="shared" si="5"/>
        <v>-1.2283429726112709</v>
      </c>
      <c r="CA8" s="24">
        <f t="shared" si="6"/>
        <v>-0.70514626010669879</v>
      </c>
      <c r="CB8" s="24">
        <f t="shared" si="7"/>
        <v>-0.95499765519131907</v>
      </c>
      <c r="CC8" s="24">
        <f t="shared" si="7"/>
        <v>-0.95499101578281909</v>
      </c>
      <c r="CD8" s="24">
        <f t="shared" si="7"/>
        <v>-0.95495270181817593</v>
      </c>
      <c r="CE8" s="24">
        <f t="shared" si="7"/>
        <v>-0.95473164433702673</v>
      </c>
      <c r="CF8" s="24">
        <f t="shared" si="7"/>
        <v>-0.95345756917403279</v>
      </c>
      <c r="CG8" s="24">
        <f t="shared" si="7"/>
        <v>-0.94615842839330977</v>
      </c>
      <c r="CH8" s="24">
        <f t="shared" si="7"/>
        <v>-0.90567912894956737</v>
      </c>
      <c r="CI8" s="24">
        <f t="shared" si="8"/>
        <v>-0.71010508987625531</v>
      </c>
      <c r="CK8" s="24">
        <v>1000</v>
      </c>
      <c r="CL8" s="24">
        <f t="shared" si="14"/>
        <v>-1.5566690356403137E-3</v>
      </c>
      <c r="CM8" s="24">
        <f t="shared" si="15"/>
        <v>8.0683988079069749E-3</v>
      </c>
      <c r="CN8" s="136">
        <f t="shared" si="16"/>
        <v>-9.6250678435472886E-3</v>
      </c>
      <c r="CO8" s="24">
        <f t="shared" si="17"/>
        <v>1</v>
      </c>
      <c r="CP8" s="24">
        <f t="shared" si="18"/>
        <v>-0.96250678435472892</v>
      </c>
      <c r="CQ8" s="24">
        <f t="shared" si="9"/>
        <v>-0.79829816379765428</v>
      </c>
      <c r="CR8" s="24">
        <f t="shared" si="19"/>
        <v>-0.42179055601105081</v>
      </c>
      <c r="CS8" s="24">
        <f t="shared" ref="CS8:CY8" si="26">$CZ8+$AY$7*SIN(CT8)</f>
        <v>-7.0814834709772407</v>
      </c>
      <c r="CT8" s="24">
        <f t="shared" si="26"/>
        <v>-7.0814834709772407</v>
      </c>
      <c r="CU8" s="24">
        <f t="shared" si="26"/>
        <v>-7.0814834709772407</v>
      </c>
      <c r="CV8" s="24">
        <f t="shared" si="26"/>
        <v>-7.0814834709772407</v>
      </c>
      <c r="CW8" s="24">
        <f t="shared" si="26"/>
        <v>-7.0814834709772407</v>
      </c>
      <c r="CX8" s="24">
        <f t="shared" si="26"/>
        <v>-7.0814834709772407</v>
      </c>
      <c r="CY8" s="24">
        <f t="shared" si="26"/>
        <v>-7.0814834709772407</v>
      </c>
      <c r="CZ8" s="24">
        <f t="shared" si="21"/>
        <v>-7.0814834709772407</v>
      </c>
    </row>
    <row r="9" spans="1:104" s="24" customFormat="1" ht="12.95" customHeight="1" x14ac:dyDescent="0.2">
      <c r="A9" s="159" t="s">
        <v>668</v>
      </c>
      <c r="C9" s="160">
        <v>555</v>
      </c>
      <c r="F9" s="161" t="str">
        <f>"F"&amp;C9</f>
        <v>F555</v>
      </c>
      <c r="G9" s="161" t="str">
        <f>"G"&amp;C9</f>
        <v>G555</v>
      </c>
      <c r="S9" s="162"/>
      <c r="V9" s="129">
        <v>30000</v>
      </c>
      <c r="W9" s="129">
        <f t="shared" si="11"/>
        <v>-1.4493601192093029E-2</v>
      </c>
      <c r="AA9" s="163" t="s">
        <v>18</v>
      </c>
      <c r="AB9" s="157">
        <f t="shared" si="12"/>
        <v>326.21342171796215</v>
      </c>
      <c r="AC9" s="151">
        <v>3.2621342171796215</v>
      </c>
      <c r="AD9" s="24">
        <v>100</v>
      </c>
      <c r="AE9" s="142" t="s">
        <v>17</v>
      </c>
      <c r="AF9" s="151">
        <v>3.2621342171796215</v>
      </c>
      <c r="AG9" s="152"/>
      <c r="AX9" s="163" t="s">
        <v>18</v>
      </c>
      <c r="AY9" s="157">
        <f t="shared" si="13"/>
        <v>300</v>
      </c>
      <c r="AZ9" s="151">
        <v>3</v>
      </c>
      <c r="BA9" s="24">
        <v>100</v>
      </c>
      <c r="BB9" s="142" t="s">
        <v>17</v>
      </c>
      <c r="BC9" s="151">
        <v>3.2621342171796215</v>
      </c>
      <c r="BD9" s="152"/>
      <c r="BT9" s="24">
        <v>2000</v>
      </c>
      <c r="BU9" s="24">
        <f t="shared" si="0"/>
        <v>-2.6037439440706788E-3</v>
      </c>
      <c r="BV9" s="24">
        <f t="shared" si="1"/>
        <v>6.9543988079069754E-3</v>
      </c>
      <c r="BW9" s="24">
        <f t="shared" si="2"/>
        <v>-9.5581427519776541E-3</v>
      </c>
      <c r="BX9" s="24">
        <f t="shared" si="3"/>
        <v>1.1512057551657302</v>
      </c>
      <c r="BY9" s="24">
        <f t="shared" si="4"/>
        <v>-0.99811309217365496</v>
      </c>
      <c r="BZ9" s="24">
        <f t="shared" si="5"/>
        <v>-1.0425503463074799</v>
      </c>
      <c r="CA9" s="24">
        <f t="shared" si="6"/>
        <v>-0.57425627771869614</v>
      </c>
      <c r="CB9" s="24">
        <f t="shared" si="7"/>
        <v>-0.79761608982909071</v>
      </c>
      <c r="CC9" s="24">
        <f t="shared" si="7"/>
        <v>-0.79759975996486632</v>
      </c>
      <c r="CD9" s="24">
        <f t="shared" si="7"/>
        <v>-0.79752182663148208</v>
      </c>
      <c r="CE9" s="24">
        <f t="shared" si="7"/>
        <v>-0.79714997997378667</v>
      </c>
      <c r="CF9" s="24">
        <f t="shared" si="7"/>
        <v>-0.79537771669568091</v>
      </c>
      <c r="CG9" s="24">
        <f t="shared" si="7"/>
        <v>-0.78697446953106864</v>
      </c>
      <c r="CH9" s="24">
        <f t="shared" si="7"/>
        <v>-0.74804866775665824</v>
      </c>
      <c r="CI9" s="24">
        <f t="shared" si="8"/>
        <v>-0.58291156099783059</v>
      </c>
      <c r="CK9" s="24">
        <v>2000</v>
      </c>
      <c r="CL9" s="24">
        <f t="shared" si="14"/>
        <v>-3.0455699773308904E-3</v>
      </c>
      <c r="CM9" s="24">
        <f t="shared" si="15"/>
        <v>6.9543988079069754E-3</v>
      </c>
      <c r="CN9" s="136">
        <f t="shared" si="16"/>
        <v>-9.9999687852378658E-3</v>
      </c>
      <c r="CO9" s="24">
        <f t="shared" si="17"/>
        <v>1</v>
      </c>
      <c r="CP9" s="24">
        <f t="shared" si="18"/>
        <v>-0.99999687852378649</v>
      </c>
      <c r="CQ9" s="24">
        <f t="shared" si="9"/>
        <v>-0.52609736633607684</v>
      </c>
      <c r="CR9" s="24">
        <f t="shared" si="19"/>
        <v>-0.26928863224314492</v>
      </c>
      <c r="CS9" s="24">
        <f t="shared" ref="CS9:CY9" si="27">$CZ9+$AY$7*SIN(CT9)</f>
        <v>-6.8092826735156633</v>
      </c>
      <c r="CT9" s="24">
        <f t="shared" si="27"/>
        <v>-6.8092826735156633</v>
      </c>
      <c r="CU9" s="24">
        <f t="shared" si="27"/>
        <v>-6.8092826735156633</v>
      </c>
      <c r="CV9" s="24">
        <f t="shared" si="27"/>
        <v>-6.8092826735156633</v>
      </c>
      <c r="CW9" s="24">
        <f t="shared" si="27"/>
        <v>-6.8092826735156633</v>
      </c>
      <c r="CX9" s="24">
        <f t="shared" si="27"/>
        <v>-6.8092826735156633</v>
      </c>
      <c r="CY9" s="24">
        <f t="shared" si="27"/>
        <v>-6.8092826735156633</v>
      </c>
      <c r="CZ9" s="24">
        <f t="shared" si="21"/>
        <v>-6.8092826735156633</v>
      </c>
    </row>
    <row r="10" spans="1:104" s="24" customFormat="1" ht="12.95" customHeight="1" thickBot="1" x14ac:dyDescent="0.25">
      <c r="C10" s="164" t="s">
        <v>590</v>
      </c>
      <c r="D10" s="164" t="s">
        <v>591</v>
      </c>
      <c r="G10" s="165"/>
      <c r="S10" s="162"/>
      <c r="V10" s="129">
        <v>35000</v>
      </c>
      <c r="W10" s="129">
        <f t="shared" si="11"/>
        <v>-1.6343601192093028E-2</v>
      </c>
      <c r="AA10" s="166" t="s">
        <v>55</v>
      </c>
      <c r="AB10" s="167">
        <f t="shared" si="12"/>
        <v>52209.025789496103</v>
      </c>
      <c r="AC10" s="168">
        <v>5.2209025789496106</v>
      </c>
      <c r="AD10" s="24">
        <v>10000</v>
      </c>
      <c r="AE10" s="142" t="s">
        <v>54</v>
      </c>
      <c r="AF10" s="168">
        <v>5.2209025789496106</v>
      </c>
      <c r="AG10" s="169"/>
      <c r="AX10" s="166" t="s">
        <v>55</v>
      </c>
      <c r="AY10" s="167">
        <f t="shared" si="13"/>
        <v>51000</v>
      </c>
      <c r="AZ10" s="168">
        <v>5.0999999999999996</v>
      </c>
      <c r="BA10" s="24">
        <v>10000</v>
      </c>
      <c r="BB10" s="142" t="s">
        <v>54</v>
      </c>
      <c r="BC10" s="168">
        <v>5.2209025789496106</v>
      </c>
      <c r="BD10" s="169"/>
      <c r="BT10" s="24">
        <v>3000</v>
      </c>
      <c r="BU10" s="24">
        <f t="shared" si="0"/>
        <v>-3.3100722602292963E-3</v>
      </c>
      <c r="BV10" s="24">
        <f t="shared" si="1"/>
        <v>5.8643988079069747E-3</v>
      </c>
      <c r="BW10" s="24">
        <f t="shared" si="2"/>
        <v>-9.1744710681362709E-3</v>
      </c>
      <c r="BX10" s="24">
        <f t="shared" si="3"/>
        <v>1.2002657901778568</v>
      </c>
      <c r="BY10" s="24">
        <f t="shared" si="4"/>
        <v>-0.99004362256956502</v>
      </c>
      <c r="BZ10" s="24">
        <f t="shared" si="5"/>
        <v>-0.83987938794091999</v>
      </c>
      <c r="CA10" s="24">
        <f t="shared" si="6"/>
        <v>-0.44650021554999691</v>
      </c>
      <c r="CB10" s="24">
        <f t="shared" si="7"/>
        <v>-0.63323852609560527</v>
      </c>
      <c r="CC10" s="24">
        <f t="shared" si="7"/>
        <v>-0.63320937160663671</v>
      </c>
      <c r="CD10" s="24">
        <f t="shared" si="7"/>
        <v>-0.6330888240257575</v>
      </c>
      <c r="CE10" s="24">
        <f t="shared" si="7"/>
        <v>-0.63259049868894535</v>
      </c>
      <c r="CF10" s="24">
        <f t="shared" si="7"/>
        <v>-0.63053242512552077</v>
      </c>
      <c r="CG10" s="24">
        <f t="shared" si="7"/>
        <v>-0.62206507854258664</v>
      </c>
      <c r="CH10" s="24">
        <f t="shared" si="7"/>
        <v>-0.58775018633944354</v>
      </c>
      <c r="CI10" s="24">
        <f t="shared" si="8"/>
        <v>-0.45571803211940587</v>
      </c>
      <c r="CK10" s="24">
        <v>3000</v>
      </c>
      <c r="CL10" s="24">
        <f t="shared" si="14"/>
        <v>-3.7741040366841257E-3</v>
      </c>
      <c r="CM10" s="24">
        <f t="shared" si="15"/>
        <v>5.8643988079069747E-3</v>
      </c>
      <c r="CN10" s="136">
        <f t="shared" si="16"/>
        <v>-9.6385028445911004E-3</v>
      </c>
      <c r="CO10" s="24">
        <f t="shared" si="17"/>
        <v>1</v>
      </c>
      <c r="CP10" s="24">
        <f t="shared" si="18"/>
        <v>-0.96385028445911003</v>
      </c>
      <c r="CQ10" s="24">
        <f t="shared" si="9"/>
        <v>-0.25389656887449935</v>
      </c>
      <c r="CR10" s="24">
        <f t="shared" si="19"/>
        <v>-0.12763467000910303</v>
      </c>
      <c r="CS10" s="24">
        <f t="shared" ref="CS10:CY10" si="28">$CZ10+$AY$7*SIN(CT10)</f>
        <v>-6.5370818760540859</v>
      </c>
      <c r="CT10" s="24">
        <f t="shared" si="28"/>
        <v>-6.5370818760540859</v>
      </c>
      <c r="CU10" s="24">
        <f t="shared" si="28"/>
        <v>-6.5370818760540859</v>
      </c>
      <c r="CV10" s="24">
        <f t="shared" si="28"/>
        <v>-6.5370818760540859</v>
      </c>
      <c r="CW10" s="24">
        <f t="shared" si="28"/>
        <v>-6.5370818760540859</v>
      </c>
      <c r="CX10" s="24">
        <f t="shared" si="28"/>
        <v>-6.5370818760540859</v>
      </c>
      <c r="CY10" s="24">
        <f t="shared" si="28"/>
        <v>-6.5370818760540859</v>
      </c>
      <c r="CZ10" s="24">
        <f t="shared" si="21"/>
        <v>-6.5370818760540859</v>
      </c>
    </row>
    <row r="11" spans="1:104" s="24" customFormat="1" ht="12.95" customHeight="1" x14ac:dyDescent="0.2">
      <c r="A11" s="24" t="s">
        <v>586</v>
      </c>
      <c r="C11" s="170">
        <f ca="1">INTERCEPT(INDIRECT($G$9):G777,INDIRECT($F$9):F777)</f>
        <v>-0.13612614782772778</v>
      </c>
      <c r="D11" s="171">
        <f>AB3</f>
        <v>9.206398807906975E-3</v>
      </c>
      <c r="S11" s="162"/>
      <c r="V11" s="129">
        <v>40000</v>
      </c>
      <c r="W11" s="129">
        <f t="shared" si="11"/>
        <v>-1.7593601192093026E-2</v>
      </c>
      <c r="AA11" s="172" t="s">
        <v>46</v>
      </c>
      <c r="AB11" s="170">
        <f>1-AB7^2</f>
        <v>0.91</v>
      </c>
      <c r="AC11" s="170">
        <f>SUM(AE21:AE624)</f>
        <v>4.7207271991925341E-3</v>
      </c>
      <c r="AD11" s="172" t="s">
        <v>11</v>
      </c>
      <c r="AE11" s="142"/>
      <c r="AF11" s="170">
        <v>1.9372319198688651E-3</v>
      </c>
      <c r="AX11" s="172" t="s">
        <v>46</v>
      </c>
      <c r="AY11" s="170">
        <f>1-AY7^2</f>
        <v>1</v>
      </c>
      <c r="AZ11" s="170">
        <f>SUM(BB21:BB624)</f>
        <v>6.8275489153802618E-2</v>
      </c>
      <c r="BA11" s="172" t="s">
        <v>11</v>
      </c>
      <c r="BB11" s="142"/>
      <c r="BC11" s="170">
        <v>1.9372319198688651E-3</v>
      </c>
      <c r="BT11" s="24">
        <v>4000</v>
      </c>
      <c r="BU11" s="24">
        <f t="shared" si="0"/>
        <v>-3.7150680039158947E-3</v>
      </c>
      <c r="BV11" s="24">
        <f t="shared" si="1"/>
        <v>4.7983988079069754E-3</v>
      </c>
      <c r="BW11" s="24">
        <f t="shared" si="2"/>
        <v>-8.5134668118228701E-3</v>
      </c>
      <c r="BX11" s="24">
        <f t="shared" si="3"/>
        <v>1.244028799174242</v>
      </c>
      <c r="BY11" s="24">
        <f t="shared" si="4"/>
        <v>-0.93577814755940192</v>
      </c>
      <c r="BZ11" s="24">
        <f t="shared" si="5"/>
        <v>-0.62077255780202001</v>
      </c>
      <c r="CA11" s="24">
        <f t="shared" si="6"/>
        <v>-0.32075347267375187</v>
      </c>
      <c r="CB11" s="24">
        <f t="shared" si="7"/>
        <v>-0.46232267400809757</v>
      </c>
      <c r="CC11" s="24">
        <f t="shared" si="7"/>
        <v>-0.46228441498700323</v>
      </c>
      <c r="CD11" s="24">
        <f t="shared" si="7"/>
        <v>-0.46214193407682824</v>
      </c>
      <c r="CE11" s="24">
        <f t="shared" si="7"/>
        <v>-0.46161140800173611</v>
      </c>
      <c r="CF11" s="24">
        <f t="shared" si="7"/>
        <v>-0.45963722896598669</v>
      </c>
      <c r="CG11" s="24">
        <f t="shared" si="7"/>
        <v>-0.4523077925439708</v>
      </c>
      <c r="CH11" s="24">
        <f t="shared" si="7"/>
        <v>-0.42531854136722003</v>
      </c>
      <c r="CI11" s="24">
        <f t="shared" si="8"/>
        <v>-0.32852450324098204</v>
      </c>
      <c r="CK11" s="24">
        <v>4000</v>
      </c>
      <c r="CL11" s="24">
        <f t="shared" si="14"/>
        <v>-3.7688884515636135E-3</v>
      </c>
      <c r="CM11" s="24">
        <f t="shared" si="15"/>
        <v>4.7983988079069754E-3</v>
      </c>
      <c r="CN11" s="136">
        <f t="shared" si="16"/>
        <v>-8.5672872594705889E-3</v>
      </c>
      <c r="CO11" s="24">
        <f t="shared" si="17"/>
        <v>1</v>
      </c>
      <c r="CP11" s="24">
        <f t="shared" si="18"/>
        <v>-0.85672872594705896</v>
      </c>
      <c r="CQ11" s="24">
        <f t="shared" si="9"/>
        <v>1.8304228587078055E-2</v>
      </c>
      <c r="CR11" s="24">
        <f t="shared" si="19"/>
        <v>9.1523698327805863E-3</v>
      </c>
      <c r="CS11" s="24">
        <f t="shared" ref="CS11:CY11" si="29">$CZ11+$AY$7*SIN(CT11)</f>
        <v>-6.2648810785925084</v>
      </c>
      <c r="CT11" s="24">
        <f t="shared" si="29"/>
        <v>-6.2648810785925084</v>
      </c>
      <c r="CU11" s="24">
        <f t="shared" si="29"/>
        <v>-6.2648810785925084</v>
      </c>
      <c r="CV11" s="24">
        <f t="shared" si="29"/>
        <v>-6.2648810785925084</v>
      </c>
      <c r="CW11" s="24">
        <f t="shared" si="29"/>
        <v>-6.2648810785925084</v>
      </c>
      <c r="CX11" s="24">
        <f t="shared" si="29"/>
        <v>-6.2648810785925084</v>
      </c>
      <c r="CY11" s="24">
        <f t="shared" si="29"/>
        <v>-6.2648810785925084</v>
      </c>
      <c r="CZ11" s="24">
        <f t="shared" si="21"/>
        <v>-6.2648810785925084</v>
      </c>
    </row>
    <row r="12" spans="1:104" s="24" customFormat="1" ht="12.95" customHeight="1" x14ac:dyDescent="0.2">
      <c r="A12" s="24" t="s">
        <v>587</v>
      </c>
      <c r="C12" s="170">
        <f ca="1">SLOPE(INDIRECT($G$9):G777,INDIRECT($F$9):F777)</f>
        <v>1.9213214929099859E-6</v>
      </c>
      <c r="D12" s="171">
        <f>AB4</f>
        <v>-1.15E-6</v>
      </c>
      <c r="G12" s="165"/>
      <c r="S12" s="162"/>
      <c r="V12" s="129">
        <v>45000</v>
      </c>
      <c r="W12" s="129">
        <f t="shared" si="11"/>
        <v>-1.8243601192093024E-2</v>
      </c>
      <c r="AA12" s="173" t="s">
        <v>47</v>
      </c>
      <c r="AB12" s="170">
        <f>AB7*SIN(RADIANS(AB9))</f>
        <v>-0.16683028184788193</v>
      </c>
      <c r="AE12" s="142"/>
      <c r="AX12" s="173" t="s">
        <v>47</v>
      </c>
      <c r="AY12" s="170">
        <f>AY7*SIN(RADIANS(AY9))</f>
        <v>0</v>
      </c>
      <c r="BB12" s="142"/>
      <c r="BT12" s="24">
        <v>5000</v>
      </c>
      <c r="BU12" s="24">
        <f t="shared" si="0"/>
        <v>-3.8150661513619835E-3</v>
      </c>
      <c r="BV12" s="24">
        <f t="shared" si="1"/>
        <v>3.756398807906975E-3</v>
      </c>
      <c r="BW12" s="24">
        <f t="shared" si="2"/>
        <v>-7.5714649592689585E-3</v>
      </c>
      <c r="BX12" s="24">
        <f t="shared" si="3"/>
        <v>1.2777654709435189</v>
      </c>
      <c r="BY12" s="24">
        <f t="shared" si="4"/>
        <v>-0.82888535745963332</v>
      </c>
      <c r="BZ12" s="24">
        <f t="shared" si="5"/>
        <v>-0.38742519702841116</v>
      </c>
      <c r="CA12" s="24">
        <f t="shared" si="6"/>
        <v>-0.19617252219587181</v>
      </c>
      <c r="CB12" s="24">
        <f t="shared" ref="CB12:CH21" si="30">$CI12+$AB$7*SIN(CC12)</f>
        <v>-0.28593828145326078</v>
      </c>
      <c r="CC12" s="24">
        <f t="shared" si="30"/>
        <v>-0.28590346481643614</v>
      </c>
      <c r="CD12" s="24">
        <f t="shared" si="30"/>
        <v>-0.28578250117598925</v>
      </c>
      <c r="CE12" s="24">
        <f t="shared" si="30"/>
        <v>-0.28536226990933089</v>
      </c>
      <c r="CF12" s="24">
        <f t="shared" si="30"/>
        <v>-0.28390277602357505</v>
      </c>
      <c r="CG12" s="24">
        <f t="shared" si="30"/>
        <v>-0.27883864807923181</v>
      </c>
      <c r="CH12" s="24">
        <f t="shared" si="30"/>
        <v>-0.26132305374096265</v>
      </c>
      <c r="CI12" s="24">
        <f t="shared" si="8"/>
        <v>-0.20133097436255731</v>
      </c>
      <c r="CK12" s="24">
        <v>5000</v>
      </c>
      <c r="CL12" s="24">
        <f t="shared" si="14"/>
        <v>-3.1088042362672043E-3</v>
      </c>
      <c r="CM12" s="24">
        <f t="shared" si="15"/>
        <v>3.756398807906975E-3</v>
      </c>
      <c r="CN12" s="136">
        <f t="shared" si="16"/>
        <v>-6.8652030441741793E-3</v>
      </c>
      <c r="CO12" s="24">
        <f t="shared" si="17"/>
        <v>1</v>
      </c>
      <c r="CP12" s="24">
        <f t="shared" si="18"/>
        <v>-0.68652030441741796</v>
      </c>
      <c r="CQ12" s="24">
        <f t="shared" si="9"/>
        <v>0.29050502604865552</v>
      </c>
      <c r="CR12" s="24">
        <f t="shared" si="19"/>
        <v>0.14628273493863247</v>
      </c>
      <c r="CS12" s="24">
        <f t="shared" ref="CS12:CY12" si="31">$CZ12+$AY$7*SIN(CT12)</f>
        <v>-5.992680281130931</v>
      </c>
      <c r="CT12" s="24">
        <f t="shared" si="31"/>
        <v>-5.992680281130931</v>
      </c>
      <c r="CU12" s="24">
        <f t="shared" si="31"/>
        <v>-5.992680281130931</v>
      </c>
      <c r="CV12" s="24">
        <f t="shared" si="31"/>
        <v>-5.992680281130931</v>
      </c>
      <c r="CW12" s="24">
        <f t="shared" si="31"/>
        <v>-5.992680281130931</v>
      </c>
      <c r="CX12" s="24">
        <f t="shared" si="31"/>
        <v>-5.992680281130931</v>
      </c>
      <c r="CY12" s="24">
        <f t="shared" si="31"/>
        <v>-5.992680281130931</v>
      </c>
      <c r="CZ12" s="24">
        <f t="shared" si="21"/>
        <v>-5.992680281130931</v>
      </c>
    </row>
    <row r="13" spans="1:104" s="24" customFormat="1" ht="12.95" customHeight="1" x14ac:dyDescent="0.2">
      <c r="A13" s="24" t="s">
        <v>588</v>
      </c>
      <c r="C13" s="162" t="s">
        <v>597</v>
      </c>
      <c r="D13" s="171">
        <f>AB5</f>
        <v>1.1999999999999999E-11</v>
      </c>
      <c r="G13" s="165"/>
      <c r="S13" s="162"/>
      <c r="V13" s="129">
        <v>50000</v>
      </c>
      <c r="W13" s="129">
        <f t="shared" si="11"/>
        <v>-1.8293601192093029E-2</v>
      </c>
      <c r="AA13" s="174" t="s">
        <v>48</v>
      </c>
      <c r="AB13" s="175">
        <f>AB6*86400*300000</f>
        <v>259200000</v>
      </c>
      <c r="AC13" s="24" t="s">
        <v>15</v>
      </c>
      <c r="AE13" s="142"/>
      <c r="AX13" s="174" t="s">
        <v>48</v>
      </c>
      <c r="AY13" s="175">
        <f>AY6*86400*300000</f>
        <v>259200000</v>
      </c>
      <c r="AZ13" s="24" t="s">
        <v>15</v>
      </c>
      <c r="BB13" s="142"/>
      <c r="BT13" s="24">
        <v>6000</v>
      </c>
      <c r="BU13" s="24">
        <f t="shared" si="0"/>
        <v>-3.6289100743979331E-3</v>
      </c>
      <c r="BV13" s="24">
        <f t="shared" si="1"/>
        <v>2.7383988079069752E-3</v>
      </c>
      <c r="BW13" s="24">
        <f t="shared" si="2"/>
        <v>-6.3673088823049083E-3</v>
      </c>
      <c r="BX13" s="24">
        <f t="shared" si="3"/>
        <v>1.29689099382133</v>
      </c>
      <c r="BY13" s="24">
        <f t="shared" si="4"/>
        <v>-0.66968116967998592</v>
      </c>
      <c r="BZ13" s="24">
        <f t="shared" si="5"/>
        <v>-0.14409235519204941</v>
      </c>
      <c r="CA13" s="24">
        <f t="shared" si="6"/>
        <v>-7.2171092496554692E-2</v>
      </c>
      <c r="CB13" s="24">
        <f t="shared" si="30"/>
        <v>-0.10581935122687906</v>
      </c>
      <c r="CC13" s="24">
        <f t="shared" si="30"/>
        <v>-0.1058036435941222</v>
      </c>
      <c r="CD13" s="24">
        <f t="shared" si="30"/>
        <v>-0.10575099052943007</v>
      </c>
      <c r="CE13" s="24">
        <f t="shared" si="30"/>
        <v>-0.10557449598302156</v>
      </c>
      <c r="CF13" s="24">
        <f t="shared" si="30"/>
        <v>-0.10498290536844969</v>
      </c>
      <c r="CG13" s="24">
        <f t="shared" si="30"/>
        <v>-0.10300022539383034</v>
      </c>
      <c r="CH13" s="24">
        <f t="shared" si="30"/>
        <v>-9.6358310420323473E-2</v>
      </c>
      <c r="CI13" s="24">
        <f t="shared" si="8"/>
        <v>-7.4137445484132591E-2</v>
      </c>
      <c r="CK13" s="24">
        <v>6000</v>
      </c>
      <c r="CL13" s="24">
        <f t="shared" si="14"/>
        <v>-1.919187626738315E-3</v>
      </c>
      <c r="CM13" s="24">
        <f t="shared" si="15"/>
        <v>2.7383988079069752E-3</v>
      </c>
      <c r="CN13" s="136">
        <f t="shared" si="16"/>
        <v>-4.6575864346452903E-3</v>
      </c>
      <c r="CO13" s="24">
        <f t="shared" si="17"/>
        <v>1</v>
      </c>
      <c r="CP13" s="24">
        <f t="shared" si="18"/>
        <v>-0.465758643464529</v>
      </c>
      <c r="CQ13" s="24">
        <f t="shared" si="9"/>
        <v>0.56270582351023291</v>
      </c>
      <c r="CR13" s="24">
        <f t="shared" si="19"/>
        <v>0.28901967734268247</v>
      </c>
      <c r="CS13" s="24">
        <f t="shared" ref="CS13:CY13" si="32">$CZ13+$AY$7*SIN(CT13)</f>
        <v>-5.7204794836693535</v>
      </c>
      <c r="CT13" s="24">
        <f t="shared" si="32"/>
        <v>-5.7204794836693535</v>
      </c>
      <c r="CU13" s="24">
        <f t="shared" si="32"/>
        <v>-5.7204794836693535</v>
      </c>
      <c r="CV13" s="24">
        <f t="shared" si="32"/>
        <v>-5.7204794836693535</v>
      </c>
      <c r="CW13" s="24">
        <f t="shared" si="32"/>
        <v>-5.7204794836693535</v>
      </c>
      <c r="CX13" s="24">
        <f t="shared" si="32"/>
        <v>-5.7204794836693535</v>
      </c>
      <c r="CY13" s="24">
        <f t="shared" si="32"/>
        <v>-5.7204794836693535</v>
      </c>
      <c r="CZ13" s="24">
        <f t="shared" si="21"/>
        <v>-5.7204794836693535</v>
      </c>
    </row>
    <row r="14" spans="1:104" s="24" customFormat="1" ht="12.95" customHeight="1" x14ac:dyDescent="0.2">
      <c r="G14" s="165"/>
      <c r="S14" s="162"/>
      <c r="V14" s="129">
        <v>55000</v>
      </c>
      <c r="W14" s="129">
        <f t="shared" si="11"/>
        <v>-1.7743601192093027E-2</v>
      </c>
      <c r="AA14" s="174" t="s">
        <v>49</v>
      </c>
      <c r="AB14" s="170">
        <f>2*AB5*365.24/C8</f>
        <v>3.6932426471238812E-8</v>
      </c>
      <c r="AC14" s="24" t="s">
        <v>25</v>
      </c>
      <c r="AD14" s="176" t="s">
        <v>1736</v>
      </c>
      <c r="AE14" s="142"/>
      <c r="AX14" s="174" t="s">
        <v>49</v>
      </c>
      <c r="AY14" s="170" t="e">
        <f>2*AY5*365.24/Z8</f>
        <v>#DIV/0!</v>
      </c>
      <c r="AZ14" s="24" t="s">
        <v>25</v>
      </c>
      <c r="BA14" s="176" t="s">
        <v>1737</v>
      </c>
      <c r="BB14" s="142"/>
      <c r="BT14" s="24">
        <v>7000</v>
      </c>
      <c r="BU14" s="24">
        <f t="shared" si="0"/>
        <v>-3.200596143837507E-3</v>
      </c>
      <c r="BV14" s="24">
        <f t="shared" si="1"/>
        <v>1.7443988079069751E-3</v>
      </c>
      <c r="BW14" s="24">
        <f t="shared" si="2"/>
        <v>-4.9449949517444821E-3</v>
      </c>
      <c r="BX14" s="24">
        <f t="shared" si="3"/>
        <v>1.2984039084927697</v>
      </c>
      <c r="BY14" s="24">
        <f t="shared" si="4"/>
        <v>-0.46752416184171958</v>
      </c>
      <c r="BZ14" s="24">
        <f t="shared" si="5"/>
        <v>0.10319912147161543</v>
      </c>
      <c r="CA14" s="24">
        <f t="shared" si="6"/>
        <v>5.1645404422664978E-2</v>
      </c>
      <c r="CB14" s="24">
        <f t="shared" si="30"/>
        <v>7.5758477589732101E-2</v>
      </c>
      <c r="CC14" s="24">
        <f t="shared" si="30"/>
        <v>7.5747061148605035E-2</v>
      </c>
      <c r="CD14" s="24">
        <f t="shared" si="30"/>
        <v>7.5708896966553016E-2</v>
      </c>
      <c r="CE14" s="24">
        <f t="shared" si="30"/>
        <v>7.558131818579622E-2</v>
      </c>
      <c r="CF14" s="24">
        <f t="shared" si="30"/>
        <v>7.5154844895014866E-2</v>
      </c>
      <c r="CG14" s="24">
        <f t="shared" si="30"/>
        <v>7.372931909874976E-2</v>
      </c>
      <c r="CH14" s="24">
        <f t="shared" si="30"/>
        <v>6.8965441957787671E-2</v>
      </c>
      <c r="CI14" s="24">
        <f t="shared" si="8"/>
        <v>5.3056083394291242E-2</v>
      </c>
      <c r="CK14" s="24">
        <v>7000</v>
      </c>
      <c r="CL14" s="24">
        <f t="shared" si="14"/>
        <v>-3.626007064261149E-4</v>
      </c>
      <c r="CM14" s="24">
        <f t="shared" si="15"/>
        <v>1.7443988079069751E-3</v>
      </c>
      <c r="CN14" s="136">
        <f t="shared" si="16"/>
        <v>-2.10699951433309E-3</v>
      </c>
      <c r="CO14" s="24">
        <f t="shared" si="17"/>
        <v>1</v>
      </c>
      <c r="CP14" s="24">
        <f t="shared" si="18"/>
        <v>-0.210699951433309</v>
      </c>
      <c r="CQ14" s="24">
        <f t="shared" si="9"/>
        <v>0.83490662097181034</v>
      </c>
      <c r="CR14" s="24">
        <f t="shared" si="19"/>
        <v>0.44352144139061639</v>
      </c>
      <c r="CS14" s="24">
        <f t="shared" ref="CS14:CY14" si="33">$CZ14+$AY$7*SIN(CT14)</f>
        <v>-5.4482786862077761</v>
      </c>
      <c r="CT14" s="24">
        <f t="shared" si="33"/>
        <v>-5.4482786862077761</v>
      </c>
      <c r="CU14" s="24">
        <f t="shared" si="33"/>
        <v>-5.4482786862077761</v>
      </c>
      <c r="CV14" s="24">
        <f t="shared" si="33"/>
        <v>-5.4482786862077761</v>
      </c>
      <c r="CW14" s="24">
        <f t="shared" si="33"/>
        <v>-5.4482786862077761</v>
      </c>
      <c r="CX14" s="24">
        <f t="shared" si="33"/>
        <v>-5.4482786862077761</v>
      </c>
      <c r="CY14" s="24">
        <f t="shared" si="33"/>
        <v>-5.4482786862077761</v>
      </c>
      <c r="CZ14" s="24">
        <f t="shared" si="21"/>
        <v>-5.4482786862077761</v>
      </c>
    </row>
    <row r="15" spans="1:104" s="24" customFormat="1" ht="12.95" customHeight="1" x14ac:dyDescent="0.2">
      <c r="A15" s="177" t="s">
        <v>589</v>
      </c>
      <c r="C15" s="178">
        <f ca="1">(C7+C11)+(C8+C12)*INT(MAX(F21:F3318))</f>
        <v>60076.509640769065</v>
      </c>
      <c r="E15" s="179" t="s">
        <v>677</v>
      </c>
      <c r="F15" s="154">
        <v>1</v>
      </c>
      <c r="G15" s="165"/>
      <c r="S15" s="162"/>
      <c r="V15" s="129">
        <v>60000</v>
      </c>
      <c r="W15" s="129">
        <f t="shared" si="11"/>
        <v>-1.6593601192093035E-2</v>
      </c>
      <c r="AA15" s="173" t="s">
        <v>12</v>
      </c>
      <c r="AB15" s="170">
        <f>(AB10-AB2)/AD2</f>
        <v>51345.354983996382</v>
      </c>
      <c r="AC15" s="24" t="s">
        <v>56</v>
      </c>
      <c r="AE15" s="142"/>
      <c r="AX15" s="173" t="s">
        <v>12</v>
      </c>
      <c r="AY15" s="170">
        <f>(AY10-AY2)/BA2</f>
        <v>46251.414918058421</v>
      </c>
      <c r="AZ15" s="24" t="s">
        <v>56</v>
      </c>
      <c r="BA15" s="180" t="s">
        <v>1738</v>
      </c>
      <c r="BB15" s="142"/>
      <c r="BT15" s="24">
        <v>8000</v>
      </c>
      <c r="BU15" s="24">
        <f t="shared" si="0"/>
        <v>-2.5952152887057695E-3</v>
      </c>
      <c r="BV15" s="24">
        <f t="shared" si="1"/>
        <v>7.7439880790697508E-4</v>
      </c>
      <c r="BW15" s="24">
        <f t="shared" si="2"/>
        <v>-3.3696140966127447E-3</v>
      </c>
      <c r="BX15" s="24">
        <f t="shared" si="3"/>
        <v>1.2820536723456577</v>
      </c>
      <c r="BY15" s="24">
        <f t="shared" si="4"/>
        <v>-0.23968927164117404</v>
      </c>
      <c r="BZ15" s="24">
        <f t="shared" si="5"/>
        <v>0.34764125378170702</v>
      </c>
      <c r="CA15" s="24">
        <f t="shared" si="6"/>
        <v>0.17559262829634026</v>
      </c>
      <c r="CB15" s="24">
        <f t="shared" si="30"/>
        <v>0.25628743381488434</v>
      </c>
      <c r="CC15" s="24">
        <f t="shared" si="30"/>
        <v>0.25625477054256562</v>
      </c>
      <c r="CD15" s="24">
        <f t="shared" si="30"/>
        <v>0.25614221932867448</v>
      </c>
      <c r="CE15" s="24">
        <f t="shared" si="30"/>
        <v>0.25575441537682858</v>
      </c>
      <c r="CF15" s="24">
        <f t="shared" si="30"/>
        <v>0.25441850744100281</v>
      </c>
      <c r="CG15" s="24">
        <f t="shared" si="30"/>
        <v>0.24982010273866762</v>
      </c>
      <c r="CH15" s="24">
        <f t="shared" si="30"/>
        <v>0.23403215646454423</v>
      </c>
      <c r="CI15" s="24">
        <f t="shared" si="8"/>
        <v>0.18024961227271596</v>
      </c>
      <c r="CK15" s="24">
        <v>8000</v>
      </c>
      <c r="CL15" s="24">
        <f t="shared" si="14"/>
        <v>1.3731391645379052E-3</v>
      </c>
      <c r="CM15" s="24">
        <f t="shared" si="15"/>
        <v>7.7439880790697508E-4</v>
      </c>
      <c r="CN15" s="136">
        <f t="shared" si="16"/>
        <v>5.9874035663093003E-4</v>
      </c>
      <c r="CO15" s="24">
        <f t="shared" si="17"/>
        <v>1</v>
      </c>
      <c r="CP15" s="24">
        <f t="shared" si="18"/>
        <v>5.9874035663093003E-2</v>
      </c>
      <c r="CQ15" s="24">
        <f t="shared" si="9"/>
        <v>1.1071074184333878</v>
      </c>
      <c r="CR15" s="24">
        <f t="shared" si="19"/>
        <v>0.61800545195769441</v>
      </c>
      <c r="CS15" s="24">
        <f t="shared" ref="CS15:CY15" si="34">$CZ15+$AY$7*SIN(CT15)</f>
        <v>-5.1760778887461987</v>
      </c>
      <c r="CT15" s="24">
        <f t="shared" si="34"/>
        <v>-5.1760778887461987</v>
      </c>
      <c r="CU15" s="24">
        <f t="shared" si="34"/>
        <v>-5.1760778887461987</v>
      </c>
      <c r="CV15" s="24">
        <f t="shared" si="34"/>
        <v>-5.1760778887461987</v>
      </c>
      <c r="CW15" s="24">
        <f t="shared" si="34"/>
        <v>-5.1760778887461987</v>
      </c>
      <c r="CX15" s="24">
        <f t="shared" si="34"/>
        <v>-5.1760778887461987</v>
      </c>
      <c r="CY15" s="24">
        <f t="shared" si="34"/>
        <v>-5.1760778887461987</v>
      </c>
      <c r="CZ15" s="24">
        <f t="shared" si="21"/>
        <v>-5.1760778887461987</v>
      </c>
    </row>
    <row r="16" spans="1:104" s="24" customFormat="1" ht="12.95" customHeight="1" x14ac:dyDescent="0.2">
      <c r="A16" s="144" t="s">
        <v>575</v>
      </c>
      <c r="C16" s="181">
        <f ca="1">+C8+C12</f>
        <v>0.2373478213214929</v>
      </c>
      <c r="E16" s="179" t="s">
        <v>661</v>
      </c>
      <c r="F16" s="182">
        <f ca="1">NOW()+15018.5+$C$5/24</f>
        <v>60368.60031736111</v>
      </c>
      <c r="G16" s="165"/>
      <c r="S16" s="162"/>
      <c r="V16" s="129">
        <v>65000</v>
      </c>
      <c r="W16" s="129">
        <f t="shared" si="11"/>
        <v>-1.484360119209302E-2</v>
      </c>
      <c r="AA16" s="172" t="s">
        <v>21</v>
      </c>
      <c r="AB16" s="24">
        <f>AB8/365.24</f>
        <v>8.7889562277948835E-2</v>
      </c>
      <c r="AC16" s="24" t="s">
        <v>23</v>
      </c>
      <c r="AD16" s="170"/>
      <c r="AE16" s="142"/>
      <c r="AX16" s="172" t="s">
        <v>21</v>
      </c>
      <c r="AY16" s="24">
        <f>AY8/365.24</f>
        <v>4.1068886211805933E-2</v>
      </c>
      <c r="AZ16" s="24" t="s">
        <v>23</v>
      </c>
      <c r="BA16" s="170"/>
      <c r="BB16" s="142"/>
      <c r="BT16" s="24">
        <v>9000</v>
      </c>
      <c r="BU16" s="24">
        <f t="shared" si="0"/>
        <v>-1.8886195902402792E-3</v>
      </c>
      <c r="BV16" s="24">
        <f t="shared" si="1"/>
        <v>-1.7160119209302493E-4</v>
      </c>
      <c r="BW16" s="24">
        <f t="shared" si="2"/>
        <v>-1.7170183981472542E-3</v>
      </c>
      <c r="BX16" s="24">
        <f t="shared" si="3"/>
        <v>1.2504456179102561</v>
      </c>
      <c r="BY16" s="24">
        <f t="shared" si="4"/>
        <v>-6.6940860571815678E-3</v>
      </c>
      <c r="BZ16" s="24">
        <f t="shared" si="5"/>
        <v>0.58299289795163478</v>
      </c>
      <c r="CA16" s="24">
        <f t="shared" si="6"/>
        <v>0.30004322391699528</v>
      </c>
      <c r="CB16" s="24">
        <f t="shared" si="30"/>
        <v>0.43342782708239225</v>
      </c>
      <c r="CC16" s="24">
        <f t="shared" si="30"/>
        <v>0.43338907227304119</v>
      </c>
      <c r="CD16" s="24">
        <f t="shared" si="30"/>
        <v>0.43324673436581057</v>
      </c>
      <c r="CE16" s="24">
        <f t="shared" si="30"/>
        <v>0.43272403885403266</v>
      </c>
      <c r="CF16" s="24">
        <f t="shared" si="30"/>
        <v>0.43080566873845655</v>
      </c>
      <c r="CG16" s="24">
        <f t="shared" si="30"/>
        <v>0.42377936083548728</v>
      </c>
      <c r="CH16" s="24">
        <f t="shared" si="30"/>
        <v>0.39822993897633746</v>
      </c>
      <c r="CI16" s="24">
        <f t="shared" si="8"/>
        <v>0.30744314115114069</v>
      </c>
      <c r="CK16" s="24">
        <v>9000</v>
      </c>
      <c r="CL16" s="24">
        <f t="shared" si="14"/>
        <v>3.0887896409037417E-3</v>
      </c>
      <c r="CM16" s="24">
        <f t="shared" si="15"/>
        <v>-1.7160119209302493E-4</v>
      </c>
      <c r="CN16" s="136">
        <f t="shared" si="16"/>
        <v>3.2603908329967668E-3</v>
      </c>
      <c r="CO16" s="24">
        <f t="shared" si="17"/>
        <v>1</v>
      </c>
      <c r="CP16" s="24">
        <f t="shared" si="18"/>
        <v>0.32603908329967668</v>
      </c>
      <c r="CQ16" s="24">
        <f t="shared" si="9"/>
        <v>1.3793082158949652</v>
      </c>
      <c r="CR16" s="24">
        <f t="shared" si="19"/>
        <v>0.82475476451290219</v>
      </c>
      <c r="CS16" s="24">
        <f t="shared" ref="CS16:CY16" si="35">$CZ16+$AY$7*SIN(CT16)</f>
        <v>-4.9038770912846212</v>
      </c>
      <c r="CT16" s="24">
        <f t="shared" si="35"/>
        <v>-4.9038770912846212</v>
      </c>
      <c r="CU16" s="24">
        <f t="shared" si="35"/>
        <v>-4.9038770912846212</v>
      </c>
      <c r="CV16" s="24">
        <f t="shared" si="35"/>
        <v>-4.9038770912846212</v>
      </c>
      <c r="CW16" s="24">
        <f t="shared" si="35"/>
        <v>-4.9038770912846212</v>
      </c>
      <c r="CX16" s="24">
        <f t="shared" si="35"/>
        <v>-4.9038770912846212</v>
      </c>
      <c r="CY16" s="24">
        <f t="shared" si="35"/>
        <v>-4.9038770912846212</v>
      </c>
      <c r="CZ16" s="24">
        <f t="shared" si="21"/>
        <v>-4.9038770912846212</v>
      </c>
    </row>
    <row r="17" spans="1:104" s="24" customFormat="1" ht="12.95" customHeight="1" thickBot="1" x14ac:dyDescent="0.25">
      <c r="A17" s="179" t="s">
        <v>656</v>
      </c>
      <c r="C17" s="24">
        <f>COUNT(C21:C1976)</f>
        <v>704</v>
      </c>
      <c r="E17" s="179" t="s">
        <v>678</v>
      </c>
      <c r="F17" s="182">
        <f ca="1">ROUND(2*(F16-$C$7)/$C$8,0)/2+F15</f>
        <v>85725</v>
      </c>
      <c r="G17" s="165"/>
      <c r="S17" s="162"/>
      <c r="V17" s="129">
        <v>70000</v>
      </c>
      <c r="W17" s="129">
        <f t="shared" si="11"/>
        <v>-1.2493601192093022E-2</v>
      </c>
      <c r="AA17" s="172" t="s">
        <v>58</v>
      </c>
      <c r="AB17" s="170">
        <f>2*AB5*365.24/AD2</f>
        <v>3.6932426471238812E-8</v>
      </c>
      <c r="AE17" s="142"/>
      <c r="AX17" s="172" t="s">
        <v>58</v>
      </c>
      <c r="AY17" s="170">
        <f>2*AY5*365.24/BA2</f>
        <v>3.6932426471238812E-8</v>
      </c>
      <c r="BB17" s="142"/>
      <c r="BT17" s="24">
        <v>10000</v>
      </c>
      <c r="BU17" s="24">
        <f t="shared" si="0"/>
        <v>-1.1548982366428159E-3</v>
      </c>
      <c r="BV17" s="24">
        <f t="shared" si="1"/>
        <v>-1.0936011920930249E-3</v>
      </c>
      <c r="BW17" s="24">
        <f t="shared" si="2"/>
        <v>-6.1297044549790959E-5</v>
      </c>
      <c r="BX17" s="24">
        <f t="shared" si="3"/>
        <v>1.2080056479811745</v>
      </c>
      <c r="BY17" s="24">
        <f t="shared" si="4"/>
        <v>0.21332659903787085</v>
      </c>
      <c r="BZ17" s="24">
        <f t="shared" si="5"/>
        <v>0.80466571392483788</v>
      </c>
      <c r="CA17" s="24">
        <f t="shared" si="6"/>
        <v>0.42554580337282927</v>
      </c>
      <c r="CB17" s="24">
        <f t="shared" si="30"/>
        <v>0.60534197699891756</v>
      </c>
      <c r="CC17" s="24">
        <f t="shared" si="30"/>
        <v>0.60531080907349866</v>
      </c>
      <c r="CD17" s="24">
        <f t="shared" si="30"/>
        <v>0.60518447397664021</v>
      </c>
      <c r="CE17" s="24">
        <f t="shared" si="30"/>
        <v>0.60467250425250751</v>
      </c>
      <c r="CF17" s="24">
        <f t="shared" si="30"/>
        <v>0.6025996103618817</v>
      </c>
      <c r="CG17" s="24">
        <f t="shared" si="30"/>
        <v>0.59423670271207052</v>
      </c>
      <c r="CH17" s="24">
        <f t="shared" si="30"/>
        <v>0.56096093417756276</v>
      </c>
      <c r="CI17" s="24">
        <f t="shared" si="8"/>
        <v>0.43463667002956452</v>
      </c>
      <c r="CK17" s="24">
        <v>10000</v>
      </c>
      <c r="CL17" s="24">
        <f t="shared" si="14"/>
        <v>4.5883549845600405E-3</v>
      </c>
      <c r="CM17" s="24">
        <f t="shared" si="15"/>
        <v>-1.0936011920930249E-3</v>
      </c>
      <c r="CN17" s="136">
        <f t="shared" si="16"/>
        <v>5.6819561766530656E-3</v>
      </c>
      <c r="CO17" s="24">
        <f t="shared" si="17"/>
        <v>1</v>
      </c>
      <c r="CP17" s="24">
        <f t="shared" si="18"/>
        <v>0.56819561766530657</v>
      </c>
      <c r="CQ17" s="24">
        <f t="shared" si="9"/>
        <v>1.6515090133565427</v>
      </c>
      <c r="CR17" s="24">
        <f t="shared" si="19"/>
        <v>1.0841545469736551</v>
      </c>
      <c r="CS17" s="24">
        <f t="shared" ref="CS17:CY17" si="36">$CZ17+$AY$7*SIN(CT17)</f>
        <v>-4.6316762938230438</v>
      </c>
      <c r="CT17" s="24">
        <f t="shared" si="36"/>
        <v>-4.6316762938230438</v>
      </c>
      <c r="CU17" s="24">
        <f t="shared" si="36"/>
        <v>-4.6316762938230438</v>
      </c>
      <c r="CV17" s="24">
        <f t="shared" si="36"/>
        <v>-4.6316762938230438</v>
      </c>
      <c r="CW17" s="24">
        <f t="shared" si="36"/>
        <v>-4.6316762938230438</v>
      </c>
      <c r="CX17" s="24">
        <f t="shared" si="36"/>
        <v>-4.6316762938230438</v>
      </c>
      <c r="CY17" s="24">
        <f t="shared" si="36"/>
        <v>-4.6316762938230438</v>
      </c>
      <c r="CZ17" s="24">
        <f t="shared" si="21"/>
        <v>-4.6316762938230438</v>
      </c>
    </row>
    <row r="18" spans="1:104" s="24" customFormat="1" ht="12.95" customHeight="1" thickTop="1" thickBot="1" x14ac:dyDescent="0.25">
      <c r="A18" s="144" t="s">
        <v>574</v>
      </c>
      <c r="C18" s="183">
        <f ca="1">+C15</f>
        <v>60076.509640769065</v>
      </c>
      <c r="D18" s="184">
        <f ca="1">+C16</f>
        <v>0.2373478213214929</v>
      </c>
      <c r="E18" s="179" t="s">
        <v>679</v>
      </c>
      <c r="F18" s="170">
        <f ca="1">ROUND(2*(F16-$C$15)/$C$16,0)/2+F15</f>
        <v>1231.5</v>
      </c>
      <c r="G18" s="165"/>
      <c r="S18" s="162"/>
      <c r="V18" s="129">
        <v>75000</v>
      </c>
      <c r="W18" s="129">
        <f t="shared" si="11"/>
        <v>-9.5436011920930347E-3</v>
      </c>
      <c r="AA18" s="185" t="s">
        <v>13</v>
      </c>
      <c r="AB18" s="186">
        <f>2*PI()/(AB8*365.2422)*AD2</f>
        <v>1.271935288784244E-4</v>
      </c>
      <c r="AC18" s="187" t="s">
        <v>45</v>
      </c>
      <c r="AD18" s="187"/>
      <c r="AE18" s="188"/>
      <c r="AX18" s="185" t="s">
        <v>13</v>
      </c>
      <c r="AY18" s="186">
        <f>2*PI()/(AY8*365.2422)*BA2</f>
        <v>2.7220079746157757E-4</v>
      </c>
      <c r="AZ18" s="187" t="s">
        <v>45</v>
      </c>
      <c r="BA18" s="187"/>
      <c r="BB18" s="188"/>
      <c r="BT18" s="24">
        <v>11000</v>
      </c>
      <c r="BU18" s="24">
        <f t="shared" si="0"/>
        <v>-4.5659388079611458E-4</v>
      </c>
      <c r="BV18" s="24">
        <f t="shared" si="1"/>
        <v>-1.9916011920930246E-3</v>
      </c>
      <c r="BW18" s="24">
        <f t="shared" si="2"/>
        <v>1.53500731129691E-3</v>
      </c>
      <c r="BX18" s="24">
        <f t="shared" si="3"/>
        <v>1.1595246769099272</v>
      </c>
      <c r="BY18" s="24">
        <f t="shared" si="4"/>
        <v>0.40816671904071428</v>
      </c>
      <c r="BZ18" s="24">
        <f t="shared" si="5"/>
        <v>1.0101320140565599</v>
      </c>
      <c r="CA18" s="24">
        <f t="shared" si="6"/>
        <v>0.55289874051486354</v>
      </c>
      <c r="CB18" s="24">
        <f t="shared" si="30"/>
        <v>0.77084975921774879</v>
      </c>
      <c r="CC18" s="24">
        <f t="shared" si="30"/>
        <v>0.77083139833166403</v>
      </c>
      <c r="CD18" s="24">
        <f t="shared" si="30"/>
        <v>0.7707460815643784</v>
      </c>
      <c r="CE18" s="24">
        <f t="shared" si="30"/>
        <v>0.77034973637217274</v>
      </c>
      <c r="CF18" s="24">
        <f t="shared" si="30"/>
        <v>0.76851048056390447</v>
      </c>
      <c r="CG18" s="24">
        <f t="shared" si="30"/>
        <v>0.7600176966700315</v>
      </c>
      <c r="CH18" s="24">
        <f t="shared" si="30"/>
        <v>0.72165098474688638</v>
      </c>
      <c r="CI18" s="24">
        <f t="shared" si="8"/>
        <v>0.56183019890798924</v>
      </c>
      <c r="CK18" s="24">
        <v>11000</v>
      </c>
      <c r="CL18" s="24">
        <f t="shared" si="14"/>
        <v>5.6935185866473269E-3</v>
      </c>
      <c r="CM18" s="24">
        <f t="shared" si="15"/>
        <v>-1.9916011920930246E-3</v>
      </c>
      <c r="CN18" s="136">
        <f t="shared" si="16"/>
        <v>7.6851197787403515E-3</v>
      </c>
      <c r="CO18" s="24">
        <f t="shared" si="17"/>
        <v>1</v>
      </c>
      <c r="CP18" s="24">
        <f t="shared" si="18"/>
        <v>0.76851197787403513</v>
      </c>
      <c r="CQ18" s="24">
        <f t="shared" si="9"/>
        <v>1.9237098108181219</v>
      </c>
      <c r="CR18" s="24">
        <f t="shared" si="19"/>
        <v>1.4340117711684579</v>
      </c>
      <c r="CS18" s="24">
        <f t="shared" ref="CS18:CY18" si="37">$CZ18+$AY$7*SIN(CT18)</f>
        <v>-4.3594754963614646</v>
      </c>
      <c r="CT18" s="24">
        <f t="shared" si="37"/>
        <v>-4.3594754963614646</v>
      </c>
      <c r="CU18" s="24">
        <f t="shared" si="37"/>
        <v>-4.3594754963614646</v>
      </c>
      <c r="CV18" s="24">
        <f t="shared" si="37"/>
        <v>-4.3594754963614646</v>
      </c>
      <c r="CW18" s="24">
        <f t="shared" si="37"/>
        <v>-4.3594754963614646</v>
      </c>
      <c r="CX18" s="24">
        <f t="shared" si="37"/>
        <v>-4.3594754963614646</v>
      </c>
      <c r="CY18" s="24">
        <f t="shared" si="37"/>
        <v>-4.3594754963614646</v>
      </c>
      <c r="CZ18" s="24">
        <f t="shared" si="21"/>
        <v>-4.3594754963614646</v>
      </c>
    </row>
    <row r="19" spans="1:104" s="24" customFormat="1" ht="12.95" customHeight="1" thickTop="1" x14ac:dyDescent="0.2">
      <c r="E19" s="179" t="s">
        <v>662</v>
      </c>
      <c r="F19" s="189">
        <f ca="1">+$C$15+$C$16*F18-15018.5-$C$5/24</f>
        <v>45350.699316059821</v>
      </c>
      <c r="G19" s="165"/>
      <c r="S19" s="162"/>
      <c r="V19" s="129">
        <v>80000</v>
      </c>
      <c r="W19" s="129">
        <f t="shared" si="11"/>
        <v>-5.9936011920930371E-3</v>
      </c>
      <c r="AA19" s="190"/>
      <c r="AC19" s="190"/>
      <c r="AX19" s="190"/>
      <c r="AZ19" s="190"/>
      <c r="BT19" s="24">
        <v>12000</v>
      </c>
      <c r="BU19" s="24">
        <f t="shared" si="0"/>
        <v>1.5983348470023249E-4</v>
      </c>
      <c r="BV19" s="24">
        <f t="shared" si="1"/>
        <v>-2.8656011920930248E-3</v>
      </c>
      <c r="BW19" s="24">
        <f t="shared" si="2"/>
        <v>3.0254346767932573E-3</v>
      </c>
      <c r="BX19" s="24">
        <f t="shared" si="3"/>
        <v>1.1090720796969811</v>
      </c>
      <c r="BY19" s="24">
        <f t="shared" si="4"/>
        <v>0.57205419839924176</v>
      </c>
      <c r="BZ19" s="24">
        <f t="shared" si="5"/>
        <v>1.1986951691739169</v>
      </c>
      <c r="CA19" s="24">
        <f t="shared" si="6"/>
        <v>0.68317946151661502</v>
      </c>
      <c r="CB19" s="24">
        <f t="shared" si="30"/>
        <v>0.92940077899223172</v>
      </c>
      <c r="CC19" s="24">
        <f t="shared" si="30"/>
        <v>0.92939288192272307</v>
      </c>
      <c r="CD19" s="24">
        <f t="shared" si="30"/>
        <v>0.92934888746253874</v>
      </c>
      <c r="CE19" s="24">
        <f t="shared" si="30"/>
        <v>0.92910384238029442</v>
      </c>
      <c r="CF19" s="24">
        <f t="shared" si="30"/>
        <v>0.92774043123665328</v>
      </c>
      <c r="CG19" s="24">
        <f t="shared" si="30"/>
        <v>0.92019930106031411</v>
      </c>
      <c r="CH19" s="24">
        <f t="shared" si="30"/>
        <v>0.87975890766936005</v>
      </c>
      <c r="CI19" s="24">
        <f t="shared" si="8"/>
        <v>0.68902372778641308</v>
      </c>
      <c r="CK19" s="24">
        <v>12000</v>
      </c>
      <c r="CL19" s="24">
        <f t="shared" si="14"/>
        <v>6.2567736530785584E-3</v>
      </c>
      <c r="CM19" s="24">
        <f t="shared" si="15"/>
        <v>-2.8656011920930248E-3</v>
      </c>
      <c r="CN19" s="136">
        <f t="shared" si="16"/>
        <v>9.1223748451715828E-3</v>
      </c>
      <c r="CO19" s="24">
        <f t="shared" si="17"/>
        <v>1</v>
      </c>
      <c r="CP19" s="24">
        <f t="shared" si="18"/>
        <v>0.91223748451715825</v>
      </c>
      <c r="CQ19" s="24">
        <f t="shared" si="9"/>
        <v>2.1959106082796995</v>
      </c>
      <c r="CR19" s="24">
        <f t="shared" si="19"/>
        <v>1.9548616117890252</v>
      </c>
      <c r="CS19" s="24">
        <f t="shared" ref="CS19:CY19" si="38">$CZ19+$AY$7*SIN(CT19)</f>
        <v>-4.0872746988998871</v>
      </c>
      <c r="CT19" s="24">
        <f t="shared" si="38"/>
        <v>-4.0872746988998871</v>
      </c>
      <c r="CU19" s="24">
        <f t="shared" si="38"/>
        <v>-4.0872746988998871</v>
      </c>
      <c r="CV19" s="24">
        <f t="shared" si="38"/>
        <v>-4.0872746988998871</v>
      </c>
      <c r="CW19" s="24">
        <f t="shared" si="38"/>
        <v>-4.0872746988998871</v>
      </c>
      <c r="CX19" s="24">
        <f t="shared" si="38"/>
        <v>-4.0872746988998871</v>
      </c>
      <c r="CY19" s="24">
        <f t="shared" si="38"/>
        <v>-4.0872746988998871</v>
      </c>
      <c r="CZ19" s="24">
        <f t="shared" si="21"/>
        <v>-4.0872746988998871</v>
      </c>
    </row>
    <row r="20" spans="1:104" s="129" customFormat="1" ht="12.95" customHeight="1" thickBot="1" x14ac:dyDescent="0.25">
      <c r="A20" s="191" t="s">
        <v>579</v>
      </c>
      <c r="B20" s="192" t="s">
        <v>581</v>
      </c>
      <c r="C20" s="191" t="s">
        <v>580</v>
      </c>
      <c r="D20" s="191" t="s">
        <v>569</v>
      </c>
      <c r="E20" s="191" t="s">
        <v>573</v>
      </c>
      <c r="F20" s="191" t="s">
        <v>572</v>
      </c>
      <c r="G20" s="193" t="s">
        <v>576</v>
      </c>
      <c r="H20" s="194" t="s">
        <v>503</v>
      </c>
      <c r="I20" s="194" t="s">
        <v>62</v>
      </c>
      <c r="J20" s="194" t="s">
        <v>64</v>
      </c>
      <c r="K20" s="194" t="s">
        <v>59</v>
      </c>
      <c r="L20" s="194" t="s">
        <v>60</v>
      </c>
      <c r="M20" s="194" t="s">
        <v>61</v>
      </c>
      <c r="N20" s="194" t="s">
        <v>14</v>
      </c>
      <c r="O20" s="194" t="s">
        <v>593</v>
      </c>
      <c r="P20" s="191" t="s">
        <v>594</v>
      </c>
      <c r="Q20" s="191" t="s">
        <v>582</v>
      </c>
      <c r="R20" s="195" t="s">
        <v>706</v>
      </c>
      <c r="S20" s="131" t="s">
        <v>709</v>
      </c>
      <c r="U20" s="164" t="s">
        <v>582</v>
      </c>
      <c r="Z20" s="164" t="s">
        <v>572</v>
      </c>
      <c r="AA20" s="196" t="s">
        <v>57</v>
      </c>
      <c r="AB20" s="196" t="s">
        <v>50</v>
      </c>
      <c r="AC20" s="196" t="s">
        <v>51</v>
      </c>
      <c r="AD20" s="196" t="s">
        <v>16</v>
      </c>
      <c r="AE20" s="196" t="s">
        <v>710</v>
      </c>
      <c r="AF20" s="24"/>
      <c r="AG20" s="197" t="s">
        <v>705</v>
      </c>
      <c r="AH20" s="196" t="s">
        <v>30</v>
      </c>
      <c r="AI20" s="196" t="s">
        <v>31</v>
      </c>
      <c r="AJ20" s="196" t="s">
        <v>32</v>
      </c>
      <c r="AK20" s="196" t="s">
        <v>52</v>
      </c>
      <c r="AL20" s="196" t="s">
        <v>33</v>
      </c>
      <c r="AM20" s="196" t="s">
        <v>34</v>
      </c>
      <c r="AN20" s="164" t="s">
        <v>35</v>
      </c>
      <c r="AO20" s="164" t="s">
        <v>36</v>
      </c>
      <c r="AP20" s="164" t="s">
        <v>37</v>
      </c>
      <c r="AQ20" s="164" t="s">
        <v>38</v>
      </c>
      <c r="AR20" s="164" t="s">
        <v>39</v>
      </c>
      <c r="AS20" s="164" t="s">
        <v>40</v>
      </c>
      <c r="AT20" s="164" t="s">
        <v>41</v>
      </c>
      <c r="AU20" s="164" t="s">
        <v>63</v>
      </c>
      <c r="AV20" s="162"/>
      <c r="AW20" s="164" t="s">
        <v>572</v>
      </c>
      <c r="AX20" s="196" t="s">
        <v>57</v>
      </c>
      <c r="AY20" s="196" t="s">
        <v>50</v>
      </c>
      <c r="AZ20" s="196" t="s">
        <v>51</v>
      </c>
      <c r="BA20" s="196" t="s">
        <v>16</v>
      </c>
      <c r="BB20" s="196" t="s">
        <v>710</v>
      </c>
      <c r="BC20" s="24"/>
      <c r="BD20" s="197" t="s">
        <v>705</v>
      </c>
      <c r="BE20" s="196" t="s">
        <v>30</v>
      </c>
      <c r="BF20" s="196" t="s">
        <v>31</v>
      </c>
      <c r="BG20" s="196" t="s">
        <v>32</v>
      </c>
      <c r="BH20" s="196" t="s">
        <v>52</v>
      </c>
      <c r="BI20" s="196" t="s">
        <v>33</v>
      </c>
      <c r="BJ20" s="196" t="s">
        <v>34</v>
      </c>
      <c r="BK20" s="164" t="s">
        <v>35</v>
      </c>
      <c r="BL20" s="164" t="s">
        <v>36</v>
      </c>
      <c r="BM20" s="164" t="s">
        <v>37</v>
      </c>
      <c r="BN20" s="164" t="s">
        <v>38</v>
      </c>
      <c r="BO20" s="164" t="s">
        <v>39</v>
      </c>
      <c r="BP20" s="164" t="s">
        <v>40</v>
      </c>
      <c r="BQ20" s="164" t="s">
        <v>41</v>
      </c>
      <c r="BR20" s="164" t="s">
        <v>63</v>
      </c>
      <c r="BS20" s="162"/>
      <c r="BT20" s="24">
        <v>13000</v>
      </c>
      <c r="BU20" s="24">
        <f t="shared" si="0"/>
        <v>6.6388096100625628E-4</v>
      </c>
      <c r="BV20" s="24">
        <f t="shared" si="1"/>
        <v>-3.7156011920930249E-3</v>
      </c>
      <c r="BW20" s="24">
        <f t="shared" si="2"/>
        <v>4.3794821530992812E-3</v>
      </c>
      <c r="BX20" s="24">
        <f t="shared" si="3"/>
        <v>1.0595571715269059</v>
      </c>
      <c r="BY20" s="24">
        <f t="shared" si="4"/>
        <v>0.7041729602734309</v>
      </c>
      <c r="BZ20" s="24">
        <f t="shared" si="5"/>
        <v>1.3709447080601547</v>
      </c>
      <c r="CA20" s="24">
        <f t="shared" si="6"/>
        <v>0.81775260526439031</v>
      </c>
      <c r="CB20" s="24">
        <f t="shared" si="30"/>
        <v>1.0809365850400003</v>
      </c>
      <c r="CC20" s="24">
        <f t="shared" si="30"/>
        <v>1.0809342517044491</v>
      </c>
      <c r="CD20" s="24">
        <f t="shared" si="30"/>
        <v>1.0809177212147989</v>
      </c>
      <c r="CE20" s="24">
        <f t="shared" si="30"/>
        <v>1.0808006258172973</v>
      </c>
      <c r="CF20" s="24">
        <f t="shared" si="30"/>
        <v>1.0799719034619841</v>
      </c>
      <c r="CG20" s="24">
        <f t="shared" si="30"/>
        <v>1.0741430651567816</v>
      </c>
      <c r="CH20" s="24">
        <f t="shared" si="30"/>
        <v>1.0347852378026534</v>
      </c>
      <c r="CI20" s="24">
        <f t="shared" si="8"/>
        <v>0.8162172566648378</v>
      </c>
      <c r="CK20" s="24">
        <v>13000</v>
      </c>
      <c r="CL20" s="24">
        <f t="shared" si="14"/>
        <v>6.1722851502530596E-3</v>
      </c>
      <c r="CM20" s="24">
        <f t="shared" si="15"/>
        <v>-3.7156011920930249E-3</v>
      </c>
      <c r="CN20" s="136">
        <f t="shared" si="16"/>
        <v>9.887886342346084E-3</v>
      </c>
      <c r="CO20" s="24">
        <f t="shared" si="17"/>
        <v>1</v>
      </c>
      <c r="CP20" s="24">
        <f t="shared" si="18"/>
        <v>0.98878863423460839</v>
      </c>
      <c r="CQ20" s="24">
        <f t="shared" si="9"/>
        <v>2.4681114057412765</v>
      </c>
      <c r="CR20" s="24">
        <f t="shared" si="19"/>
        <v>2.8565399860538236</v>
      </c>
      <c r="CS20" s="24">
        <f t="shared" ref="CS20:CY20" si="39">$CZ20+$AY$7*SIN(CT20)</f>
        <v>-3.8150739014383097</v>
      </c>
      <c r="CT20" s="24">
        <f t="shared" si="39"/>
        <v>-3.8150739014383097</v>
      </c>
      <c r="CU20" s="24">
        <f t="shared" si="39"/>
        <v>-3.8150739014383097</v>
      </c>
      <c r="CV20" s="24">
        <f t="shared" si="39"/>
        <v>-3.8150739014383097</v>
      </c>
      <c r="CW20" s="24">
        <f t="shared" si="39"/>
        <v>-3.8150739014383097</v>
      </c>
      <c r="CX20" s="24">
        <f t="shared" si="39"/>
        <v>-3.8150739014383097</v>
      </c>
      <c r="CY20" s="24">
        <f t="shared" si="39"/>
        <v>-3.8150739014383097</v>
      </c>
      <c r="CZ20" s="24">
        <f t="shared" si="21"/>
        <v>-3.8150739014383097</v>
      </c>
    </row>
    <row r="21" spans="1:104" s="129" customFormat="1" ht="12.95" customHeight="1" x14ac:dyDescent="0.2">
      <c r="A21" s="198" t="s">
        <v>790</v>
      </c>
      <c r="B21" s="353" t="str">
        <f>IF(INT(F21)=F21,"I","II")</f>
        <v>II</v>
      </c>
      <c r="C21" s="198">
        <v>33396.737999999998</v>
      </c>
      <c r="D21" s="198" t="s">
        <v>467</v>
      </c>
      <c r="E21" s="199">
        <f>(C21-C$7)/C$8</f>
        <v>-27915.705727379322</v>
      </c>
      <c r="F21" s="199">
        <f>ROUND(2*E21,0)/2</f>
        <v>-27915.5</v>
      </c>
      <c r="G21" s="130"/>
      <c r="H21" s="199"/>
      <c r="I21" s="199"/>
      <c r="J21" s="200"/>
      <c r="K21" s="199"/>
      <c r="L21" s="199"/>
      <c r="M21" s="199"/>
      <c r="O21" s="199"/>
      <c r="P21" s="199">
        <f>+D$11+D$12*F21+D$13*F21^2</f>
        <v>5.066052549090698E-2</v>
      </c>
      <c r="Q21" s="201">
        <f>+C21-15018.5</f>
        <v>18378.237999999998</v>
      </c>
      <c r="R21" s="199">
        <f>C21-(C$7+F21*C$8)</f>
        <v>-4.882855000323616E-2</v>
      </c>
      <c r="S21" s="131"/>
      <c r="U21" s="202">
        <f>+$C21-15018.5</f>
        <v>18378.237999999998</v>
      </c>
      <c r="Z21" s="24">
        <f>$F21</f>
        <v>-27915.5</v>
      </c>
      <c r="AA21" s="136">
        <f>AB$3+AB$4*Z21+AB$5*Z21^2+AH21</f>
        <v>6.0338543504304627E-2</v>
      </c>
      <c r="AB21" s="136">
        <f>+$G21-AH21</f>
        <v>-9.6780180133976493E-3</v>
      </c>
      <c r="AC21" s="136">
        <f>IF(S21&gt;0,G21-AA21,-9999)</f>
        <v>-9999</v>
      </c>
      <c r="AD21" s="136"/>
      <c r="AE21" s="136">
        <f>+(G21-AA21)^2*$S21</f>
        <v>0</v>
      </c>
      <c r="AF21" s="24"/>
      <c r="AG21" s="203"/>
      <c r="AH21" s="24">
        <f>$AB$6*($AB$11/AI21*AJ21+$AB$12)</f>
        <v>9.6780180133976493E-3</v>
      </c>
      <c r="AI21" s="24">
        <f>1+$AB$7*COS(AL21)</f>
        <v>0.78218659436209348</v>
      </c>
      <c r="AJ21" s="24">
        <f>SIN(AL21+RADIANS($AB$9))</f>
        <v>0.97526813736539886</v>
      </c>
      <c r="AK21" s="24">
        <f>$AB$7*SIN(AL21)</f>
        <v>0.20629425664428172</v>
      </c>
      <c r="AL21" s="24">
        <f>2*ATAN(AM21)</f>
        <v>2.3833487216647318</v>
      </c>
      <c r="AM21" s="24">
        <f>SQRT((1+$AB$7)/(1-$AB$7))*TAN(AN21/2)</f>
        <v>2.5100718462113312</v>
      </c>
      <c r="AN21" s="136">
        <f>$AU21+$AB$7*SIN(AO21)</f>
        <v>-4.1363764639781939</v>
      </c>
      <c r="AO21" s="136">
        <f>$AU21+$AB$7*SIN(AP21)</f>
        <v>-4.1363809985589652</v>
      </c>
      <c r="AP21" s="136">
        <f>$AU21+$AB$7*SIN(AQ21)</f>
        <v>-4.1363532484394492</v>
      </c>
      <c r="AQ21" s="136">
        <f>$AU21+$AB$7*SIN(AR21)</f>
        <v>-4.1365230884792883</v>
      </c>
      <c r="AR21" s="136">
        <f>$AU21+$AB$7*SIN(AS21)</f>
        <v>-4.1354843053078651</v>
      </c>
      <c r="AS21" s="136">
        <f>$AU21+$AB$7*SIN(AT21)</f>
        <v>-4.1418639998567421</v>
      </c>
      <c r="AT21" s="136">
        <f>$AU21+$AB$7*SIN(AU21)</f>
        <v>-4.1036187875473553</v>
      </c>
      <c r="AU21" s="136">
        <f>RADIANS($AB$9)+$AB$18*(F21-AB$15)</f>
        <v>-4.3879695741603362</v>
      </c>
      <c r="AV21" s="136"/>
      <c r="AW21" s="24">
        <f t="shared" ref="AW21:AW84" si="40">$F21</f>
        <v>-27915.5</v>
      </c>
      <c r="AX21" s="136">
        <f t="shared" ref="AX21:AX84" si="41">AY$3+AY$4*AW21+AY$5*AW21^2+BE21</f>
        <v>6.0338541366378021E-2</v>
      </c>
      <c r="AY21" s="136">
        <f t="shared" ref="AY21:AY84" si="42">+$G21-AX21</f>
        <v>-6.0338541366378021E-2</v>
      </c>
      <c r="AZ21" s="136"/>
      <c r="BA21" s="136"/>
      <c r="BB21" s="136">
        <f t="shared" ref="BB21:BB84" si="43">+(AD21-AX21)^2*$S21</f>
        <v>0</v>
      </c>
      <c r="BC21" s="24"/>
      <c r="BD21" s="203"/>
      <c r="BE21" s="24">
        <f t="shared" ref="BE21:BE84" si="44">$AB$6*($AB$11/BF21*BG21+$AB$12)</f>
        <v>9.6780158754710428E-3</v>
      </c>
      <c r="BF21" s="24">
        <f t="shared" ref="BF21:BF84" si="45">1+$AB$7*COS(BI21)</f>
        <v>0.78218764171315813</v>
      </c>
      <c r="BG21" s="24">
        <f t="shared" ref="BG21:BG84" si="46">SIN(BI21+RADIANS($AB$9))</f>
        <v>0.9752692594886333</v>
      </c>
      <c r="BH21" s="24">
        <f t="shared" ref="BH21:BH84" si="47">$AB$7*SIN(BI21)</f>
        <v>0.20629536247217103</v>
      </c>
      <c r="BI21" s="24">
        <f t="shared" ref="BI21:BI84" si="48">2*ATAN(BJ21)</f>
        <v>2.3833436447019767</v>
      </c>
      <c r="BJ21" s="24">
        <f t="shared" ref="BJ21:BJ84" si="49">SQRT((1+$AB$7)/(1-$AB$7))*TAN(BK21/2)</f>
        <v>2.5100533142459467</v>
      </c>
      <c r="BK21" s="136">
        <f t="shared" ref="BK21:BQ30" si="50">$AU21+$AB$7*SIN(BL21)</f>
        <v>-4.13638265573677</v>
      </c>
      <c r="BL21" s="136">
        <f t="shared" si="50"/>
        <v>-4.1363431073606813</v>
      </c>
      <c r="BM21" s="136">
        <f t="shared" si="50"/>
        <v>-4.1365851663682784</v>
      </c>
      <c r="BN21" s="136">
        <f t="shared" si="50"/>
        <v>-4.135105035396446</v>
      </c>
      <c r="BO21" s="136">
        <f t="shared" si="50"/>
        <v>-4.1442091388813749</v>
      </c>
      <c r="BP21" s="136">
        <f t="shared" si="50"/>
        <v>-4.0900801625423426</v>
      </c>
      <c r="BQ21" s="136">
        <f t="shared" si="50"/>
        <v>-4.5936998119964825</v>
      </c>
      <c r="BR21" s="136">
        <f t="shared" ref="BR21:BR84" si="51">RADIANS($AY$9)+$AY$18*(F21-AY$15)</f>
        <v>-14.952305629977488</v>
      </c>
      <c r="BS21" s="136"/>
      <c r="BT21" s="24">
        <v>14000</v>
      </c>
      <c r="BU21" s="24">
        <f t="shared" si="0"/>
        <v>1.0382857143815347E-3</v>
      </c>
      <c r="BV21" s="24">
        <f t="shared" si="1"/>
        <v>-4.5416011920930248E-3</v>
      </c>
      <c r="BW21" s="24">
        <f t="shared" si="2"/>
        <v>5.5798869064745595E-3</v>
      </c>
      <c r="BX21" s="24">
        <f t="shared" si="3"/>
        <v>1.0127751919293129</v>
      </c>
      <c r="BY21" s="24">
        <f t="shared" si="4"/>
        <v>0.8066798615197508</v>
      </c>
      <c r="BZ21" s="24">
        <f t="shared" si="5"/>
        <v>1.5281994729243695</v>
      </c>
      <c r="CA21" s="24">
        <f t="shared" si="6"/>
        <v>0.95828529593249401</v>
      </c>
      <c r="CB21" s="24">
        <f t="shared" si="30"/>
        <v>1.2257262718396666</v>
      </c>
      <c r="CC21" s="24">
        <f t="shared" si="30"/>
        <v>1.2257258669586661</v>
      </c>
      <c r="CD21" s="24">
        <f t="shared" si="30"/>
        <v>1.2257218771758427</v>
      </c>
      <c r="CE21" s="24">
        <f t="shared" si="30"/>
        <v>1.2256825633819743</v>
      </c>
      <c r="CF21" s="24">
        <f t="shared" si="30"/>
        <v>1.2252954099328681</v>
      </c>
      <c r="CG21" s="24">
        <f t="shared" si="30"/>
        <v>1.2215048106593294</v>
      </c>
      <c r="CH21" s="24">
        <f t="shared" si="30"/>
        <v>1.1862802974328672</v>
      </c>
      <c r="CI21" s="24">
        <f t="shared" si="8"/>
        <v>0.94341078554326252</v>
      </c>
      <c r="CK21" s="24">
        <v>14000</v>
      </c>
      <c r="CL21" s="24">
        <f t="shared" si="14"/>
        <v>5.3836831707567284E-3</v>
      </c>
      <c r="CM21" s="24">
        <f t="shared" si="15"/>
        <v>-4.5416011920930248E-3</v>
      </c>
      <c r="CN21" s="136">
        <f t="shared" si="16"/>
        <v>9.9252843628497532E-3</v>
      </c>
      <c r="CO21" s="24">
        <f t="shared" si="17"/>
        <v>1</v>
      </c>
      <c r="CP21" s="24">
        <f t="shared" si="18"/>
        <v>0.99252843628497534</v>
      </c>
      <c r="CQ21" s="24">
        <f t="shared" si="9"/>
        <v>2.7403122032028544</v>
      </c>
      <c r="CR21" s="24">
        <f t="shared" si="19"/>
        <v>4.9169851861907539</v>
      </c>
      <c r="CS21" s="24">
        <f t="shared" ref="CS21:CY21" si="52">$CZ21+$AY$7*SIN(CT21)</f>
        <v>-3.5428731039767323</v>
      </c>
      <c r="CT21" s="24">
        <f t="shared" si="52"/>
        <v>-3.5428731039767323</v>
      </c>
      <c r="CU21" s="24">
        <f t="shared" si="52"/>
        <v>-3.5428731039767323</v>
      </c>
      <c r="CV21" s="24">
        <f t="shared" si="52"/>
        <v>-3.5428731039767323</v>
      </c>
      <c r="CW21" s="24">
        <f t="shared" si="52"/>
        <v>-3.5428731039767323</v>
      </c>
      <c r="CX21" s="24">
        <f t="shared" si="52"/>
        <v>-3.5428731039767323</v>
      </c>
      <c r="CY21" s="24">
        <f t="shared" si="52"/>
        <v>-3.5428731039767323</v>
      </c>
      <c r="CZ21" s="24">
        <f t="shared" si="21"/>
        <v>-3.5428731039767323</v>
      </c>
    </row>
    <row r="22" spans="1:104" s="129" customFormat="1" ht="12.95" customHeight="1" x14ac:dyDescent="0.2">
      <c r="A22" s="204" t="s">
        <v>843</v>
      </c>
      <c r="B22" s="205" t="str">
        <f>IF(INT(F22)=F22,"I","II")</f>
        <v>II</v>
      </c>
      <c r="C22" s="204">
        <v>34809.493999999999</v>
      </c>
      <c r="D22" s="204" t="s">
        <v>467</v>
      </c>
      <c r="E22" s="129">
        <f>(C22-C$7)/C$8</f>
        <v>-21963.397303260761</v>
      </c>
      <c r="F22" s="199">
        <f>ROUND(2*E22,0)/2</f>
        <v>-21963.5</v>
      </c>
      <c r="G22" s="130"/>
      <c r="J22" s="200"/>
      <c r="K22" s="199"/>
      <c r="M22" s="199"/>
      <c r="O22" s="199"/>
      <c r="P22" s="199">
        <f>+D$11+D$12*F22+D$13*F22^2</f>
        <v>4.0253167794906973E-2</v>
      </c>
      <c r="Q22" s="201">
        <f>+C22-15018.5</f>
        <v>19790.993999999999</v>
      </c>
      <c r="R22" s="129">
        <f>C22-(C$7+F22*C$8)</f>
        <v>2.4374649998208042E-2</v>
      </c>
      <c r="S22" s="131"/>
      <c r="U22" s="202">
        <f>+$C22-15018.5</f>
        <v>19790.993999999999</v>
      </c>
      <c r="Z22" s="24">
        <f>$F22</f>
        <v>-21963.5</v>
      </c>
      <c r="AA22" s="136">
        <f>AB$3+AB$4*Z22+AB$5*Z22^2+AH22</f>
        <v>4.8350071474711584E-2</v>
      </c>
      <c r="AB22" s="136">
        <f>+$G22-AH22</f>
        <v>-8.096903679804611E-3</v>
      </c>
      <c r="AC22" s="136">
        <f>IF(S22&gt;0,G22-AA22,-9999)</f>
        <v>-9999</v>
      </c>
      <c r="AD22" s="136"/>
      <c r="AE22" s="136">
        <f>+(G22-AA22)^2*$S22</f>
        <v>0</v>
      </c>
      <c r="AF22" s="24"/>
      <c r="AG22" s="203"/>
      <c r="AH22" s="24">
        <f>$AB$6*($AB$11/AI22*AJ22+$AB$12)</f>
        <v>8.096903679804611E-3</v>
      </c>
      <c r="AI22" s="24">
        <f>1+$AB$7*COS(AL22)</f>
        <v>0.7116208885640678</v>
      </c>
      <c r="AJ22" s="24">
        <f>SIN(AL22+RADIANS($AB$9))</f>
        <v>0.76364010168352336</v>
      </c>
      <c r="AK22" s="24">
        <f>$AB$7*SIN(AL22)</f>
        <v>8.2689105010407701E-2</v>
      </c>
      <c r="AL22" s="24">
        <f>2*ATAN(AM22)</f>
        <v>2.8623472613744667</v>
      </c>
      <c r="AM22" s="24">
        <f>SQRT((1+$AB$7)/(1-$AB$7))*TAN(AN22/2)</f>
        <v>7.1155578641451696</v>
      </c>
      <c r="AN22" s="136">
        <f>$AU22+$AB$7*SIN(AO22)</f>
        <v>-3.5200494394073392</v>
      </c>
      <c r="AO22" s="136">
        <f>$AU22+$AB$7*SIN(AP22)</f>
        <v>-3.5201146583776137</v>
      </c>
      <c r="AP22" s="136">
        <f>$AU22+$AB$7*SIN(AQ22)</f>
        <v>-3.5198807112329833</v>
      </c>
      <c r="AQ22" s="136">
        <f>$AU22+$AB$7*SIN(AR22)</f>
        <v>-3.5207200047232154</v>
      </c>
      <c r="AR22" s="136">
        <f>$AU22+$AB$7*SIN(AS22)</f>
        <v>-3.5177103070579454</v>
      </c>
      <c r="AS22" s="136">
        <f>$AU22+$AB$7*SIN(AT22)</f>
        <v>-3.5285199038852251</v>
      </c>
      <c r="AT22" s="136">
        <f>$AU22+$AB$7*SIN(AU22)</f>
        <v>-3.4899056778464321</v>
      </c>
      <c r="AU22" s="136">
        <f>RADIANS($AB$9)+$AB$18*(F22-AB$15)</f>
        <v>-3.6309136902759542</v>
      </c>
      <c r="AV22" s="136"/>
      <c r="AW22" s="24">
        <f t="shared" si="40"/>
        <v>-21963.5</v>
      </c>
      <c r="AX22" s="136">
        <f t="shared" si="41"/>
        <v>4.8350886723380046E-2</v>
      </c>
      <c r="AY22" s="136">
        <f t="shared" si="42"/>
        <v>-4.8350886723380046E-2</v>
      </c>
      <c r="AZ22" s="136"/>
      <c r="BA22" s="136"/>
      <c r="BB22" s="136">
        <f t="shared" si="43"/>
        <v>0</v>
      </c>
      <c r="BC22" s="24"/>
      <c r="BD22" s="203"/>
      <c r="BE22" s="24">
        <f t="shared" si="44"/>
        <v>8.097718928473073E-3</v>
      </c>
      <c r="BF22" s="24">
        <f t="shared" si="45"/>
        <v>0.71163035752252579</v>
      </c>
      <c r="BG22" s="24">
        <f t="shared" si="46"/>
        <v>0.76371401619298207</v>
      </c>
      <c r="BH22" s="24">
        <f t="shared" si="47"/>
        <v>8.2722120967814297E-2</v>
      </c>
      <c r="BI22" s="24">
        <f t="shared" si="48"/>
        <v>2.8622327714613234</v>
      </c>
      <c r="BJ22" s="24">
        <f t="shared" si="49"/>
        <v>7.1126034438405989</v>
      </c>
      <c r="BK22" s="136">
        <f t="shared" si="50"/>
        <v>-3.5202029139490469</v>
      </c>
      <c r="BL22" s="136">
        <f t="shared" si="50"/>
        <v>-3.5195641640607311</v>
      </c>
      <c r="BM22" s="136">
        <f t="shared" si="50"/>
        <v>-3.5218560757487363</v>
      </c>
      <c r="BN22" s="136">
        <f t="shared" si="50"/>
        <v>-3.5136420523739034</v>
      </c>
      <c r="BO22" s="136">
        <f t="shared" si="50"/>
        <v>-3.5432077756536962</v>
      </c>
      <c r="BP22" s="136">
        <f t="shared" si="50"/>
        <v>-3.4382791180805468</v>
      </c>
      <c r="BQ22" s="136">
        <f t="shared" si="50"/>
        <v>-3.8388469618121732</v>
      </c>
      <c r="BR22" s="136">
        <f t="shared" si="51"/>
        <v>-13.332166483486176</v>
      </c>
      <c r="BS22" s="136"/>
      <c r="BT22" s="24">
        <v>15000</v>
      </c>
      <c r="BU22" s="24">
        <f t="shared" si="0"/>
        <v>1.2755882741131066E-3</v>
      </c>
      <c r="BV22" s="24">
        <f t="shared" si="1"/>
        <v>-5.3436011920930272E-3</v>
      </c>
      <c r="BW22" s="24">
        <f t="shared" si="2"/>
        <v>6.6191894662061337E-3</v>
      </c>
      <c r="BX22" s="24">
        <f t="shared" si="3"/>
        <v>0.9696646260671713</v>
      </c>
      <c r="BY22" s="24">
        <f t="shared" si="4"/>
        <v>0.88308660519380244</v>
      </c>
      <c r="BZ22" s="24">
        <f t="shared" si="5"/>
        <v>1.6720873565848537</v>
      </c>
      <c r="CA22" s="24">
        <f t="shared" si="6"/>
        <v>1.1067908268424533</v>
      </c>
      <c r="CB22" s="24">
        <f t="shared" ref="CB22:CH31" si="53">$CI22+$AB$7*SIN(CC22)</f>
        <v>1.3642263685962717</v>
      </c>
      <c r="CC22" s="24">
        <f t="shared" si="53"/>
        <v>1.3642263414979816</v>
      </c>
      <c r="CD22" s="24">
        <f t="shared" si="53"/>
        <v>1.3642259010993045</v>
      </c>
      <c r="CE22" s="24">
        <f t="shared" si="53"/>
        <v>1.3642187439141895</v>
      </c>
      <c r="CF22" s="24">
        <f t="shared" si="53"/>
        <v>1.3641024624187152</v>
      </c>
      <c r="CG22" s="24">
        <f t="shared" si="53"/>
        <v>1.3622222106504496</v>
      </c>
      <c r="CH22" s="24">
        <f t="shared" si="53"/>
        <v>1.3338514614450283</v>
      </c>
      <c r="CI22" s="24">
        <f t="shared" si="8"/>
        <v>1.0706043144216864</v>
      </c>
      <c r="CK22" s="24">
        <v>15000</v>
      </c>
      <c r="CL22" s="24">
        <f t="shared" si="14"/>
        <v>3.888213839617018E-3</v>
      </c>
      <c r="CM22" s="24">
        <f t="shared" si="15"/>
        <v>-5.3436011920930272E-3</v>
      </c>
      <c r="CN22" s="136">
        <f t="shared" si="16"/>
        <v>9.2318150317100452E-3</v>
      </c>
      <c r="CO22" s="24">
        <f t="shared" si="17"/>
        <v>1</v>
      </c>
      <c r="CP22" s="24">
        <f t="shared" si="18"/>
        <v>0.92318150317100456</v>
      </c>
      <c r="CQ22" s="24">
        <f t="shared" si="9"/>
        <v>3.0125130006644318</v>
      </c>
      <c r="CR22" s="24">
        <f t="shared" si="19"/>
        <v>15.472789530846732</v>
      </c>
      <c r="CS22" s="24">
        <f t="shared" ref="CS22:CY22" si="54">$CZ22+$AY$7*SIN(CT22)</f>
        <v>-3.2706723065151548</v>
      </c>
      <c r="CT22" s="24">
        <f t="shared" si="54"/>
        <v>-3.2706723065151548</v>
      </c>
      <c r="CU22" s="24">
        <f t="shared" si="54"/>
        <v>-3.2706723065151548</v>
      </c>
      <c r="CV22" s="24">
        <f t="shared" si="54"/>
        <v>-3.2706723065151548</v>
      </c>
      <c r="CW22" s="24">
        <f t="shared" si="54"/>
        <v>-3.2706723065151548</v>
      </c>
      <c r="CX22" s="24">
        <f t="shared" si="54"/>
        <v>-3.2706723065151548</v>
      </c>
      <c r="CY22" s="24">
        <f t="shared" si="54"/>
        <v>-3.2706723065151548</v>
      </c>
      <c r="CZ22" s="24">
        <f t="shared" si="21"/>
        <v>-3.2706723065151548</v>
      </c>
    </row>
    <row r="23" spans="1:104" s="129" customFormat="1" ht="12.95" customHeight="1" x14ac:dyDescent="0.2">
      <c r="A23" s="204" t="s">
        <v>843</v>
      </c>
      <c r="B23" s="205" t="str">
        <f>IF(INT(F23)=F23,"I","II")</f>
        <v>I</v>
      </c>
      <c r="C23" s="204">
        <v>34826.417999999998</v>
      </c>
      <c r="D23" s="204" t="s">
        <v>467</v>
      </c>
      <c r="E23" s="129">
        <f>(C23-C$7)/C$8</f>
        <v>-21892.092090067701</v>
      </c>
      <c r="F23" s="199">
        <f>ROUND(2*E23,0)/2</f>
        <v>-21892</v>
      </c>
      <c r="G23" s="130"/>
      <c r="J23" s="200"/>
      <c r="K23" s="199"/>
      <c r="M23" s="199"/>
      <c r="O23" s="199"/>
      <c r="P23" s="199">
        <f>+D$11+D$12*F23+D$13*F23^2</f>
        <v>4.0133314775906981E-2</v>
      </c>
      <c r="Q23" s="201">
        <f>+C23-15018.5</f>
        <v>19807.917999999998</v>
      </c>
      <c r="R23" s="129">
        <f>C23-(C$7+F23*C$8)</f>
        <v>-2.1857200001250021E-2</v>
      </c>
      <c r="S23" s="131"/>
      <c r="U23" s="202">
        <f>+$C23-15018.5</f>
        <v>19807.917999999998</v>
      </c>
      <c r="Z23" s="24">
        <f>$F23</f>
        <v>-21892</v>
      </c>
      <c r="AA23" s="136">
        <f>AB$3+AB$4*Z23+AB$5*Z23^2+AH23</f>
        <v>4.8192243664284359E-2</v>
      </c>
      <c r="AB23" s="136">
        <f>+$G23-AH23</f>
        <v>-8.0589288883773785E-3</v>
      </c>
      <c r="AC23" s="136">
        <f>IF(S23&gt;0,G23-AA23,-9999)</f>
        <v>-9999</v>
      </c>
      <c r="AD23" s="136"/>
      <c r="AE23" s="136">
        <f>+(G23-AA23)^2*$S23</f>
        <v>0</v>
      </c>
      <c r="AF23" s="24"/>
      <c r="AG23" s="203"/>
      <c r="AH23" s="24">
        <f>$AB$6*($AB$11/AI23*AJ23+$AB$12)</f>
        <v>8.0589288883773785E-3</v>
      </c>
      <c r="AI23" s="24">
        <f>1+$AB$7*COS(AL23)</f>
        <v>0.71118652319213937</v>
      </c>
      <c r="AJ23" s="24">
        <f>SIN(AL23+RADIANS($AB$9))</f>
        <v>0.76020616460257129</v>
      </c>
      <c r="AK23" s="24">
        <f>$AB$7*SIN(AL23)</f>
        <v>8.1158952766502326E-2</v>
      </c>
      <c r="AL23" s="24">
        <f>2*ATAN(AM23)</f>
        <v>2.8676492998638112</v>
      </c>
      <c r="AM23" s="24">
        <f>SQRT((1+$AB$7)/(1-$AB$7))*TAN(AN23/2)</f>
        <v>7.2550649895877974</v>
      </c>
      <c r="AN23" s="136">
        <f>$AU23+$AB$7*SIN(AO23)</f>
        <v>-3.5129397950740047</v>
      </c>
      <c r="AO23" s="136">
        <f>$AU23+$AB$7*SIN(AP23)</f>
        <v>-3.5130050210106374</v>
      </c>
      <c r="AP23" s="136">
        <f>$AU23+$AB$7*SIN(AQ23)</f>
        <v>-3.5127717024301717</v>
      </c>
      <c r="AQ23" s="136">
        <f>$AU23+$AB$7*SIN(AR23)</f>
        <v>-3.5136064001092642</v>
      </c>
      <c r="AR23" s="136">
        <f>$AU23+$AB$7*SIN(AS23)</f>
        <v>-3.5106215153404654</v>
      </c>
      <c r="AS23" s="136">
        <f>$AU23+$AB$7*SIN(AT23)</f>
        <v>-3.5213116091502186</v>
      </c>
      <c r="AT23" s="136">
        <f>$AU23+$AB$7*SIN(AU23)</f>
        <v>-3.4832252795016068</v>
      </c>
      <c r="AU23" s="136">
        <f>RADIANS($AB$9)+$AB$18*(F23-AB$15)</f>
        <v>-3.621819352961146</v>
      </c>
      <c r="AV23" s="136"/>
      <c r="AW23" s="24">
        <f t="shared" si="40"/>
        <v>-21892</v>
      </c>
      <c r="AX23" s="136">
        <f t="shared" si="41"/>
        <v>4.8193067936343266E-2</v>
      </c>
      <c r="AY23" s="136">
        <f t="shared" si="42"/>
        <v>-4.8193067936343266E-2</v>
      </c>
      <c r="AZ23" s="136"/>
      <c r="BA23" s="136"/>
      <c r="BB23" s="136">
        <f t="shared" si="43"/>
        <v>0</v>
      </c>
      <c r="BC23" s="24"/>
      <c r="BD23" s="203"/>
      <c r="BE23" s="24">
        <f t="shared" si="44"/>
        <v>8.0597531604362834E-3</v>
      </c>
      <c r="BF23" s="24">
        <f t="shared" si="45"/>
        <v>0.7111958136442933</v>
      </c>
      <c r="BG23" s="24">
        <f t="shared" si="46"/>
        <v>0.76028051506612737</v>
      </c>
      <c r="BH23" s="24">
        <f t="shared" si="47"/>
        <v>8.1192006647318835E-2</v>
      </c>
      <c r="BI23" s="24">
        <f t="shared" si="48"/>
        <v>2.8675348508679153</v>
      </c>
      <c r="BJ23" s="24">
        <f t="shared" si="49"/>
        <v>7.2519969719845641</v>
      </c>
      <c r="BK23" s="136">
        <f t="shared" si="50"/>
        <v>-3.5130933084873401</v>
      </c>
      <c r="BL23" s="136">
        <f t="shared" si="50"/>
        <v>-3.5124559245529006</v>
      </c>
      <c r="BM23" s="136">
        <f t="shared" si="50"/>
        <v>-3.5147365293239647</v>
      </c>
      <c r="BN23" s="136">
        <f t="shared" si="50"/>
        <v>-3.5065856427298403</v>
      </c>
      <c r="BO23" s="136">
        <f t="shared" si="50"/>
        <v>-3.5358388998382262</v>
      </c>
      <c r="BP23" s="136">
        <f t="shared" si="50"/>
        <v>-3.4322703005088933</v>
      </c>
      <c r="BQ23" s="136">
        <f t="shared" si="50"/>
        <v>-3.8255047897553545</v>
      </c>
      <c r="BR23" s="136">
        <f t="shared" si="51"/>
        <v>-13.312704126467676</v>
      </c>
      <c r="BS23" s="136"/>
      <c r="BT23" s="24">
        <v>16000</v>
      </c>
      <c r="BU23" s="24">
        <f t="shared" si="0"/>
        <v>1.375022941169343E-3</v>
      </c>
      <c r="BV23" s="24">
        <f t="shared" si="1"/>
        <v>-6.1216011920930246E-3</v>
      </c>
      <c r="BW23" s="24">
        <f t="shared" si="2"/>
        <v>7.4966241332623676E-3</v>
      </c>
      <c r="BX23" s="24">
        <f t="shared" si="3"/>
        <v>0.93058883261754244</v>
      </c>
      <c r="BY23" s="24">
        <f t="shared" si="4"/>
        <v>0.93722842560943764</v>
      </c>
      <c r="BZ23" s="24">
        <f t="shared" si="5"/>
        <v>1.8042825585228832</v>
      </c>
      <c r="CA23" s="24">
        <f t="shared" si="6"/>
        <v>1.2657148477959093</v>
      </c>
      <c r="CB23" s="24">
        <f t="shared" si="53"/>
        <v>1.4969809069044449</v>
      </c>
      <c r="CC23" s="24">
        <f t="shared" si="53"/>
        <v>1.4969809067875954</v>
      </c>
      <c r="CD23" s="24">
        <f t="shared" si="53"/>
        <v>1.4969809015061561</v>
      </c>
      <c r="CE23" s="24">
        <f t="shared" si="53"/>
        <v>1.4969806627922715</v>
      </c>
      <c r="CF23" s="24">
        <f t="shared" si="53"/>
        <v>1.4969698740534105</v>
      </c>
      <c r="CG23" s="24">
        <f t="shared" si="53"/>
        <v>1.4964839061662487</v>
      </c>
      <c r="CH23" s="24">
        <f t="shared" si="53"/>
        <v>1.4771695007292953</v>
      </c>
      <c r="CI23" s="24">
        <f t="shared" si="8"/>
        <v>1.1977978433001111</v>
      </c>
      <c r="CK23" s="24">
        <v>16000</v>
      </c>
      <c r="CL23" s="24">
        <f t="shared" si="14"/>
        <v>1.7369421011687366E-3</v>
      </c>
      <c r="CM23" s="24">
        <f t="shared" si="15"/>
        <v>-6.1216011920930246E-3</v>
      </c>
      <c r="CN23" s="136">
        <f t="shared" si="16"/>
        <v>7.8585432932617612E-3</v>
      </c>
      <c r="CO23" s="24">
        <f t="shared" si="17"/>
        <v>1</v>
      </c>
      <c r="CP23" s="24">
        <f t="shared" si="18"/>
        <v>0.78585432932617616</v>
      </c>
      <c r="CQ23" s="24">
        <f t="shared" si="9"/>
        <v>-2.9984715090535774</v>
      </c>
      <c r="CR23" s="24">
        <f t="shared" si="19"/>
        <v>-13.950313887798977</v>
      </c>
      <c r="CS23" s="24">
        <f t="shared" ref="CS23:CY23" si="55">$CZ23+$AY$7*SIN(CT23)</f>
        <v>-2.9984715090535774</v>
      </c>
      <c r="CT23" s="24">
        <f t="shared" si="55"/>
        <v>-2.9984715090535774</v>
      </c>
      <c r="CU23" s="24">
        <f t="shared" si="55"/>
        <v>-2.9984715090535774</v>
      </c>
      <c r="CV23" s="24">
        <f t="shared" si="55"/>
        <v>-2.9984715090535774</v>
      </c>
      <c r="CW23" s="24">
        <f t="shared" si="55"/>
        <v>-2.9984715090535774</v>
      </c>
      <c r="CX23" s="24">
        <f t="shared" si="55"/>
        <v>-2.9984715090535774</v>
      </c>
      <c r="CY23" s="24">
        <f t="shared" si="55"/>
        <v>-2.9984715090535774</v>
      </c>
      <c r="CZ23" s="24">
        <f t="shared" si="21"/>
        <v>-2.9984715090535774</v>
      </c>
    </row>
    <row r="24" spans="1:104" s="129" customFormat="1" ht="12.95" customHeight="1" x14ac:dyDescent="0.2">
      <c r="A24" s="204" t="s">
        <v>843</v>
      </c>
      <c r="B24" s="205" t="str">
        <f>IF(INT(F24)=F24,"I","II")</f>
        <v>II</v>
      </c>
      <c r="C24" s="204">
        <v>34826.588000000003</v>
      </c>
      <c r="D24" s="204" t="s">
        <v>467</v>
      </c>
      <c r="E24" s="129">
        <f>(C24-C$7)/C$8</f>
        <v>-21891.375835858104</v>
      </c>
      <c r="F24" s="199">
        <f>ROUND(2*E24,0)/2</f>
        <v>-21891.5</v>
      </c>
      <c r="G24" s="130"/>
      <c r="J24" s="200"/>
      <c r="K24" s="199"/>
      <c r="M24" s="199"/>
      <c r="O24" s="199"/>
      <c r="P24" s="199">
        <f>+D$11+D$12*F24+D$13*F24^2</f>
        <v>4.0132477074906976E-2</v>
      </c>
      <c r="Q24" s="201">
        <f>+C24-15018.5</f>
        <v>19808.088000000003</v>
      </c>
      <c r="R24" s="129">
        <f>C24-(C$7+F24*C$8)</f>
        <v>2.946985000744462E-2</v>
      </c>
      <c r="S24" s="131"/>
      <c r="U24" s="202">
        <f>+$C24-15018.5</f>
        <v>19808.088000000003</v>
      </c>
      <c r="Z24" s="24">
        <f>$F24</f>
        <v>-21891.5</v>
      </c>
      <c r="AA24" s="136">
        <f>AB$3+AB$4*Z24+AB$5*Z24^2+AH24</f>
        <v>4.8191139050806103E-2</v>
      </c>
      <c r="AB24" s="136">
        <f>+$G24-AH24</f>
        <v>-8.0586619758991271E-3</v>
      </c>
      <c r="AC24" s="136">
        <f>IF(S24&gt;0,G24-AA24,-9999)</f>
        <v>-9999</v>
      </c>
      <c r="AD24" s="136"/>
      <c r="AE24" s="136">
        <f>+(G24-AA24)^2*$S24</f>
        <v>0</v>
      </c>
      <c r="AF24" s="24"/>
      <c r="AG24" s="203"/>
      <c r="AH24" s="24">
        <f>$AB$6*($AB$11/AI24*AJ24+$AB$12)</f>
        <v>8.0586619758991271E-3</v>
      </c>
      <c r="AI24" s="24">
        <f>1+$AB$7*COS(AL24)</f>
        <v>0.7111835160905291</v>
      </c>
      <c r="AJ24" s="24">
        <f>SIN(AL24+RADIANS($AB$9))</f>
        <v>0.76018209047851626</v>
      </c>
      <c r="AK24" s="24">
        <f>$AB$7*SIN(AL24)</f>
        <v>8.1148250887929305E-2</v>
      </c>
      <c r="AL24" s="24">
        <f>2*ATAN(AM24)</f>
        <v>2.8676863543080042</v>
      </c>
      <c r="AM24" s="24">
        <f>SQRT((1+$AB$7)/(1-$AB$7))*TAN(AN24/2)</f>
        <v>7.2560588486702224</v>
      </c>
      <c r="AN24" s="136">
        <f>$AU24+$AB$7*SIN(AO24)</f>
        <v>-3.5128900925550712</v>
      </c>
      <c r="AO24" s="136">
        <f>$AU24+$AB$7*SIN(AP24)</f>
        <v>-3.5129553183663109</v>
      </c>
      <c r="AP24" s="136">
        <f>$AU24+$AB$7*SIN(AQ24)</f>
        <v>-3.5127220047489467</v>
      </c>
      <c r="AQ24" s="136">
        <f>$AU24+$AB$7*SIN(AR24)</f>
        <v>-3.5135566685029214</v>
      </c>
      <c r="AR24" s="136">
        <f>$AU24+$AB$7*SIN(AS24)</f>
        <v>-3.5105719626045451</v>
      </c>
      <c r="AS24" s="136">
        <f>$AU24+$AB$7*SIN(AT24)</f>
        <v>-3.5212612059116828</v>
      </c>
      <c r="AT24" s="136">
        <f>$AU24+$AB$7*SIN(AU24)</f>
        <v>-3.4831786040218562</v>
      </c>
      <c r="AU24" s="136">
        <f>RADIANS($AB$9)+$AB$18*(F24-AB$15)</f>
        <v>-3.6217557561967064</v>
      </c>
      <c r="AV24" s="136"/>
      <c r="AW24" s="24">
        <f t="shared" si="40"/>
        <v>-21891.5</v>
      </c>
      <c r="AX24" s="136">
        <f t="shared" si="41"/>
        <v>4.8191963382776343E-2</v>
      </c>
      <c r="AY24" s="136">
        <f t="shared" si="42"/>
        <v>-4.8191963382776343E-2</v>
      </c>
      <c r="AZ24" s="136"/>
      <c r="BA24" s="136"/>
      <c r="BB24" s="136">
        <f t="shared" si="43"/>
        <v>0</v>
      </c>
      <c r="BC24" s="24"/>
      <c r="BD24" s="203"/>
      <c r="BE24" s="24">
        <f t="shared" si="44"/>
        <v>8.0594863078693665E-3</v>
      </c>
      <c r="BF24" s="24">
        <f t="shared" si="45"/>
        <v>0.71119280526077433</v>
      </c>
      <c r="BG24" s="24">
        <f t="shared" si="46"/>
        <v>0.76025644370910139</v>
      </c>
      <c r="BH24" s="24">
        <f t="shared" si="47"/>
        <v>8.118130490980674E-2</v>
      </c>
      <c r="BI24" s="24">
        <f t="shared" si="48"/>
        <v>2.8675719060155842</v>
      </c>
      <c r="BJ24" s="24">
        <f t="shared" si="49"/>
        <v>7.2529900251467527</v>
      </c>
      <c r="BK24" s="136">
        <f t="shared" si="50"/>
        <v>-3.5130436056740479</v>
      </c>
      <c r="BL24" s="136">
        <f t="shared" si="50"/>
        <v>-3.5124062335804296</v>
      </c>
      <c r="BM24" s="136">
        <f t="shared" si="50"/>
        <v>-3.5146867517339335</v>
      </c>
      <c r="BN24" s="136">
        <f t="shared" si="50"/>
        <v>-3.5065363308942521</v>
      </c>
      <c r="BO24" s="136">
        <f t="shared" si="50"/>
        <v>-3.5357873276270984</v>
      </c>
      <c r="BP24" s="136">
        <f t="shared" si="50"/>
        <v>-3.4322284638630527</v>
      </c>
      <c r="BQ24" s="136">
        <f t="shared" si="50"/>
        <v>-3.8254112143180752</v>
      </c>
      <c r="BR24" s="136">
        <f t="shared" si="51"/>
        <v>-13.312568026068945</v>
      </c>
      <c r="BS24" s="136"/>
      <c r="BT24" s="24">
        <v>17000</v>
      </c>
      <c r="BU24" s="24">
        <f t="shared" si="0"/>
        <v>1.3400981944588245E-3</v>
      </c>
      <c r="BV24" s="24">
        <f t="shared" si="1"/>
        <v>-6.8756011920930267E-3</v>
      </c>
      <c r="BW24" s="24">
        <f t="shared" si="2"/>
        <v>8.2156993865518512E-3</v>
      </c>
      <c r="BX24" s="24">
        <f t="shared" si="3"/>
        <v>0.89556288795399397</v>
      </c>
      <c r="BY24" s="24">
        <f t="shared" si="4"/>
        <v>0.97271929222867159</v>
      </c>
      <c r="BZ24" s="24">
        <f t="shared" si="5"/>
        <v>1.9263651956186214</v>
      </c>
      <c r="CA24" s="24">
        <f t="shared" si="6"/>
        <v>1.4380774597861896</v>
      </c>
      <c r="CB24" s="24">
        <f t="shared" si="53"/>
        <v>1.6245579300935957</v>
      </c>
      <c r="CC24" s="24">
        <f t="shared" si="53"/>
        <v>1.6245579301023447</v>
      </c>
      <c r="CD24" s="24">
        <f t="shared" si="53"/>
        <v>1.6245579295596249</v>
      </c>
      <c r="CE24" s="24">
        <f t="shared" si="53"/>
        <v>1.6245579632256055</v>
      </c>
      <c r="CF24" s="24">
        <f t="shared" si="53"/>
        <v>1.6245558748183622</v>
      </c>
      <c r="CG24" s="24">
        <f t="shared" si="53"/>
        <v>1.6246852722604648</v>
      </c>
      <c r="CH24" s="24">
        <f t="shared" si="53"/>
        <v>1.6159739013362937</v>
      </c>
      <c r="CI24" s="24">
        <f t="shared" si="8"/>
        <v>1.3249913721785358</v>
      </c>
      <c r="CK24" s="24">
        <v>17000</v>
      </c>
      <c r="CL24" s="24">
        <f t="shared" si="14"/>
        <v>-9.6900854606921452E-4</v>
      </c>
      <c r="CM24" s="24">
        <f t="shared" si="15"/>
        <v>-6.8756011920930267E-3</v>
      </c>
      <c r="CN24" s="136">
        <f t="shared" si="16"/>
        <v>5.9065926460238121E-3</v>
      </c>
      <c r="CO24" s="24">
        <f t="shared" si="17"/>
        <v>1</v>
      </c>
      <c r="CP24" s="24">
        <f t="shared" si="18"/>
        <v>0.59065926460238116</v>
      </c>
      <c r="CQ24" s="24">
        <f t="shared" si="9"/>
        <v>-2.726270711592</v>
      </c>
      <c r="CR24" s="24">
        <f t="shared" si="19"/>
        <v>-4.7461212414536957</v>
      </c>
      <c r="CS24" s="24">
        <f t="shared" ref="CS24:CY24" si="56">$CZ24+$AY$7*SIN(CT24)</f>
        <v>-2.726270711592</v>
      </c>
      <c r="CT24" s="24">
        <f t="shared" si="56"/>
        <v>-2.726270711592</v>
      </c>
      <c r="CU24" s="24">
        <f t="shared" si="56"/>
        <v>-2.726270711592</v>
      </c>
      <c r="CV24" s="24">
        <f t="shared" si="56"/>
        <v>-2.726270711592</v>
      </c>
      <c r="CW24" s="24">
        <f t="shared" si="56"/>
        <v>-2.726270711592</v>
      </c>
      <c r="CX24" s="24">
        <f t="shared" si="56"/>
        <v>-2.726270711592</v>
      </c>
      <c r="CY24" s="24">
        <f t="shared" si="56"/>
        <v>-2.726270711592</v>
      </c>
      <c r="CZ24" s="24">
        <f t="shared" si="21"/>
        <v>-2.726270711592</v>
      </c>
    </row>
    <row r="25" spans="1:104" s="129" customFormat="1" ht="12.95" customHeight="1" x14ac:dyDescent="0.2">
      <c r="A25" s="204" t="s">
        <v>843</v>
      </c>
      <c r="B25" s="205" t="str">
        <f>IF(INT(F25)=F25,"I","II")</f>
        <v>II</v>
      </c>
      <c r="C25" s="204">
        <v>34837.419000000002</v>
      </c>
      <c r="D25" s="204" t="s">
        <v>467</v>
      </c>
      <c r="E25" s="129">
        <f>(C25-C$7)/C$8</f>
        <v>-21845.742016188167</v>
      </c>
      <c r="F25" s="199">
        <f>ROUND(2*E25,0)/2</f>
        <v>-21845.5</v>
      </c>
      <c r="G25" s="130"/>
      <c r="J25" s="200"/>
      <c r="K25" s="199"/>
      <c r="M25" s="199"/>
      <c r="O25" s="199"/>
      <c r="P25" s="199">
        <f>+D$11+D$12*F25+D$13*F25^2</f>
        <v>4.0055434250906977E-2</v>
      </c>
      <c r="Q25" s="201">
        <f>+C25-15018.5</f>
        <v>19818.919000000002</v>
      </c>
      <c r="R25" s="129">
        <f>C25-(C$7+F25*C$8)</f>
        <v>-5.7441549994109664E-2</v>
      </c>
      <c r="S25" s="131"/>
      <c r="U25" s="202">
        <f>+$C25-15018.5</f>
        <v>19818.919000000002</v>
      </c>
      <c r="Z25" s="24">
        <f>$F25</f>
        <v>-21845.5</v>
      </c>
      <c r="AA25" s="136">
        <f>AB$3+AB$4*Z25+AB$5*Z25^2+AH25</f>
        <v>4.808946005315725E-2</v>
      </c>
      <c r="AB25" s="136">
        <f>+$G25-AH25</f>
        <v>-8.0340258022502751E-3</v>
      </c>
      <c r="AC25" s="136">
        <f>IF(S25&gt;0,G25-AA25,-9999)</f>
        <v>-9999</v>
      </c>
      <c r="AD25" s="136"/>
      <c r="AE25" s="136">
        <f>+(G25-AA25)^2*$S25</f>
        <v>0</v>
      </c>
      <c r="AF25" s="24"/>
      <c r="AG25" s="203"/>
      <c r="AH25" s="24">
        <f>$AB$6*($AB$11/AI25*AJ25+$AB$12)</f>
        <v>8.0340258022502751E-3</v>
      </c>
      <c r="AI25" s="24">
        <f>1+$AB$7*COS(AL25)</f>
        <v>0.71090866686409082</v>
      </c>
      <c r="AJ25" s="24">
        <f>SIN(AL25+RADIANS($AB$9))</f>
        <v>0.75796368189448715</v>
      </c>
      <c r="AK25" s="24">
        <f>$AB$7*SIN(AL25)</f>
        <v>8.0163589650805903E-2</v>
      </c>
      <c r="AL25" s="24">
        <f>2*ATAN(AM25)</f>
        <v>2.8710940267956842</v>
      </c>
      <c r="AM25" s="24">
        <f>SQRT((1+$AB$7)/(1-$AB$7))*TAN(AN25/2)</f>
        <v>7.3486146977948739</v>
      </c>
      <c r="AN25" s="136">
        <f>$AU25+$AB$7*SIN(AO25)</f>
        <v>-3.5083183584166497</v>
      </c>
      <c r="AO25" s="136">
        <f>$AU25+$AB$7*SIN(AP25)</f>
        <v>-3.5083835622719448</v>
      </c>
      <c r="AP25" s="136">
        <f>$AU25+$AB$7*SIN(AQ25)</f>
        <v>-3.5081507391070108</v>
      </c>
      <c r="AQ25" s="136">
        <f>$AU25+$AB$7*SIN(AR25)</f>
        <v>-3.5089821755508446</v>
      </c>
      <c r="AR25" s="136">
        <f>$AU25+$AB$7*SIN(AS25)</f>
        <v>-3.5060142430039734</v>
      </c>
      <c r="AS25" s="136">
        <f>$AU25+$AB$7*SIN(AT25)</f>
        <v>-3.5166243645740392</v>
      </c>
      <c r="AT25" s="136">
        <f>$AU25+$AB$7*SIN(AU25)</f>
        <v>-3.4788868487388811</v>
      </c>
      <c r="AU25" s="136">
        <f>RADIANS($AB$9)+$AB$18*(F25-AB$15)</f>
        <v>-3.6159048538683001</v>
      </c>
      <c r="AV25" s="136"/>
      <c r="AW25" s="24">
        <f t="shared" si="40"/>
        <v>-21845.5</v>
      </c>
      <c r="AX25" s="136">
        <f t="shared" si="41"/>
        <v>4.8090289702157715E-2</v>
      </c>
      <c r="AY25" s="136">
        <f t="shared" si="42"/>
        <v>-4.8090289702157715E-2</v>
      </c>
      <c r="AZ25" s="136"/>
      <c r="BA25" s="136"/>
      <c r="BB25" s="136">
        <f t="shared" si="43"/>
        <v>0</v>
      </c>
      <c r="BC25" s="24"/>
      <c r="BD25" s="203"/>
      <c r="BE25" s="24">
        <f t="shared" si="44"/>
        <v>8.0348554512507404E-3</v>
      </c>
      <c r="BF25" s="24">
        <f t="shared" si="45"/>
        <v>0.71091783614309212</v>
      </c>
      <c r="BG25" s="24">
        <f t="shared" si="46"/>
        <v>0.75803827262308654</v>
      </c>
      <c r="BH25" s="24">
        <f t="shared" si="47"/>
        <v>8.0196649180672749E-2</v>
      </c>
      <c r="BI25" s="24">
        <f t="shared" si="48"/>
        <v>2.8709796682856425</v>
      </c>
      <c r="BJ25" s="24">
        <f t="shared" si="49"/>
        <v>7.3454710374467345</v>
      </c>
      <c r="BK25" s="136">
        <f t="shared" si="50"/>
        <v>-3.5084718104244206</v>
      </c>
      <c r="BL25" s="136">
        <f t="shared" si="50"/>
        <v>-3.5078356648912412</v>
      </c>
      <c r="BM25" s="136">
        <f t="shared" si="50"/>
        <v>-3.5101077632302489</v>
      </c>
      <c r="BN25" s="136">
        <f t="shared" si="50"/>
        <v>-3.5020016356284169</v>
      </c>
      <c r="BO25" s="136">
        <f t="shared" si="50"/>
        <v>-3.5310402068443487</v>
      </c>
      <c r="BP25" s="136">
        <f t="shared" si="50"/>
        <v>-3.4283903295469016</v>
      </c>
      <c r="BQ25" s="136">
        <f t="shared" si="50"/>
        <v>-3.8167862081406572</v>
      </c>
      <c r="BR25" s="136">
        <f t="shared" si="51"/>
        <v>-13.300046789385711</v>
      </c>
      <c r="BS25" s="136"/>
      <c r="BT25" s="24">
        <v>18000</v>
      </c>
      <c r="BU25" s="24">
        <f t="shared" si="0"/>
        <v>1.1768693710012355E-3</v>
      </c>
      <c r="BV25" s="24">
        <f t="shared" si="1"/>
        <v>-7.6056011920930255E-3</v>
      </c>
      <c r="BW25" s="24">
        <f t="shared" si="2"/>
        <v>8.782470563094261E-3</v>
      </c>
      <c r="BX25" s="24">
        <f t="shared" si="3"/>
        <v>0.86441143102522178</v>
      </c>
      <c r="BY25" s="24">
        <f t="shared" si="4"/>
        <v>0.99272175539405294</v>
      </c>
      <c r="BZ25" s="24">
        <f t="shared" si="5"/>
        <v>2.0397597873838986</v>
      </c>
      <c r="CA25" s="24">
        <f t="shared" si="6"/>
        <v>1.6276920127918453</v>
      </c>
      <c r="CB25" s="24">
        <f t="shared" si="53"/>
        <v>1.7475127734531761</v>
      </c>
      <c r="CC25" s="24">
        <f t="shared" si="53"/>
        <v>1.7475127723442154</v>
      </c>
      <c r="CD25" s="24">
        <f t="shared" si="53"/>
        <v>1.7475127933713781</v>
      </c>
      <c r="CE25" s="24">
        <f t="shared" si="53"/>
        <v>1.747512394671912</v>
      </c>
      <c r="CF25" s="24">
        <f t="shared" si="53"/>
        <v>1.7475199543260169</v>
      </c>
      <c r="CG25" s="24">
        <f t="shared" si="53"/>
        <v>1.7473765628311915</v>
      </c>
      <c r="CH25" s="24">
        <f t="shared" si="53"/>
        <v>1.7500770734432285</v>
      </c>
      <c r="CI25" s="24">
        <f t="shared" si="8"/>
        <v>1.4521849010569596</v>
      </c>
      <c r="CK25" s="24">
        <v>18000</v>
      </c>
      <c r="CL25" s="24">
        <f t="shared" si="14"/>
        <v>-4.0859024721711839E-3</v>
      </c>
      <c r="CM25" s="24">
        <f t="shared" si="15"/>
        <v>-7.6056011920930255E-3</v>
      </c>
      <c r="CN25" s="136">
        <f t="shared" si="16"/>
        <v>3.5196987199218417E-3</v>
      </c>
      <c r="CO25" s="24">
        <f t="shared" si="17"/>
        <v>1</v>
      </c>
      <c r="CP25" s="24">
        <f t="shared" si="18"/>
        <v>0.35196987199218416</v>
      </c>
      <c r="CQ25" s="24">
        <f t="shared" si="9"/>
        <v>-2.4540699141304225</v>
      </c>
      <c r="CR25" s="24">
        <f t="shared" si="19"/>
        <v>-2.7934945561832025</v>
      </c>
      <c r="CS25" s="24">
        <f t="shared" ref="CS25:CY25" si="57">$CZ25+$AY$7*SIN(CT25)</f>
        <v>-2.4540699141304225</v>
      </c>
      <c r="CT25" s="24">
        <f t="shared" si="57"/>
        <v>-2.4540699141304225</v>
      </c>
      <c r="CU25" s="24">
        <f t="shared" si="57"/>
        <v>-2.4540699141304225</v>
      </c>
      <c r="CV25" s="24">
        <f t="shared" si="57"/>
        <v>-2.4540699141304225</v>
      </c>
      <c r="CW25" s="24">
        <f t="shared" si="57"/>
        <v>-2.4540699141304225</v>
      </c>
      <c r="CX25" s="24">
        <f t="shared" si="57"/>
        <v>-2.4540699141304225</v>
      </c>
      <c r="CY25" s="24">
        <f t="shared" si="57"/>
        <v>-2.4540699141304225</v>
      </c>
      <c r="CZ25" s="24">
        <f t="shared" si="21"/>
        <v>-2.4540699141304225</v>
      </c>
    </row>
    <row r="26" spans="1:104" s="129" customFormat="1" ht="12.95" customHeight="1" x14ac:dyDescent="0.2">
      <c r="A26" s="206" t="s">
        <v>609</v>
      </c>
      <c r="B26" s="207"/>
      <c r="C26" s="208">
        <v>39637.445</v>
      </c>
      <c r="D26" s="208"/>
      <c r="E26" s="129">
        <f>(C26-C$7)/C$8</f>
        <v>-1621.9842011174301</v>
      </c>
      <c r="F26" s="199">
        <f>ROUND(2*E26,0)/2</f>
        <v>-1622</v>
      </c>
      <c r="G26" s="130">
        <f>C26-(C$7+F26*C$8)</f>
        <v>3.749800001969561E-3</v>
      </c>
      <c r="I26" s="129">
        <f>G26</f>
        <v>3.749800001969561E-3</v>
      </c>
      <c r="J26" s="199"/>
      <c r="K26" s="199"/>
      <c r="M26" s="199"/>
      <c r="O26" s="199"/>
      <c r="P26" s="199">
        <f>+D$11+D$12*F26+D$13*F26^2</f>
        <v>1.1103269415906974E-2</v>
      </c>
      <c r="Q26" s="201">
        <f>+C26-15018.5</f>
        <v>24618.945</v>
      </c>
      <c r="S26" s="131">
        <v>0.1</v>
      </c>
      <c r="U26" s="202">
        <f>+$C26-15018.5</f>
        <v>24618.945</v>
      </c>
      <c r="Z26" s="24">
        <f>$F26</f>
        <v>-1622</v>
      </c>
      <c r="AA26" s="136">
        <f>AB$3+AB$4*Z26+AB$5*Z26^2+AH26</f>
        <v>2.0963462815044367E-3</v>
      </c>
      <c r="AB26" s="136">
        <f>+$G26-AH26</f>
        <v>1.2756723136372099E-2</v>
      </c>
      <c r="AC26" s="136">
        <f>IF(S26&gt;0,G26-AA26,-9999)</f>
        <v>1.6534537204651242E-3</v>
      </c>
      <c r="AD26" s="136"/>
      <c r="AE26" s="136">
        <f>+(G26-AA26)^2*$S26</f>
        <v>2.733909205719961E-7</v>
      </c>
      <c r="AF26" s="24"/>
      <c r="AG26" s="203"/>
      <c r="AH26" s="24">
        <f>$AB$6*($AB$11/AI26*AJ26+$AB$12)</f>
        <v>-9.0069231344025377E-3</v>
      </c>
      <c r="AI26" s="24">
        <f>1+$AB$7*COS(AL26)</f>
        <v>0.97848357705384736</v>
      </c>
      <c r="AJ26" s="24">
        <f>SIN(AL26+RADIANS($AB$9))</f>
        <v>-0.7890900502598982</v>
      </c>
      <c r="AK26" s="24">
        <f>$AB$7*SIN(AL26)</f>
        <v>-0.29922741108328005</v>
      </c>
      <c r="AL26" s="24">
        <f>2*ATAN(AM26)</f>
        <v>-1.642579368070362</v>
      </c>
      <c r="AM26" s="24">
        <f>SQRT((1+$AB$7)/(1-$AB$7))*TAN(AN26/2)</f>
        <v>-1.0744885362680532</v>
      </c>
      <c r="AN26" s="136">
        <f>$AU26+$AB$7*SIN(AO26)</f>
        <v>-1.3353280808709369</v>
      </c>
      <c r="AO26" s="136">
        <f>$AU26+$AB$7*SIN(AP26)</f>
        <v>-1.335328026467294</v>
      </c>
      <c r="AP26" s="136">
        <f>$AU26+$AB$7*SIN(AQ26)</f>
        <v>-1.3353272491572414</v>
      </c>
      <c r="AQ26" s="136">
        <f>$AU26+$AB$7*SIN(AR26)</f>
        <v>-1.3353161433576677</v>
      </c>
      <c r="AR26" s="136">
        <f>$AU26+$AB$7*SIN(AS26)</f>
        <v>-1.3351575256030168</v>
      </c>
      <c r="AS26" s="136">
        <f>$AU26+$AB$7*SIN(AT26)</f>
        <v>-1.3329034069048309</v>
      </c>
      <c r="AT26" s="136">
        <f>$AU26+$AB$7*SIN(AU26)</f>
        <v>-1.3028738154273249</v>
      </c>
      <c r="AU26" s="136">
        <f>RADIANS($AB$9)+$AB$18*(F26-AB$15)</f>
        <v>-1.0436065225954838</v>
      </c>
      <c r="AV26" s="136"/>
      <c r="AW26" s="24">
        <f t="shared" si="40"/>
        <v>-1622</v>
      </c>
      <c r="AX26" s="136">
        <f t="shared" si="41"/>
        <v>2.0963462992602908E-3</v>
      </c>
      <c r="AY26" s="136">
        <f t="shared" si="42"/>
        <v>1.6534537027092702E-3</v>
      </c>
      <c r="AZ26" s="136">
        <f t="shared" ref="AZ26:AZ89" si="58">+$G26-AX26</f>
        <v>1.6534537027092702E-3</v>
      </c>
      <c r="BA26" s="136"/>
      <c r="BB26" s="136">
        <f t="shared" si="43"/>
        <v>4.3946678064223173E-7</v>
      </c>
      <c r="BC26" s="24"/>
      <c r="BD26" s="203"/>
      <c r="BE26" s="24">
        <f t="shared" si="44"/>
        <v>-9.0069231166466836E-3</v>
      </c>
      <c r="BF26" s="24">
        <f t="shared" si="45"/>
        <v>0.97848357552211307</v>
      </c>
      <c r="BG26" s="24">
        <f t="shared" si="46"/>
        <v>-0.78909004711543373</v>
      </c>
      <c r="BH26" s="24">
        <f t="shared" si="47"/>
        <v>-0.29922741097313826</v>
      </c>
      <c r="BI26" s="24">
        <f t="shared" si="48"/>
        <v>-1.6425793731893259</v>
      </c>
      <c r="BJ26" s="24">
        <f t="shared" si="49"/>
        <v>-1.0744885417825227</v>
      </c>
      <c r="BK26" s="136">
        <f t="shared" si="50"/>
        <v>-1.3353280858614964</v>
      </c>
      <c r="BL26" s="136">
        <f t="shared" si="50"/>
        <v>-1.3353280977716908</v>
      </c>
      <c r="BM26" s="136">
        <f t="shared" si="50"/>
        <v>-1.3353282679429199</v>
      </c>
      <c r="BN26" s="136">
        <f t="shared" si="50"/>
        <v>-1.3353306993393763</v>
      </c>
      <c r="BO26" s="136">
        <f t="shared" si="50"/>
        <v>-1.3353654416796921</v>
      </c>
      <c r="BP26" s="136">
        <f t="shared" si="50"/>
        <v>-1.3358624274447835</v>
      </c>
      <c r="BQ26" s="136">
        <f t="shared" si="50"/>
        <v>-1.3430882733188436</v>
      </c>
      <c r="BR26" s="136">
        <f t="shared" si="51"/>
        <v>-7.7951939619214974</v>
      </c>
      <c r="BS26" s="136"/>
      <c r="BT26" s="24">
        <v>19000</v>
      </c>
      <c r="BU26" s="24">
        <f t="shared" si="0"/>
        <v>8.9277423701868662E-4</v>
      </c>
      <c r="BV26" s="24">
        <f t="shared" si="1"/>
        <v>-8.3116011920930273E-3</v>
      </c>
      <c r="BW26" s="24">
        <f t="shared" si="2"/>
        <v>9.2043754291117139E-3</v>
      </c>
      <c r="BX26" s="24">
        <f t="shared" si="3"/>
        <v>0.83686907226096496</v>
      </c>
      <c r="BY26" s="24">
        <f t="shared" si="4"/>
        <v>0.9998910063794576</v>
      </c>
      <c r="BZ26" s="24">
        <f t="shared" si="5"/>
        <v>2.1457188357114165</v>
      </c>
      <c r="CA26" s="24">
        <f t="shared" si="6"/>
        <v>1.8394976199911885</v>
      </c>
      <c r="CB26" s="24">
        <f t="shared" si="53"/>
        <v>1.8663690756922329</v>
      </c>
      <c r="CC26" s="24">
        <f t="shared" si="53"/>
        <v>1.8663690022599773</v>
      </c>
      <c r="CD26" s="24">
        <f t="shared" si="53"/>
        <v>1.8663698425763198</v>
      </c>
      <c r="CE26" s="24">
        <f t="shared" si="53"/>
        <v>1.8663602263426236</v>
      </c>
      <c r="CF26" s="24">
        <f t="shared" si="53"/>
        <v>1.8664702524142411</v>
      </c>
      <c r="CG26" s="24">
        <f t="shared" si="53"/>
        <v>1.8652089827470004</v>
      </c>
      <c r="CH26" s="24">
        <f t="shared" si="53"/>
        <v>1.8793673821290457</v>
      </c>
      <c r="CI26" s="24">
        <f t="shared" si="8"/>
        <v>1.5793784299353844</v>
      </c>
      <c r="CK26" s="24">
        <v>19000</v>
      </c>
      <c r="CL26" s="24">
        <f t="shared" si="14"/>
        <v>-7.4379761646121891E-3</v>
      </c>
      <c r="CM26" s="24">
        <f t="shared" si="15"/>
        <v>-8.3116011920930273E-3</v>
      </c>
      <c r="CN26" s="136">
        <f t="shared" si="16"/>
        <v>8.7362502748083851E-4</v>
      </c>
      <c r="CO26" s="24">
        <f t="shared" si="17"/>
        <v>1</v>
      </c>
      <c r="CP26" s="24">
        <f t="shared" si="18"/>
        <v>8.7362502748083853E-2</v>
      </c>
      <c r="CQ26" s="24">
        <f t="shared" si="9"/>
        <v>-2.1818691166688451</v>
      </c>
      <c r="CR26" s="24">
        <f t="shared" si="19"/>
        <v>-1.9214689505859215</v>
      </c>
      <c r="CS26" s="24">
        <f t="shared" ref="CS26:CY26" si="59">$CZ26+$AY$7*SIN(CT26)</f>
        <v>-2.1818691166688451</v>
      </c>
      <c r="CT26" s="24">
        <f t="shared" si="59"/>
        <v>-2.1818691166688451</v>
      </c>
      <c r="CU26" s="24">
        <f t="shared" si="59"/>
        <v>-2.1818691166688451</v>
      </c>
      <c r="CV26" s="24">
        <f t="shared" si="59"/>
        <v>-2.1818691166688451</v>
      </c>
      <c r="CW26" s="24">
        <f t="shared" si="59"/>
        <v>-2.1818691166688451</v>
      </c>
      <c r="CX26" s="24">
        <f t="shared" si="59"/>
        <v>-2.1818691166688451</v>
      </c>
      <c r="CY26" s="24">
        <f t="shared" si="59"/>
        <v>-2.1818691166688451</v>
      </c>
      <c r="CZ26" s="24">
        <f t="shared" si="21"/>
        <v>-2.1818691166688451</v>
      </c>
    </row>
    <row r="27" spans="1:104" s="129" customFormat="1" ht="12.95" customHeight="1" x14ac:dyDescent="0.2">
      <c r="A27" s="129" t="s">
        <v>609</v>
      </c>
      <c r="B27" s="131"/>
      <c r="C27" s="130">
        <v>39638.392</v>
      </c>
      <c r="D27" s="130"/>
      <c r="E27" s="129">
        <f>(C27-C$7)/C$8</f>
        <v>-1617.9942438440999</v>
      </c>
      <c r="F27" s="199">
        <f>ROUND(2*E27,0)/2</f>
        <v>-1618</v>
      </c>
      <c r="G27" s="130">
        <f>C27-(C$7+F27*C$8)</f>
        <v>1.3662000055774115E-3</v>
      </c>
      <c r="I27" s="129">
        <f>G27</f>
        <v>1.3662000055774115E-3</v>
      </c>
      <c r="J27" s="199"/>
      <c r="K27" s="199"/>
      <c r="M27" s="199"/>
      <c r="O27" s="199"/>
      <c r="P27" s="199">
        <f>+D$11+D$12*F27+D$13*F27^2</f>
        <v>1.1098513895906974E-2</v>
      </c>
      <c r="Q27" s="201">
        <f>+C27-15018.5</f>
        <v>24619.892</v>
      </c>
      <c r="S27" s="131">
        <v>0.1</v>
      </c>
      <c r="U27" s="202">
        <f>+$C27-15018.5</f>
        <v>24619.892</v>
      </c>
      <c r="Z27" s="24">
        <f>$F27</f>
        <v>-1618</v>
      </c>
      <c r="AA27" s="136">
        <f>AB$3+AB$4*Z27+AB$5*Z27^2+AH27</f>
        <v>2.0896455541096499E-3</v>
      </c>
      <c r="AB27" s="136">
        <f>+$G27-AH27</f>
        <v>1.0375068347374736E-2</v>
      </c>
      <c r="AC27" s="136">
        <f>IF(S27&gt;0,G27-AA27,-9999)</f>
        <v>-7.2344554853223837E-4</v>
      </c>
      <c r="AD27" s="136"/>
      <c r="AE27" s="136">
        <f>+(G27-AA27)^2*$S27</f>
        <v>5.2337346169111126E-8</v>
      </c>
      <c r="AF27" s="24"/>
      <c r="AG27" s="203"/>
      <c r="AH27" s="24">
        <f>$AB$6*($AB$11/AI27*AJ27+$AB$12)</f>
        <v>-9.0088683417973246E-3</v>
      </c>
      <c r="AI27" s="24">
        <f>1+$AB$7*COS(AL27)</f>
        <v>0.97865151726576349</v>
      </c>
      <c r="AJ27" s="24">
        <f>SIN(AL27+RADIANS($AB$9))</f>
        <v>-0.78943467988839633</v>
      </c>
      <c r="AK27" s="24">
        <f>$AB$7*SIN(AL27)</f>
        <v>-0.29923943972168171</v>
      </c>
      <c r="AL27" s="24">
        <f>2*ATAN(AM27)</f>
        <v>-1.6420181332842345</v>
      </c>
      <c r="AM27" s="24">
        <f>SQRT((1+$AB$7)/(1-$AB$7))*TAN(AN27/2)</f>
        <v>-1.0738841211342931</v>
      </c>
      <c r="AN27" s="136">
        <f>$AU27+$AB$7*SIN(AO27)</f>
        <v>-1.334780971101293</v>
      </c>
      <c r="AO27" s="136">
        <f>$AU27+$AB$7*SIN(AP27)</f>
        <v>-1.3347809160226916</v>
      </c>
      <c r="AP27" s="136">
        <f>$AU27+$AB$7*SIN(AQ27)</f>
        <v>-1.334780130859323</v>
      </c>
      <c r="AQ27" s="136">
        <f>$AU27+$AB$7*SIN(AR27)</f>
        <v>-1.3347689383789785</v>
      </c>
      <c r="AR27" s="136">
        <f>$AU27+$AB$7*SIN(AS27)</f>
        <v>-1.3346094465007119</v>
      </c>
      <c r="AS27" s="136">
        <f>$AU27+$AB$7*SIN(AT27)</f>
        <v>-1.3323480758225248</v>
      </c>
      <c r="AT27" s="136">
        <f>$AU27+$AB$7*SIN(AU27)</f>
        <v>-1.3022882174607284</v>
      </c>
      <c r="AU27" s="136">
        <f>RADIANS($AB$9)+$AB$18*(F27-AB$15)</f>
        <v>-1.0430977484799699</v>
      </c>
      <c r="AV27" s="136"/>
      <c r="AW27" s="24">
        <f t="shared" si="40"/>
        <v>-1618</v>
      </c>
      <c r="AX27" s="136">
        <f t="shared" si="41"/>
        <v>2.0896455721091944E-3</v>
      </c>
      <c r="AY27" s="136">
        <f t="shared" si="42"/>
        <v>-7.2344556653178294E-4</v>
      </c>
      <c r="AZ27" s="136">
        <f t="shared" si="58"/>
        <v>-7.2344556653178294E-4</v>
      </c>
      <c r="BA27" s="136"/>
      <c r="BB27" s="136">
        <f t="shared" si="43"/>
        <v>4.3666186170355628E-7</v>
      </c>
      <c r="BC27" s="24"/>
      <c r="BD27" s="203"/>
      <c r="BE27" s="24">
        <f t="shared" si="44"/>
        <v>-9.00886832379778E-3</v>
      </c>
      <c r="BF27" s="24">
        <f t="shared" si="45"/>
        <v>0.97865151571052356</v>
      </c>
      <c r="BG27" s="24">
        <f t="shared" si="46"/>
        <v>-0.7894346766981083</v>
      </c>
      <c r="BH27" s="24">
        <f t="shared" si="47"/>
        <v>-0.29923943961072708</v>
      </c>
      <c r="BI27" s="24">
        <f t="shared" si="48"/>
        <v>-1.642018138481544</v>
      </c>
      <c r="BJ27" s="24">
        <f t="shared" si="49"/>
        <v>-1.0738841267297869</v>
      </c>
      <c r="BK27" s="136">
        <f t="shared" si="50"/>
        <v>-1.3347809761673632</v>
      </c>
      <c r="BL27" s="136">
        <f t="shared" si="50"/>
        <v>-1.3347809882412969</v>
      </c>
      <c r="BM27" s="136">
        <f t="shared" si="50"/>
        <v>-1.3347811603595414</v>
      </c>
      <c r="BN27" s="136">
        <f t="shared" si="50"/>
        <v>-1.3347836139800822</v>
      </c>
      <c r="BO27" s="136">
        <f t="shared" si="50"/>
        <v>-1.3348185941319406</v>
      </c>
      <c r="BP27" s="136">
        <f t="shared" si="50"/>
        <v>-1.3353178448230127</v>
      </c>
      <c r="BQ27" s="136">
        <f t="shared" si="50"/>
        <v>-1.3425601302876911</v>
      </c>
      <c r="BR27" s="136">
        <f t="shared" si="51"/>
        <v>-7.794105158731651</v>
      </c>
      <c r="BS27" s="136"/>
      <c r="BT27" s="24">
        <v>20000</v>
      </c>
      <c r="BU27" s="24">
        <f t="shared" si="0"/>
        <v>4.9588187310919615E-4</v>
      </c>
      <c r="BV27" s="24">
        <f t="shared" si="1"/>
        <v>-8.9936011920930259E-3</v>
      </c>
      <c r="BW27" s="24">
        <f t="shared" si="2"/>
        <v>9.489483065202222E-3</v>
      </c>
      <c r="BX27" s="24">
        <f t="shared" si="3"/>
        <v>0.81264014560478104</v>
      </c>
      <c r="BY27" s="24">
        <f t="shared" si="4"/>
        <v>0.99640271924632229</v>
      </c>
      <c r="BZ27" s="24">
        <f t="shared" si="5"/>
        <v>2.2453295694725406</v>
      </c>
      <c r="CA27" s="24">
        <f t="shared" si="6"/>
        <v>2.080071551621824</v>
      </c>
      <c r="CB27" s="24">
        <f t="shared" si="53"/>
        <v>1.9816107933917388</v>
      </c>
      <c r="CC27" s="24">
        <f t="shared" si="53"/>
        <v>1.9816101659343046</v>
      </c>
      <c r="CD27" s="24">
        <f t="shared" si="53"/>
        <v>1.981615403152182</v>
      </c>
      <c r="CE27" s="24">
        <f t="shared" si="53"/>
        <v>1.981571687577091</v>
      </c>
      <c r="CF27" s="24">
        <f t="shared" si="53"/>
        <v>1.9819364513819844</v>
      </c>
      <c r="CG27" s="24">
        <f t="shared" si="53"/>
        <v>1.978883432549281</v>
      </c>
      <c r="CH27" s="24">
        <f t="shared" si="53"/>
        <v>2.0038109509922384</v>
      </c>
      <c r="CI27" s="24">
        <f t="shared" si="8"/>
        <v>1.7065719588138086</v>
      </c>
      <c r="CK27" s="24">
        <v>20000</v>
      </c>
      <c r="CL27" s="24">
        <f t="shared" si="14"/>
        <v>-1.0830380911642842E-2</v>
      </c>
      <c r="CM27" s="24">
        <f t="shared" si="15"/>
        <v>-8.9936011920930259E-3</v>
      </c>
      <c r="CN27" s="136">
        <f t="shared" si="16"/>
        <v>-1.8367797195498151E-3</v>
      </c>
      <c r="CO27" s="24">
        <f t="shared" si="17"/>
        <v>1</v>
      </c>
      <c r="CP27" s="24">
        <f t="shared" si="18"/>
        <v>-0.18367797195498151</v>
      </c>
      <c r="CQ27" s="24">
        <f t="shared" si="9"/>
        <v>-1.9096683192072677</v>
      </c>
      <c r="CR27" s="24">
        <f t="shared" si="19"/>
        <v>-1.4127671735684348</v>
      </c>
      <c r="CS27" s="24">
        <f t="shared" ref="CS27:CY27" si="60">$CZ27+$AY$7*SIN(CT27)</f>
        <v>-1.9096683192072677</v>
      </c>
      <c r="CT27" s="24">
        <f t="shared" si="60"/>
        <v>-1.9096683192072677</v>
      </c>
      <c r="CU27" s="24">
        <f t="shared" si="60"/>
        <v>-1.9096683192072677</v>
      </c>
      <c r="CV27" s="24">
        <f t="shared" si="60"/>
        <v>-1.9096683192072677</v>
      </c>
      <c r="CW27" s="24">
        <f t="shared" si="60"/>
        <v>-1.9096683192072677</v>
      </c>
      <c r="CX27" s="24">
        <f t="shared" si="60"/>
        <v>-1.9096683192072677</v>
      </c>
      <c r="CY27" s="24">
        <f t="shared" si="60"/>
        <v>-1.9096683192072677</v>
      </c>
      <c r="CZ27" s="24">
        <f t="shared" si="21"/>
        <v>-1.9096683192072677</v>
      </c>
    </row>
    <row r="28" spans="1:104" s="129" customFormat="1" ht="12.95" customHeight="1" x14ac:dyDescent="0.2">
      <c r="A28" s="129" t="s">
        <v>609</v>
      </c>
      <c r="B28" s="131"/>
      <c r="C28" s="130">
        <v>39646.461000000003</v>
      </c>
      <c r="D28" s="130"/>
      <c r="E28" s="129">
        <f>(C28-C$7)/C$8</f>
        <v>-1583.9974484496854</v>
      </c>
      <c r="F28" s="199">
        <f>ROUND(2*E28,0)/2</f>
        <v>-1584</v>
      </c>
      <c r="G28" s="130">
        <f>C28-(C$7+F28*C$8)</f>
        <v>6.0560000565601513E-4</v>
      </c>
      <c r="I28" s="129">
        <f>G28</f>
        <v>6.0560000565601513E-4</v>
      </c>
      <c r="J28" s="199"/>
      <c r="K28" s="199"/>
      <c r="M28" s="199"/>
      <c r="O28" s="199"/>
      <c r="P28" s="199">
        <f>+D$11+D$12*F28+D$13*F28^2</f>
        <v>1.1058107479906975E-2</v>
      </c>
      <c r="Q28" s="201">
        <f>+C28-15018.5</f>
        <v>24627.961000000003</v>
      </c>
      <c r="S28" s="131">
        <v>0.1</v>
      </c>
      <c r="U28" s="202">
        <f>+$C28-15018.5</f>
        <v>24627.961000000003</v>
      </c>
      <c r="Z28" s="24">
        <f>$F28</f>
        <v>-1584</v>
      </c>
      <c r="AA28" s="136">
        <f>AB$3+AB$4*Z28+AB$5*Z28^2+AH28</f>
        <v>2.0328004841371466E-3</v>
      </c>
      <c r="AB28" s="136">
        <f>+$G28-AH28</f>
        <v>9.6309070014258431E-3</v>
      </c>
      <c r="AC28" s="136">
        <f>IF(S28&gt;0,G28-AA28,-9999)</f>
        <v>-1.4272004784811314E-3</v>
      </c>
      <c r="AD28" s="136"/>
      <c r="AE28" s="136">
        <f>+(G28-AA28)^2*$S28</f>
        <v>2.0369012057767708E-7</v>
      </c>
      <c r="AF28" s="24"/>
      <c r="AG28" s="203"/>
      <c r="AH28" s="24">
        <f>$AB$6*($AB$11/AI28*AJ28+$AB$12)</f>
        <v>-9.025306995769828E-3</v>
      </c>
      <c r="AI28" s="24">
        <f>1+$AB$7*COS(AL28)</f>
        <v>0.98008160727425919</v>
      </c>
      <c r="AJ28" s="24">
        <f>SIN(AL28+RADIANS($AB$9))</f>
        <v>-0.79235873393437473</v>
      </c>
      <c r="AK28" s="24">
        <f>$AB$7*SIN(AL28)</f>
        <v>-0.29933803238349643</v>
      </c>
      <c r="AL28" s="24">
        <f>2*ATAN(AM28)</f>
        <v>-1.6372398469164631</v>
      </c>
      <c r="AM28" s="24">
        <f>SQRT((1+$AB$7)/(1-$AB$7))*TAN(AN28/2)</f>
        <v>-1.0687529084706411</v>
      </c>
      <c r="AN28" s="136">
        <f>$AU28+$AB$7*SIN(AO28)</f>
        <v>-1.3301267426948231</v>
      </c>
      <c r="AO28" s="136">
        <f>$AU28+$AB$7*SIN(AP28)</f>
        <v>-1.3301266815973274</v>
      </c>
      <c r="AP28" s="136">
        <f>$AU28+$AB$7*SIN(AQ28)</f>
        <v>-1.33012582715898</v>
      </c>
      <c r="AQ28" s="136">
        <f>$AU28+$AB$7*SIN(AR28)</f>
        <v>-1.3301138782920396</v>
      </c>
      <c r="AR28" s="136">
        <f>$AU28+$AB$7*SIN(AS28)</f>
        <v>-1.3299468406342938</v>
      </c>
      <c r="AS28" s="136">
        <f>$AU28+$AB$7*SIN(AT28)</f>
        <v>-1.3276235390747064</v>
      </c>
      <c r="AT28" s="136">
        <f>$AU28+$AB$7*SIN(AU28)</f>
        <v>-1.2973079279276254</v>
      </c>
      <c r="AU28" s="136">
        <f>RADIANS($AB$9)+$AB$18*(F28-AB$15)</f>
        <v>-1.0387731684981034</v>
      </c>
      <c r="AV28" s="136"/>
      <c r="AW28" s="24">
        <f t="shared" si="40"/>
        <v>-1584</v>
      </c>
      <c r="AX28" s="136">
        <f t="shared" si="41"/>
        <v>2.0328005043144595E-3</v>
      </c>
      <c r="AY28" s="136">
        <f t="shared" si="42"/>
        <v>-1.4272004986584444E-3</v>
      </c>
      <c r="AZ28" s="136">
        <f t="shared" si="58"/>
        <v>-1.4272004986584444E-3</v>
      </c>
      <c r="BA28" s="136"/>
      <c r="BB28" s="136">
        <f t="shared" si="43"/>
        <v>4.1322778903411211E-7</v>
      </c>
      <c r="BC28" s="24"/>
      <c r="BD28" s="203"/>
      <c r="BE28" s="24">
        <f t="shared" si="44"/>
        <v>-9.0253069755925151E-3</v>
      </c>
      <c r="BF28" s="24">
        <f t="shared" si="45"/>
        <v>0.98008160550685108</v>
      </c>
      <c r="BG28" s="24">
        <f t="shared" si="46"/>
        <v>-0.79235873033237014</v>
      </c>
      <c r="BH28" s="24">
        <f t="shared" si="47"/>
        <v>-0.29933803226589045</v>
      </c>
      <c r="BI28" s="24">
        <f t="shared" si="48"/>
        <v>-1.637239852820852</v>
      </c>
      <c r="BJ28" s="24">
        <f t="shared" si="49"/>
        <v>-1.0687529147949291</v>
      </c>
      <c r="BK28" s="136">
        <f t="shared" si="50"/>
        <v>-1.3301267484417203</v>
      </c>
      <c r="BL28" s="136">
        <f t="shared" si="50"/>
        <v>-1.3301267619668844</v>
      </c>
      <c r="BM28" s="136">
        <f t="shared" si="50"/>
        <v>-1.3301269511145275</v>
      </c>
      <c r="BN28" s="136">
        <f t="shared" si="50"/>
        <v>-1.3301295963347157</v>
      </c>
      <c r="BO28" s="136">
        <f t="shared" si="50"/>
        <v>-1.3301665925926733</v>
      </c>
      <c r="BP28" s="136">
        <f t="shared" si="50"/>
        <v>-1.3306846109818935</v>
      </c>
      <c r="BQ28" s="136">
        <f t="shared" si="50"/>
        <v>-1.3380565834096758</v>
      </c>
      <c r="BR28" s="136">
        <f t="shared" si="51"/>
        <v>-7.7848503316179576</v>
      </c>
      <c r="BS28" s="136"/>
      <c r="BT28" s="24">
        <v>21000</v>
      </c>
      <c r="BU28" s="24">
        <f t="shared" si="0"/>
        <v>-5.5728032548538198E-6</v>
      </c>
      <c r="BV28" s="24">
        <f t="shared" si="1"/>
        <v>-9.6516011920930265E-3</v>
      </c>
      <c r="BW28" s="24">
        <f t="shared" si="2"/>
        <v>9.6460283888381727E-3</v>
      </c>
      <c r="BX28" s="24">
        <f t="shared" si="3"/>
        <v>0.79143212515981709</v>
      </c>
      <c r="BY28" s="24">
        <f t="shared" si="4"/>
        <v>0.98401375738120067</v>
      </c>
      <c r="BZ28" s="24">
        <f t="shared" si="5"/>
        <v>2.3395309436252947</v>
      </c>
      <c r="CA28" s="24">
        <f t="shared" si="6"/>
        <v>2.358441208197692</v>
      </c>
      <c r="CB28" s="24">
        <f t="shared" si="53"/>
        <v>2.0936806117080029</v>
      </c>
      <c r="CC28" s="24">
        <f t="shared" si="53"/>
        <v>2.0936779710849405</v>
      </c>
      <c r="CD28" s="24">
        <f t="shared" si="53"/>
        <v>2.0936955968671858</v>
      </c>
      <c r="CE28" s="24">
        <f t="shared" si="53"/>
        <v>2.0935779370750818</v>
      </c>
      <c r="CF28" s="24">
        <f t="shared" si="53"/>
        <v>2.0943629131790806</v>
      </c>
      <c r="CG28" s="24">
        <f t="shared" si="53"/>
        <v>2.0891054839937859</v>
      </c>
      <c r="CH28" s="24">
        <f t="shared" si="53"/>
        <v>2.1234522094713544</v>
      </c>
      <c r="CI28" s="24">
        <f t="shared" si="8"/>
        <v>1.8337654876922329</v>
      </c>
      <c r="CK28" s="24">
        <v>21000</v>
      </c>
      <c r="CL28" s="24">
        <f t="shared" si="14"/>
        <v>-1.4063530860916326E-2</v>
      </c>
      <c r="CM28" s="24">
        <f t="shared" si="15"/>
        <v>-9.6516011920930265E-3</v>
      </c>
      <c r="CN28" s="136">
        <f t="shared" si="16"/>
        <v>-4.4119296688232999E-3</v>
      </c>
      <c r="CO28" s="24">
        <f t="shared" si="17"/>
        <v>1</v>
      </c>
      <c r="CP28" s="24">
        <f t="shared" si="18"/>
        <v>-0.44119296688232995</v>
      </c>
      <c r="CQ28" s="24">
        <f t="shared" si="9"/>
        <v>-1.6374675217456902</v>
      </c>
      <c r="CR28" s="24">
        <f t="shared" si="19"/>
        <v>-1.0689968043861673</v>
      </c>
      <c r="CS28" s="24">
        <f t="shared" ref="CS28:CY28" si="61">$CZ28+$AY$7*SIN(CT28)</f>
        <v>-1.6374675217456902</v>
      </c>
      <c r="CT28" s="24">
        <f t="shared" si="61"/>
        <v>-1.6374675217456902</v>
      </c>
      <c r="CU28" s="24">
        <f t="shared" si="61"/>
        <v>-1.6374675217456902</v>
      </c>
      <c r="CV28" s="24">
        <f t="shared" si="61"/>
        <v>-1.6374675217456902</v>
      </c>
      <c r="CW28" s="24">
        <f t="shared" si="61"/>
        <v>-1.6374675217456902</v>
      </c>
      <c r="CX28" s="24">
        <f t="shared" si="61"/>
        <v>-1.6374675217456902</v>
      </c>
      <c r="CY28" s="24">
        <f t="shared" si="61"/>
        <v>-1.6374675217456902</v>
      </c>
      <c r="CZ28" s="24">
        <f t="shared" si="21"/>
        <v>-1.6374675217456902</v>
      </c>
    </row>
    <row r="29" spans="1:104" s="129" customFormat="1" ht="12.95" customHeight="1" x14ac:dyDescent="0.2">
      <c r="A29" s="129" t="s">
        <v>609</v>
      </c>
      <c r="B29" s="131"/>
      <c r="C29" s="130">
        <v>39648.404000000002</v>
      </c>
      <c r="D29" s="130"/>
      <c r="E29" s="129">
        <f>(C29-C$7)/C$8</f>
        <v>-1575.8110841602693</v>
      </c>
      <c r="F29" s="199">
        <f>ROUND(2*E29,0)/2</f>
        <v>-1576</v>
      </c>
      <c r="G29" s="130">
        <f>C29-(C$7+F29*C$8)</f>
        <v>4.4838400004664436E-2</v>
      </c>
      <c r="I29" s="129">
        <f>G29</f>
        <v>4.4838400004664436E-2</v>
      </c>
      <c r="J29" s="199"/>
      <c r="K29" s="199"/>
      <c r="M29" s="199"/>
      <c r="O29" s="199"/>
      <c r="P29" s="199">
        <f>+D$11+D$12*F29+D$13*F29^2</f>
        <v>1.1048604119906975E-2</v>
      </c>
      <c r="Q29" s="201">
        <f>+C29-15018.5</f>
        <v>24629.904000000002</v>
      </c>
      <c r="S29" s="131">
        <v>0.1</v>
      </c>
      <c r="U29" s="202">
        <f>+$C29-15018.5</f>
        <v>24629.904000000002</v>
      </c>
      <c r="Z29" s="24">
        <f>$F29</f>
        <v>-1576</v>
      </c>
      <c r="AA29" s="136">
        <f>AB$3+AB$4*Z29+AB$5*Z29^2+AH29</f>
        <v>2.0194541440980377E-3</v>
      </c>
      <c r="AB29" s="136">
        <f>+$G29-AH29</f>
        <v>5.386754998047337E-2</v>
      </c>
      <c r="AC29" s="136">
        <f>IF(S29&gt;0,G29-AA29,-9999)</f>
        <v>4.28189458605664E-2</v>
      </c>
      <c r="AD29" s="136"/>
      <c r="AE29" s="136">
        <f>+(G29-AA29)^2*$S29</f>
        <v>1.8334621246101165E-4</v>
      </c>
      <c r="AF29" s="24"/>
      <c r="AG29" s="203"/>
      <c r="AH29" s="24">
        <f>$AB$6*($AB$11/AI29*AJ29+$AB$12)</f>
        <v>-9.0291499758089373E-3</v>
      </c>
      <c r="AI29" s="24">
        <f>1+$AB$7*COS(AL29)</f>
        <v>0.98041877415461909</v>
      </c>
      <c r="AJ29" s="24">
        <f>SIN(AL29+RADIANS($AB$9))</f>
        <v>-0.79304535678341836</v>
      </c>
      <c r="AK29" s="24">
        <f>$AB$7*SIN(AL29)</f>
        <v>-0.29936027724865599</v>
      </c>
      <c r="AL29" s="24">
        <f>2*ATAN(AM29)</f>
        <v>-1.636113513872623</v>
      </c>
      <c r="AM29" s="24">
        <f>SQRT((1+$AB$7)/(1-$AB$7))*TAN(AN29/2)</f>
        <v>-1.0675472002583994</v>
      </c>
      <c r="AN29" s="136">
        <f>$AU29+$AB$7*SIN(AO29)</f>
        <v>-1.329030641650998</v>
      </c>
      <c r="AO29" s="136">
        <f>$AU29+$AB$7*SIN(AP29)</f>
        <v>-1.329030579061822</v>
      </c>
      <c r="AP29" s="136">
        <f>$AU29+$AB$7*SIN(AQ29)</f>
        <v>-1.3290297076538771</v>
      </c>
      <c r="AQ29" s="136">
        <f>$AU29+$AB$7*SIN(AR29)</f>
        <v>-1.3290175756554481</v>
      </c>
      <c r="AR29" s="136">
        <f>$AU29+$AB$7*SIN(AS29)</f>
        <v>-1.3288487323505893</v>
      </c>
      <c r="AS29" s="136">
        <f>$AU29+$AB$7*SIN(AT29)</f>
        <v>-1.3265107845903281</v>
      </c>
      <c r="AT29" s="136">
        <f>$AU29+$AB$7*SIN(AU29)</f>
        <v>-1.2961353919601759</v>
      </c>
      <c r="AU29" s="136">
        <f>RADIANS($AB$9)+$AB$18*(F29-AB$15)</f>
        <v>-1.0377556202670766</v>
      </c>
      <c r="AV29" s="136"/>
      <c r="AW29" s="24">
        <f t="shared" si="40"/>
        <v>-1576</v>
      </c>
      <c r="AX29" s="136">
        <f t="shared" si="41"/>
        <v>2.0194541648161524E-3</v>
      </c>
      <c r="AY29" s="136">
        <f t="shared" si="42"/>
        <v>4.2818945839848285E-2</v>
      </c>
      <c r="AZ29" s="136">
        <f t="shared" si="58"/>
        <v>4.2818945839848285E-2</v>
      </c>
      <c r="BA29" s="136"/>
      <c r="BB29" s="136">
        <f t="shared" si="43"/>
        <v>4.0781951237933035E-7</v>
      </c>
      <c r="BC29" s="24"/>
      <c r="BD29" s="203"/>
      <c r="BE29" s="24">
        <f t="shared" si="44"/>
        <v>-9.0291499550908226E-3</v>
      </c>
      <c r="BF29" s="24">
        <f t="shared" si="45"/>
        <v>0.98041877233394947</v>
      </c>
      <c r="BG29" s="24">
        <f t="shared" si="46"/>
        <v>-0.79304535307857216</v>
      </c>
      <c r="BH29" s="24">
        <f t="shared" si="47"/>
        <v>-0.29936027712956553</v>
      </c>
      <c r="BI29" s="24">
        <f t="shared" si="48"/>
        <v>-1.6361135199544907</v>
      </c>
      <c r="BJ29" s="24">
        <f t="shared" si="49"/>
        <v>-1.067547206764955</v>
      </c>
      <c r="BK29" s="136">
        <f t="shared" si="50"/>
        <v>-1.329030647568604</v>
      </c>
      <c r="BL29" s="136">
        <f t="shared" si="50"/>
        <v>-1.3290306614508098</v>
      </c>
      <c r="BM29" s="136">
        <f t="shared" si="50"/>
        <v>-1.3290308547285519</v>
      </c>
      <c r="BN29" s="136">
        <f t="shared" si="50"/>
        <v>-1.329033545691678</v>
      </c>
      <c r="BO29" s="136">
        <f t="shared" si="50"/>
        <v>-1.3290710144254478</v>
      </c>
      <c r="BP29" s="136">
        <f t="shared" si="50"/>
        <v>-1.3295933186912416</v>
      </c>
      <c r="BQ29" s="136">
        <f t="shared" si="50"/>
        <v>-1.3369931993528119</v>
      </c>
      <c r="BR29" s="136">
        <f t="shared" si="51"/>
        <v>-7.7826727252382648</v>
      </c>
      <c r="BS29" s="136"/>
      <c r="BT29" s="24">
        <v>22000</v>
      </c>
      <c r="BU29" s="24">
        <f t="shared" si="0"/>
        <v>-6.0346432253061306E-4</v>
      </c>
      <c r="BV29" s="24">
        <f t="shared" si="1"/>
        <v>-1.0285601192093024E-2</v>
      </c>
      <c r="BW29" s="24">
        <f t="shared" si="2"/>
        <v>9.6821368695624108E-3</v>
      </c>
      <c r="BX29" s="24">
        <f t="shared" si="3"/>
        <v>0.77297294497585112</v>
      </c>
      <c r="BY29" s="24">
        <f t="shared" si="4"/>
        <v>0.96412997719077032</v>
      </c>
      <c r="BZ29" s="24">
        <f t="shared" si="5"/>
        <v>2.429133844049145</v>
      </c>
      <c r="CA29" s="24">
        <f t="shared" si="6"/>
        <v>2.6874198363479156</v>
      </c>
      <c r="CB29" s="24">
        <f t="shared" si="53"/>
        <v>2.2029817516620307</v>
      </c>
      <c r="CC29" s="24">
        <f t="shared" si="53"/>
        <v>2.2029743017932297</v>
      </c>
      <c r="CD29" s="24">
        <f t="shared" si="53"/>
        <v>2.2030163259059483</v>
      </c>
      <c r="CE29" s="24">
        <f t="shared" si="53"/>
        <v>2.2027792396850119</v>
      </c>
      <c r="CF29" s="24">
        <f t="shared" si="53"/>
        <v>2.2041157991560865</v>
      </c>
      <c r="CG29" s="24">
        <f t="shared" si="53"/>
        <v>2.1965488193241511</v>
      </c>
      <c r="CH29" s="24">
        <f t="shared" si="53"/>
        <v>2.2384131750254634</v>
      </c>
      <c r="CI29" s="24">
        <f t="shared" si="8"/>
        <v>1.9609590165706576</v>
      </c>
      <c r="CK29" s="24">
        <v>22000</v>
      </c>
      <c r="CL29" s="24">
        <f t="shared" si="14"/>
        <v>-1.6947799906549498E-2</v>
      </c>
      <c r="CM29" s="24">
        <f t="shared" si="15"/>
        <v>-1.0285601192093024E-2</v>
      </c>
      <c r="CN29" s="136">
        <f t="shared" si="16"/>
        <v>-6.6621987144564751E-3</v>
      </c>
      <c r="CO29" s="24">
        <f t="shared" si="17"/>
        <v>1</v>
      </c>
      <c r="CP29" s="24">
        <f t="shared" si="18"/>
        <v>-0.66621987144564754</v>
      </c>
      <c r="CQ29" s="24">
        <f t="shared" si="9"/>
        <v>-1.3652667242841119</v>
      </c>
      <c r="CR29" s="24">
        <f t="shared" si="19"/>
        <v>-0.81302608499985241</v>
      </c>
      <c r="CS29" s="24">
        <f t="shared" ref="CS29:CY29" si="62">$CZ29+$AY$7*SIN(CT29)</f>
        <v>-1.3652667242841119</v>
      </c>
      <c r="CT29" s="24">
        <f t="shared" si="62"/>
        <v>-1.3652667242841119</v>
      </c>
      <c r="CU29" s="24">
        <f t="shared" si="62"/>
        <v>-1.3652667242841119</v>
      </c>
      <c r="CV29" s="24">
        <f t="shared" si="62"/>
        <v>-1.3652667242841119</v>
      </c>
      <c r="CW29" s="24">
        <f t="shared" si="62"/>
        <v>-1.3652667242841119</v>
      </c>
      <c r="CX29" s="24">
        <f t="shared" si="62"/>
        <v>-1.3652667242841119</v>
      </c>
      <c r="CY29" s="24">
        <f t="shared" si="62"/>
        <v>-1.3652667242841119</v>
      </c>
      <c r="CZ29" s="24">
        <f t="shared" si="21"/>
        <v>-1.3652667242841119</v>
      </c>
    </row>
    <row r="30" spans="1:104" s="129" customFormat="1" ht="12.95" customHeight="1" x14ac:dyDescent="0.2">
      <c r="A30" s="129" t="s">
        <v>609</v>
      </c>
      <c r="B30" s="131"/>
      <c r="C30" s="130">
        <v>39666.398999999998</v>
      </c>
      <c r="D30" s="130"/>
      <c r="E30" s="129">
        <f>(C30-C$7)/C$8</f>
        <v>-1499.9934694469107</v>
      </c>
      <c r="F30" s="199">
        <f>ROUND(2*E30,0)/2</f>
        <v>-1500</v>
      </c>
      <c r="G30" s="130">
        <f>C30-(C$7+F30*C$8)</f>
        <v>1.5500000008614734E-3</v>
      </c>
      <c r="I30" s="129">
        <f>G30</f>
        <v>1.5500000008614734E-3</v>
      </c>
      <c r="K30" s="199"/>
      <c r="M30" s="199"/>
      <c r="N30" s="199"/>
      <c r="O30" s="199"/>
      <c r="P30" s="199">
        <f>+D$11+D$12*F30+D$13*F30^2</f>
        <v>1.0958398807906975E-2</v>
      </c>
      <c r="Q30" s="201">
        <f>+C30-15018.5</f>
        <v>24647.898999999998</v>
      </c>
      <c r="S30" s="131">
        <v>0.1</v>
      </c>
      <c r="U30" s="202">
        <f>+$C30-15018.5</f>
        <v>24647.898999999998</v>
      </c>
      <c r="Z30" s="24">
        <f>$F30</f>
        <v>-1500</v>
      </c>
      <c r="AA30" s="136">
        <f>AB$3+AB$4*Z30+AB$5*Z30^2+AH30</f>
        <v>1.8932179873816651E-3</v>
      </c>
      <c r="AB30" s="136">
        <f>+$G30-AH30</f>
        <v>1.0615180821386783E-2</v>
      </c>
      <c r="AC30" s="136">
        <f>IF(S30&gt;0,G30-AA30,-9999)</f>
        <v>-3.4321798652019175E-4</v>
      </c>
      <c r="AD30" s="136"/>
      <c r="AE30" s="136">
        <f>+(G30-AA30)^2*$S30</f>
        <v>1.1779858627097452E-8</v>
      </c>
      <c r="AF30" s="24"/>
      <c r="AG30" s="203"/>
      <c r="AH30" s="24">
        <f>$AB$6*($AB$11/AI30*AJ30+$AB$12)</f>
        <v>-9.06518082052531E-3</v>
      </c>
      <c r="AI30" s="24">
        <f>1+$AB$7*COS(AL30)</f>
        <v>0.98363465687352281</v>
      </c>
      <c r="AJ30" s="24">
        <f>SIN(AL30+RADIANS($AB$9))</f>
        <v>-0.79954126983278107</v>
      </c>
      <c r="AK30" s="24">
        <f>$AB$7*SIN(AL30)</f>
        <v>-0.29955329332917147</v>
      </c>
      <c r="AL30" s="24">
        <f>2*ATAN(AM30)</f>
        <v>-1.6253745626421505</v>
      </c>
      <c r="AM30" s="24">
        <f>SQRT((1+$AB$7)/(1-$AB$7))*TAN(AN30/2)</f>
        <v>-1.0561237354811233</v>
      </c>
      <c r="AN30" s="136">
        <f>$AU30+$AB$7*SIN(AO30)</f>
        <v>-1.3185988302186691</v>
      </c>
      <c r="AO30" s="136">
        <f>$AU30+$AB$7*SIN(AP30)</f>
        <v>-1.3185987519131297</v>
      </c>
      <c r="AP30" s="136">
        <f>$AU30+$AB$7*SIN(AQ30)</f>
        <v>-1.3185977058858112</v>
      </c>
      <c r="AQ30" s="136">
        <f>$AU30+$AB$7*SIN(AR30)</f>
        <v>-1.3185837331672285</v>
      </c>
      <c r="AR30" s="136">
        <f>$AU30+$AB$7*SIN(AS30)</f>
        <v>-1.3183971597177817</v>
      </c>
      <c r="AS30" s="136">
        <f>$AU30+$AB$7*SIN(AT30)</f>
        <v>-1.3159187091068012</v>
      </c>
      <c r="AT30" s="136">
        <f>$AU30+$AB$7*SIN(AU30)</f>
        <v>-1.2849829801233921</v>
      </c>
      <c r="AU30" s="136">
        <f>RADIANS($AB$9)+$AB$18*(F30-AB$15)</f>
        <v>-1.0280889120723158</v>
      </c>
      <c r="AV30" s="136"/>
      <c r="AW30" s="24">
        <f t="shared" si="40"/>
        <v>-1500</v>
      </c>
      <c r="AX30" s="136">
        <f t="shared" si="41"/>
        <v>1.8932180138118964E-3</v>
      </c>
      <c r="AY30" s="136">
        <f t="shared" si="42"/>
        <v>-3.4321801295042302E-4</v>
      </c>
      <c r="AZ30" s="136">
        <f t="shared" si="58"/>
        <v>-3.4321801295042302E-4</v>
      </c>
      <c r="BA30" s="136"/>
      <c r="BB30" s="136">
        <f t="shared" si="43"/>
        <v>3.5842744478218623E-7</v>
      </c>
      <c r="BC30" s="24"/>
      <c r="BD30" s="203"/>
      <c r="BE30" s="24">
        <f t="shared" si="44"/>
        <v>-9.0651807940950787E-3</v>
      </c>
      <c r="BF30" s="24">
        <f t="shared" si="45"/>
        <v>0.98363465447716358</v>
      </c>
      <c r="BG30" s="24">
        <f t="shared" si="46"/>
        <v>-0.79954126502802636</v>
      </c>
      <c r="BH30" s="24">
        <f t="shared" si="47"/>
        <v>-0.29955329319825241</v>
      </c>
      <c r="BI30" s="24">
        <f t="shared" si="48"/>
        <v>-1.6253745706419263</v>
      </c>
      <c r="BJ30" s="24">
        <f t="shared" si="49"/>
        <v>-1.0561237439424755</v>
      </c>
      <c r="BK30" s="136">
        <f t="shared" si="50"/>
        <v>-1.3185988379769356</v>
      </c>
      <c r="BL30" s="136">
        <f t="shared" si="50"/>
        <v>-1.3185988555504533</v>
      </c>
      <c r="BM30" s="136">
        <f t="shared" si="50"/>
        <v>-1.3185990903031042</v>
      </c>
      <c r="BN30" s="136">
        <f t="shared" si="50"/>
        <v>-1.3186022262242998</v>
      </c>
      <c r="BO30" s="136">
        <f t="shared" si="50"/>
        <v>-1.3186441207931028</v>
      </c>
      <c r="BP30" s="136">
        <f t="shared" si="50"/>
        <v>-1.3192044692566862</v>
      </c>
      <c r="BQ30" s="136">
        <f t="shared" si="50"/>
        <v>-1.3268203128857581</v>
      </c>
      <c r="BR30" s="136">
        <f t="shared" si="51"/>
        <v>-7.7619854646311852</v>
      </c>
      <c r="BS30" s="136"/>
      <c r="BT30" s="24">
        <v>23000</v>
      </c>
      <c r="BU30" s="24">
        <f t="shared" si="0"/>
        <v>-1.2899277697420372E-3</v>
      </c>
      <c r="BV30" s="24">
        <f t="shared" si="1"/>
        <v>-1.0895601192093027E-2</v>
      </c>
      <c r="BW30" s="24">
        <f t="shared" si="2"/>
        <v>9.6056734223509896E-3</v>
      </c>
      <c r="BX30" s="24">
        <f t="shared" si="3"/>
        <v>0.75701890522064508</v>
      </c>
      <c r="BY30" s="24">
        <f t="shared" si="4"/>
        <v>0.9378695770677522</v>
      </c>
      <c r="BZ30" s="24">
        <f t="shared" si="5"/>
        <v>2.5148409905234881</v>
      </c>
      <c r="CA30" s="24">
        <f t="shared" si="6"/>
        <v>3.0859075939216933</v>
      </c>
      <c r="CB30" s="24">
        <f t="shared" si="53"/>
        <v>2.3098813558496745</v>
      </c>
      <c r="CC30" s="24">
        <f t="shared" si="53"/>
        <v>2.3098652762873844</v>
      </c>
      <c r="CD30" s="24">
        <f t="shared" si="53"/>
        <v>2.3099448430867526</v>
      </c>
      <c r="CE30" s="24">
        <f t="shared" si="53"/>
        <v>2.309551053316115</v>
      </c>
      <c r="CF30" s="24">
        <f t="shared" si="53"/>
        <v>2.3114983274927816</v>
      </c>
      <c r="CG30" s="24">
        <f t="shared" si="53"/>
        <v>2.3018281111747729</v>
      </c>
      <c r="CH30" s="24">
        <f t="shared" si="53"/>
        <v>2.3488914817719659</v>
      </c>
      <c r="CI30" s="24">
        <f t="shared" si="8"/>
        <v>2.0881525454490819</v>
      </c>
      <c r="CK30" s="24">
        <v>23000</v>
      </c>
      <c r="CL30" s="24">
        <f t="shared" si="14"/>
        <v>-1.9317485171149451E-2</v>
      </c>
      <c r="CM30" s="24">
        <f t="shared" si="15"/>
        <v>-1.0895601192093027E-2</v>
      </c>
      <c r="CN30" s="136">
        <f t="shared" si="16"/>
        <v>-8.4218839790564243E-3</v>
      </c>
      <c r="CO30" s="24">
        <f t="shared" si="17"/>
        <v>1</v>
      </c>
      <c r="CP30" s="24">
        <f t="shared" si="18"/>
        <v>-0.84218839790564248</v>
      </c>
      <c r="CQ30" s="24">
        <f t="shared" si="9"/>
        <v>-1.0930659268225345</v>
      </c>
      <c r="CR30" s="24">
        <f t="shared" si="19"/>
        <v>-0.60834502403319901</v>
      </c>
      <c r="CS30" s="24">
        <f t="shared" ref="CS30:CY30" si="63">$CZ30+$AY$7*SIN(CT30)</f>
        <v>-1.0930659268225345</v>
      </c>
      <c r="CT30" s="24">
        <f t="shared" si="63"/>
        <v>-1.0930659268225345</v>
      </c>
      <c r="CU30" s="24">
        <f t="shared" si="63"/>
        <v>-1.0930659268225345</v>
      </c>
      <c r="CV30" s="24">
        <f t="shared" si="63"/>
        <v>-1.0930659268225345</v>
      </c>
      <c r="CW30" s="24">
        <f t="shared" si="63"/>
        <v>-1.0930659268225345</v>
      </c>
      <c r="CX30" s="24">
        <f t="shared" si="63"/>
        <v>-1.0930659268225345</v>
      </c>
      <c r="CY30" s="24">
        <f t="shared" si="63"/>
        <v>-1.0930659268225345</v>
      </c>
      <c r="CZ30" s="24">
        <f t="shared" si="21"/>
        <v>-1.0930659268225345</v>
      </c>
    </row>
    <row r="31" spans="1:104" s="129" customFormat="1" ht="12.95" customHeight="1" x14ac:dyDescent="0.2">
      <c r="A31" s="129" t="s">
        <v>611</v>
      </c>
      <c r="B31" s="131"/>
      <c r="C31" s="130">
        <v>39670.43</v>
      </c>
      <c r="D31" s="130"/>
      <c r="E31" s="129">
        <f>(C31-C$7)/C$8</f>
        <v>-1483.009818159896</v>
      </c>
      <c r="F31" s="199">
        <f>ROUND(2*E31,0)/2</f>
        <v>-1483</v>
      </c>
      <c r="G31" s="130">
        <f>C31-(C$7+F31*C$8)</f>
        <v>-2.3302999979932792E-3</v>
      </c>
      <c r="I31" s="129">
        <f>G31</f>
        <v>-2.3302999979932792E-3</v>
      </c>
      <c r="K31" s="199"/>
      <c r="M31" s="199"/>
      <c r="N31" s="199"/>
      <c r="O31" s="199"/>
      <c r="P31" s="199">
        <f>+D$11+D$12*F31+D$13*F31^2</f>
        <v>1.0938240275906976E-2</v>
      </c>
      <c r="Q31" s="201">
        <f>+C31-15018.5</f>
        <v>24651.93</v>
      </c>
      <c r="S31" s="131">
        <v>0.1</v>
      </c>
      <c r="U31" s="202">
        <f>+$C31-15018.5</f>
        <v>24651.93</v>
      </c>
      <c r="Z31" s="24">
        <f>$F31</f>
        <v>-1483</v>
      </c>
      <c r="AA31" s="136">
        <f>AB$3+AB$4*Z31+AB$5*Z31^2+AH31</f>
        <v>1.8651189416995298E-3</v>
      </c>
      <c r="AB31" s="136">
        <f>+$G31-AH31</f>
        <v>6.7428213362141672E-3</v>
      </c>
      <c r="AC31" s="136">
        <f>IF(S31&gt;0,G31-AA31,-9999)</f>
        <v>-4.195418939692809E-3</v>
      </c>
      <c r="AD31" s="136"/>
      <c r="AE31" s="136">
        <f>+(G31-AA31)^2*$S31</f>
        <v>1.7601540079533136E-6</v>
      </c>
      <c r="AF31" s="24"/>
      <c r="AG31" s="203"/>
      <c r="AH31" s="24">
        <f>$AB$6*($AB$11/AI31*AJ31+$AB$12)</f>
        <v>-9.0731213342074464E-3</v>
      </c>
      <c r="AI31" s="24">
        <f>1+$AB$7*COS(AL31)</f>
        <v>0.98435716166013354</v>
      </c>
      <c r="AJ31" s="24">
        <f>SIN(AL31+RADIANS($AB$9))</f>
        <v>-0.80098748755505866</v>
      </c>
      <c r="AK31" s="24">
        <f>$AB$7*SIN(AL31)</f>
        <v>-0.29959189176056283</v>
      </c>
      <c r="AL31" s="24">
        <f>2*ATAN(AM31)</f>
        <v>-1.6229627784723881</v>
      </c>
      <c r="AM31" s="24">
        <f>SQRT((1+$AB$7)/(1-$AB$7))*TAN(AN31/2)</f>
        <v>-1.0535760380061681</v>
      </c>
      <c r="AN31" s="136">
        <f>$AU31+$AB$7*SIN(AO31)</f>
        <v>-1.3162607152278147</v>
      </c>
      <c r="AO31" s="136">
        <f>$AU31+$AB$7*SIN(AP31)</f>
        <v>-1.3162606329993933</v>
      </c>
      <c r="AP31" s="136">
        <f>$AU31+$AB$7*SIN(AQ31)</f>
        <v>-1.3162595444433109</v>
      </c>
      <c r="AQ31" s="136">
        <f>$AU31+$AB$7*SIN(AR31)</f>
        <v>-1.3162451343521036</v>
      </c>
      <c r="AR31" s="136">
        <f>$AU31+$AB$7*SIN(AS31)</f>
        <v>-1.3160544515518899</v>
      </c>
      <c r="AS31" s="136">
        <f>$AU31+$AB$7*SIN(AT31)</f>
        <v>-1.3135442448305694</v>
      </c>
      <c r="AT31" s="136">
        <f>$AU31+$AB$7*SIN(AU31)</f>
        <v>-1.2824850713679647</v>
      </c>
      <c r="AU31" s="136">
        <f>RADIANS($AB$9)+$AB$18*(F31-AB$15)</f>
        <v>-1.025926622081383</v>
      </c>
      <c r="AV31" s="136"/>
      <c r="AW31" s="24">
        <f t="shared" si="40"/>
        <v>-1483</v>
      </c>
      <c r="AX31" s="136">
        <f t="shared" si="41"/>
        <v>1.8651189695571436E-3</v>
      </c>
      <c r="AY31" s="136">
        <f t="shared" si="42"/>
        <v>-4.1954189675504228E-3</v>
      </c>
      <c r="AZ31" s="136">
        <f t="shared" si="58"/>
        <v>-4.1954189675504228E-3</v>
      </c>
      <c r="BA31" s="136"/>
      <c r="BB31" s="136">
        <f t="shared" si="43"/>
        <v>3.4786687706019011E-7</v>
      </c>
      <c r="BC31" s="24"/>
      <c r="BD31" s="203"/>
      <c r="BE31" s="24">
        <f t="shared" si="44"/>
        <v>-9.0731213063498326E-3</v>
      </c>
      <c r="BF31" s="24">
        <f t="shared" si="45"/>
        <v>0.98435715911634258</v>
      </c>
      <c r="BG31" s="24">
        <f t="shared" si="46"/>
        <v>-0.80098748247174523</v>
      </c>
      <c r="BH31" s="24">
        <f t="shared" si="47"/>
        <v>-0.2995918916277418</v>
      </c>
      <c r="BI31" s="24">
        <f t="shared" si="48"/>
        <v>-1.6229627869632417</v>
      </c>
      <c r="BJ31" s="24">
        <f t="shared" si="49"/>
        <v>-1.0535760469641138</v>
      </c>
      <c r="BK31" s="136">
        <f t="shared" ref="BK31:BQ40" si="64">$AU31+$AB$7*SIN(BL31)</f>
        <v>-1.3162607234562893</v>
      </c>
      <c r="BL31" s="136">
        <f t="shared" si="64"/>
        <v>-1.3162607419298151</v>
      </c>
      <c r="BM31" s="136">
        <f t="shared" si="64"/>
        <v>-1.3162609864867281</v>
      </c>
      <c r="BN31" s="136">
        <f t="shared" si="64"/>
        <v>-1.3162642240107563</v>
      </c>
      <c r="BO31" s="136">
        <f t="shared" si="64"/>
        <v>-1.3163070872052676</v>
      </c>
      <c r="BP31" s="136">
        <f t="shared" si="64"/>
        <v>-1.3168752416487615</v>
      </c>
      <c r="BQ31" s="136">
        <f t="shared" si="64"/>
        <v>-1.3245272937649566</v>
      </c>
      <c r="BR31" s="136">
        <f t="shared" si="51"/>
        <v>-7.7573580510743385</v>
      </c>
      <c r="BS31" s="136"/>
      <c r="BT31" s="24">
        <v>24000</v>
      </c>
      <c r="BU31" s="24">
        <f t="shared" si="0"/>
        <v>-2.0574295871204715E-3</v>
      </c>
      <c r="BV31" s="24">
        <f t="shared" si="1"/>
        <v>-1.1481601192093025E-2</v>
      </c>
      <c r="BW31" s="24">
        <f t="shared" si="2"/>
        <v>9.4241716049725532E-3</v>
      </c>
      <c r="BX31" s="24">
        <f t="shared" si="3"/>
        <v>0.74335729508332515</v>
      </c>
      <c r="BY31" s="24">
        <f t="shared" si="4"/>
        <v>0.90611777837338225</v>
      </c>
      <c r="BZ31" s="24">
        <f t="shared" si="5"/>
        <v>2.5972650560771968</v>
      </c>
      <c r="CA31" s="24">
        <f t="shared" si="6"/>
        <v>3.5830854944273693</v>
      </c>
      <c r="CB31" s="24">
        <f t="shared" si="53"/>
        <v>2.4147144747745233</v>
      </c>
      <c r="CC31" s="24">
        <f t="shared" si="53"/>
        <v>2.4146860411224798</v>
      </c>
      <c r="CD31" s="24">
        <f t="shared" si="53"/>
        <v>2.4148128735882008</v>
      </c>
      <c r="CE31" s="24">
        <f t="shared" si="53"/>
        <v>2.4142470083347556</v>
      </c>
      <c r="CF31" s="24">
        <f t="shared" si="53"/>
        <v>2.4167694325436591</v>
      </c>
      <c r="CG31" s="24">
        <f t="shared" si="53"/>
        <v>2.405481277818776</v>
      </c>
      <c r="CH31" s="24">
        <f t="shared" si="53"/>
        <v>2.455157187431849</v>
      </c>
      <c r="CI31" s="24">
        <f t="shared" si="8"/>
        <v>2.2153460743275062</v>
      </c>
      <c r="CK31" s="24">
        <v>24000</v>
      </c>
      <c r="CL31" s="24">
        <f t="shared" si="14"/>
        <v>-2.1043008855023321E-2</v>
      </c>
      <c r="CM31" s="24">
        <f t="shared" si="15"/>
        <v>-1.1481601192093025E-2</v>
      </c>
      <c r="CN31" s="136">
        <f t="shared" si="16"/>
        <v>-9.5614076629302967E-3</v>
      </c>
      <c r="CO31" s="24">
        <f t="shared" si="17"/>
        <v>1</v>
      </c>
      <c r="CP31" s="24">
        <f t="shared" si="18"/>
        <v>-0.95614076629302958</v>
      </c>
      <c r="CQ31" s="24">
        <f t="shared" si="9"/>
        <v>-0.82086512936095701</v>
      </c>
      <c r="CR31" s="24">
        <f t="shared" si="19"/>
        <v>-0.43514557933929748</v>
      </c>
      <c r="CS31" s="24">
        <f t="shared" ref="CS31:CY31" si="65">$CZ31+$AY$7*SIN(CT31)</f>
        <v>-0.82086512936095701</v>
      </c>
      <c r="CT31" s="24">
        <f t="shared" si="65"/>
        <v>-0.82086512936095701</v>
      </c>
      <c r="CU31" s="24">
        <f t="shared" si="65"/>
        <v>-0.82086512936095701</v>
      </c>
      <c r="CV31" s="24">
        <f t="shared" si="65"/>
        <v>-0.82086512936095701</v>
      </c>
      <c r="CW31" s="24">
        <f t="shared" si="65"/>
        <v>-0.82086512936095701</v>
      </c>
      <c r="CX31" s="24">
        <f t="shared" si="65"/>
        <v>-0.82086512936095701</v>
      </c>
      <c r="CY31" s="24">
        <f t="shared" si="65"/>
        <v>-0.82086512936095701</v>
      </c>
      <c r="CZ31" s="24">
        <f t="shared" si="21"/>
        <v>-0.82086512936095701</v>
      </c>
    </row>
    <row r="32" spans="1:104" s="129" customFormat="1" ht="12.95" customHeight="1" x14ac:dyDescent="0.2">
      <c r="A32" s="129" t="s">
        <v>612</v>
      </c>
      <c r="B32" s="131"/>
      <c r="C32" s="130">
        <v>39914.423000000003</v>
      </c>
      <c r="D32" s="130"/>
      <c r="E32" s="129">
        <f>(C32-C$7)/C$8</f>
        <v>-455.00385723955895</v>
      </c>
      <c r="F32" s="199">
        <f>ROUND(2*E32,0)/2</f>
        <v>-455</v>
      </c>
      <c r="G32" s="130">
        <f>C32-(C$7+F32*C$8)</f>
        <v>-9.1549999342532828E-4</v>
      </c>
      <c r="I32" s="129">
        <f>G32</f>
        <v>-9.1549999342532828E-4</v>
      </c>
      <c r="K32" s="199"/>
      <c r="M32" s="199"/>
      <c r="N32" s="199"/>
      <c r="O32" s="199"/>
      <c r="P32" s="199">
        <f>+D$11+D$12*F32+D$13*F32^2</f>
        <v>9.7321331079069737E-3</v>
      </c>
      <c r="Q32" s="201">
        <f>+C32-15018.5</f>
        <v>24895.923000000003</v>
      </c>
      <c r="S32" s="131">
        <v>0.1</v>
      </c>
      <c r="U32" s="202">
        <f>+$C32-15018.5</f>
        <v>24895.923000000003</v>
      </c>
      <c r="Z32" s="24">
        <f>$F32</f>
        <v>-455</v>
      </c>
      <c r="AA32" s="136">
        <f>AB$3+AB$4*Z32+AB$5*Z32^2+AH32</f>
        <v>2.6569945251456173E-4</v>
      </c>
      <c r="AB32" s="136">
        <f>+$G32-AH32</f>
        <v>8.5509336619670837E-3</v>
      </c>
      <c r="AC32" s="136">
        <f>IF(S32&gt;0,G32-AA32,-9999)</f>
        <v>-1.18119944593989E-3</v>
      </c>
      <c r="AD32" s="136"/>
      <c r="AE32" s="136">
        <f>+(G32-AA32)^2*$S32</f>
        <v>1.3952321310887031E-7</v>
      </c>
      <c r="AF32" s="24"/>
      <c r="AG32" s="203"/>
      <c r="AH32" s="24">
        <f>$AB$6*($AB$11/AI32*AJ32+$AB$12)</f>
        <v>-9.466433655392412E-3</v>
      </c>
      <c r="AI32" s="24">
        <f>1+$AB$7*COS(AL32)</f>
        <v>1.0301208512773425</v>
      </c>
      <c r="AJ32" s="24">
        <f>SIN(AL32+RADIANS($AB$9))</f>
        <v>-0.88274914023005779</v>
      </c>
      <c r="AK32" s="24">
        <f>$AB$7*SIN(AL32)</f>
        <v>-0.29848406040914183</v>
      </c>
      <c r="AL32" s="24">
        <f>2*ATAN(AM32)</f>
        <v>-1.4702240303722804</v>
      </c>
      <c r="AM32" s="24">
        <f>SQRT((1+$AB$7)/(1-$AB$7))*TAN(AN32/2)</f>
        <v>-0.9041660326944273</v>
      </c>
      <c r="AN32" s="136">
        <f>$AU32+$AB$7*SIN(AO32)</f>
        <v>-1.1715815184700742</v>
      </c>
      <c r="AO32" s="136">
        <f>$AU32+$AB$7*SIN(AP32)</f>
        <v>-1.1715806664816841</v>
      </c>
      <c r="AP32" s="136">
        <f>$AU32+$AB$7*SIN(AQ32)</f>
        <v>-1.1715733601595597</v>
      </c>
      <c r="AQ32" s="136">
        <f>$AU32+$AB$7*SIN(AR32)</f>
        <v>-1.1715107091681363</v>
      </c>
      <c r="AR32" s="136">
        <f>$AU32+$AB$7*SIN(AS32)</f>
        <v>-1.1709738644665886</v>
      </c>
      <c r="AS32" s="136">
        <f>$AU32+$AB$7*SIN(AT32)</f>
        <v>-1.1664013859620281</v>
      </c>
      <c r="AT32" s="136">
        <f>$AU32+$AB$7*SIN(AU32)</f>
        <v>-1.1292666109653391</v>
      </c>
      <c r="AU32" s="136">
        <f>RADIANS($AB$9)+$AB$18*(F32-AB$15)</f>
        <v>-0.89517167439436207</v>
      </c>
      <c r="AV32" s="136"/>
      <c r="AW32" s="24">
        <f t="shared" si="40"/>
        <v>-455</v>
      </c>
      <c r="AX32" s="136">
        <f t="shared" si="41"/>
        <v>2.6569969538322268E-4</v>
      </c>
      <c r="AY32" s="136">
        <f t="shared" si="42"/>
        <v>-1.181199688808551E-3</v>
      </c>
      <c r="AZ32" s="136">
        <f t="shared" si="58"/>
        <v>-1.181199688808551E-3</v>
      </c>
      <c r="BA32" s="136"/>
      <c r="BB32" s="136">
        <f t="shared" si="43"/>
        <v>7.0596328126737326E-9</v>
      </c>
      <c r="BC32" s="24"/>
      <c r="BD32" s="203"/>
      <c r="BE32" s="24">
        <f t="shared" si="44"/>
        <v>-9.4664334125237511E-3</v>
      </c>
      <c r="BF32" s="24">
        <f t="shared" si="45"/>
        <v>1.0301208129420463</v>
      </c>
      <c r="BG32" s="24">
        <f t="shared" si="46"/>
        <v>-0.88274907988635232</v>
      </c>
      <c r="BH32" s="24">
        <f t="shared" si="47"/>
        <v>-0.29848406427766</v>
      </c>
      <c r="BI32" s="24">
        <f t="shared" si="48"/>
        <v>-1.4702241588055909</v>
      </c>
      <c r="BJ32" s="24">
        <f t="shared" si="49"/>
        <v>-0.90416614940924622</v>
      </c>
      <c r="BK32" s="136">
        <f t="shared" si="64"/>
        <v>-1.1715816374052184</v>
      </c>
      <c r="BL32" s="136">
        <f t="shared" si="64"/>
        <v>-1.1715816864334361</v>
      </c>
      <c r="BM32" s="136">
        <f t="shared" si="64"/>
        <v>-1.1715821068852896</v>
      </c>
      <c r="BN32" s="136">
        <f t="shared" si="64"/>
        <v>-1.1715857125763234</v>
      </c>
      <c r="BO32" s="136">
        <f t="shared" si="64"/>
        <v>-1.1716166353556874</v>
      </c>
      <c r="BP32" s="136">
        <f t="shared" si="64"/>
        <v>-1.1718819254558699</v>
      </c>
      <c r="BQ32" s="136">
        <f t="shared" si="64"/>
        <v>-1.1741647798616301</v>
      </c>
      <c r="BR32" s="136">
        <f t="shared" si="51"/>
        <v>-7.4775356312838364</v>
      </c>
      <c r="BS32" s="136"/>
      <c r="BT32" s="24">
        <v>25000</v>
      </c>
      <c r="BU32" s="24">
        <f t="shared" si="0"/>
        <v>-2.8987871538120099E-3</v>
      </c>
      <c r="BV32" s="24">
        <f t="shared" si="1"/>
        <v>-1.2043601192093027E-2</v>
      </c>
      <c r="BW32" s="24">
        <f t="shared" si="2"/>
        <v>9.1448140382810166E-3</v>
      </c>
      <c r="BX32" s="24">
        <f t="shared" si="3"/>
        <v>0.73180620142111685</v>
      </c>
      <c r="BY32" s="24">
        <f t="shared" si="4"/>
        <v>0.86957208488660032</v>
      </c>
      <c r="BZ32" s="24">
        <f t="shared" si="5"/>
        <v>2.6769445945432029</v>
      </c>
      <c r="CA32" s="24">
        <f t="shared" si="6"/>
        <v>4.2266116157706692</v>
      </c>
      <c r="CB32" s="24">
        <f t="shared" ref="CB32:CH41" si="66">$CI32+$AB$7*SIN(CC32)</f>
        <v>2.5177882150292104</v>
      </c>
      <c r="CC32" s="24">
        <f t="shared" si="66"/>
        <v>2.5177454125253744</v>
      </c>
      <c r="CD32" s="24">
        <f t="shared" si="66"/>
        <v>2.5179211881234815</v>
      </c>
      <c r="CE32" s="24">
        <f t="shared" si="66"/>
        <v>2.5171991944719045</v>
      </c>
      <c r="CF32" s="24">
        <f t="shared" si="66"/>
        <v>2.5201623764853149</v>
      </c>
      <c r="CG32" s="24">
        <f t="shared" si="66"/>
        <v>2.5079602945349242</v>
      </c>
      <c r="CH32" s="24">
        <f t="shared" si="66"/>
        <v>2.5575484101706398</v>
      </c>
      <c r="CI32" s="24">
        <f t="shared" si="8"/>
        <v>2.3425396032059305</v>
      </c>
      <c r="CK32" s="24">
        <v>25000</v>
      </c>
      <c r="CL32" s="24">
        <f t="shared" si="14"/>
        <v>-2.2040459946000509E-2</v>
      </c>
      <c r="CM32" s="24">
        <f t="shared" si="15"/>
        <v>-1.2043601192093027E-2</v>
      </c>
      <c r="CN32" s="136">
        <f t="shared" si="16"/>
        <v>-9.9968587539074824E-3</v>
      </c>
      <c r="CO32" s="24">
        <f t="shared" si="17"/>
        <v>1</v>
      </c>
      <c r="CP32" s="24">
        <f t="shared" si="18"/>
        <v>-0.99968587539074816</v>
      </c>
      <c r="CQ32" s="24">
        <f t="shared" si="9"/>
        <v>-0.54866433189937958</v>
      </c>
      <c r="CR32" s="24">
        <f t="shared" si="19"/>
        <v>-0.28142775226662059</v>
      </c>
      <c r="CS32" s="24">
        <f t="shared" ref="CS32:CY32" si="67">$CZ32+$AY$7*SIN(CT32)</f>
        <v>-0.54866433189937958</v>
      </c>
      <c r="CT32" s="24">
        <f t="shared" si="67"/>
        <v>-0.54866433189937958</v>
      </c>
      <c r="CU32" s="24">
        <f t="shared" si="67"/>
        <v>-0.54866433189937958</v>
      </c>
      <c r="CV32" s="24">
        <f t="shared" si="67"/>
        <v>-0.54866433189937958</v>
      </c>
      <c r="CW32" s="24">
        <f t="shared" si="67"/>
        <v>-0.54866433189937958</v>
      </c>
      <c r="CX32" s="24">
        <f t="shared" si="67"/>
        <v>-0.54866433189937958</v>
      </c>
      <c r="CY32" s="24">
        <f t="shared" si="67"/>
        <v>-0.54866433189937958</v>
      </c>
      <c r="CZ32" s="24">
        <f t="shared" si="21"/>
        <v>-0.54866433189937958</v>
      </c>
    </row>
    <row r="33" spans="1:104" s="129" customFormat="1" ht="12.95" customHeight="1" x14ac:dyDescent="0.2">
      <c r="A33" s="129" t="s">
        <v>612</v>
      </c>
      <c r="B33" s="131"/>
      <c r="C33" s="130">
        <v>39935.303999999996</v>
      </c>
      <c r="D33" s="130"/>
      <c r="E33" s="129">
        <f>(C33-C$7)/C$8</f>
        <v>-367.02677400368276</v>
      </c>
      <c r="F33" s="199">
        <f>ROUND(2*E33,0)/2</f>
        <v>-367</v>
      </c>
      <c r="G33" s="130">
        <f>C33-(C$7+F33*C$8)</f>
        <v>-6.3547000027028844E-3</v>
      </c>
      <c r="I33" s="129">
        <f>G33</f>
        <v>-6.3547000027028844E-3</v>
      </c>
      <c r="K33" s="199"/>
      <c r="M33" s="199"/>
      <c r="N33" s="199"/>
      <c r="O33" s="199"/>
      <c r="P33" s="199">
        <f>+D$11+D$12*F33+D$13*F33^2</f>
        <v>9.6300650759069753E-3</v>
      </c>
      <c r="Q33" s="201">
        <f>+C33-15018.5</f>
        <v>24916.803999999996</v>
      </c>
      <c r="S33" s="131">
        <v>0.1</v>
      </c>
      <c r="U33" s="202">
        <f>+$C33-15018.5</f>
        <v>24916.803999999996</v>
      </c>
      <c r="Z33" s="24">
        <f>$F33</f>
        <v>-367</v>
      </c>
      <c r="AA33" s="136">
        <f>AB$3+AB$4*Z33+AB$5*Z33^2+AH33</f>
        <v>1.3847003782423845E-4</v>
      </c>
      <c r="AB33" s="136">
        <f>+$G33-AH33</f>
        <v>3.1368950353798525E-3</v>
      </c>
      <c r="AC33" s="136">
        <f>IF(S33&gt;0,G33-AA33,-9999)</f>
        <v>-6.4931700405271228E-3</v>
      </c>
      <c r="AD33" s="136"/>
      <c r="AE33" s="136">
        <f>+(G33-AA33)^2*$S33</f>
        <v>4.2161257175198997E-6</v>
      </c>
      <c r="AF33" s="24"/>
      <c r="AG33" s="203"/>
      <c r="AH33" s="24">
        <f>$AB$6*($AB$11/AI33*AJ33+$AB$12)</f>
        <v>-9.4915950380827369E-3</v>
      </c>
      <c r="AI33" s="24">
        <f>1+$AB$7*COS(AL33)</f>
        <v>1.034218111020361</v>
      </c>
      <c r="AJ33" s="24">
        <f>SIN(AL33+RADIANS($AB$9))</f>
        <v>-0.88911983530978578</v>
      </c>
      <c r="AK33" s="24">
        <f>$AB$7*SIN(AL33)</f>
        <v>-0.29804214614412883</v>
      </c>
      <c r="AL33" s="24">
        <f>2*ATAN(AM33)</f>
        <v>-1.4564871810334108</v>
      </c>
      <c r="AM33" s="24">
        <f>SQRT((1+$AB$7)/(1-$AB$7))*TAN(AN33/2)</f>
        <v>-0.89175941194273478</v>
      </c>
      <c r="AN33" s="136">
        <f>$AU33+$AB$7*SIN(AO33)</f>
        <v>-1.1588858031708373</v>
      </c>
      <c r="AO33" s="136">
        <f>$AU33+$AB$7*SIN(AP33)</f>
        <v>-1.1588848060088546</v>
      </c>
      <c r="AP33" s="136">
        <f>$AU33+$AB$7*SIN(AQ33)</f>
        <v>-1.1588765039116653</v>
      </c>
      <c r="AQ33" s="136">
        <f>$AU33+$AB$7*SIN(AR33)</f>
        <v>-1.1588073890506061</v>
      </c>
      <c r="AR33" s="136">
        <f>$AU33+$AB$7*SIN(AS33)</f>
        <v>-1.1582324323521653</v>
      </c>
      <c r="AS33" s="136">
        <f>$AU33+$AB$7*SIN(AT33)</f>
        <v>-1.1534783920281619</v>
      </c>
      <c r="AT33" s="136">
        <f>$AU33+$AB$7*SIN(AU33)</f>
        <v>-1.1159589746897458</v>
      </c>
      <c r="AU33" s="136">
        <f>RADIANS($AB$9)+$AB$18*(F33-AB$15)</f>
        <v>-0.88397864385306146</v>
      </c>
      <c r="AV33" s="136"/>
      <c r="AW33" s="24">
        <f t="shared" si="40"/>
        <v>-367</v>
      </c>
      <c r="AX33" s="136">
        <f t="shared" si="41"/>
        <v>1.3847030725311696E-4</v>
      </c>
      <c r="AY33" s="136">
        <f t="shared" si="42"/>
        <v>-6.4931703099560013E-3</v>
      </c>
      <c r="AZ33" s="136">
        <f t="shared" si="58"/>
        <v>-6.4931703099560013E-3</v>
      </c>
      <c r="BA33" s="136"/>
      <c r="BB33" s="136">
        <f t="shared" si="43"/>
        <v>1.9174025990772614E-9</v>
      </c>
      <c r="BC33" s="24"/>
      <c r="BD33" s="203"/>
      <c r="BE33" s="24">
        <f t="shared" si="44"/>
        <v>-9.4915947686538583E-3</v>
      </c>
      <c r="BF33" s="24">
        <f t="shared" si="45"/>
        <v>1.0342180657168554</v>
      </c>
      <c r="BG33" s="24">
        <f t="shared" si="46"/>
        <v>-0.88911976574156848</v>
      </c>
      <c r="BH33" s="24">
        <f t="shared" si="47"/>
        <v>-0.2980421513454044</v>
      </c>
      <c r="BI33" s="24">
        <f t="shared" si="48"/>
        <v>-1.4564873330370982</v>
      </c>
      <c r="BJ33" s="24">
        <f t="shared" si="49"/>
        <v>-0.89175954838390248</v>
      </c>
      <c r="BK33" s="136">
        <f t="shared" si="64"/>
        <v>-1.1588859433755754</v>
      </c>
      <c r="BL33" s="136">
        <f t="shared" si="64"/>
        <v>-1.1588859733277017</v>
      </c>
      <c r="BM33" s="136">
        <f t="shared" si="64"/>
        <v>-1.1588862227039967</v>
      </c>
      <c r="BN33" s="136">
        <f t="shared" si="64"/>
        <v>-1.1588882989740283</v>
      </c>
      <c r="BO33" s="136">
        <f t="shared" si="64"/>
        <v>-1.1589055860733268</v>
      </c>
      <c r="BP33" s="136">
        <f t="shared" si="64"/>
        <v>-1.15904954565336</v>
      </c>
      <c r="BQ33" s="136">
        <f t="shared" si="64"/>
        <v>-1.160250228002218</v>
      </c>
      <c r="BR33" s="136">
        <f t="shared" si="51"/>
        <v>-7.4535819611072176</v>
      </c>
      <c r="BS33" s="136"/>
      <c r="BT33" s="24">
        <v>26000</v>
      </c>
      <c r="BU33" s="24">
        <f t="shared" si="0"/>
        <v>-3.8071567877022601E-3</v>
      </c>
      <c r="BV33" s="24">
        <f t="shared" si="1"/>
        <v>-1.2581601192093025E-2</v>
      </c>
      <c r="BW33" s="24">
        <f t="shared" si="2"/>
        <v>8.774444404390765E-3</v>
      </c>
      <c r="BX33" s="24">
        <f t="shared" si="3"/>
        <v>0.72221295303699196</v>
      </c>
      <c r="BY33" s="24">
        <f t="shared" si="4"/>
        <v>0.82877882523598778</v>
      </c>
      <c r="BZ33" s="24">
        <f t="shared" si="5"/>
        <v>2.7543578635602808</v>
      </c>
      <c r="CA33" s="24">
        <f t="shared" si="6"/>
        <v>5.1001241906026618</v>
      </c>
      <c r="CB33" s="24">
        <f t="shared" si="66"/>
        <v>2.6193858914419286</v>
      </c>
      <c r="CC33" s="24">
        <f t="shared" si="66"/>
        <v>2.6193298929782256</v>
      </c>
      <c r="CD33" s="24">
        <f t="shared" si="66"/>
        <v>2.6195452518850333</v>
      </c>
      <c r="CE33" s="24">
        <f t="shared" si="66"/>
        <v>2.6187168783798223</v>
      </c>
      <c r="CF33" s="24">
        <f t="shared" si="66"/>
        <v>2.6219010433730352</v>
      </c>
      <c r="CG33" s="24">
        <f t="shared" si="66"/>
        <v>2.6096292885817327</v>
      </c>
      <c r="CH33" s="24">
        <f t="shared" si="66"/>
        <v>2.6564658658279754</v>
      </c>
      <c r="CI33" s="24">
        <f t="shared" si="8"/>
        <v>2.4697331320843552</v>
      </c>
      <c r="CK33" s="24">
        <v>26000</v>
      </c>
      <c r="CL33" s="24">
        <f t="shared" si="14"/>
        <v>-2.2277773167762683E-2</v>
      </c>
      <c r="CM33" s="24">
        <f t="shared" si="15"/>
        <v>-1.2581601192093025E-2</v>
      </c>
      <c r="CN33" s="136">
        <f t="shared" si="16"/>
        <v>-9.6961719756696579E-3</v>
      </c>
      <c r="CO33" s="24">
        <f t="shared" si="17"/>
        <v>1</v>
      </c>
      <c r="CP33" s="24">
        <f t="shared" si="18"/>
        <v>-0.96961719756696585</v>
      </c>
      <c r="CQ33" s="24">
        <f t="shared" si="9"/>
        <v>-0.27646353443780214</v>
      </c>
      <c r="CR33" s="24">
        <f t="shared" si="19"/>
        <v>-0.13911899428990521</v>
      </c>
      <c r="CS33" s="24">
        <f t="shared" ref="CS33:CY33" si="68">$CZ33+$AY$7*SIN(CT33)</f>
        <v>-0.27646353443780214</v>
      </c>
      <c r="CT33" s="24">
        <f t="shared" si="68"/>
        <v>-0.27646353443780214</v>
      </c>
      <c r="CU33" s="24">
        <f t="shared" si="68"/>
        <v>-0.27646353443780214</v>
      </c>
      <c r="CV33" s="24">
        <f t="shared" si="68"/>
        <v>-0.27646353443780214</v>
      </c>
      <c r="CW33" s="24">
        <f t="shared" si="68"/>
        <v>-0.27646353443780214</v>
      </c>
      <c r="CX33" s="24">
        <f t="shared" si="68"/>
        <v>-0.27646353443780214</v>
      </c>
      <c r="CY33" s="24">
        <f t="shared" si="68"/>
        <v>-0.27646353443780214</v>
      </c>
      <c r="CZ33" s="24">
        <f t="shared" si="21"/>
        <v>-0.27646353443780214</v>
      </c>
    </row>
    <row r="34" spans="1:104" s="129" customFormat="1" ht="12.95" customHeight="1" x14ac:dyDescent="0.2">
      <c r="A34" s="129" t="s">
        <v>614</v>
      </c>
      <c r="B34" s="131"/>
      <c r="C34" s="130">
        <v>39990.370999999999</v>
      </c>
      <c r="D34" s="130"/>
      <c r="E34" s="129">
        <f>(C34-C$7)/C$8</f>
        <v>-135.0151824826043</v>
      </c>
      <c r="F34" s="199">
        <f>ROUND(2*E34,0)/2</f>
        <v>-135</v>
      </c>
      <c r="G34" s="130">
        <f>C34-(C$7+F34*C$8)</f>
        <v>-3.6035000011906959E-3</v>
      </c>
      <c r="I34" s="129">
        <f>G34</f>
        <v>-3.6035000011906959E-3</v>
      </c>
      <c r="K34" s="199"/>
      <c r="M34" s="199"/>
      <c r="N34" s="199"/>
      <c r="O34" s="199"/>
      <c r="P34" s="199">
        <f>+D$11+D$12*F34+D$13*F34^2</f>
        <v>9.3618675079069746E-3</v>
      </c>
      <c r="Q34" s="201">
        <f>+C34-15018.5</f>
        <v>24971.870999999999</v>
      </c>
      <c r="S34" s="131">
        <v>0.1</v>
      </c>
      <c r="U34" s="202">
        <f>+$C34-15018.5</f>
        <v>24971.870999999999</v>
      </c>
      <c r="Z34" s="24">
        <f>$F34</f>
        <v>-135</v>
      </c>
      <c r="AA34" s="136">
        <f>AB$3+AB$4*Z34+AB$5*Z34^2+AH34</f>
        <v>-1.8910863086633346E-4</v>
      </c>
      <c r="AB34" s="136">
        <f>+$G34-AH34</f>
        <v>5.9474761375826121E-3</v>
      </c>
      <c r="AC34" s="136">
        <f>IF(S34&gt;0,G34-AA34,-9999)</f>
        <v>-3.4143913703243624E-3</v>
      </c>
      <c r="AD34" s="136"/>
      <c r="AE34" s="136">
        <f>+(G34-AA34)^2*$S34</f>
        <v>1.1658068429745478E-6</v>
      </c>
      <c r="AF34" s="24"/>
      <c r="AG34" s="203"/>
      <c r="AH34" s="24">
        <f>$AB$6*($AB$11/AI34*AJ34+$AB$12)</f>
        <v>-9.550976138773308E-3</v>
      </c>
      <c r="AI34" s="24">
        <f>1+$AB$7*COS(AL34)</f>
        <v>1.0451437460368627</v>
      </c>
      <c r="AJ34" s="24">
        <f>SIN(AL34+RADIANS($AB$9))</f>
        <v>-0.90533260689641937</v>
      </c>
      <c r="AK34" s="24">
        <f>$AB$7*SIN(AL34)</f>
        <v>-0.296583954713938</v>
      </c>
      <c r="AL34" s="24">
        <f>2*ATAN(AM34)</f>
        <v>-1.41974339954416</v>
      </c>
      <c r="AM34" s="24">
        <f>SQRT((1+$AB$7)/(1-$AB$7))*TAN(AN34/2)</f>
        <v>-0.85930560272200807</v>
      </c>
      <c r="AN34" s="136">
        <f>$AU34+$AB$7*SIN(AO34)</f>
        <v>-1.125172089031421</v>
      </c>
      <c r="AO34" s="136">
        <f>$AU34+$AB$7*SIN(AP34)</f>
        <v>-1.125170615261311</v>
      </c>
      <c r="AP34" s="136">
        <f>$AU34+$AB$7*SIN(AQ34)</f>
        <v>-1.1251592179267627</v>
      </c>
      <c r="AQ34" s="136">
        <f>$AU34+$AB$7*SIN(AR34)</f>
        <v>-1.1250710863364652</v>
      </c>
      <c r="AR34" s="136">
        <f>$AU34+$AB$7*SIN(AS34)</f>
        <v>-1.1243901436959411</v>
      </c>
      <c r="AS34" s="136">
        <f>$AU34+$AB$7*SIN(AT34)</f>
        <v>-1.1191611694669912</v>
      </c>
      <c r="AT34" s="136">
        <f>$AU34+$AB$7*SIN(AU34)</f>
        <v>-1.0807365992605154</v>
      </c>
      <c r="AU34" s="136">
        <f>RADIANS($AB$9)+$AB$18*(F34-AB$15)</f>
        <v>-0.85446974515326701</v>
      </c>
      <c r="AV34" s="136"/>
      <c r="AW34" s="24">
        <f t="shared" si="40"/>
        <v>-135</v>
      </c>
      <c r="AX34" s="136">
        <f t="shared" si="41"/>
        <v>-1.8910829824996846E-4</v>
      </c>
      <c r="AY34" s="136">
        <f t="shared" si="42"/>
        <v>-3.4143917029407275E-3</v>
      </c>
      <c r="AZ34" s="136">
        <f t="shared" si="58"/>
        <v>-3.4143917029407275E-3</v>
      </c>
      <c r="BA34" s="136"/>
      <c r="BB34" s="136">
        <f t="shared" si="43"/>
        <v>3.5761948466999027E-9</v>
      </c>
      <c r="BC34" s="24"/>
      <c r="BD34" s="203"/>
      <c r="BE34" s="24">
        <f t="shared" si="44"/>
        <v>-9.550975806156943E-3</v>
      </c>
      <c r="BF34" s="24">
        <f t="shared" si="45"/>
        <v>1.0451436785142552</v>
      </c>
      <c r="BG34" s="24">
        <f t="shared" si="46"/>
        <v>-0.90533251020515015</v>
      </c>
      <c r="BH34" s="24">
        <f t="shared" si="47"/>
        <v>-0.29658396499170614</v>
      </c>
      <c r="BI34" s="24">
        <f t="shared" si="48"/>
        <v>-1.4197436272119264</v>
      </c>
      <c r="BJ34" s="24">
        <f t="shared" si="49"/>
        <v>-0.85930580061154649</v>
      </c>
      <c r="BK34" s="136">
        <f t="shared" si="64"/>
        <v>-1.1251722968317499</v>
      </c>
      <c r="BL34" s="136">
        <f t="shared" si="64"/>
        <v>-1.1251722222976381</v>
      </c>
      <c r="BM34" s="136">
        <f t="shared" si="64"/>
        <v>-1.1251716458829852</v>
      </c>
      <c r="BN34" s="136">
        <f t="shared" si="64"/>
        <v>-1.1251671881643173</v>
      </c>
      <c r="BO34" s="136">
        <f t="shared" si="64"/>
        <v>-1.1251327156783848</v>
      </c>
      <c r="BP34" s="136">
        <f t="shared" si="64"/>
        <v>-1.1248662165673879</v>
      </c>
      <c r="BQ34" s="136">
        <f t="shared" si="64"/>
        <v>-1.1228109622053655</v>
      </c>
      <c r="BR34" s="136">
        <f t="shared" si="51"/>
        <v>-7.3904313760961324</v>
      </c>
      <c r="BS34" s="136"/>
      <c r="BT34" s="24">
        <v>27000</v>
      </c>
      <c r="BU34" s="24">
        <f t="shared" ref="BU34:BU65" si="69">AB$3+AB$4*BT34+AB$5*BT34^2+BW34</f>
        <v>-4.7760034306533247E-3</v>
      </c>
      <c r="BV34" s="24">
        <f t="shared" ref="BV34:BV65" si="70">AB$3+AB$4*BT34+AB$5*BT34^2</f>
        <v>-1.3095601192093027E-2</v>
      </c>
      <c r="BW34" s="24">
        <f t="shared" ref="BW34:BW65" si="71">$AB$6*($AB$11/BX34*BY34+$AB$12)</f>
        <v>8.3195977614397027E-3</v>
      </c>
      <c r="BX34" s="24">
        <f t="shared" ref="BX34:BX65" si="72">1+$AB$7*COS(BZ34)</f>
        <v>0.71445204435074428</v>
      </c>
      <c r="BY34" s="24">
        <f t="shared" ref="BY34:BY65" si="73">SIN(BZ34+RADIANS($AB$9))</f>
        <v>0.78416219649393104</v>
      </c>
      <c r="BZ34" s="24">
        <f t="shared" ref="BZ34:BZ65" si="74">2*ATAN(CA34)</f>
        <v>2.829934800009382</v>
      </c>
      <c r="CA34" s="24">
        <f t="shared" ref="CA34:CA65" si="75">SQRT((1+$AB$7)/(1-$AB$7))*TAN(CB34/2)</f>
        <v>6.3652665050024115</v>
      </c>
      <c r="CB34" s="24">
        <f t="shared" si="66"/>
        <v>2.7197711183394184</v>
      </c>
      <c r="CC34" s="24">
        <f t="shared" si="66"/>
        <v>2.7197069692585072</v>
      </c>
      <c r="CD34" s="24">
        <f t="shared" si="66"/>
        <v>2.7199413381183124</v>
      </c>
      <c r="CE34" s="24">
        <f t="shared" si="66"/>
        <v>2.7190849512120199</v>
      </c>
      <c r="CF34" s="24">
        <f t="shared" si="66"/>
        <v>2.722212608426501</v>
      </c>
      <c r="CG34" s="24">
        <f t="shared" si="66"/>
        <v>2.7107684595822374</v>
      </c>
      <c r="CH34" s="24">
        <f t="shared" si="66"/>
        <v>2.7523663937944587</v>
      </c>
      <c r="CI34" s="24">
        <f t="shared" ref="CI34:CI65" si="76">RADIANS($AB$9)+$AB$18*(BT34-AB$15)</f>
        <v>2.5969266609627795</v>
      </c>
      <c r="CK34" s="24">
        <v>27000</v>
      </c>
      <c r="CL34" s="24">
        <f t="shared" si="14"/>
        <v>-2.1777090167969589E-2</v>
      </c>
      <c r="CM34" s="24">
        <f t="shared" si="15"/>
        <v>-1.3095601192093027E-2</v>
      </c>
      <c r="CN34" s="136">
        <f t="shared" si="16"/>
        <v>-8.6814889758765595E-3</v>
      </c>
      <c r="CO34" s="24">
        <f t="shared" si="17"/>
        <v>1</v>
      </c>
      <c r="CP34" s="24">
        <f t="shared" si="18"/>
        <v>-0.8681488975876559</v>
      </c>
      <c r="CQ34" s="24">
        <f t="shared" si="9"/>
        <v>-4.2627369762247014E-3</v>
      </c>
      <c r="CR34" s="24">
        <f t="shared" si="19"/>
        <v>-2.1313717155298987E-3</v>
      </c>
      <c r="CS34" s="24">
        <f t="shared" ref="CS34:CY34" si="77">$CZ34+$AY$7*SIN(CT34)</f>
        <v>-4.2627369762247014E-3</v>
      </c>
      <c r="CT34" s="24">
        <f t="shared" si="77"/>
        <v>-4.2627369762247014E-3</v>
      </c>
      <c r="CU34" s="24">
        <f t="shared" si="77"/>
        <v>-4.2627369762247014E-3</v>
      </c>
      <c r="CV34" s="24">
        <f t="shared" si="77"/>
        <v>-4.2627369762247014E-3</v>
      </c>
      <c r="CW34" s="24">
        <f t="shared" si="77"/>
        <v>-4.2627369762247014E-3</v>
      </c>
      <c r="CX34" s="24">
        <f t="shared" si="77"/>
        <v>-4.2627369762247014E-3</v>
      </c>
      <c r="CY34" s="24">
        <f t="shared" si="77"/>
        <v>-4.2627369762247014E-3</v>
      </c>
      <c r="CZ34" s="24">
        <f t="shared" si="21"/>
        <v>-4.2627369762247014E-3</v>
      </c>
    </row>
    <row r="35" spans="1:104" s="129" customFormat="1" ht="12.95" customHeight="1" x14ac:dyDescent="0.2">
      <c r="A35" s="129" t="s">
        <v>616</v>
      </c>
      <c r="B35" s="131"/>
      <c r="C35" s="130">
        <v>40022.415999999997</v>
      </c>
      <c r="D35" s="130"/>
      <c r="E35" s="129">
        <f>(C35-C$7)/C$8</f>
        <v>-1.2639780156190614E-3</v>
      </c>
      <c r="F35" s="199">
        <f>ROUND(2*E35,0)/2</f>
        <v>0</v>
      </c>
      <c r="G35" s="130">
        <f>C35-(C$7+F35*C$8)</f>
        <v>-2.9999999969732016E-4</v>
      </c>
      <c r="I35" s="129">
        <f>G35</f>
        <v>-2.9999999969732016E-4</v>
      </c>
      <c r="K35" s="199"/>
      <c r="M35" s="199"/>
      <c r="N35" s="199"/>
      <c r="O35" s="199"/>
      <c r="P35" s="199">
        <f>+D$11+D$12*F35+D$13*F35^2</f>
        <v>9.206398807906975E-3</v>
      </c>
      <c r="Q35" s="201">
        <f>+C35-15018.5</f>
        <v>25003.915999999997</v>
      </c>
      <c r="S35" s="131">
        <v>0.1</v>
      </c>
      <c r="U35" s="202">
        <f>+$C35-15018.5</f>
        <v>25003.915999999997</v>
      </c>
      <c r="Z35" s="24">
        <f>$F35</f>
        <v>0</v>
      </c>
      <c r="AA35" s="136">
        <f>AB$3+AB$4*Z35+AB$5*Z35^2+AH35</f>
        <v>-3.7437052485287878E-4</v>
      </c>
      <c r="AB35" s="136">
        <f>+$G35-AH35</f>
        <v>9.2807693330625336E-3</v>
      </c>
      <c r="AC35" s="136">
        <f>IF(S35&gt;0,G35-AA35,-9999)</f>
        <v>7.4370525155558614E-5</v>
      </c>
      <c r="AD35" s="136"/>
      <c r="AE35" s="136">
        <f>+(G35-AA35)^2*$S35</f>
        <v>5.5309750119135764E-10</v>
      </c>
      <c r="AF35" s="24"/>
      <c r="AG35" s="203"/>
      <c r="AH35" s="24">
        <f>$AB$6*($AB$11/AI35*AJ35+$AB$12)</f>
        <v>-9.5807693327598538E-3</v>
      </c>
      <c r="AI35" s="24">
        <f>1+$AB$7*COS(AL35)</f>
        <v>1.051580284693151</v>
      </c>
      <c r="AJ35" s="24">
        <f>SIN(AL35+RADIANS($AB$9))</f>
        <v>-0.91435096590249176</v>
      </c>
      <c r="AK35" s="24">
        <f>$AB$7*SIN(AL35)</f>
        <v>-0.29553252651945688</v>
      </c>
      <c r="AL35" s="24">
        <f>2*ATAN(AM35)</f>
        <v>-1.3980034704836233</v>
      </c>
      <c r="AM35" s="24">
        <f>SQRT((1+$AB$7)/(1-$AB$7))*TAN(AN35/2)</f>
        <v>-0.84058333014147557</v>
      </c>
      <c r="AN35" s="136">
        <f>$AU35+$AB$7*SIN(AO35)</f>
        <v>-1.1053901838044564</v>
      </c>
      <c r="AO35" s="136">
        <f>$AU35+$AB$7*SIN(AP35)</f>
        <v>-1.1053883612247235</v>
      </c>
      <c r="AP35" s="136">
        <f>$AU35+$AB$7*SIN(AQ35)</f>
        <v>-1.1053748243390427</v>
      </c>
      <c r="AQ35" s="136">
        <f>$AU35+$AB$7*SIN(AR35)</f>
        <v>-1.1052742929534076</v>
      </c>
      <c r="AR35" s="136">
        <f>$AU35+$AB$7*SIN(AS35)</f>
        <v>-1.1045283273199158</v>
      </c>
      <c r="AS35" s="136">
        <f>$AU35+$AB$7*SIN(AT35)</f>
        <v>-1.0990272331948547</v>
      </c>
      <c r="AT35" s="136">
        <f>$AU35+$AB$7*SIN(AU35)</f>
        <v>-1.0601498188358436</v>
      </c>
      <c r="AU35" s="136">
        <f>RADIANS($AB$9)+$AB$18*(F35-AB$15)</f>
        <v>-0.83729861875467915</v>
      </c>
      <c r="AV35" s="136"/>
      <c r="AW35" s="24">
        <f t="shared" si="40"/>
        <v>0</v>
      </c>
      <c r="AX35" s="136">
        <f t="shared" si="41"/>
        <v>-3.7437016571121619E-4</v>
      </c>
      <c r="AY35" s="136">
        <f t="shared" si="42"/>
        <v>7.4370166013896025E-5</v>
      </c>
      <c r="AZ35" s="136">
        <f t="shared" si="58"/>
        <v>7.4370166013896025E-5</v>
      </c>
      <c r="BA35" s="136"/>
      <c r="BB35" s="136">
        <f t="shared" si="43"/>
        <v>1.4015302097464349E-8</v>
      </c>
      <c r="BC35" s="24"/>
      <c r="BD35" s="203"/>
      <c r="BE35" s="24">
        <f t="shared" si="44"/>
        <v>-9.5807689736181912E-3</v>
      </c>
      <c r="BF35" s="24">
        <f t="shared" si="45"/>
        <v>1.051580201796382</v>
      </c>
      <c r="BG35" s="24">
        <f t="shared" si="46"/>
        <v>-0.91435085232181346</v>
      </c>
      <c r="BH35" s="24">
        <f t="shared" si="47"/>
        <v>-0.29553254098769649</v>
      </c>
      <c r="BI35" s="24">
        <f t="shared" si="48"/>
        <v>-1.3980037509832619</v>
      </c>
      <c r="BJ35" s="24">
        <f t="shared" si="49"/>
        <v>-0.84058356948908741</v>
      </c>
      <c r="BK35" s="136">
        <f t="shared" si="64"/>
        <v>-1.105390438259219</v>
      </c>
      <c r="BL35" s="136">
        <f t="shared" si="64"/>
        <v>-1.1053902511710847</v>
      </c>
      <c r="BM35" s="136">
        <f t="shared" si="64"/>
        <v>-1.105388861585324</v>
      </c>
      <c r="BN35" s="136">
        <f t="shared" si="64"/>
        <v>-1.1053785406417642</v>
      </c>
      <c r="BO35" s="136">
        <f t="shared" si="64"/>
        <v>-1.1053018899907254</v>
      </c>
      <c r="BP35" s="136">
        <f t="shared" si="64"/>
        <v>-1.1047329934196353</v>
      </c>
      <c r="BQ35" s="136">
        <f t="shared" si="64"/>
        <v>-1.1005306062925899</v>
      </c>
      <c r="BR35" s="136">
        <f t="shared" si="51"/>
        <v>-7.3536842684388182</v>
      </c>
      <c r="BS35" s="136"/>
      <c r="BT35" s="24">
        <v>28000</v>
      </c>
      <c r="BU35" s="24">
        <f t="shared" si="69"/>
        <v>-5.7990603582651996E-3</v>
      </c>
      <c r="BV35" s="24">
        <f t="shared" si="70"/>
        <v>-1.3585601192093025E-2</v>
      </c>
      <c r="BW35" s="24">
        <f t="shared" si="71"/>
        <v>7.7865408338278251E-3</v>
      </c>
      <c r="BX35" s="24">
        <f t="shared" si="72"/>
        <v>0.70842302260055612</v>
      </c>
      <c r="BY35" s="24">
        <f t="shared" si="73"/>
        <v>0.73604713388821474</v>
      </c>
      <c r="BZ35" s="24">
        <f t="shared" si="74"/>
        <v>2.9040674188700022</v>
      </c>
      <c r="CA35" s="24">
        <f t="shared" si="75"/>
        <v>8.380533164056656</v>
      </c>
      <c r="CB35" s="24">
        <f t="shared" si="66"/>
        <v>2.8191917670014188</v>
      </c>
      <c r="CC35" s="24">
        <f t="shared" si="66"/>
        <v>2.8191278757013194</v>
      </c>
      <c r="CD35" s="24">
        <f t="shared" si="66"/>
        <v>2.8193524119416042</v>
      </c>
      <c r="CE35" s="24">
        <f t="shared" si="66"/>
        <v>2.8185632390681814</v>
      </c>
      <c r="CF35" s="24">
        <f t="shared" si="66"/>
        <v>2.8213360114214376</v>
      </c>
      <c r="CG35" s="24">
        <f t="shared" si="66"/>
        <v>2.8115823895428966</v>
      </c>
      <c r="CH35" s="24">
        <f t="shared" si="66"/>
        <v>2.8457555761342972</v>
      </c>
      <c r="CI35" s="24">
        <f t="shared" si="76"/>
        <v>2.7241201898412037</v>
      </c>
      <c r="CK35" s="24">
        <v>28000</v>
      </c>
      <c r="CL35" s="24">
        <f t="shared" si="14"/>
        <v>-2.0613129075563896E-2</v>
      </c>
      <c r="CM35" s="24">
        <f t="shared" si="15"/>
        <v>-1.3585601192093025E-2</v>
      </c>
      <c r="CN35" s="136">
        <f t="shared" si="16"/>
        <v>-7.0275278834708724E-3</v>
      </c>
      <c r="CO35" s="24">
        <f t="shared" si="17"/>
        <v>1</v>
      </c>
      <c r="CP35" s="24">
        <f t="shared" si="18"/>
        <v>-0.70275278834708721</v>
      </c>
      <c r="CQ35" s="24">
        <f t="shared" si="9"/>
        <v>0.26793806048535362</v>
      </c>
      <c r="CR35" s="24">
        <f t="shared" si="19"/>
        <v>0.1347763049305119</v>
      </c>
      <c r="CS35" s="24">
        <f t="shared" ref="CS35:CY35" si="78">$CZ35+$AY$7*SIN(CT35)</f>
        <v>0.26793806048535362</v>
      </c>
      <c r="CT35" s="24">
        <f t="shared" si="78"/>
        <v>0.26793806048535362</v>
      </c>
      <c r="CU35" s="24">
        <f t="shared" si="78"/>
        <v>0.26793806048535362</v>
      </c>
      <c r="CV35" s="24">
        <f t="shared" si="78"/>
        <v>0.26793806048535362</v>
      </c>
      <c r="CW35" s="24">
        <f t="shared" si="78"/>
        <v>0.26793806048535362</v>
      </c>
      <c r="CX35" s="24">
        <f t="shared" si="78"/>
        <v>0.26793806048535362</v>
      </c>
      <c r="CY35" s="24">
        <f t="shared" si="78"/>
        <v>0.26793806048535362</v>
      </c>
      <c r="CZ35" s="24">
        <f t="shared" si="21"/>
        <v>0.26793806048535362</v>
      </c>
    </row>
    <row r="36" spans="1:104" s="129" customFormat="1" ht="12.95" customHeight="1" x14ac:dyDescent="0.2">
      <c r="A36" s="129" t="s">
        <v>570</v>
      </c>
      <c r="B36" s="209"/>
      <c r="C36" s="130">
        <v>40022.416299999997</v>
      </c>
      <c r="D36" s="130"/>
      <c r="E36" s="129">
        <f>(C36-C$7)/C$8</f>
        <v>0</v>
      </c>
      <c r="F36" s="199">
        <f>ROUND(2*E36,0)/2</f>
        <v>0</v>
      </c>
      <c r="G36" s="130">
        <f>C36-(C$7+F36*C$8)</f>
        <v>0</v>
      </c>
      <c r="H36" s="129">
        <f>G36</f>
        <v>0</v>
      </c>
      <c r="K36" s="199"/>
      <c r="M36" s="199"/>
      <c r="N36" s="199"/>
      <c r="O36" s="199"/>
      <c r="P36" s="199">
        <f>+D$11+D$12*F36+D$13*F36^2</f>
        <v>9.206398807906975E-3</v>
      </c>
      <c r="Q36" s="201">
        <f>+C36-15018.5</f>
        <v>25003.916299999997</v>
      </c>
      <c r="S36" s="131">
        <v>0.1</v>
      </c>
      <c r="U36" s="202">
        <f>+$C36-15018.5</f>
        <v>25003.916299999997</v>
      </c>
      <c r="Z36" s="24">
        <f>$F36</f>
        <v>0</v>
      </c>
      <c r="AA36" s="136">
        <f>AB$3+AB$4*Z36+AB$5*Z36^2+AH36</f>
        <v>-3.7437052485287878E-4</v>
      </c>
      <c r="AB36" s="136">
        <f>+$G36-AH36</f>
        <v>9.5807693327598538E-3</v>
      </c>
      <c r="AC36" s="136">
        <f>IF(S36&gt;0,G36-AA36,-9999)</f>
        <v>3.7437052485287878E-4</v>
      </c>
      <c r="AD36" s="136"/>
      <c r="AE36" s="136">
        <f>+(G36-AA36)^2*$S36</f>
        <v>1.4015328987861994E-8</v>
      </c>
      <c r="AF36" s="24"/>
      <c r="AG36" s="203"/>
      <c r="AH36" s="24">
        <f>$AB$6*($AB$11/AI36*AJ36+$AB$12)</f>
        <v>-9.5807693327598538E-3</v>
      </c>
      <c r="AI36" s="24">
        <f>1+$AB$7*COS(AL36)</f>
        <v>1.051580284693151</v>
      </c>
      <c r="AJ36" s="24">
        <f>SIN(AL36+RADIANS($AB$9))</f>
        <v>-0.91435096590249176</v>
      </c>
      <c r="AK36" s="24">
        <f>$AB$7*SIN(AL36)</f>
        <v>-0.29553252651945688</v>
      </c>
      <c r="AL36" s="24">
        <f>2*ATAN(AM36)</f>
        <v>-1.3980034704836233</v>
      </c>
      <c r="AM36" s="24">
        <f>SQRT((1+$AB$7)/(1-$AB$7))*TAN(AN36/2)</f>
        <v>-0.84058333014147557</v>
      </c>
      <c r="AN36" s="136">
        <f>$AU36+$AB$7*SIN(AO36)</f>
        <v>-1.1053901838044564</v>
      </c>
      <c r="AO36" s="136">
        <f>$AU36+$AB$7*SIN(AP36)</f>
        <v>-1.1053883612247235</v>
      </c>
      <c r="AP36" s="136">
        <f>$AU36+$AB$7*SIN(AQ36)</f>
        <v>-1.1053748243390427</v>
      </c>
      <c r="AQ36" s="136">
        <f>$AU36+$AB$7*SIN(AR36)</f>
        <v>-1.1052742929534076</v>
      </c>
      <c r="AR36" s="136">
        <f>$AU36+$AB$7*SIN(AS36)</f>
        <v>-1.1045283273199158</v>
      </c>
      <c r="AS36" s="136">
        <f>$AU36+$AB$7*SIN(AT36)</f>
        <v>-1.0990272331948547</v>
      </c>
      <c r="AT36" s="136">
        <f>$AU36+$AB$7*SIN(AU36)</f>
        <v>-1.0601498188358436</v>
      </c>
      <c r="AU36" s="136">
        <f>RADIANS($AB$9)+$AB$18*(F36-AB$15)</f>
        <v>-0.83729861875467915</v>
      </c>
      <c r="AV36" s="136"/>
      <c r="AW36" s="24">
        <f t="shared" si="40"/>
        <v>0</v>
      </c>
      <c r="AX36" s="136">
        <f t="shared" si="41"/>
        <v>-3.7437016571121619E-4</v>
      </c>
      <c r="AY36" s="136">
        <f t="shared" si="42"/>
        <v>3.7437016571121619E-4</v>
      </c>
      <c r="AZ36" s="136">
        <f t="shared" si="58"/>
        <v>3.7437016571121619E-4</v>
      </c>
      <c r="BA36" s="136"/>
      <c r="BB36" s="136">
        <f t="shared" si="43"/>
        <v>1.4015302097464349E-8</v>
      </c>
      <c r="BC36" s="24"/>
      <c r="BD36" s="203"/>
      <c r="BE36" s="24">
        <f t="shared" si="44"/>
        <v>-9.5807689736181912E-3</v>
      </c>
      <c r="BF36" s="24">
        <f t="shared" si="45"/>
        <v>1.051580201796382</v>
      </c>
      <c r="BG36" s="24">
        <f t="shared" si="46"/>
        <v>-0.91435085232181346</v>
      </c>
      <c r="BH36" s="24">
        <f t="shared" si="47"/>
        <v>-0.29553254098769649</v>
      </c>
      <c r="BI36" s="24">
        <f t="shared" si="48"/>
        <v>-1.3980037509832619</v>
      </c>
      <c r="BJ36" s="24">
        <f t="shared" si="49"/>
        <v>-0.84058356948908741</v>
      </c>
      <c r="BK36" s="136">
        <f t="shared" si="64"/>
        <v>-1.105390438259219</v>
      </c>
      <c r="BL36" s="136">
        <f t="shared" si="64"/>
        <v>-1.1053902511710847</v>
      </c>
      <c r="BM36" s="136">
        <f t="shared" si="64"/>
        <v>-1.105388861585324</v>
      </c>
      <c r="BN36" s="136">
        <f t="shared" si="64"/>
        <v>-1.1053785406417642</v>
      </c>
      <c r="BO36" s="136">
        <f t="shared" si="64"/>
        <v>-1.1053018899907254</v>
      </c>
      <c r="BP36" s="136">
        <f t="shared" si="64"/>
        <v>-1.1047329934196353</v>
      </c>
      <c r="BQ36" s="136">
        <f t="shared" si="64"/>
        <v>-1.1005306062925899</v>
      </c>
      <c r="BR36" s="136">
        <f t="shared" si="51"/>
        <v>-7.3536842684388182</v>
      </c>
      <c r="BS36" s="136"/>
      <c r="BT36" s="24">
        <v>29000</v>
      </c>
      <c r="BU36" s="24">
        <f t="shared" si="69"/>
        <v>-6.8702831919558085E-3</v>
      </c>
      <c r="BV36" s="24">
        <f t="shared" si="70"/>
        <v>-1.4051601192093024E-2</v>
      </c>
      <c r="BW36" s="24">
        <f t="shared" si="71"/>
        <v>7.1813180001372157E-3</v>
      </c>
      <c r="BX36" s="24">
        <f t="shared" si="72"/>
        <v>0.70404860459998364</v>
      </c>
      <c r="BY36" s="24">
        <f t="shared" si="73"/>
        <v>0.68467727347094332</v>
      </c>
      <c r="BZ36" s="24">
        <f t="shared" si="74"/>
        <v>2.9771188717741985</v>
      </c>
      <c r="CA36" s="24">
        <f t="shared" si="75"/>
        <v>12.132568119733687</v>
      </c>
      <c r="CB36" s="24">
        <f t="shared" si="66"/>
        <v>2.9178836863621282</v>
      </c>
      <c r="CC36" s="24">
        <f t="shared" si="66"/>
        <v>2.9178301451362993</v>
      </c>
      <c r="CD36" s="24">
        <f t="shared" si="66"/>
        <v>2.9180131752131979</v>
      </c>
      <c r="CE36" s="24">
        <f t="shared" si="66"/>
        <v>2.9173874574287377</v>
      </c>
      <c r="CF36" s="24">
        <f t="shared" si="66"/>
        <v>2.9195262069617463</v>
      </c>
      <c r="CG36" s="24">
        <f t="shared" si="66"/>
        <v>2.9122114683293865</v>
      </c>
      <c r="CH36" s="24">
        <f t="shared" si="66"/>
        <v>2.9371795692020775</v>
      </c>
      <c r="CI36" s="24">
        <f t="shared" si="76"/>
        <v>2.8513137187196285</v>
      </c>
      <c r="CK36" s="24">
        <v>29000</v>
      </c>
      <c r="CL36" s="24">
        <f t="shared" si="14"/>
        <v>-1.8907682488030535E-2</v>
      </c>
      <c r="CM36" s="24">
        <f t="shared" si="15"/>
        <v>-1.4051601192093024E-2</v>
      </c>
      <c r="CN36" s="136">
        <f t="shared" si="16"/>
        <v>-4.8560812959375097E-3</v>
      </c>
      <c r="CO36" s="24">
        <f t="shared" si="17"/>
        <v>1</v>
      </c>
      <c r="CP36" s="24">
        <f t="shared" si="18"/>
        <v>-0.48560812959375094</v>
      </c>
      <c r="CQ36" s="24">
        <f t="shared" si="9"/>
        <v>0.54013885794693106</v>
      </c>
      <c r="CR36" s="24">
        <f t="shared" si="19"/>
        <v>0.27683288420169694</v>
      </c>
      <c r="CS36" s="24">
        <f t="shared" ref="CS36:CY36" si="79">$CZ36+$AY$7*SIN(CT36)</f>
        <v>0.54013885794693106</v>
      </c>
      <c r="CT36" s="24">
        <f t="shared" si="79"/>
        <v>0.54013885794693106</v>
      </c>
      <c r="CU36" s="24">
        <f t="shared" si="79"/>
        <v>0.54013885794693106</v>
      </c>
      <c r="CV36" s="24">
        <f t="shared" si="79"/>
        <v>0.54013885794693106</v>
      </c>
      <c r="CW36" s="24">
        <f t="shared" si="79"/>
        <v>0.54013885794693106</v>
      </c>
      <c r="CX36" s="24">
        <f t="shared" si="79"/>
        <v>0.54013885794693106</v>
      </c>
      <c r="CY36" s="24">
        <f t="shared" si="79"/>
        <v>0.54013885794693106</v>
      </c>
      <c r="CZ36" s="24">
        <f t="shared" si="21"/>
        <v>0.54013885794693106</v>
      </c>
    </row>
    <row r="37" spans="1:104" s="129" customFormat="1" ht="12.95" customHeight="1" x14ac:dyDescent="0.2">
      <c r="A37" s="129" t="s">
        <v>616</v>
      </c>
      <c r="B37" s="131" t="s">
        <v>646</v>
      </c>
      <c r="C37" s="130">
        <v>40024.449000000001</v>
      </c>
      <c r="D37" s="130"/>
      <c r="E37" s="129">
        <f>(C37-C$7)/C$8</f>
        <v>8.5642937164846238</v>
      </c>
      <c r="F37" s="199">
        <f>ROUND(2*E37,0)/2</f>
        <v>8.5</v>
      </c>
      <c r="G37" s="130">
        <f>C37-(C$7+F37*C$8)</f>
        <v>1.5259850006259512E-2</v>
      </c>
      <c r="I37" s="129">
        <f>G37</f>
        <v>1.5259850006259512E-2</v>
      </c>
      <c r="K37" s="199"/>
      <c r="M37" s="199"/>
      <c r="N37" s="199"/>
      <c r="O37" s="199"/>
      <c r="P37" s="199">
        <f>+D$11+D$12*F37+D$13*F37^2</f>
        <v>9.1966246749069745E-3</v>
      </c>
      <c r="Q37" s="201">
        <f>+C37-15018.5</f>
        <v>25005.949000000001</v>
      </c>
      <c r="S37" s="131">
        <v>0.1</v>
      </c>
      <c r="U37" s="202">
        <f>+$C37-15018.5</f>
        <v>25005.949000000001</v>
      </c>
      <c r="Z37" s="24">
        <f>$F37</f>
        <v>8.5</v>
      </c>
      <c r="AA37" s="136">
        <f>AB$3+AB$4*Z37+AB$5*Z37^2+AH37</f>
        <v>-3.8590088007412274E-4</v>
      </c>
      <c r="AB37" s="136">
        <f>+$G37-AH37</f>
        <v>2.4842375561240609E-2</v>
      </c>
      <c r="AC37" s="136">
        <f>IF(S37&gt;0,G37-AA37,-9999)</f>
        <v>1.5645750886333635E-2</v>
      </c>
      <c r="AD37" s="136"/>
      <c r="AE37" s="136">
        <f>+(G37-AA37)^2*$S37</f>
        <v>2.4478952079720972E-5</v>
      </c>
      <c r="AF37" s="24"/>
      <c r="AG37" s="203"/>
      <c r="AH37" s="24">
        <f>$AB$6*($AB$11/AI37*AJ37+$AB$12)</f>
        <v>-9.5825255549810973E-3</v>
      </c>
      <c r="AI37" s="24">
        <f>1+$AB$7*COS(AL37)</f>
        <v>1.0519874111346275</v>
      </c>
      <c r="AJ37" s="24">
        <f>SIN(AL37+RADIANS($AB$9))</f>
        <v>-0.91490798766108117</v>
      </c>
      <c r="AK37" s="24">
        <f>$AB$7*SIN(AL37)</f>
        <v>-0.29546118033257635</v>
      </c>
      <c r="AL37" s="24">
        <f>2*ATAN(AM37)</f>
        <v>-1.3966257015755827</v>
      </c>
      <c r="AM37" s="24">
        <f>SQRT((1+$AB$7)/(1-$AB$7))*TAN(AN37/2)</f>
        <v>-0.83940837366927601</v>
      </c>
      <c r="AN37" s="136">
        <f>$AU37+$AB$7*SIN(AO37)</f>
        <v>-1.1041405850578561</v>
      </c>
      <c r="AO37" s="136">
        <f>$AU37+$AB$7*SIN(AP37)</f>
        <v>-1.104138738573798</v>
      </c>
      <c r="AP37" s="136">
        <f>$AU37+$AB$7*SIN(AQ37)</f>
        <v>-1.1041250581744304</v>
      </c>
      <c r="AQ37" s="136">
        <f>$AU37+$AB$7*SIN(AR37)</f>
        <v>-1.1040237131544905</v>
      </c>
      <c r="AR37" s="136">
        <f>$AU37+$AB$7*SIN(AS37)</f>
        <v>-1.1032735784033776</v>
      </c>
      <c r="AS37" s="136">
        <f>$AU37+$AB$7*SIN(AT37)</f>
        <v>-1.0977554910256004</v>
      </c>
      <c r="AT37" s="136">
        <f>$AU37+$AB$7*SIN(AU37)</f>
        <v>-1.0588514047646833</v>
      </c>
      <c r="AU37" s="136">
        <f>RADIANS($AB$9)+$AB$18*(F37-AB$15)</f>
        <v>-0.83621747375921274</v>
      </c>
      <c r="AV37" s="136"/>
      <c r="AW37" s="24">
        <f t="shared" si="40"/>
        <v>8.5</v>
      </c>
      <c r="AX37" s="136">
        <f t="shared" si="41"/>
        <v>-3.85900519643061E-4</v>
      </c>
      <c r="AY37" s="136">
        <f t="shared" si="42"/>
        <v>1.5645750525902571E-2</v>
      </c>
      <c r="AZ37" s="136">
        <f t="shared" si="58"/>
        <v>1.5645750525902571E-2</v>
      </c>
      <c r="BA37" s="136"/>
      <c r="BB37" s="136">
        <f t="shared" si="43"/>
        <v>1.4891921106078452E-8</v>
      </c>
      <c r="BC37" s="24"/>
      <c r="BD37" s="203"/>
      <c r="BE37" s="24">
        <f t="shared" si="44"/>
        <v>-9.5825251945500355E-3</v>
      </c>
      <c r="BF37" s="24">
        <f t="shared" si="45"/>
        <v>1.0519873272162352</v>
      </c>
      <c r="BG37" s="24">
        <f t="shared" si="46"/>
        <v>-0.91490787301077792</v>
      </c>
      <c r="BH37" s="24">
        <f t="shared" si="47"/>
        <v>-0.29546119509829388</v>
      </c>
      <c r="BI37" s="24">
        <f t="shared" si="48"/>
        <v>-1.3966259856006786</v>
      </c>
      <c r="BJ37" s="24">
        <f t="shared" si="49"/>
        <v>-0.83940861574480552</v>
      </c>
      <c r="BK37" s="136">
        <f t="shared" si="64"/>
        <v>-1.104140842611018</v>
      </c>
      <c r="BL37" s="136">
        <f t="shared" si="64"/>
        <v>-1.1041406467866588</v>
      </c>
      <c r="BM37" s="136">
        <f t="shared" si="64"/>
        <v>-1.1041391959221944</v>
      </c>
      <c r="BN37" s="136">
        <f t="shared" si="64"/>
        <v>-1.104128446584298</v>
      </c>
      <c r="BO37" s="136">
        <f t="shared" si="64"/>
        <v>-1.1040488127496042</v>
      </c>
      <c r="BP37" s="136">
        <f t="shared" si="64"/>
        <v>-1.1034592564908126</v>
      </c>
      <c r="BQ37" s="136">
        <f t="shared" si="64"/>
        <v>-1.0991158008643898</v>
      </c>
      <c r="BR37" s="136">
        <f t="shared" si="51"/>
        <v>-7.3513705616603948</v>
      </c>
      <c r="BS37" s="136"/>
      <c r="BT37" s="24">
        <v>30000</v>
      </c>
      <c r="BU37" s="24">
        <f t="shared" si="69"/>
        <v>-7.9837993726933239E-3</v>
      </c>
      <c r="BV37" s="24">
        <f t="shared" si="70"/>
        <v>-1.4493601192093029E-2</v>
      </c>
      <c r="BW37" s="24">
        <f t="shared" si="71"/>
        <v>6.5098018193997043E-3</v>
      </c>
      <c r="BX37" s="24">
        <f t="shared" si="72"/>
        <v>0.70127315364440501</v>
      </c>
      <c r="BY37" s="24">
        <f t="shared" si="73"/>
        <v>0.63022914618011072</v>
      </c>
      <c r="BZ37" s="24">
        <f t="shared" si="74"/>
        <v>3.0494313755271043</v>
      </c>
      <c r="CA37" s="24">
        <f t="shared" si="75"/>
        <v>21.685725553204058</v>
      </c>
      <c r="CB37" s="24">
        <f t="shared" si="66"/>
        <v>3.0160740841818479</v>
      </c>
      <c r="CC37" s="24">
        <f t="shared" si="66"/>
        <v>3.0160402694285637</v>
      </c>
      <c r="CD37" s="24">
        <f t="shared" si="66"/>
        <v>3.0161538787237654</v>
      </c>
      <c r="CE37" s="24">
        <f t="shared" si="66"/>
        <v>3.0157721728359603</v>
      </c>
      <c r="CF37" s="24">
        <f t="shared" si="66"/>
        <v>3.0170545601803975</v>
      </c>
      <c r="CG37" s="24">
        <f t="shared" si="66"/>
        <v>3.0127453953491723</v>
      </c>
      <c r="CH37" s="24">
        <f t="shared" si="66"/>
        <v>3.0272162797253053</v>
      </c>
      <c r="CI37" s="24">
        <f t="shared" si="76"/>
        <v>2.9785072475980527</v>
      </c>
      <c r="CK37" s="24">
        <v>30000</v>
      </c>
      <c r="CL37" s="24">
        <f t="shared" si="14"/>
        <v>-1.6820649039871679E-2</v>
      </c>
      <c r="CM37" s="24">
        <f t="shared" si="15"/>
        <v>-1.4493601192093029E-2</v>
      </c>
      <c r="CN37" s="136">
        <f t="shared" si="16"/>
        <v>-2.3270478477786499E-3</v>
      </c>
      <c r="CO37" s="24">
        <f t="shared" si="17"/>
        <v>1</v>
      </c>
      <c r="CP37" s="24">
        <f t="shared" si="18"/>
        <v>-0.23270478477786496</v>
      </c>
      <c r="CQ37" s="24">
        <f t="shared" si="9"/>
        <v>0.8123396554085085</v>
      </c>
      <c r="CR37" s="24">
        <f t="shared" si="19"/>
        <v>0.43008504217084659</v>
      </c>
      <c r="CS37" s="24">
        <f t="shared" ref="CS37:CY37" si="80">$CZ37+$AY$7*SIN(CT37)</f>
        <v>0.8123396554085085</v>
      </c>
      <c r="CT37" s="24">
        <f t="shared" si="80"/>
        <v>0.8123396554085085</v>
      </c>
      <c r="CU37" s="24">
        <f t="shared" si="80"/>
        <v>0.8123396554085085</v>
      </c>
      <c r="CV37" s="24">
        <f t="shared" si="80"/>
        <v>0.8123396554085085</v>
      </c>
      <c r="CW37" s="24">
        <f t="shared" si="80"/>
        <v>0.8123396554085085</v>
      </c>
      <c r="CX37" s="24">
        <f t="shared" si="80"/>
        <v>0.8123396554085085</v>
      </c>
      <c r="CY37" s="24">
        <f t="shared" si="80"/>
        <v>0.8123396554085085</v>
      </c>
      <c r="CZ37" s="24">
        <f t="shared" si="21"/>
        <v>0.8123396554085085</v>
      </c>
    </row>
    <row r="38" spans="1:104" s="129" customFormat="1" ht="12.95" customHeight="1" x14ac:dyDescent="0.2">
      <c r="A38" s="129" t="s">
        <v>618</v>
      </c>
      <c r="B38" s="131" t="s">
        <v>646</v>
      </c>
      <c r="C38" s="130">
        <v>40316.362000000001</v>
      </c>
      <c r="D38" s="130"/>
      <c r="E38" s="129">
        <f>(C38-C$7)/C$8</f>
        <v>1238.469676535402</v>
      </c>
      <c r="F38" s="199">
        <f>ROUND(2*E38,0)/2</f>
        <v>1238.5</v>
      </c>
      <c r="G38" s="130">
        <f>C38-(C$7+F38*C$8)</f>
        <v>-7.1971499928622507E-3</v>
      </c>
      <c r="I38" s="129">
        <f>G38</f>
        <v>-7.1971499928622507E-3</v>
      </c>
      <c r="K38" s="199"/>
      <c r="M38" s="199"/>
      <c r="N38" s="199"/>
      <c r="O38" s="199"/>
      <c r="P38" s="199">
        <f>+D$11+D$12*F38+D$13*F38^2</f>
        <v>7.8005303949069751E-3</v>
      </c>
      <c r="Q38" s="201">
        <f>+C38-15018.5</f>
        <v>25297.862000000001</v>
      </c>
      <c r="S38" s="131">
        <v>0.1</v>
      </c>
      <c r="U38" s="202">
        <f>+$C38-15018.5</f>
        <v>25297.862000000001</v>
      </c>
      <c r="Z38" s="24">
        <f>$F38</f>
        <v>1238.5</v>
      </c>
      <c r="AA38" s="136">
        <f>AB$3+AB$4*Z38+AB$5*Z38^2+AH38</f>
        <v>-1.875497089234162E-3</v>
      </c>
      <c r="AB38" s="136">
        <f>+$G38-AH38</f>
        <v>2.4788774912788865E-3</v>
      </c>
      <c r="AC38" s="136">
        <f>IF(S38&gt;0,G38-AA38,-9999)</f>
        <v>-5.3216529036280887E-3</v>
      </c>
      <c r="AD38" s="136"/>
      <c r="AE38" s="136">
        <f>+(G38-AA38)^2*$S38</f>
        <v>2.8319989626693267E-6</v>
      </c>
      <c r="AF38" s="24"/>
      <c r="AG38" s="203"/>
      <c r="AH38" s="24">
        <f>$AB$6*($AB$11/AI38*AJ38+$AB$12)</f>
        <v>-9.6760274841411371E-3</v>
      </c>
      <c r="AI38" s="24">
        <f>1+$AB$7*COS(AL38)</f>
        <v>1.1127393885379677</v>
      </c>
      <c r="AJ38" s="24">
        <f>SIN(AL38+RADIANS($AB$9))</f>
        <v>-0.97917699429115257</v>
      </c>
      <c r="AK38" s="24">
        <f>$AB$7*SIN(AL38)</f>
        <v>-0.27801048590311328</v>
      </c>
      <c r="AL38" s="24">
        <f>2*ATAN(AM38)</f>
        <v>-1.1855386251087272</v>
      </c>
      <c r="AM38" s="24">
        <f>SQRT((1+$AB$7)/(1-$AB$7))*TAN(AN38/2)</f>
        <v>-0.67357391522020726</v>
      </c>
      <c r="AN38" s="136">
        <f>$AU38+$AB$7*SIN(AO38)</f>
        <v>-0.91810320794040789</v>
      </c>
      <c r="AO38" s="136">
        <f>$AU38+$AB$7*SIN(AP38)</f>
        <v>-0.91809471344444638</v>
      </c>
      <c r="AP38" s="136">
        <f>$AU38+$AB$7*SIN(AQ38)</f>
        <v>-0.91804809316465974</v>
      </c>
      <c r="AQ38" s="136">
        <f>$AU38+$AB$7*SIN(AR38)</f>
        <v>-0.91779227802121732</v>
      </c>
      <c r="AR38" s="136">
        <f>$AU38+$AB$7*SIN(AS38)</f>
        <v>-0.91639008668053012</v>
      </c>
      <c r="AS38" s="136">
        <f>$AU38+$AB$7*SIN(AT38)</f>
        <v>-0.90874930143498966</v>
      </c>
      <c r="AT38" s="136">
        <f>$AU38+$AB$7*SIN(AU38)</f>
        <v>-0.86835355070365572</v>
      </c>
      <c r="AU38" s="136">
        <f>RADIANS($AB$9)+$AB$18*(F38-AB$15)</f>
        <v>-0.67976943323875094</v>
      </c>
      <c r="AV38" s="136"/>
      <c r="AW38" s="24">
        <f t="shared" si="40"/>
        <v>1238.5</v>
      </c>
      <c r="AX38" s="136">
        <f t="shared" si="41"/>
        <v>-1.8754972793510512E-3</v>
      </c>
      <c r="AY38" s="136">
        <f t="shared" si="42"/>
        <v>-5.3216527135111994E-3</v>
      </c>
      <c r="AZ38" s="136">
        <f t="shared" si="58"/>
        <v>-5.3216527135111994E-3</v>
      </c>
      <c r="BA38" s="136"/>
      <c r="BB38" s="136">
        <f t="shared" si="43"/>
        <v>3.5174900448531954E-7</v>
      </c>
      <c r="BC38" s="24"/>
      <c r="BD38" s="203"/>
      <c r="BE38" s="24">
        <f t="shared" si="44"/>
        <v>-9.6760276742580264E-3</v>
      </c>
      <c r="BF38" s="24">
        <f t="shared" si="45"/>
        <v>1.112739233297491</v>
      </c>
      <c r="BG38" s="24">
        <f t="shared" si="46"/>
        <v>-0.97917688093154009</v>
      </c>
      <c r="BH38" s="24">
        <f t="shared" si="47"/>
        <v>-0.27801054885650273</v>
      </c>
      <c r="BI38" s="24">
        <f t="shared" si="48"/>
        <v>-1.1855391835065827</v>
      </c>
      <c r="BJ38" s="24">
        <f t="shared" si="49"/>
        <v>-0.67357432109227278</v>
      </c>
      <c r="BK38" s="136">
        <f t="shared" si="64"/>
        <v>-0.91810368664876219</v>
      </c>
      <c r="BL38" s="136">
        <f t="shared" si="64"/>
        <v>-0.91809734082061467</v>
      </c>
      <c r="BM38" s="136">
        <f t="shared" si="64"/>
        <v>-0.91806251267031458</v>
      </c>
      <c r="BN38" s="136">
        <f t="shared" si="64"/>
        <v>-0.9178713916993344</v>
      </c>
      <c r="BO38" s="136">
        <f t="shared" si="64"/>
        <v>-0.91682345593114378</v>
      </c>
      <c r="BP38" s="136">
        <f t="shared" si="64"/>
        <v>-0.91110276306014193</v>
      </c>
      <c r="BQ38" s="136">
        <f t="shared" si="64"/>
        <v>-0.88058440158764439</v>
      </c>
      <c r="BR38" s="136">
        <f t="shared" si="51"/>
        <v>-7.0165635807826545</v>
      </c>
      <c r="BS38" s="136"/>
      <c r="BT38" s="24">
        <v>31000</v>
      </c>
      <c r="BU38" s="24">
        <f t="shared" si="69"/>
        <v>-9.1338523675605528E-3</v>
      </c>
      <c r="BV38" s="24">
        <f t="shared" si="70"/>
        <v>-1.4911601192093027E-2</v>
      </c>
      <c r="BW38" s="24">
        <f t="shared" si="71"/>
        <v>5.7777488245324754E-3</v>
      </c>
      <c r="BX38" s="24">
        <f t="shared" si="72"/>
        <v>0.70006156456796598</v>
      </c>
      <c r="BY38" s="24">
        <f t="shared" si="73"/>
        <v>0.57282357835828135</v>
      </c>
      <c r="BZ38" s="24">
        <f t="shared" si="74"/>
        <v>3.1213332238930467</v>
      </c>
      <c r="CA38" s="24">
        <f t="shared" si="75"/>
        <v>98.716085400859697</v>
      </c>
      <c r="CB38" s="24">
        <f t="shared" si="66"/>
        <v>3.1139845141175742</v>
      </c>
      <c r="CC38" s="24">
        <f t="shared" si="66"/>
        <v>3.1139766847382484</v>
      </c>
      <c r="CD38" s="24">
        <f t="shared" si="66"/>
        <v>3.1140027926147718</v>
      </c>
      <c r="CE38" s="24">
        <f t="shared" si="66"/>
        <v>3.1139157331222811</v>
      </c>
      <c r="CF38" s="24">
        <f t="shared" si="66"/>
        <v>3.1142060414512414</v>
      </c>
      <c r="CG38" s="24">
        <f t="shared" si="66"/>
        <v>3.1132379710224471</v>
      </c>
      <c r="CH38" s="24">
        <f t="shared" si="66"/>
        <v>3.1164660279153997</v>
      </c>
      <c r="CI38" s="24">
        <f t="shared" si="76"/>
        <v>3.105700776476477</v>
      </c>
      <c r="CK38" s="24">
        <v>31000</v>
      </c>
      <c r="CL38" s="24">
        <f t="shared" si="14"/>
        <v>-1.4538258959955308E-2</v>
      </c>
      <c r="CM38" s="24">
        <f t="shared" si="15"/>
        <v>-1.4911601192093027E-2</v>
      </c>
      <c r="CN38" s="136">
        <f t="shared" si="16"/>
        <v>3.7334223213771842E-4</v>
      </c>
      <c r="CO38" s="24">
        <f t="shared" si="17"/>
        <v>1</v>
      </c>
      <c r="CP38" s="24">
        <f t="shared" si="18"/>
        <v>3.733422321377184E-2</v>
      </c>
      <c r="CQ38" s="24">
        <f t="shared" si="9"/>
        <v>1.0845404528700859</v>
      </c>
      <c r="CR38" s="24">
        <f t="shared" si="19"/>
        <v>0.60251978852371035</v>
      </c>
      <c r="CS38" s="24">
        <f t="shared" ref="CS38:CY38" si="81">$CZ38+$AY$7*SIN(CT38)</f>
        <v>1.0845404528700859</v>
      </c>
      <c r="CT38" s="24">
        <f t="shared" si="81"/>
        <v>1.0845404528700859</v>
      </c>
      <c r="CU38" s="24">
        <f t="shared" si="81"/>
        <v>1.0845404528700859</v>
      </c>
      <c r="CV38" s="24">
        <f t="shared" si="81"/>
        <v>1.0845404528700859</v>
      </c>
      <c r="CW38" s="24">
        <f t="shared" si="81"/>
        <v>1.0845404528700859</v>
      </c>
      <c r="CX38" s="24">
        <f t="shared" si="81"/>
        <v>1.0845404528700859</v>
      </c>
      <c r="CY38" s="24">
        <f t="shared" si="81"/>
        <v>1.0845404528700859</v>
      </c>
      <c r="CZ38" s="24">
        <f t="shared" si="21"/>
        <v>1.0845404528700859</v>
      </c>
    </row>
    <row r="39" spans="1:104" s="129" customFormat="1" ht="12.95" customHeight="1" x14ac:dyDescent="0.2">
      <c r="A39" s="129" t="s">
        <v>619</v>
      </c>
      <c r="B39" s="131" t="s">
        <v>646</v>
      </c>
      <c r="C39" s="130">
        <v>40316.364999999998</v>
      </c>
      <c r="D39" s="130"/>
      <c r="E39" s="129">
        <f>(C39-C$7)/C$8</f>
        <v>1238.4823163155581</v>
      </c>
      <c r="F39" s="199">
        <f>ROUND(2*E39,0)/2</f>
        <v>1238.5</v>
      </c>
      <c r="G39" s="130">
        <f>C39-(C$7+F39*C$8)</f>
        <v>-4.197149995889049E-3</v>
      </c>
      <c r="I39" s="129">
        <f>G39</f>
        <v>-4.197149995889049E-3</v>
      </c>
      <c r="K39" s="199"/>
      <c r="M39" s="199"/>
      <c r="N39" s="199"/>
      <c r="O39" s="199"/>
      <c r="P39" s="199">
        <f>+D$11+D$12*F39+D$13*F39^2</f>
        <v>7.8005303949069751E-3</v>
      </c>
      <c r="Q39" s="201">
        <f>+C39-15018.5</f>
        <v>25297.864999999998</v>
      </c>
      <c r="S39" s="131">
        <v>0.1</v>
      </c>
      <c r="U39" s="202">
        <f>+$C39-15018.5</f>
        <v>25297.864999999998</v>
      </c>
      <c r="Z39" s="24">
        <f>$F39</f>
        <v>1238.5</v>
      </c>
      <c r="AA39" s="136">
        <f>AB$3+AB$4*Z39+AB$5*Z39^2+AH39</f>
        <v>-1.875497089234162E-3</v>
      </c>
      <c r="AB39" s="136">
        <f>+$G39-AH39</f>
        <v>5.4788774882520881E-3</v>
      </c>
      <c r="AC39" s="136">
        <f>IF(S39&gt;0,G39-AA39,-9999)</f>
        <v>-2.321652906654887E-3</v>
      </c>
      <c r="AD39" s="136"/>
      <c r="AE39" s="136">
        <f>+(G39-AA39)^2*$S39</f>
        <v>5.3900722189790859E-7</v>
      </c>
      <c r="AF39" s="24"/>
      <c r="AG39" s="203"/>
      <c r="AH39" s="24">
        <f>$AB$6*($AB$11/AI39*AJ39+$AB$12)</f>
        <v>-9.6760274841411371E-3</v>
      </c>
      <c r="AI39" s="24">
        <f>1+$AB$7*COS(AL39)</f>
        <v>1.1127393885379677</v>
      </c>
      <c r="AJ39" s="24">
        <f>SIN(AL39+RADIANS($AB$9))</f>
        <v>-0.97917699429115257</v>
      </c>
      <c r="AK39" s="24">
        <f>$AB$7*SIN(AL39)</f>
        <v>-0.27801048590311328</v>
      </c>
      <c r="AL39" s="24">
        <f>2*ATAN(AM39)</f>
        <v>-1.1855386251087272</v>
      </c>
      <c r="AM39" s="24">
        <f>SQRT((1+$AB$7)/(1-$AB$7))*TAN(AN39/2)</f>
        <v>-0.67357391522020726</v>
      </c>
      <c r="AN39" s="136">
        <f>$AU39+$AB$7*SIN(AO39)</f>
        <v>-0.91810320794040789</v>
      </c>
      <c r="AO39" s="136">
        <f>$AU39+$AB$7*SIN(AP39)</f>
        <v>-0.91809471344444638</v>
      </c>
      <c r="AP39" s="136">
        <f>$AU39+$AB$7*SIN(AQ39)</f>
        <v>-0.91804809316465974</v>
      </c>
      <c r="AQ39" s="136">
        <f>$AU39+$AB$7*SIN(AR39)</f>
        <v>-0.91779227802121732</v>
      </c>
      <c r="AR39" s="136">
        <f>$AU39+$AB$7*SIN(AS39)</f>
        <v>-0.91639008668053012</v>
      </c>
      <c r="AS39" s="136">
        <f>$AU39+$AB$7*SIN(AT39)</f>
        <v>-0.90874930143498966</v>
      </c>
      <c r="AT39" s="136">
        <f>$AU39+$AB$7*SIN(AU39)</f>
        <v>-0.86835355070365572</v>
      </c>
      <c r="AU39" s="136">
        <f>RADIANS($AB$9)+$AB$18*(F39-AB$15)</f>
        <v>-0.67976943323875094</v>
      </c>
      <c r="AV39" s="136"/>
      <c r="AW39" s="24">
        <f t="shared" si="40"/>
        <v>1238.5</v>
      </c>
      <c r="AX39" s="136">
        <f t="shared" si="41"/>
        <v>-1.8754972793510512E-3</v>
      </c>
      <c r="AY39" s="136">
        <f t="shared" si="42"/>
        <v>-2.3216527165379978E-3</v>
      </c>
      <c r="AZ39" s="136">
        <f t="shared" si="58"/>
        <v>-2.3216527165379978E-3</v>
      </c>
      <c r="BA39" s="136"/>
      <c r="BB39" s="136">
        <f t="shared" si="43"/>
        <v>3.5174900448531954E-7</v>
      </c>
      <c r="BC39" s="24"/>
      <c r="BD39" s="203"/>
      <c r="BE39" s="24">
        <f t="shared" si="44"/>
        <v>-9.6760276742580264E-3</v>
      </c>
      <c r="BF39" s="24">
        <f t="shared" si="45"/>
        <v>1.112739233297491</v>
      </c>
      <c r="BG39" s="24">
        <f t="shared" si="46"/>
        <v>-0.97917688093154009</v>
      </c>
      <c r="BH39" s="24">
        <f t="shared" si="47"/>
        <v>-0.27801054885650273</v>
      </c>
      <c r="BI39" s="24">
        <f t="shared" si="48"/>
        <v>-1.1855391835065827</v>
      </c>
      <c r="BJ39" s="24">
        <f t="shared" si="49"/>
        <v>-0.67357432109227278</v>
      </c>
      <c r="BK39" s="136">
        <f t="shared" si="64"/>
        <v>-0.91810368664876219</v>
      </c>
      <c r="BL39" s="136">
        <f t="shared" si="64"/>
        <v>-0.91809734082061467</v>
      </c>
      <c r="BM39" s="136">
        <f t="shared" si="64"/>
        <v>-0.91806251267031458</v>
      </c>
      <c r="BN39" s="136">
        <f t="shared" si="64"/>
        <v>-0.9178713916993344</v>
      </c>
      <c r="BO39" s="136">
        <f t="shared" si="64"/>
        <v>-0.91682345593114378</v>
      </c>
      <c r="BP39" s="136">
        <f t="shared" si="64"/>
        <v>-0.91110276306014193</v>
      </c>
      <c r="BQ39" s="136">
        <f t="shared" si="64"/>
        <v>-0.88058440158764439</v>
      </c>
      <c r="BR39" s="136">
        <f t="shared" si="51"/>
        <v>-7.0165635807826545</v>
      </c>
      <c r="BS39" s="136"/>
      <c r="BT39" s="24">
        <v>32000</v>
      </c>
      <c r="BU39" s="24">
        <f t="shared" si="69"/>
        <v>-1.0314739291758166E-2</v>
      </c>
      <c r="BV39" s="24">
        <f t="shared" si="70"/>
        <v>-1.5305601192093026E-2</v>
      </c>
      <c r="BW39" s="24">
        <f t="shared" si="71"/>
        <v>4.9908619003348597E-3</v>
      </c>
      <c r="BX39" s="24">
        <f t="shared" si="72"/>
        <v>0.70039856030141379</v>
      </c>
      <c r="BY39" s="24">
        <f t="shared" si="73"/>
        <v>0.51253509690846921</v>
      </c>
      <c r="BZ39" s="24">
        <f t="shared" si="74"/>
        <v>-3.0900401830465736</v>
      </c>
      <c r="CA39" s="24">
        <f t="shared" si="75"/>
        <v>-38.786832453213201</v>
      </c>
      <c r="CB39" s="24">
        <f t="shared" si="66"/>
        <v>3.2118334984946433</v>
      </c>
      <c r="CC39" s="24">
        <f t="shared" si="66"/>
        <v>3.2118531360838043</v>
      </c>
      <c r="CD39" s="24">
        <f t="shared" si="66"/>
        <v>3.2117875157023206</v>
      </c>
      <c r="CE39" s="24">
        <f t="shared" si="66"/>
        <v>3.2120067919954938</v>
      </c>
      <c r="CF39" s="24">
        <f t="shared" si="66"/>
        <v>3.2112740741265688</v>
      </c>
      <c r="CG39" s="24">
        <f t="shared" si="66"/>
        <v>3.2137226202312026</v>
      </c>
      <c r="CH39" s="24">
        <f t="shared" si="66"/>
        <v>3.2055418484575986</v>
      </c>
      <c r="CI39" s="24">
        <f t="shared" si="76"/>
        <v>3.2328943053549013</v>
      </c>
      <c r="CK39" s="24">
        <v>32000</v>
      </c>
      <c r="CL39" s="24">
        <f t="shared" si="14"/>
        <v>-1.2259360651406261E-2</v>
      </c>
      <c r="CM39" s="24">
        <f t="shared" si="15"/>
        <v>-1.5305601192093026E-2</v>
      </c>
      <c r="CN39" s="136">
        <f t="shared" si="16"/>
        <v>3.0462405406867644E-3</v>
      </c>
      <c r="CO39" s="24">
        <f t="shared" si="17"/>
        <v>1</v>
      </c>
      <c r="CP39" s="24">
        <f t="shared" si="18"/>
        <v>0.30462405406867643</v>
      </c>
      <c r="CQ39" s="24">
        <f t="shared" si="9"/>
        <v>1.3567412503316634</v>
      </c>
      <c r="CR39" s="24">
        <f t="shared" si="19"/>
        <v>0.80597004172989983</v>
      </c>
      <c r="CS39" s="24">
        <f t="shared" ref="CS39:CY39" si="82">$CZ39+$AY$7*SIN(CT39)</f>
        <v>1.3567412503316634</v>
      </c>
      <c r="CT39" s="24">
        <f t="shared" si="82"/>
        <v>1.3567412503316634</v>
      </c>
      <c r="CU39" s="24">
        <f t="shared" si="82"/>
        <v>1.3567412503316634</v>
      </c>
      <c r="CV39" s="24">
        <f t="shared" si="82"/>
        <v>1.3567412503316634</v>
      </c>
      <c r="CW39" s="24">
        <f t="shared" si="82"/>
        <v>1.3567412503316634</v>
      </c>
      <c r="CX39" s="24">
        <f t="shared" si="82"/>
        <v>1.3567412503316634</v>
      </c>
      <c r="CY39" s="24">
        <f t="shared" si="82"/>
        <v>1.3567412503316634</v>
      </c>
      <c r="CZ39" s="24">
        <f t="shared" si="21"/>
        <v>1.3567412503316634</v>
      </c>
    </row>
    <row r="40" spans="1:104" s="129" customFormat="1" ht="12.95" customHeight="1" x14ac:dyDescent="0.2">
      <c r="A40" s="129" t="s">
        <v>618</v>
      </c>
      <c r="B40" s="131"/>
      <c r="C40" s="130">
        <v>40317.421999999999</v>
      </c>
      <c r="D40" s="130"/>
      <c r="E40" s="129">
        <f>(C40-C$7)/C$8</f>
        <v>1242.9357321950854</v>
      </c>
      <c r="F40" s="199">
        <f>ROUND(2*E40,0)/2</f>
        <v>1243</v>
      </c>
      <c r="G40" s="130">
        <f>C40-(C$7+F40*C$8)</f>
        <v>-1.5253699995810166E-2</v>
      </c>
      <c r="I40" s="199">
        <f>G40</f>
        <v>-1.5253699995810166E-2</v>
      </c>
      <c r="K40" s="199"/>
      <c r="N40" s="199"/>
      <c r="O40" s="199"/>
      <c r="P40" s="199">
        <f>+D$11+D$12*F40+D$13*F40^2</f>
        <v>7.7954893959069748E-3</v>
      </c>
      <c r="Q40" s="201">
        <f>+C40-15018.5</f>
        <v>25298.921999999999</v>
      </c>
      <c r="S40" s="131">
        <v>0.1</v>
      </c>
      <c r="U40" s="202">
        <f>+$C40-15018.5</f>
        <v>25298.921999999999</v>
      </c>
      <c r="Z40" s="24">
        <f>$F40</f>
        <v>1243</v>
      </c>
      <c r="AA40" s="136">
        <f>AB$3+AB$4*Z40+AB$5*Z40^2+AH40</f>
        <v>-1.8802577257416436E-3</v>
      </c>
      <c r="AB40" s="136">
        <f>+$G40-AH40</f>
        <v>-5.5779528741615476E-3</v>
      </c>
      <c r="AC40" s="136">
        <f>IF(S40&gt;0,G40-AA40,-9999)</f>
        <v>-1.3373442270068522E-2</v>
      </c>
      <c r="AD40" s="136"/>
      <c r="AE40" s="136">
        <f>+(G40-AA40)^2*$S40</f>
        <v>1.7884895815085553E-5</v>
      </c>
      <c r="AF40" s="24"/>
      <c r="AG40" s="203"/>
      <c r="AH40" s="24">
        <f>$AB$6*($AB$11/AI40*AJ40+$AB$12)</f>
        <v>-9.6757471216486184E-3</v>
      </c>
      <c r="AI40" s="24">
        <f>1+$AB$7*COS(AL40)</f>
        <v>1.1129663679566171</v>
      </c>
      <c r="AJ40" s="24">
        <f>SIN(AL40+RADIANS($AB$9))</f>
        <v>-0.97934243985865865</v>
      </c>
      <c r="AK40" s="24">
        <f>$AB$7*SIN(AL40)</f>
        <v>-0.27791833280784162</v>
      </c>
      <c r="AL40" s="24">
        <f>2*ATAN(AM40)</f>
        <v>-1.1847220478837397</v>
      </c>
      <c r="AM40" s="24">
        <f>SQRT((1+$AB$7)/(1-$AB$7))*TAN(AN40/2)</f>
        <v>-0.67298054847177657</v>
      </c>
      <c r="AN40" s="136">
        <f>$AU40+$AB$7*SIN(AO40)</f>
        <v>-0.9174032366868512</v>
      </c>
      <c r="AO40" s="136">
        <f>$AU40+$AB$7*SIN(AP40)</f>
        <v>-0.91739470433011816</v>
      </c>
      <c r="AP40" s="136">
        <f>$AU40+$AB$7*SIN(AQ40)</f>
        <v>-0.91734791909076596</v>
      </c>
      <c r="AQ40" s="136">
        <f>$AU40+$AB$7*SIN(AR40)</f>
        <v>-0.91709143365627055</v>
      </c>
      <c r="AR40" s="136">
        <f>$AU40+$AB$7*SIN(AS40)</f>
        <v>-0.91568685510532455</v>
      </c>
      <c r="AS40" s="136">
        <f>$AU40+$AB$7*SIN(AT40)</f>
        <v>-0.90804004362519486</v>
      </c>
      <c r="AT40" s="136">
        <f>$AU40+$AB$7*SIN(AU40)</f>
        <v>-0.86764760605480551</v>
      </c>
      <c r="AU40" s="136">
        <f>RADIANS($AB$9)+$AB$18*(F40-AB$15)</f>
        <v>-0.67919706235879751</v>
      </c>
      <c r="AV40" s="136"/>
      <c r="AW40" s="24">
        <f t="shared" si="40"/>
        <v>1243</v>
      </c>
      <c r="AX40" s="136">
        <f t="shared" si="41"/>
        <v>-1.8802579179522556E-3</v>
      </c>
      <c r="AY40" s="136">
        <f t="shared" si="42"/>
        <v>-1.337344207785791E-2</v>
      </c>
      <c r="AZ40" s="136">
        <f t="shared" si="58"/>
        <v>-1.337344207785791E-2</v>
      </c>
      <c r="BA40" s="136"/>
      <c r="BB40" s="136">
        <f t="shared" si="43"/>
        <v>3.5353698380221515E-7</v>
      </c>
      <c r="BC40" s="24"/>
      <c r="BD40" s="203"/>
      <c r="BE40" s="24">
        <f t="shared" si="44"/>
        <v>-9.6757473138592304E-3</v>
      </c>
      <c r="BF40" s="24">
        <f t="shared" si="45"/>
        <v>1.1129662136579104</v>
      </c>
      <c r="BG40" s="24">
        <f t="shared" si="46"/>
        <v>-0.97934232759334205</v>
      </c>
      <c r="BH40" s="24">
        <f t="shared" si="47"/>
        <v>-0.27791839552608844</v>
      </c>
      <c r="BI40" s="24">
        <f t="shared" si="48"/>
        <v>-1.1847226030780933</v>
      </c>
      <c r="BJ40" s="24">
        <f t="shared" si="49"/>
        <v>-0.67298095179357253</v>
      </c>
      <c r="BK40" s="136">
        <f t="shared" si="64"/>
        <v>-0.91740371255181019</v>
      </c>
      <c r="BL40" s="136">
        <f t="shared" si="64"/>
        <v>-0.91739731371166378</v>
      </c>
      <c r="BM40" s="136">
        <f t="shared" si="64"/>
        <v>-0.91736222673808276</v>
      </c>
      <c r="BN40" s="136">
        <f t="shared" si="64"/>
        <v>-0.91716986173862336</v>
      </c>
      <c r="BO40" s="136">
        <f t="shared" si="64"/>
        <v>-0.91611607412397233</v>
      </c>
      <c r="BP40" s="136">
        <f t="shared" si="64"/>
        <v>-0.91036880618069893</v>
      </c>
      <c r="BQ40" s="136">
        <f t="shared" si="64"/>
        <v>-0.87973887951070717</v>
      </c>
      <c r="BR40" s="136">
        <f t="shared" si="51"/>
        <v>-7.0153386771940776</v>
      </c>
      <c r="BS40" s="136"/>
      <c r="BT40" s="24">
        <v>33000</v>
      </c>
      <c r="BU40" s="24">
        <f t="shared" si="69"/>
        <v>-1.1520741017802826E-2</v>
      </c>
      <c r="BV40" s="24">
        <f t="shared" si="70"/>
        <v>-1.5675601192093026E-2</v>
      </c>
      <c r="BW40" s="24">
        <f t="shared" si="71"/>
        <v>4.1548601742902001E-3</v>
      </c>
      <c r="BX40" s="24">
        <f t="shared" si="72"/>
        <v>0.70228838715666808</v>
      </c>
      <c r="BY40" s="24">
        <f t="shared" si="73"/>
        <v>0.44939997212551108</v>
      </c>
      <c r="BZ40" s="24">
        <f t="shared" si="74"/>
        <v>-3.0179991700613451</v>
      </c>
      <c r="CA40" s="24">
        <f t="shared" si="75"/>
        <v>-16.161478769385109</v>
      </c>
      <c r="CB40" s="24">
        <f t="shared" si="66"/>
        <v>3.3098389075936288</v>
      </c>
      <c r="CC40" s="24">
        <f t="shared" si="66"/>
        <v>3.3098823184028734</v>
      </c>
      <c r="CD40" s="24">
        <f t="shared" si="66"/>
        <v>3.309735543980354</v>
      </c>
      <c r="CE40" s="24">
        <f t="shared" si="66"/>
        <v>3.3102318114152385</v>
      </c>
      <c r="CF40" s="24">
        <f t="shared" si="66"/>
        <v>3.3085540210994724</v>
      </c>
      <c r="CG40" s="24">
        <f t="shared" si="66"/>
        <v>3.3142282652067108</v>
      </c>
      <c r="CH40" s="24">
        <f t="shared" si="66"/>
        <v>3.2950595860808152</v>
      </c>
      <c r="CI40" s="24">
        <f t="shared" si="76"/>
        <v>3.360087834233326</v>
      </c>
      <c r="CK40" s="24">
        <v>33000</v>
      </c>
      <c r="CL40" s="24">
        <f t="shared" si="14"/>
        <v>-1.0180778108033053E-2</v>
      </c>
      <c r="CM40" s="24">
        <f t="shared" si="15"/>
        <v>-1.5675601192093026E-2</v>
      </c>
      <c r="CN40" s="136">
        <f t="shared" si="16"/>
        <v>5.4948230840599736E-3</v>
      </c>
      <c r="CO40" s="24">
        <f t="shared" si="17"/>
        <v>1</v>
      </c>
      <c r="CP40" s="24">
        <f t="shared" si="18"/>
        <v>0.54948230840599732</v>
      </c>
      <c r="CQ40" s="24">
        <f t="shared" si="9"/>
        <v>1.6289420477932413</v>
      </c>
      <c r="CR40" s="24">
        <f t="shared" si="19"/>
        <v>1.059904185610266</v>
      </c>
      <c r="CS40" s="24">
        <f t="shared" ref="CS40:CY40" si="83">$CZ40+$AY$7*SIN(CT40)</f>
        <v>1.6289420477932413</v>
      </c>
      <c r="CT40" s="24">
        <f t="shared" si="83"/>
        <v>1.6289420477932413</v>
      </c>
      <c r="CU40" s="24">
        <f t="shared" si="83"/>
        <v>1.6289420477932413</v>
      </c>
      <c r="CV40" s="24">
        <f t="shared" si="83"/>
        <v>1.6289420477932413</v>
      </c>
      <c r="CW40" s="24">
        <f t="shared" si="83"/>
        <v>1.6289420477932413</v>
      </c>
      <c r="CX40" s="24">
        <f t="shared" si="83"/>
        <v>1.6289420477932413</v>
      </c>
      <c r="CY40" s="24">
        <f t="shared" si="83"/>
        <v>1.6289420477932413</v>
      </c>
      <c r="CZ40" s="24">
        <f t="shared" si="21"/>
        <v>1.6289420477932413</v>
      </c>
    </row>
    <row r="41" spans="1:104" s="129" customFormat="1" ht="12.95" customHeight="1" x14ac:dyDescent="0.2">
      <c r="A41" s="129" t="s">
        <v>618</v>
      </c>
      <c r="B41" s="131"/>
      <c r="C41" s="130">
        <v>40319.330999999998</v>
      </c>
      <c r="D41" s="130"/>
      <c r="E41" s="129">
        <f>(C41-C$7)/C$8</f>
        <v>1250.9788456425881</v>
      </c>
      <c r="F41" s="199">
        <f>ROUND(2*E41,0)/2</f>
        <v>1251</v>
      </c>
      <c r="G41" s="130">
        <f>C41-(C$7+F41*C$8)</f>
        <v>-5.0208999964524992E-3</v>
      </c>
      <c r="I41" s="199">
        <f>G41</f>
        <v>-5.0208999964524992E-3</v>
      </c>
      <c r="K41" s="199"/>
      <c r="N41" s="199"/>
      <c r="O41" s="199"/>
      <c r="P41" s="199">
        <f>+D$11+D$12*F41+D$13*F41^2</f>
        <v>7.7865288199069757E-3</v>
      </c>
      <c r="Q41" s="201">
        <f>+C41-15018.5</f>
        <v>25300.830999999998</v>
      </c>
      <c r="S41" s="131">
        <v>0.1</v>
      </c>
      <c r="U41" s="202">
        <f>+$C41-15018.5</f>
        <v>25300.830999999998</v>
      </c>
      <c r="Z41" s="24">
        <f>$F41</f>
        <v>1251</v>
      </c>
      <c r="AA41" s="136">
        <f>AB$3+AB$4*Z41+AB$5*Z41^2+AH41</f>
        <v>-1.8887080274446908E-3</v>
      </c>
      <c r="AB41" s="136">
        <f>+$G41-AH41</f>
        <v>4.6543368508991673E-3</v>
      </c>
      <c r="AC41" s="136">
        <f>IF(S41&gt;0,G41-AA41,-9999)</f>
        <v>-3.1321919690078083E-3</v>
      </c>
      <c r="AD41" s="136"/>
      <c r="AE41" s="136">
        <f>+(G41-AA41)^2*$S41</f>
        <v>9.8106265307170109E-7</v>
      </c>
      <c r="AF41" s="24"/>
      <c r="AG41" s="203"/>
      <c r="AH41" s="24">
        <f>$AB$6*($AB$11/AI41*AJ41+$AB$12)</f>
        <v>-9.6752368473516665E-3</v>
      </c>
      <c r="AI41" s="24">
        <f>1+$AB$7*COS(AL41)</f>
        <v>1.1133699293608632</v>
      </c>
      <c r="AJ41" s="24">
        <f>SIN(AL41+RADIANS($AB$9))</f>
        <v>-0.97963511803552217</v>
      </c>
      <c r="AK41" s="24">
        <f>$AB$7*SIN(AL41)</f>
        <v>-0.27775395427736554</v>
      </c>
      <c r="AL41" s="24">
        <f>2*ATAN(AM41)</f>
        <v>-1.1832695322817459</v>
      </c>
      <c r="AM41" s="24">
        <f>SQRT((1+$AB$7)/(1-$AB$7))*TAN(AN41/2)</f>
        <v>-0.67192588175636792</v>
      </c>
      <c r="AN41" s="136">
        <f>$AU41+$AB$7*SIN(AO41)</f>
        <v>-0.91615849071968491</v>
      </c>
      <c r="AO41" s="136">
        <f>$AU41+$AB$7*SIN(AP41)</f>
        <v>-0.9161498907932053</v>
      </c>
      <c r="AP41" s="136">
        <f>$AU41+$AB$7*SIN(AQ41)</f>
        <v>-0.91610281156836471</v>
      </c>
      <c r="AQ41" s="136">
        <f>$AU41+$AB$7*SIN(AR41)</f>
        <v>-0.91584513337305207</v>
      </c>
      <c r="AR41" s="136">
        <f>$AU41+$AB$7*SIN(AS41)</f>
        <v>-0.91443631440971096</v>
      </c>
      <c r="AS41" s="136">
        <f>$AU41+$AB$7*SIN(AT41)</f>
        <v>-0.9067788296920698</v>
      </c>
      <c r="AT41" s="136">
        <f>$AU41+$AB$7*SIN(AU41)</f>
        <v>-0.86639244093429835</v>
      </c>
      <c r="AU41" s="136">
        <f>RADIANS($AB$9)+$AB$18*(F41-AB$15)</f>
        <v>-0.67817951412777067</v>
      </c>
      <c r="AV41" s="136"/>
      <c r="AW41" s="24">
        <f t="shared" si="40"/>
        <v>1251</v>
      </c>
      <c r="AX41" s="136">
        <f t="shared" si="41"/>
        <v>-1.8887082232231225E-3</v>
      </c>
      <c r="AY41" s="136">
        <f t="shared" si="42"/>
        <v>-3.1321917732293767E-3</v>
      </c>
      <c r="AZ41" s="136">
        <f t="shared" si="58"/>
        <v>-3.1321917732293767E-3</v>
      </c>
      <c r="BA41" s="136"/>
      <c r="BB41" s="136">
        <f t="shared" si="43"/>
        <v>3.5672187524706443E-7</v>
      </c>
      <c r="BC41" s="24"/>
      <c r="BD41" s="203"/>
      <c r="BE41" s="24">
        <f t="shared" si="44"/>
        <v>-9.6752370431300982E-3</v>
      </c>
      <c r="BF41" s="24">
        <f t="shared" si="45"/>
        <v>1.1133697767834314</v>
      </c>
      <c r="BG41" s="24">
        <f t="shared" si="46"/>
        <v>-0.97963500773841872</v>
      </c>
      <c r="BH41" s="24">
        <f t="shared" si="47"/>
        <v>-0.27775401655435145</v>
      </c>
      <c r="BI41" s="24">
        <f t="shared" si="48"/>
        <v>-1.1832700816075519</v>
      </c>
      <c r="BJ41" s="24">
        <f t="shared" si="49"/>
        <v>-0.67192628042535774</v>
      </c>
      <c r="BK41" s="136">
        <f t="shared" ref="BK41:BQ50" si="84">$AU41+$AB$7*SIN(BL41)</f>
        <v>-0.91615896138396513</v>
      </c>
      <c r="BL41" s="136">
        <f t="shared" si="84"/>
        <v>-0.91615246746944412</v>
      </c>
      <c r="BM41" s="136">
        <f t="shared" si="84"/>
        <v>-0.91611691695808184</v>
      </c>
      <c r="BN41" s="136">
        <f t="shared" si="84"/>
        <v>-0.91592232717275124</v>
      </c>
      <c r="BO41" s="136">
        <f t="shared" si="84"/>
        <v>-0.91485808994945628</v>
      </c>
      <c r="BP41" s="136">
        <f t="shared" si="84"/>
        <v>-0.90906344369724845</v>
      </c>
      <c r="BQ41" s="136">
        <f t="shared" si="84"/>
        <v>-0.87823498647443632</v>
      </c>
      <c r="BR41" s="136">
        <f t="shared" si="51"/>
        <v>-7.0131610708143848</v>
      </c>
      <c r="BS41" s="136"/>
      <c r="BT41" s="24">
        <v>34000</v>
      </c>
      <c r="BU41" s="24">
        <f t="shared" si="69"/>
        <v>-1.2746044574868366E-2</v>
      </c>
      <c r="BV41" s="24">
        <f t="shared" si="70"/>
        <v>-1.6021601192093029E-2</v>
      </c>
      <c r="BW41" s="24">
        <f t="shared" si="71"/>
        <v>3.2755566172246622E-3</v>
      </c>
      <c r="BX41" s="24">
        <f t="shared" si="72"/>
        <v>0.70575489939786551</v>
      </c>
      <c r="BY41" s="24">
        <f t="shared" si="73"/>
        <v>0.38342340864638447</v>
      </c>
      <c r="BZ41" s="24">
        <f t="shared" si="74"/>
        <v>-2.9454057788307417</v>
      </c>
      <c r="CA41" s="24">
        <f t="shared" si="75"/>
        <v>-10.161643086292612</v>
      </c>
      <c r="CB41" s="24">
        <f t="shared" si="66"/>
        <v>3.4082202812271278</v>
      </c>
      <c r="CC41" s="24">
        <f t="shared" si="66"/>
        <v>3.4082795850487142</v>
      </c>
      <c r="CD41" s="24">
        <f t="shared" si="66"/>
        <v>3.4080746671863031</v>
      </c>
      <c r="CE41" s="24">
        <f t="shared" si="66"/>
        <v>3.4087827871134415</v>
      </c>
      <c r="CF41" s="24">
        <f t="shared" si="66"/>
        <v>3.4063363677350966</v>
      </c>
      <c r="CG41" s="24">
        <f t="shared" si="66"/>
        <v>3.4147952692238177</v>
      </c>
      <c r="CH41" s="24">
        <f t="shared" si="66"/>
        <v>3.3856279457273142</v>
      </c>
      <c r="CI41" s="24">
        <f t="shared" si="76"/>
        <v>3.4872813631117503</v>
      </c>
      <c r="CK41" s="24">
        <v>34000</v>
      </c>
      <c r="CL41" s="24">
        <f t="shared" si="14"/>
        <v>-8.4828174020177369E-3</v>
      </c>
      <c r="CM41" s="24">
        <f t="shared" si="15"/>
        <v>-1.6021601192093029E-2</v>
      </c>
      <c r="CN41" s="136">
        <f t="shared" si="16"/>
        <v>7.5387837900752919E-3</v>
      </c>
      <c r="CO41" s="24">
        <f t="shared" si="17"/>
        <v>1</v>
      </c>
      <c r="CP41" s="24">
        <f t="shared" si="18"/>
        <v>0.75387837900752919</v>
      </c>
      <c r="CQ41" s="24">
        <f t="shared" si="9"/>
        <v>1.9011428452548187</v>
      </c>
      <c r="CR41" s="24">
        <f t="shared" si="19"/>
        <v>1.4000727646775668</v>
      </c>
      <c r="CS41" s="24">
        <f t="shared" ref="CS41:CY41" si="85">$CZ41+$AY$7*SIN(CT41)</f>
        <v>1.9011428452548187</v>
      </c>
      <c r="CT41" s="24">
        <f t="shared" si="85"/>
        <v>1.9011428452548187</v>
      </c>
      <c r="CU41" s="24">
        <f t="shared" si="85"/>
        <v>1.9011428452548187</v>
      </c>
      <c r="CV41" s="24">
        <f t="shared" si="85"/>
        <v>1.9011428452548187</v>
      </c>
      <c r="CW41" s="24">
        <f t="shared" si="85"/>
        <v>1.9011428452548187</v>
      </c>
      <c r="CX41" s="24">
        <f t="shared" si="85"/>
        <v>1.9011428452548187</v>
      </c>
      <c r="CY41" s="24">
        <f t="shared" si="85"/>
        <v>1.9011428452548187</v>
      </c>
      <c r="CZ41" s="24">
        <f t="shared" si="21"/>
        <v>1.9011428452548187</v>
      </c>
    </row>
    <row r="42" spans="1:104" s="129" customFormat="1" ht="12.95" customHeight="1" x14ac:dyDescent="0.2">
      <c r="A42" s="129" t="s">
        <v>618</v>
      </c>
      <c r="B42" s="131"/>
      <c r="C42" s="130">
        <v>40319.338000000003</v>
      </c>
      <c r="D42" s="130"/>
      <c r="E42" s="129">
        <f>(C42-C$7)/C$8</f>
        <v>1251.0083384630038</v>
      </c>
      <c r="F42" s="199">
        <f>ROUND(2*E42,0)/2</f>
        <v>1251</v>
      </c>
      <c r="G42" s="130">
        <f>C42-(C$7+F42*C$8)</f>
        <v>1.9791000086115673E-3</v>
      </c>
      <c r="I42" s="199">
        <f>G42</f>
        <v>1.9791000086115673E-3</v>
      </c>
      <c r="K42" s="199"/>
      <c r="N42" s="199"/>
      <c r="O42" s="199"/>
      <c r="P42" s="199">
        <f>+D$11+D$12*F42+D$13*F42^2</f>
        <v>7.7865288199069757E-3</v>
      </c>
      <c r="Q42" s="201">
        <f>+C42-15018.5</f>
        <v>25300.838000000003</v>
      </c>
      <c r="S42" s="131">
        <v>0.1</v>
      </c>
      <c r="U42" s="202">
        <f>+$C42-15018.5</f>
        <v>25300.838000000003</v>
      </c>
      <c r="Z42" s="24">
        <f>$F42</f>
        <v>1251</v>
      </c>
      <c r="AA42" s="136">
        <f>AB$3+AB$4*Z42+AB$5*Z42^2+AH42</f>
        <v>-1.8887080274446908E-3</v>
      </c>
      <c r="AB42" s="136">
        <f>+$G42-AH42</f>
        <v>1.1654336855963234E-2</v>
      </c>
      <c r="AC42" s="136">
        <f>IF(S42&gt;0,G42-AA42,-9999)</f>
        <v>3.8678080360562582E-3</v>
      </c>
      <c r="AD42" s="136"/>
      <c r="AE42" s="136">
        <f>+(G42-AA42)^2*$S42</f>
        <v>1.495993900378137E-6</v>
      </c>
      <c r="AF42" s="24"/>
      <c r="AG42" s="203"/>
      <c r="AH42" s="24">
        <f>$AB$6*($AB$11/AI42*AJ42+$AB$12)</f>
        <v>-9.6752368473516665E-3</v>
      </c>
      <c r="AI42" s="24">
        <f>1+$AB$7*COS(AL42)</f>
        <v>1.1133699293608632</v>
      </c>
      <c r="AJ42" s="24">
        <f>SIN(AL42+RADIANS($AB$9))</f>
        <v>-0.97963511803552217</v>
      </c>
      <c r="AK42" s="24">
        <f>$AB$7*SIN(AL42)</f>
        <v>-0.27775395427736554</v>
      </c>
      <c r="AL42" s="24">
        <f>2*ATAN(AM42)</f>
        <v>-1.1832695322817459</v>
      </c>
      <c r="AM42" s="24">
        <f>SQRT((1+$AB$7)/(1-$AB$7))*TAN(AN42/2)</f>
        <v>-0.67192588175636792</v>
      </c>
      <c r="AN42" s="136">
        <f>$AU42+$AB$7*SIN(AO42)</f>
        <v>-0.91615849071968491</v>
      </c>
      <c r="AO42" s="136">
        <f>$AU42+$AB$7*SIN(AP42)</f>
        <v>-0.9161498907932053</v>
      </c>
      <c r="AP42" s="136">
        <f>$AU42+$AB$7*SIN(AQ42)</f>
        <v>-0.91610281156836471</v>
      </c>
      <c r="AQ42" s="136">
        <f>$AU42+$AB$7*SIN(AR42)</f>
        <v>-0.91584513337305207</v>
      </c>
      <c r="AR42" s="136">
        <f>$AU42+$AB$7*SIN(AS42)</f>
        <v>-0.91443631440971096</v>
      </c>
      <c r="AS42" s="136">
        <f>$AU42+$AB$7*SIN(AT42)</f>
        <v>-0.9067788296920698</v>
      </c>
      <c r="AT42" s="136">
        <f>$AU42+$AB$7*SIN(AU42)</f>
        <v>-0.86639244093429835</v>
      </c>
      <c r="AU42" s="136">
        <f>RADIANS($AB$9)+$AB$18*(F42-AB$15)</f>
        <v>-0.67817951412777067</v>
      </c>
      <c r="AV42" s="136"/>
      <c r="AW42" s="24">
        <f t="shared" si="40"/>
        <v>1251</v>
      </c>
      <c r="AX42" s="136">
        <f t="shared" si="41"/>
        <v>-1.8887082232231225E-3</v>
      </c>
      <c r="AY42" s="136">
        <f t="shared" si="42"/>
        <v>3.8678082318346898E-3</v>
      </c>
      <c r="AZ42" s="136">
        <f t="shared" si="58"/>
        <v>3.8678082318346898E-3</v>
      </c>
      <c r="BA42" s="136"/>
      <c r="BB42" s="136">
        <f t="shared" si="43"/>
        <v>3.5672187524706443E-7</v>
      </c>
      <c r="BC42" s="24"/>
      <c r="BD42" s="203"/>
      <c r="BE42" s="24">
        <f t="shared" si="44"/>
        <v>-9.6752370431300982E-3</v>
      </c>
      <c r="BF42" s="24">
        <f t="shared" si="45"/>
        <v>1.1133697767834314</v>
      </c>
      <c r="BG42" s="24">
        <f t="shared" si="46"/>
        <v>-0.97963500773841872</v>
      </c>
      <c r="BH42" s="24">
        <f t="shared" si="47"/>
        <v>-0.27775401655435145</v>
      </c>
      <c r="BI42" s="24">
        <f t="shared" si="48"/>
        <v>-1.1832700816075519</v>
      </c>
      <c r="BJ42" s="24">
        <f t="shared" si="49"/>
        <v>-0.67192628042535774</v>
      </c>
      <c r="BK42" s="136">
        <f t="shared" si="84"/>
        <v>-0.91615896138396513</v>
      </c>
      <c r="BL42" s="136">
        <f t="shared" si="84"/>
        <v>-0.91615246746944412</v>
      </c>
      <c r="BM42" s="136">
        <f t="shared" si="84"/>
        <v>-0.91611691695808184</v>
      </c>
      <c r="BN42" s="136">
        <f t="shared" si="84"/>
        <v>-0.91592232717275124</v>
      </c>
      <c r="BO42" s="136">
        <f t="shared" si="84"/>
        <v>-0.91485808994945628</v>
      </c>
      <c r="BP42" s="136">
        <f t="shared" si="84"/>
        <v>-0.90906344369724845</v>
      </c>
      <c r="BQ42" s="136">
        <f t="shared" si="84"/>
        <v>-0.87823498647443632</v>
      </c>
      <c r="BR42" s="136">
        <f t="shared" si="51"/>
        <v>-7.0131610708143848</v>
      </c>
      <c r="BS42" s="136"/>
      <c r="BT42" s="24">
        <v>35000</v>
      </c>
      <c r="BU42" s="24">
        <f t="shared" si="69"/>
        <v>-1.39846580098282E-2</v>
      </c>
      <c r="BV42" s="24">
        <f t="shared" si="70"/>
        <v>-1.6343601192093028E-2</v>
      </c>
      <c r="BW42" s="24">
        <f t="shared" si="71"/>
        <v>2.3589431822648292E-3</v>
      </c>
      <c r="BX42" s="24">
        <f t="shared" si="72"/>
        <v>0.71084203596755624</v>
      </c>
      <c r="BY42" s="24">
        <f t="shared" si="73"/>
        <v>0.31458634577041905</v>
      </c>
      <c r="BZ42" s="24">
        <f t="shared" si="74"/>
        <v>-2.871926462910753</v>
      </c>
      <c r="CA42" s="24">
        <f t="shared" si="75"/>
        <v>-7.3715778177486149</v>
      </c>
      <c r="CB42" s="24">
        <f t="shared" ref="CB42:CH51" si="86">$CI42+$AB$7*SIN(CC42)</f>
        <v>3.5072012941373925</v>
      </c>
      <c r="CC42" s="24">
        <f t="shared" si="86"/>
        <v>3.5072664894811743</v>
      </c>
      <c r="CD42" s="24">
        <f t="shared" si="86"/>
        <v>3.5070337963833529</v>
      </c>
      <c r="CE42" s="24">
        <f t="shared" si="86"/>
        <v>3.5078644121171325</v>
      </c>
      <c r="CF42" s="24">
        <f t="shared" si="86"/>
        <v>3.5049006743069033</v>
      </c>
      <c r="CG42" s="24">
        <f t="shared" si="86"/>
        <v>3.5154911958381256</v>
      </c>
      <c r="CH42" s="24">
        <f t="shared" si="86"/>
        <v>3.4778386580756049</v>
      </c>
      <c r="CI42" s="24">
        <f t="shared" si="76"/>
        <v>3.6144748919901746</v>
      </c>
      <c r="CK42" s="24">
        <v>35000</v>
      </c>
      <c r="CL42" s="24">
        <f t="shared" si="14"/>
        <v>-7.3159895004475638E-3</v>
      </c>
      <c r="CM42" s="24">
        <f t="shared" si="15"/>
        <v>-1.6343601192093028E-2</v>
      </c>
      <c r="CN42" s="136">
        <f t="shared" si="16"/>
        <v>9.0276116916454645E-3</v>
      </c>
      <c r="CO42" s="24">
        <f t="shared" si="17"/>
        <v>1</v>
      </c>
      <c r="CP42" s="24">
        <f t="shared" si="18"/>
        <v>0.90276116916454641</v>
      </c>
      <c r="CQ42" s="24">
        <f t="shared" si="9"/>
        <v>2.1733436427163961</v>
      </c>
      <c r="CR42" s="24">
        <f t="shared" si="19"/>
        <v>1.9016303776718779</v>
      </c>
      <c r="CS42" s="24">
        <f t="shared" ref="CS42:CY42" si="87">$CZ42+$AY$7*SIN(CT42)</f>
        <v>2.1733436427163961</v>
      </c>
      <c r="CT42" s="24">
        <f t="shared" si="87"/>
        <v>2.1733436427163961</v>
      </c>
      <c r="CU42" s="24">
        <f t="shared" si="87"/>
        <v>2.1733436427163961</v>
      </c>
      <c r="CV42" s="24">
        <f t="shared" si="87"/>
        <v>2.1733436427163961</v>
      </c>
      <c r="CW42" s="24">
        <f t="shared" si="87"/>
        <v>2.1733436427163961</v>
      </c>
      <c r="CX42" s="24">
        <f t="shared" si="87"/>
        <v>2.1733436427163961</v>
      </c>
      <c r="CY42" s="24">
        <f t="shared" si="87"/>
        <v>2.1733436427163961</v>
      </c>
      <c r="CZ42" s="24">
        <f t="shared" si="21"/>
        <v>2.1733436427163961</v>
      </c>
    </row>
    <row r="43" spans="1:104" s="129" customFormat="1" ht="12.95" customHeight="1" x14ac:dyDescent="0.2">
      <c r="A43" s="129" t="s">
        <v>618</v>
      </c>
      <c r="B43" s="131"/>
      <c r="C43" s="130">
        <v>40321.35</v>
      </c>
      <c r="D43" s="130"/>
      <c r="E43" s="129">
        <f>(C43-C$7)/C$8</f>
        <v>1259.4854176962881</v>
      </c>
      <c r="F43" s="199">
        <f>ROUND(2*E43,0)/2</f>
        <v>1259.5</v>
      </c>
      <c r="G43" s="130">
        <f>C43-(C$7+F43*C$8)</f>
        <v>-3.4610500006237999E-3</v>
      </c>
      <c r="I43" s="199">
        <f>G43</f>
        <v>-3.4610500006237999E-3</v>
      </c>
      <c r="K43" s="199"/>
      <c r="N43" s="199"/>
      <c r="O43" s="199"/>
      <c r="P43" s="199">
        <f>+D$11+D$12*F43+D$13*F43^2</f>
        <v>7.7770098909069755E-3</v>
      </c>
      <c r="Q43" s="201">
        <f>+C43-15018.5</f>
        <v>25302.85</v>
      </c>
      <c r="S43" s="131">
        <v>0.1</v>
      </c>
      <c r="U43" s="202">
        <f>+$C43-15018.5</f>
        <v>25302.85</v>
      </c>
      <c r="Z43" s="24">
        <f>$F43</f>
        <v>1259.5</v>
      </c>
      <c r="AA43" s="136">
        <f>AB$3+AB$4*Z43+AB$5*Z43^2+AH43</f>
        <v>-1.8976681525509848E-3</v>
      </c>
      <c r="AB43" s="136">
        <f>+$G43-AH43</f>
        <v>6.2136280428341604E-3</v>
      </c>
      <c r="AC43" s="136">
        <f>IF(S43&gt;0,G43-AA43,-9999)</f>
        <v>-1.5633818480728151E-3</v>
      </c>
      <c r="AD43" s="136"/>
      <c r="AE43" s="136">
        <f>+(G43-AA43)^2*$S43</f>
        <v>2.4441628028835709E-7</v>
      </c>
      <c r="AF43" s="24"/>
      <c r="AG43" s="203"/>
      <c r="AH43" s="24">
        <f>$AB$6*($AB$11/AI43*AJ43+$AB$12)</f>
        <v>-9.6746780434579602E-3</v>
      </c>
      <c r="AI43" s="24">
        <f>1+$AB$7*COS(AL43)</f>
        <v>1.1137987716962685</v>
      </c>
      <c r="AJ43" s="24">
        <f>SIN(AL43+RADIANS($AB$9))</f>
        <v>-0.97994405399134088</v>
      </c>
      <c r="AK43" s="24">
        <f>$AB$7*SIN(AL43)</f>
        <v>-0.27757852863724986</v>
      </c>
      <c r="AL43" s="24">
        <f>2*ATAN(AM43)</f>
        <v>-1.1817250800360921</v>
      </c>
      <c r="AM43" s="24">
        <f>SQRT((1+$AB$7)/(1-$AB$7))*TAN(AN43/2)</f>
        <v>-0.67080558866664441</v>
      </c>
      <c r="AN43" s="136">
        <f>$AU43+$AB$7*SIN(AO43)</f>
        <v>-0.91483545351151752</v>
      </c>
      <c r="AO43" s="136">
        <f>$AU43+$AB$7*SIN(AP43)</f>
        <v>-0.91482678142524143</v>
      </c>
      <c r="AP43" s="136">
        <f>$AU43+$AB$7*SIN(AQ43)</f>
        <v>-0.9147793888292528</v>
      </c>
      <c r="AQ43" s="136">
        <f>$AU43+$AB$7*SIN(AR43)</f>
        <v>-0.91452044176128577</v>
      </c>
      <c r="AR43" s="136">
        <f>$AU43+$AB$7*SIN(AS43)</f>
        <v>-0.91310712238333447</v>
      </c>
      <c r="AS43" s="136">
        <f>$AU43+$AB$7*SIN(AT43)</f>
        <v>-0.90543835373896653</v>
      </c>
      <c r="AT43" s="136">
        <f>$AU43+$AB$7*SIN(AU43)</f>
        <v>-0.86505861447261367</v>
      </c>
      <c r="AU43" s="136">
        <f>RADIANS($AB$9)+$AB$18*(F43-AB$15)</f>
        <v>-0.67709836913230337</v>
      </c>
      <c r="AV43" s="136"/>
      <c r="AW43" s="24">
        <f t="shared" si="40"/>
        <v>1259.5</v>
      </c>
      <c r="AX43" s="136">
        <f t="shared" si="41"/>
        <v>-1.8976683518960634E-3</v>
      </c>
      <c r="AY43" s="136">
        <f t="shared" si="42"/>
        <v>-1.5633816487277364E-3</v>
      </c>
      <c r="AZ43" s="136">
        <f t="shared" si="58"/>
        <v>-1.5633816487277364E-3</v>
      </c>
      <c r="BA43" s="136"/>
      <c r="BB43" s="136">
        <f t="shared" si="43"/>
        <v>3.6011451737879217E-7</v>
      </c>
      <c r="BC43" s="24"/>
      <c r="BD43" s="203"/>
      <c r="BE43" s="24">
        <f t="shared" si="44"/>
        <v>-9.6746782428030389E-3</v>
      </c>
      <c r="BF43" s="24">
        <f t="shared" si="45"/>
        <v>1.1137986210144548</v>
      </c>
      <c r="BG43" s="24">
        <f t="shared" si="46"/>
        <v>-0.9799439458171797</v>
      </c>
      <c r="BH43" s="24">
        <f t="shared" si="47"/>
        <v>-0.27757859041217225</v>
      </c>
      <c r="BI43" s="24">
        <f t="shared" si="48"/>
        <v>-1.1817256228799418</v>
      </c>
      <c r="BJ43" s="24">
        <f t="shared" si="49"/>
        <v>-0.67080598222311616</v>
      </c>
      <c r="BK43" s="136">
        <f t="shared" si="84"/>
        <v>-0.91483591844295475</v>
      </c>
      <c r="BL43" s="136">
        <f t="shared" si="84"/>
        <v>-0.9148293223389059</v>
      </c>
      <c r="BM43" s="136">
        <f t="shared" si="84"/>
        <v>-0.91479327451602899</v>
      </c>
      <c r="BN43" s="136">
        <f t="shared" si="84"/>
        <v>-0.91459630235411482</v>
      </c>
      <c r="BO43" s="136">
        <f t="shared" si="84"/>
        <v>-0.91352089738355691</v>
      </c>
      <c r="BP43" s="136">
        <f t="shared" si="84"/>
        <v>-0.90767572442721633</v>
      </c>
      <c r="BQ43" s="136">
        <f t="shared" si="84"/>
        <v>-0.87663606073013878</v>
      </c>
      <c r="BR43" s="136">
        <f t="shared" si="51"/>
        <v>-7.0108473640359614</v>
      </c>
      <c r="BS43" s="136"/>
      <c r="BT43" s="24">
        <v>36000</v>
      </c>
      <c r="BU43" s="24">
        <f t="shared" si="69"/>
        <v>-1.5230317398379944E-2</v>
      </c>
      <c r="BV43" s="24">
        <f t="shared" si="70"/>
        <v>-1.6641601192093028E-2</v>
      </c>
      <c r="BW43" s="24">
        <f t="shared" si="71"/>
        <v>1.4112837937130833E-3</v>
      </c>
      <c r="BX43" s="24">
        <f t="shared" si="72"/>
        <v>0.71761470201589872</v>
      </c>
      <c r="BY43" s="24">
        <f t="shared" si="73"/>
        <v>0.24285237681760913</v>
      </c>
      <c r="BZ43" s="24">
        <f t="shared" si="74"/>
        <v>-2.7972107963073061</v>
      </c>
      <c r="CA43" s="24">
        <f t="shared" si="75"/>
        <v>-5.7499961128478052</v>
      </c>
      <c r="CB43" s="24">
        <f t="shared" si="86"/>
        <v>3.6070125277187084</v>
      </c>
      <c r="CC43" s="24">
        <f t="shared" si="86"/>
        <v>3.607073988679379</v>
      </c>
      <c r="CD43" s="24">
        <f t="shared" si="86"/>
        <v>3.6068447398124679</v>
      </c>
      <c r="CE43" s="24">
        <f t="shared" si="86"/>
        <v>3.6076999706414665</v>
      </c>
      <c r="CF43" s="24">
        <f t="shared" si="86"/>
        <v>3.604511331274868</v>
      </c>
      <c r="CG43" s="24">
        <f t="shared" si="86"/>
        <v>3.6164260693092496</v>
      </c>
      <c r="CH43" s="24">
        <f t="shared" si="86"/>
        <v>3.5722569193062284</v>
      </c>
      <c r="CI43" s="24">
        <f t="shared" si="76"/>
        <v>3.7416684208685993</v>
      </c>
      <c r="CK43" s="24">
        <v>36000</v>
      </c>
      <c r="CL43" s="24">
        <f t="shared" si="14"/>
        <v>-6.7899271015600046E-3</v>
      </c>
      <c r="CM43" s="24">
        <f t="shared" si="15"/>
        <v>-1.6641601192093028E-2</v>
      </c>
      <c r="CN43" s="136">
        <f t="shared" si="16"/>
        <v>9.8516740905330233E-3</v>
      </c>
      <c r="CO43" s="24">
        <f t="shared" si="17"/>
        <v>1</v>
      </c>
      <c r="CP43" s="24">
        <f t="shared" si="18"/>
        <v>0.98516740905330236</v>
      </c>
      <c r="CQ43" s="24">
        <f t="shared" si="9"/>
        <v>2.4455444401779736</v>
      </c>
      <c r="CR43" s="24">
        <f t="shared" si="19"/>
        <v>2.7564084684885599</v>
      </c>
      <c r="CS43" s="24">
        <f t="shared" ref="CS43:CY43" si="88">$CZ43+$AY$7*SIN(CT43)</f>
        <v>2.4455444401779736</v>
      </c>
      <c r="CT43" s="24">
        <f t="shared" si="88"/>
        <v>2.4455444401779736</v>
      </c>
      <c r="CU43" s="24">
        <f t="shared" si="88"/>
        <v>2.4455444401779736</v>
      </c>
      <c r="CV43" s="24">
        <f t="shared" si="88"/>
        <v>2.4455444401779736</v>
      </c>
      <c r="CW43" s="24">
        <f t="shared" si="88"/>
        <v>2.4455444401779736</v>
      </c>
      <c r="CX43" s="24">
        <f t="shared" si="88"/>
        <v>2.4455444401779736</v>
      </c>
      <c r="CY43" s="24">
        <f t="shared" si="88"/>
        <v>2.4455444401779736</v>
      </c>
      <c r="CZ43" s="24">
        <f t="shared" si="21"/>
        <v>2.4455444401779736</v>
      </c>
    </row>
    <row r="44" spans="1:104" s="129" customFormat="1" ht="12.95" customHeight="1" x14ac:dyDescent="0.2">
      <c r="A44" s="129" t="s">
        <v>618</v>
      </c>
      <c r="B44" s="131" t="s">
        <v>646</v>
      </c>
      <c r="C44" s="130">
        <v>40321.360999999997</v>
      </c>
      <c r="D44" s="130"/>
      <c r="E44" s="129">
        <f>(C44-C$7)/C$8</f>
        <v>1259.5317635569015</v>
      </c>
      <c r="F44" s="199">
        <f>ROUND(2*E44,0)/2</f>
        <v>1259.5</v>
      </c>
      <c r="G44" s="130">
        <f>C44-(C$7+F44*C$8)</f>
        <v>7.5389499979792163E-3</v>
      </c>
      <c r="I44" s="199">
        <f>G44</f>
        <v>7.5389499979792163E-3</v>
      </c>
      <c r="K44" s="199"/>
      <c r="N44" s="199"/>
      <c r="O44" s="199"/>
      <c r="P44" s="199">
        <f>+D$11+D$12*F44+D$13*F44^2</f>
        <v>7.7770098909069755E-3</v>
      </c>
      <c r="Q44" s="201">
        <f>+C44-15018.5</f>
        <v>25302.860999999997</v>
      </c>
      <c r="S44" s="131">
        <v>0.1</v>
      </c>
      <c r="U44" s="202">
        <f>+$C44-15018.5</f>
        <v>25302.860999999997</v>
      </c>
      <c r="Z44" s="24">
        <f>$F44</f>
        <v>1259.5</v>
      </c>
      <c r="AA44" s="136">
        <f>AB$3+AB$4*Z44+AB$5*Z44^2+AH44</f>
        <v>-1.8976681525509848E-3</v>
      </c>
      <c r="AB44" s="136">
        <f>+$G44-AH44</f>
        <v>1.7213628041437175E-2</v>
      </c>
      <c r="AC44" s="136">
        <f>IF(S44&gt;0,G44-AA44,-9999)</f>
        <v>9.4366181505302002E-3</v>
      </c>
      <c r="AD44" s="136"/>
      <c r="AE44" s="136">
        <f>+(G44-AA44)^2*$S44</f>
        <v>8.9049762118916018E-6</v>
      </c>
      <c r="AF44" s="24"/>
      <c r="AG44" s="203"/>
      <c r="AH44" s="24">
        <f>$AB$6*($AB$11/AI44*AJ44+$AB$12)</f>
        <v>-9.6746780434579602E-3</v>
      </c>
      <c r="AI44" s="24">
        <f>1+$AB$7*COS(AL44)</f>
        <v>1.1137987716962685</v>
      </c>
      <c r="AJ44" s="24">
        <f>SIN(AL44+RADIANS($AB$9))</f>
        <v>-0.97994405399134088</v>
      </c>
      <c r="AK44" s="24">
        <f>$AB$7*SIN(AL44)</f>
        <v>-0.27757852863724986</v>
      </c>
      <c r="AL44" s="24">
        <f>2*ATAN(AM44)</f>
        <v>-1.1817250800360921</v>
      </c>
      <c r="AM44" s="24">
        <f>SQRT((1+$AB$7)/(1-$AB$7))*TAN(AN44/2)</f>
        <v>-0.67080558866664441</v>
      </c>
      <c r="AN44" s="136">
        <f>$AU44+$AB$7*SIN(AO44)</f>
        <v>-0.91483545351151752</v>
      </c>
      <c r="AO44" s="136">
        <f>$AU44+$AB$7*SIN(AP44)</f>
        <v>-0.91482678142524143</v>
      </c>
      <c r="AP44" s="136">
        <f>$AU44+$AB$7*SIN(AQ44)</f>
        <v>-0.9147793888292528</v>
      </c>
      <c r="AQ44" s="136">
        <f>$AU44+$AB$7*SIN(AR44)</f>
        <v>-0.91452044176128577</v>
      </c>
      <c r="AR44" s="136">
        <f>$AU44+$AB$7*SIN(AS44)</f>
        <v>-0.91310712238333447</v>
      </c>
      <c r="AS44" s="136">
        <f>$AU44+$AB$7*SIN(AT44)</f>
        <v>-0.90543835373896653</v>
      </c>
      <c r="AT44" s="136">
        <f>$AU44+$AB$7*SIN(AU44)</f>
        <v>-0.86505861447261367</v>
      </c>
      <c r="AU44" s="136">
        <f>RADIANS($AB$9)+$AB$18*(F44-AB$15)</f>
        <v>-0.67709836913230337</v>
      </c>
      <c r="AV44" s="136"/>
      <c r="AW44" s="24">
        <f t="shared" si="40"/>
        <v>1259.5</v>
      </c>
      <c r="AX44" s="136">
        <f t="shared" si="41"/>
        <v>-1.8976683518960634E-3</v>
      </c>
      <c r="AY44" s="136">
        <f t="shared" si="42"/>
        <v>9.4366183498752788E-3</v>
      </c>
      <c r="AZ44" s="136">
        <f t="shared" si="58"/>
        <v>9.4366183498752788E-3</v>
      </c>
      <c r="BA44" s="136"/>
      <c r="BB44" s="136">
        <f t="shared" si="43"/>
        <v>3.6011451737879217E-7</v>
      </c>
      <c r="BC44" s="24"/>
      <c r="BD44" s="203"/>
      <c r="BE44" s="24">
        <f t="shared" si="44"/>
        <v>-9.6746782428030389E-3</v>
      </c>
      <c r="BF44" s="24">
        <f t="shared" si="45"/>
        <v>1.1137986210144548</v>
      </c>
      <c r="BG44" s="24">
        <f t="shared" si="46"/>
        <v>-0.9799439458171797</v>
      </c>
      <c r="BH44" s="24">
        <f t="shared" si="47"/>
        <v>-0.27757859041217225</v>
      </c>
      <c r="BI44" s="24">
        <f t="shared" si="48"/>
        <v>-1.1817256228799418</v>
      </c>
      <c r="BJ44" s="24">
        <f t="shared" si="49"/>
        <v>-0.67080598222311616</v>
      </c>
      <c r="BK44" s="136">
        <f t="shared" si="84"/>
        <v>-0.91483591844295475</v>
      </c>
      <c r="BL44" s="136">
        <f t="shared" si="84"/>
        <v>-0.9148293223389059</v>
      </c>
      <c r="BM44" s="136">
        <f t="shared" si="84"/>
        <v>-0.91479327451602899</v>
      </c>
      <c r="BN44" s="136">
        <f t="shared" si="84"/>
        <v>-0.91459630235411482</v>
      </c>
      <c r="BO44" s="136">
        <f t="shared" si="84"/>
        <v>-0.91352089738355691</v>
      </c>
      <c r="BP44" s="136">
        <f t="shared" si="84"/>
        <v>-0.90767572442721633</v>
      </c>
      <c r="BQ44" s="136">
        <f t="shared" si="84"/>
        <v>-0.87663606073013878</v>
      </c>
      <c r="BR44" s="136">
        <f t="shared" si="51"/>
        <v>-7.0108473640359614</v>
      </c>
      <c r="BS44" s="136"/>
      <c r="BT44" s="24">
        <v>37000</v>
      </c>
      <c r="BU44" s="24">
        <f t="shared" si="69"/>
        <v>-1.6476384286097753E-2</v>
      </c>
      <c r="BV44" s="24">
        <f t="shared" si="70"/>
        <v>-1.6915601192093024E-2</v>
      </c>
      <c r="BW44" s="24">
        <f t="shared" si="71"/>
        <v>4.3921690599527249E-4</v>
      </c>
      <c r="BX44" s="24">
        <f t="shared" si="72"/>
        <v>0.72616006393408394</v>
      </c>
      <c r="BY44" s="24">
        <f t="shared" si="73"/>
        <v>0.16817545690840102</v>
      </c>
      <c r="BZ44" s="24">
        <f t="shared" si="74"/>
        <v>-2.7208840899365407</v>
      </c>
      <c r="CA44" s="24">
        <f t="shared" si="75"/>
        <v>-4.6835588778666049</v>
      </c>
      <c r="CB44" s="24">
        <f t="shared" si="86"/>
        <v>3.7078946306044198</v>
      </c>
      <c r="CC44" s="24">
        <f t="shared" si="86"/>
        <v>3.7079452702397289</v>
      </c>
      <c r="CD44" s="24">
        <f t="shared" si="86"/>
        <v>3.7077452520741745</v>
      </c>
      <c r="CE44" s="24">
        <f t="shared" si="86"/>
        <v>3.7085354389531262</v>
      </c>
      <c r="CF44" s="24">
        <f t="shared" si="86"/>
        <v>3.7054160535478697</v>
      </c>
      <c r="CG44" s="24">
        <f t="shared" si="86"/>
        <v>3.7177666852562217</v>
      </c>
      <c r="CH44" s="24">
        <f t="shared" si="86"/>
        <v>3.6694122595693579</v>
      </c>
      <c r="CI44" s="24">
        <f t="shared" si="76"/>
        <v>3.8688619497470231</v>
      </c>
      <c r="CK44" s="24">
        <v>37000</v>
      </c>
      <c r="CL44" s="24">
        <f t="shared" si="14"/>
        <v>-6.9653116207226747E-3</v>
      </c>
      <c r="CM44" s="24">
        <f t="shared" si="15"/>
        <v>-1.6915601192093024E-2</v>
      </c>
      <c r="CN44" s="136">
        <f t="shared" si="16"/>
        <v>9.9502895713703497E-3</v>
      </c>
      <c r="CO44" s="24">
        <f t="shared" si="17"/>
        <v>1</v>
      </c>
      <c r="CP44" s="24">
        <f t="shared" si="18"/>
        <v>0.99502895713703488</v>
      </c>
      <c r="CQ44" s="24">
        <f t="shared" si="9"/>
        <v>2.7177452376395514</v>
      </c>
      <c r="CR44" s="24">
        <f t="shared" si="19"/>
        <v>4.6478255815076661</v>
      </c>
      <c r="CS44" s="24">
        <f t="shared" ref="CS44:CY44" si="89">$CZ44+$AY$7*SIN(CT44)</f>
        <v>2.7177452376395514</v>
      </c>
      <c r="CT44" s="24">
        <f t="shared" si="89"/>
        <v>2.7177452376395514</v>
      </c>
      <c r="CU44" s="24">
        <f t="shared" si="89"/>
        <v>2.7177452376395514</v>
      </c>
      <c r="CV44" s="24">
        <f t="shared" si="89"/>
        <v>2.7177452376395514</v>
      </c>
      <c r="CW44" s="24">
        <f t="shared" si="89"/>
        <v>2.7177452376395514</v>
      </c>
      <c r="CX44" s="24">
        <f t="shared" si="89"/>
        <v>2.7177452376395514</v>
      </c>
      <c r="CY44" s="24">
        <f t="shared" si="89"/>
        <v>2.7177452376395514</v>
      </c>
      <c r="CZ44" s="24">
        <f t="shared" si="21"/>
        <v>2.7177452376395514</v>
      </c>
    </row>
    <row r="45" spans="1:104" s="129" customFormat="1" ht="12.95" customHeight="1" x14ac:dyDescent="0.2">
      <c r="A45" s="129" t="s">
        <v>618</v>
      </c>
      <c r="B45" s="131" t="s">
        <v>646</v>
      </c>
      <c r="C45" s="130">
        <v>40325.385999999999</v>
      </c>
      <c r="D45" s="130"/>
      <c r="E45" s="129">
        <f>(C45-C$7)/C$8</f>
        <v>1276.4901352835734</v>
      </c>
      <c r="F45" s="199">
        <f>ROUND(2*E45,0)/2</f>
        <v>1276.5</v>
      </c>
      <c r="G45" s="130">
        <f>C45-(C$7+F45*C$8)</f>
        <v>-2.3413500020978972E-3</v>
      </c>
      <c r="I45" s="199">
        <f>G45</f>
        <v>-2.3413500020978972E-3</v>
      </c>
      <c r="K45" s="199"/>
      <c r="N45" s="199"/>
      <c r="O45" s="199"/>
      <c r="P45" s="199">
        <f>+D$11+D$12*F45+D$13*F45^2</f>
        <v>7.7579772349069751E-3</v>
      </c>
      <c r="Q45" s="201">
        <f>+C45-15018.5</f>
        <v>25306.885999999999</v>
      </c>
      <c r="S45" s="131">
        <v>0.1</v>
      </c>
      <c r="U45" s="202">
        <f>+$C45-15018.5</f>
        <v>25306.885999999999</v>
      </c>
      <c r="Z45" s="24">
        <f>$F45</f>
        <v>1276.5</v>
      </c>
      <c r="AA45" s="136">
        <f>AB$3+AB$4*Z45+AB$5*Z45^2+AH45</f>
        <v>-1.9155317025360431E-3</v>
      </c>
      <c r="AB45" s="136">
        <f>+$G45-AH45</f>
        <v>7.3321589353451209E-3</v>
      </c>
      <c r="AC45" s="136">
        <f>IF(S45&gt;0,G45-AA45,-9999)</f>
        <v>-4.2581829956185417E-4</v>
      </c>
      <c r="AD45" s="136"/>
      <c r="AE45" s="136">
        <f>+(G45-AA45)^2*$S45</f>
        <v>1.8132122424174898E-8</v>
      </c>
      <c r="AF45" s="24"/>
      <c r="AG45" s="203"/>
      <c r="AH45" s="24">
        <f>$AB$6*($AB$11/AI45*AJ45+$AB$12)</f>
        <v>-9.6735089374430181E-3</v>
      </c>
      <c r="AI45" s="24">
        <f>1+$AB$7*COS(AL45)</f>
        <v>1.1146566308780028</v>
      </c>
      <c r="AJ45" s="24">
        <f>SIN(AL45+RADIANS($AB$9))</f>
        <v>-0.98055561341193476</v>
      </c>
      <c r="AK45" s="24">
        <f>$AB$7*SIN(AL45)</f>
        <v>-0.27722528202836305</v>
      </c>
      <c r="AL45" s="24">
        <f>2*ATAN(AM45)</f>
        <v>-1.1786326048887645</v>
      </c>
      <c r="AM45" s="24">
        <f>SQRT((1+$AB$7)/(1-$AB$7))*TAN(AN45/2)</f>
        <v>-0.66856589617621776</v>
      </c>
      <c r="AN45" s="136">
        <f>$AU45+$AB$7*SIN(AO45)</f>
        <v>-0.91218784999767788</v>
      </c>
      <c r="AO45" s="136">
        <f>$AU45+$AB$7*SIN(AP45)</f>
        <v>-0.91217903245824905</v>
      </c>
      <c r="AP45" s="136">
        <f>$AU45+$AB$7*SIN(AQ45)</f>
        <v>-0.91213101001286412</v>
      </c>
      <c r="AQ45" s="136">
        <f>$AU45+$AB$7*SIN(AR45)</f>
        <v>-0.91186952048237124</v>
      </c>
      <c r="AR45" s="136">
        <f>$AU45+$AB$7*SIN(AS45)</f>
        <v>-0.91044721625212699</v>
      </c>
      <c r="AS45" s="136">
        <f>$AU45+$AB$7*SIN(AT45)</f>
        <v>-0.90275605498953082</v>
      </c>
      <c r="AT45" s="136">
        <f>$AU45+$AB$7*SIN(AU45)</f>
        <v>-0.86239030273910644</v>
      </c>
      <c r="AU45" s="136">
        <f>RADIANS($AB$9)+$AB$18*(F45-AB$15)</f>
        <v>-0.67493607914137055</v>
      </c>
      <c r="AV45" s="136"/>
      <c r="AW45" s="24">
        <f t="shared" si="40"/>
        <v>1276.5</v>
      </c>
      <c r="AX45" s="136">
        <f t="shared" si="41"/>
        <v>-1.9155319082827926E-3</v>
      </c>
      <c r="AY45" s="136">
        <f t="shared" si="42"/>
        <v>-4.2581809381510467E-4</v>
      </c>
      <c r="AZ45" s="136">
        <f t="shared" si="58"/>
        <v>-4.2581809381510467E-4</v>
      </c>
      <c r="BA45" s="136"/>
      <c r="BB45" s="136">
        <f t="shared" si="43"/>
        <v>3.6692624916495169E-7</v>
      </c>
      <c r="BC45" s="24"/>
      <c r="BD45" s="203"/>
      <c r="BE45" s="24">
        <f t="shared" si="44"/>
        <v>-9.6735091431897676E-3</v>
      </c>
      <c r="BF45" s="24">
        <f t="shared" si="45"/>
        <v>1.1146564841978734</v>
      </c>
      <c r="BG45" s="24">
        <f t="shared" si="46"/>
        <v>-0.9805555095803169</v>
      </c>
      <c r="BH45" s="24">
        <f t="shared" si="47"/>
        <v>-0.27722534269323718</v>
      </c>
      <c r="BI45" s="24">
        <f t="shared" si="48"/>
        <v>-1.1786331339895455</v>
      </c>
      <c r="BJ45" s="24">
        <f t="shared" si="49"/>
        <v>-0.66856627897550402</v>
      </c>
      <c r="BK45" s="136">
        <f t="shared" si="84"/>
        <v>-0.9121883028097777</v>
      </c>
      <c r="BL45" s="136">
        <f t="shared" si="84"/>
        <v>-0.91218149866254883</v>
      </c>
      <c r="BM45" s="136">
        <f t="shared" si="84"/>
        <v>-0.91214444125585459</v>
      </c>
      <c r="BN45" s="136">
        <f t="shared" si="84"/>
        <v>-0.91194264675051273</v>
      </c>
      <c r="BO45" s="136">
        <f t="shared" si="84"/>
        <v>-0.91084470494253966</v>
      </c>
      <c r="BP45" s="136">
        <f t="shared" si="84"/>
        <v>-0.90489790137241966</v>
      </c>
      <c r="BQ45" s="136">
        <f t="shared" si="84"/>
        <v>-0.87343500750160452</v>
      </c>
      <c r="BR45" s="136">
        <f t="shared" si="51"/>
        <v>-7.0062199504791147</v>
      </c>
      <c r="BS45" s="136"/>
      <c r="BT45" s="24">
        <v>38000</v>
      </c>
      <c r="BU45" s="24">
        <f t="shared" si="69"/>
        <v>-1.7715729879030494E-2</v>
      </c>
      <c r="BV45" s="24">
        <f t="shared" si="70"/>
        <v>-1.7165601192093028E-2</v>
      </c>
      <c r="BW45" s="24">
        <f t="shared" si="71"/>
        <v>-5.501286869374648E-4</v>
      </c>
      <c r="BX45" s="24">
        <f t="shared" si="72"/>
        <v>0.73658923910418883</v>
      </c>
      <c r="BY45" s="24">
        <f t="shared" si="73"/>
        <v>9.0509344256926749E-2</v>
      </c>
      <c r="BZ45" s="24">
        <f t="shared" si="74"/>
        <v>-2.6425389961587151</v>
      </c>
      <c r="CA45" s="24">
        <f t="shared" si="75"/>
        <v>-3.9240621726332079</v>
      </c>
      <c r="CB45" s="24">
        <f t="shared" si="86"/>
        <v>3.810101858376465</v>
      </c>
      <c r="CC45" s="24">
        <f t="shared" si="86"/>
        <v>3.8101383305616294</v>
      </c>
      <c r="CD45" s="24">
        <f t="shared" si="86"/>
        <v>3.8099834142843219</v>
      </c>
      <c r="CE45" s="24">
        <f t="shared" si="86"/>
        <v>3.8106415548354353</v>
      </c>
      <c r="CF45" s="24">
        <f t="shared" si="86"/>
        <v>3.8078478896043912</v>
      </c>
      <c r="CG45" s="24">
        <f t="shared" si="86"/>
        <v>3.8197493192704863</v>
      </c>
      <c r="CH45" s="24">
        <f t="shared" si="86"/>
        <v>3.7697899876868584</v>
      </c>
      <c r="CI45" s="24">
        <f t="shared" si="76"/>
        <v>3.9960554786254479</v>
      </c>
      <c r="CK45" s="24">
        <v>38000</v>
      </c>
      <c r="CL45" s="24">
        <f t="shared" si="14"/>
        <v>-7.8494047980203728E-3</v>
      </c>
      <c r="CM45" s="24">
        <f t="shared" si="15"/>
        <v>-1.7165601192093028E-2</v>
      </c>
      <c r="CN45" s="136">
        <f t="shared" si="16"/>
        <v>9.3161963940726553E-3</v>
      </c>
      <c r="CO45" s="24">
        <f t="shared" si="17"/>
        <v>1</v>
      </c>
      <c r="CP45" s="24">
        <f t="shared" si="18"/>
        <v>0.93161963940726544</v>
      </c>
      <c r="CQ45" s="24">
        <f t="shared" si="9"/>
        <v>2.9899460351011289</v>
      </c>
      <c r="CR45" s="24">
        <f t="shared" si="19"/>
        <v>13.163272397699279</v>
      </c>
      <c r="CS45" s="24">
        <f t="shared" ref="CS45:CY45" si="90">$CZ45+$AY$7*SIN(CT45)</f>
        <v>2.9899460351011289</v>
      </c>
      <c r="CT45" s="24">
        <f t="shared" si="90"/>
        <v>2.9899460351011289</v>
      </c>
      <c r="CU45" s="24">
        <f t="shared" si="90"/>
        <v>2.9899460351011289</v>
      </c>
      <c r="CV45" s="24">
        <f t="shared" si="90"/>
        <v>2.9899460351011289</v>
      </c>
      <c r="CW45" s="24">
        <f t="shared" si="90"/>
        <v>2.9899460351011289</v>
      </c>
      <c r="CX45" s="24">
        <f t="shared" si="90"/>
        <v>2.9899460351011289</v>
      </c>
      <c r="CY45" s="24">
        <f t="shared" si="90"/>
        <v>2.9899460351011289</v>
      </c>
      <c r="CZ45" s="24">
        <f t="shared" si="21"/>
        <v>2.9899460351011289</v>
      </c>
    </row>
    <row r="46" spans="1:104" s="129" customFormat="1" ht="12.95" customHeight="1" x14ac:dyDescent="0.2">
      <c r="A46" s="129" t="s">
        <v>618</v>
      </c>
      <c r="B46" s="131"/>
      <c r="C46" s="130">
        <v>40330.49</v>
      </c>
      <c r="D46" s="130"/>
      <c r="E46" s="129">
        <f>(C46-C$7)/C$8</f>
        <v>1297.9946146109994</v>
      </c>
      <c r="F46" s="199">
        <f>ROUND(2*E46,0)/2</f>
        <v>1298</v>
      </c>
      <c r="G46" s="130">
        <f>C46-(C$7+F46*C$8)</f>
        <v>-1.2781999976141378E-3</v>
      </c>
      <c r="I46" s="199">
        <f>G46</f>
        <v>-1.2781999976141378E-3</v>
      </c>
      <c r="K46" s="199"/>
      <c r="N46" s="199"/>
      <c r="O46" s="199"/>
      <c r="P46" s="199">
        <f>+D$11+D$12*F46+D$13*F46^2</f>
        <v>7.7339164559069758E-3</v>
      </c>
      <c r="Q46" s="201">
        <f>+C46-15018.5</f>
        <v>25311.989999999998</v>
      </c>
      <c r="S46" s="131">
        <v>0.1</v>
      </c>
      <c r="U46" s="202">
        <f>+$C46-15018.5</f>
        <v>25311.989999999998</v>
      </c>
      <c r="Z46" s="24">
        <f>$F46</f>
        <v>1298</v>
      </c>
      <c r="AA46" s="136">
        <f>AB$3+AB$4*Z46+AB$5*Z46^2+AH46</f>
        <v>-1.9380153763960493E-3</v>
      </c>
      <c r="AB46" s="136">
        <f>+$G46-AH46</f>
        <v>8.3937318346888872E-3</v>
      </c>
      <c r="AC46" s="136">
        <f>IF(S46&gt;0,G46-AA46,-9999)</f>
        <v>6.5981537878191145E-4</v>
      </c>
      <c r="AD46" s="136"/>
      <c r="AE46" s="136">
        <f>+(G46-AA46)^2*$S46</f>
        <v>4.3535633407711731E-8</v>
      </c>
      <c r="AF46" s="24"/>
      <c r="AG46" s="203"/>
      <c r="AH46" s="24">
        <f>$AB$6*($AB$11/AI46*AJ46+$AB$12)</f>
        <v>-9.671931832303025E-3</v>
      </c>
      <c r="AI46" s="24">
        <f>1+$AB$7*COS(AL46)</f>
        <v>1.1157418879484631</v>
      </c>
      <c r="AJ46" s="24">
        <f>SIN(AL46+RADIANS($AB$9))</f>
        <v>-0.98131693915640816</v>
      </c>
      <c r="AK46" s="24">
        <f>$AB$7*SIN(AL46)</f>
        <v>-0.27677394272966771</v>
      </c>
      <c r="AL46" s="24">
        <f>2*ATAN(AM46)</f>
        <v>-1.1747147088566263</v>
      </c>
      <c r="AM46" s="24">
        <f>SQRT((1+$AB$7)/(1-$AB$7))*TAN(AN46/2)</f>
        <v>-0.66573504078563672</v>
      </c>
      <c r="AN46" s="136">
        <f>$AU46+$AB$7*SIN(AO46)</f>
        <v>-0.90883648979752751</v>
      </c>
      <c r="AO46" s="136">
        <f>$AU46+$AB$7*SIN(AP46)</f>
        <v>-0.90882748614021391</v>
      </c>
      <c r="AP46" s="136">
        <f>$AU46+$AB$7*SIN(AQ46)</f>
        <v>-0.90877866124146078</v>
      </c>
      <c r="AQ46" s="136">
        <f>$AU46+$AB$7*SIN(AR46)</f>
        <v>-0.90851394755519332</v>
      </c>
      <c r="AR46" s="136">
        <f>$AU46+$AB$7*SIN(AS46)</f>
        <v>-0.90708031184368942</v>
      </c>
      <c r="AS46" s="136">
        <f>$AU46+$AB$7*SIN(AT46)</f>
        <v>-0.89936116762884588</v>
      </c>
      <c r="AT46" s="136">
        <f>$AU46+$AB$7*SIN(AU46)</f>
        <v>-0.85901441834704861</v>
      </c>
      <c r="AU46" s="136">
        <f>RADIANS($AB$9)+$AB$18*(F46-AB$15)</f>
        <v>-0.6722014182704843</v>
      </c>
      <c r="AV46" s="136"/>
      <c r="AW46" s="24">
        <f t="shared" si="40"/>
        <v>1298</v>
      </c>
      <c r="AX46" s="136">
        <f t="shared" si="41"/>
        <v>-1.9380155887349163E-3</v>
      </c>
      <c r="AY46" s="136">
        <f t="shared" si="42"/>
        <v>6.5981559112077842E-4</v>
      </c>
      <c r="AZ46" s="136">
        <f t="shared" si="58"/>
        <v>6.5981559112077842E-4</v>
      </c>
      <c r="BA46" s="136"/>
      <c r="BB46" s="136">
        <f t="shared" si="43"/>
        <v>3.7559044221795439E-7</v>
      </c>
      <c r="BC46" s="24"/>
      <c r="BD46" s="203"/>
      <c r="BE46" s="24">
        <f t="shared" si="44"/>
        <v>-9.671932044641892E-3</v>
      </c>
      <c r="BF46" s="24">
        <f t="shared" si="45"/>
        <v>1.1157417467422073</v>
      </c>
      <c r="BG46" s="24">
        <f t="shared" si="46"/>
        <v>-0.98131684099738092</v>
      </c>
      <c r="BH46" s="24">
        <f t="shared" si="47"/>
        <v>-0.27677400177954348</v>
      </c>
      <c r="BI46" s="24">
        <f t="shared" si="48"/>
        <v>-1.1747152190428072</v>
      </c>
      <c r="BJ46" s="24">
        <f t="shared" si="49"/>
        <v>-0.66573540893684957</v>
      </c>
      <c r="BK46" s="136">
        <f t="shared" si="84"/>
        <v>-0.90883692599754318</v>
      </c>
      <c r="BL46" s="136">
        <f t="shared" si="84"/>
        <v>-0.90882985163685315</v>
      </c>
      <c r="BM46" s="136">
        <f t="shared" si="84"/>
        <v>-0.90879148852513869</v>
      </c>
      <c r="BN46" s="136">
        <f t="shared" si="84"/>
        <v>-0.90858348446407522</v>
      </c>
      <c r="BO46" s="136">
        <f t="shared" si="84"/>
        <v>-0.90745665491517957</v>
      </c>
      <c r="BP46" s="136">
        <f t="shared" si="84"/>
        <v>-0.90138022065282941</v>
      </c>
      <c r="BQ46" s="136">
        <f t="shared" si="84"/>
        <v>-0.8693805324447792</v>
      </c>
      <c r="BR46" s="136">
        <f t="shared" si="51"/>
        <v>-7.0003676333336911</v>
      </c>
      <c r="BS46" s="136"/>
      <c r="BT46" s="24">
        <v>39000</v>
      </c>
      <c r="BU46" s="24">
        <f t="shared" si="69"/>
        <v>-1.8940600453664434E-2</v>
      </c>
      <c r="BV46" s="24">
        <f t="shared" si="70"/>
        <v>-1.7391601192093029E-2</v>
      </c>
      <c r="BW46" s="24">
        <f t="shared" si="71"/>
        <v>-1.5489992615714053E-3</v>
      </c>
      <c r="BX46" s="24">
        <f t="shared" si="72"/>
        <v>0.74903930171487243</v>
      </c>
      <c r="BY46" s="24">
        <f t="shared" si="73"/>
        <v>9.8201157096736227E-3</v>
      </c>
      <c r="BZ46" s="24">
        <f t="shared" si="74"/>
        <v>-2.5617258931352205</v>
      </c>
      <c r="CA46" s="24">
        <f t="shared" si="75"/>
        <v>-3.3518777563974944</v>
      </c>
      <c r="CB46" s="24">
        <f t="shared" si="86"/>
        <v>3.9139059111172001</v>
      </c>
      <c r="CC46" s="24">
        <f t="shared" si="86"/>
        <v>3.9139285757301776</v>
      </c>
      <c r="CD46" s="24">
        <f t="shared" si="86"/>
        <v>3.9138231078190735</v>
      </c>
      <c r="CE46" s="24">
        <f t="shared" si="86"/>
        <v>3.9143139862223908</v>
      </c>
      <c r="CF46" s="24">
        <f t="shared" si="86"/>
        <v>3.9120312865592743</v>
      </c>
      <c r="CG46" s="24">
        <f t="shared" si="86"/>
        <v>3.9226899377394733</v>
      </c>
      <c r="CH46" s="24">
        <f t="shared" si="86"/>
        <v>3.8738233503115578</v>
      </c>
      <c r="CI46" s="24">
        <f t="shared" si="76"/>
        <v>4.1232490075038726</v>
      </c>
      <c r="CK46" s="24">
        <v>39000</v>
      </c>
      <c r="CL46" s="24">
        <f t="shared" si="14"/>
        <v>-9.3955139660952345E-3</v>
      </c>
      <c r="CM46" s="24">
        <f t="shared" si="15"/>
        <v>-1.7391601192093029E-2</v>
      </c>
      <c r="CN46" s="136">
        <f t="shared" si="16"/>
        <v>7.9960872259977941E-3</v>
      </c>
      <c r="CO46" s="24">
        <f t="shared" si="17"/>
        <v>1</v>
      </c>
      <c r="CP46" s="24">
        <f t="shared" si="18"/>
        <v>0.79960872259977933</v>
      </c>
      <c r="CQ46" s="24">
        <f t="shared" si="9"/>
        <v>-3.0210384746168804</v>
      </c>
      <c r="CR46" s="24">
        <f t="shared" si="19"/>
        <v>-16.569953955614629</v>
      </c>
      <c r="CS46" s="24">
        <f t="shared" ref="CS46:CY46" si="91">$CZ46+$AY$7*SIN(CT46)</f>
        <v>3.2621468325627063</v>
      </c>
      <c r="CT46" s="24">
        <f t="shared" si="91"/>
        <v>3.2621468325627063</v>
      </c>
      <c r="CU46" s="24">
        <f t="shared" si="91"/>
        <v>3.2621468325627063</v>
      </c>
      <c r="CV46" s="24">
        <f t="shared" si="91"/>
        <v>3.2621468325627063</v>
      </c>
      <c r="CW46" s="24">
        <f t="shared" si="91"/>
        <v>3.2621468325627063</v>
      </c>
      <c r="CX46" s="24">
        <f t="shared" si="91"/>
        <v>3.2621468325627063</v>
      </c>
      <c r="CY46" s="24">
        <f t="shared" si="91"/>
        <v>3.2621468325627063</v>
      </c>
      <c r="CZ46" s="24">
        <f t="shared" si="21"/>
        <v>3.2621468325627063</v>
      </c>
    </row>
    <row r="47" spans="1:104" s="129" customFormat="1" ht="12.95" customHeight="1" x14ac:dyDescent="0.2">
      <c r="A47" s="129" t="s">
        <v>618</v>
      </c>
      <c r="B47" s="131"/>
      <c r="C47" s="130">
        <v>40344.49</v>
      </c>
      <c r="D47" s="130"/>
      <c r="E47" s="129">
        <f>(C47-C$7)/C$8</f>
        <v>1356.9802553994016</v>
      </c>
      <c r="F47" s="199">
        <f>ROUND(2*E47,0)/2</f>
        <v>1357</v>
      </c>
      <c r="G47" s="130">
        <f>C47-(C$7+F47*C$8)</f>
        <v>-4.6863000025041401E-3</v>
      </c>
      <c r="I47" s="199">
        <f>G47</f>
        <v>-4.6863000025041401E-3</v>
      </c>
      <c r="K47" s="199"/>
      <c r="N47" s="199"/>
      <c r="O47" s="199"/>
      <c r="P47" s="199">
        <f>+D$11+D$12*F47+D$13*F47^2</f>
        <v>7.6679461959069748E-3</v>
      </c>
      <c r="Q47" s="201">
        <f>+C47-15018.5</f>
        <v>25325.989999999998</v>
      </c>
      <c r="S47" s="131">
        <v>0.1</v>
      </c>
      <c r="U47" s="202">
        <f>+$C47-15018.5</f>
        <v>25325.989999999998</v>
      </c>
      <c r="Z47" s="24">
        <f>$F47</f>
        <v>1357</v>
      </c>
      <c r="AA47" s="136">
        <f>AB$3+AB$4*Z47+AB$5*Z47^2+AH47</f>
        <v>-1.9990900909459194E-3</v>
      </c>
      <c r="AB47" s="136">
        <f>+$G47-AH47</f>
        <v>4.9807362843487541E-3</v>
      </c>
      <c r="AC47" s="136">
        <f>IF(S47&gt;0,G47-AA47,-9999)</f>
        <v>-2.6872099115582207E-3</v>
      </c>
      <c r="AD47" s="136"/>
      <c r="AE47" s="136">
        <f>+(G47-AA47)^2*$S47</f>
        <v>7.2210971087767405E-7</v>
      </c>
      <c r="AF47" s="24"/>
      <c r="AG47" s="203"/>
      <c r="AH47" s="24">
        <f>$AB$6*($AB$11/AI47*AJ47+$AB$12)</f>
        <v>-9.6670362868528942E-3</v>
      </c>
      <c r="AI47" s="24">
        <f>1+$AB$7*COS(AL47)</f>
        <v>1.1187216677956957</v>
      </c>
      <c r="AJ47" s="24">
        <f>SIN(AL47+RADIANS($AB$9))</f>
        <v>-0.98333587318601046</v>
      </c>
      <c r="AK47" s="24">
        <f>$AB$7*SIN(AL47)</f>
        <v>-0.27550892108207398</v>
      </c>
      <c r="AL47" s="24">
        <f>2*ATAN(AM47)</f>
        <v>-1.1639240393320496</v>
      </c>
      <c r="AM47" s="24">
        <f>SQRT((1+$AB$7)/(1-$AB$7))*TAN(AN47/2)</f>
        <v>-0.6579762698511733</v>
      </c>
      <c r="AN47" s="136">
        <f>$AU47+$AB$7*SIN(AO47)</f>
        <v>-0.89962296893805571</v>
      </c>
      <c r="AO47" s="136">
        <f>$AU47+$AB$7*SIN(AP47)</f>
        <v>-0.89961344216471328</v>
      </c>
      <c r="AP47" s="136">
        <f>$AU47+$AB$7*SIN(AQ47)</f>
        <v>-0.89956238212175488</v>
      </c>
      <c r="AQ47" s="136">
        <f>$AU47+$AB$7*SIN(AR47)</f>
        <v>-0.89928877476642655</v>
      </c>
      <c r="AR47" s="136">
        <f>$AU47+$AB$7*SIN(AS47)</f>
        <v>-0.89782423975906855</v>
      </c>
      <c r="AS47" s="136">
        <f>$AU47+$AB$7*SIN(AT47)</f>
        <v>-0.89003026920850814</v>
      </c>
      <c r="AT47" s="136">
        <f>$AU47+$AB$7*SIN(AU47)</f>
        <v>-0.84974320066841214</v>
      </c>
      <c r="AU47" s="136">
        <f>RADIANS($AB$9)+$AB$18*(F47-AB$15)</f>
        <v>-0.66469700006665722</v>
      </c>
      <c r="AV47" s="136"/>
      <c r="AW47" s="24">
        <f t="shared" si="40"/>
        <v>1357</v>
      </c>
      <c r="AX47" s="136">
        <f t="shared" si="41"/>
        <v>-1.9990903113911093E-3</v>
      </c>
      <c r="AY47" s="136">
        <f t="shared" si="42"/>
        <v>-2.6872096911130308E-3</v>
      </c>
      <c r="AZ47" s="136">
        <f t="shared" si="58"/>
        <v>-2.6872096911130308E-3</v>
      </c>
      <c r="BA47" s="136"/>
      <c r="BB47" s="136">
        <f t="shared" si="43"/>
        <v>3.9963620730978023E-7</v>
      </c>
      <c r="BC47" s="24"/>
      <c r="BD47" s="203"/>
      <c r="BE47" s="24">
        <f t="shared" si="44"/>
        <v>-9.6670365072980841E-3</v>
      </c>
      <c r="BF47" s="24">
        <f t="shared" si="45"/>
        <v>1.1187215441146443</v>
      </c>
      <c r="BG47" s="24">
        <f t="shared" si="46"/>
        <v>-0.98333579157337492</v>
      </c>
      <c r="BH47" s="24">
        <f t="shared" si="47"/>
        <v>-0.27550897437839394</v>
      </c>
      <c r="BI47" s="24">
        <f t="shared" si="48"/>
        <v>-1.1639244882505051</v>
      </c>
      <c r="BJ47" s="24">
        <f t="shared" si="49"/>
        <v>-0.65797659148620413</v>
      </c>
      <c r="BK47" s="136">
        <f t="shared" si="84"/>
        <v>-0.89962335173294461</v>
      </c>
      <c r="BL47" s="136">
        <f t="shared" si="84"/>
        <v>-0.8996154938748071</v>
      </c>
      <c r="BM47" s="136">
        <f t="shared" si="84"/>
        <v>-0.89957337826489425</v>
      </c>
      <c r="BN47" s="136">
        <f t="shared" si="84"/>
        <v>-0.89934769009485693</v>
      </c>
      <c r="BO47" s="136">
        <f t="shared" si="84"/>
        <v>-0.8981393676529974</v>
      </c>
      <c r="BP47" s="136">
        <f t="shared" si="84"/>
        <v>-0.89170095639136782</v>
      </c>
      <c r="BQ47" s="136">
        <f t="shared" si="84"/>
        <v>-0.85821974024257464</v>
      </c>
      <c r="BR47" s="136">
        <f t="shared" si="51"/>
        <v>-6.9843077862834582</v>
      </c>
      <c r="BS47" s="136"/>
      <c r="BT47" s="24">
        <v>40000</v>
      </c>
      <c r="BU47" s="24">
        <f t="shared" si="69"/>
        <v>-2.0142457372146309E-2</v>
      </c>
      <c r="BV47" s="24">
        <f t="shared" si="70"/>
        <v>-1.7593601192093026E-2</v>
      </c>
      <c r="BW47" s="24">
        <f t="shared" si="71"/>
        <v>-2.5488561800532817E-3</v>
      </c>
      <c r="BX47" s="24">
        <f t="shared" si="72"/>
        <v>0.76367542282114687</v>
      </c>
      <c r="BY47" s="24">
        <f t="shared" si="73"/>
        <v>-7.3896369309556009E-2</v>
      </c>
      <c r="BZ47" s="24">
        <f t="shared" si="74"/>
        <v>-2.4779418304835858</v>
      </c>
      <c r="CA47" s="24">
        <f t="shared" si="75"/>
        <v>-2.9022039628711545</v>
      </c>
      <c r="CB47" s="24">
        <f t="shared" si="86"/>
        <v>4.0195999603155883</v>
      </c>
      <c r="CC47" s="24">
        <f t="shared" si="86"/>
        <v>4.0196117828823397</v>
      </c>
      <c r="CD47" s="24">
        <f t="shared" si="86"/>
        <v>4.0195500817185996</v>
      </c>
      <c r="CE47" s="24">
        <f t="shared" si="86"/>
        <v>4.0198721463680034</v>
      </c>
      <c r="CF47" s="24">
        <f t="shared" si="86"/>
        <v>4.0181924228784949</v>
      </c>
      <c r="CG47" s="24">
        <f t="shared" si="86"/>
        <v>4.0269907641195273</v>
      </c>
      <c r="CH47" s="24">
        <f t="shared" si="86"/>
        <v>3.9818865322234611</v>
      </c>
      <c r="CI47" s="24">
        <f t="shared" si="76"/>
        <v>4.2504425363822964</v>
      </c>
      <c r="CK47" s="24">
        <v>40000</v>
      </c>
      <c r="CL47" s="24">
        <f t="shared" si="14"/>
        <v>-1.1506430354268368E-2</v>
      </c>
      <c r="CM47" s="24">
        <f t="shared" si="15"/>
        <v>-1.7593601192093026E-2</v>
      </c>
      <c r="CN47" s="136">
        <f t="shared" si="16"/>
        <v>6.087170837824658E-3</v>
      </c>
      <c r="CO47" s="24">
        <f t="shared" si="17"/>
        <v>1</v>
      </c>
      <c r="CP47" s="24">
        <f t="shared" si="18"/>
        <v>0.60871708378246581</v>
      </c>
      <c r="CQ47" s="24">
        <f t="shared" si="9"/>
        <v>-2.7488376771553025</v>
      </c>
      <c r="CR47" s="24">
        <f t="shared" si="19"/>
        <v>-5.0266053021574084</v>
      </c>
      <c r="CS47" s="24">
        <f t="shared" ref="CS47:CY47" si="92">$CZ47+$AY$7*SIN(CT47)</f>
        <v>3.5343476300242838</v>
      </c>
      <c r="CT47" s="24">
        <f t="shared" si="92"/>
        <v>3.5343476300242838</v>
      </c>
      <c r="CU47" s="24">
        <f t="shared" si="92"/>
        <v>3.5343476300242838</v>
      </c>
      <c r="CV47" s="24">
        <f t="shared" si="92"/>
        <v>3.5343476300242838</v>
      </c>
      <c r="CW47" s="24">
        <f t="shared" si="92"/>
        <v>3.5343476300242838</v>
      </c>
      <c r="CX47" s="24">
        <f t="shared" si="92"/>
        <v>3.5343476300242838</v>
      </c>
      <c r="CY47" s="24">
        <f t="shared" si="92"/>
        <v>3.5343476300242838</v>
      </c>
      <c r="CZ47" s="24">
        <f t="shared" si="21"/>
        <v>3.5343476300242838</v>
      </c>
    </row>
    <row r="48" spans="1:104" s="129" customFormat="1" ht="12.95" customHeight="1" x14ac:dyDescent="0.2">
      <c r="A48" s="129" t="s">
        <v>618</v>
      </c>
      <c r="B48" s="131" t="s">
        <v>646</v>
      </c>
      <c r="C48" s="130">
        <v>40350.548000000003</v>
      </c>
      <c r="D48" s="130"/>
      <c r="E48" s="129">
        <f>(C48-C$7)/C$8</f>
        <v>1382.5041848205735</v>
      </c>
      <c r="F48" s="199">
        <f>ROUND(2*E48,0)/2</f>
        <v>1382.5</v>
      </c>
      <c r="G48" s="130">
        <f>C48-(C$7+F48*C$8)</f>
        <v>9.9325000337557867E-4</v>
      </c>
      <c r="I48" s="199">
        <f>G48</f>
        <v>9.9325000337557867E-4</v>
      </c>
      <c r="K48" s="199"/>
      <c r="N48" s="199"/>
      <c r="O48" s="199"/>
      <c r="P48" s="199">
        <f>+D$11+D$12*F48+D$13*F48^2</f>
        <v>7.6394594829069752E-3</v>
      </c>
      <c r="Q48" s="201">
        <f>+C48-15018.5</f>
        <v>25332.048000000003</v>
      </c>
      <c r="S48" s="131">
        <v>0.1</v>
      </c>
      <c r="U48" s="202">
        <f>+$C48-15018.5</f>
        <v>25332.048000000003</v>
      </c>
      <c r="Z48" s="24">
        <f>$F48</f>
        <v>1382.5</v>
      </c>
      <c r="AA48" s="136">
        <f>AB$3+AB$4*Z48+AB$5*Z48^2+AH48</f>
        <v>-2.0252022476444564E-3</v>
      </c>
      <c r="AB48" s="136">
        <f>+$G48-AH48</f>
        <v>1.065791173392701E-2</v>
      </c>
      <c r="AC48" s="136">
        <f>IF(S48&gt;0,G48-AA48,-9999)</f>
        <v>3.0184522510200351E-3</v>
      </c>
      <c r="AD48" s="136"/>
      <c r="AE48" s="136">
        <f>+(G48-AA48)^2*$S48</f>
        <v>9.111053991687918E-7</v>
      </c>
      <c r="AF48" s="24"/>
      <c r="AG48" s="203"/>
      <c r="AH48" s="24">
        <f>$AB$6*($AB$11/AI48*AJ48+$AB$12)</f>
        <v>-9.6646617305514316E-3</v>
      </c>
      <c r="AI48" s="24">
        <f>1+$AB$7*COS(AL48)</f>
        <v>1.1200101846341679</v>
      </c>
      <c r="AJ48" s="24">
        <f>SIN(AL48+RADIANS($AB$9))</f>
        <v>-0.98417620016610119</v>
      </c>
      <c r="AK48" s="24">
        <f>$AB$7*SIN(AL48)</f>
        <v>-0.27495009653403091</v>
      </c>
      <c r="AL48" s="24">
        <f>2*ATAN(AM48)</f>
        <v>-1.1592424392716409</v>
      </c>
      <c r="AM48" s="24">
        <f>SQRT((1+$AB$7)/(1-$AB$7))*TAN(AN48/2)</f>
        <v>-0.65462721284607561</v>
      </c>
      <c r="AN48" s="136">
        <f>$AU48+$AB$7*SIN(AO48)</f>
        <v>-0.89563324462922611</v>
      </c>
      <c r="AO48" s="136">
        <f>$AU48+$AB$7*SIN(AP48)</f>
        <v>-0.89562348617160337</v>
      </c>
      <c r="AP48" s="136">
        <f>$AU48+$AB$7*SIN(AQ48)</f>
        <v>-0.89557144544040423</v>
      </c>
      <c r="AQ48" s="136">
        <f>$AU48+$AB$7*SIN(AR48)</f>
        <v>-0.89529397529652188</v>
      </c>
      <c r="AR48" s="136">
        <f>$AU48+$AB$7*SIN(AS48)</f>
        <v>-0.89381618175624222</v>
      </c>
      <c r="AS48" s="136">
        <f>$AU48+$AB$7*SIN(AT48)</f>
        <v>-0.88599077658789027</v>
      </c>
      <c r="AT48" s="136">
        <f>$AU48+$AB$7*SIN(AU48)</f>
        <v>-0.84573291777370252</v>
      </c>
      <c r="AU48" s="136">
        <f>RADIANS($AB$9)+$AB$18*(F48-AB$15)</f>
        <v>-0.66145356508025799</v>
      </c>
      <c r="AV48" s="136"/>
      <c r="AW48" s="24">
        <f t="shared" si="40"/>
        <v>1382.5</v>
      </c>
      <c r="AX48" s="136">
        <f t="shared" si="41"/>
        <v>-2.025202466350043E-3</v>
      </c>
      <c r="AY48" s="136">
        <f t="shared" si="42"/>
        <v>3.0184524697256217E-3</v>
      </c>
      <c r="AZ48" s="136">
        <f t="shared" si="58"/>
        <v>3.0184524697256217E-3</v>
      </c>
      <c r="BA48" s="136"/>
      <c r="BB48" s="136">
        <f t="shared" si="43"/>
        <v>4.1014450297102975E-7</v>
      </c>
      <c r="BC48" s="24"/>
      <c r="BD48" s="203"/>
      <c r="BE48" s="24">
        <f t="shared" si="44"/>
        <v>-9.6646619492570182E-3</v>
      </c>
      <c r="BF48" s="24">
        <f t="shared" si="45"/>
        <v>1.1200100697314741</v>
      </c>
      <c r="BG48" s="24">
        <f t="shared" si="46"/>
        <v>-0.98417612611657124</v>
      </c>
      <c r="BH48" s="24">
        <f t="shared" si="47"/>
        <v>-0.27495014668671613</v>
      </c>
      <c r="BI48" s="24">
        <f t="shared" si="48"/>
        <v>-1.1592428571754161</v>
      </c>
      <c r="BJ48" s="24">
        <f t="shared" si="49"/>
        <v>-0.65462751134157471</v>
      </c>
      <c r="BK48" s="136">
        <f t="shared" si="84"/>
        <v>-0.89563360056778762</v>
      </c>
      <c r="BL48" s="136">
        <f t="shared" si="84"/>
        <v>-0.89562538441491324</v>
      </c>
      <c r="BM48" s="136">
        <f t="shared" si="84"/>
        <v>-0.89558156828851221</v>
      </c>
      <c r="BN48" s="136">
        <f t="shared" si="84"/>
        <v>-0.89534794064749357</v>
      </c>
      <c r="BO48" s="136">
        <f t="shared" si="84"/>
        <v>-0.89410338576288739</v>
      </c>
      <c r="BP48" s="136">
        <f t="shared" si="84"/>
        <v>-0.88750572031508046</v>
      </c>
      <c r="BQ48" s="136">
        <f t="shared" si="84"/>
        <v>-0.85338050445681068</v>
      </c>
      <c r="BR48" s="136">
        <f t="shared" si="51"/>
        <v>-6.9773666659481881</v>
      </c>
      <c r="BS48" s="136"/>
      <c r="BT48" s="24">
        <v>41000</v>
      </c>
      <c r="BU48" s="24">
        <f t="shared" si="69"/>
        <v>-2.13117851170572E-2</v>
      </c>
      <c r="BV48" s="24">
        <f t="shared" si="70"/>
        <v>-1.7771601192093023E-2</v>
      </c>
      <c r="BW48" s="24">
        <f t="shared" si="71"/>
        <v>-3.540183924964177E-3</v>
      </c>
      <c r="BX48" s="24">
        <f t="shared" si="72"/>
        <v>0.78069279638010514</v>
      </c>
      <c r="BY48" s="24">
        <f t="shared" si="73"/>
        <v>-0.16058946104539989</v>
      </c>
      <c r="BZ48" s="24">
        <f t="shared" si="74"/>
        <v>-2.3906177835213924</v>
      </c>
      <c r="CA48" s="24">
        <f t="shared" si="75"/>
        <v>-2.5368500096416815</v>
      </c>
      <c r="CB48" s="24">
        <f t="shared" si="86"/>
        <v>4.1275027738455021</v>
      </c>
      <c r="CC48" s="24">
        <f t="shared" si="86"/>
        <v>4.1275077020665005</v>
      </c>
      <c r="CD48" s="24">
        <f t="shared" si="86"/>
        <v>4.1274779483581119</v>
      </c>
      <c r="CE48" s="24">
        <f t="shared" si="86"/>
        <v>4.1276576041366475</v>
      </c>
      <c r="CF48" s="24">
        <f t="shared" si="86"/>
        <v>4.1265735653320483</v>
      </c>
      <c r="CG48" s="24">
        <f t="shared" si="86"/>
        <v>4.1331418433765368</v>
      </c>
      <c r="CH48" s="24">
        <f t="shared" si="86"/>
        <v>4.094288610852872</v>
      </c>
      <c r="CI48" s="24">
        <f t="shared" si="76"/>
        <v>4.3776360652607211</v>
      </c>
      <c r="CK48" s="24">
        <v>41000</v>
      </c>
      <c r="CL48" s="24">
        <f t="shared" si="14"/>
        <v>-1.4041587242823931E-2</v>
      </c>
      <c r="CM48" s="24">
        <f t="shared" si="15"/>
        <v>-1.7771601192093023E-2</v>
      </c>
      <c r="CN48" s="136">
        <f t="shared" si="16"/>
        <v>3.7300139492690925E-3</v>
      </c>
      <c r="CO48" s="24">
        <f t="shared" si="17"/>
        <v>1</v>
      </c>
      <c r="CP48" s="24">
        <f t="shared" si="18"/>
        <v>0.37300139492690926</v>
      </c>
      <c r="CQ48" s="24">
        <f t="shared" si="9"/>
        <v>-2.476636879693725</v>
      </c>
      <c r="CR48" s="24">
        <f t="shared" si="19"/>
        <v>-2.8960674449942996</v>
      </c>
      <c r="CS48" s="24">
        <f t="shared" ref="CS48:CY48" si="93">$CZ48+$AY$7*SIN(CT48)</f>
        <v>3.8065484274858616</v>
      </c>
      <c r="CT48" s="24">
        <f t="shared" si="93"/>
        <v>3.8065484274858616</v>
      </c>
      <c r="CU48" s="24">
        <f t="shared" si="93"/>
        <v>3.8065484274858616</v>
      </c>
      <c r="CV48" s="24">
        <f t="shared" si="93"/>
        <v>3.8065484274858616</v>
      </c>
      <c r="CW48" s="24">
        <f t="shared" si="93"/>
        <v>3.8065484274858616</v>
      </c>
      <c r="CX48" s="24">
        <f t="shared" si="93"/>
        <v>3.8065484274858616</v>
      </c>
      <c r="CY48" s="24">
        <f t="shared" si="93"/>
        <v>3.8065484274858616</v>
      </c>
      <c r="CZ48" s="24">
        <f t="shared" si="21"/>
        <v>3.8065484274858616</v>
      </c>
    </row>
    <row r="49" spans="1:104" s="129" customFormat="1" ht="12.95" customHeight="1" x14ac:dyDescent="0.2">
      <c r="A49" s="129" t="s">
        <v>618</v>
      </c>
      <c r="B49" s="131" t="s">
        <v>646</v>
      </c>
      <c r="C49" s="130">
        <v>40353.381999999998</v>
      </c>
      <c r="D49" s="130"/>
      <c r="E49" s="129">
        <f>(C49-C$7)/C$8</f>
        <v>1394.4445638201487</v>
      </c>
      <c r="F49" s="199">
        <f>ROUND(2*E49,0)/2</f>
        <v>1394.5</v>
      </c>
      <c r="G49" s="130">
        <f>C49-(C$7+F49*C$8)</f>
        <v>-1.3157549998140894E-2</v>
      </c>
      <c r="I49" s="199">
        <f>G49</f>
        <v>-1.3157549998140894E-2</v>
      </c>
      <c r="K49" s="199"/>
      <c r="N49" s="199"/>
      <c r="O49" s="199"/>
      <c r="P49" s="199">
        <f>+D$11+D$12*F49+D$13*F49^2</f>
        <v>7.6260593709069754E-3</v>
      </c>
      <c r="Q49" s="201">
        <f>+C49-15018.5</f>
        <v>25334.881999999998</v>
      </c>
      <c r="S49" s="131">
        <v>0.1</v>
      </c>
      <c r="U49" s="202">
        <f>+$C49-15018.5</f>
        <v>25334.881999999998</v>
      </c>
      <c r="Z49" s="24">
        <f>$F49</f>
        <v>1394.5</v>
      </c>
      <c r="AA49" s="136">
        <f>AB$3+AB$4*Z49+AB$5*Z49^2+AH49</f>
        <v>-2.0374306811709398E-3</v>
      </c>
      <c r="AB49" s="136">
        <f>+$G49-AH49</f>
        <v>-3.4940599460629787E-3</v>
      </c>
      <c r="AC49" s="136">
        <f>IF(S49&gt;0,G49-AA49,-9999)</f>
        <v>-1.1120119316969955E-2</v>
      </c>
      <c r="AD49" s="136"/>
      <c r="AE49" s="136">
        <f>+(G49-AA49)^2*$S49</f>
        <v>1.2365705362364833E-5</v>
      </c>
      <c r="AF49" s="24"/>
      <c r="AG49" s="203"/>
      <c r="AH49" s="24">
        <f>$AB$6*($AB$11/AI49*AJ49+$AB$12)</f>
        <v>-9.6634900520779152E-3</v>
      </c>
      <c r="AI49" s="24">
        <f>1+$AB$7*COS(AL49)</f>
        <v>1.1206166621179203</v>
      </c>
      <c r="AJ49" s="24">
        <f>SIN(AL49+RADIANS($AB$9))</f>
        <v>-0.98456483854105803</v>
      </c>
      <c r="AK49" s="24">
        <f>$AB$7*SIN(AL49)</f>
        <v>-0.27468458424078235</v>
      </c>
      <c r="AL49" s="24">
        <f>2*ATAN(AM49)</f>
        <v>-1.1570356016799448</v>
      </c>
      <c r="AM49" s="24">
        <f>SQRT((1+$AB$7)/(1-$AB$7))*TAN(AN49/2)</f>
        <v>-0.65305207563026657</v>
      </c>
      <c r="AN49" s="136">
        <f>$AU49+$AB$7*SIN(AO49)</f>
        <v>-0.89375413758149203</v>
      </c>
      <c r="AO49" s="136">
        <f>$AU49+$AB$7*SIN(AP49)</f>
        <v>-0.89374426893337666</v>
      </c>
      <c r="AP49" s="136">
        <f>$AU49+$AB$7*SIN(AQ49)</f>
        <v>-0.89369176371157155</v>
      </c>
      <c r="AQ49" s="136">
        <f>$AU49+$AB$7*SIN(AR49)</f>
        <v>-0.89341247221242515</v>
      </c>
      <c r="AR49" s="136">
        <f>$AU49+$AB$7*SIN(AS49)</f>
        <v>-0.89192846082694976</v>
      </c>
      <c r="AS49" s="136">
        <f>$AU49+$AB$7*SIN(AT49)</f>
        <v>-0.88408845474953701</v>
      </c>
      <c r="AT49" s="136">
        <f>$AU49+$AB$7*SIN(AU49)</f>
        <v>-0.84384505453637593</v>
      </c>
      <c r="AU49" s="136">
        <f>RADIANS($AB$9)+$AB$18*(F49-AB$15)</f>
        <v>-0.65992724273371639</v>
      </c>
      <c r="AV49" s="136"/>
      <c r="AW49" s="24">
        <f t="shared" si="40"/>
        <v>1394.5</v>
      </c>
      <c r="AX49" s="136">
        <f t="shared" si="41"/>
        <v>-2.0374308978184747E-3</v>
      </c>
      <c r="AY49" s="136">
        <f t="shared" si="42"/>
        <v>-1.1120119100322418E-2</v>
      </c>
      <c r="AZ49" s="136">
        <f t="shared" si="58"/>
        <v>-1.1120119100322418E-2</v>
      </c>
      <c r="BA49" s="136"/>
      <c r="BB49" s="136">
        <f t="shared" si="43"/>
        <v>4.151124663385396E-7</v>
      </c>
      <c r="BC49" s="24"/>
      <c r="BD49" s="203"/>
      <c r="BE49" s="24">
        <f t="shared" si="44"/>
        <v>-9.6634902687254502E-3</v>
      </c>
      <c r="BF49" s="24">
        <f t="shared" si="45"/>
        <v>1.1206165516108371</v>
      </c>
      <c r="BG49" s="24">
        <f t="shared" si="46"/>
        <v>-0.98456476812940874</v>
      </c>
      <c r="BH49" s="24">
        <f t="shared" si="47"/>
        <v>-0.27468463276548671</v>
      </c>
      <c r="BI49" s="24">
        <f t="shared" si="48"/>
        <v>-1.1570360039852792</v>
      </c>
      <c r="BJ49" s="24">
        <f t="shared" si="49"/>
        <v>-0.65305236256996024</v>
      </c>
      <c r="BK49" s="136">
        <f t="shared" si="84"/>
        <v>-0.89375448004904701</v>
      </c>
      <c r="BL49" s="136">
        <f t="shared" si="84"/>
        <v>-0.89374609106163405</v>
      </c>
      <c r="BM49" s="136">
        <f t="shared" si="84"/>
        <v>-0.89370145791686051</v>
      </c>
      <c r="BN49" s="136">
        <f t="shared" si="84"/>
        <v>-0.89346403138507113</v>
      </c>
      <c r="BO49" s="136">
        <f t="shared" si="84"/>
        <v>-0.89220221413983558</v>
      </c>
      <c r="BP49" s="136">
        <f t="shared" si="84"/>
        <v>-0.88552902482759688</v>
      </c>
      <c r="BQ49" s="136">
        <f t="shared" si="84"/>
        <v>-0.85110001271803659</v>
      </c>
      <c r="BR49" s="136">
        <f t="shared" si="51"/>
        <v>-6.9741002563786489</v>
      </c>
      <c r="BS49" s="136"/>
      <c r="BT49" s="24">
        <v>42000</v>
      </c>
      <c r="BU49" s="24">
        <f t="shared" si="69"/>
        <v>-2.2437861808169993E-2</v>
      </c>
      <c r="BV49" s="24">
        <f t="shared" si="70"/>
        <v>-1.7925601192093028E-2</v>
      </c>
      <c r="BW49" s="24">
        <f t="shared" si="71"/>
        <v>-4.5122606160769643E-3</v>
      </c>
      <c r="BX49" s="24">
        <f t="shared" si="72"/>
        <v>0.8003177327717339</v>
      </c>
      <c r="BY49" s="24">
        <f t="shared" si="73"/>
        <v>-0.25011756666727919</v>
      </c>
      <c r="BZ49" s="24">
        <f t="shared" si="74"/>
        <v>-2.2991039402077731</v>
      </c>
      <c r="CA49" s="24">
        <f t="shared" si="75"/>
        <v>-2.2318146012416649</v>
      </c>
      <c r="CB49" s="24">
        <f t="shared" si="86"/>
        <v>4.2379628765088153</v>
      </c>
      <c r="CC49" s="24">
        <f t="shared" si="86"/>
        <v>4.237964377099174</v>
      </c>
      <c r="CD49" s="24">
        <f t="shared" si="86"/>
        <v>4.2379534278380886</v>
      </c>
      <c r="CE49" s="24">
        <f t="shared" si="86"/>
        <v>4.2380333259702887</v>
      </c>
      <c r="CF49" s="24">
        <f t="shared" si="86"/>
        <v>4.2374505845657513</v>
      </c>
      <c r="CG49" s="24">
        <f t="shared" si="86"/>
        <v>4.241716137842495</v>
      </c>
      <c r="CH49" s="24">
        <f t="shared" si="86"/>
        <v>4.2112685627035313</v>
      </c>
      <c r="CI49" s="24">
        <f t="shared" si="76"/>
        <v>4.5048295941391459</v>
      </c>
      <c r="CK49" s="24">
        <v>42000</v>
      </c>
      <c r="CL49" s="24">
        <f t="shared" si="14"/>
        <v>-1.6827410863034981E-2</v>
      </c>
      <c r="CM49" s="24">
        <f t="shared" si="15"/>
        <v>-1.7925601192093028E-2</v>
      </c>
      <c r="CN49" s="136">
        <f t="shared" si="16"/>
        <v>1.0981903290580466E-3</v>
      </c>
      <c r="CO49" s="24">
        <f t="shared" si="17"/>
        <v>1</v>
      </c>
      <c r="CP49" s="24">
        <f t="shared" si="18"/>
        <v>0.10981903290580466</v>
      </c>
      <c r="CQ49" s="24">
        <f t="shared" si="9"/>
        <v>-2.2044360822321472</v>
      </c>
      <c r="CR49" s="24">
        <f t="shared" si="19"/>
        <v>-1.9755871623895374</v>
      </c>
      <c r="CS49" s="24">
        <f t="shared" ref="CS49:CY49" si="94">$CZ49+$AY$7*SIN(CT49)</f>
        <v>4.0787492249474395</v>
      </c>
      <c r="CT49" s="24">
        <f t="shared" si="94"/>
        <v>4.0787492249474395</v>
      </c>
      <c r="CU49" s="24">
        <f t="shared" si="94"/>
        <v>4.0787492249474395</v>
      </c>
      <c r="CV49" s="24">
        <f t="shared" si="94"/>
        <v>4.0787492249474395</v>
      </c>
      <c r="CW49" s="24">
        <f t="shared" si="94"/>
        <v>4.0787492249474395</v>
      </c>
      <c r="CX49" s="24">
        <f t="shared" si="94"/>
        <v>4.0787492249474395</v>
      </c>
      <c r="CY49" s="24">
        <f t="shared" si="94"/>
        <v>4.0787492249474395</v>
      </c>
      <c r="CZ49" s="24">
        <f t="shared" si="21"/>
        <v>4.0787492249474395</v>
      </c>
    </row>
    <row r="50" spans="1:104" s="129" customFormat="1" ht="12.95" customHeight="1" x14ac:dyDescent="0.2">
      <c r="A50" s="129" t="s">
        <v>618</v>
      </c>
      <c r="B50" s="131" t="s">
        <v>646</v>
      </c>
      <c r="C50" s="130">
        <v>40353.394999999997</v>
      </c>
      <c r="D50" s="130"/>
      <c r="E50" s="129">
        <f>(C50-C$7)/C$8</f>
        <v>1394.4993362008768</v>
      </c>
      <c r="F50" s="199">
        <f>ROUND(2*E50,0)/2</f>
        <v>1394.5</v>
      </c>
      <c r="G50" s="130">
        <f>C50-(C$7+F50*C$8)</f>
        <v>-1.5754999913042411E-4</v>
      </c>
      <c r="I50" s="199">
        <f>G50</f>
        <v>-1.5754999913042411E-4</v>
      </c>
      <c r="K50" s="199"/>
      <c r="N50" s="199"/>
      <c r="O50" s="199"/>
      <c r="P50" s="199">
        <f>+D$11+D$12*F50+D$13*F50^2</f>
        <v>7.6260593709069754E-3</v>
      </c>
      <c r="Q50" s="201">
        <f>+C50-15018.5</f>
        <v>25334.894999999997</v>
      </c>
      <c r="S50" s="131">
        <v>0.1</v>
      </c>
      <c r="U50" s="202">
        <f>+$C50-15018.5</f>
        <v>25334.894999999997</v>
      </c>
      <c r="Z50" s="24">
        <f>$F50</f>
        <v>1394.5</v>
      </c>
      <c r="AA50" s="136">
        <f>AB$3+AB$4*Z50+AB$5*Z50^2+AH50</f>
        <v>-2.0374306811709398E-3</v>
      </c>
      <c r="AB50" s="136">
        <f>+$G50-AH50</f>
        <v>9.5059400529474911E-3</v>
      </c>
      <c r="AC50" s="136">
        <f>IF(S50&gt;0,G50-AA50,-9999)</f>
        <v>1.8798806820405157E-3</v>
      </c>
      <c r="AD50" s="136"/>
      <c r="AE50" s="136">
        <f>+(G50-AA50)^2*$S50</f>
        <v>3.5339513787091146E-7</v>
      </c>
      <c r="AF50" s="24"/>
      <c r="AG50" s="203"/>
      <c r="AH50" s="24">
        <f>$AB$6*($AB$11/AI50*AJ50+$AB$12)</f>
        <v>-9.6634900520779152E-3</v>
      </c>
      <c r="AI50" s="24">
        <f>1+$AB$7*COS(AL50)</f>
        <v>1.1206166621179203</v>
      </c>
      <c r="AJ50" s="24">
        <f>SIN(AL50+RADIANS($AB$9))</f>
        <v>-0.98456483854105803</v>
      </c>
      <c r="AK50" s="24">
        <f>$AB$7*SIN(AL50)</f>
        <v>-0.27468458424078235</v>
      </c>
      <c r="AL50" s="24">
        <f>2*ATAN(AM50)</f>
        <v>-1.1570356016799448</v>
      </c>
      <c r="AM50" s="24">
        <f>SQRT((1+$AB$7)/(1-$AB$7))*TAN(AN50/2)</f>
        <v>-0.65305207563026657</v>
      </c>
      <c r="AN50" s="136">
        <f>$AU50+$AB$7*SIN(AO50)</f>
        <v>-0.89375413758149203</v>
      </c>
      <c r="AO50" s="136">
        <f>$AU50+$AB$7*SIN(AP50)</f>
        <v>-0.89374426893337666</v>
      </c>
      <c r="AP50" s="136">
        <f>$AU50+$AB$7*SIN(AQ50)</f>
        <v>-0.89369176371157155</v>
      </c>
      <c r="AQ50" s="136">
        <f>$AU50+$AB$7*SIN(AR50)</f>
        <v>-0.89341247221242515</v>
      </c>
      <c r="AR50" s="136">
        <f>$AU50+$AB$7*SIN(AS50)</f>
        <v>-0.89192846082694976</v>
      </c>
      <c r="AS50" s="136">
        <f>$AU50+$AB$7*SIN(AT50)</f>
        <v>-0.88408845474953701</v>
      </c>
      <c r="AT50" s="136">
        <f>$AU50+$AB$7*SIN(AU50)</f>
        <v>-0.84384505453637593</v>
      </c>
      <c r="AU50" s="136">
        <f>RADIANS($AB$9)+$AB$18*(F50-AB$15)</f>
        <v>-0.65992724273371639</v>
      </c>
      <c r="AV50" s="136"/>
      <c r="AW50" s="24">
        <f t="shared" si="40"/>
        <v>1394.5</v>
      </c>
      <c r="AX50" s="136">
        <f t="shared" si="41"/>
        <v>-2.0374308978184747E-3</v>
      </c>
      <c r="AY50" s="136">
        <f t="shared" si="42"/>
        <v>1.8798808986880506E-3</v>
      </c>
      <c r="AZ50" s="136">
        <f t="shared" si="58"/>
        <v>1.8798808986880506E-3</v>
      </c>
      <c r="BA50" s="136"/>
      <c r="BB50" s="136">
        <f t="shared" si="43"/>
        <v>4.151124663385396E-7</v>
      </c>
      <c r="BC50" s="24"/>
      <c r="BD50" s="203"/>
      <c r="BE50" s="24">
        <f t="shared" si="44"/>
        <v>-9.6634902687254502E-3</v>
      </c>
      <c r="BF50" s="24">
        <f t="shared" si="45"/>
        <v>1.1206165516108371</v>
      </c>
      <c r="BG50" s="24">
        <f t="shared" si="46"/>
        <v>-0.98456476812940874</v>
      </c>
      <c r="BH50" s="24">
        <f t="shared" si="47"/>
        <v>-0.27468463276548671</v>
      </c>
      <c r="BI50" s="24">
        <f t="shared" si="48"/>
        <v>-1.1570360039852792</v>
      </c>
      <c r="BJ50" s="24">
        <f t="shared" si="49"/>
        <v>-0.65305236256996024</v>
      </c>
      <c r="BK50" s="136">
        <f t="shared" si="84"/>
        <v>-0.89375448004904701</v>
      </c>
      <c r="BL50" s="136">
        <f t="shared" si="84"/>
        <v>-0.89374609106163405</v>
      </c>
      <c r="BM50" s="136">
        <f t="shared" si="84"/>
        <v>-0.89370145791686051</v>
      </c>
      <c r="BN50" s="136">
        <f t="shared" si="84"/>
        <v>-0.89346403138507113</v>
      </c>
      <c r="BO50" s="136">
        <f t="shared" si="84"/>
        <v>-0.89220221413983558</v>
      </c>
      <c r="BP50" s="136">
        <f t="shared" si="84"/>
        <v>-0.88552902482759688</v>
      </c>
      <c r="BQ50" s="136">
        <f t="shared" si="84"/>
        <v>-0.85110001271803659</v>
      </c>
      <c r="BR50" s="136">
        <f t="shared" si="51"/>
        <v>-6.9741002563786489</v>
      </c>
      <c r="BS50" s="136"/>
      <c r="BT50" s="24">
        <v>43000</v>
      </c>
      <c r="BU50" s="24">
        <f t="shared" si="69"/>
        <v>-2.3508488414400824E-2</v>
      </c>
      <c r="BV50" s="24">
        <f t="shared" si="70"/>
        <v>-1.8055601192093026E-2</v>
      </c>
      <c r="BW50" s="24">
        <f t="shared" si="71"/>
        <v>-5.4528872223077972E-3</v>
      </c>
      <c r="BX50" s="24">
        <f t="shared" si="72"/>
        <v>0.82280685055006453</v>
      </c>
      <c r="BY50" s="24">
        <f t="shared" si="73"/>
        <v>-0.34219582131378184</v>
      </c>
      <c r="BZ50" s="24">
        <f t="shared" si="74"/>
        <v>-2.2026528102143597</v>
      </c>
      <c r="CA50" s="24">
        <f t="shared" si="75"/>
        <v>-1.9712232063746449</v>
      </c>
      <c r="CB50" s="24">
        <f t="shared" si="86"/>
        <v>4.3513626584028682</v>
      </c>
      <c r="CC50" s="24">
        <f t="shared" si="86"/>
        <v>4.3513629358505632</v>
      </c>
      <c r="CD50" s="24">
        <f t="shared" si="86"/>
        <v>4.3513603176948683</v>
      </c>
      <c r="CE50" s="24">
        <f t="shared" si="86"/>
        <v>4.3513850248373984</v>
      </c>
      <c r="CF50" s="24">
        <f t="shared" si="86"/>
        <v>4.351151931562792</v>
      </c>
      <c r="CG50" s="24">
        <f t="shared" si="86"/>
        <v>4.3533567477103432</v>
      </c>
      <c r="CH50" s="24">
        <f t="shared" si="86"/>
        <v>4.332991402353974</v>
      </c>
      <c r="CI50" s="24">
        <f t="shared" si="76"/>
        <v>4.6320231230175697</v>
      </c>
      <c r="CK50" s="24">
        <v>43000</v>
      </c>
      <c r="CL50" s="24">
        <f t="shared" si="14"/>
        <v>-1.9670101834553689E-2</v>
      </c>
      <c r="CM50" s="24">
        <f t="shared" si="15"/>
        <v>-1.8055601192093026E-2</v>
      </c>
      <c r="CN50" s="136">
        <f t="shared" si="16"/>
        <v>-1.6145006424606624E-3</v>
      </c>
      <c r="CO50" s="24">
        <f t="shared" si="17"/>
        <v>1</v>
      </c>
      <c r="CP50" s="24">
        <f t="shared" si="18"/>
        <v>-0.16145006424606623</v>
      </c>
      <c r="CQ50" s="24">
        <f t="shared" si="9"/>
        <v>-1.9322352847705695</v>
      </c>
      <c r="CR50" s="24">
        <f t="shared" si="19"/>
        <v>-1.4471205678603449</v>
      </c>
      <c r="CS50" s="24">
        <f t="shared" ref="CS50:CY50" si="95">$CZ50+$AY$7*SIN(CT50)</f>
        <v>4.350950022409017</v>
      </c>
      <c r="CT50" s="24">
        <f t="shared" si="95"/>
        <v>4.350950022409017</v>
      </c>
      <c r="CU50" s="24">
        <f t="shared" si="95"/>
        <v>4.350950022409017</v>
      </c>
      <c r="CV50" s="24">
        <f t="shared" si="95"/>
        <v>4.350950022409017</v>
      </c>
      <c r="CW50" s="24">
        <f t="shared" si="95"/>
        <v>4.350950022409017</v>
      </c>
      <c r="CX50" s="24">
        <f t="shared" si="95"/>
        <v>4.350950022409017</v>
      </c>
      <c r="CY50" s="24">
        <f t="shared" si="95"/>
        <v>4.350950022409017</v>
      </c>
      <c r="CZ50" s="24">
        <f t="shared" si="21"/>
        <v>4.350950022409017</v>
      </c>
    </row>
    <row r="51" spans="1:104" s="129" customFormat="1" ht="12.95" customHeight="1" x14ac:dyDescent="0.2">
      <c r="A51" s="129" t="s">
        <v>618</v>
      </c>
      <c r="B51" s="131" t="s">
        <v>646</v>
      </c>
      <c r="C51" s="130">
        <v>40354.538</v>
      </c>
      <c r="D51" s="130"/>
      <c r="E51" s="129">
        <f>(C51-C$7)/C$8</f>
        <v>1399.3150924452596</v>
      </c>
      <c r="F51" s="199">
        <f>ROUND(2*E51,0)/2</f>
        <v>1399.5</v>
      </c>
      <c r="G51" s="130">
        <f>C51-(C$7+F51*C$8)</f>
        <v>-4.3887050000193994E-2</v>
      </c>
      <c r="I51" s="199">
        <f>G51</f>
        <v>-4.3887050000193994E-2</v>
      </c>
      <c r="K51" s="199"/>
      <c r="N51" s="199"/>
      <c r="O51" s="199"/>
      <c r="P51" s="199">
        <f>+D$11+D$12*F51+D$13*F51^2</f>
        <v>7.6204770109069746E-3</v>
      </c>
      <c r="Q51" s="201">
        <f>+C51-15018.5</f>
        <v>25336.038</v>
      </c>
      <c r="S51" s="131">
        <v>0.1</v>
      </c>
      <c r="U51" s="202">
        <f>+$C51-15018.5</f>
        <v>25336.038</v>
      </c>
      <c r="Z51" s="24">
        <f>$F51</f>
        <v>1399.5</v>
      </c>
      <c r="AA51" s="136">
        <f>AB$3+AB$4*Z51+AB$5*Z51^2+AH51</f>
        <v>-2.0425145785190049E-3</v>
      </c>
      <c r="AB51" s="136">
        <f>+$G51-AH51</f>
        <v>-3.4224058410768018E-2</v>
      </c>
      <c r="AC51" s="136">
        <f>IF(S51&gt;0,G51-AA51,-9999)</f>
        <v>-4.1844535421674989E-2</v>
      </c>
      <c r="AD51" s="136"/>
      <c r="AE51" s="136">
        <f>+(G51-AA51)^2*$S51</f>
        <v>1.7509651446558129E-4</v>
      </c>
      <c r="AF51" s="24"/>
      <c r="AG51" s="203"/>
      <c r="AH51" s="24">
        <f>$AB$6*($AB$11/AI51*AJ51+$AB$12)</f>
        <v>-9.6629915894259795E-3</v>
      </c>
      <c r="AI51" s="24">
        <f>1+$AB$7*COS(AL51)</f>
        <v>1.1208693815594726</v>
      </c>
      <c r="AJ51" s="24">
        <f>SIN(AL51+RADIANS($AB$9))</f>
        <v>-0.98472547895076945</v>
      </c>
      <c r="AK51" s="24">
        <f>$AB$7*SIN(AL51)</f>
        <v>-0.27457347395812043</v>
      </c>
      <c r="AL51" s="24">
        <f>2*ATAN(AM51)</f>
        <v>-1.1561153805928031</v>
      </c>
      <c r="AM51" s="24">
        <f>SQRT((1+$AB$7)/(1-$AB$7))*TAN(AN51/2)</f>
        <v>-0.65239593562431852</v>
      </c>
      <c r="AN51" s="136">
        <f>$AU51+$AB$7*SIN(AO51)</f>
        <v>-0.89297087598723224</v>
      </c>
      <c r="AO51" s="136">
        <f>$AU51+$AB$7*SIN(AP51)</f>
        <v>-0.89296096120731505</v>
      </c>
      <c r="AP51" s="136">
        <f>$AU51+$AB$7*SIN(AQ51)</f>
        <v>-0.89290826188895067</v>
      </c>
      <c r="AQ51" s="136">
        <f>$AU51+$AB$7*SIN(AR51)</f>
        <v>-0.89262821084893174</v>
      </c>
      <c r="AR51" s="136">
        <f>$AU51+$AB$7*SIN(AS51)</f>
        <v>-0.8911416128628401</v>
      </c>
      <c r="AS51" s="136">
        <f>$AU51+$AB$7*SIN(AT51)</f>
        <v>-0.88329555953716099</v>
      </c>
      <c r="AT51" s="136">
        <f>$AU51+$AB$7*SIN(AU51)</f>
        <v>-0.84305831834884548</v>
      </c>
      <c r="AU51" s="136">
        <f>RADIANS($AB$9)+$AB$18*(F51-AB$15)</f>
        <v>-0.65929127508932428</v>
      </c>
      <c r="AV51" s="136"/>
      <c r="AW51" s="24">
        <f t="shared" si="40"/>
        <v>1399.5</v>
      </c>
      <c r="AX51" s="136">
        <f t="shared" si="41"/>
        <v>-2.0425147940622548E-3</v>
      </c>
      <c r="AY51" s="136">
        <f t="shared" si="42"/>
        <v>-4.1844535206131739E-2</v>
      </c>
      <c r="AZ51" s="136">
        <f t="shared" si="58"/>
        <v>-4.1844535206131739E-2</v>
      </c>
      <c r="BA51" s="136"/>
      <c r="BB51" s="136">
        <f t="shared" si="43"/>
        <v>4.1718666839631753E-7</v>
      </c>
      <c r="BC51" s="24"/>
      <c r="BD51" s="203"/>
      <c r="BE51" s="24">
        <f t="shared" si="44"/>
        <v>-9.6629918049692294E-3</v>
      </c>
      <c r="BF51" s="24">
        <f t="shared" si="45"/>
        <v>1.1208692729349941</v>
      </c>
      <c r="BG51" s="24">
        <f t="shared" si="46"/>
        <v>-0.98472541006911085</v>
      </c>
      <c r="BH51" s="24">
        <f t="shared" si="47"/>
        <v>-0.27457352177543609</v>
      </c>
      <c r="BI51" s="24">
        <f t="shared" si="48"/>
        <v>-1.1561157762044671</v>
      </c>
      <c r="BJ51" s="24">
        <f t="shared" si="49"/>
        <v>-0.65239621762039568</v>
      </c>
      <c r="BK51" s="136">
        <f t="shared" ref="BK51:BQ60" si="96">$AU51+$AB$7*SIN(BL51)</f>
        <v>-0.89297121268078428</v>
      </c>
      <c r="BL51" s="136">
        <f t="shared" si="96"/>
        <v>-0.89296275087095711</v>
      </c>
      <c r="BM51" s="136">
        <f t="shared" si="96"/>
        <v>-0.89291777410459316</v>
      </c>
      <c r="BN51" s="136">
        <f t="shared" si="96"/>
        <v>-0.89267875280041686</v>
      </c>
      <c r="BO51" s="136">
        <f t="shared" si="96"/>
        <v>-0.89140970284815746</v>
      </c>
      <c r="BP51" s="136">
        <f t="shared" si="96"/>
        <v>-0.88470493603110678</v>
      </c>
      <c r="BQ51" s="136">
        <f t="shared" si="96"/>
        <v>-0.85014920536868499</v>
      </c>
      <c r="BR51" s="136">
        <f t="shared" si="51"/>
        <v>-6.9727392523913414</v>
      </c>
      <c r="BS51" s="136"/>
      <c r="BT51" s="24">
        <v>44000</v>
      </c>
      <c r="BU51" s="24">
        <f t="shared" si="69"/>
        <v>-2.4509675419298202E-2</v>
      </c>
      <c r="BV51" s="24">
        <f t="shared" si="70"/>
        <v>-1.8161601192093025E-2</v>
      </c>
      <c r="BW51" s="24">
        <f t="shared" si="71"/>
        <v>-6.3480742272051752E-3</v>
      </c>
      <c r="BX51" s="24">
        <f t="shared" si="72"/>
        <v>0.84844253554505933</v>
      </c>
      <c r="BY51" s="24">
        <f t="shared" si="73"/>
        <v>-0.43632056261440255</v>
      </c>
      <c r="BZ51" s="24">
        <f t="shared" si="74"/>
        <v>-2.1004002320183317</v>
      </c>
      <c r="CA51" s="24">
        <f t="shared" si="75"/>
        <v>-1.744123890311811</v>
      </c>
      <c r="CB51" s="24">
        <f t="shared" si="86"/>
        <v>4.4681221787075041</v>
      </c>
      <c r="CC51" s="24">
        <f t="shared" si="86"/>
        <v>4.4681221974971059</v>
      </c>
      <c r="CD51" s="24">
        <f t="shared" si="86"/>
        <v>4.4681219385213629</v>
      </c>
      <c r="CE51" s="24">
        <f t="shared" si="86"/>
        <v>4.4681255079893241</v>
      </c>
      <c r="CF51" s="24">
        <f t="shared" si="86"/>
        <v>4.4680763144417623</v>
      </c>
      <c r="CG51" s="24">
        <f t="shared" si="86"/>
        <v>4.4687551454610022</v>
      </c>
      <c r="CH51" s="24">
        <f t="shared" si="86"/>
        <v>4.4595455164169255</v>
      </c>
      <c r="CI51" s="24">
        <f t="shared" si="76"/>
        <v>4.7592166518959944</v>
      </c>
      <c r="CK51" s="24">
        <v>44000</v>
      </c>
      <c r="CL51" s="24">
        <f t="shared" si="14"/>
        <v>-2.2369905954507874E-2</v>
      </c>
      <c r="CM51" s="24">
        <f t="shared" si="15"/>
        <v>-1.8161601192093025E-2</v>
      </c>
      <c r="CN51" s="136">
        <f t="shared" si="16"/>
        <v>-4.2083047624148487E-3</v>
      </c>
      <c r="CO51" s="24">
        <f t="shared" si="17"/>
        <v>1</v>
      </c>
      <c r="CP51" s="24">
        <f t="shared" si="18"/>
        <v>-0.42083047624148484</v>
      </c>
      <c r="CQ51" s="24">
        <f t="shared" si="9"/>
        <v>-1.6600344873089921</v>
      </c>
      <c r="CR51" s="24">
        <f t="shared" si="19"/>
        <v>-1.0934707780458433</v>
      </c>
      <c r="CS51" s="24">
        <f t="shared" ref="CS51:CY51" si="97">$CZ51+$AY$7*SIN(CT51)</f>
        <v>4.6231508198705944</v>
      </c>
      <c r="CT51" s="24">
        <f t="shared" si="97"/>
        <v>4.6231508198705944</v>
      </c>
      <c r="CU51" s="24">
        <f t="shared" si="97"/>
        <v>4.6231508198705944</v>
      </c>
      <c r="CV51" s="24">
        <f t="shared" si="97"/>
        <v>4.6231508198705944</v>
      </c>
      <c r="CW51" s="24">
        <f t="shared" si="97"/>
        <v>4.6231508198705944</v>
      </c>
      <c r="CX51" s="24">
        <f t="shared" si="97"/>
        <v>4.6231508198705944</v>
      </c>
      <c r="CY51" s="24">
        <f t="shared" si="97"/>
        <v>4.6231508198705944</v>
      </c>
      <c r="CZ51" s="24">
        <f t="shared" si="21"/>
        <v>4.6231508198705944</v>
      </c>
    </row>
    <row r="52" spans="1:104" s="129" customFormat="1" ht="12.95" customHeight="1" x14ac:dyDescent="0.2">
      <c r="A52" s="129" t="s">
        <v>618</v>
      </c>
      <c r="B52" s="131" t="s">
        <v>646</v>
      </c>
      <c r="C52" s="130">
        <v>40362.411</v>
      </c>
      <c r="D52" s="130"/>
      <c r="E52" s="129">
        <f>(C52-C$7)/C$8</f>
        <v>1432.4860888686214</v>
      </c>
      <c r="F52" s="199">
        <f>ROUND(2*E52,0)/2</f>
        <v>1432.5</v>
      </c>
      <c r="G52" s="130">
        <f>C52-(C$7+F52*C$8)</f>
        <v>-3.30174999544397E-3</v>
      </c>
      <c r="I52" s="199">
        <f>G52</f>
        <v>-3.30174999544397E-3</v>
      </c>
      <c r="K52" s="199"/>
      <c r="N52" s="199"/>
      <c r="O52" s="199"/>
      <c r="P52" s="199">
        <f>+D$11+D$12*F52+D$13*F52^2</f>
        <v>7.5836484829069758E-3</v>
      </c>
      <c r="Q52" s="201">
        <f>+C52-15018.5</f>
        <v>25343.911</v>
      </c>
      <c r="S52" s="131">
        <v>0.1</v>
      </c>
      <c r="U52" s="202">
        <f>+$C52-15018.5</f>
        <v>25343.911</v>
      </c>
      <c r="Z52" s="24">
        <f>$F52</f>
        <v>1432.5</v>
      </c>
      <c r="AA52" s="136">
        <f>AB$3+AB$4*Z52+AB$5*Z52^2+AH52</f>
        <v>-2.0759015293612135E-3</v>
      </c>
      <c r="AB52" s="136">
        <f>+$G52-AH52</f>
        <v>6.3578000168242194E-3</v>
      </c>
      <c r="AC52" s="136">
        <f>IF(S52&gt;0,G52-AA52,-9999)</f>
        <v>-1.2258484660827565E-3</v>
      </c>
      <c r="AD52" s="136"/>
      <c r="AE52" s="136">
        <f>+(G52-AA52)^2*$S52</f>
        <v>1.5027044617974472E-7</v>
      </c>
      <c r="AF52" s="24"/>
      <c r="AG52" s="203"/>
      <c r="AH52" s="24">
        <f>$AB$6*($AB$11/AI52*AJ52+$AB$12)</f>
        <v>-9.6595500122681893E-3</v>
      </c>
      <c r="AI52" s="24">
        <f>1+$AB$7*COS(AL52)</f>
        <v>1.1225376052322131</v>
      </c>
      <c r="AJ52" s="24">
        <f>SIN(AL52+RADIANS($AB$9))</f>
        <v>-0.98576653711373219</v>
      </c>
      <c r="AK52" s="24">
        <f>$AB$7*SIN(AL52)</f>
        <v>-0.27383304275407355</v>
      </c>
      <c r="AL52" s="24">
        <f>2*ATAN(AM52)</f>
        <v>-1.1500315049409735</v>
      </c>
      <c r="AM52" s="24">
        <f>SQRT((1+$AB$7)/(1-$AB$7))*TAN(AN52/2)</f>
        <v>-0.64806786274936112</v>
      </c>
      <c r="AN52" s="136">
        <f>$AU52+$AB$7*SIN(AO52)</f>
        <v>-0.88779691812540495</v>
      </c>
      <c r="AO52" s="136">
        <f>$AU52+$AB$7*SIN(AP52)</f>
        <v>-0.88778669565300139</v>
      </c>
      <c r="AP52" s="136">
        <f>$AU52+$AB$7*SIN(AQ52)</f>
        <v>-0.88773270716082198</v>
      </c>
      <c r="AQ52" s="136">
        <f>$AU52+$AB$7*SIN(AR52)</f>
        <v>-0.88744763422823991</v>
      </c>
      <c r="AR52" s="136">
        <f>$AU52+$AB$7*SIN(AS52)</f>
        <v>-0.8859440281513471</v>
      </c>
      <c r="AS52" s="136">
        <f>$AU52+$AB$7*SIN(AT52)</f>
        <v>-0.87805860481555431</v>
      </c>
      <c r="AT52" s="136">
        <f>$AU52+$AB$7*SIN(AU52)</f>
        <v>-0.83786399828621538</v>
      </c>
      <c r="AU52" s="136">
        <f>RADIANS($AB$9)+$AB$18*(F52-AB$15)</f>
        <v>-0.655093888636336</v>
      </c>
      <c r="AV52" s="136"/>
      <c r="AW52" s="24">
        <f t="shared" si="40"/>
        <v>1432.5</v>
      </c>
      <c r="AX52" s="136">
        <f t="shared" si="41"/>
        <v>-2.0759017337474974E-3</v>
      </c>
      <c r="AY52" s="136">
        <f t="shared" si="42"/>
        <v>-1.2258482616964725E-3</v>
      </c>
      <c r="AZ52" s="136">
        <f t="shared" si="58"/>
        <v>-1.2258482616964725E-3</v>
      </c>
      <c r="BA52" s="136"/>
      <c r="BB52" s="136">
        <f t="shared" si="43"/>
        <v>4.3093680081758659E-7</v>
      </c>
      <c r="BC52" s="24"/>
      <c r="BD52" s="203"/>
      <c r="BE52" s="24">
        <f t="shared" si="44"/>
        <v>-9.6595502166544733E-3</v>
      </c>
      <c r="BF52" s="24">
        <f t="shared" si="45"/>
        <v>1.1225375098064319</v>
      </c>
      <c r="BG52" s="24">
        <f t="shared" si="46"/>
        <v>-0.98576647852694776</v>
      </c>
      <c r="BH52" s="24">
        <f t="shared" si="47"/>
        <v>-0.27383308545615631</v>
      </c>
      <c r="BI52" s="24">
        <f t="shared" si="48"/>
        <v>-1.1500318534225622</v>
      </c>
      <c r="BJ52" s="24">
        <f t="shared" si="49"/>
        <v>-0.64806811016991528</v>
      </c>
      <c r="BK52" s="136">
        <f t="shared" si="96"/>
        <v>-0.8877972142671654</v>
      </c>
      <c r="BL52" s="136">
        <f t="shared" si="96"/>
        <v>-0.8877882597357678</v>
      </c>
      <c r="BM52" s="136">
        <f t="shared" si="96"/>
        <v>-0.88774096740298125</v>
      </c>
      <c r="BN52" s="136">
        <f t="shared" si="96"/>
        <v>-0.88749124393385781</v>
      </c>
      <c r="BO52" s="136">
        <f t="shared" si="96"/>
        <v>-0.88617386636505746</v>
      </c>
      <c r="BP52" s="136">
        <f t="shared" si="96"/>
        <v>-0.87925908480775361</v>
      </c>
      <c r="BQ52" s="136">
        <f t="shared" si="96"/>
        <v>-0.84386503764448229</v>
      </c>
      <c r="BR52" s="136">
        <f t="shared" si="51"/>
        <v>-6.9637566260751091</v>
      </c>
      <c r="BS52" s="136"/>
      <c r="BT52" s="24">
        <v>45000</v>
      </c>
      <c r="BU52" s="24">
        <f t="shared" si="69"/>
        <v>-2.5425290470784446E-2</v>
      </c>
      <c r="BV52" s="24">
        <f t="shared" si="70"/>
        <v>-1.8243601192093024E-2</v>
      </c>
      <c r="BW52" s="24">
        <f t="shared" si="71"/>
        <v>-7.1816892786914222E-3</v>
      </c>
      <c r="BX52" s="24">
        <f t="shared" si="72"/>
        <v>0.87752156868454578</v>
      </c>
      <c r="BY52" s="24">
        <f t="shared" si="73"/>
        <v>-0.53166104783845036</v>
      </c>
      <c r="BZ52" s="24">
        <f t="shared" si="74"/>
        <v>-1.9913450642207613</v>
      </c>
      <c r="CA52" s="24">
        <f t="shared" si="75"/>
        <v>-1.542683048930712</v>
      </c>
      <c r="CB52" s="24">
        <f t="shared" ref="CB52:CH61" si="98">$CI52+$AB$7*SIN(CC52)</f>
        <v>4.5887020261326317</v>
      </c>
      <c r="CC52" s="24">
        <f t="shared" si="98"/>
        <v>4.5887020259727587</v>
      </c>
      <c r="CD52" s="24">
        <f t="shared" si="98"/>
        <v>4.5887020302922874</v>
      </c>
      <c r="CE52" s="24">
        <f t="shared" si="98"/>
        <v>4.5887019135847389</v>
      </c>
      <c r="CF52" s="24">
        <f t="shared" si="98"/>
        <v>4.5887050668958205</v>
      </c>
      <c r="CG52" s="24">
        <f t="shared" si="98"/>
        <v>4.5886198959535216</v>
      </c>
      <c r="CH52" s="24">
        <f t="shared" si="98"/>
        <v>4.5909412355303187</v>
      </c>
      <c r="CI52" s="24">
        <f t="shared" si="76"/>
        <v>4.8864101807744191</v>
      </c>
      <c r="CK52" s="24">
        <v>45000</v>
      </c>
      <c r="CL52" s="24">
        <f t="shared" si="14"/>
        <v>-2.473582348137595E-2</v>
      </c>
      <c r="CM52" s="24">
        <f t="shared" si="15"/>
        <v>-1.8243601192093024E-2</v>
      </c>
      <c r="CN52" s="136">
        <f t="shared" si="16"/>
        <v>-6.4922222892829255E-3</v>
      </c>
      <c r="CO52" s="24">
        <f t="shared" si="17"/>
        <v>1</v>
      </c>
      <c r="CP52" s="24">
        <f t="shared" si="18"/>
        <v>-0.64922222892829251</v>
      </c>
      <c r="CQ52" s="24">
        <f t="shared" si="9"/>
        <v>-1.3878336898474146</v>
      </c>
      <c r="CR52" s="24">
        <f t="shared" si="19"/>
        <v>-0.83194241548298931</v>
      </c>
      <c r="CS52" s="24">
        <f t="shared" ref="CS52:CY52" si="99">$CZ52+$AY$7*SIN(CT52)</f>
        <v>4.8953516173321718</v>
      </c>
      <c r="CT52" s="24">
        <f t="shared" si="99"/>
        <v>4.8953516173321718</v>
      </c>
      <c r="CU52" s="24">
        <f t="shared" si="99"/>
        <v>4.8953516173321718</v>
      </c>
      <c r="CV52" s="24">
        <f t="shared" si="99"/>
        <v>4.8953516173321718</v>
      </c>
      <c r="CW52" s="24">
        <f t="shared" si="99"/>
        <v>4.8953516173321718</v>
      </c>
      <c r="CX52" s="24">
        <f t="shared" si="99"/>
        <v>4.8953516173321718</v>
      </c>
      <c r="CY52" s="24">
        <f t="shared" si="99"/>
        <v>4.8953516173321718</v>
      </c>
      <c r="CZ52" s="24">
        <f t="shared" si="21"/>
        <v>4.8953516173321718</v>
      </c>
    </row>
    <row r="53" spans="1:104" s="129" customFormat="1" ht="12.95" customHeight="1" x14ac:dyDescent="0.2">
      <c r="A53" s="129" t="s">
        <v>618</v>
      </c>
      <c r="B53" s="131" t="s">
        <v>646</v>
      </c>
      <c r="C53" s="130">
        <v>40368.586000000003</v>
      </c>
      <c r="D53" s="130"/>
      <c r="E53" s="129">
        <f>(C53-C$7)/C$8</f>
        <v>1458.5029697163752</v>
      </c>
      <c r="F53" s="199">
        <f>ROUND(2*E53,0)/2</f>
        <v>1458.5</v>
      </c>
      <c r="G53" s="130">
        <f>C53-(C$7+F53*C$8)</f>
        <v>7.0485000469489023E-4</v>
      </c>
      <c r="I53" s="199">
        <f>G53</f>
        <v>7.0485000469489023E-4</v>
      </c>
      <c r="K53" s="199"/>
      <c r="N53" s="199"/>
      <c r="O53" s="199"/>
      <c r="P53" s="199">
        <f>+D$11+D$12*F53+D$13*F53^2</f>
        <v>7.5546504749069753E-3</v>
      </c>
      <c r="Q53" s="201">
        <f>+C53-15018.5</f>
        <v>25350.086000000003</v>
      </c>
      <c r="S53" s="131">
        <v>0.1</v>
      </c>
      <c r="U53" s="202">
        <f>+$C53-15018.5</f>
        <v>25350.086000000003</v>
      </c>
      <c r="Z53" s="24">
        <f>$F53</f>
        <v>1458.5</v>
      </c>
      <c r="AA53" s="136">
        <f>AB$3+AB$4*Z53+AB$5*Z53^2+AH53</f>
        <v>-2.1020019065616713E-3</v>
      </c>
      <c r="AB53" s="136">
        <f>+$G53-AH53</f>
        <v>1.0361502386163537E-2</v>
      </c>
      <c r="AC53" s="136">
        <f>IF(S53&gt;0,G53-AA53,-9999)</f>
        <v>2.8068519112565615E-3</v>
      </c>
      <c r="AD53" s="136"/>
      <c r="AE53" s="136">
        <f>+(G53-AA53)^2*$S53</f>
        <v>7.878417651724613E-7</v>
      </c>
      <c r="AF53" s="24"/>
      <c r="AG53" s="203"/>
      <c r="AH53" s="24">
        <f>$AB$6*($AB$11/AI53*AJ53+$AB$12)</f>
        <v>-9.6566523814686465E-3</v>
      </c>
      <c r="AI53" s="24">
        <f>1+$AB$7*COS(AL53)</f>
        <v>1.1238522575812937</v>
      </c>
      <c r="AJ53" s="24">
        <f>SIN(AL53+RADIANS($AB$9))</f>
        <v>-0.98656315282578644</v>
      </c>
      <c r="AK53" s="24">
        <f>$AB$7*SIN(AL53)</f>
        <v>-0.27324095280908545</v>
      </c>
      <c r="AL53" s="24">
        <f>2*ATAN(AM53)</f>
        <v>-1.1452253915845518</v>
      </c>
      <c r="AM53" s="24">
        <f>SQRT((1+$AB$7)/(1-$AB$7))*TAN(AN53/2)</f>
        <v>-0.64466084094568854</v>
      </c>
      <c r="AN53" s="136">
        <f>$AU53+$AB$7*SIN(AO53)</f>
        <v>-0.88371504474404083</v>
      </c>
      <c r="AO53" s="136">
        <f>$AU53+$AB$7*SIN(AP53)</f>
        <v>-0.88370457592185692</v>
      </c>
      <c r="AP53" s="136">
        <f>$AU53+$AB$7*SIN(AQ53)</f>
        <v>-0.88364956193684052</v>
      </c>
      <c r="AQ53" s="136">
        <f>$AU53+$AB$7*SIN(AR53)</f>
        <v>-0.88336052233536466</v>
      </c>
      <c r="AR53" s="136">
        <f>$AU53+$AB$7*SIN(AS53)</f>
        <v>-0.88184359669669976</v>
      </c>
      <c r="AS53" s="136">
        <f>$AU53+$AB$7*SIN(AT53)</f>
        <v>-0.87392782340717146</v>
      </c>
      <c r="AT53" s="136">
        <f>$AU53+$AB$7*SIN(AU53)</f>
        <v>-0.83376923488326138</v>
      </c>
      <c r="AU53" s="136">
        <f>RADIANS($AB$9)+$AB$18*(F53-AB$15)</f>
        <v>-0.6517868568854972</v>
      </c>
      <c r="AV53" s="136"/>
      <c r="AW53" s="24">
        <f t="shared" si="40"/>
        <v>1458.5</v>
      </c>
      <c r="AX53" s="136">
        <f t="shared" si="41"/>
        <v>-2.1020020970541628E-3</v>
      </c>
      <c r="AY53" s="136">
        <f t="shared" si="42"/>
        <v>2.8068521017490531E-3</v>
      </c>
      <c r="AZ53" s="136">
        <f t="shared" si="58"/>
        <v>2.8068521017490531E-3</v>
      </c>
      <c r="BA53" s="136"/>
      <c r="BB53" s="136">
        <f t="shared" si="43"/>
        <v>4.4184128160200985E-7</v>
      </c>
      <c r="BC53" s="24"/>
      <c r="BD53" s="203"/>
      <c r="BE53" s="24">
        <f t="shared" si="44"/>
        <v>-9.6566525719611381E-3</v>
      </c>
      <c r="BF53" s="24">
        <f t="shared" si="45"/>
        <v>1.1238521735318019</v>
      </c>
      <c r="BG53" s="24">
        <f t="shared" si="46"/>
        <v>-0.98656310256959756</v>
      </c>
      <c r="BH53" s="24">
        <f t="shared" si="47"/>
        <v>-0.27324099090628484</v>
      </c>
      <c r="BI53" s="24">
        <f t="shared" si="48"/>
        <v>-1.1452256991866343</v>
      </c>
      <c r="BJ53" s="24">
        <f t="shared" si="49"/>
        <v>-0.64466105866455703</v>
      </c>
      <c r="BK53" s="136">
        <f t="shared" si="96"/>
        <v>-0.88371530584036728</v>
      </c>
      <c r="BL53" s="136">
        <f t="shared" si="96"/>
        <v>-0.88370594803829117</v>
      </c>
      <c r="BM53" s="136">
        <f t="shared" si="96"/>
        <v>-0.88365677224118577</v>
      </c>
      <c r="BN53" s="136">
        <f t="shared" si="96"/>
        <v>-0.88339839897145311</v>
      </c>
      <c r="BO53" s="136">
        <f t="shared" si="96"/>
        <v>-0.88204222009594446</v>
      </c>
      <c r="BP53" s="136">
        <f t="shared" si="96"/>
        <v>-0.87496002436788423</v>
      </c>
      <c r="BQ53" s="136">
        <f t="shared" si="96"/>
        <v>-0.83890313906151726</v>
      </c>
      <c r="BR53" s="136">
        <f t="shared" si="51"/>
        <v>-6.9566794053411085</v>
      </c>
      <c r="BS53" s="136"/>
      <c r="BT53" s="24">
        <v>46000</v>
      </c>
      <c r="BU53" s="24">
        <f t="shared" si="69"/>
        <v>-2.6236681200098456E-2</v>
      </c>
      <c r="BV53" s="24">
        <f t="shared" si="70"/>
        <v>-1.830160119209303E-2</v>
      </c>
      <c r="BW53" s="24">
        <f t="shared" si="71"/>
        <v>-7.9350800080054251E-3</v>
      </c>
      <c r="BX53" s="24">
        <f t="shared" si="72"/>
        <v>0.91033180239213851</v>
      </c>
      <c r="BY53" s="24">
        <f t="shared" si="73"/>
        <v>-0.62690621693754889</v>
      </c>
      <c r="BZ53" s="24">
        <f t="shared" si="74"/>
        <v>-1.8743297804566343</v>
      </c>
      <c r="CA53" s="24">
        <f t="shared" si="75"/>
        <v>-1.361115594027493</v>
      </c>
      <c r="CB53" s="24">
        <f t="shared" si="98"/>
        <v>4.7136039310685902</v>
      </c>
      <c r="CC53" s="24">
        <f t="shared" si="98"/>
        <v>4.7136039310685902</v>
      </c>
      <c r="CD53" s="24">
        <f t="shared" si="98"/>
        <v>4.713603931068592</v>
      </c>
      <c r="CE53" s="24">
        <f t="shared" si="98"/>
        <v>4.713603931072937</v>
      </c>
      <c r="CF53" s="24">
        <f t="shared" si="98"/>
        <v>4.7136039429931662</v>
      </c>
      <c r="CG53" s="24">
        <f t="shared" si="98"/>
        <v>4.713636218276223</v>
      </c>
      <c r="CH53" s="24">
        <f t="shared" si="98"/>
        <v>4.7271106674514369</v>
      </c>
      <c r="CI53" s="24">
        <f t="shared" si="76"/>
        <v>5.013603709652843</v>
      </c>
      <c r="CK53" s="24">
        <v>46000</v>
      </c>
      <c r="CL53" s="24">
        <f t="shared" si="14"/>
        <v>-2.6599673767308485E-2</v>
      </c>
      <c r="CM53" s="24">
        <f t="shared" si="15"/>
        <v>-1.830160119209303E-2</v>
      </c>
      <c r="CN53" s="136">
        <f t="shared" si="16"/>
        <v>-8.298072575215457E-3</v>
      </c>
      <c r="CO53" s="24">
        <f t="shared" si="17"/>
        <v>1</v>
      </c>
      <c r="CP53" s="24">
        <f t="shared" si="18"/>
        <v>-0.8298072575215456</v>
      </c>
      <c r="CQ53" s="24">
        <f t="shared" si="9"/>
        <v>-1.1156328923858372</v>
      </c>
      <c r="CR53" s="24">
        <f t="shared" si="19"/>
        <v>-0.62391185478715772</v>
      </c>
      <c r="CS53" s="24">
        <f t="shared" ref="CS53:CY53" si="100">$CZ53+$AY$7*SIN(CT53)</f>
        <v>5.1675524147937493</v>
      </c>
      <c r="CT53" s="24">
        <f t="shared" si="100"/>
        <v>5.1675524147937493</v>
      </c>
      <c r="CU53" s="24">
        <f t="shared" si="100"/>
        <v>5.1675524147937493</v>
      </c>
      <c r="CV53" s="24">
        <f t="shared" si="100"/>
        <v>5.1675524147937493</v>
      </c>
      <c r="CW53" s="24">
        <f t="shared" si="100"/>
        <v>5.1675524147937493</v>
      </c>
      <c r="CX53" s="24">
        <f t="shared" si="100"/>
        <v>5.1675524147937493</v>
      </c>
      <c r="CY53" s="24">
        <f t="shared" si="100"/>
        <v>5.1675524147937493</v>
      </c>
      <c r="CZ53" s="24">
        <f t="shared" si="21"/>
        <v>5.1675524147937493</v>
      </c>
    </row>
    <row r="54" spans="1:104" s="129" customFormat="1" ht="12.95" customHeight="1" x14ac:dyDescent="0.2">
      <c r="A54" s="129" t="s">
        <v>618</v>
      </c>
      <c r="B54" s="131" t="s">
        <v>646</v>
      </c>
      <c r="C54" s="130">
        <v>40381.402999999998</v>
      </c>
      <c r="D54" s="130"/>
      <c r="E54" s="129">
        <f>(C54-C$7)/C$8</f>
        <v>1512.5043238581382</v>
      </c>
      <c r="F54" s="199">
        <f>ROUND(2*E54,0)/2</f>
        <v>1512.5</v>
      </c>
      <c r="G54" s="130">
        <f>C54-(C$7+F54*C$8)</f>
        <v>1.0262499999953434E-3</v>
      </c>
      <c r="I54" s="199">
        <f>G54</f>
        <v>1.0262499999953434E-3</v>
      </c>
      <c r="K54" s="199"/>
      <c r="N54" s="199"/>
      <c r="O54" s="199"/>
      <c r="P54" s="199">
        <f>+D$11+D$12*F54+D$13*F54^2</f>
        <v>7.4944756829069753E-3</v>
      </c>
      <c r="Q54" s="201">
        <f>+C54-15018.5</f>
        <v>25362.902999999998</v>
      </c>
      <c r="S54" s="131">
        <v>0.1</v>
      </c>
      <c r="U54" s="202">
        <f>+$C54-15018.5</f>
        <v>25362.902999999998</v>
      </c>
      <c r="Z54" s="24">
        <f>$F54</f>
        <v>1512.5</v>
      </c>
      <c r="AA54" s="136">
        <f>AB$3+AB$4*Z54+AB$5*Z54^2+AH54</f>
        <v>-2.1556321019811408E-3</v>
      </c>
      <c r="AB54" s="136">
        <f>+$G54-AH54</f>
        <v>1.0676357784883459E-2</v>
      </c>
      <c r="AC54" s="136">
        <f>IF(S54&gt;0,G54-AA54,-9999)</f>
        <v>3.1818821019764841E-3</v>
      </c>
      <c r="AD54" s="136"/>
      <c r="AE54" s="136">
        <f>+(G54-AA54)^2*$S54</f>
        <v>1.012437371087829E-6</v>
      </c>
      <c r="AF54" s="24"/>
      <c r="AG54" s="203"/>
      <c r="AH54" s="24">
        <f>$AB$6*($AB$11/AI54*AJ54+$AB$12)</f>
        <v>-9.6501077848881161E-3</v>
      </c>
      <c r="AI54" s="24">
        <f>1+$AB$7*COS(AL54)</f>
        <v>1.1265833037935713</v>
      </c>
      <c r="AJ54" s="24">
        <f>SIN(AL54+RADIANS($AB$9))</f>
        <v>-0.98815035266959572</v>
      </c>
      <c r="AK54" s="24">
        <f>$AB$7*SIN(AL54)</f>
        <v>-0.2719865202555164</v>
      </c>
      <c r="AL54" s="24">
        <f>2*ATAN(AM54)</f>
        <v>-1.135207468765963</v>
      </c>
      <c r="AM54" s="24">
        <f>SQRT((1+$AB$7)/(1-$AB$7))*TAN(AN54/2)</f>
        <v>-0.63759298087093896</v>
      </c>
      <c r="AN54" s="136">
        <f>$AU54+$AB$7*SIN(AO54)</f>
        <v>-0.87522203543093424</v>
      </c>
      <c r="AO54" s="136">
        <f>$AU54+$AB$7*SIN(AP54)</f>
        <v>-0.87521104399996608</v>
      </c>
      <c r="AP54" s="136">
        <f>$AU54+$AB$7*SIN(AQ54)</f>
        <v>-0.8751538735008918</v>
      </c>
      <c r="AQ54" s="136">
        <f>$AU54+$AB$7*SIN(AR54)</f>
        <v>-0.87485657169624065</v>
      </c>
      <c r="AR54" s="136">
        <f>$AU54+$AB$7*SIN(AS54)</f>
        <v>-0.87331222525306784</v>
      </c>
      <c r="AS54" s="136">
        <f>$AU54+$AB$7*SIN(AT54)</f>
        <v>-0.86533533066402002</v>
      </c>
      <c r="AT54" s="136">
        <f>$AU54+$AB$7*SIN(AU54)</f>
        <v>-0.82525837683417369</v>
      </c>
      <c r="AU54" s="136">
        <f>RADIANS($AB$9)+$AB$18*(F54-AB$15)</f>
        <v>-0.64491840632606223</v>
      </c>
      <c r="AV54" s="136"/>
      <c r="AW54" s="24">
        <f t="shared" si="40"/>
        <v>1512.5</v>
      </c>
      <c r="AX54" s="136">
        <f t="shared" si="41"/>
        <v>-2.1556322472919632E-3</v>
      </c>
      <c r="AY54" s="136">
        <f t="shared" si="42"/>
        <v>3.1818822472873065E-3</v>
      </c>
      <c r="AZ54" s="136">
        <f t="shared" si="58"/>
        <v>3.1818822472873065E-3</v>
      </c>
      <c r="BA54" s="136"/>
      <c r="BB54" s="136">
        <f t="shared" si="43"/>
        <v>4.6467503855650001E-7</v>
      </c>
      <c r="BC54" s="24"/>
      <c r="BD54" s="203"/>
      <c r="BE54" s="24">
        <f t="shared" si="44"/>
        <v>-9.6501079301989385E-3</v>
      </c>
      <c r="BF54" s="24">
        <f t="shared" si="45"/>
        <v>1.1265832462814029</v>
      </c>
      <c r="BG54" s="24">
        <f t="shared" si="46"/>
        <v>-0.98815032021397209</v>
      </c>
      <c r="BH54" s="24">
        <f t="shared" si="47"/>
        <v>-0.2719865470218365</v>
      </c>
      <c r="BI54" s="24">
        <f t="shared" si="48"/>
        <v>-1.1352076802182269</v>
      </c>
      <c r="BJ54" s="24">
        <f t="shared" si="49"/>
        <v>-0.63759312957737646</v>
      </c>
      <c r="BK54" s="136">
        <f t="shared" si="96"/>
        <v>-0.87522221447904214</v>
      </c>
      <c r="BL54" s="136">
        <f t="shared" si="96"/>
        <v>-0.87521197532782913</v>
      </c>
      <c r="BM54" s="136">
        <f t="shared" si="96"/>
        <v>-0.87515871752986896</v>
      </c>
      <c r="BN54" s="136">
        <f t="shared" si="96"/>
        <v>-0.87488175783241995</v>
      </c>
      <c r="BO54" s="136">
        <f t="shared" si="96"/>
        <v>-0.87344294526267818</v>
      </c>
      <c r="BP54" s="136">
        <f t="shared" si="96"/>
        <v>-0.86600762496572226</v>
      </c>
      <c r="BQ54" s="136">
        <f t="shared" si="96"/>
        <v>-0.82856780677064823</v>
      </c>
      <c r="BR54" s="136">
        <f t="shared" si="51"/>
        <v>-6.9419805622781832</v>
      </c>
      <c r="BS54" s="136"/>
      <c r="BT54" s="24">
        <v>47000</v>
      </c>
      <c r="BU54" s="24">
        <f t="shared" si="69"/>
        <v>-2.6922310178419645E-2</v>
      </c>
      <c r="BV54" s="24">
        <f t="shared" si="70"/>
        <v>-1.8335601192093029E-2</v>
      </c>
      <c r="BW54" s="24">
        <f t="shared" si="71"/>
        <v>-8.5867089863266178E-3</v>
      </c>
      <c r="BX54" s="24">
        <f t="shared" si="72"/>
        <v>0.94710877029786078</v>
      </c>
      <c r="BY54" s="24">
        <f t="shared" si="73"/>
        <v>-0.72005309429136954</v>
      </c>
      <c r="BZ54" s="24">
        <f t="shared" si="74"/>
        <v>-1.7480267900136608</v>
      </c>
      <c r="CA54" s="24">
        <f t="shared" si="75"/>
        <v>-1.1950232443233553</v>
      </c>
      <c r="CB54" s="24">
        <f t="shared" si="98"/>
        <v>4.8433668420018039</v>
      </c>
      <c r="CC54" s="24">
        <f t="shared" si="98"/>
        <v>4.8433668443916646</v>
      </c>
      <c r="CD54" s="24">
        <f t="shared" si="98"/>
        <v>4.8433669053868753</v>
      </c>
      <c r="CE54" s="24">
        <f t="shared" si="98"/>
        <v>4.8433684621274899</v>
      </c>
      <c r="CF54" s="24">
        <f t="shared" si="98"/>
        <v>4.8434081875689925</v>
      </c>
      <c r="CG54" s="24">
        <f t="shared" si="98"/>
        <v>4.8444178940039118</v>
      </c>
      <c r="CH54" s="24">
        <f t="shared" si="98"/>
        <v>4.8679087939507681</v>
      </c>
      <c r="CI54" s="24">
        <f t="shared" si="76"/>
        <v>5.1407972385312677</v>
      </c>
      <c r="CK54" s="24">
        <v>47000</v>
      </c>
      <c r="CL54" s="24">
        <f t="shared" si="14"/>
        <v>-2.7828479562718132E-2</v>
      </c>
      <c r="CM54" s="24">
        <f t="shared" si="15"/>
        <v>-1.8335601192093029E-2</v>
      </c>
      <c r="CN54" s="136">
        <f t="shared" si="16"/>
        <v>-9.492878370625105E-3</v>
      </c>
      <c r="CO54" s="24">
        <f t="shared" si="17"/>
        <v>1</v>
      </c>
      <c r="CP54" s="24">
        <f t="shared" si="18"/>
        <v>-0.94928783706251052</v>
      </c>
      <c r="CQ54" s="24">
        <f t="shared" si="9"/>
        <v>-0.84343209492425975</v>
      </c>
      <c r="CR54" s="24">
        <f t="shared" si="19"/>
        <v>-0.44863240058110271</v>
      </c>
      <c r="CS54" s="24">
        <f t="shared" ref="CS54:CY54" si="101">$CZ54+$AY$7*SIN(CT54)</f>
        <v>5.4397532122553267</v>
      </c>
      <c r="CT54" s="24">
        <f t="shared" si="101"/>
        <v>5.4397532122553267</v>
      </c>
      <c r="CU54" s="24">
        <f t="shared" si="101"/>
        <v>5.4397532122553267</v>
      </c>
      <c r="CV54" s="24">
        <f t="shared" si="101"/>
        <v>5.4397532122553267</v>
      </c>
      <c r="CW54" s="24">
        <f t="shared" si="101"/>
        <v>5.4397532122553267</v>
      </c>
      <c r="CX54" s="24">
        <f t="shared" si="101"/>
        <v>5.4397532122553267</v>
      </c>
      <c r="CY54" s="24">
        <f t="shared" si="101"/>
        <v>5.4397532122553267</v>
      </c>
      <c r="CZ54" s="24">
        <f t="shared" si="21"/>
        <v>5.4397532122553267</v>
      </c>
    </row>
    <row r="55" spans="1:104" s="129" customFormat="1" ht="12.95" customHeight="1" x14ac:dyDescent="0.2">
      <c r="A55" s="129" t="s">
        <v>618</v>
      </c>
      <c r="B55" s="131"/>
      <c r="C55" s="130">
        <v>40382.485999999997</v>
      </c>
      <c r="D55" s="130"/>
      <c r="E55" s="129">
        <f>(C55-C$7)/C$8</f>
        <v>1517.0672844991213</v>
      </c>
      <c r="F55" s="199">
        <f>ROUND(2*E55,0)/2</f>
        <v>1517</v>
      </c>
      <c r="G55" s="130">
        <f>C55-(C$7+F55*C$8)</f>
        <v>1.5969699998095166E-2</v>
      </c>
      <c r="I55" s="199">
        <f>G55</f>
        <v>1.5969699998095166E-2</v>
      </c>
      <c r="K55" s="199"/>
      <c r="N55" s="199"/>
      <c r="O55" s="199"/>
      <c r="P55" s="199">
        <f>+D$11+D$12*F55+D$13*F55^2</f>
        <v>7.4894642759069747E-3</v>
      </c>
      <c r="Q55" s="201">
        <f>+C55-15018.5</f>
        <v>25363.985999999997</v>
      </c>
      <c r="S55" s="131">
        <v>0.1</v>
      </c>
      <c r="U55" s="202">
        <f>+$C55-15018.5</f>
        <v>25363.985999999997</v>
      </c>
      <c r="Z55" s="24">
        <f>$F55</f>
        <v>1517</v>
      </c>
      <c r="AA55" s="136">
        <f>AB$3+AB$4*Z55+AB$5*Z55^2+AH55</f>
        <v>-2.1600659374815907E-3</v>
      </c>
      <c r="AB55" s="136">
        <f>+$G55-AH55</f>
        <v>2.5619230211483733E-2</v>
      </c>
      <c r="AC55" s="136">
        <f>IF(S55&gt;0,G55-AA55,-9999)</f>
        <v>1.8129765935576758E-2</v>
      </c>
      <c r="AD55" s="136"/>
      <c r="AE55" s="136">
        <f>+(G55-AA55)^2*$S55</f>
        <v>3.2868841287879941E-5</v>
      </c>
      <c r="AF55" s="24"/>
      <c r="AG55" s="203"/>
      <c r="AH55" s="24">
        <f>$AB$6*($AB$11/AI55*AJ55+$AB$12)</f>
        <v>-9.6495302133885654E-3</v>
      </c>
      <c r="AI55" s="24">
        <f>1+$AB$7*COS(AL55)</f>
        <v>1.1268109185173529</v>
      </c>
      <c r="AJ55" s="24">
        <f>SIN(AL55+RADIANS($AB$9))</f>
        <v>-0.98827848041253963</v>
      </c>
      <c r="AK55" s="24">
        <f>$AB$7*SIN(AL55)</f>
        <v>-0.27188047179741553</v>
      </c>
      <c r="AL55" s="24">
        <f>2*ATAN(AM55)</f>
        <v>-1.1343704453252375</v>
      </c>
      <c r="AM55" s="24">
        <f>SQRT((1+$AB$7)/(1-$AB$7))*TAN(AN55/2)</f>
        <v>-0.63700449075170895</v>
      </c>
      <c r="AN55" s="136">
        <f>$AU55+$AB$7*SIN(AO55)</f>
        <v>-0.87451335386764573</v>
      </c>
      <c r="AO55" s="136">
        <f>$AU55+$AB$7*SIN(AP55)</f>
        <v>-0.87450231822301405</v>
      </c>
      <c r="AP55" s="136">
        <f>$AU55+$AB$7*SIN(AQ55)</f>
        <v>-0.87444496643341563</v>
      </c>
      <c r="AQ55" s="136">
        <f>$AU55+$AB$7*SIN(AR55)</f>
        <v>-0.87414697487388882</v>
      </c>
      <c r="AR55" s="136">
        <f>$AU55+$AB$7*SIN(AS55)</f>
        <v>-0.87260035887304666</v>
      </c>
      <c r="AS55" s="136">
        <f>$AU55+$AB$7*SIN(AT55)</f>
        <v>-0.86461848876455827</v>
      </c>
      <c r="AT55" s="136">
        <f>$AU55+$AB$7*SIN(AU55)</f>
        <v>-0.8245487535675694</v>
      </c>
      <c r="AU55" s="136">
        <f>RADIANS($AB$9)+$AB$18*(F55-AB$15)</f>
        <v>-0.64434603544610969</v>
      </c>
      <c r="AV55" s="136"/>
      <c r="AW55" s="24">
        <f t="shared" si="40"/>
        <v>1517</v>
      </c>
      <c r="AX55" s="136">
        <f t="shared" si="41"/>
        <v>-2.1600660779383897E-3</v>
      </c>
      <c r="AY55" s="136">
        <f t="shared" si="42"/>
        <v>1.8129766076033556E-2</v>
      </c>
      <c r="AZ55" s="136">
        <f t="shared" si="58"/>
        <v>1.8129766076033556E-2</v>
      </c>
      <c r="BA55" s="136"/>
      <c r="BB55" s="136">
        <f t="shared" si="43"/>
        <v>4.6658854610601371E-7</v>
      </c>
      <c r="BC55" s="24"/>
      <c r="BD55" s="203"/>
      <c r="BE55" s="24">
        <f t="shared" si="44"/>
        <v>-9.6495303538453644E-3</v>
      </c>
      <c r="BF55" s="24">
        <f t="shared" si="45"/>
        <v>1.1268108634012248</v>
      </c>
      <c r="BG55" s="24">
        <f t="shared" si="46"/>
        <v>-0.98827844946461607</v>
      </c>
      <c r="BH55" s="24">
        <f t="shared" si="47"/>
        <v>-0.27188049750476012</v>
      </c>
      <c r="BI55" s="24">
        <f t="shared" si="48"/>
        <v>-1.1343706480471363</v>
      </c>
      <c r="BJ55" s="24">
        <f t="shared" si="49"/>
        <v>-0.63700463324237855</v>
      </c>
      <c r="BK55" s="136">
        <f t="shared" si="96"/>
        <v>-0.87451352548860517</v>
      </c>
      <c r="BL55" s="136">
        <f t="shared" si="96"/>
        <v>-0.87450321016112609</v>
      </c>
      <c r="BM55" s="136">
        <f t="shared" si="96"/>
        <v>-0.87444960165282537</v>
      </c>
      <c r="BN55" s="136">
        <f t="shared" si="96"/>
        <v>-0.87417105485677316</v>
      </c>
      <c r="BO55" s="136">
        <f t="shared" si="96"/>
        <v>-0.87272523127773405</v>
      </c>
      <c r="BP55" s="136">
        <f t="shared" si="96"/>
        <v>-0.86526015694675307</v>
      </c>
      <c r="BQ55" s="136">
        <f t="shared" si="96"/>
        <v>-0.82770472767327641</v>
      </c>
      <c r="BR55" s="136">
        <f t="shared" si="51"/>
        <v>-6.9407556586896062</v>
      </c>
      <c r="BS55" s="136"/>
      <c r="BT55" s="24">
        <v>48000</v>
      </c>
      <c r="BU55" s="24">
        <f t="shared" si="69"/>
        <v>-2.7457482336795055E-2</v>
      </c>
      <c r="BV55" s="24">
        <f t="shared" si="70"/>
        <v>-1.8345601192093025E-2</v>
      </c>
      <c r="BW55" s="24">
        <f t="shared" si="71"/>
        <v>-9.1118811447020304E-3</v>
      </c>
      <c r="BX55" s="24">
        <f t="shared" si="72"/>
        <v>0.98796020834852138</v>
      </c>
      <c r="BY55" s="24">
        <f t="shared" si="73"/>
        <v>-0.80812738395978245</v>
      </c>
      <c r="BZ55" s="24">
        <f t="shared" si="74"/>
        <v>-1.6109397465788207</v>
      </c>
      <c r="CA55" s="24">
        <f t="shared" si="75"/>
        <v>-1.0409712857759876</v>
      </c>
      <c r="CB55" s="24">
        <f t="shared" si="98"/>
        <v>4.978554825823192</v>
      </c>
      <c r="CC55" s="24">
        <f t="shared" si="98"/>
        <v>4.9785549299741394</v>
      </c>
      <c r="CD55" s="24">
        <f t="shared" si="98"/>
        <v>4.9785562498359717</v>
      </c>
      <c r="CE55" s="24">
        <f t="shared" si="98"/>
        <v>4.9785729753449317</v>
      </c>
      <c r="CF55" s="24">
        <f t="shared" si="98"/>
        <v>4.9787848349706403</v>
      </c>
      <c r="CG55" s="24">
        <f t="shared" si="98"/>
        <v>4.9814543345569655</v>
      </c>
      <c r="CH55" s="24">
        <f t="shared" si="98"/>
        <v>5.0131158137837044</v>
      </c>
      <c r="CI55" s="24">
        <f t="shared" si="76"/>
        <v>5.2679907674096915</v>
      </c>
      <c r="CK55" s="24">
        <v>48000</v>
      </c>
      <c r="CL55" s="24">
        <f t="shared" si="14"/>
        <v>-2.8334259051115314E-2</v>
      </c>
      <c r="CM55" s="24">
        <f t="shared" si="15"/>
        <v>-1.8345601192093025E-2</v>
      </c>
      <c r="CN55" s="136">
        <f t="shared" si="16"/>
        <v>-9.9886578590222871E-3</v>
      </c>
      <c r="CO55" s="24">
        <f t="shared" si="17"/>
        <v>1</v>
      </c>
      <c r="CP55" s="24">
        <f t="shared" si="18"/>
        <v>-0.99886578590222874</v>
      </c>
      <c r="CQ55" s="24">
        <f t="shared" si="9"/>
        <v>-0.57123129746268142</v>
      </c>
      <c r="CR55" s="24">
        <f t="shared" si="19"/>
        <v>-0.2936442163693852</v>
      </c>
      <c r="CS55" s="24">
        <f t="shared" ref="CS55:CY55" si="102">$CZ55+$AY$7*SIN(CT55)</f>
        <v>5.711954009716905</v>
      </c>
      <c r="CT55" s="24">
        <f t="shared" si="102"/>
        <v>5.711954009716905</v>
      </c>
      <c r="CU55" s="24">
        <f t="shared" si="102"/>
        <v>5.711954009716905</v>
      </c>
      <c r="CV55" s="24">
        <f t="shared" si="102"/>
        <v>5.711954009716905</v>
      </c>
      <c r="CW55" s="24">
        <f t="shared" si="102"/>
        <v>5.711954009716905</v>
      </c>
      <c r="CX55" s="24">
        <f t="shared" si="102"/>
        <v>5.711954009716905</v>
      </c>
      <c r="CY55" s="24">
        <f t="shared" si="102"/>
        <v>5.711954009716905</v>
      </c>
      <c r="CZ55" s="24">
        <f t="shared" si="21"/>
        <v>5.711954009716905</v>
      </c>
    </row>
    <row r="56" spans="1:104" s="129" customFormat="1" ht="12.95" customHeight="1" x14ac:dyDescent="0.2">
      <c r="A56" s="129" t="s">
        <v>622</v>
      </c>
      <c r="B56" s="131" t="s">
        <v>646</v>
      </c>
      <c r="C56" s="130">
        <v>40589.546999999999</v>
      </c>
      <c r="D56" s="130"/>
      <c r="E56" s="129">
        <f>(C56-C$7)/C$8</f>
        <v>2389.4691250196506</v>
      </c>
      <c r="F56" s="199">
        <f>ROUND(2*E56,0)/2</f>
        <v>2389.5</v>
      </c>
      <c r="G56" s="130">
        <f>C56-(C$7+F56*C$8)</f>
        <v>-7.3280500000691973E-3</v>
      </c>
      <c r="I56" s="199">
        <f>G56</f>
        <v>-7.3280500000691973E-3</v>
      </c>
      <c r="K56" s="199"/>
      <c r="N56" s="199"/>
      <c r="O56" s="199"/>
      <c r="P56" s="199">
        <f>+D$11+D$12*F56+D$13*F56^2</f>
        <v>6.5269903309069753E-3</v>
      </c>
      <c r="Q56" s="201">
        <f>+C56-15018.5</f>
        <v>25571.046999999999</v>
      </c>
      <c r="S56" s="131">
        <v>0.1</v>
      </c>
      <c r="U56" s="202">
        <f>+$C56-15018.5</f>
        <v>25571.046999999999</v>
      </c>
      <c r="Z56" s="24">
        <f>$F56</f>
        <v>2389.5</v>
      </c>
      <c r="AA56" s="136">
        <f>AB$3+AB$4*Z56+AB$5*Z56^2+AH56</f>
        <v>-2.9137012149863979E-3</v>
      </c>
      <c r="AB56" s="136">
        <f>+$G56-AH56</f>
        <v>2.112641545824176E-3</v>
      </c>
      <c r="AC56" s="136">
        <f>IF(S56&gt;0,G56-AA56,-9999)</f>
        <v>-4.4143487850827993E-3</v>
      </c>
      <c r="AD56" s="136"/>
      <c r="AE56" s="136">
        <f>+(G56-AA56)^2*$S56</f>
        <v>1.9486475196361988E-6</v>
      </c>
      <c r="AF56" s="24"/>
      <c r="AG56" s="203"/>
      <c r="AH56" s="24">
        <f>$AB$6*($AB$11/AI56*AJ56+$AB$12)</f>
        <v>-9.4406915458933732E-3</v>
      </c>
      <c r="AI56" s="24">
        <f>1+$AB$7*COS(AL56)</f>
        <v>1.1706708747537529</v>
      </c>
      <c r="AJ56" s="24">
        <f>SIN(AL56+RADIANS($AB$9))</f>
        <v>-0.99988012202731913</v>
      </c>
      <c r="AK56" s="24">
        <f>$AB$7*SIN(AL56)</f>
        <v>-0.24672140667317222</v>
      </c>
      <c r="AL56" s="24">
        <f>2*ATAN(AM56)</f>
        <v>-0.96562508355150956</v>
      </c>
      <c r="AM56" s="24">
        <f>SQRT((1+$AB$7)/(1-$AB$7))*TAN(AN56/2)</f>
        <v>-0.52419093661202798</v>
      </c>
      <c r="AN56" s="136">
        <f>$AU56+$AB$7*SIN(AO56)</f>
        <v>-0.73440969627812691</v>
      </c>
      <c r="AO56" s="136">
        <f>$AU56+$AB$7*SIN(AP56)</f>
        <v>-0.73438847549503661</v>
      </c>
      <c r="AP56" s="136">
        <f>$AU56+$AB$7*SIN(AQ56)</f>
        <v>-0.73429317904831137</v>
      </c>
      <c r="AQ56" s="136">
        <f>$AU56+$AB$7*SIN(AR56)</f>
        <v>-0.73386533106867757</v>
      </c>
      <c r="AR56" s="136">
        <f>$AU56+$AB$7*SIN(AS56)</f>
        <v>-0.73194647200191143</v>
      </c>
      <c r="AS56" s="136">
        <f>$AU56+$AB$7*SIN(AT56)</f>
        <v>-0.72338084187116181</v>
      </c>
      <c r="AT56" s="136">
        <f>$AU56+$AB$7*SIN(AU56)</f>
        <v>-0.68590103668735014</v>
      </c>
      <c r="AU56" s="136">
        <f>RADIANS($AB$9)+$AB$18*(F56-AB$15)</f>
        <v>-0.53336968149968378</v>
      </c>
      <c r="AV56" s="136"/>
      <c r="AW56" s="24">
        <f t="shared" si="40"/>
        <v>2389.5</v>
      </c>
      <c r="AX56" s="136">
        <f t="shared" si="41"/>
        <v>-2.9136926959801406E-3</v>
      </c>
      <c r="AY56" s="136">
        <f t="shared" si="42"/>
        <v>-4.4143573040890567E-3</v>
      </c>
      <c r="AZ56" s="136">
        <f t="shared" si="58"/>
        <v>-4.4143573040890567E-3</v>
      </c>
      <c r="BA56" s="136"/>
      <c r="BB56" s="136">
        <f t="shared" si="43"/>
        <v>8.4896051266080201E-7</v>
      </c>
      <c r="BC56" s="24"/>
      <c r="BD56" s="203"/>
      <c r="BE56" s="24">
        <f t="shared" si="44"/>
        <v>-9.4406830268871159E-3</v>
      </c>
      <c r="BF56" s="24">
        <f t="shared" si="45"/>
        <v>1.1706720700408089</v>
      </c>
      <c r="BG56" s="24">
        <f t="shared" si="46"/>
        <v>-0.99988004700236843</v>
      </c>
      <c r="BH56" s="24">
        <f t="shared" si="47"/>
        <v>-0.24672057982257029</v>
      </c>
      <c r="BI56" s="24">
        <f t="shared" si="48"/>
        <v>-0.96562023886018356</v>
      </c>
      <c r="BJ56" s="24">
        <f t="shared" si="49"/>
        <v>-0.52418784866749968</v>
      </c>
      <c r="BK56" s="136">
        <f t="shared" si="96"/>
        <v>-0.7344057485087625</v>
      </c>
      <c r="BL56" s="136">
        <f t="shared" si="96"/>
        <v>-0.73437074657504464</v>
      </c>
      <c r="BM56" s="136">
        <f t="shared" si="96"/>
        <v>-0.73421356984143638</v>
      </c>
      <c r="BN56" s="136">
        <f t="shared" si="96"/>
        <v>-0.73350803988285773</v>
      </c>
      <c r="BO56" s="136">
        <f t="shared" si="96"/>
        <v>-0.73034658508196582</v>
      </c>
      <c r="BP56" s="136">
        <f t="shared" si="96"/>
        <v>-0.71628832602125669</v>
      </c>
      <c r="BQ56" s="136">
        <f t="shared" si="96"/>
        <v>-0.65571840423039018</v>
      </c>
      <c r="BR56" s="136">
        <f t="shared" si="51"/>
        <v>-6.703260462904379</v>
      </c>
      <c r="BS56" s="136"/>
      <c r="BT56" s="24">
        <v>49000</v>
      </c>
      <c r="BU56" s="24">
        <f t="shared" si="69"/>
        <v>-2.7814318638518007E-2</v>
      </c>
      <c r="BV56" s="24">
        <f t="shared" si="70"/>
        <v>-1.8331601192093025E-2</v>
      </c>
      <c r="BW56" s="24">
        <f t="shared" si="71"/>
        <v>-9.4827174464249819E-3</v>
      </c>
      <c r="BX56" s="24">
        <f t="shared" si="72"/>
        <v>1.0327426626064735</v>
      </c>
      <c r="BY56" s="24">
        <f t="shared" si="73"/>
        <v>-0.88684388676660375</v>
      </c>
      <c r="BZ56" s="24">
        <f t="shared" si="74"/>
        <v>-1.4614362642282015</v>
      </c>
      <c r="CA56" s="24">
        <f t="shared" si="75"/>
        <v>-0.89621162902922913</v>
      </c>
      <c r="CB56" s="24">
        <f t="shared" si="98"/>
        <v>5.1197313234989661</v>
      </c>
      <c r="CC56" s="24">
        <f t="shared" si="98"/>
        <v>5.1197322664161113</v>
      </c>
      <c r="CD56" s="24">
        <f t="shared" si="98"/>
        <v>5.1197401999223739</v>
      </c>
      <c r="CE56" s="24">
        <f t="shared" si="98"/>
        <v>5.119806944997233</v>
      </c>
      <c r="CF56" s="24">
        <f t="shared" si="98"/>
        <v>5.1203680672262113</v>
      </c>
      <c r="CG56" s="24">
        <f t="shared" si="98"/>
        <v>5.1250569140207531</v>
      </c>
      <c r="CH56" s="24">
        <f t="shared" si="98"/>
        <v>5.1624406938861469</v>
      </c>
      <c r="CI56" s="24">
        <f t="shared" si="76"/>
        <v>5.3951842962881162</v>
      </c>
      <c r="CK56" s="24">
        <v>49000</v>
      </c>
      <c r="CL56" s="24">
        <f t="shared" si="14"/>
        <v>-2.8080504558922408E-2</v>
      </c>
      <c r="CM56" s="24">
        <f t="shared" si="15"/>
        <v>-1.8331601192093025E-2</v>
      </c>
      <c r="CN56" s="136">
        <f t="shared" si="16"/>
        <v>-9.7489033668293808E-3</v>
      </c>
      <c r="CO56" s="24">
        <f t="shared" si="17"/>
        <v>1</v>
      </c>
      <c r="CP56" s="24">
        <f t="shared" si="18"/>
        <v>-0.97489033668293812</v>
      </c>
      <c r="CQ56" s="24">
        <f t="shared" si="9"/>
        <v>-0.29903050000110398</v>
      </c>
      <c r="CR56" s="24">
        <f t="shared" si="19"/>
        <v>-0.15063943175392411</v>
      </c>
      <c r="CS56" s="24">
        <f t="shared" ref="CS56:CY56" si="103">$CZ56+$AY$7*SIN(CT56)</f>
        <v>5.9841548071784825</v>
      </c>
      <c r="CT56" s="24">
        <f t="shared" si="103"/>
        <v>5.9841548071784825</v>
      </c>
      <c r="CU56" s="24">
        <f t="shared" si="103"/>
        <v>5.9841548071784825</v>
      </c>
      <c r="CV56" s="24">
        <f t="shared" si="103"/>
        <v>5.9841548071784825</v>
      </c>
      <c r="CW56" s="24">
        <f t="shared" si="103"/>
        <v>5.9841548071784825</v>
      </c>
      <c r="CX56" s="24">
        <f t="shared" si="103"/>
        <v>5.9841548071784825</v>
      </c>
      <c r="CY56" s="24">
        <f t="shared" si="103"/>
        <v>5.9841548071784825</v>
      </c>
      <c r="CZ56" s="24">
        <f t="shared" si="21"/>
        <v>5.9841548071784825</v>
      </c>
    </row>
    <row r="57" spans="1:104" s="129" customFormat="1" ht="12.95" customHeight="1" x14ac:dyDescent="0.2">
      <c r="A57" s="129" t="s">
        <v>623</v>
      </c>
      <c r="B57" s="131"/>
      <c r="C57" s="130">
        <v>40674.398999999998</v>
      </c>
      <c r="D57" s="130"/>
      <c r="E57" s="129">
        <f>(C57-C$7)/C$8</f>
        <v>2746.9726673180385</v>
      </c>
      <c r="F57" s="199">
        <f>ROUND(2*E57,0)/2</f>
        <v>2747</v>
      </c>
      <c r="G57" s="130">
        <f>C57-(C$7+F57*C$8)</f>
        <v>-6.4873000010265969E-3</v>
      </c>
      <c r="I57" s="199">
        <f>G57</f>
        <v>-6.4873000010265969E-3</v>
      </c>
      <c r="K57" s="199"/>
      <c r="N57" s="199"/>
      <c r="O57" s="199"/>
      <c r="P57" s="199">
        <f>+D$11+D$12*F57+D$13*F57^2</f>
        <v>6.1379009159069752E-3</v>
      </c>
      <c r="Q57" s="201">
        <f>+C57-15018.5</f>
        <v>25655.898999999998</v>
      </c>
      <c r="S57" s="131">
        <v>0.1</v>
      </c>
      <c r="U57" s="202">
        <f>+$C57-15018.5</f>
        <v>25655.898999999998</v>
      </c>
      <c r="Z57" s="24">
        <f>$F57</f>
        <v>2747</v>
      </c>
      <c r="AA57" s="136">
        <f>AB$3+AB$4*Z57+AB$5*Z57^2+AH57</f>
        <v>-3.1592886506488123E-3</v>
      </c>
      <c r="AB57" s="136">
        <f>+$G57-AH57</f>
        <v>2.8098895655291906E-3</v>
      </c>
      <c r="AC57" s="136">
        <f>IF(S57&gt;0,G57-AA57,-9999)</f>
        <v>-3.3280113503777846E-3</v>
      </c>
      <c r="AD57" s="136"/>
      <c r="AE57" s="136">
        <f>+(G57-AA57)^2*$S57</f>
        <v>1.1075659548243366E-6</v>
      </c>
      <c r="AF57" s="24"/>
      <c r="AG57" s="203"/>
      <c r="AH57" s="24">
        <f>$AB$6*($AB$11/AI57*AJ57+$AB$12)</f>
        <v>-9.2971895665557875E-3</v>
      </c>
      <c r="AI57" s="24">
        <f>1+$AB$7*COS(AL57)</f>
        <v>1.188181370312781</v>
      </c>
      <c r="AJ57" s="24">
        <f>SIN(AL57+RADIANS($AB$9))</f>
        <v>-0.99609902310891296</v>
      </c>
      <c r="AK57" s="24">
        <f>$AB$7*SIN(AL57)</f>
        <v>-0.23364026165711249</v>
      </c>
      <c r="AL57" s="24">
        <f>2*ATAN(AM57)</f>
        <v>-0.89275188446616471</v>
      </c>
      <c r="AM57" s="24">
        <f>SQRT((1+$AB$7)/(1-$AB$7))*TAN(AN57/2)</f>
        <v>-0.47859315382604145</v>
      </c>
      <c r="AN57" s="136">
        <f>$AU57+$AB$7*SIN(AO57)</f>
        <v>-0.67547154423563993</v>
      </c>
      <c r="AO57" s="136">
        <f>$AU57+$AB$7*SIN(AP57)</f>
        <v>-0.67544563417691172</v>
      </c>
      <c r="AP57" s="136">
        <f>$AU57+$AB$7*SIN(AQ57)</f>
        <v>-0.67533497311628521</v>
      </c>
      <c r="AQ57" s="136">
        <f>$AU57+$AB$7*SIN(AR57)</f>
        <v>-0.67486245349227525</v>
      </c>
      <c r="AR57" s="136">
        <f>$AU57+$AB$7*SIN(AS57)</f>
        <v>-0.67284681363741661</v>
      </c>
      <c r="AS57" s="136">
        <f>$AU57+$AB$7*SIN(AT57)</f>
        <v>-0.66428466067009539</v>
      </c>
      <c r="AT57" s="136">
        <f>$AU57+$AB$7*SIN(AU57)</f>
        <v>-0.62852904942922394</v>
      </c>
      <c r="AU57" s="136">
        <f>RADIANS($AB$9)+$AB$18*(F57-AB$15)</f>
        <v>-0.48789799492564789</v>
      </c>
      <c r="AV57" s="136"/>
      <c r="AW57" s="24">
        <f t="shared" si="40"/>
        <v>2747</v>
      </c>
      <c r="AX57" s="136">
        <f t="shared" si="41"/>
        <v>-3.1592668978842713E-3</v>
      </c>
      <c r="AY57" s="136">
        <f t="shared" si="42"/>
        <v>-3.3280331031423256E-3</v>
      </c>
      <c r="AZ57" s="136">
        <f t="shared" si="58"/>
        <v>-3.3280331031423256E-3</v>
      </c>
      <c r="BA57" s="136"/>
      <c r="BB57" s="136">
        <f t="shared" si="43"/>
        <v>9.980967332067306E-7</v>
      </c>
      <c r="BC57" s="24"/>
      <c r="BD57" s="203"/>
      <c r="BE57" s="24">
        <f t="shared" si="44"/>
        <v>-9.2971678137912465E-3</v>
      </c>
      <c r="BF57" s="24">
        <f t="shared" si="45"/>
        <v>1.1881837059543192</v>
      </c>
      <c r="BG57" s="24">
        <f t="shared" si="46"/>
        <v>-0.9960981409181866</v>
      </c>
      <c r="BH57" s="24">
        <f t="shared" si="47"/>
        <v>-0.23363838043715837</v>
      </c>
      <c r="BI57" s="24">
        <f t="shared" si="48"/>
        <v>-0.89274188768339846</v>
      </c>
      <c r="BJ57" s="24">
        <f t="shared" si="49"/>
        <v>-0.47858701056077568</v>
      </c>
      <c r="BK57" s="136">
        <f t="shared" si="96"/>
        <v>-0.67546351826095785</v>
      </c>
      <c r="BL57" s="136">
        <f t="shared" si="96"/>
        <v>-0.67541135443818034</v>
      </c>
      <c r="BM57" s="136">
        <f t="shared" si="96"/>
        <v>-0.67518858048194252</v>
      </c>
      <c r="BN57" s="136">
        <f t="shared" si="96"/>
        <v>-0.67423763540840187</v>
      </c>
      <c r="BO57" s="136">
        <f t="shared" si="96"/>
        <v>-0.67018646933257453</v>
      </c>
      <c r="BP57" s="136">
        <f t="shared" si="96"/>
        <v>-0.65307090752096286</v>
      </c>
      <c r="BQ57" s="136">
        <f t="shared" si="96"/>
        <v>-0.58305452857763396</v>
      </c>
      <c r="BR57" s="136">
        <f t="shared" si="51"/>
        <v>-6.6059486778118659</v>
      </c>
      <c r="BS57" s="136"/>
      <c r="BT57" s="24">
        <v>50000</v>
      </c>
      <c r="BU57" s="24">
        <f t="shared" si="69"/>
        <v>-2.7962241195629723E-2</v>
      </c>
      <c r="BV57" s="24">
        <f t="shared" si="70"/>
        <v>-1.8293601192093029E-2</v>
      </c>
      <c r="BW57" s="24">
        <f t="shared" si="71"/>
        <v>-9.6686400035366944E-3</v>
      </c>
      <c r="BX57" s="24">
        <f t="shared" si="72"/>
        <v>1.0808741611797767</v>
      </c>
      <c r="BY57" s="24">
        <f t="shared" si="73"/>
        <v>-0.95025909275327558</v>
      </c>
      <c r="BZ57" s="24">
        <f t="shared" si="74"/>
        <v>-1.297838911085951</v>
      </c>
      <c r="CA57" s="24">
        <f t="shared" si="75"/>
        <v>-0.75850079517864566</v>
      </c>
      <c r="CB57" s="24">
        <f t="shared" si="98"/>
        <v>5.2674119925825655</v>
      </c>
      <c r="CC57" s="24">
        <f t="shared" si="98"/>
        <v>5.2674161775086459</v>
      </c>
      <c r="CD57" s="24">
        <f t="shared" si="98"/>
        <v>5.2674426487512891</v>
      </c>
      <c r="CE57" s="24">
        <f t="shared" si="98"/>
        <v>5.2676100632146783</v>
      </c>
      <c r="CF57" s="24">
        <f t="shared" si="98"/>
        <v>5.2686678130624074</v>
      </c>
      <c r="CG57" s="24">
        <f t="shared" si="98"/>
        <v>5.2753097246009188</v>
      </c>
      <c r="CH57" s="24">
        <f t="shared" si="98"/>
        <v>5.3155258714194575</v>
      </c>
      <c r="CI57" s="24">
        <f t="shared" si="76"/>
        <v>5.522377825166541</v>
      </c>
      <c r="CK57" s="24">
        <v>50000</v>
      </c>
      <c r="CL57" s="24">
        <f t="shared" si="14"/>
        <v>-2.7084870868042649E-2</v>
      </c>
      <c r="CM57" s="24">
        <f t="shared" si="15"/>
        <v>-1.8293601192093029E-2</v>
      </c>
      <c r="CN57" s="136">
        <f t="shared" si="16"/>
        <v>-8.7912696759496183E-3</v>
      </c>
      <c r="CO57" s="24">
        <f t="shared" si="17"/>
        <v>1</v>
      </c>
      <c r="CP57" s="24">
        <f t="shared" si="18"/>
        <v>-0.87912696759496178</v>
      </c>
      <c r="CQ57" s="24">
        <f t="shared" si="9"/>
        <v>-2.682970253952657E-2</v>
      </c>
      <c r="CR57" s="24">
        <f t="shared" si="19"/>
        <v>-1.3415656032010035E-2</v>
      </c>
      <c r="CS57" s="24">
        <f t="shared" ref="CS57:CY57" si="104">$CZ57+$AY$7*SIN(CT57)</f>
        <v>6.2563556046400599</v>
      </c>
      <c r="CT57" s="24">
        <f t="shared" si="104"/>
        <v>6.2563556046400599</v>
      </c>
      <c r="CU57" s="24">
        <f t="shared" si="104"/>
        <v>6.2563556046400599</v>
      </c>
      <c r="CV57" s="24">
        <f t="shared" si="104"/>
        <v>6.2563556046400599</v>
      </c>
      <c r="CW57" s="24">
        <f t="shared" si="104"/>
        <v>6.2563556046400599</v>
      </c>
      <c r="CX57" s="24">
        <f t="shared" si="104"/>
        <v>6.2563556046400599</v>
      </c>
      <c r="CY57" s="24">
        <f t="shared" si="104"/>
        <v>6.2563556046400599</v>
      </c>
      <c r="CZ57" s="24">
        <f t="shared" si="21"/>
        <v>6.2563556046400599</v>
      </c>
    </row>
    <row r="58" spans="1:104" s="129" customFormat="1" ht="12.95" customHeight="1" x14ac:dyDescent="0.2">
      <c r="A58" s="129" t="s">
        <v>623</v>
      </c>
      <c r="B58" s="131" t="s">
        <v>646</v>
      </c>
      <c r="C58" s="130">
        <v>40682.589</v>
      </c>
      <c r="D58" s="130"/>
      <c r="E58" s="129">
        <f>(C58-C$7)/C$8</f>
        <v>2781.4792671792638</v>
      </c>
      <c r="F58" s="199">
        <f>ROUND(2*E58,0)/2</f>
        <v>2781.5</v>
      </c>
      <c r="G58" s="130">
        <f>C58-(C$7+F58*C$8)</f>
        <v>-4.920849998597987E-3</v>
      </c>
      <c r="I58" s="199">
        <f>G58</f>
        <v>-4.920849998597987E-3</v>
      </c>
      <c r="K58" s="199"/>
      <c r="N58" s="199"/>
      <c r="O58" s="199"/>
      <c r="P58" s="199">
        <f>+D$11+D$12*F58+D$13*F58^2</f>
        <v>6.1005147149069752E-3</v>
      </c>
      <c r="Q58" s="201">
        <f>+C58-15018.5</f>
        <v>25664.089</v>
      </c>
      <c r="S58" s="131">
        <v>0.1</v>
      </c>
      <c r="U58" s="202">
        <f>+$C58-15018.5</f>
        <v>25664.089</v>
      </c>
      <c r="Z58" s="24">
        <f>$F58</f>
        <v>2781.5</v>
      </c>
      <c r="AA58" s="136">
        <f>AB$3+AB$4*Z58+AB$5*Z58^2+AH58</f>
        <v>-3.180982011259487E-3</v>
      </c>
      <c r="AB58" s="136">
        <f>+$G58-AH58</f>
        <v>4.3606467275684752E-3</v>
      </c>
      <c r="AC58" s="136">
        <f>IF(S58&gt;0,G58-AA58,-9999)</f>
        <v>-1.7398679873385E-3</v>
      </c>
      <c r="AD58" s="136"/>
      <c r="AE58" s="136">
        <f>+(G58-AA58)^2*$S58</f>
        <v>3.0271406133653228E-7</v>
      </c>
      <c r="AF58" s="24"/>
      <c r="AG58" s="203"/>
      <c r="AH58" s="24">
        <f>$AB$6*($AB$11/AI58*AJ58+$AB$12)</f>
        <v>-9.2814967261664622E-3</v>
      </c>
      <c r="AI58" s="24">
        <f>1+$AB$7*COS(AL58)</f>
        <v>1.189846322161451</v>
      </c>
      <c r="AJ58" s="24">
        <f>SIN(AL58+RADIANS($AB$9))</f>
        <v>-0.99544294186418758</v>
      </c>
      <c r="AK58" s="24">
        <f>$AB$7*SIN(AL58)</f>
        <v>-0.23228941853164672</v>
      </c>
      <c r="AL58" s="24">
        <f>2*ATAN(AM58)</f>
        <v>-0.88560512033915506</v>
      </c>
      <c r="AM58" s="24">
        <f>SQRT((1+$AB$7)/(1-$AB$7))*TAN(AN58/2)</f>
        <v>-0.47420876308036297</v>
      </c>
      <c r="AN58" s="136">
        <f>$AU58+$AB$7*SIN(AO58)</f>
        <v>-0.66973773803424941</v>
      </c>
      <c r="AO58" s="136">
        <f>$AU58+$AB$7*SIN(AP58)</f>
        <v>-0.6697113778108843</v>
      </c>
      <c r="AP58" s="136">
        <f>$AU58+$AB$7*SIN(AQ58)</f>
        <v>-0.66959930712682847</v>
      </c>
      <c r="AQ58" s="136">
        <f>$AU58+$AB$7*SIN(AR58)</f>
        <v>-0.66912294871918432</v>
      </c>
      <c r="AR58" s="136">
        <f>$AU58+$AB$7*SIN(AS58)</f>
        <v>-0.66710017691198309</v>
      </c>
      <c r="AS58" s="136">
        <f>$AU58+$AB$7*SIN(AT58)</f>
        <v>-0.65854638800761678</v>
      </c>
      <c r="AT58" s="136">
        <f>$AU58+$AB$7*SIN(AU58)</f>
        <v>-0.62297667291017322</v>
      </c>
      <c r="AU58" s="136">
        <f>RADIANS($AB$9)+$AB$18*(F58-AB$15)</f>
        <v>-0.4835098181793418</v>
      </c>
      <c r="AV58" s="136"/>
      <c r="AW58" s="24">
        <f t="shared" si="40"/>
        <v>2781.5</v>
      </c>
      <c r="AX58" s="136">
        <f t="shared" si="41"/>
        <v>-3.1809584615393304E-3</v>
      </c>
      <c r="AY58" s="136">
        <f t="shared" si="42"/>
        <v>-1.7398915370586566E-3</v>
      </c>
      <c r="AZ58" s="136">
        <f t="shared" si="58"/>
        <v>-1.7398915370586566E-3</v>
      </c>
      <c r="BA58" s="136"/>
      <c r="BB58" s="136">
        <f t="shared" si="43"/>
        <v>1.0118496734038665E-6</v>
      </c>
      <c r="BC58" s="24"/>
      <c r="BD58" s="203"/>
      <c r="BE58" s="24">
        <f t="shared" si="44"/>
        <v>-9.2814731764463056E-3</v>
      </c>
      <c r="BF58" s="24">
        <f t="shared" si="45"/>
        <v>1.1898487911257292</v>
      </c>
      <c r="BG58" s="24">
        <f t="shared" si="46"/>
        <v>-0.9954419282485546</v>
      </c>
      <c r="BH58" s="24">
        <f t="shared" si="47"/>
        <v>-0.23228740066585452</v>
      </c>
      <c r="BI58" s="24">
        <f t="shared" si="48"/>
        <v>-0.88559449146497915</v>
      </c>
      <c r="BJ58" s="24">
        <f t="shared" si="49"/>
        <v>-0.47420225358121471</v>
      </c>
      <c r="BK58" s="136">
        <f t="shared" si="96"/>
        <v>-0.66972921652266026</v>
      </c>
      <c r="BL58" s="136">
        <f t="shared" si="96"/>
        <v>-0.66967514745382706</v>
      </c>
      <c r="BM58" s="136">
        <f t="shared" si="96"/>
        <v>-0.66944528971781603</v>
      </c>
      <c r="BN58" s="136">
        <f t="shared" si="96"/>
        <v>-0.66846858762100247</v>
      </c>
      <c r="BO58" s="136">
        <f t="shared" si="96"/>
        <v>-0.66432678845328497</v>
      </c>
      <c r="BP58" s="136">
        <f t="shared" si="96"/>
        <v>-0.64690951465798452</v>
      </c>
      <c r="BQ58" s="136">
        <f t="shared" si="96"/>
        <v>-0.57599039409332098</v>
      </c>
      <c r="BR58" s="136">
        <f t="shared" si="51"/>
        <v>-6.5965577502994401</v>
      </c>
      <c r="BS58" s="136"/>
      <c r="BT58" s="24">
        <v>51000</v>
      </c>
      <c r="BU58" s="24">
        <f t="shared" si="69"/>
        <v>-2.7869379697839571E-2</v>
      </c>
      <c r="BV58" s="24">
        <f t="shared" si="70"/>
        <v>-1.8231601192093029E-2</v>
      </c>
      <c r="BW58" s="24">
        <f t="shared" si="71"/>
        <v>-9.6377785057465398E-3</v>
      </c>
      <c r="BX58" s="24">
        <f t="shared" si="72"/>
        <v>1.1310790440626886</v>
      </c>
      <c r="BY58" s="24">
        <f t="shared" si="73"/>
        <v>-0.99056120242149559</v>
      </c>
      <c r="BZ58" s="24">
        <f t="shared" si="74"/>
        <v>-1.1186133549078587</v>
      </c>
      <c r="CA58" s="24">
        <f t="shared" si="75"/>
        <v>-0.62598411067549364</v>
      </c>
      <c r="CB58" s="24">
        <f t="shared" si="98"/>
        <v>5.4219864096224493</v>
      </c>
      <c r="CC58" s="24">
        <f t="shared" si="98"/>
        <v>5.4219982928925567</v>
      </c>
      <c r="CD58" s="24">
        <f t="shared" si="98"/>
        <v>5.4220590867873346</v>
      </c>
      <c r="CE58" s="24">
        <f t="shared" si="98"/>
        <v>5.4223700363866625</v>
      </c>
      <c r="CF58" s="24">
        <f t="shared" si="98"/>
        <v>5.4239587311131832</v>
      </c>
      <c r="CG58" s="24">
        <f t="shared" si="98"/>
        <v>5.4320304709623279</v>
      </c>
      <c r="CH58" s="24">
        <f t="shared" si="98"/>
        <v>5.4719530306967021</v>
      </c>
      <c r="CI58" s="24">
        <f t="shared" si="76"/>
        <v>5.6495713540449648</v>
      </c>
      <c r="CK58" s="24">
        <v>51000</v>
      </c>
      <c r="CL58" s="24">
        <f t="shared" si="14"/>
        <v>-2.5417875172131201E-2</v>
      </c>
      <c r="CM58" s="24">
        <f t="shared" si="15"/>
        <v>-1.8231601192093029E-2</v>
      </c>
      <c r="CN58" s="136">
        <f t="shared" si="16"/>
        <v>-7.186273980038173E-3</v>
      </c>
      <c r="CO58" s="24">
        <f t="shared" si="17"/>
        <v>1</v>
      </c>
      <c r="CP58" s="24">
        <f t="shared" si="18"/>
        <v>-0.71862739800381725</v>
      </c>
      <c r="CQ58" s="24">
        <f t="shared" si="9"/>
        <v>0.24537109492205086</v>
      </c>
      <c r="CR58" s="24">
        <f t="shared" si="19"/>
        <v>0.12330481998036452</v>
      </c>
      <c r="CS58" s="24">
        <f t="shared" ref="CS58:CY58" si="105">$CZ58+$AY$7*SIN(CT58)</f>
        <v>6.5285564021016373</v>
      </c>
      <c r="CT58" s="24">
        <f t="shared" si="105"/>
        <v>6.5285564021016373</v>
      </c>
      <c r="CU58" s="24">
        <f t="shared" si="105"/>
        <v>6.5285564021016373</v>
      </c>
      <c r="CV58" s="24">
        <f t="shared" si="105"/>
        <v>6.5285564021016373</v>
      </c>
      <c r="CW58" s="24">
        <f t="shared" si="105"/>
        <v>6.5285564021016373</v>
      </c>
      <c r="CX58" s="24">
        <f t="shared" si="105"/>
        <v>6.5285564021016373</v>
      </c>
      <c r="CY58" s="24">
        <f t="shared" si="105"/>
        <v>6.5285564021016373</v>
      </c>
      <c r="CZ58" s="24">
        <f t="shared" si="21"/>
        <v>6.5285564021016373</v>
      </c>
    </row>
    <row r="59" spans="1:104" s="129" customFormat="1" ht="12.95" customHeight="1" x14ac:dyDescent="0.2">
      <c r="A59" s="129" t="s">
        <v>623</v>
      </c>
      <c r="B59" s="131"/>
      <c r="C59" s="130">
        <v>40688.410000000003</v>
      </c>
      <c r="D59" s="130"/>
      <c r="E59" s="129">
        <f>(C59-C$7)/C$8</f>
        <v>2806.0046539670848</v>
      </c>
      <c r="F59" s="199">
        <f>ROUND(2*E59,0)/2</f>
        <v>2806</v>
      </c>
      <c r="G59" s="130">
        <f>C59-(C$7+F59*C$8)</f>
        <v>1.1046000072383322E-3</v>
      </c>
      <c r="I59" s="199">
        <f>G59</f>
        <v>1.1046000072383322E-3</v>
      </c>
      <c r="K59" s="199"/>
      <c r="N59" s="199"/>
      <c r="O59" s="199"/>
      <c r="P59" s="199">
        <f>+D$11+D$12*F59+D$13*F59^2</f>
        <v>6.0739824399069758E-3</v>
      </c>
      <c r="Q59" s="201">
        <f>+C59-15018.5</f>
        <v>25669.910000000003</v>
      </c>
      <c r="S59" s="131">
        <v>0.1</v>
      </c>
      <c r="U59" s="202">
        <f>+$C59-15018.5</f>
        <v>25669.910000000003</v>
      </c>
      <c r="Z59" s="24">
        <f>$F59</f>
        <v>2806</v>
      </c>
      <c r="AA59" s="136">
        <f>AB$3+AB$4*Z59+AB$5*Z59^2+AH59</f>
        <v>-3.1961711326288084E-3</v>
      </c>
      <c r="AB59" s="136">
        <f>+$G59-AH59</f>
        <v>1.0374753579774116E-2</v>
      </c>
      <c r="AC59" s="136">
        <f>IF(S59&gt;0,G59-AA59,-9999)</f>
        <v>4.3007711398671405E-3</v>
      </c>
      <c r="AD59" s="136"/>
      <c r="AE59" s="136">
        <f>+(G59-AA59)^2*$S59</f>
        <v>1.8496632397514103E-6</v>
      </c>
      <c r="AF59" s="24"/>
      <c r="AG59" s="203"/>
      <c r="AH59" s="24">
        <f>$AB$6*($AB$11/AI59*AJ59+$AB$12)</f>
        <v>-9.2701535725357841E-3</v>
      </c>
      <c r="AI59" s="24">
        <f>1+$AB$7*COS(AL59)</f>
        <v>1.191025605849537</v>
      </c>
      <c r="AJ59" s="24">
        <f>SIN(AL59+RADIANS($AB$9))</f>
        <v>-0.99494493405807205</v>
      </c>
      <c r="AK59" s="24">
        <f>$AB$7*SIN(AL59)</f>
        <v>-0.23132059551587134</v>
      </c>
      <c r="AL59" s="24">
        <f>2*ATAN(AM59)</f>
        <v>-0.88051773607701633</v>
      </c>
      <c r="AM59" s="24">
        <f>SQRT((1+$AB$7)/(1-$AB$7))*TAN(AN59/2)</f>
        <v>-0.47109680790609121</v>
      </c>
      <c r="AN59" s="136">
        <f>$AU59+$AB$7*SIN(AO59)</f>
        <v>-0.66566103491916018</v>
      </c>
      <c r="AO59" s="136">
        <f>$AU59+$AB$7*SIN(AP59)</f>
        <v>-0.66563435608517851</v>
      </c>
      <c r="AP59" s="136">
        <f>$AU59+$AB$7*SIN(AQ59)</f>
        <v>-0.665521294862639</v>
      </c>
      <c r="AQ59" s="136">
        <f>$AU59+$AB$7*SIN(AR59)</f>
        <v>-0.66504226828871982</v>
      </c>
      <c r="AR59" s="136">
        <f>$AU59+$AB$7*SIN(AS59)</f>
        <v>-0.66301468317368117</v>
      </c>
      <c r="AS59" s="136">
        <f>$AU59+$AB$7*SIN(AT59)</f>
        <v>-0.65446770487737105</v>
      </c>
      <c r="AT59" s="136">
        <f>$AU59+$AB$7*SIN(AU59)</f>
        <v>-0.61903204881813401</v>
      </c>
      <c r="AU59" s="136">
        <f>RADIANS($AB$9)+$AB$18*(F59-AB$15)</f>
        <v>-0.48039357672182081</v>
      </c>
      <c r="AV59" s="136"/>
      <c r="AW59" s="24">
        <f t="shared" si="40"/>
        <v>2806</v>
      </c>
      <c r="AX59" s="136">
        <f t="shared" si="41"/>
        <v>-3.1961462415875212E-3</v>
      </c>
      <c r="AY59" s="136">
        <f t="shared" si="42"/>
        <v>4.3007462488258534E-3</v>
      </c>
      <c r="AZ59" s="136">
        <f t="shared" si="58"/>
        <v>4.3007462488258534E-3</v>
      </c>
      <c r="BA59" s="136"/>
      <c r="BB59" s="136">
        <f t="shared" si="43"/>
        <v>1.0215350797614038E-6</v>
      </c>
      <c r="BC59" s="24"/>
      <c r="BD59" s="203"/>
      <c r="BE59" s="24">
        <f t="shared" si="44"/>
        <v>-9.270128681494497E-3</v>
      </c>
      <c r="BF59" s="24">
        <f t="shared" si="45"/>
        <v>1.1910281720144318</v>
      </c>
      <c r="BG59" s="24">
        <f t="shared" si="46"/>
        <v>-0.99494381995599912</v>
      </c>
      <c r="BH59" s="24">
        <f t="shared" si="47"/>
        <v>-0.23131847634122238</v>
      </c>
      <c r="BI59" s="24">
        <f t="shared" si="48"/>
        <v>-0.88050664248353949</v>
      </c>
      <c r="BJ59" s="24">
        <f t="shared" si="49"/>
        <v>-0.4710900301142471</v>
      </c>
      <c r="BK59" s="136">
        <f t="shared" si="96"/>
        <v>-0.66565214963386521</v>
      </c>
      <c r="BL59" s="136">
        <f t="shared" si="96"/>
        <v>-0.66559670035572649</v>
      </c>
      <c r="BM59" s="136">
        <f t="shared" si="96"/>
        <v>-0.66536173214371663</v>
      </c>
      <c r="BN59" s="136">
        <f t="shared" si="96"/>
        <v>-0.66436652656485462</v>
      </c>
      <c r="BO59" s="136">
        <f t="shared" si="96"/>
        <v>-0.66015990284952464</v>
      </c>
      <c r="BP59" s="136">
        <f t="shared" si="96"/>
        <v>-0.64252782273718045</v>
      </c>
      <c r="BQ59" s="136">
        <f t="shared" si="96"/>
        <v>-0.57096886856478102</v>
      </c>
      <c r="BR59" s="136">
        <f t="shared" si="51"/>
        <v>-6.5898888307616312</v>
      </c>
      <c r="BS59" s="136"/>
      <c r="BT59" s="24">
        <v>52000</v>
      </c>
      <c r="BU59" s="24">
        <f t="shared" si="69"/>
        <v>-2.7505435229421588E-2</v>
      </c>
      <c r="BV59" s="24">
        <f t="shared" si="70"/>
        <v>-1.8145601192093026E-2</v>
      </c>
      <c r="BW59" s="24">
        <f t="shared" si="71"/>
        <v>-9.3598340373285613E-3</v>
      </c>
      <c r="BX59" s="24">
        <f t="shared" si="72"/>
        <v>1.1811016149867</v>
      </c>
      <c r="BY59" s="24">
        <f t="shared" si="73"/>
        <v>-0.99829449937407133</v>
      </c>
      <c r="BZ59" s="24">
        <f t="shared" si="74"/>
        <v>-0.92269721124462556</v>
      </c>
      <c r="CA59" s="24">
        <f t="shared" si="75"/>
        <v>-0.49712954031794332</v>
      </c>
      <c r="CB59" s="24">
        <f t="shared" si="98"/>
        <v>5.5836003298284869</v>
      </c>
      <c r="CC59" s="24">
        <f t="shared" si="98"/>
        <v>5.5836243278316964</v>
      </c>
      <c r="CD59" s="24">
        <f t="shared" si="98"/>
        <v>5.5837288726210099</v>
      </c>
      <c r="CE59" s="24">
        <f t="shared" si="98"/>
        <v>5.5841842038205396</v>
      </c>
      <c r="CF59" s="24">
        <f t="shared" si="98"/>
        <v>5.5861653116532723</v>
      </c>
      <c r="CG59" s="24">
        <f t="shared" si="98"/>
        <v>5.5947470684933798</v>
      </c>
      <c r="CH59" s="24">
        <f t="shared" si="98"/>
        <v>5.6312498616558706</v>
      </c>
      <c r="CI59" s="24">
        <f t="shared" si="76"/>
        <v>5.7767648829233895</v>
      </c>
      <c r="CK59" s="24">
        <v>52000</v>
      </c>
      <c r="CL59" s="24">
        <f t="shared" si="14"/>
        <v>-2.3197704407782099E-2</v>
      </c>
      <c r="CM59" s="24">
        <f t="shared" si="15"/>
        <v>-1.8145601192093026E-2</v>
      </c>
      <c r="CN59" s="136">
        <f t="shared" si="16"/>
        <v>-5.052103215689073E-3</v>
      </c>
      <c r="CO59" s="24">
        <f t="shared" si="17"/>
        <v>1</v>
      </c>
      <c r="CP59" s="24">
        <f t="shared" si="18"/>
        <v>-0.50521032156890733</v>
      </c>
      <c r="CQ59" s="24">
        <f t="shared" si="9"/>
        <v>0.51757189238362833</v>
      </c>
      <c r="CR59" s="24">
        <f t="shared" si="19"/>
        <v>0.2647219914830361</v>
      </c>
      <c r="CS59" s="24">
        <f t="shared" ref="CS59:CY59" si="106">$CZ59+$AY$7*SIN(CT59)</f>
        <v>6.8007571995632148</v>
      </c>
      <c r="CT59" s="24">
        <f t="shared" si="106"/>
        <v>6.8007571995632148</v>
      </c>
      <c r="CU59" s="24">
        <f t="shared" si="106"/>
        <v>6.8007571995632148</v>
      </c>
      <c r="CV59" s="24">
        <f t="shared" si="106"/>
        <v>6.8007571995632148</v>
      </c>
      <c r="CW59" s="24">
        <f t="shared" si="106"/>
        <v>6.8007571995632148</v>
      </c>
      <c r="CX59" s="24">
        <f t="shared" si="106"/>
        <v>6.8007571995632148</v>
      </c>
      <c r="CY59" s="24">
        <f t="shared" si="106"/>
        <v>6.8007571995632148</v>
      </c>
      <c r="CZ59" s="24">
        <f t="shared" si="21"/>
        <v>6.8007571995632148</v>
      </c>
    </row>
    <row r="60" spans="1:104" s="129" customFormat="1" ht="12.95" customHeight="1" x14ac:dyDescent="0.2">
      <c r="A60" s="129" t="s">
        <v>623</v>
      </c>
      <c r="B60" s="131"/>
      <c r="C60" s="130">
        <v>40688.417000000001</v>
      </c>
      <c r="D60" s="130"/>
      <c r="E60" s="129">
        <f>(C60-C$7)/C$8</f>
        <v>2806.03414678747</v>
      </c>
      <c r="F60" s="199">
        <f>ROUND(2*E60,0)/2</f>
        <v>2806</v>
      </c>
      <c r="G60" s="130">
        <f>C60-(C$7+F60*C$8)</f>
        <v>8.1046000050264411E-3</v>
      </c>
      <c r="I60" s="199">
        <f>G60</f>
        <v>8.1046000050264411E-3</v>
      </c>
      <c r="K60" s="199"/>
      <c r="N60" s="199"/>
      <c r="O60" s="199"/>
      <c r="P60" s="199">
        <f>+D$11+D$12*F60+D$13*F60^2</f>
        <v>6.0739824399069758E-3</v>
      </c>
      <c r="Q60" s="201">
        <f>+C60-15018.5</f>
        <v>25669.917000000001</v>
      </c>
      <c r="S60" s="131">
        <v>0.1</v>
      </c>
      <c r="U60" s="202">
        <f>+$C60-15018.5</f>
        <v>25669.917000000001</v>
      </c>
      <c r="Z60" s="24">
        <f>$F60</f>
        <v>2806</v>
      </c>
      <c r="AA60" s="136">
        <f>AB$3+AB$4*Z60+AB$5*Z60^2+AH60</f>
        <v>-3.1961711326288084E-3</v>
      </c>
      <c r="AB60" s="136">
        <f>+$G60-AH60</f>
        <v>1.7374753577562227E-2</v>
      </c>
      <c r="AC60" s="136">
        <f>IF(S60&gt;0,G60-AA60,-9999)</f>
        <v>1.1300771137655249E-2</v>
      </c>
      <c r="AD60" s="136"/>
      <c r="AE60" s="136">
        <f>+(G60-AA60)^2*$S60</f>
        <v>1.2770742830566193E-5</v>
      </c>
      <c r="AF60" s="24"/>
      <c r="AG60" s="203"/>
      <c r="AH60" s="24">
        <f>$AB$6*($AB$11/AI60*AJ60+$AB$12)</f>
        <v>-9.2701535725357841E-3</v>
      </c>
      <c r="AI60" s="24">
        <f>1+$AB$7*COS(AL60)</f>
        <v>1.191025605849537</v>
      </c>
      <c r="AJ60" s="24">
        <f>SIN(AL60+RADIANS($AB$9))</f>
        <v>-0.99494493405807205</v>
      </c>
      <c r="AK60" s="24">
        <f>$AB$7*SIN(AL60)</f>
        <v>-0.23132059551587134</v>
      </c>
      <c r="AL60" s="24">
        <f>2*ATAN(AM60)</f>
        <v>-0.88051773607701633</v>
      </c>
      <c r="AM60" s="24">
        <f>SQRT((1+$AB$7)/(1-$AB$7))*TAN(AN60/2)</f>
        <v>-0.47109680790609121</v>
      </c>
      <c r="AN60" s="136">
        <f>$AU60+$AB$7*SIN(AO60)</f>
        <v>-0.66566103491916018</v>
      </c>
      <c r="AO60" s="136">
        <f>$AU60+$AB$7*SIN(AP60)</f>
        <v>-0.66563435608517851</v>
      </c>
      <c r="AP60" s="136">
        <f>$AU60+$AB$7*SIN(AQ60)</f>
        <v>-0.665521294862639</v>
      </c>
      <c r="AQ60" s="136">
        <f>$AU60+$AB$7*SIN(AR60)</f>
        <v>-0.66504226828871982</v>
      </c>
      <c r="AR60" s="136">
        <f>$AU60+$AB$7*SIN(AS60)</f>
        <v>-0.66301468317368117</v>
      </c>
      <c r="AS60" s="136">
        <f>$AU60+$AB$7*SIN(AT60)</f>
        <v>-0.65446770487737105</v>
      </c>
      <c r="AT60" s="136">
        <f>$AU60+$AB$7*SIN(AU60)</f>
        <v>-0.61903204881813401</v>
      </c>
      <c r="AU60" s="136">
        <f>RADIANS($AB$9)+$AB$18*(F60-AB$15)</f>
        <v>-0.48039357672182081</v>
      </c>
      <c r="AV60" s="136"/>
      <c r="AW60" s="24">
        <f t="shared" si="40"/>
        <v>2806</v>
      </c>
      <c r="AX60" s="136">
        <f t="shared" si="41"/>
        <v>-3.1961462415875212E-3</v>
      </c>
      <c r="AY60" s="136">
        <f t="shared" si="42"/>
        <v>1.1300746246613962E-2</v>
      </c>
      <c r="AZ60" s="136">
        <f t="shared" si="58"/>
        <v>1.1300746246613962E-2</v>
      </c>
      <c r="BA60" s="136"/>
      <c r="BB60" s="136">
        <f t="shared" si="43"/>
        <v>1.0215350797614038E-6</v>
      </c>
      <c r="BC60" s="24"/>
      <c r="BD60" s="203"/>
      <c r="BE60" s="24">
        <f t="shared" si="44"/>
        <v>-9.270128681494497E-3</v>
      </c>
      <c r="BF60" s="24">
        <f t="shared" si="45"/>
        <v>1.1910281720144318</v>
      </c>
      <c r="BG60" s="24">
        <f t="shared" si="46"/>
        <v>-0.99494381995599912</v>
      </c>
      <c r="BH60" s="24">
        <f t="shared" si="47"/>
        <v>-0.23131847634122238</v>
      </c>
      <c r="BI60" s="24">
        <f t="shared" si="48"/>
        <v>-0.88050664248353949</v>
      </c>
      <c r="BJ60" s="24">
        <f t="shared" si="49"/>
        <v>-0.4710900301142471</v>
      </c>
      <c r="BK60" s="136">
        <f t="shared" si="96"/>
        <v>-0.66565214963386521</v>
      </c>
      <c r="BL60" s="136">
        <f t="shared" si="96"/>
        <v>-0.66559670035572649</v>
      </c>
      <c r="BM60" s="136">
        <f t="shared" si="96"/>
        <v>-0.66536173214371663</v>
      </c>
      <c r="BN60" s="136">
        <f t="shared" si="96"/>
        <v>-0.66436652656485462</v>
      </c>
      <c r="BO60" s="136">
        <f t="shared" si="96"/>
        <v>-0.66015990284952464</v>
      </c>
      <c r="BP60" s="136">
        <f t="shared" si="96"/>
        <v>-0.64252782273718045</v>
      </c>
      <c r="BQ60" s="136">
        <f t="shared" si="96"/>
        <v>-0.57096886856478102</v>
      </c>
      <c r="BR60" s="136">
        <f t="shared" si="51"/>
        <v>-6.5898888307616312</v>
      </c>
      <c r="BS60" s="136"/>
      <c r="BT60" s="24">
        <v>53000</v>
      </c>
      <c r="BU60" s="24">
        <f t="shared" si="69"/>
        <v>-2.6846479068008248E-2</v>
      </c>
      <c r="BV60" s="24">
        <f t="shared" si="70"/>
        <v>-1.8035601192093027E-2</v>
      </c>
      <c r="BW60" s="24">
        <f t="shared" si="71"/>
        <v>-8.8108778759152205E-3</v>
      </c>
      <c r="BX60" s="24">
        <f t="shared" si="72"/>
        <v>1.2275108673140407</v>
      </c>
      <c r="BY60" s="24">
        <f t="shared" si="73"/>
        <v>-0.96347126413289996</v>
      </c>
      <c r="BZ60" s="24">
        <f t="shared" si="74"/>
        <v>-0.70998821513096755</v>
      </c>
      <c r="CA60" s="24">
        <f t="shared" si="75"/>
        <v>-0.37069842964552818</v>
      </c>
      <c r="CB60" s="24">
        <f t="shared" si="98"/>
        <v>5.752001263576048</v>
      </c>
      <c r="CC60" s="24">
        <f t="shared" si="98"/>
        <v>5.7520369394834869</v>
      </c>
      <c r="CD60" s="24">
        <f t="shared" si="98"/>
        <v>5.7521748556210257</v>
      </c>
      <c r="CE60" s="24">
        <f t="shared" si="98"/>
        <v>5.7527079076515797</v>
      </c>
      <c r="CF60" s="24">
        <f t="shared" si="98"/>
        <v>5.754766613826158</v>
      </c>
      <c r="CG60" s="24">
        <f t="shared" si="98"/>
        <v>5.7626945191467787</v>
      </c>
      <c r="CH60" s="24">
        <f t="shared" si="98"/>
        <v>5.7928976906875018</v>
      </c>
      <c r="CI60" s="24">
        <f t="shared" si="76"/>
        <v>5.9039584118018142</v>
      </c>
      <c r="CK60" s="24">
        <v>53000</v>
      </c>
      <c r="CL60" s="24">
        <f t="shared" si="14"/>
        <v>-2.0581512332758987E-2</v>
      </c>
      <c r="CM60" s="24">
        <f t="shared" si="15"/>
        <v>-1.8035601192093027E-2</v>
      </c>
      <c r="CN60" s="136">
        <f t="shared" si="16"/>
        <v>-2.5459111406659603E-3</v>
      </c>
      <c r="CO60" s="24">
        <f t="shared" si="17"/>
        <v>1</v>
      </c>
      <c r="CP60" s="24">
        <f t="shared" si="18"/>
        <v>-0.25459111406659601</v>
      </c>
      <c r="CQ60" s="24">
        <f t="shared" si="9"/>
        <v>0.78977268984520577</v>
      </c>
      <c r="CR60" s="24">
        <f t="shared" si="19"/>
        <v>0.41677842848098234</v>
      </c>
      <c r="CS60" s="24">
        <f t="shared" ref="CS60:CY60" si="107">$CZ60+$AY$7*SIN(CT60)</f>
        <v>7.0729579970247922</v>
      </c>
      <c r="CT60" s="24">
        <f t="shared" si="107"/>
        <v>7.0729579970247922</v>
      </c>
      <c r="CU60" s="24">
        <f t="shared" si="107"/>
        <v>7.0729579970247922</v>
      </c>
      <c r="CV60" s="24">
        <f t="shared" si="107"/>
        <v>7.0729579970247922</v>
      </c>
      <c r="CW60" s="24">
        <f t="shared" si="107"/>
        <v>7.0729579970247922</v>
      </c>
      <c r="CX60" s="24">
        <f t="shared" si="107"/>
        <v>7.0729579970247922</v>
      </c>
      <c r="CY60" s="24">
        <f t="shared" si="107"/>
        <v>7.0729579970247922</v>
      </c>
      <c r="CZ60" s="24">
        <f t="shared" si="21"/>
        <v>7.0729579970247922</v>
      </c>
    </row>
    <row r="61" spans="1:104" s="129" customFormat="1" ht="12.95" customHeight="1" x14ac:dyDescent="0.2">
      <c r="A61" s="129" t="s">
        <v>624</v>
      </c>
      <c r="B61" s="131"/>
      <c r="C61" s="130">
        <v>40692.303</v>
      </c>
      <c r="D61" s="130"/>
      <c r="E61" s="129">
        <f>(C61-C$7)/C$8</f>
        <v>2822.4068753663018</v>
      </c>
      <c r="F61" s="199">
        <f>ROUND(2*E61,0)/2</f>
        <v>2822.5</v>
      </c>
      <c r="G61" s="130">
        <f>C61-(C$7+F61*C$8)</f>
        <v>-2.2102749993791804E-2</v>
      </c>
      <c r="I61" s="199">
        <f>G61</f>
        <v>-2.2102749993791804E-2</v>
      </c>
      <c r="K61" s="199"/>
      <c r="N61" s="199"/>
      <c r="O61" s="199"/>
      <c r="P61" s="199">
        <f>+D$11+D$12*F61+D$13*F61^2</f>
        <v>6.0561218829069743E-3</v>
      </c>
      <c r="Q61" s="201">
        <f>+C61-15018.5</f>
        <v>25673.803</v>
      </c>
      <c r="S61" s="131">
        <v>0.1</v>
      </c>
      <c r="U61" s="202">
        <f>+$C61-15018.5</f>
        <v>25673.803</v>
      </c>
      <c r="Z61" s="24">
        <f>$F61</f>
        <v>2822.5</v>
      </c>
      <c r="AA61" s="136">
        <f>AB$3+AB$4*Z61+AB$5*Z61^2+AH61</f>
        <v>-3.2062991652995389E-3</v>
      </c>
      <c r="AB61" s="136">
        <f>+$G61-AH61</f>
        <v>-1.284032894558529E-2</v>
      </c>
      <c r="AC61" s="136">
        <f>IF(S61&gt;0,G61-AA61,-9999)</f>
        <v>-1.8896450828492263E-2</v>
      </c>
      <c r="AD61" s="136"/>
      <c r="AE61" s="136">
        <f>+(G61-AA61)^2*$S61</f>
        <v>3.5707585391362597E-5</v>
      </c>
      <c r="AF61" s="24"/>
      <c r="AG61" s="203"/>
      <c r="AH61" s="24">
        <f>$AB$6*($AB$11/AI61*AJ61+$AB$12)</f>
        <v>-9.2624210482065133E-3</v>
      </c>
      <c r="AI61" s="24">
        <f>1+$AB$7*COS(AL61)</f>
        <v>1.1918183427136255</v>
      </c>
      <c r="AJ61" s="24">
        <f>SIN(AL61+RADIANS($AB$9))</f>
        <v>-0.9945944398819111</v>
      </c>
      <c r="AK61" s="24">
        <f>$AB$7*SIN(AL61)</f>
        <v>-0.23066365859969823</v>
      </c>
      <c r="AL61" s="24">
        <f>2*ATAN(AM61)</f>
        <v>-0.87708586116365916</v>
      </c>
      <c r="AM61" s="24">
        <f>SQRT((1+$AB$7)/(1-$AB$7))*TAN(AN61/2)</f>
        <v>-0.46900174020961316</v>
      </c>
      <c r="AN61" s="136">
        <f>$AU61+$AB$7*SIN(AO61)</f>
        <v>-0.66291322625907967</v>
      </c>
      <c r="AO61" s="136">
        <f>$AU61+$AB$7*SIN(AP61)</f>
        <v>-0.66288633342579539</v>
      </c>
      <c r="AP61" s="136">
        <f>$AU61+$AB$7*SIN(AQ61)</f>
        <v>-0.66277261025226353</v>
      </c>
      <c r="AQ61" s="136">
        <f>$AU61+$AB$7*SIN(AR61)</f>
        <v>-0.66229181448464436</v>
      </c>
      <c r="AR61" s="136">
        <f>$AU61+$AB$7*SIN(AS61)</f>
        <v>-0.66026110665212667</v>
      </c>
      <c r="AS61" s="136">
        <f>$AU61+$AB$7*SIN(AT61)</f>
        <v>-0.65171912355122008</v>
      </c>
      <c r="AT61" s="136">
        <f>$AU61+$AB$7*SIN(AU61)</f>
        <v>-0.61637470608490563</v>
      </c>
      <c r="AU61" s="136">
        <f>RADIANS($AB$9)+$AB$18*(F61-AB$15)</f>
        <v>-0.47829488349532667</v>
      </c>
      <c r="AV61" s="136"/>
      <c r="AW61" s="24">
        <f t="shared" si="40"/>
        <v>2822.5</v>
      </c>
      <c r="AX61" s="136">
        <f t="shared" si="41"/>
        <v>-3.2062733395361292E-3</v>
      </c>
      <c r="AY61" s="136">
        <f t="shared" si="42"/>
        <v>-1.8896476654255673E-2</v>
      </c>
      <c r="AZ61" s="136">
        <f t="shared" si="58"/>
        <v>-1.8896476654255673E-2</v>
      </c>
      <c r="BA61" s="136"/>
      <c r="BB61" s="136">
        <f t="shared" si="43"/>
        <v>1.0280188727820162E-6</v>
      </c>
      <c r="BC61" s="24"/>
      <c r="BD61" s="203"/>
      <c r="BE61" s="24">
        <f t="shared" si="44"/>
        <v>-9.2623952224431035E-3</v>
      </c>
      <c r="BF61" s="24">
        <f t="shared" si="45"/>
        <v>1.1918209755190008</v>
      </c>
      <c r="BG61" s="24">
        <f t="shared" si="46"/>
        <v>-0.99459325462353265</v>
      </c>
      <c r="BH61" s="24">
        <f t="shared" si="47"/>
        <v>-0.23066146915108918</v>
      </c>
      <c r="BI61" s="24">
        <f t="shared" si="48"/>
        <v>-0.87707444706450421</v>
      </c>
      <c r="BJ61" s="24">
        <f t="shared" si="49"/>
        <v>-0.46899477784102334</v>
      </c>
      <c r="BK61" s="136">
        <f t="shared" ref="BK61:BQ70" si="108">$AU61+$AB$7*SIN(BL61)</f>
        <v>-0.66290409034950692</v>
      </c>
      <c r="BL61" s="136">
        <f t="shared" si="108"/>
        <v>-0.66284769878024674</v>
      </c>
      <c r="BM61" s="136">
        <f t="shared" si="108"/>
        <v>-0.66260925151025307</v>
      </c>
      <c r="BN61" s="136">
        <f t="shared" si="108"/>
        <v>-0.66160148604152968</v>
      </c>
      <c r="BO61" s="136">
        <f t="shared" si="108"/>
        <v>-0.65735099326503743</v>
      </c>
      <c r="BP61" s="136">
        <f t="shared" si="108"/>
        <v>-0.63957400603330172</v>
      </c>
      <c r="BQ61" s="136">
        <f t="shared" si="108"/>
        <v>-0.56758474964272054</v>
      </c>
      <c r="BR61" s="136">
        <f t="shared" si="51"/>
        <v>-6.5853975176035169</v>
      </c>
      <c r="BS61" s="136"/>
      <c r="BT61" s="24">
        <v>54000</v>
      </c>
      <c r="BU61" s="24">
        <f t="shared" si="69"/>
        <v>-2.5881607183832082E-2</v>
      </c>
      <c r="BV61" s="24">
        <f t="shared" si="70"/>
        <v>-1.7901601192093032E-2</v>
      </c>
      <c r="BW61" s="24">
        <f t="shared" si="71"/>
        <v>-7.9800059917390486E-3</v>
      </c>
      <c r="BX61" s="24">
        <f t="shared" si="72"/>
        <v>1.2658314639494215</v>
      </c>
      <c r="BY61" s="24">
        <f t="shared" si="73"/>
        <v>-0.8779727986617808</v>
      </c>
      <c r="BZ61" s="24">
        <f t="shared" si="74"/>
        <v>-0.48192386759984124</v>
      </c>
      <c r="CA61" s="24">
        <f t="shared" si="75"/>
        <v>-0.24573648350867508</v>
      </c>
      <c r="CB61" s="24">
        <f t="shared" si="98"/>
        <v>5.9263770699307443</v>
      </c>
      <c r="CC61" s="24">
        <f t="shared" si="98"/>
        <v>5.9264151844584614</v>
      </c>
      <c r="CD61" s="24">
        <f t="shared" si="98"/>
        <v>5.9265507673650255</v>
      </c>
      <c r="CE61" s="24">
        <f t="shared" si="98"/>
        <v>5.9270330141830616</v>
      </c>
      <c r="CF61" s="24">
        <f t="shared" si="98"/>
        <v>5.9287475894454662</v>
      </c>
      <c r="CG61" s="24">
        <f t="shared" si="98"/>
        <v>5.934834816682713</v>
      </c>
      <c r="CH61" s="24">
        <f t="shared" si="98"/>
        <v>5.9563398605300772</v>
      </c>
      <c r="CI61" s="24">
        <f t="shared" si="76"/>
        <v>6.0311519406802381</v>
      </c>
      <c r="CK61" s="24">
        <v>54000</v>
      </c>
      <c r="CL61" s="24">
        <f t="shared" si="14"/>
        <v>-1.7753847207607202E-2</v>
      </c>
      <c r="CM61" s="24">
        <f t="shared" si="15"/>
        <v>-1.7901601192093032E-2</v>
      </c>
      <c r="CN61" s="136">
        <f t="shared" si="16"/>
        <v>1.4775398448582886E-4</v>
      </c>
      <c r="CO61" s="24">
        <f t="shared" si="17"/>
        <v>1</v>
      </c>
      <c r="CP61" s="24">
        <f t="shared" si="18"/>
        <v>1.4775398448582886E-2</v>
      </c>
      <c r="CQ61" s="24">
        <f t="shared" si="9"/>
        <v>1.0619734873067832</v>
      </c>
      <c r="CR61" s="24">
        <f t="shared" si="19"/>
        <v>0.58724327131713228</v>
      </c>
      <c r="CS61" s="24">
        <f t="shared" ref="CS61:CY61" si="109">$CZ61+$AY$7*SIN(CT61)</f>
        <v>7.3451587944863697</v>
      </c>
      <c r="CT61" s="24">
        <f t="shared" si="109"/>
        <v>7.3451587944863697</v>
      </c>
      <c r="CU61" s="24">
        <f t="shared" si="109"/>
        <v>7.3451587944863697</v>
      </c>
      <c r="CV61" s="24">
        <f t="shared" si="109"/>
        <v>7.3451587944863697</v>
      </c>
      <c r="CW61" s="24">
        <f t="shared" si="109"/>
        <v>7.3451587944863697</v>
      </c>
      <c r="CX61" s="24">
        <f t="shared" si="109"/>
        <v>7.3451587944863697</v>
      </c>
      <c r="CY61" s="24">
        <f t="shared" si="109"/>
        <v>7.3451587944863697</v>
      </c>
      <c r="CZ61" s="24">
        <f t="shared" si="21"/>
        <v>7.3451587944863697</v>
      </c>
    </row>
    <row r="62" spans="1:104" s="129" customFormat="1" ht="12.95" customHeight="1" x14ac:dyDescent="0.2">
      <c r="A62" s="129" t="s">
        <v>624</v>
      </c>
      <c r="B62" s="131"/>
      <c r="C62" s="130">
        <v>40692.430999999997</v>
      </c>
      <c r="D62" s="130"/>
      <c r="E62" s="129">
        <f>(C62-C$7)/C$8</f>
        <v>2822.9461726534973</v>
      </c>
      <c r="F62" s="199">
        <f>ROUND(2*E62,0)/2</f>
        <v>2823</v>
      </c>
      <c r="G62" s="130">
        <f>C62-(C$7+F62*C$8)</f>
        <v>-1.2775700000929646E-2</v>
      </c>
      <c r="I62" s="199">
        <f>G62</f>
        <v>-1.2775700000929646E-2</v>
      </c>
      <c r="K62" s="199"/>
      <c r="N62" s="199"/>
      <c r="O62" s="199"/>
      <c r="P62" s="199">
        <f>+D$11+D$12*F62+D$13*F62^2</f>
        <v>6.0555807559069755E-3</v>
      </c>
      <c r="Q62" s="201">
        <f>+C62-15018.5</f>
        <v>25673.930999999997</v>
      </c>
      <c r="S62" s="131">
        <v>0.1</v>
      </c>
      <c r="U62" s="202">
        <f>+$C62-15018.5</f>
        <v>25673.930999999997</v>
      </c>
      <c r="Z62" s="24">
        <f>$F62</f>
        <v>2823</v>
      </c>
      <c r="AA62" s="136">
        <f>AB$3+AB$4*Z62+AB$5*Z62^2+AH62</f>
        <v>-3.2066048006629735E-3</v>
      </c>
      <c r="AB62" s="136">
        <f>+$G62-AH62</f>
        <v>-3.5135144443596972E-3</v>
      </c>
      <c r="AC62" s="136">
        <f>IF(S62&gt;0,G62-AA62,-9999)</f>
        <v>-9.5690952002666727E-3</v>
      </c>
      <c r="AD62" s="136"/>
      <c r="AE62" s="136">
        <f>+(G62-AA62)^2*$S62</f>
        <v>9.1567582951766692E-6</v>
      </c>
      <c r="AF62" s="24"/>
      <c r="AG62" s="203"/>
      <c r="AH62" s="24">
        <f>$AB$6*($AB$11/AI62*AJ62+$AB$12)</f>
        <v>-9.262185556569949E-3</v>
      </c>
      <c r="AI62" s="24">
        <f>1+$AB$7*COS(AL62)</f>
        <v>1.1918423462636047</v>
      </c>
      <c r="AJ62" s="24">
        <f>SIN(AL62+RADIANS($AB$9))</f>
        <v>-0.99458362855134252</v>
      </c>
      <c r="AK62" s="24">
        <f>$AB$7*SIN(AL62)</f>
        <v>-0.23064369529660927</v>
      </c>
      <c r="AL62" s="24">
        <f>2*ATAN(AM62)</f>
        <v>-0.87698179367045748</v>
      </c>
      <c r="AM62" s="24">
        <f>SQRT((1+$AB$7)/(1-$AB$7))*TAN(AN62/2)</f>
        <v>-0.46893826253218723</v>
      </c>
      <c r="AN62" s="136">
        <f>$AU62+$AB$7*SIN(AO62)</f>
        <v>-0.66282993079525276</v>
      </c>
      <c r="AO62" s="136">
        <f>$AU62+$AB$7*SIN(AP62)</f>
        <v>-0.66280303148488218</v>
      </c>
      <c r="AP62" s="136">
        <f>$AU62+$AB$7*SIN(AQ62)</f>
        <v>-0.66268928831850582</v>
      </c>
      <c r="AQ62" s="136">
        <f>$AU62+$AB$7*SIN(AR62)</f>
        <v>-0.66220843929173379</v>
      </c>
      <c r="AR62" s="136">
        <f>$AU62+$AB$7*SIN(AS62)</f>
        <v>-0.66017763833376886</v>
      </c>
      <c r="AS62" s="136">
        <f>$AU62+$AB$7*SIN(AT62)</f>
        <v>-0.65163581174031537</v>
      </c>
      <c r="AT62" s="136">
        <f>$AU62+$AB$7*SIN(AU62)</f>
        <v>-0.6162941710411165</v>
      </c>
      <c r="AU62" s="136">
        <f>RADIANS($AB$9)+$AB$18*(F62-AB$15)</f>
        <v>-0.47823128673088711</v>
      </c>
      <c r="AV62" s="136"/>
      <c r="AW62" s="24">
        <f t="shared" si="40"/>
        <v>2823</v>
      </c>
      <c r="AX62" s="136">
        <f t="shared" si="41"/>
        <v>-3.2065789461743557E-3</v>
      </c>
      <c r="AY62" s="136">
        <f t="shared" si="42"/>
        <v>-9.5691210547552905E-3</v>
      </c>
      <c r="AZ62" s="136">
        <f t="shared" si="58"/>
        <v>-9.5691210547552905E-3</v>
      </c>
      <c r="BA62" s="136"/>
      <c r="BB62" s="136">
        <f t="shared" si="43"/>
        <v>1.0282148538048642E-6</v>
      </c>
      <c r="BC62" s="24"/>
      <c r="BD62" s="203"/>
      <c r="BE62" s="24">
        <f t="shared" si="44"/>
        <v>-9.2621597020813313E-3</v>
      </c>
      <c r="BF62" s="24">
        <f t="shared" si="45"/>
        <v>1.1918449811031839</v>
      </c>
      <c r="BG62" s="24">
        <f t="shared" si="46"/>
        <v>-0.99458244109203486</v>
      </c>
      <c r="BH62" s="24">
        <f t="shared" si="47"/>
        <v>-0.23064150369245992</v>
      </c>
      <c r="BI62" s="24">
        <f t="shared" si="48"/>
        <v>-0.87697036976357812</v>
      </c>
      <c r="BJ62" s="24">
        <f t="shared" si="49"/>
        <v>-0.46893129452117716</v>
      </c>
      <c r="BK62" s="136">
        <f t="shared" si="108"/>
        <v>-0.66282078721968352</v>
      </c>
      <c r="BL62" s="136">
        <f t="shared" si="108"/>
        <v>-0.66276436693562091</v>
      </c>
      <c r="BM62" s="136">
        <f t="shared" si="108"/>
        <v>-0.66252581377173725</v>
      </c>
      <c r="BN62" s="136">
        <f t="shared" si="108"/>
        <v>-0.66151766647139809</v>
      </c>
      <c r="BO62" s="136">
        <f t="shared" si="108"/>
        <v>-0.65726584170060043</v>
      </c>
      <c r="BP62" s="136">
        <f t="shared" si="108"/>
        <v>-0.63948446040765083</v>
      </c>
      <c r="BQ62" s="136">
        <f t="shared" si="108"/>
        <v>-0.56748217233653397</v>
      </c>
      <c r="BR62" s="136">
        <f t="shared" si="51"/>
        <v>-6.5852614172047845</v>
      </c>
      <c r="BS62" s="136"/>
      <c r="BT62" s="24">
        <v>55000</v>
      </c>
      <c r="BU62" s="24">
        <f t="shared" si="69"/>
        <v>-2.462007280174321E-2</v>
      </c>
      <c r="BV62" s="24">
        <f t="shared" si="70"/>
        <v>-1.7743601192093027E-2</v>
      </c>
      <c r="BW62" s="24">
        <f t="shared" si="71"/>
        <v>-6.8764716096501822E-3</v>
      </c>
      <c r="BX62" s="24">
        <f t="shared" si="72"/>
        <v>1.291263006671276</v>
      </c>
      <c r="BY62" s="24">
        <f t="shared" si="73"/>
        <v>-0.73902370247686144</v>
      </c>
      <c r="BZ62" s="24">
        <f t="shared" si="74"/>
        <v>-0.24193296811403497</v>
      </c>
      <c r="CA62" s="24">
        <f t="shared" si="75"/>
        <v>-0.12155998793238904</v>
      </c>
      <c r="CB62" s="24">
        <f t="shared" ref="CB62:CH71" si="110">$CI62+$AB$7*SIN(CC62)</f>
        <v>6.1052549371957525</v>
      </c>
      <c r="CC62" s="24">
        <f t="shared" si="110"/>
        <v>6.1052798888823983</v>
      </c>
      <c r="CD62" s="24">
        <f t="shared" si="110"/>
        <v>6.1053643943289213</v>
      </c>
      <c r="CE62" s="24">
        <f t="shared" si="110"/>
        <v>6.1056505847100366</v>
      </c>
      <c r="CF62" s="24">
        <f t="shared" si="110"/>
        <v>6.1066197023977784</v>
      </c>
      <c r="CG62" s="24">
        <f t="shared" si="110"/>
        <v>6.1099001574289504</v>
      </c>
      <c r="CH62" s="24">
        <f t="shared" si="110"/>
        <v>6.1209907238442831</v>
      </c>
      <c r="CI62" s="24">
        <f t="shared" si="76"/>
        <v>6.1583454695586628</v>
      </c>
      <c r="CK62" s="24">
        <v>55000</v>
      </c>
      <c r="CL62" s="24">
        <f t="shared" si="14"/>
        <v>-1.4913062230508407E-2</v>
      </c>
      <c r="CM62" s="24">
        <f t="shared" si="15"/>
        <v>-1.7743601192093027E-2</v>
      </c>
      <c r="CN62" s="136">
        <f t="shared" si="16"/>
        <v>2.8305389615846193E-3</v>
      </c>
      <c r="CO62" s="24">
        <f t="shared" si="17"/>
        <v>1</v>
      </c>
      <c r="CP62" s="24">
        <f t="shared" si="18"/>
        <v>0.28305389615846194</v>
      </c>
      <c r="CQ62" s="24">
        <f t="shared" si="9"/>
        <v>1.3341742847683606</v>
      </c>
      <c r="CR62" s="24">
        <f t="shared" si="19"/>
        <v>0.78752391620197237</v>
      </c>
      <c r="CS62" s="24">
        <f t="shared" ref="CS62:CY62" si="111">$CZ62+$AY$7*SIN(CT62)</f>
        <v>7.6173595919479471</v>
      </c>
      <c r="CT62" s="24">
        <f t="shared" si="111"/>
        <v>7.6173595919479471</v>
      </c>
      <c r="CU62" s="24">
        <f t="shared" si="111"/>
        <v>7.6173595919479471</v>
      </c>
      <c r="CV62" s="24">
        <f t="shared" si="111"/>
        <v>7.6173595919479471</v>
      </c>
      <c r="CW62" s="24">
        <f t="shared" si="111"/>
        <v>7.6173595919479471</v>
      </c>
      <c r="CX62" s="24">
        <f t="shared" si="111"/>
        <v>7.6173595919479471</v>
      </c>
      <c r="CY62" s="24">
        <f t="shared" si="111"/>
        <v>7.6173595919479471</v>
      </c>
      <c r="CZ62" s="24">
        <f t="shared" si="21"/>
        <v>7.6173595919479471</v>
      </c>
    </row>
    <row r="63" spans="1:104" s="129" customFormat="1" ht="12.95" customHeight="1" x14ac:dyDescent="0.2">
      <c r="A63" s="129" t="s">
        <v>624</v>
      </c>
      <c r="B63" s="131"/>
      <c r="C63" s="130">
        <v>40698.383000000002</v>
      </c>
      <c r="D63" s="130"/>
      <c r="E63" s="129">
        <f>(C63-C$7)/C$8</f>
        <v>2848.0234965087011</v>
      </c>
      <c r="F63" s="199">
        <f>ROUND(2*E63,0)/2</f>
        <v>2848</v>
      </c>
      <c r="G63" s="130">
        <f>C63-(C$7+F63*C$8)</f>
        <v>5.5768000020179898E-3</v>
      </c>
      <c r="I63" s="199">
        <f>G63</f>
        <v>5.5768000020179898E-3</v>
      </c>
      <c r="K63" s="199"/>
      <c r="N63" s="199"/>
      <c r="O63" s="199"/>
      <c r="P63" s="199">
        <f>+D$11+D$12*F63+D$13*F63^2</f>
        <v>6.0285320559069749E-3</v>
      </c>
      <c r="Q63" s="201">
        <f>+C63-15018.5</f>
        <v>25679.883000000002</v>
      </c>
      <c r="S63" s="131">
        <v>0.1</v>
      </c>
      <c r="U63" s="202">
        <f>+$C63-15018.5</f>
        <v>25679.883000000002</v>
      </c>
      <c r="Z63" s="24">
        <f>$F63</f>
        <v>2848</v>
      </c>
      <c r="AA63" s="136">
        <f>AB$3+AB$4*Z63+AB$5*Z63^2+AH63</f>
        <v>-3.2217908927453503E-3</v>
      </c>
      <c r="AB63" s="136">
        <f>+$G63-AH63</f>
        <v>1.4827122950670315E-2</v>
      </c>
      <c r="AC63" s="136">
        <f>IF(S63&gt;0,G63-AA63,-9999)</f>
        <v>8.79859089476334E-3</v>
      </c>
      <c r="AD63" s="136"/>
      <c r="AE63" s="136">
        <f>+(G63-AA63)^2*$S63</f>
        <v>7.7415201733412354E-6</v>
      </c>
      <c r="AF63" s="24"/>
      <c r="AG63" s="203"/>
      <c r="AH63" s="24">
        <f>$AB$6*($AB$11/AI63*AJ63+$AB$12)</f>
        <v>-9.2503229486523252E-3</v>
      </c>
      <c r="AI63" s="24">
        <f>1+$AB$7*COS(AL63)</f>
        <v>1.1930410961606257</v>
      </c>
      <c r="AJ63" s="24">
        <f>SIN(AL63+RADIANS($AB$9))</f>
        <v>-0.99402874804550856</v>
      </c>
      <c r="AK63" s="24">
        <f>$AB$7*SIN(AL63)</f>
        <v>-0.22964131856681202</v>
      </c>
      <c r="AL63" s="24">
        <f>2*ATAN(AM63)</f>
        <v>-0.87177307667699722</v>
      </c>
      <c r="AM63" s="24">
        <f>SQRT((1+$AB$7)/(1-$AB$7))*TAN(AN63/2)</f>
        <v>-0.4657650657421023</v>
      </c>
      <c r="AN63" s="136">
        <f>$AU63+$AB$7*SIN(AO63)</f>
        <v>-0.65866302029033563</v>
      </c>
      <c r="AO63" s="136">
        <f>$AU63+$AB$7*SIN(AP63)</f>
        <v>-0.65863579774553105</v>
      </c>
      <c r="AP63" s="136">
        <f>$AU63+$AB$7*SIN(AQ63)</f>
        <v>-0.65852106003050237</v>
      </c>
      <c r="AQ63" s="136">
        <f>$AU63+$AB$7*SIN(AR63)</f>
        <v>-0.65803757482988101</v>
      </c>
      <c r="AR63" s="136">
        <f>$AU63+$AB$7*SIN(AS63)</f>
        <v>-0.65600223091033349</v>
      </c>
      <c r="AS63" s="136">
        <f>$AU63+$AB$7*SIN(AT63)</f>
        <v>-0.64746861544945422</v>
      </c>
      <c r="AT63" s="136">
        <f>$AU63+$AB$7*SIN(AU63)</f>
        <v>-0.61226670831638241</v>
      </c>
      <c r="AU63" s="136">
        <f>RADIANS($AB$9)+$AB$18*(F63-AB$15)</f>
        <v>-0.47505144850892655</v>
      </c>
      <c r="AV63" s="136"/>
      <c r="AW63" s="24">
        <f t="shared" si="40"/>
        <v>2848</v>
      </c>
      <c r="AX63" s="136">
        <f t="shared" si="41"/>
        <v>-3.2217635715183403E-3</v>
      </c>
      <c r="AY63" s="136">
        <f t="shared" si="42"/>
        <v>8.7985635735363301E-3</v>
      </c>
      <c r="AZ63" s="136">
        <f t="shared" si="58"/>
        <v>8.7985635735363301E-3</v>
      </c>
      <c r="BA63" s="136"/>
      <c r="BB63" s="136">
        <f t="shared" si="43"/>
        <v>1.0379760510762612E-6</v>
      </c>
      <c r="BC63" s="24"/>
      <c r="BD63" s="203"/>
      <c r="BE63" s="24">
        <f t="shared" si="44"/>
        <v>-9.2502956274253152E-3</v>
      </c>
      <c r="BF63" s="24">
        <f t="shared" si="45"/>
        <v>1.1930438338183575</v>
      </c>
      <c r="BG63" s="24">
        <f t="shared" si="46"/>
        <v>-0.99402744711744451</v>
      </c>
      <c r="BH63" s="24">
        <f t="shared" si="47"/>
        <v>-0.22963901720898894</v>
      </c>
      <c r="BI63" s="24">
        <f t="shared" si="48"/>
        <v>-0.87176115516623964</v>
      </c>
      <c r="BJ63" s="24">
        <f t="shared" si="49"/>
        <v>-0.46575781189789778</v>
      </c>
      <c r="BK63" s="136">
        <f t="shared" si="108"/>
        <v>-0.65865348802573864</v>
      </c>
      <c r="BL63" s="136">
        <f t="shared" si="108"/>
        <v>-0.65859561995099991</v>
      </c>
      <c r="BM63" s="136">
        <f t="shared" si="108"/>
        <v>-0.65835173707354988</v>
      </c>
      <c r="BN63" s="136">
        <f t="shared" si="108"/>
        <v>-0.65732440657035307</v>
      </c>
      <c r="BO63" s="136">
        <f t="shared" si="108"/>
        <v>-0.65300578732669567</v>
      </c>
      <c r="BP63" s="136">
        <f t="shared" si="108"/>
        <v>-0.63500449033638506</v>
      </c>
      <c r="BQ63" s="136">
        <f t="shared" si="108"/>
        <v>-0.56235121421337986</v>
      </c>
      <c r="BR63" s="136">
        <f t="shared" si="51"/>
        <v>-6.578456397268245</v>
      </c>
      <c r="BS63" s="136"/>
      <c r="BT63" s="24">
        <v>56000</v>
      </c>
      <c r="BU63" s="24">
        <f t="shared" si="69"/>
        <v>-2.3095922633369785E-2</v>
      </c>
      <c r="BV63" s="24">
        <f t="shared" si="70"/>
        <v>-1.7561601192093025E-2</v>
      </c>
      <c r="BW63" s="24">
        <f t="shared" si="71"/>
        <v>-5.5343214412767608E-3</v>
      </c>
      <c r="BX63" s="24">
        <f t="shared" si="72"/>
        <v>1.2999968509443944</v>
      </c>
      <c r="BY63" s="24">
        <f t="shared" si="73"/>
        <v>-0.55228703684941838</v>
      </c>
      <c r="BZ63" s="24">
        <f t="shared" si="74"/>
        <v>4.581892705553061E-3</v>
      </c>
      <c r="CA63" s="24">
        <f t="shared" si="75"/>
        <v>2.2909503607460979E-3</v>
      </c>
      <c r="CB63" s="24">
        <f t="shared" si="110"/>
        <v>6.2865474999470958</v>
      </c>
      <c r="CC63" s="24">
        <f t="shared" si="110"/>
        <v>6.286546985211265</v>
      </c>
      <c r="CD63" s="24">
        <f t="shared" si="110"/>
        <v>6.2865452694154733</v>
      </c>
      <c r="CE63" s="24">
        <f t="shared" si="110"/>
        <v>6.2865395500639378</v>
      </c>
      <c r="CF63" s="24">
        <f t="shared" si="110"/>
        <v>6.2865204854521819</v>
      </c>
      <c r="CG63" s="24">
        <f t="shared" si="110"/>
        <v>6.2864569363995786</v>
      </c>
      <c r="CH63" s="24">
        <f t="shared" si="110"/>
        <v>6.2862451051623802</v>
      </c>
      <c r="CI63" s="24">
        <f t="shared" si="76"/>
        <v>6.2855389984370866</v>
      </c>
      <c r="CK63" s="24">
        <v>56000</v>
      </c>
      <c r="CL63" s="24">
        <f t="shared" si="14"/>
        <v>-1.2256709419073307E-2</v>
      </c>
      <c r="CM63" s="24">
        <f t="shared" si="15"/>
        <v>-1.7561601192093025E-2</v>
      </c>
      <c r="CN63" s="136">
        <f t="shared" si="16"/>
        <v>5.3048917730197185E-3</v>
      </c>
      <c r="CO63" s="24">
        <f t="shared" si="17"/>
        <v>1</v>
      </c>
      <c r="CP63" s="24">
        <f t="shared" si="18"/>
        <v>0.53048917730197187</v>
      </c>
      <c r="CQ63" s="24">
        <f t="shared" si="9"/>
        <v>1.6063750822299381</v>
      </c>
      <c r="CR63" s="24">
        <f t="shared" si="19"/>
        <v>1.0362270333888661</v>
      </c>
      <c r="CS63" s="24">
        <f t="shared" ref="CS63:CY63" si="112">$CZ63+$AY$7*SIN(CT63)</f>
        <v>7.8895603894095245</v>
      </c>
      <c r="CT63" s="24">
        <f t="shared" si="112"/>
        <v>7.8895603894095245</v>
      </c>
      <c r="CU63" s="24">
        <f t="shared" si="112"/>
        <v>7.8895603894095245</v>
      </c>
      <c r="CV63" s="24">
        <f t="shared" si="112"/>
        <v>7.8895603894095245</v>
      </c>
      <c r="CW63" s="24">
        <f t="shared" si="112"/>
        <v>7.8895603894095245</v>
      </c>
      <c r="CX63" s="24">
        <f t="shared" si="112"/>
        <v>7.8895603894095245</v>
      </c>
      <c r="CY63" s="24">
        <f t="shared" si="112"/>
        <v>7.8895603894095245</v>
      </c>
      <c r="CZ63" s="24">
        <f t="shared" si="21"/>
        <v>7.8895603894095245</v>
      </c>
    </row>
    <row r="64" spans="1:104" s="129" customFormat="1" ht="12.95" customHeight="1" x14ac:dyDescent="0.2">
      <c r="A64" s="129" t="s">
        <v>624</v>
      </c>
      <c r="B64" s="131"/>
      <c r="C64" s="130">
        <v>40711.428999999996</v>
      </c>
      <c r="D64" s="130"/>
      <c r="E64" s="129">
        <f>(C64-C$7)/C$8</f>
        <v>2902.9896872033573</v>
      </c>
      <c r="F64" s="199">
        <f>ROUND(2*E64,0)/2</f>
        <v>2903</v>
      </c>
      <c r="G64" s="130">
        <f>C64-(C$7+F64*C$8)</f>
        <v>-2.447700004267972E-3</v>
      </c>
      <c r="I64" s="199">
        <f>G64</f>
        <v>-2.447700004267972E-3</v>
      </c>
      <c r="K64" s="199"/>
      <c r="N64" s="199"/>
      <c r="O64" s="199"/>
      <c r="P64" s="199">
        <f>+D$11+D$12*F64+D$13*F64^2</f>
        <v>5.9690777159069749E-3</v>
      </c>
      <c r="Q64" s="201">
        <f>+C64-15018.5</f>
        <v>25692.928999999996</v>
      </c>
      <c r="S64" s="131">
        <v>0.1</v>
      </c>
      <c r="U64" s="202">
        <f>+$C64-15018.5</f>
        <v>25692.928999999996</v>
      </c>
      <c r="Z64" s="24">
        <f>$F64</f>
        <v>2903</v>
      </c>
      <c r="AA64" s="136">
        <f>AB$3+AB$4*Z64+AB$5*Z64^2+AH64</f>
        <v>-3.2545390076686815E-3</v>
      </c>
      <c r="AB64" s="136">
        <f>+$G64-AH64</f>
        <v>6.7759167193076845E-3</v>
      </c>
      <c r="AC64" s="136">
        <f>IF(S64&gt;0,G64-AA64,-9999)</f>
        <v>8.0683900340070957E-4</v>
      </c>
      <c r="AD64" s="136"/>
      <c r="AE64" s="136">
        <f>+(G64-AA64)^2*$S64</f>
        <v>6.5098917740865026E-8</v>
      </c>
      <c r="AF64" s="24"/>
      <c r="AG64" s="203"/>
      <c r="AH64" s="24">
        <f>$AB$6*($AB$11/AI64*AJ64+$AB$12)</f>
        <v>-9.2236167235756564E-3</v>
      </c>
      <c r="AI64" s="24">
        <f>1+$AB$7*COS(AL64)</f>
        <v>1.1956682377285344</v>
      </c>
      <c r="AJ64" s="24">
        <f>SIN(AL64+RADIANS($AB$9))</f>
        <v>-0.99270866619703579</v>
      </c>
      <c r="AK64" s="24">
        <f>$AB$7*SIN(AL64)</f>
        <v>-0.22740699361323463</v>
      </c>
      <c r="AL64" s="24">
        <f>2*ATAN(AM64)</f>
        <v>-0.86027708133162095</v>
      </c>
      <c r="AM64" s="24">
        <f>SQRT((1+$AB$7)/(1-$AB$7))*TAN(AN64/2)</f>
        <v>-0.45878871451468706</v>
      </c>
      <c r="AN64" s="136">
        <f>$AU64+$AB$7*SIN(AO64)</f>
        <v>-0.64948110331819009</v>
      </c>
      <c r="AO64" s="136">
        <f>$AU64+$AB$7*SIN(AP64)</f>
        <v>-0.64945317446177331</v>
      </c>
      <c r="AP64" s="136">
        <f>$AU64+$AB$7*SIN(AQ64)</f>
        <v>-0.64933628552524292</v>
      </c>
      <c r="AQ64" s="136">
        <f>$AU64+$AB$7*SIN(AR64)</f>
        <v>-0.64884718988801582</v>
      </c>
      <c r="AR64" s="136">
        <f>$AU64+$AB$7*SIN(AS64)</f>
        <v>-0.64680264177995261</v>
      </c>
      <c r="AS64" s="136">
        <f>$AU64+$AB$7*SIN(AT64)</f>
        <v>-0.63828975849353653</v>
      </c>
      <c r="AT64" s="136">
        <f>$AU64+$AB$7*SIN(AU64)</f>
        <v>-0.60340141864513641</v>
      </c>
      <c r="AU64" s="136">
        <f>RADIANS($AB$9)+$AB$18*(F64-AB$15)</f>
        <v>-0.46805580442061334</v>
      </c>
      <c r="AV64" s="136"/>
      <c r="AW64" s="24">
        <f t="shared" si="40"/>
        <v>2903</v>
      </c>
      <c r="AX64" s="136">
        <f t="shared" si="41"/>
        <v>-3.2545082431849398E-3</v>
      </c>
      <c r="AY64" s="136">
        <f t="shared" si="42"/>
        <v>8.0680823891696781E-4</v>
      </c>
      <c r="AZ64" s="136">
        <f t="shared" si="58"/>
        <v>8.0680823891696781E-4</v>
      </c>
      <c r="BA64" s="136"/>
      <c r="BB64" s="136">
        <f t="shared" si="43"/>
        <v>1.0591823904958724E-6</v>
      </c>
      <c r="BC64" s="24"/>
      <c r="BD64" s="203"/>
      <c r="BE64" s="24">
        <f t="shared" si="44"/>
        <v>-9.2235859590919147E-3</v>
      </c>
      <c r="BF64" s="24">
        <f t="shared" si="45"/>
        <v>1.1956712092032866</v>
      </c>
      <c r="BG64" s="24">
        <f t="shared" si="46"/>
        <v>-0.99270709105605104</v>
      </c>
      <c r="BH64" s="24">
        <f t="shared" si="47"/>
        <v>-0.22740443682770056</v>
      </c>
      <c r="BI64" s="24">
        <f t="shared" si="48"/>
        <v>-0.86026401448873524</v>
      </c>
      <c r="BJ64" s="24">
        <f t="shared" si="49"/>
        <v>-0.45878080591611808</v>
      </c>
      <c r="BK64" s="136">
        <f t="shared" si="108"/>
        <v>-0.64947067822050408</v>
      </c>
      <c r="BL64" s="136">
        <f t="shared" si="108"/>
        <v>-0.64940954172388965</v>
      </c>
      <c r="BM64" s="136">
        <f t="shared" si="108"/>
        <v>-0.64915369284987934</v>
      </c>
      <c r="BN64" s="136">
        <f t="shared" si="108"/>
        <v>-0.64808353442311395</v>
      </c>
      <c r="BO64" s="136">
        <f t="shared" si="108"/>
        <v>-0.64361665547726588</v>
      </c>
      <c r="BP64" s="136">
        <f t="shared" si="108"/>
        <v>-0.62513017715647168</v>
      </c>
      <c r="BQ64" s="136">
        <f t="shared" si="108"/>
        <v>-0.55104900357442599</v>
      </c>
      <c r="BR64" s="136">
        <f t="shared" si="51"/>
        <v>-6.5634853534078585</v>
      </c>
      <c r="BS64" s="136"/>
      <c r="BT64" s="24">
        <v>57000</v>
      </c>
      <c r="BU64" s="24">
        <f t="shared" si="69"/>
        <v>-2.1366785744261034E-2</v>
      </c>
      <c r="BV64" s="24">
        <f t="shared" si="70"/>
        <v>-1.7355601192093027E-2</v>
      </c>
      <c r="BW64" s="24">
        <f t="shared" si="71"/>
        <v>-4.0111845521680076E-3</v>
      </c>
      <c r="BX64" s="24">
        <f t="shared" si="72"/>
        <v>1.2906016263327702</v>
      </c>
      <c r="BY64" s="24">
        <f t="shared" si="73"/>
        <v>-0.33227768964885784</v>
      </c>
      <c r="BZ64" s="24">
        <f t="shared" si="74"/>
        <v>0.25096958246171713</v>
      </c>
      <c r="CA64" s="24">
        <f t="shared" si="75"/>
        <v>0.12614761231664623</v>
      </c>
      <c r="CB64" s="24">
        <f t="shared" si="110"/>
        <v>6.4677933066039426</v>
      </c>
      <c r="CC64" s="24">
        <f t="shared" si="110"/>
        <v>6.467767592876851</v>
      </c>
      <c r="CD64" s="24">
        <f t="shared" si="110"/>
        <v>6.4676804000056451</v>
      </c>
      <c r="CE64" s="24">
        <f t="shared" si="110"/>
        <v>6.4673847475984854</v>
      </c>
      <c r="CF64" s="24">
        <f t="shared" si="110"/>
        <v>6.4663823744746836</v>
      </c>
      <c r="CG64" s="24">
        <f t="shared" si="110"/>
        <v>6.4629853303083555</v>
      </c>
      <c r="CH64" s="24">
        <f t="shared" si="110"/>
        <v>6.4514880783417476</v>
      </c>
      <c r="CI64" s="24">
        <f t="shared" si="76"/>
        <v>6.4127325273155114</v>
      </c>
      <c r="CK64" s="24">
        <v>57000</v>
      </c>
      <c r="CL64" s="24">
        <f t="shared" si="14"/>
        <v>-9.9669924886023609E-3</v>
      </c>
      <c r="CM64" s="24">
        <f t="shared" si="15"/>
        <v>-1.7355601192093027E-2</v>
      </c>
      <c r="CN64" s="136">
        <f t="shared" si="16"/>
        <v>7.3886087034906664E-3</v>
      </c>
      <c r="CO64" s="24">
        <f t="shared" si="17"/>
        <v>1</v>
      </c>
      <c r="CP64" s="24">
        <f t="shared" si="18"/>
        <v>0.73886087034906667</v>
      </c>
      <c r="CQ64" s="24">
        <f t="shared" si="9"/>
        <v>1.8785758796915173</v>
      </c>
      <c r="CR64" s="24">
        <f t="shared" si="19"/>
        <v>1.367189441895446</v>
      </c>
      <c r="CS64" s="24">
        <f t="shared" ref="CS64:CY64" si="113">$CZ64+$AY$7*SIN(CT64)</f>
        <v>8.1617611868711037</v>
      </c>
      <c r="CT64" s="24">
        <f t="shared" si="113"/>
        <v>8.1617611868711037</v>
      </c>
      <c r="CU64" s="24">
        <f t="shared" si="113"/>
        <v>8.1617611868711037</v>
      </c>
      <c r="CV64" s="24">
        <f t="shared" si="113"/>
        <v>8.1617611868711037</v>
      </c>
      <c r="CW64" s="24">
        <f t="shared" si="113"/>
        <v>8.1617611868711037</v>
      </c>
      <c r="CX64" s="24">
        <f t="shared" si="113"/>
        <v>8.1617611868711037</v>
      </c>
      <c r="CY64" s="24">
        <f t="shared" si="113"/>
        <v>8.1617611868711037</v>
      </c>
      <c r="CZ64" s="24">
        <f t="shared" si="21"/>
        <v>8.1617611868711037</v>
      </c>
    </row>
    <row r="65" spans="1:104" s="129" customFormat="1" ht="12.95" customHeight="1" x14ac:dyDescent="0.2">
      <c r="A65" s="129" t="s">
        <v>624</v>
      </c>
      <c r="B65" s="131" t="s">
        <v>646</v>
      </c>
      <c r="C65" s="130">
        <v>40711.542000000001</v>
      </c>
      <c r="D65" s="130"/>
      <c r="E65" s="129">
        <f>(C65-C$7)/C$8</f>
        <v>2903.4657855897412</v>
      </c>
      <c r="F65" s="199">
        <f>ROUND(2*E65,0)/2</f>
        <v>2903.5</v>
      </c>
      <c r="G65" s="130">
        <f>C65-(C$7+F65*C$8)</f>
        <v>-8.1206499962718226E-3</v>
      </c>
      <c r="I65" s="199">
        <f>G65</f>
        <v>-8.1206499962718226E-3</v>
      </c>
      <c r="K65" s="199"/>
      <c r="N65" s="199"/>
      <c r="O65" s="199"/>
      <c r="P65" s="199">
        <f>+D$11+D$12*F65+D$13*F65^2</f>
        <v>5.9685375549069749E-3</v>
      </c>
      <c r="Q65" s="201">
        <f>+C65-15018.5</f>
        <v>25693.042000000001</v>
      </c>
      <c r="S65" s="131">
        <v>0.1</v>
      </c>
      <c r="U65" s="202">
        <f>+$C65-15018.5</f>
        <v>25693.042000000001</v>
      </c>
      <c r="Z65" s="24">
        <f>$F65</f>
        <v>2903.5</v>
      </c>
      <c r="AA65" s="136">
        <f>AB$3+AB$4*Z65+AB$5*Z65^2+AH65</f>
        <v>-3.2548325413984504E-3</v>
      </c>
      <c r="AB65" s="136">
        <f>+$G65-AH65</f>
        <v>1.1027201000336027E-3</v>
      </c>
      <c r="AC65" s="136">
        <f>IF(S65&gt;0,G65-AA65,-9999)</f>
        <v>-4.8658174548733722E-3</v>
      </c>
      <c r="AD65" s="136"/>
      <c r="AE65" s="136">
        <f>+(G65-AA65)^2*$S65</f>
        <v>2.3676179504150386E-6</v>
      </c>
      <c r="AF65" s="24"/>
      <c r="AG65" s="203"/>
      <c r="AH65" s="24">
        <f>$AB$6*($AB$11/AI65*AJ65+$AB$12)</f>
        <v>-9.2233700963054253E-3</v>
      </c>
      <c r="AI65" s="24">
        <f>1+$AB$7*COS(AL65)</f>
        <v>1.1956920554673196</v>
      </c>
      <c r="AJ65" s="24">
        <f>SIN(AL65+RADIANS($AB$9))</f>
        <v>-0.99269603545256913</v>
      </c>
      <c r="AK65" s="24">
        <f>$AB$7*SIN(AL65)</f>
        <v>-0.22738649789944756</v>
      </c>
      <c r="AL65" s="24">
        <f>2*ATAN(AM65)</f>
        <v>-0.8601723404362126</v>
      </c>
      <c r="AM65" s="24">
        <f>SQRT((1+$AB$7)/(1-$AB$7))*TAN(AN65/2)</f>
        <v>-0.45872532228719343</v>
      </c>
      <c r="AN65" s="136">
        <f>$AU65+$AB$7*SIN(AO65)</f>
        <v>-0.64939753879100937</v>
      </c>
      <c r="AO65" s="136">
        <f>$AU65+$AB$7*SIN(AP65)</f>
        <v>-0.64936960354722162</v>
      </c>
      <c r="AP65" s="136">
        <f>$AU65+$AB$7*SIN(AQ65)</f>
        <v>-0.64925269529643537</v>
      </c>
      <c r="AQ65" s="136">
        <f>$AU65+$AB$7*SIN(AR65)</f>
        <v>-0.64876354987505791</v>
      </c>
      <c r="AR65" s="136">
        <f>$AU65+$AB$7*SIN(AS65)</f>
        <v>-0.64671892312841073</v>
      </c>
      <c r="AS65" s="136">
        <f>$AU65+$AB$7*SIN(AT65)</f>
        <v>-0.63820624517177016</v>
      </c>
      <c r="AT65" s="136">
        <f>$AU65+$AB$7*SIN(AU65)</f>
        <v>-0.6033207945825636</v>
      </c>
      <c r="AU65" s="136">
        <f>RADIANS($AB$9)+$AB$18*(F65-AB$15)</f>
        <v>-0.46799220765617378</v>
      </c>
      <c r="AV65" s="136"/>
      <c r="AW65" s="24">
        <f t="shared" si="40"/>
        <v>2903.5</v>
      </c>
      <c r="AX65" s="136">
        <f t="shared" si="41"/>
        <v>-3.2548017442088498E-3</v>
      </c>
      <c r="AY65" s="136">
        <f t="shared" si="42"/>
        <v>-4.8658482520629728E-3</v>
      </c>
      <c r="AZ65" s="136">
        <f t="shared" si="58"/>
        <v>-4.8658482520629728E-3</v>
      </c>
      <c r="BA65" s="136"/>
      <c r="BB65" s="136">
        <f t="shared" si="43"/>
        <v>1.059373439410497E-6</v>
      </c>
      <c r="BC65" s="24"/>
      <c r="BD65" s="203"/>
      <c r="BE65" s="24">
        <f t="shared" si="44"/>
        <v>-9.2233392991158247E-3</v>
      </c>
      <c r="BF65" s="24">
        <f t="shared" si="45"/>
        <v>1.1956950291154878</v>
      </c>
      <c r="BG65" s="24">
        <f t="shared" si="46"/>
        <v>-0.99269445765756437</v>
      </c>
      <c r="BH65" s="24">
        <f t="shared" si="47"/>
        <v>-0.22738393870167789</v>
      </c>
      <c r="BI65" s="24">
        <f t="shared" si="48"/>
        <v>-0.86015926285715871</v>
      </c>
      <c r="BJ65" s="24">
        <f t="shared" si="49"/>
        <v>-0.45871740757097984</v>
      </c>
      <c r="BK65" s="136">
        <f t="shared" si="108"/>
        <v>-0.64938710533554778</v>
      </c>
      <c r="BL65" s="136">
        <f t="shared" si="108"/>
        <v>-0.64932593860026322</v>
      </c>
      <c r="BM65" s="136">
        <f t="shared" si="108"/>
        <v>-0.64906997943423805</v>
      </c>
      <c r="BN65" s="136">
        <f t="shared" si="108"/>
        <v>-0.64799942777050223</v>
      </c>
      <c r="BO65" s="136">
        <f t="shared" si="108"/>
        <v>-0.64353119294238681</v>
      </c>
      <c r="BP65" s="136">
        <f t="shared" si="108"/>
        <v>-0.62504029589981669</v>
      </c>
      <c r="BQ65" s="136">
        <f t="shared" si="108"/>
        <v>-0.55094616942032415</v>
      </c>
      <c r="BR65" s="136">
        <f t="shared" si="51"/>
        <v>-6.563349253009128</v>
      </c>
      <c r="BS65" s="136"/>
      <c r="BT65" s="24">
        <v>58000</v>
      </c>
      <c r="BU65" s="24">
        <f t="shared" si="69"/>
        <v>-1.9505723026889053E-2</v>
      </c>
      <c r="BV65" s="24">
        <f t="shared" si="70"/>
        <v>-1.7125601192093026E-2</v>
      </c>
      <c r="BW65" s="24">
        <f t="shared" si="71"/>
        <v>-2.3801218347960255E-3</v>
      </c>
      <c r="BX65" s="24">
        <f t="shared" si="72"/>
        <v>1.2646144634637533</v>
      </c>
      <c r="BY65" s="24">
        <f t="shared" si="73"/>
        <v>-9.8920508066294544E-2</v>
      </c>
      <c r="BZ65" s="24">
        <f t="shared" si="74"/>
        <v>0.49060448412651586</v>
      </c>
      <c r="CA65" s="24">
        <f t="shared" si="75"/>
        <v>0.25034383044599096</v>
      </c>
      <c r="CB65" s="24">
        <f t="shared" si="110"/>
        <v>6.64653845419768</v>
      </c>
      <c r="CC65" s="24">
        <f t="shared" si="110"/>
        <v>6.6465001681629969</v>
      </c>
      <c r="CD65" s="24">
        <f t="shared" si="110"/>
        <v>6.6463636392929013</v>
      </c>
      <c r="CE65" s="24">
        <f t="shared" si="110"/>
        <v>6.6458768318819343</v>
      </c>
      <c r="CF65" s="24">
        <f t="shared" si="110"/>
        <v>6.6441418018238165</v>
      </c>
      <c r="CG65" s="24">
        <f t="shared" si="110"/>
        <v>6.6379671671838381</v>
      </c>
      <c r="CH65" s="24">
        <f t="shared" si="110"/>
        <v>6.6161049015541478</v>
      </c>
      <c r="CI65" s="24">
        <f t="shared" si="76"/>
        <v>6.5399260561939361</v>
      </c>
      <c r="CK65" s="24">
        <v>58000</v>
      </c>
      <c r="CL65" s="24">
        <f t="shared" si="14"/>
        <v>-8.1973499320266499E-3</v>
      </c>
      <c r="CM65" s="24">
        <f t="shared" si="15"/>
        <v>-1.7125601192093026E-2</v>
      </c>
      <c r="CN65" s="136">
        <f t="shared" si="16"/>
        <v>8.9282512600663763E-3</v>
      </c>
      <c r="CO65" s="24">
        <f t="shared" si="17"/>
        <v>1</v>
      </c>
      <c r="CP65" s="24">
        <f t="shared" si="18"/>
        <v>0.89282512600663755</v>
      </c>
      <c r="CQ65" s="24">
        <f t="shared" si="9"/>
        <v>2.1507766771530927</v>
      </c>
      <c r="CR65" s="24">
        <f t="shared" si="19"/>
        <v>1.8506356170580902</v>
      </c>
      <c r="CS65" s="24">
        <f t="shared" ref="CS65:CY65" si="114">$CZ65+$AY$7*SIN(CT65)</f>
        <v>8.4339619843326794</v>
      </c>
      <c r="CT65" s="24">
        <f t="shared" si="114"/>
        <v>8.4339619843326794</v>
      </c>
      <c r="CU65" s="24">
        <f t="shared" si="114"/>
        <v>8.4339619843326794</v>
      </c>
      <c r="CV65" s="24">
        <f t="shared" si="114"/>
        <v>8.4339619843326794</v>
      </c>
      <c r="CW65" s="24">
        <f t="shared" si="114"/>
        <v>8.4339619843326794</v>
      </c>
      <c r="CX65" s="24">
        <f t="shared" si="114"/>
        <v>8.4339619843326794</v>
      </c>
      <c r="CY65" s="24">
        <f t="shared" si="114"/>
        <v>8.4339619843326794</v>
      </c>
      <c r="CZ65" s="24">
        <f t="shared" si="21"/>
        <v>8.4339619843326794</v>
      </c>
    </row>
    <row r="66" spans="1:104" s="129" customFormat="1" ht="12.95" customHeight="1" x14ac:dyDescent="0.2">
      <c r="A66" s="129" t="s">
        <v>624</v>
      </c>
      <c r="B66" s="131" t="s">
        <v>646</v>
      </c>
      <c r="C66" s="130">
        <v>40720.58</v>
      </c>
      <c r="D66" s="130"/>
      <c r="E66" s="129">
        <f>(C66-C$7)/C$8</f>
        <v>2941.545229978713</v>
      </c>
      <c r="F66" s="199">
        <f>ROUND(2*E66,0)/2</f>
        <v>2941.5</v>
      </c>
      <c r="G66" s="130">
        <f>C66-(C$7+F66*C$8)</f>
        <v>1.0735150004620664E-2</v>
      </c>
      <c r="I66" s="199">
        <f>G66</f>
        <v>1.0735150004620664E-2</v>
      </c>
      <c r="K66" s="199"/>
      <c r="N66" s="199"/>
      <c r="O66" s="199"/>
      <c r="P66" s="199">
        <f>+D$11+D$12*F66+D$13*F66^2</f>
        <v>5.9275028749069753E-3</v>
      </c>
      <c r="Q66" s="201">
        <f>+C66-15018.5</f>
        <v>25702.080000000002</v>
      </c>
      <c r="S66" s="131">
        <v>0.1</v>
      </c>
      <c r="U66" s="202">
        <f>+$C66-15018.5</f>
        <v>25702.080000000002</v>
      </c>
      <c r="Z66" s="24">
        <f>$F66</f>
        <v>2941.5</v>
      </c>
      <c r="AA66" s="136">
        <f>AB$3+AB$4*Z66+AB$5*Z66^2+AH66</f>
        <v>-3.2769205776794616E-3</v>
      </c>
      <c r="AB66" s="136">
        <f>+$G66-AH66</f>
        <v>1.9939573457207101E-2</v>
      </c>
      <c r="AC66" s="136">
        <f>IF(S66&gt;0,G66-AA66,-9999)</f>
        <v>1.4012070582300126E-2</v>
      </c>
      <c r="AD66" s="136"/>
      <c r="AE66" s="136">
        <f>+(G66-AA66)^2*$S66</f>
        <v>1.963381220033606E-5</v>
      </c>
      <c r="AF66" s="24"/>
      <c r="AG66" s="203"/>
      <c r="AH66" s="24">
        <f>$AB$6*($AB$11/AI66*AJ66+$AB$12)</f>
        <v>-9.2044234525864368E-3</v>
      </c>
      <c r="AI66" s="24">
        <f>1+$AB$7*COS(AL66)</f>
        <v>1.1974986578196387</v>
      </c>
      <c r="AJ66" s="24">
        <f>SIN(AL66+RADIANS($AB$9))</f>
        <v>-0.99170267522096223</v>
      </c>
      <c r="AK66" s="24">
        <f>$AB$7*SIN(AL66)</f>
        <v>-0.22581913151777294</v>
      </c>
      <c r="AL66" s="24">
        <f>2*ATAN(AM66)</f>
        <v>-0.85219983230330065</v>
      </c>
      <c r="AM66" s="24">
        <f>SQRT((1+$AB$7)/(1-$AB$7))*TAN(AN66/2)</f>
        <v>-0.45390902662422966</v>
      </c>
      <c r="AN66" s="136">
        <f>$AU66+$AB$7*SIN(AO66)</f>
        <v>-0.64304177046411359</v>
      </c>
      <c r="AO66" s="136">
        <f>$AU66+$AB$7*SIN(AP66)</f>
        <v>-0.64301335176120245</v>
      </c>
      <c r="AP66" s="136">
        <f>$AU66+$AB$7*SIN(AQ66)</f>
        <v>-0.64289498903413722</v>
      </c>
      <c r="AQ66" s="136">
        <f>$AU66+$AB$7*SIN(AR66)</f>
        <v>-0.64240212596383828</v>
      </c>
      <c r="AR66" s="136">
        <f>$AU66+$AB$7*SIN(AS66)</f>
        <v>-0.64035179126397312</v>
      </c>
      <c r="AS66" s="136">
        <f>$AU66+$AB$7*SIN(AT66)</f>
        <v>-0.63185560872952873</v>
      </c>
      <c r="AT66" s="136">
        <f>$AU66+$AB$7*SIN(AU66)</f>
        <v>-0.5971917693421942</v>
      </c>
      <c r="AU66" s="136">
        <f>RADIANS($AB$9)+$AB$18*(F66-AB$15)</f>
        <v>-0.46315885355879427</v>
      </c>
      <c r="AV66" s="136"/>
      <c r="AW66" s="24">
        <f t="shared" si="40"/>
        <v>2941.5</v>
      </c>
      <c r="AX66" s="136">
        <f t="shared" si="41"/>
        <v>-3.2768872184732985E-3</v>
      </c>
      <c r="AY66" s="136">
        <f t="shared" si="42"/>
        <v>1.4012037223093961E-2</v>
      </c>
      <c r="AZ66" s="136">
        <f t="shared" si="58"/>
        <v>1.4012037223093961E-2</v>
      </c>
      <c r="BA66" s="136"/>
      <c r="BB66" s="136">
        <f t="shared" si="43"/>
        <v>1.0737989842593671E-6</v>
      </c>
      <c r="BC66" s="24"/>
      <c r="BD66" s="203"/>
      <c r="BE66" s="24">
        <f t="shared" si="44"/>
        <v>-9.2043900933802738E-3</v>
      </c>
      <c r="BF66" s="24">
        <f t="shared" si="45"/>
        <v>1.197501799149604</v>
      </c>
      <c r="BG66" s="24">
        <f t="shared" si="46"/>
        <v>-0.99170088683988211</v>
      </c>
      <c r="BH66" s="24">
        <f t="shared" si="47"/>
        <v>-0.22581638411034197</v>
      </c>
      <c r="BI66" s="24">
        <f t="shared" si="48"/>
        <v>-0.85218592139569305</v>
      </c>
      <c r="BJ66" s="24">
        <f t="shared" si="49"/>
        <v>-0.45390063814108267</v>
      </c>
      <c r="BK66" s="136">
        <f t="shared" si="108"/>
        <v>-0.64303068891291348</v>
      </c>
      <c r="BL66" s="136">
        <f t="shared" si="108"/>
        <v>-0.64296719630853205</v>
      </c>
      <c r="BM66" s="136">
        <f t="shared" si="108"/>
        <v>-0.64270277583319646</v>
      </c>
      <c r="BN66" s="136">
        <f t="shared" si="108"/>
        <v>-0.64160213608141736</v>
      </c>
      <c r="BO66" s="136">
        <f t="shared" si="108"/>
        <v>-0.63703044183630264</v>
      </c>
      <c r="BP66" s="136">
        <f t="shared" si="108"/>
        <v>-0.61820334031382329</v>
      </c>
      <c r="BQ66" s="136">
        <f t="shared" si="108"/>
        <v>-0.54312633087397855</v>
      </c>
      <c r="BR66" s="136">
        <f t="shared" si="51"/>
        <v>-6.5530056227055882</v>
      </c>
      <c r="BS66" s="136"/>
      <c r="BT66" s="24">
        <v>59000</v>
      </c>
      <c r="BU66" s="24">
        <f t="shared" ref="BU66:BU82" si="115">AB$3+AB$4*BT66+AB$5*BT66^2+BW66</f>
        <v>-1.7588944897730701E-2</v>
      </c>
      <c r="BV66" s="24">
        <f t="shared" ref="BV66:BV82" si="116">AB$3+AB$4*BT66+AB$5*BT66^2</f>
        <v>-1.6871601192093022E-2</v>
      </c>
      <c r="BW66" s="24">
        <f t="shared" ref="BW66:BW82" si="117">$AB$6*($AB$11/BX66*BY66+$AB$12)</f>
        <v>-7.173437056376791E-4</v>
      </c>
      <c r="BX66" s="24">
        <f t="shared" ref="BX66:BX82" si="118">1+$AB$7*COS(BZ66)</f>
        <v>1.2259075613504866</v>
      </c>
      <c r="BY66" s="24">
        <f t="shared" ref="BY66:BY82" si="119">SIN(BZ66+RADIANS($AB$9))</f>
        <v>0.1281085677985829</v>
      </c>
      <c r="BZ66" s="24">
        <f t="shared" ref="BZ66:BZ82" si="120">2*ATAN(CA66)</f>
        <v>0.71814863077311231</v>
      </c>
      <c r="CA66" s="24">
        <f t="shared" ref="CA66:CA82" si="121">SQRT((1+$AB$7)/(1-$AB$7))*TAN(CB66/2)</f>
        <v>0.37534638466281894</v>
      </c>
      <c r="CB66" s="24">
        <f t="shared" si="110"/>
        <v>6.8207152177696679</v>
      </c>
      <c r="CC66" s="24">
        <f t="shared" si="110"/>
        <v>6.8206798668718323</v>
      </c>
      <c r="CD66" s="24">
        <f t="shared" si="110"/>
        <v>6.8205426930470914</v>
      </c>
      <c r="CE66" s="24">
        <f t="shared" si="110"/>
        <v>6.8200105168233529</v>
      </c>
      <c r="CF66" s="24">
        <f t="shared" si="110"/>
        <v>6.817947490948403</v>
      </c>
      <c r="CG66" s="24">
        <f t="shared" si="110"/>
        <v>6.8099736361505814</v>
      </c>
      <c r="CH66" s="24">
        <f t="shared" si="110"/>
        <v>6.7794909492971538</v>
      </c>
      <c r="CI66" s="24">
        <f t="shared" ref="CI66:CI82" si="122">RADIANS($AB$9)+$AB$18*(BT66-AB$15)</f>
        <v>6.6671195850723599</v>
      </c>
      <c r="CK66" s="24">
        <v>59000</v>
      </c>
      <c r="CL66" s="24">
        <f t="shared" si="14"/>
        <v>-7.0611562821719914E-3</v>
      </c>
      <c r="CM66" s="24">
        <f t="shared" si="15"/>
        <v>-1.6871601192093022E-2</v>
      </c>
      <c r="CN66" s="136">
        <f t="shared" si="16"/>
        <v>9.8104449099210306E-3</v>
      </c>
      <c r="CO66" s="24">
        <f t="shared" si="17"/>
        <v>1</v>
      </c>
      <c r="CP66" s="24">
        <f t="shared" si="18"/>
        <v>0.98104449099210311</v>
      </c>
      <c r="CQ66" s="24">
        <f t="shared" ref="CQ66:CQ82" si="123">2*ATAN(CR66)</f>
        <v>2.4229774746146719</v>
      </c>
      <c r="CR66" s="24">
        <f t="shared" si="19"/>
        <v>2.662317881345849</v>
      </c>
      <c r="CS66" s="24">
        <f t="shared" ref="CS66:CY66" si="124">$CZ66+$AY$7*SIN(CT66)</f>
        <v>8.7061627817942586</v>
      </c>
      <c r="CT66" s="24">
        <f t="shared" si="124"/>
        <v>8.7061627817942586</v>
      </c>
      <c r="CU66" s="24">
        <f t="shared" si="124"/>
        <v>8.7061627817942586</v>
      </c>
      <c r="CV66" s="24">
        <f t="shared" si="124"/>
        <v>8.7061627817942586</v>
      </c>
      <c r="CW66" s="24">
        <f t="shared" si="124"/>
        <v>8.7061627817942586</v>
      </c>
      <c r="CX66" s="24">
        <f t="shared" si="124"/>
        <v>8.7061627817942586</v>
      </c>
      <c r="CY66" s="24">
        <f t="shared" si="124"/>
        <v>8.7061627817942586</v>
      </c>
      <c r="CZ66" s="24">
        <f t="shared" si="21"/>
        <v>8.7061627817942586</v>
      </c>
    </row>
    <row r="67" spans="1:104" s="129" customFormat="1" ht="12.95" customHeight="1" x14ac:dyDescent="0.2">
      <c r="A67" s="129" t="s">
        <v>624</v>
      </c>
      <c r="B67" s="131"/>
      <c r="C67" s="130">
        <v>40725.425999999999</v>
      </c>
      <c r="D67" s="130"/>
      <c r="E67" s="129">
        <f>(C67-C$7)/C$8</f>
        <v>2961.9626882116031</v>
      </c>
      <c r="F67" s="199">
        <f>ROUND(2*E67,0)/2</f>
        <v>2962</v>
      </c>
      <c r="G67" s="130">
        <f>C67-(C$7+F67*C$8)</f>
        <v>-8.8557999988552183E-3</v>
      </c>
      <c r="I67" s="199">
        <f>G67</f>
        <v>-8.8557999988552183E-3</v>
      </c>
      <c r="K67" s="199"/>
      <c r="N67" s="199"/>
      <c r="O67" s="199"/>
      <c r="P67" s="199">
        <f>+D$11+D$12*F67+D$13*F67^2</f>
        <v>5.9053801359069749E-3</v>
      </c>
      <c r="Q67" s="201">
        <f>+C67-15018.5</f>
        <v>25706.925999999999</v>
      </c>
      <c r="S67" s="131">
        <v>0.1</v>
      </c>
      <c r="U67" s="202">
        <f>+$C67-15018.5</f>
        <v>25706.925999999999</v>
      </c>
      <c r="Z67" s="24">
        <f>$F67</f>
        <v>2962</v>
      </c>
      <c r="AA67" s="136">
        <f>AB$3+AB$4*Z67+AB$5*Z67^2+AH67</f>
        <v>-3.2886555486785572E-3</v>
      </c>
      <c r="AB67" s="136">
        <f>+$G67-AH67</f>
        <v>3.3823568573031378E-4</v>
      </c>
      <c r="AC67" s="136">
        <f>IF(S67&gt;0,G67-AA67,-9999)</f>
        <v>-5.5671444501766611E-3</v>
      </c>
      <c r="AD67" s="136"/>
      <c r="AE67" s="136">
        <f>+(G67-AA67)^2*$S67</f>
        <v>3.0993097329132797E-6</v>
      </c>
      <c r="AF67" s="24"/>
      <c r="AG67" s="203"/>
      <c r="AH67" s="24">
        <f>$AB$6*($AB$11/AI67*AJ67+$AB$12)</f>
        <v>-9.1940356845855321E-3</v>
      </c>
      <c r="AI67" s="24">
        <f>1+$AB$7*COS(AL67)</f>
        <v>1.1984703138130597</v>
      </c>
      <c r="AJ67" s="24">
        <f>SIN(AL67+RADIANS($AB$9))</f>
        <v>-0.99113927799078783</v>
      </c>
      <c r="AK67" s="24">
        <f>$AB$7*SIN(AL67)</f>
        <v>-0.22496562967472522</v>
      </c>
      <c r="AL67" s="24">
        <f>2*ATAN(AM67)</f>
        <v>-0.84788888582827882</v>
      </c>
      <c r="AM67" s="24">
        <f>SQRT((1+$AB$7)/(1-$AB$7))*TAN(AN67/2)</f>
        <v>-0.45131199078606238</v>
      </c>
      <c r="AN67" s="136">
        <f>$AU67+$AB$7*SIN(AO67)</f>
        <v>-0.63960902149338317</v>
      </c>
      <c r="AO67" s="136">
        <f>$AU67+$AB$7*SIN(AP67)</f>
        <v>-0.63958034370936678</v>
      </c>
      <c r="AP67" s="136">
        <f>$AU67+$AB$7*SIN(AQ67)</f>
        <v>-0.63946120764878889</v>
      </c>
      <c r="AQ67" s="136">
        <f>$AU67+$AB$7*SIN(AR67)</f>
        <v>-0.63896639390306575</v>
      </c>
      <c r="AR67" s="136">
        <f>$AU67+$AB$7*SIN(AS67)</f>
        <v>-0.63691320163618936</v>
      </c>
      <c r="AS67" s="136">
        <f>$AU67+$AB$7*SIN(AT67)</f>
        <v>-0.62842664860476893</v>
      </c>
      <c r="AT67" s="136">
        <f>$AU67+$AB$7*SIN(AU67)</f>
        <v>-0.59388401935211221</v>
      </c>
      <c r="AU67" s="136">
        <f>RADIANS($AB$9)+$AB$18*(F67-AB$15)</f>
        <v>-0.46055138621678626</v>
      </c>
      <c r="AV67" s="136"/>
      <c r="AW67" s="24">
        <f t="shared" si="40"/>
        <v>2962</v>
      </c>
      <c r="AX67" s="136">
        <f t="shared" si="41"/>
        <v>-3.2886207434919337E-3</v>
      </c>
      <c r="AY67" s="136">
        <f t="shared" si="42"/>
        <v>-5.5671792553632846E-3</v>
      </c>
      <c r="AZ67" s="136">
        <f t="shared" si="58"/>
        <v>-5.5671792553632846E-3</v>
      </c>
      <c r="BA67" s="136"/>
      <c r="BB67" s="136">
        <f t="shared" si="43"/>
        <v>1.081502639452544E-6</v>
      </c>
      <c r="BC67" s="24"/>
      <c r="BD67" s="203"/>
      <c r="BE67" s="24">
        <f t="shared" si="44"/>
        <v>-9.1940008793989086E-3</v>
      </c>
      <c r="BF67" s="24">
        <f t="shared" si="45"/>
        <v>1.1984735476425918</v>
      </c>
      <c r="BG67" s="24">
        <f t="shared" si="46"/>
        <v>-0.99113736852284318</v>
      </c>
      <c r="BH67" s="24">
        <f t="shared" si="47"/>
        <v>-0.22496277666797193</v>
      </c>
      <c r="BI67" s="24">
        <f t="shared" si="48"/>
        <v>-0.84787451096558286</v>
      </c>
      <c r="BJ67" s="24">
        <f t="shared" si="49"/>
        <v>-0.45130333942869816</v>
      </c>
      <c r="BK67" s="136">
        <f t="shared" si="108"/>
        <v>-0.63959757963589037</v>
      </c>
      <c r="BL67" s="136">
        <f t="shared" si="108"/>
        <v>-0.63953280955796976</v>
      </c>
      <c r="BM67" s="136">
        <f t="shared" si="108"/>
        <v>-0.63926375986336315</v>
      </c>
      <c r="BN67" s="136">
        <f t="shared" si="108"/>
        <v>-0.63814672441420894</v>
      </c>
      <c r="BO67" s="136">
        <f t="shared" si="108"/>
        <v>-0.63351888532154277</v>
      </c>
      <c r="BP67" s="136">
        <f t="shared" si="108"/>
        <v>-0.61451011786294218</v>
      </c>
      <c r="BQ67" s="136">
        <f t="shared" si="108"/>
        <v>-0.5389041605802527</v>
      </c>
      <c r="BR67" s="136">
        <f t="shared" si="51"/>
        <v>-6.5474255063576257</v>
      </c>
      <c r="BS67" s="136"/>
      <c r="BT67" s="24">
        <v>60000</v>
      </c>
      <c r="BU67" s="24">
        <f t="shared" si="115"/>
        <v>-1.5684449242175529E-2</v>
      </c>
      <c r="BV67" s="24">
        <f t="shared" si="116"/>
        <v>-1.6593601192093035E-2</v>
      </c>
      <c r="BW67" s="24">
        <f t="shared" si="117"/>
        <v>9.0915194991750693E-4</v>
      </c>
      <c r="BX67" s="24">
        <f t="shared" si="118"/>
        <v>1.1792899361073403</v>
      </c>
      <c r="BY67" s="24">
        <f t="shared" si="119"/>
        <v>0.33401829331227062</v>
      </c>
      <c r="BZ67" s="24">
        <f t="shared" si="120"/>
        <v>0.93025054662098217</v>
      </c>
      <c r="CA67" s="24">
        <f t="shared" si="121"/>
        <v>0.50184844742485701</v>
      </c>
      <c r="CB67" s="24">
        <f t="shared" si="110"/>
        <v>6.9888755588000988</v>
      </c>
      <c r="CC67" s="24">
        <f t="shared" si="110"/>
        <v>6.9888520478183818</v>
      </c>
      <c r="CD67" s="24">
        <f t="shared" si="110"/>
        <v>6.9887490937563923</v>
      </c>
      <c r="CE67" s="24">
        <f t="shared" si="110"/>
        <v>6.9882983665094436</v>
      </c>
      <c r="CF67" s="24">
        <f t="shared" si="110"/>
        <v>6.9863271380708847</v>
      </c>
      <c r="CG67" s="24">
        <f t="shared" si="110"/>
        <v>6.9777444132253317</v>
      </c>
      <c r="CH67" s="24">
        <f t="shared" si="110"/>
        <v>6.9410614809622242</v>
      </c>
      <c r="CI67" s="24">
        <f t="shared" si="122"/>
        <v>6.7943131139507846</v>
      </c>
      <c r="CK67" s="24">
        <v>60000</v>
      </c>
      <c r="CL67" s="24">
        <f t="shared" ref="CL67:CL82" si="125">AB$3+AB$4*CK67+AB$5*CK67^2+CN67</f>
        <v>-6.6233735605719622E-3</v>
      </c>
      <c r="CM67" s="24">
        <f t="shared" ref="CM67:CM82" si="126">AB$3+AB$4*CK67+AB$5*CK67^2</f>
        <v>-1.6593601192093035E-2</v>
      </c>
      <c r="CN67" s="136">
        <f t="shared" ref="CN67:CN82" si="127">$AY$6*($AY$11/CO67*CP67+$AY$12)</f>
        <v>9.9702276315210732E-3</v>
      </c>
      <c r="CO67" s="24">
        <f t="shared" ref="CO67:CO82" si="128">1+$AY$7*COS(CQ67)</f>
        <v>1</v>
      </c>
      <c r="CP67" s="24">
        <f t="shared" ref="CP67:CP82" si="129">SIN(CQ67+RADIANS($AY$9))</f>
        <v>0.99702276315210725</v>
      </c>
      <c r="CQ67" s="24">
        <f t="shared" si="123"/>
        <v>2.6951782720762498</v>
      </c>
      <c r="CR67" s="24">
        <f t="shared" ref="CR67:CR82" si="130">SQRT((1+$AY$7)/(1-$AY$7))*TAN(CS67/2)</f>
        <v>4.4054917054471598</v>
      </c>
      <c r="CS67" s="24">
        <f t="shared" ref="CS67:CY67" si="131">$CZ67+$AY$7*SIN(CT67)</f>
        <v>8.9783635792558361</v>
      </c>
      <c r="CT67" s="24">
        <f t="shared" si="131"/>
        <v>8.9783635792558361</v>
      </c>
      <c r="CU67" s="24">
        <f t="shared" si="131"/>
        <v>8.9783635792558361</v>
      </c>
      <c r="CV67" s="24">
        <f t="shared" si="131"/>
        <v>8.9783635792558361</v>
      </c>
      <c r="CW67" s="24">
        <f t="shared" si="131"/>
        <v>8.9783635792558361</v>
      </c>
      <c r="CX67" s="24">
        <f t="shared" si="131"/>
        <v>8.9783635792558361</v>
      </c>
      <c r="CY67" s="24">
        <f t="shared" si="131"/>
        <v>8.9783635792558361</v>
      </c>
      <c r="CZ67" s="24">
        <f t="shared" ref="CZ67:CZ82" si="132">RADIANS($AY$9)+$AY$18*(CK67-AY$15)</f>
        <v>8.9783635792558361</v>
      </c>
    </row>
    <row r="68" spans="1:104" s="129" customFormat="1" ht="12.95" customHeight="1" x14ac:dyDescent="0.2">
      <c r="A68" s="129" t="s">
        <v>624</v>
      </c>
      <c r="B68" s="131" t="s">
        <v>646</v>
      </c>
      <c r="C68" s="130">
        <v>40731.468999999997</v>
      </c>
      <c r="D68" s="130"/>
      <c r="E68" s="129">
        <f>(C68-C$7)/C$8</f>
        <v>2987.4234187319021</v>
      </c>
      <c r="F68" s="199">
        <f>ROUND(2*E68,0)/2</f>
        <v>2987.5</v>
      </c>
      <c r="G68" s="130">
        <f>C68-(C$7+F68*C$8)</f>
        <v>-1.817624999966938E-2</v>
      </c>
      <c r="I68" s="199">
        <f>G68</f>
        <v>-1.817624999966938E-2</v>
      </c>
      <c r="K68" s="199"/>
      <c r="N68" s="199"/>
      <c r="O68" s="199"/>
      <c r="P68" s="199">
        <f>+D$11+D$12*F68+D$13*F68^2</f>
        <v>5.8778756829069752E-3</v>
      </c>
      <c r="Q68" s="201">
        <f>+C68-15018.5</f>
        <v>25712.968999999997</v>
      </c>
      <c r="S68" s="131">
        <v>0.1</v>
      </c>
      <c r="U68" s="202">
        <f>+$C68-15018.5</f>
        <v>25712.968999999997</v>
      </c>
      <c r="Z68" s="24">
        <f>$F68</f>
        <v>2987.5</v>
      </c>
      <c r="AA68" s="136">
        <f>AB$3+AB$4*Z68+AB$5*Z68^2+AH68</f>
        <v>-3.3030754897391389E-3</v>
      </c>
      <c r="AB68" s="136">
        <f>+$G68-AH68</f>
        <v>-8.9952988270232664E-3</v>
      </c>
      <c r="AC68" s="136">
        <f>IF(S68&gt;0,G68-AA68,-9999)</f>
        <v>-1.4873174509930242E-2</v>
      </c>
      <c r="AD68" s="136"/>
      <c r="AE68" s="136">
        <f>+(G68-AA68)^2*$S68</f>
        <v>2.2121132000283869E-5</v>
      </c>
      <c r="AF68" s="24"/>
      <c r="AG68" s="203"/>
      <c r="AH68" s="24">
        <f>$AB$6*($AB$11/AI68*AJ68+$AB$12)</f>
        <v>-9.1809511726461141E-3</v>
      </c>
      <c r="AI68" s="24">
        <f>1+$AB$7*COS(AL68)</f>
        <v>1.1996759928118301</v>
      </c>
      <c r="AJ68" s="24">
        <f>SIN(AL68+RADIANS($AB$9))</f>
        <v>-0.99041141460789128</v>
      </c>
      <c r="AK68" s="24">
        <f>$AB$7*SIN(AL68)</f>
        <v>-0.22389617659667604</v>
      </c>
      <c r="AL68" s="24">
        <f>2*ATAN(AM68)</f>
        <v>-0.84251673750882761</v>
      </c>
      <c r="AM68" s="24">
        <f>SQRT((1+$AB$7)/(1-$AB$7))*TAN(AN68/2)</f>
        <v>-0.44808271723591026</v>
      </c>
      <c r="AN68" s="136">
        <f>$AU68+$AB$7*SIN(AO68)</f>
        <v>-0.635335136076839</v>
      </c>
      <c r="AO68" s="136">
        <f>$AU68+$AB$7*SIN(AP68)</f>
        <v>-0.63530613786785428</v>
      </c>
      <c r="AP68" s="136">
        <f>$AU68+$AB$7*SIN(AQ68)</f>
        <v>-0.63518605138364992</v>
      </c>
      <c r="AQ68" s="136">
        <f>$AU68+$AB$7*SIN(AR68)</f>
        <v>-0.63468886604883168</v>
      </c>
      <c r="AR68" s="136">
        <f>$AU68+$AB$7*SIN(AS68)</f>
        <v>-0.63263233826185494</v>
      </c>
      <c r="AS68" s="136">
        <f>$AU68+$AB$7*SIN(AT68)</f>
        <v>-0.62415847910233002</v>
      </c>
      <c r="AT68" s="136">
        <f>$AU68+$AB$7*SIN(AU68)</f>
        <v>-0.58976823648515464</v>
      </c>
      <c r="AU68" s="136">
        <f>RADIANS($AB$9)+$AB$18*(F68-AB$15)</f>
        <v>-0.45730795123038614</v>
      </c>
      <c r="AV68" s="136"/>
      <c r="AW68" s="24">
        <f t="shared" si="40"/>
        <v>2987.5</v>
      </c>
      <c r="AX68" s="136">
        <f t="shared" si="41"/>
        <v>-3.3030388217223129E-3</v>
      </c>
      <c r="AY68" s="136">
        <f t="shared" si="42"/>
        <v>-1.4873211177947068E-2</v>
      </c>
      <c r="AZ68" s="136">
        <f t="shared" si="58"/>
        <v>-1.4873211177947068E-2</v>
      </c>
      <c r="BA68" s="136"/>
      <c r="BB68" s="136">
        <f t="shared" si="43"/>
        <v>1.0910065457804726E-6</v>
      </c>
      <c r="BC68" s="24"/>
      <c r="BD68" s="203"/>
      <c r="BE68" s="24">
        <f t="shared" si="44"/>
        <v>-9.1809145046292881E-3</v>
      </c>
      <c r="BF68" s="24">
        <f t="shared" si="45"/>
        <v>1.1996793436787392</v>
      </c>
      <c r="BG68" s="24">
        <f t="shared" si="46"/>
        <v>-0.99040934691804605</v>
      </c>
      <c r="BH68" s="24">
        <f t="shared" si="47"/>
        <v>-0.22389318816799225</v>
      </c>
      <c r="BI68" s="24">
        <f t="shared" si="48"/>
        <v>-0.84250177124489845</v>
      </c>
      <c r="BJ68" s="24">
        <f t="shared" si="49"/>
        <v>-0.44807373168489595</v>
      </c>
      <c r="BK68" s="136">
        <f t="shared" si="108"/>
        <v>-0.63532323545866576</v>
      </c>
      <c r="BL68" s="136">
        <f t="shared" si="108"/>
        <v>-0.6352568541105782</v>
      </c>
      <c r="BM68" s="136">
        <f t="shared" si="108"/>
        <v>-0.63498198339481438</v>
      </c>
      <c r="BN68" s="136">
        <f t="shared" si="108"/>
        <v>-0.63384439533227088</v>
      </c>
      <c r="BO68" s="136">
        <f t="shared" si="108"/>
        <v>-0.6291464031701306</v>
      </c>
      <c r="BP68" s="136">
        <f t="shared" si="108"/>
        <v>-0.6099114033688553</v>
      </c>
      <c r="BQ68" s="136">
        <f t="shared" si="108"/>
        <v>-0.53364879349939232</v>
      </c>
      <c r="BR68" s="136">
        <f t="shared" si="51"/>
        <v>-6.5404843860223556</v>
      </c>
      <c r="BS68" s="136"/>
      <c r="BT68" s="24">
        <v>61000</v>
      </c>
      <c r="BU68" s="24">
        <f t="shared" si="115"/>
        <v>-1.384531228686235E-2</v>
      </c>
      <c r="BV68" s="24">
        <f t="shared" si="116"/>
        <v>-1.6291601192093032E-2</v>
      </c>
      <c r="BW68" s="24">
        <f t="shared" si="117"/>
        <v>2.4462889052306821E-3</v>
      </c>
      <c r="BX68" s="24">
        <f t="shared" si="118"/>
        <v>1.1292069003512419</v>
      </c>
      <c r="BY68" s="24">
        <f t="shared" si="119"/>
        <v>0.51057421610339337</v>
      </c>
      <c r="BZ68" s="24">
        <f t="shared" si="120"/>
        <v>1.125539514258856</v>
      </c>
      <c r="CA68" s="24">
        <f t="shared" si="121"/>
        <v>0.63081471051427007</v>
      </c>
      <c r="CB68" s="24">
        <f t="shared" si="110"/>
        <v>7.1502304857400691</v>
      </c>
      <c r="CC68" s="24">
        <f t="shared" si="110"/>
        <v>7.1502189785862811</v>
      </c>
      <c r="CD68" s="24">
        <f t="shared" si="110"/>
        <v>7.1501597043227294</v>
      </c>
      <c r="CE68" s="24">
        <f t="shared" si="110"/>
        <v>7.1498544434258822</v>
      </c>
      <c r="CF68" s="24">
        <f t="shared" si="110"/>
        <v>7.1482840913943404</v>
      </c>
      <c r="CG68" s="24">
        <f t="shared" si="110"/>
        <v>7.1402509655162696</v>
      </c>
      <c r="CH68" s="24">
        <f t="shared" si="110"/>
        <v>7.1002610881345811</v>
      </c>
      <c r="CI68" s="24">
        <f t="shared" si="122"/>
        <v>6.9215066428292094</v>
      </c>
      <c r="CK68" s="24">
        <v>61000</v>
      </c>
      <c r="CL68" s="24">
        <f t="shared" si="125"/>
        <v>-6.8957676744091229E-3</v>
      </c>
      <c r="CM68" s="24">
        <f t="shared" si="126"/>
        <v>-1.6291601192093032E-2</v>
      </c>
      <c r="CN68" s="136">
        <f t="shared" si="127"/>
        <v>9.3958335176839089E-3</v>
      </c>
      <c r="CO68" s="24">
        <f t="shared" si="128"/>
        <v>1</v>
      </c>
      <c r="CP68" s="24">
        <f t="shared" si="129"/>
        <v>0.93958335176839092</v>
      </c>
      <c r="CQ68" s="24">
        <f t="shared" si="123"/>
        <v>2.9673790695378268</v>
      </c>
      <c r="CR68" s="24">
        <f t="shared" si="130"/>
        <v>11.451110743120873</v>
      </c>
      <c r="CS68" s="24">
        <f t="shared" ref="CS68:CY68" si="133">$CZ68+$AY$7*SIN(CT68)</f>
        <v>9.2505643767174135</v>
      </c>
      <c r="CT68" s="24">
        <f t="shared" si="133"/>
        <v>9.2505643767174135</v>
      </c>
      <c r="CU68" s="24">
        <f t="shared" si="133"/>
        <v>9.2505643767174135</v>
      </c>
      <c r="CV68" s="24">
        <f t="shared" si="133"/>
        <v>9.2505643767174135</v>
      </c>
      <c r="CW68" s="24">
        <f t="shared" si="133"/>
        <v>9.2505643767174135</v>
      </c>
      <c r="CX68" s="24">
        <f t="shared" si="133"/>
        <v>9.2505643767174135</v>
      </c>
      <c r="CY68" s="24">
        <f t="shared" si="133"/>
        <v>9.2505643767174135</v>
      </c>
      <c r="CZ68" s="24">
        <f t="shared" si="132"/>
        <v>9.2505643767174135</v>
      </c>
    </row>
    <row r="69" spans="1:104" s="129" customFormat="1" ht="12.95" customHeight="1" x14ac:dyDescent="0.2">
      <c r="A69" s="129" t="s">
        <v>624</v>
      </c>
      <c r="B69" s="131"/>
      <c r="C69" s="130">
        <v>40735.402000000002</v>
      </c>
      <c r="D69" s="130"/>
      <c r="E69" s="129">
        <f>(C69-C$7)/C$8</f>
        <v>3003.9941705334058</v>
      </c>
      <c r="F69" s="199">
        <f>ROUND(2*E69,0)/2</f>
        <v>3004</v>
      </c>
      <c r="G69" s="130">
        <f>C69-(C$7+F69*C$8)</f>
        <v>-1.3835999925504439E-3</v>
      </c>
      <c r="I69" s="199">
        <f>G69</f>
        <v>-1.3835999925504439E-3</v>
      </c>
      <c r="K69" s="199"/>
      <c r="N69" s="199"/>
      <c r="O69" s="199"/>
      <c r="P69" s="199">
        <f>+D$11+D$12*F69+D$13*F69^2</f>
        <v>5.8600869999069745E-3</v>
      </c>
      <c r="Q69" s="201">
        <f>+C69-15018.5</f>
        <v>25716.902000000002</v>
      </c>
      <c r="S69" s="131">
        <v>0.1</v>
      </c>
      <c r="U69" s="202">
        <f>+$C69-15018.5</f>
        <v>25716.902000000002</v>
      </c>
      <c r="Z69" s="24">
        <f>$F69</f>
        <v>3004</v>
      </c>
      <c r="AA69" s="136">
        <f>AB$3+AB$4*Z69+AB$5*Z69^2+AH69</f>
        <v>-3.3123012401344376E-3</v>
      </c>
      <c r="AB69" s="136">
        <f>+$G69-AH69</f>
        <v>7.7887882474909683E-3</v>
      </c>
      <c r="AC69" s="136">
        <f>IF(S69&gt;0,G69-AA69,-9999)</f>
        <v>1.9287012475839938E-3</v>
      </c>
      <c r="AD69" s="136"/>
      <c r="AE69" s="136">
        <f>+(G69-AA69)^2*$S69</f>
        <v>3.7198885024320539E-7</v>
      </c>
      <c r="AF69" s="24"/>
      <c r="AG69" s="203"/>
      <c r="AH69" s="24">
        <f>$AB$6*($AB$11/AI69*AJ69+$AB$12)</f>
        <v>-9.1723882400414122E-3</v>
      </c>
      <c r="AI69" s="24">
        <f>1+$AB$7*COS(AL69)</f>
        <v>1.2004543535159367</v>
      </c>
      <c r="AJ69" s="24">
        <f>SIN(AL69+RADIANS($AB$9))</f>
        <v>-0.98992439708464686</v>
      </c>
      <c r="AK69" s="24">
        <f>$AB$7*SIN(AL69)</f>
        <v>-0.22319957920325001</v>
      </c>
      <c r="AL69" s="24">
        <f>2*ATAN(AM69)</f>
        <v>-0.83903488867598763</v>
      </c>
      <c r="AM69" s="24">
        <f>SQRT((1+$AB$7)/(1-$AB$7))*TAN(AN69/2)</f>
        <v>-0.44599388063099815</v>
      </c>
      <c r="AN69" s="136">
        <f>$AU69+$AB$7*SIN(AO69)</f>
        <v>-0.63256739335223422</v>
      </c>
      <c r="AO69" s="136">
        <f>$AU69+$AB$7*SIN(AP69)</f>
        <v>-0.63253818896793013</v>
      </c>
      <c r="AP69" s="136">
        <f>$AU69+$AB$7*SIN(AQ69)</f>
        <v>-0.63241749451556983</v>
      </c>
      <c r="AQ69" s="136">
        <f>$AU69+$AB$7*SIN(AR69)</f>
        <v>-0.63191880754260632</v>
      </c>
      <c r="AR69" s="136">
        <f>$AU69+$AB$7*SIN(AS69)</f>
        <v>-0.629860251794782</v>
      </c>
      <c r="AS69" s="136">
        <f>$AU69+$AB$7*SIN(AT69)</f>
        <v>-0.62139502956857973</v>
      </c>
      <c r="AT69" s="136">
        <f>$AU69+$AB$7*SIN(AU69)</f>
        <v>-0.58710433975161913</v>
      </c>
      <c r="AU69" s="136">
        <f>RADIANS($AB$9)+$AB$18*(F69-AB$15)</f>
        <v>-0.455209258003892</v>
      </c>
      <c r="AV69" s="136"/>
      <c r="AW69" s="24">
        <f t="shared" si="40"/>
        <v>3004</v>
      </c>
      <c r="AX69" s="136">
        <f t="shared" si="41"/>
        <v>-3.3122633280817599E-3</v>
      </c>
      <c r="AY69" s="136">
        <f t="shared" si="42"/>
        <v>1.928663335531316E-3</v>
      </c>
      <c r="AZ69" s="136">
        <f t="shared" si="58"/>
        <v>1.928663335531316E-3</v>
      </c>
      <c r="BA69" s="136"/>
      <c r="BB69" s="136">
        <f t="shared" si="43"/>
        <v>1.0971088354555257E-6</v>
      </c>
      <c r="BC69" s="24"/>
      <c r="BD69" s="203"/>
      <c r="BE69" s="24">
        <f t="shared" si="44"/>
        <v>-9.1723503279887344E-3</v>
      </c>
      <c r="BF69" s="24">
        <f t="shared" si="45"/>
        <v>1.2004577812718005</v>
      </c>
      <c r="BG69" s="24">
        <f t="shared" si="46"/>
        <v>-0.98992222239829131</v>
      </c>
      <c r="BH69" s="24">
        <f t="shared" si="47"/>
        <v>-0.2231965007064112</v>
      </c>
      <c r="BI69" s="24">
        <f t="shared" si="48"/>
        <v>-0.8390195312119868</v>
      </c>
      <c r="BJ69" s="24">
        <f t="shared" si="49"/>
        <v>-0.44598467454978463</v>
      </c>
      <c r="BK69" s="136">
        <f t="shared" si="108"/>
        <v>-0.63255518958456403</v>
      </c>
      <c r="BL69" s="136">
        <f t="shared" si="108"/>
        <v>-0.63248775253467393</v>
      </c>
      <c r="BM69" s="136">
        <f t="shared" si="108"/>
        <v>-0.63220907842183216</v>
      </c>
      <c r="BN69" s="136">
        <f t="shared" si="108"/>
        <v>-0.631058099380575</v>
      </c>
      <c r="BO69" s="136">
        <f t="shared" si="108"/>
        <v>-0.62631453262505565</v>
      </c>
      <c r="BP69" s="136">
        <f t="shared" si="108"/>
        <v>-0.60693300750747725</v>
      </c>
      <c r="BQ69" s="136">
        <f t="shared" si="108"/>
        <v>-0.53024629585967065</v>
      </c>
      <c r="BR69" s="136">
        <f t="shared" si="51"/>
        <v>-6.5359930728642395</v>
      </c>
      <c r="BS69" s="136"/>
      <c r="BT69" s="24">
        <v>62000</v>
      </c>
      <c r="BU69" s="24">
        <f t="shared" si="115"/>
        <v>-1.2108167482243491E-2</v>
      </c>
      <c r="BV69" s="24">
        <f t="shared" si="116"/>
        <v>-1.5965601192093032E-2</v>
      </c>
      <c r="BW69" s="24">
        <f t="shared" si="117"/>
        <v>3.8574337098495406E-3</v>
      </c>
      <c r="BX69" s="24">
        <f t="shared" si="118"/>
        <v>1.0790454096077977</v>
      </c>
      <c r="BY69" s="24">
        <f t="shared" si="119"/>
        <v>0.65522204786756533</v>
      </c>
      <c r="BZ69" s="24">
        <f t="shared" si="120"/>
        <v>1.3041635502874838</v>
      </c>
      <c r="CA69" s="24">
        <f t="shared" si="121"/>
        <v>0.76349446599637349</v>
      </c>
      <c r="CB69" s="24">
        <f t="shared" si="110"/>
        <v>7.3045452383371341</v>
      </c>
      <c r="CC69" s="24">
        <f t="shared" si="110"/>
        <v>7.3045412424622507</v>
      </c>
      <c r="CD69" s="24">
        <f t="shared" si="110"/>
        <v>7.3045157368154046</v>
      </c>
      <c r="CE69" s="24">
        <f t="shared" si="110"/>
        <v>7.3043529594394991</v>
      </c>
      <c r="CF69" s="24">
        <f t="shared" si="110"/>
        <v>7.3033151290326828</v>
      </c>
      <c r="CG69" s="24">
        <f t="shared" si="110"/>
        <v>7.2967389269182563</v>
      </c>
      <c r="CH69" s="24">
        <f t="shared" si="110"/>
        <v>7.2565726679906062</v>
      </c>
      <c r="CI69" s="24">
        <f t="shared" si="122"/>
        <v>7.0487001717076332</v>
      </c>
      <c r="CK69" s="24">
        <v>62000</v>
      </c>
      <c r="CL69" s="24">
        <f t="shared" si="125"/>
        <v>-7.8360420113717071E-3</v>
      </c>
      <c r="CM69" s="24">
        <f t="shared" si="126"/>
        <v>-1.5965601192093032E-2</v>
      </c>
      <c r="CN69" s="136">
        <f t="shared" si="127"/>
        <v>8.1295591807213248E-3</v>
      </c>
      <c r="CO69" s="24">
        <f t="shared" si="128"/>
        <v>1</v>
      </c>
      <c r="CP69" s="24">
        <f t="shared" si="129"/>
        <v>0.81295591807213241</v>
      </c>
      <c r="CQ69" s="24">
        <f t="shared" si="123"/>
        <v>-3.043605440180182</v>
      </c>
      <c r="CR69" s="24">
        <f t="shared" si="130"/>
        <v>-20.394492560057969</v>
      </c>
      <c r="CS69" s="24">
        <f t="shared" ref="CS69:CY69" si="134">$CZ69+$AY$7*SIN(CT69)</f>
        <v>9.5227651741789909</v>
      </c>
      <c r="CT69" s="24">
        <f t="shared" si="134"/>
        <v>9.5227651741789909</v>
      </c>
      <c r="CU69" s="24">
        <f t="shared" si="134"/>
        <v>9.5227651741789909</v>
      </c>
      <c r="CV69" s="24">
        <f t="shared" si="134"/>
        <v>9.5227651741789909</v>
      </c>
      <c r="CW69" s="24">
        <f t="shared" si="134"/>
        <v>9.5227651741789909</v>
      </c>
      <c r="CX69" s="24">
        <f t="shared" si="134"/>
        <v>9.5227651741789909</v>
      </c>
      <c r="CY69" s="24">
        <f t="shared" si="134"/>
        <v>9.5227651741789909</v>
      </c>
      <c r="CZ69" s="24">
        <f t="shared" si="132"/>
        <v>9.5227651741789909</v>
      </c>
    </row>
    <row r="70" spans="1:104" s="129" customFormat="1" ht="12.95" customHeight="1" x14ac:dyDescent="0.2">
      <c r="A70" s="129" t="s">
        <v>624</v>
      </c>
      <c r="B70" s="131" t="s">
        <v>646</v>
      </c>
      <c r="C70" s="130">
        <v>40741.455999999998</v>
      </c>
      <c r="D70" s="130"/>
      <c r="E70" s="129">
        <f>(C70-C$7)/C$8</f>
        <v>3029.5012469143185</v>
      </c>
      <c r="F70" s="199">
        <f>ROUND(2*E70,0)/2</f>
        <v>3029.5</v>
      </c>
      <c r="G70" s="130">
        <f>C70-(C$7+F70*C$8)</f>
        <v>2.9594999796245247E-4</v>
      </c>
      <c r="I70" s="199">
        <f>G70</f>
        <v>2.9594999796245247E-4</v>
      </c>
      <c r="K70" s="199"/>
      <c r="N70" s="199"/>
      <c r="O70" s="199"/>
      <c r="P70" s="199">
        <f>+D$11+D$12*F70+D$13*F70^2</f>
        <v>5.8326082509069744E-3</v>
      </c>
      <c r="Q70" s="201">
        <f>+C70-15018.5</f>
        <v>25722.955999999998</v>
      </c>
      <c r="S70" s="131">
        <v>0.1</v>
      </c>
      <c r="U70" s="202">
        <f>+$C70-15018.5</f>
        <v>25722.955999999998</v>
      </c>
      <c r="Z70" s="24">
        <f>$F70</f>
        <v>3029.5</v>
      </c>
      <c r="AA70" s="136">
        <f>AB$3+AB$4*Z70+AB$5*Z70^2+AH70</f>
        <v>-3.3263970911613086E-3</v>
      </c>
      <c r="AB70" s="136">
        <f>+$G70-AH70</f>
        <v>9.4549553400307355E-3</v>
      </c>
      <c r="AC70" s="136">
        <f>IF(S70&gt;0,G70-AA70,-9999)</f>
        <v>3.622347089123761E-3</v>
      </c>
      <c r="AD70" s="136"/>
      <c r="AE70" s="136">
        <f>+(G70-AA70)^2*$S70</f>
        <v>1.3121398434083386E-6</v>
      </c>
      <c r="AF70" s="24"/>
      <c r="AG70" s="203"/>
      <c r="AH70" s="24">
        <f>$AB$6*($AB$11/AI70*AJ70+$AB$12)</f>
        <v>-9.159005342068283E-3</v>
      </c>
      <c r="AI70" s="24">
        <f>1+$AB$7*COS(AL70)</f>
        <v>1.2016544628854169</v>
      </c>
      <c r="AJ70" s="24">
        <f>SIN(AL70+RADIANS($AB$9))</f>
        <v>-0.98914682611190474</v>
      </c>
      <c r="AK70" s="24">
        <f>$AB$7*SIN(AL70)</f>
        <v>-0.22211591027748115</v>
      </c>
      <c r="AL70" s="24">
        <f>2*ATAN(AM70)</f>
        <v>-0.83364497302093477</v>
      </c>
      <c r="AM70" s="24">
        <f>SQRT((1+$AB$7)/(1-$AB$7))*TAN(AN70/2)</f>
        <v>-0.44276673828418583</v>
      </c>
      <c r="AN70" s="136">
        <f>$AU70+$AB$7*SIN(AO70)</f>
        <v>-0.62828644642371367</v>
      </c>
      <c r="AO70" s="136">
        <f>$AU70+$AB$7*SIN(AP70)</f>
        <v>-0.62825692530868715</v>
      </c>
      <c r="AP70" s="136">
        <f>$AU70+$AB$7*SIN(AQ70)</f>
        <v>-0.62813530244181781</v>
      </c>
      <c r="AQ70" s="136">
        <f>$AU70+$AB$7*SIN(AR70)</f>
        <v>-0.6276343464734806</v>
      </c>
      <c r="AR70" s="136">
        <f>$AU70+$AB$7*SIN(AS70)</f>
        <v>-0.62557285951996222</v>
      </c>
      <c r="AS70" s="136">
        <f>$AU70+$AB$7*SIN(AT70)</f>
        <v>-0.61712164002591385</v>
      </c>
      <c r="AT70" s="136">
        <f>$AU70+$AB$7*SIN(AU70)</f>
        <v>-0.58298626666482201</v>
      </c>
      <c r="AU70" s="136">
        <f>RADIANS($AB$9)+$AB$18*(F70-AB$15)</f>
        <v>-0.45196582301749277</v>
      </c>
      <c r="AV70" s="136"/>
      <c r="AW70" s="24">
        <f t="shared" si="40"/>
        <v>3029.5</v>
      </c>
      <c r="AX70" s="136">
        <f t="shared" si="41"/>
        <v>-3.3263571954600711E-3</v>
      </c>
      <c r="AY70" s="136">
        <f t="shared" si="42"/>
        <v>3.6223071934225236E-3</v>
      </c>
      <c r="AZ70" s="136">
        <f t="shared" si="58"/>
        <v>3.6223071934225236E-3</v>
      </c>
      <c r="BA70" s="136"/>
      <c r="BB70" s="136">
        <f t="shared" si="43"/>
        <v>1.1064652191788989E-6</v>
      </c>
      <c r="BC70" s="24"/>
      <c r="BD70" s="203"/>
      <c r="BE70" s="24">
        <f t="shared" si="44"/>
        <v>-9.1589654463670456E-3</v>
      </c>
      <c r="BF70" s="24">
        <f t="shared" si="45"/>
        <v>1.2016580112438375</v>
      </c>
      <c r="BG70" s="24">
        <f t="shared" si="46"/>
        <v>-0.98914447871722011</v>
      </c>
      <c r="BH70" s="24">
        <f t="shared" si="47"/>
        <v>-0.22211268874420542</v>
      </c>
      <c r="BI70" s="24">
        <f t="shared" si="48"/>
        <v>-0.83362899764956744</v>
      </c>
      <c r="BJ70" s="24">
        <f t="shared" si="49"/>
        <v>-0.4427571847073416</v>
      </c>
      <c r="BK70" s="136">
        <f t="shared" si="108"/>
        <v>-0.6282737643166898</v>
      </c>
      <c r="BL70" s="136">
        <f t="shared" si="108"/>
        <v>-0.62820467548427605</v>
      </c>
      <c r="BM70" s="136">
        <f t="shared" si="108"/>
        <v>-0.62792006679823653</v>
      </c>
      <c r="BN70" s="136">
        <f t="shared" si="108"/>
        <v>-0.62674825195432926</v>
      </c>
      <c r="BO70" s="136">
        <f t="shared" si="108"/>
        <v>-0.62193397859585497</v>
      </c>
      <c r="BP70" s="136">
        <f t="shared" si="108"/>
        <v>-0.60232581035097199</v>
      </c>
      <c r="BQ70" s="136">
        <f t="shared" si="108"/>
        <v>-0.52498492259610907</v>
      </c>
      <c r="BR70" s="136">
        <f t="shared" si="51"/>
        <v>-6.5290519525289694</v>
      </c>
      <c r="BS70" s="136"/>
      <c r="BT70" s="24">
        <v>63000</v>
      </c>
      <c r="BU70" s="24">
        <f t="shared" si="115"/>
        <v>-1.0495151101942091E-2</v>
      </c>
      <c r="BV70" s="24">
        <f t="shared" si="116"/>
        <v>-1.5615601192093022E-2</v>
      </c>
      <c r="BW70" s="24">
        <f t="shared" si="117"/>
        <v>5.1204500901509313E-3</v>
      </c>
      <c r="BX70" s="24">
        <f t="shared" si="118"/>
        <v>1.0310202710994623</v>
      </c>
      <c r="BY70" s="24">
        <f t="shared" si="119"/>
        <v>0.76915844662447341</v>
      </c>
      <c r="BZ70" s="24">
        <f t="shared" si="120"/>
        <v>1.4672102748900522</v>
      </c>
      <c r="CA70" s="24">
        <f t="shared" si="121"/>
        <v>0.90143098231398855</v>
      </c>
      <c r="CB70" s="24">
        <f t="shared" si="110"/>
        <v>7.4519771674504209</v>
      </c>
      <c r="CC70" s="24">
        <f t="shared" si="110"/>
        <v>7.4519762850417228</v>
      </c>
      <c r="CD70" s="24">
        <f t="shared" si="110"/>
        <v>7.4519687675298547</v>
      </c>
      <c r="CE70" s="24">
        <f t="shared" si="110"/>
        <v>7.4519047289164764</v>
      </c>
      <c r="CF70" s="24">
        <f t="shared" si="110"/>
        <v>7.4513596005776117</v>
      </c>
      <c r="CG70" s="24">
        <f t="shared" si="110"/>
        <v>7.4467471294142413</v>
      </c>
      <c r="CH70" s="24">
        <f t="shared" si="110"/>
        <v>7.4095257778150012</v>
      </c>
      <c r="CI70" s="24">
        <f t="shared" si="122"/>
        <v>7.1758937005860579</v>
      </c>
      <c r="CK70" s="24">
        <v>63000</v>
      </c>
      <c r="CL70" s="24">
        <f t="shared" si="125"/>
        <v>-9.3509520318297915E-3</v>
      </c>
      <c r="CM70" s="24">
        <f t="shared" si="126"/>
        <v>-1.5615601192093022E-2</v>
      </c>
      <c r="CN70" s="136">
        <f t="shared" si="127"/>
        <v>6.2646491602632295E-3</v>
      </c>
      <c r="CO70" s="24">
        <f t="shared" si="128"/>
        <v>1</v>
      </c>
      <c r="CP70" s="24">
        <f t="shared" si="129"/>
        <v>0.62646491602632293</v>
      </c>
      <c r="CQ70" s="24">
        <f t="shared" si="123"/>
        <v>-2.7714046427186045</v>
      </c>
      <c r="CR70" s="24">
        <f t="shared" si="130"/>
        <v>-5.3408207306998916</v>
      </c>
      <c r="CS70" s="24">
        <f t="shared" ref="CS70:CY70" si="135">$CZ70+$AY$7*SIN(CT70)</f>
        <v>9.7949659716405684</v>
      </c>
      <c r="CT70" s="24">
        <f t="shared" si="135"/>
        <v>9.7949659716405684</v>
      </c>
      <c r="CU70" s="24">
        <f t="shared" si="135"/>
        <v>9.7949659716405684</v>
      </c>
      <c r="CV70" s="24">
        <f t="shared" si="135"/>
        <v>9.7949659716405684</v>
      </c>
      <c r="CW70" s="24">
        <f t="shared" si="135"/>
        <v>9.7949659716405684</v>
      </c>
      <c r="CX70" s="24">
        <f t="shared" si="135"/>
        <v>9.7949659716405684</v>
      </c>
      <c r="CY70" s="24">
        <f t="shared" si="135"/>
        <v>9.7949659716405684</v>
      </c>
      <c r="CZ70" s="24">
        <f t="shared" si="132"/>
        <v>9.7949659716405684</v>
      </c>
    </row>
    <row r="71" spans="1:104" s="129" customFormat="1" ht="12.95" customHeight="1" x14ac:dyDescent="0.2">
      <c r="A71" s="129" t="s">
        <v>624</v>
      </c>
      <c r="B71" s="131" t="s">
        <v>646</v>
      </c>
      <c r="C71" s="130">
        <v>40742.402999999998</v>
      </c>
      <c r="D71" s="130"/>
      <c r="E71" s="129">
        <f>(C71-C$7)/C$8</f>
        <v>3033.4912041876487</v>
      </c>
      <c r="F71" s="199">
        <f>ROUND(2*E71,0)/2</f>
        <v>3033.5</v>
      </c>
      <c r="G71" s="130">
        <f>C71-(C$7+F71*C$8)</f>
        <v>-2.087649998429697E-3</v>
      </c>
      <c r="I71" s="199">
        <f>G71</f>
        <v>-2.087649998429697E-3</v>
      </c>
      <c r="K71" s="199"/>
      <c r="N71" s="199"/>
      <c r="O71" s="199"/>
      <c r="P71" s="199">
        <f>+D$11+D$12*F71+D$13*F71^2</f>
        <v>5.8282992749069751E-3</v>
      </c>
      <c r="Q71" s="201">
        <f>+C71-15018.5</f>
        <v>25723.902999999998</v>
      </c>
      <c r="S71" s="131">
        <v>0.1</v>
      </c>
      <c r="U71" s="202">
        <f>+$C71-15018.5</f>
        <v>25723.902999999998</v>
      </c>
      <c r="Z71" s="24">
        <f>$F71</f>
        <v>3033.5</v>
      </c>
      <c r="AA71" s="136">
        <f>AB$3+AB$4*Z71+AB$5*Z71^2+AH71</f>
        <v>-3.3285903303008164E-3</v>
      </c>
      <c r="AB71" s="136">
        <f>+$G71-AH71</f>
        <v>7.0692396067780945E-3</v>
      </c>
      <c r="AC71" s="136">
        <f>IF(S71&gt;0,G71-AA71,-9999)</f>
        <v>1.2409403318711194E-3</v>
      </c>
      <c r="AD71" s="136"/>
      <c r="AE71" s="136">
        <f>+(G71-AA71)^2*$S71</f>
        <v>1.539932907264404E-7</v>
      </c>
      <c r="AF71" s="24"/>
      <c r="AG71" s="203"/>
      <c r="AH71" s="24">
        <f>$AB$6*($AB$11/AI71*AJ71+$AB$12)</f>
        <v>-9.1568896052077915E-3</v>
      </c>
      <c r="AI71" s="24">
        <f>1+$AB$7*COS(AL71)</f>
        <v>1.201842401492099</v>
      </c>
      <c r="AJ71" s="24">
        <f>SIN(AL71+RADIANS($AB$9))</f>
        <v>-0.98902210192795048</v>
      </c>
      <c r="AK71" s="24">
        <f>$AB$7*SIN(AL71)</f>
        <v>-0.22194513952754708</v>
      </c>
      <c r="AL71" s="24">
        <f>2*ATAN(AM71)</f>
        <v>-0.83279851915814551</v>
      </c>
      <c r="AM71" s="24">
        <f>SQRT((1+$AB$7)/(1-$AB$7))*TAN(AN71/2)</f>
        <v>-0.44226063574470886</v>
      </c>
      <c r="AN71" s="136">
        <f>$AU71+$AB$7*SIN(AO71)</f>
        <v>-0.62761453748351492</v>
      </c>
      <c r="AO71" s="136">
        <f>$AU71+$AB$7*SIN(AP71)</f>
        <v>-0.62758496690356891</v>
      </c>
      <c r="AP71" s="136">
        <f>$AU71+$AB$7*SIN(AQ71)</f>
        <v>-0.62746319965927022</v>
      </c>
      <c r="AQ71" s="136">
        <f>$AU71+$AB$7*SIN(AR71)</f>
        <v>-0.62696189353116472</v>
      </c>
      <c r="AR71" s="136">
        <f>$AU71+$AB$7*SIN(AS71)</f>
        <v>-0.62489996924963942</v>
      </c>
      <c r="AS71" s="136">
        <f>$AU71+$AB$7*SIN(AT71)</f>
        <v>-0.61645101844382322</v>
      </c>
      <c r="AT71" s="136">
        <f>$AU71+$AB$7*SIN(AU71)</f>
        <v>-0.58234016912041664</v>
      </c>
      <c r="AU71" s="136">
        <f>RADIANS($AB$9)+$AB$18*(F71-AB$15)</f>
        <v>-0.45145704890197891</v>
      </c>
      <c r="AV71" s="136"/>
      <c r="AW71" s="24">
        <f t="shared" si="40"/>
        <v>3033.5</v>
      </c>
      <c r="AX71" s="136">
        <f t="shared" si="41"/>
        <v>-3.3285501166168867E-3</v>
      </c>
      <c r="AY71" s="136">
        <f t="shared" si="42"/>
        <v>1.2409001181871897E-3</v>
      </c>
      <c r="AZ71" s="136">
        <f t="shared" si="58"/>
        <v>1.2409001181871897E-3</v>
      </c>
      <c r="BA71" s="136"/>
      <c r="BB71" s="136">
        <f t="shared" si="43"/>
        <v>1.107924587883029E-6</v>
      </c>
      <c r="BC71" s="24"/>
      <c r="BD71" s="203"/>
      <c r="BE71" s="24">
        <f t="shared" si="44"/>
        <v>-9.1568493915238618E-3</v>
      </c>
      <c r="BF71" s="24">
        <f t="shared" si="45"/>
        <v>1.201845968962673</v>
      </c>
      <c r="BG71" s="24">
        <f t="shared" si="46"/>
        <v>-0.98901972661576076</v>
      </c>
      <c r="BH71" s="24">
        <f t="shared" si="47"/>
        <v>-0.22194189512915233</v>
      </c>
      <c r="BI71" s="24">
        <f t="shared" si="48"/>
        <v>-0.83278244538128132</v>
      </c>
      <c r="BJ71" s="24">
        <f t="shared" si="49"/>
        <v>-0.44225102691949736</v>
      </c>
      <c r="BK71" s="136">
        <f t="shared" ref="BK71:BQ80" si="136">$AU71+$AB$7*SIN(BL71)</f>
        <v>-0.62760177925241134</v>
      </c>
      <c r="BL71" s="136">
        <f t="shared" si="136"/>
        <v>-0.62753242908888029</v>
      </c>
      <c r="BM71" s="136">
        <f t="shared" si="136"/>
        <v>-0.62724688328217859</v>
      </c>
      <c r="BN71" s="136">
        <f t="shared" si="136"/>
        <v>-0.62607178472469749</v>
      </c>
      <c r="BO71" s="136">
        <f t="shared" si="136"/>
        <v>-0.62124639059069831</v>
      </c>
      <c r="BP71" s="136">
        <f t="shared" si="136"/>
        <v>-0.60160265058461226</v>
      </c>
      <c r="BQ71" s="136">
        <f t="shared" si="136"/>
        <v>-0.52415928745948914</v>
      </c>
      <c r="BR71" s="136">
        <f t="shared" si="51"/>
        <v>-6.527963149339123</v>
      </c>
      <c r="BS71" s="136"/>
      <c r="BT71" s="24">
        <v>64000</v>
      </c>
      <c r="BU71" s="24">
        <f t="shared" si="115"/>
        <v>-9.0172255726514161E-3</v>
      </c>
      <c r="BV71" s="24">
        <f t="shared" si="116"/>
        <v>-1.5241601192093036E-2</v>
      </c>
      <c r="BW71" s="24">
        <f t="shared" si="117"/>
        <v>6.2243756194416194E-3</v>
      </c>
      <c r="BX71" s="24">
        <f t="shared" si="118"/>
        <v>0.9863763269029675</v>
      </c>
      <c r="BY71" s="24">
        <f t="shared" si="119"/>
        <v>0.85551111725518825</v>
      </c>
      <c r="BZ71" s="24">
        <f t="shared" si="120"/>
        <v>1.6162241936868675</v>
      </c>
      <c r="CA71" s="24">
        <f t="shared" si="121"/>
        <v>1.0464918759489155</v>
      </c>
      <c r="CB71" s="24">
        <f t="shared" si="110"/>
        <v>7.5929223571458415</v>
      </c>
      <c r="CC71" s="24">
        <f t="shared" si="110"/>
        <v>7.59292226313248</v>
      </c>
      <c r="CD71" s="24">
        <f t="shared" si="110"/>
        <v>7.5929210489825651</v>
      </c>
      <c r="CE71" s="24">
        <f t="shared" si="110"/>
        <v>7.592905369153832</v>
      </c>
      <c r="CF71" s="24">
        <f t="shared" si="110"/>
        <v>7.5927029586267567</v>
      </c>
      <c r="CG71" s="24">
        <f t="shared" si="110"/>
        <v>7.5901036658938175</v>
      </c>
      <c r="CH71" s="24">
        <f t="shared" si="110"/>
        <v>7.5587042356588228</v>
      </c>
      <c r="CI71" s="24">
        <f t="shared" si="122"/>
        <v>7.3030872294644826</v>
      </c>
      <c r="CK71" s="24">
        <v>64000</v>
      </c>
      <c r="CL71" s="24">
        <f t="shared" si="125"/>
        <v>-1.1303171509362428E-2</v>
      </c>
      <c r="CM71" s="24">
        <f t="shared" si="126"/>
        <v>-1.5241601192093036E-2</v>
      </c>
      <c r="CN71" s="136">
        <f t="shared" si="127"/>
        <v>3.9384296827306093E-3</v>
      </c>
      <c r="CO71" s="24">
        <f t="shared" si="128"/>
        <v>1</v>
      </c>
      <c r="CP71" s="24">
        <f t="shared" si="129"/>
        <v>0.39384296827306092</v>
      </c>
      <c r="CQ71" s="24">
        <f t="shared" si="123"/>
        <v>-2.4992038452570271</v>
      </c>
      <c r="CR71" s="24">
        <f t="shared" si="130"/>
        <v>-3.0055707974778465</v>
      </c>
      <c r="CS71" s="24">
        <f t="shared" ref="CS71:CY71" si="137">$CZ71+$AY$7*SIN(CT71)</f>
        <v>10.067166769102146</v>
      </c>
      <c r="CT71" s="24">
        <f t="shared" si="137"/>
        <v>10.067166769102146</v>
      </c>
      <c r="CU71" s="24">
        <f t="shared" si="137"/>
        <v>10.067166769102146</v>
      </c>
      <c r="CV71" s="24">
        <f t="shared" si="137"/>
        <v>10.067166769102146</v>
      </c>
      <c r="CW71" s="24">
        <f t="shared" si="137"/>
        <v>10.067166769102146</v>
      </c>
      <c r="CX71" s="24">
        <f t="shared" si="137"/>
        <v>10.067166769102146</v>
      </c>
      <c r="CY71" s="24">
        <f t="shared" si="137"/>
        <v>10.067166769102146</v>
      </c>
      <c r="CZ71" s="24">
        <f t="shared" si="132"/>
        <v>10.067166769102146</v>
      </c>
    </row>
    <row r="72" spans="1:104" s="129" customFormat="1" ht="12.95" customHeight="1" x14ac:dyDescent="0.2">
      <c r="A72" s="129" t="s">
        <v>626</v>
      </c>
      <c r="B72" s="131" t="s">
        <v>646</v>
      </c>
      <c r="C72" s="130">
        <v>40947.701999999997</v>
      </c>
      <c r="D72" s="130"/>
      <c r="E72" s="129">
        <f>(C72-C$7)/C$8</f>
        <v>3898.4692804889419</v>
      </c>
      <c r="F72" s="199">
        <f>ROUND(2*E72,0)/2</f>
        <v>3898.5</v>
      </c>
      <c r="G72" s="130">
        <f>C72-(C$7+F72*C$8)</f>
        <v>-7.2911500028567389E-3</v>
      </c>
      <c r="I72" s="199">
        <f>G72</f>
        <v>-7.2911500028567389E-3</v>
      </c>
      <c r="K72" s="199"/>
      <c r="N72" s="199"/>
      <c r="O72" s="199"/>
      <c r="P72" s="199">
        <f>+D$11+D$12*F72+D$13*F72^2</f>
        <v>4.9055034349069753E-3</v>
      </c>
      <c r="Q72" s="201">
        <f>+C72-15018.5</f>
        <v>25929.201999999997</v>
      </c>
      <c r="S72" s="131">
        <v>0.1</v>
      </c>
      <c r="U72" s="202">
        <f>+$C72-15018.5</f>
        <v>25929.201999999997</v>
      </c>
      <c r="Z72" s="24">
        <f>$F72</f>
        <v>3898.5</v>
      </c>
      <c r="AA72" s="136">
        <f>AB$3+AB$4*Z72+AB$5*Z72^2+AH72</f>
        <v>-3.6879677285252769E-3</v>
      </c>
      <c r="AB72" s="136">
        <f>+$G72-AH72</f>
        <v>1.3023211605755133E-3</v>
      </c>
      <c r="AC72" s="136">
        <f>IF(S72&gt;0,G72-AA72,-9999)</f>
        <v>-3.603182274331462E-3</v>
      </c>
      <c r="AD72" s="136"/>
      <c r="AE72" s="136">
        <f>+(G72-AA72)^2*$S72</f>
        <v>1.2982922502056447E-6</v>
      </c>
      <c r="AF72" s="24"/>
      <c r="AG72" s="203"/>
      <c r="AH72" s="24">
        <f>$AB$6*($AB$11/AI72*AJ72+$AB$12)</f>
        <v>-8.5934711634322522E-3</v>
      </c>
      <c r="AI72" s="24">
        <f>1+$AB$7*COS(AL72)</f>
        <v>1.2399616572364027</v>
      </c>
      <c r="AJ72" s="24">
        <f>SIN(AL72+RADIANS($AB$9))</f>
        <v>-0.94362013380764109</v>
      </c>
      <c r="AK72" s="24">
        <f>$AB$7*SIN(AL72)</f>
        <v>-0.18005111234413179</v>
      </c>
      <c r="AL72" s="24">
        <f>2*ATAN(AM72)</f>
        <v>-0.64371409390644063</v>
      </c>
      <c r="AM72" s="24">
        <f>SQRT((1+$AB$7)/(1-$AB$7))*TAN(AN72/2)</f>
        <v>-0.33345166259704051</v>
      </c>
      <c r="AN72" s="136">
        <f>$AU72+$AB$7*SIN(AO72)</f>
        <v>-0.47994324344374306</v>
      </c>
      <c r="AO72" s="136">
        <f>$AU72+$AB$7*SIN(AP72)</f>
        <v>-0.47990546724588112</v>
      </c>
      <c r="AP72" s="136">
        <f>$AU72+$AB$7*SIN(AQ72)</f>
        <v>-0.47976351625037006</v>
      </c>
      <c r="AQ72" s="136">
        <f>$AU72+$AB$7*SIN(AR72)</f>
        <v>-0.47923020300526231</v>
      </c>
      <c r="AR72" s="136">
        <f>$AU72+$AB$7*SIN(AS72)</f>
        <v>-0.47722785064267076</v>
      </c>
      <c r="AS72" s="136">
        <f>$AU72+$AB$7*SIN(AT72)</f>
        <v>-0.46972828262461175</v>
      </c>
      <c r="AT72" s="136">
        <f>$AU72+$AB$7*SIN(AU72)</f>
        <v>-0.4418864268495849</v>
      </c>
      <c r="AU72" s="136">
        <f>RADIANS($AB$9)+$AB$18*(F72-AB$15)</f>
        <v>-0.34143464642214205</v>
      </c>
      <c r="AV72" s="136"/>
      <c r="AW72" s="24">
        <f t="shared" si="40"/>
        <v>3898.5</v>
      </c>
      <c r="AX72" s="136">
        <f t="shared" si="41"/>
        <v>-3.6878038866782394E-3</v>
      </c>
      <c r="AY72" s="136">
        <f t="shared" si="42"/>
        <v>-3.6033461161784994E-3</v>
      </c>
      <c r="AZ72" s="136">
        <f t="shared" si="58"/>
        <v>-3.6033461161784994E-3</v>
      </c>
      <c r="BA72" s="136"/>
      <c r="BB72" s="136">
        <f t="shared" si="43"/>
        <v>1.359989750659913E-6</v>
      </c>
      <c r="BC72" s="24"/>
      <c r="BD72" s="203"/>
      <c r="BE72" s="24">
        <f t="shared" si="44"/>
        <v>-8.5933073215852147E-3</v>
      </c>
      <c r="BF72" s="24">
        <f t="shared" si="45"/>
        <v>1.2399702447440455</v>
      </c>
      <c r="BG72" s="24">
        <f t="shared" si="46"/>
        <v>-0.94360434379895097</v>
      </c>
      <c r="BH72" s="24">
        <f t="shared" si="47"/>
        <v>-0.18003966684451214</v>
      </c>
      <c r="BI72" s="24">
        <f t="shared" si="48"/>
        <v>-0.64366639755797861</v>
      </c>
      <c r="BJ72" s="24">
        <f t="shared" si="49"/>
        <v>-0.33342516295477331</v>
      </c>
      <c r="BK72" s="136">
        <f t="shared" si="136"/>
        <v>-0.47990654935829291</v>
      </c>
      <c r="BL72" s="136">
        <f t="shared" si="136"/>
        <v>-0.47976758234045236</v>
      </c>
      <c r="BM72" s="136">
        <f t="shared" si="136"/>
        <v>-0.47924547734494422</v>
      </c>
      <c r="BN72" s="136">
        <f t="shared" si="136"/>
        <v>-0.47728517006867371</v>
      </c>
      <c r="BO72" s="136">
        <f t="shared" si="136"/>
        <v>-0.46994256658625311</v>
      </c>
      <c r="BP72" s="136">
        <f t="shared" si="136"/>
        <v>-0.44267675400292922</v>
      </c>
      <c r="BQ72" s="136">
        <f t="shared" si="136"/>
        <v>-0.34423185159689468</v>
      </c>
      <c r="BR72" s="136">
        <f t="shared" si="51"/>
        <v>-6.2925094595348581</v>
      </c>
      <c r="BS72" s="136"/>
      <c r="BT72" s="24">
        <v>65000</v>
      </c>
      <c r="BU72" s="24">
        <f t="shared" si="115"/>
        <v>-7.6774937748243588E-3</v>
      </c>
      <c r="BV72" s="24">
        <f t="shared" si="116"/>
        <v>-1.484360119209302E-2</v>
      </c>
      <c r="BW72" s="24">
        <f t="shared" si="117"/>
        <v>7.1661074172686611E-3</v>
      </c>
      <c r="BX72" s="24">
        <f t="shared" si="118"/>
        <v>0.94567515374581967</v>
      </c>
      <c r="BY72" s="24">
        <f t="shared" si="119"/>
        <v>0.91807497340045519</v>
      </c>
      <c r="BZ72" s="24">
        <f t="shared" si="120"/>
        <v>1.7528836898091082</v>
      </c>
      <c r="CA72" s="24">
        <f t="shared" si="121"/>
        <v>1.2009368896410126</v>
      </c>
      <c r="CB72" s="24">
        <f t="shared" ref="CB72:CH81" si="138">$CI72+$AB$7*SIN(CC72)</f>
        <v>7.7278994061962543</v>
      </c>
      <c r="CC72" s="24">
        <f t="shared" si="138"/>
        <v>7.7278994042440754</v>
      </c>
      <c r="CD72" s="24">
        <f t="shared" si="138"/>
        <v>7.7278993524958404</v>
      </c>
      <c r="CE72" s="24">
        <f t="shared" si="138"/>
        <v>7.7278979807642623</v>
      </c>
      <c r="CF72" s="24">
        <f t="shared" si="138"/>
        <v>7.7278616245963754</v>
      </c>
      <c r="CG72" s="24">
        <f t="shared" si="138"/>
        <v>7.7269018169915222</v>
      </c>
      <c r="CH72" s="24">
        <f t="shared" si="138"/>
        <v>7.7037528443391912</v>
      </c>
      <c r="CI72" s="24">
        <f t="shared" si="122"/>
        <v>7.4302807583429065</v>
      </c>
      <c r="CK72" s="24">
        <v>65000</v>
      </c>
      <c r="CL72" s="24">
        <f t="shared" si="125"/>
        <v>-1.3521404810844E-2</v>
      </c>
      <c r="CM72" s="24">
        <f t="shared" si="126"/>
        <v>-1.484360119209302E-2</v>
      </c>
      <c r="CN72" s="136">
        <f t="shared" si="127"/>
        <v>1.3221963812490194E-3</v>
      </c>
      <c r="CO72" s="24">
        <f t="shared" si="128"/>
        <v>1</v>
      </c>
      <c r="CP72" s="24">
        <f t="shared" si="129"/>
        <v>0.13221963812490195</v>
      </c>
      <c r="CQ72" s="24">
        <f t="shared" si="123"/>
        <v>-2.2270030477954497</v>
      </c>
      <c r="CR72" s="24">
        <f t="shared" si="130"/>
        <v>-2.0321732440998059</v>
      </c>
      <c r="CS72" s="24">
        <f t="shared" ref="CS72:CY72" si="139">$CZ72+$AY$7*SIN(CT72)</f>
        <v>10.339367566563723</v>
      </c>
      <c r="CT72" s="24">
        <f t="shared" si="139"/>
        <v>10.339367566563723</v>
      </c>
      <c r="CU72" s="24">
        <f t="shared" si="139"/>
        <v>10.339367566563723</v>
      </c>
      <c r="CV72" s="24">
        <f t="shared" si="139"/>
        <v>10.339367566563723</v>
      </c>
      <c r="CW72" s="24">
        <f t="shared" si="139"/>
        <v>10.339367566563723</v>
      </c>
      <c r="CX72" s="24">
        <f t="shared" si="139"/>
        <v>10.339367566563723</v>
      </c>
      <c r="CY72" s="24">
        <f t="shared" si="139"/>
        <v>10.339367566563723</v>
      </c>
      <c r="CZ72" s="24">
        <f t="shared" si="132"/>
        <v>10.339367566563723</v>
      </c>
    </row>
    <row r="73" spans="1:104" s="129" customFormat="1" ht="12.95" customHeight="1" x14ac:dyDescent="0.2">
      <c r="A73" s="129" t="s">
        <v>627</v>
      </c>
      <c r="B73" s="131" t="s">
        <v>646</v>
      </c>
      <c r="C73" s="130">
        <v>41059.493999999999</v>
      </c>
      <c r="D73" s="130"/>
      <c r="E73" s="129">
        <f>(C73-C$7)/C$8</f>
        <v>4369.4780487044509</v>
      </c>
      <c r="F73" s="199">
        <f>ROUND(2*E73,0)/2</f>
        <v>4369.5</v>
      </c>
      <c r="G73" s="130">
        <f>C73-(C$7+F73*C$8)</f>
        <v>-5.2100499960943125E-3</v>
      </c>
      <c r="I73" s="199">
        <f>G73</f>
        <v>-5.2100499960943125E-3</v>
      </c>
      <c r="K73" s="199"/>
      <c r="N73" s="199"/>
      <c r="O73" s="199"/>
      <c r="P73" s="199">
        <f>+D$11+D$12*F73+D$13*F73^2</f>
        <v>4.4105841709069747E-3</v>
      </c>
      <c r="Q73" s="201">
        <f>+C73-15018.5</f>
        <v>26040.993999999999</v>
      </c>
      <c r="S73" s="131">
        <v>0.1</v>
      </c>
      <c r="U73" s="202">
        <f>+$C73-15018.5</f>
        <v>26040.993999999999</v>
      </c>
      <c r="Z73" s="24">
        <f>$F73</f>
        <v>4369.5</v>
      </c>
      <c r="AA73" s="136">
        <f>AB$3+AB$4*Z73+AB$5*Z73^2+AH73</f>
        <v>-3.7870836115706692E-3</v>
      </c>
      <c r="AB73" s="136">
        <f>+$G73-AH73</f>
        <v>2.9876177863833314E-3</v>
      </c>
      <c r="AC73" s="136">
        <f>IF(S73&gt;0,G73-AA73,-9999)</f>
        <v>-1.4229663845236433E-3</v>
      </c>
      <c r="AD73" s="136"/>
      <c r="AE73" s="136">
        <f>+(G73-AA73)^2*$S73</f>
        <v>2.0248333314842891E-7</v>
      </c>
      <c r="AF73" s="24"/>
      <c r="AG73" s="203"/>
      <c r="AH73" s="24">
        <f>$AB$6*($AB$11/AI73*AJ73+$AB$12)</f>
        <v>-8.1976677824776439E-3</v>
      </c>
      <c r="AI73" s="24">
        <f>1+$AB$7*COS(AL73)</f>
        <v>1.2579231803013893</v>
      </c>
      <c r="AJ73" s="24">
        <f>SIN(AL73+RADIANS($AB$9))</f>
        <v>-0.90257577372108433</v>
      </c>
      <c r="AK73" s="24">
        <f>$AB$7*SIN(AL73)</f>
        <v>-0.15321760037024806</v>
      </c>
      <c r="AL73" s="24">
        <f>2*ATAN(AM73)</f>
        <v>-0.5360282425600752</v>
      </c>
      <c r="AM73" s="24">
        <f>SQRT((1+$AB$7)/(1-$AB$7))*TAN(AN73/2)</f>
        <v>-0.27462132024606001</v>
      </c>
      <c r="AN73" s="136">
        <f>$AU73+$AB$7*SIN(AO73)</f>
        <v>-0.39770749012743156</v>
      </c>
      <c r="AO73" s="136">
        <f>$AU73+$AB$7*SIN(AP73)</f>
        <v>-0.3976686669196805</v>
      </c>
      <c r="AP73" s="136">
        <f>$AU73+$AB$7*SIN(AQ73)</f>
        <v>-0.39752830726599564</v>
      </c>
      <c r="AQ73" s="136">
        <f>$AU73+$AB$7*SIN(AR73)</f>
        <v>-0.39702092635850039</v>
      </c>
      <c r="AR73" s="136">
        <f>$AU73+$AB$7*SIN(AS73)</f>
        <v>-0.39518771261563329</v>
      </c>
      <c r="AS73" s="136">
        <f>$AU73+$AB$7*SIN(AT73)</f>
        <v>-0.38857574936735217</v>
      </c>
      <c r="AT73" s="136">
        <f>$AU73+$AB$7*SIN(AU73)</f>
        <v>-0.3648732058252202</v>
      </c>
      <c r="AU73" s="136">
        <f>RADIANS($AB$9)+$AB$18*(F73-AB$15)</f>
        <v>-0.28152649432040366</v>
      </c>
      <c r="AV73" s="136"/>
      <c r="AW73" s="24">
        <f t="shared" si="40"/>
        <v>4369.5</v>
      </c>
      <c r="AX73" s="136">
        <f t="shared" si="41"/>
        <v>-3.7867956063251124E-3</v>
      </c>
      <c r="AY73" s="136">
        <f t="shared" si="42"/>
        <v>-1.4232543897692001E-3</v>
      </c>
      <c r="AZ73" s="136">
        <f t="shared" si="58"/>
        <v>-1.4232543897692001E-3</v>
      </c>
      <c r="BA73" s="136"/>
      <c r="BB73" s="136">
        <f t="shared" si="43"/>
        <v>1.4339820964083178E-6</v>
      </c>
      <c r="BC73" s="24"/>
      <c r="BD73" s="203"/>
      <c r="BE73" s="24">
        <f t="shared" si="44"/>
        <v>-8.1973797772320871E-3</v>
      </c>
      <c r="BF73" s="24">
        <f t="shared" si="45"/>
        <v>1.2579344654857352</v>
      </c>
      <c r="BG73" s="24">
        <f t="shared" si="46"/>
        <v>-0.90254405870599141</v>
      </c>
      <c r="BH73" s="24">
        <f t="shared" si="47"/>
        <v>-0.15319860154253404</v>
      </c>
      <c r="BI73" s="24">
        <f t="shared" si="48"/>
        <v>-0.53595458337188406</v>
      </c>
      <c r="BJ73" s="24">
        <f t="shared" si="49"/>
        <v>-0.27458171347984406</v>
      </c>
      <c r="BK73" s="136">
        <f t="shared" si="136"/>
        <v>-0.3976516313332969</v>
      </c>
      <c r="BL73" s="136">
        <f t="shared" si="136"/>
        <v>-0.39746672019571427</v>
      </c>
      <c r="BM73" s="136">
        <f t="shared" si="136"/>
        <v>-0.39679833161778882</v>
      </c>
      <c r="BN73" s="136">
        <f t="shared" si="136"/>
        <v>-0.39438390003208978</v>
      </c>
      <c r="BO73" s="136">
        <f t="shared" si="136"/>
        <v>-0.38568224443951016</v>
      </c>
      <c r="BP73" s="136">
        <f t="shared" si="136"/>
        <v>-0.35456860162254789</v>
      </c>
      <c r="BQ73" s="136">
        <f t="shared" si="136"/>
        <v>-0.24594571644696714</v>
      </c>
      <c r="BR73" s="136">
        <f t="shared" si="51"/>
        <v>-6.1643028839304561</v>
      </c>
      <c r="BS73" s="136"/>
      <c r="BT73" s="24">
        <v>66000</v>
      </c>
      <c r="BU73" s="24">
        <f t="shared" si="115"/>
        <v>-6.47390751653509E-3</v>
      </c>
      <c r="BV73" s="24">
        <f t="shared" si="116"/>
        <v>-1.4421601192093035E-2</v>
      </c>
      <c r="BW73" s="24">
        <f t="shared" si="117"/>
        <v>7.9476936755579451E-3</v>
      </c>
      <c r="BX73" s="24">
        <f t="shared" si="118"/>
        <v>0.90904800358360094</v>
      </c>
      <c r="BY73" s="24">
        <f t="shared" si="119"/>
        <v>0.96059367201879398</v>
      </c>
      <c r="BZ73" s="24">
        <f t="shared" si="120"/>
        <v>1.8788172735080115</v>
      </c>
      <c r="CA73" s="24">
        <f t="shared" si="121"/>
        <v>1.3675358034625722</v>
      </c>
      <c r="CB73" s="24">
        <f t="shared" si="138"/>
        <v>7.8574724593439234</v>
      </c>
      <c r="CC73" s="24">
        <f t="shared" si="138"/>
        <v>7.8574724593439234</v>
      </c>
      <c r="CD73" s="24">
        <f t="shared" si="138"/>
        <v>7.8574724593439367</v>
      </c>
      <c r="CE73" s="24">
        <f t="shared" si="138"/>
        <v>7.8574724593307943</v>
      </c>
      <c r="CF73" s="24">
        <f t="shared" si="138"/>
        <v>7.857472471880615</v>
      </c>
      <c r="CG73" s="24">
        <f t="shared" si="138"/>
        <v>7.8574604676360682</v>
      </c>
      <c r="CH73" s="24">
        <f t="shared" si="138"/>
        <v>7.8443831301450606</v>
      </c>
      <c r="CI73" s="24">
        <f t="shared" si="122"/>
        <v>7.5574742872213312</v>
      </c>
      <c r="CK73" s="24">
        <v>66000</v>
      </c>
      <c r="CL73" s="24">
        <f t="shared" si="125"/>
        <v>-1.5813000578950034E-2</v>
      </c>
      <c r="CM73" s="24">
        <f t="shared" si="126"/>
        <v>-1.4421601192093035E-2</v>
      </c>
      <c r="CN73" s="136">
        <f t="shared" si="127"/>
        <v>-1.3913993868569993E-3</v>
      </c>
      <c r="CO73" s="24">
        <f t="shared" si="128"/>
        <v>1</v>
      </c>
      <c r="CP73" s="24">
        <f t="shared" si="129"/>
        <v>-0.13913993868569993</v>
      </c>
      <c r="CQ73" s="24">
        <f t="shared" si="123"/>
        <v>-1.9548022503338722</v>
      </c>
      <c r="CR73" s="24">
        <f t="shared" si="130"/>
        <v>-1.4826145170970482</v>
      </c>
      <c r="CS73" s="24">
        <f t="shared" ref="CS73:CY73" si="140">$CZ73+$AY$7*SIN(CT73)</f>
        <v>10.611568364025301</v>
      </c>
      <c r="CT73" s="24">
        <f t="shared" si="140"/>
        <v>10.611568364025301</v>
      </c>
      <c r="CU73" s="24">
        <f t="shared" si="140"/>
        <v>10.611568364025301</v>
      </c>
      <c r="CV73" s="24">
        <f t="shared" si="140"/>
        <v>10.611568364025301</v>
      </c>
      <c r="CW73" s="24">
        <f t="shared" si="140"/>
        <v>10.611568364025301</v>
      </c>
      <c r="CX73" s="24">
        <f t="shared" si="140"/>
        <v>10.611568364025301</v>
      </c>
      <c r="CY73" s="24">
        <f t="shared" si="140"/>
        <v>10.611568364025301</v>
      </c>
      <c r="CZ73" s="24">
        <f t="shared" si="132"/>
        <v>10.611568364025301</v>
      </c>
    </row>
    <row r="74" spans="1:104" s="129" customFormat="1" ht="12.95" customHeight="1" x14ac:dyDescent="0.2">
      <c r="A74" s="129" t="s">
        <v>628</v>
      </c>
      <c r="B74" s="131"/>
      <c r="C74" s="130">
        <v>41390.447</v>
      </c>
      <c r="D74" s="130"/>
      <c r="E74" s="129">
        <f>(C74-C$7)/C$8</f>
        <v>5763.8691041218872</v>
      </c>
      <c r="F74" s="199">
        <f>ROUND(2*E74,0)/2</f>
        <v>5764</v>
      </c>
      <c r="G74" s="130">
        <f>C74-(C$7+F74*C$8)</f>
        <v>-3.1067599993548356E-2</v>
      </c>
      <c r="I74" s="199">
        <f>G74</f>
        <v>-3.1067599993548356E-2</v>
      </c>
      <c r="K74" s="199"/>
      <c r="N74" s="199"/>
      <c r="O74" s="199"/>
      <c r="P74" s="199">
        <f>+D$11+D$12*F74+D$13*F74^2</f>
        <v>2.9764831599069751E-3</v>
      </c>
      <c r="Q74" s="201">
        <f>+C74-15018.5</f>
        <v>26371.947</v>
      </c>
      <c r="S74" s="131">
        <v>0.1</v>
      </c>
      <c r="U74" s="202">
        <f>+$C74-15018.5</f>
        <v>26371.947</v>
      </c>
      <c r="Z74" s="24">
        <f>$F74</f>
        <v>5764</v>
      </c>
      <c r="AA74" s="136">
        <f>AB$3+AB$4*Z74+AB$5*Z74^2+AH74</f>
        <v>-3.6967083021431091E-3</v>
      </c>
      <c r="AB74" s="136">
        <f>+$G74-AH74</f>
        <v>-2.4394408531498272E-2</v>
      </c>
      <c r="AC74" s="136">
        <f>IF(S74&gt;0,G74-AA74,-9999)</f>
        <v>-2.7370891691405247E-2</v>
      </c>
      <c r="AD74" s="136"/>
      <c r="AE74" s="136">
        <f>+(G74-AA74)^2*$S74</f>
        <v>7.4916571198263682E-5</v>
      </c>
      <c r="AF74" s="24"/>
      <c r="AG74" s="203"/>
      <c r="AH74" s="24">
        <f>$AB$6*($AB$11/AI74*AJ74+$AB$12)</f>
        <v>-6.6731914620500841E-3</v>
      </c>
      <c r="AI74" s="24">
        <f>1+$AB$7*COS(AL74)</f>
        <v>1.293892851810619</v>
      </c>
      <c r="AJ74" s="24">
        <f>SIN(AL74+RADIANS($AB$9))</f>
        <v>-0.7116252351675828</v>
      </c>
      <c r="AK74" s="24">
        <f>$AB$7*SIN(AL74)</f>
        <v>-6.0224510414129115E-2</v>
      </c>
      <c r="AL74" s="24">
        <f>2*ATAN(AM74)</f>
        <v>-0.20212178035559838</v>
      </c>
      <c r="AM74" s="24">
        <f>SQRT((1+$AB$7)/(1-$AB$7))*TAN(AN74/2)</f>
        <v>-0.10140635677045251</v>
      </c>
      <c r="AN74" s="136">
        <f>$AU74+$AB$7*SIN(AO74)</f>
        <v>-0.14855006773351651</v>
      </c>
      <c r="AO74" s="136">
        <f>$AU74+$AB$7*SIN(AP74)</f>
        <v>-0.14852867210776108</v>
      </c>
      <c r="AP74" s="136">
        <f>$AU74+$AB$7*SIN(AQ74)</f>
        <v>-0.14845655977451613</v>
      </c>
      <c r="AQ74" s="136">
        <f>$AU74+$AB$7*SIN(AR74)</f>
        <v>-0.14821351635235661</v>
      </c>
      <c r="AR74" s="136">
        <f>$AU74+$AB$7*SIN(AS74)</f>
        <v>-0.14739444109932767</v>
      </c>
      <c r="AS74" s="136">
        <f>$AU74+$AB$7*SIN(AT74)</f>
        <v>-0.14463482372112232</v>
      </c>
      <c r="AT74" s="136">
        <f>$AU74+$AB$7*SIN(AU74)</f>
        <v>-0.13534518918571467</v>
      </c>
      <c r="AU74" s="136">
        <f>RADIANS($AB$9)+$AB$18*(F74-AB$15)</f>
        <v>-0.10415511829944091</v>
      </c>
      <c r="AV74" s="136"/>
      <c r="AW74" s="24">
        <f t="shared" si="40"/>
        <v>5764</v>
      </c>
      <c r="AX74" s="136">
        <f t="shared" si="41"/>
        <v>-3.6958602187161264E-3</v>
      </c>
      <c r="AY74" s="136">
        <f t="shared" si="42"/>
        <v>-2.7371739774832229E-2</v>
      </c>
      <c r="AZ74" s="136">
        <f t="shared" si="58"/>
        <v>-2.7371739774832229E-2</v>
      </c>
      <c r="BA74" s="136"/>
      <c r="BB74" s="136">
        <f t="shared" si="43"/>
        <v>1.3659382756288414E-6</v>
      </c>
      <c r="BC74" s="24"/>
      <c r="BD74" s="203"/>
      <c r="BE74" s="24">
        <f t="shared" si="44"/>
        <v>-6.6723433786231015E-3</v>
      </c>
      <c r="BF74" s="24">
        <f t="shared" si="45"/>
        <v>1.293902718731109</v>
      </c>
      <c r="BG74" s="24">
        <f t="shared" si="46"/>
        <v>-0.71151007531993715</v>
      </c>
      <c r="BH74" s="24">
        <f t="shared" si="47"/>
        <v>-6.0176340221573803E-2</v>
      </c>
      <c r="BI74" s="24">
        <f t="shared" si="48"/>
        <v>-0.20195787918021837</v>
      </c>
      <c r="BJ74" s="24">
        <f t="shared" si="49"/>
        <v>-0.10132356415229476</v>
      </c>
      <c r="BK74" s="136">
        <f t="shared" si="136"/>
        <v>-0.14842922993778457</v>
      </c>
      <c r="BL74" s="136">
        <f t="shared" si="136"/>
        <v>-0.148121407686642</v>
      </c>
      <c r="BM74" s="136">
        <f t="shared" si="136"/>
        <v>-0.14708405378157288</v>
      </c>
      <c r="BN74" s="136">
        <f t="shared" si="136"/>
        <v>-0.14358936182660315</v>
      </c>
      <c r="BO74" s="136">
        <f t="shared" si="136"/>
        <v>-0.13182898682606656</v>
      </c>
      <c r="BP74" s="136">
        <f t="shared" si="136"/>
        <v>-9.2377558099210888E-2</v>
      </c>
      <c r="BQ74" s="136">
        <f t="shared" si="136"/>
        <v>3.9268625422651221E-2</v>
      </c>
      <c r="BR74" s="136">
        <f t="shared" si="51"/>
        <v>-5.7847188718702851</v>
      </c>
      <c r="BS74" s="136"/>
      <c r="BT74" s="24">
        <v>67000</v>
      </c>
      <c r="BU74" s="24">
        <f t="shared" si="115"/>
        <v>-5.4012591071162606E-3</v>
      </c>
      <c r="BV74" s="24">
        <f t="shared" si="116"/>
        <v>-1.3975601192093019E-2</v>
      </c>
      <c r="BW74" s="24">
        <f t="shared" si="117"/>
        <v>8.5743420849767587E-3</v>
      </c>
      <c r="BX74" s="24">
        <f t="shared" si="118"/>
        <v>0.87638055948268778</v>
      </c>
      <c r="BY74" s="24">
        <f t="shared" si="119"/>
        <v>0.98642361220581309</v>
      </c>
      <c r="BZ74" s="24">
        <f t="shared" si="120"/>
        <v>1.9955153686540639</v>
      </c>
      <c r="CA74" s="24">
        <f t="shared" si="121"/>
        <v>1.5497533478988499</v>
      </c>
      <c r="CB74" s="24">
        <f t="shared" si="138"/>
        <v>7.9822050081180498</v>
      </c>
      <c r="CC74" s="24">
        <f t="shared" si="138"/>
        <v>7.9822050082745815</v>
      </c>
      <c r="CD74" s="24">
        <f t="shared" si="138"/>
        <v>7.9822050041941708</v>
      </c>
      <c r="CE74" s="24">
        <f t="shared" si="138"/>
        <v>7.9822051105609395</v>
      </c>
      <c r="CF74" s="24">
        <f t="shared" si="138"/>
        <v>7.9822023377992402</v>
      </c>
      <c r="CG74" s="24">
        <f t="shared" si="138"/>
        <v>7.9822745984896901</v>
      </c>
      <c r="CH74" s="24">
        <f t="shared" si="138"/>
        <v>7.9803780035322625</v>
      </c>
      <c r="CI74" s="24">
        <f t="shared" si="122"/>
        <v>7.6846678160997559</v>
      </c>
      <c r="CK74" s="24">
        <v>67000</v>
      </c>
      <c r="CL74" s="24">
        <f t="shared" si="125"/>
        <v>-1.79781379843761E-2</v>
      </c>
      <c r="CM74" s="24">
        <f t="shared" si="126"/>
        <v>-1.3975601192093019E-2</v>
      </c>
      <c r="CN74" s="136">
        <f t="shared" si="127"/>
        <v>-4.0025367922830787E-3</v>
      </c>
      <c r="CO74" s="24">
        <f t="shared" si="128"/>
        <v>1</v>
      </c>
      <c r="CP74" s="24">
        <f t="shared" si="129"/>
        <v>-0.4002536792283079</v>
      </c>
      <c r="CQ74" s="24">
        <f t="shared" si="123"/>
        <v>-1.6826014528722948</v>
      </c>
      <c r="CR74" s="24">
        <f t="shared" si="130"/>
        <v>-1.118556249961522</v>
      </c>
      <c r="CS74" s="24">
        <f t="shared" ref="CS74:CY74" si="141">$CZ74+$AY$7*SIN(CT74)</f>
        <v>10.883769161486878</v>
      </c>
      <c r="CT74" s="24">
        <f t="shared" si="141"/>
        <v>10.883769161486878</v>
      </c>
      <c r="CU74" s="24">
        <f t="shared" si="141"/>
        <v>10.883769161486878</v>
      </c>
      <c r="CV74" s="24">
        <f t="shared" si="141"/>
        <v>10.883769161486878</v>
      </c>
      <c r="CW74" s="24">
        <f t="shared" si="141"/>
        <v>10.883769161486878</v>
      </c>
      <c r="CX74" s="24">
        <f t="shared" si="141"/>
        <v>10.883769161486878</v>
      </c>
      <c r="CY74" s="24">
        <f t="shared" si="141"/>
        <v>10.883769161486878</v>
      </c>
      <c r="CZ74" s="24">
        <f t="shared" si="132"/>
        <v>10.883769161486878</v>
      </c>
    </row>
    <row r="75" spans="1:104" s="129" customFormat="1" ht="12.95" customHeight="1" x14ac:dyDescent="0.2">
      <c r="A75" s="129" t="s">
        <v>628</v>
      </c>
      <c r="B75" s="131"/>
      <c r="C75" s="130">
        <v>41391.42</v>
      </c>
      <c r="D75" s="130"/>
      <c r="E75" s="129">
        <f>(C75-C$7)/C$8</f>
        <v>5767.9686061566736</v>
      </c>
      <c r="F75" s="199">
        <f>ROUND(2*E75,0)/2</f>
        <v>5768</v>
      </c>
      <c r="G75" s="130">
        <f>C75-(C$7+F75*C$8)</f>
        <v>-7.4511999991955236E-3</v>
      </c>
      <c r="I75" s="199">
        <f>G75</f>
        <v>-7.4511999991955236E-3</v>
      </c>
      <c r="K75" s="199"/>
      <c r="N75" s="199"/>
      <c r="O75" s="199"/>
      <c r="P75" s="199">
        <f>+D$11+D$12*F75+D$13*F75^2</f>
        <v>2.9724366959069754E-3</v>
      </c>
      <c r="Q75" s="201">
        <f>+C75-15018.5</f>
        <v>26372.92</v>
      </c>
      <c r="S75" s="131">
        <v>0.1</v>
      </c>
      <c r="U75" s="202">
        <f>+$C75-15018.5</f>
        <v>26372.92</v>
      </c>
      <c r="Z75" s="24">
        <f>$F75</f>
        <v>5768</v>
      </c>
      <c r="AA75" s="136">
        <f>AB$3+AB$4*Z75+AB$5*Z75^2+AH75</f>
        <v>-3.6956763372802794E-3</v>
      </c>
      <c r="AB75" s="136">
        <f>+$G75-AH75</f>
        <v>-7.8308696600826871E-4</v>
      </c>
      <c r="AC75" s="136">
        <f>IF(S75&gt;0,G75-AA75,-9999)</f>
        <v>-3.7555236619152442E-3</v>
      </c>
      <c r="AD75" s="136"/>
      <c r="AE75" s="136">
        <f>+(G75-AA75)^2*$S75</f>
        <v>1.4103957975205286E-6</v>
      </c>
      <c r="AF75" s="24"/>
      <c r="AG75" s="203"/>
      <c r="AH75" s="24">
        <f>$AB$6*($AB$11/AI75*AJ75+$AB$12)</f>
        <v>-6.6681130331872548E-3</v>
      </c>
      <c r="AI75" s="24">
        <f>1+$AB$7*COS(AL75)</f>
        <v>1.2939518025117764</v>
      </c>
      <c r="AJ75" s="24">
        <f>SIN(AL75+RADIANS($AB$9))</f>
        <v>-0.71093554280645854</v>
      </c>
      <c r="AK75" s="24">
        <f>$AB$7*SIN(AL75)</f>
        <v>-5.9936114322481054E-2</v>
      </c>
      <c r="AL75" s="24">
        <f>2*ATAN(AM75)</f>
        <v>-0.20114058212103175</v>
      </c>
      <c r="AM75" s="24">
        <f>SQRT((1+$AB$7)/(1-$AB$7))*TAN(AN75/2)</f>
        <v>-0.10091073731743187</v>
      </c>
      <c r="AN75" s="136">
        <f>$AU75+$AB$7*SIN(AO75)</f>
        <v>-0.14782668316570291</v>
      </c>
      <c r="AO75" s="136">
        <f>$AU75+$AB$7*SIN(AP75)</f>
        <v>-0.14780537903652771</v>
      </c>
      <c r="AP75" s="136">
        <f>$AU75+$AB$7*SIN(AQ75)</f>
        <v>-0.14773358283345217</v>
      </c>
      <c r="AQ75" s="136">
        <f>$AU75+$AB$7*SIN(AR75)</f>
        <v>-0.14749163093567769</v>
      </c>
      <c r="AR75" s="136">
        <f>$AU75+$AB$7*SIN(AS75)</f>
        <v>-0.14667632139568573</v>
      </c>
      <c r="AS75" s="136">
        <f>$AU75+$AB$7*SIN(AT75)</f>
        <v>-0.14392967816616664</v>
      </c>
      <c r="AT75" s="136">
        <f>$AU75+$AB$7*SIN(AU75)</f>
        <v>-0.1346846059564043</v>
      </c>
      <c r="AU75" s="136">
        <f>RADIANS($AB$9)+$AB$18*(F75-AB$15)</f>
        <v>-0.10364634418392704</v>
      </c>
      <c r="AV75" s="136"/>
      <c r="AW75" s="24">
        <f t="shared" si="40"/>
        <v>5768</v>
      </c>
      <c r="AX75" s="136">
        <f t="shared" si="41"/>
        <v>-3.6948265542714794E-3</v>
      </c>
      <c r="AY75" s="136">
        <f t="shared" si="42"/>
        <v>-3.7563734449240441E-3</v>
      </c>
      <c r="AZ75" s="136">
        <f t="shared" si="58"/>
        <v>-3.7563734449240441E-3</v>
      </c>
      <c r="BA75" s="136"/>
      <c r="BB75" s="136">
        <f t="shared" si="43"/>
        <v>1.3651743266149655E-6</v>
      </c>
      <c r="BC75" s="24"/>
      <c r="BD75" s="203"/>
      <c r="BE75" s="24">
        <f t="shared" si="44"/>
        <v>-6.6672632501784549E-3</v>
      </c>
      <c r="BF75" s="24">
        <f t="shared" si="45"/>
        <v>1.2939616355236698</v>
      </c>
      <c r="BG75" s="24">
        <f t="shared" si="46"/>
        <v>-0.71082011166155723</v>
      </c>
      <c r="BH75" s="24">
        <f t="shared" si="47"/>
        <v>-5.9887868890527843E-2</v>
      </c>
      <c r="BI75" s="24">
        <f t="shared" si="48"/>
        <v>-0.20097645785128851</v>
      </c>
      <c r="BJ75" s="24">
        <f t="shared" si="49"/>
        <v>-0.10082784023201657</v>
      </c>
      <c r="BK75" s="136">
        <f t="shared" si="136"/>
        <v>-0.14770568640249448</v>
      </c>
      <c r="BL75" s="136">
        <f t="shared" si="136"/>
        <v>-0.14739762281799615</v>
      </c>
      <c r="BM75" s="136">
        <f t="shared" si="136"/>
        <v>-0.14635956711764947</v>
      </c>
      <c r="BN75" s="136">
        <f t="shared" si="136"/>
        <v>-0.14286288130234481</v>
      </c>
      <c r="BO75" s="136">
        <f t="shared" si="136"/>
        <v>-0.1310969824466077</v>
      </c>
      <c r="BP75" s="136">
        <f t="shared" si="136"/>
        <v>-9.1630296752357746E-2</v>
      </c>
      <c r="BQ75" s="136">
        <f t="shared" si="136"/>
        <v>4.0064208694514436E-2</v>
      </c>
      <c r="BR75" s="136">
        <f t="shared" si="51"/>
        <v>-5.7836300686804387</v>
      </c>
      <c r="BS75" s="136"/>
      <c r="BT75" s="24">
        <v>68000</v>
      </c>
      <c r="BU75" s="24">
        <f t="shared" si="115"/>
        <v>-4.4525519087535714E-3</v>
      </c>
      <c r="BV75" s="24">
        <f t="shared" si="116"/>
        <v>-1.3505601192093028E-2</v>
      </c>
      <c r="BW75" s="24">
        <f t="shared" si="117"/>
        <v>9.0530492833394566E-3</v>
      </c>
      <c r="BX75" s="24">
        <f t="shared" si="118"/>
        <v>0.84743424807978007</v>
      </c>
      <c r="BY75" s="24">
        <f t="shared" si="119"/>
        <v>0.99842208316515813</v>
      </c>
      <c r="BZ75" s="24">
        <f t="shared" si="120"/>
        <v>2.1042991640924158</v>
      </c>
      <c r="CA75" s="24">
        <f t="shared" si="121"/>
        <v>1.7520304631686325</v>
      </c>
      <c r="CB75" s="24">
        <f t="shared" si="138"/>
        <v>8.1026347748813237</v>
      </c>
      <c r="CC75" s="24">
        <f t="shared" si="138"/>
        <v>8.1026347534289886</v>
      </c>
      <c r="CD75" s="24">
        <f t="shared" si="138"/>
        <v>8.1026350439942512</v>
      </c>
      <c r="CE75" s="24">
        <f t="shared" si="138"/>
        <v>8.102631108349037</v>
      </c>
      <c r="CF75" s="24">
        <f t="shared" si="138"/>
        <v>8.1026844106519018</v>
      </c>
      <c r="CG75" s="24">
        <f t="shared" si="138"/>
        <v>8.1019615593414951</v>
      </c>
      <c r="CH75" s="24">
        <f t="shared" si="138"/>
        <v>8.1115952665078002</v>
      </c>
      <c r="CI75" s="24">
        <f t="shared" si="122"/>
        <v>7.8118613449781797</v>
      </c>
      <c r="CK75" s="24">
        <v>68000</v>
      </c>
      <c r="CL75" s="24">
        <f t="shared" si="125"/>
        <v>-1.9824540915878153E-2</v>
      </c>
      <c r="CM75" s="24">
        <f t="shared" si="126"/>
        <v>-1.3505601192093028E-2</v>
      </c>
      <c r="CN75" s="136">
        <f t="shared" si="127"/>
        <v>-6.3189397237851247E-3</v>
      </c>
      <c r="CO75" s="24">
        <f t="shared" si="128"/>
        <v>1</v>
      </c>
      <c r="CP75" s="24">
        <f t="shared" si="129"/>
        <v>-0.63189397237851241</v>
      </c>
      <c r="CQ75" s="24">
        <f t="shared" si="123"/>
        <v>-1.4104006554107156</v>
      </c>
      <c r="CR75" s="24">
        <f t="shared" si="130"/>
        <v>-0.8512172697738446</v>
      </c>
      <c r="CS75" s="24">
        <f t="shared" ref="CS75:CY75" si="142">$CZ75+$AY$7*SIN(CT75)</f>
        <v>11.155969958948457</v>
      </c>
      <c r="CT75" s="24">
        <f t="shared" si="142"/>
        <v>11.155969958948457</v>
      </c>
      <c r="CU75" s="24">
        <f t="shared" si="142"/>
        <v>11.155969958948457</v>
      </c>
      <c r="CV75" s="24">
        <f t="shared" si="142"/>
        <v>11.155969958948457</v>
      </c>
      <c r="CW75" s="24">
        <f t="shared" si="142"/>
        <v>11.155969958948457</v>
      </c>
      <c r="CX75" s="24">
        <f t="shared" si="142"/>
        <v>11.155969958948457</v>
      </c>
      <c r="CY75" s="24">
        <f t="shared" si="142"/>
        <v>11.155969958948457</v>
      </c>
      <c r="CZ75" s="24">
        <f t="shared" si="132"/>
        <v>11.155969958948457</v>
      </c>
    </row>
    <row r="76" spans="1:104" s="129" customFormat="1" ht="12.95" customHeight="1" x14ac:dyDescent="0.2">
      <c r="A76" s="129" t="s">
        <v>628</v>
      </c>
      <c r="B76" s="131"/>
      <c r="C76" s="130">
        <v>41392.370000000003</v>
      </c>
      <c r="D76" s="130"/>
      <c r="E76" s="129">
        <f>(C76-C$7)/C$8</f>
        <v>5771.9712032101907</v>
      </c>
      <c r="F76" s="199">
        <f>ROUND(2*E76,0)/2</f>
        <v>5772</v>
      </c>
      <c r="G76" s="130">
        <f>C76-(C$7+F76*C$8)</f>
        <v>-6.8347999913385138E-3</v>
      </c>
      <c r="I76" s="199">
        <f>G76</f>
        <v>-6.8347999913385138E-3</v>
      </c>
      <c r="K76" s="199"/>
      <c r="N76" s="199"/>
      <c r="O76" s="199"/>
      <c r="P76" s="199">
        <f>+D$11+D$12*F76+D$13*F76^2</f>
        <v>2.9683906159069747E-3</v>
      </c>
      <c r="Q76" s="201">
        <f>+C76-15018.5</f>
        <v>26373.870000000003</v>
      </c>
      <c r="S76" s="131">
        <v>0.1</v>
      </c>
      <c r="U76" s="202">
        <f>+$C76-15018.5</f>
        <v>26373.870000000003</v>
      </c>
      <c r="Z76" s="24">
        <f>$F76</f>
        <v>5772</v>
      </c>
      <c r="AA76" s="136">
        <f>AB$3+AB$4*Z76+AB$5*Z76^2+AH76</f>
        <v>-3.6946402686636854E-3</v>
      </c>
      <c r="AB76" s="136">
        <f>+$G76-AH76</f>
        <v>-1.7176910676785367E-4</v>
      </c>
      <c r="AC76" s="136">
        <f>IF(S76&gt;0,G76-AA76,-9999)</f>
        <v>-3.1401597226748284E-3</v>
      </c>
      <c r="AD76" s="136"/>
      <c r="AE76" s="136">
        <f>+(G76-AA76)^2*$S76</f>
        <v>9.8606030839092559E-7</v>
      </c>
      <c r="AF76" s="24"/>
      <c r="AG76" s="203"/>
      <c r="AH76" s="24">
        <f>$AB$6*($AB$11/AI76*AJ76+$AB$12)</f>
        <v>-6.6630308845706601E-3</v>
      </c>
      <c r="AI76" s="24">
        <f>1+$AB$7*COS(AL76)</f>
        <v>1.2940104755239761</v>
      </c>
      <c r="AJ76" s="24">
        <f>SIN(AL76+RADIANS($AB$9))</f>
        <v>-0.71024510328752211</v>
      </c>
      <c r="AK76" s="24">
        <f>$AB$7*SIN(AL76)</f>
        <v>-5.9647634338383243E-2</v>
      </c>
      <c r="AL76" s="24">
        <f>2*ATAN(AM76)</f>
        <v>-0.20015929481153685</v>
      </c>
      <c r="AM76" s="24">
        <f>SQRT((1+$AB$7)/(1-$AB$7))*TAN(AN76/2)</f>
        <v>-0.10041512194842712</v>
      </c>
      <c r="AN76" s="136">
        <f>$AU76+$AB$7*SIN(AO76)</f>
        <v>-0.14710326580879651</v>
      </c>
      <c r="AO76" s="136">
        <f>$AU76+$AB$7*SIN(AP76)</f>
        <v>-0.14708205335983815</v>
      </c>
      <c r="AP76" s="136">
        <f>$AU76+$AB$7*SIN(AQ76)</f>
        <v>-0.14701057380048421</v>
      </c>
      <c r="AQ76" s="136">
        <f>$AU76+$AB$7*SIN(AR76)</f>
        <v>-0.14676971479794659</v>
      </c>
      <c r="AR76" s="136">
        <f>$AU76+$AB$7*SIN(AS76)</f>
        <v>-0.14595817436743785</v>
      </c>
      <c r="AS76" s="136">
        <f>$AU76+$AB$7*SIN(AT76)</f>
        <v>-0.14322451264409466</v>
      </c>
      <c r="AT76" s="136">
        <f>$AU76+$AB$7*SIN(AU76)</f>
        <v>-0.13402401469280706</v>
      </c>
      <c r="AU76" s="136">
        <f>RADIANS($AB$9)+$AB$18*(F76-AB$15)</f>
        <v>-0.10313757006841406</v>
      </c>
      <c r="AV76" s="136"/>
      <c r="AW76" s="24">
        <f t="shared" si="40"/>
        <v>5772</v>
      </c>
      <c r="AX76" s="136">
        <f t="shared" si="41"/>
        <v>-3.693788787588055E-3</v>
      </c>
      <c r="AY76" s="136">
        <f t="shared" si="42"/>
        <v>-3.1410112037504588E-3</v>
      </c>
      <c r="AZ76" s="136">
        <f t="shared" si="58"/>
        <v>-3.1410112037504588E-3</v>
      </c>
      <c r="BA76" s="136"/>
      <c r="BB76" s="136">
        <f t="shared" si="43"/>
        <v>1.3644075607311236E-6</v>
      </c>
      <c r="BC76" s="24"/>
      <c r="BD76" s="203"/>
      <c r="BE76" s="24">
        <f t="shared" si="44"/>
        <v>-6.6621794034950298E-3</v>
      </c>
      <c r="BF76" s="24">
        <f t="shared" si="45"/>
        <v>1.2940202744536027</v>
      </c>
      <c r="BG76" s="24">
        <f t="shared" si="46"/>
        <v>-0.71012940100330735</v>
      </c>
      <c r="BH76" s="24">
        <f t="shared" si="47"/>
        <v>-5.9599313840245964E-2</v>
      </c>
      <c r="BI76" s="24">
        <f t="shared" si="48"/>
        <v>-0.19999494797072839</v>
      </c>
      <c r="BJ76" s="24">
        <f t="shared" si="49"/>
        <v>-0.10033212064195479</v>
      </c>
      <c r="BK76" s="136">
        <f t="shared" si="136"/>
        <v>-0.1469821104523556</v>
      </c>
      <c r="BL76" s="136">
        <f t="shared" si="136"/>
        <v>-0.14667380649924727</v>
      </c>
      <c r="BM76" s="136">
        <f t="shared" si="136"/>
        <v>-0.14563505186477085</v>
      </c>
      <c r="BN76" s="136">
        <f t="shared" si="136"/>
        <v>-0.14213638041934587</v>
      </c>
      <c r="BO76" s="136">
        <f t="shared" si="136"/>
        <v>-0.13036498026806048</v>
      </c>
      <c r="BP76" s="136">
        <f t="shared" si="136"/>
        <v>-9.088309407876155E-2</v>
      </c>
      <c r="BQ76" s="136">
        <f t="shared" si="136"/>
        <v>4.0859621598627327E-2</v>
      </c>
      <c r="BR76" s="136">
        <f t="shared" si="51"/>
        <v>-5.7825412654905923</v>
      </c>
      <c r="BS76" s="136"/>
      <c r="BT76" s="24">
        <v>69000</v>
      </c>
      <c r="BU76" s="24">
        <f t="shared" si="115"/>
        <v>-3.6198992295496755E-3</v>
      </c>
      <c r="BV76" s="24">
        <f t="shared" si="116"/>
        <v>-1.3011601192093041E-2</v>
      </c>
      <c r="BW76" s="24">
        <f t="shared" si="117"/>
        <v>9.391701962543365E-3</v>
      </c>
      <c r="BX76" s="24">
        <f t="shared" si="118"/>
        <v>0.82192026802930906</v>
      </c>
      <c r="BY76" s="24">
        <f t="shared" si="119"/>
        <v>0.99894968066188927</v>
      </c>
      <c r="BZ76" s="24">
        <f t="shared" si="120"/>
        <v>2.2063200982793791</v>
      </c>
      <c r="CA76" s="24">
        <f t="shared" si="121"/>
        <v>1.9802143883000269</v>
      </c>
      <c r="CB76" s="24">
        <f t="shared" si="138"/>
        <v>8.2192620002829955</v>
      </c>
      <c r="CC76" s="24">
        <f t="shared" si="138"/>
        <v>8.2192617011371549</v>
      </c>
      <c r="CD76" s="24">
        <f t="shared" si="138"/>
        <v>8.2192644926229832</v>
      </c>
      <c r="CE76" s="24">
        <f t="shared" si="138"/>
        <v>8.219238443020906</v>
      </c>
      <c r="CF76" s="24">
        <f t="shared" si="138"/>
        <v>8.2194814638975142</v>
      </c>
      <c r="CG76" s="24">
        <f t="shared" si="138"/>
        <v>8.2172082499911436</v>
      </c>
      <c r="CH76" s="24">
        <f t="shared" si="138"/>
        <v>8.2379699100367016</v>
      </c>
      <c r="CI76" s="24">
        <f t="shared" si="122"/>
        <v>7.9390548738566036</v>
      </c>
      <c r="CK76" s="24">
        <v>69000</v>
      </c>
      <c r="CL76" s="24">
        <f t="shared" si="125"/>
        <v>-2.1181636600526556E-2</v>
      </c>
      <c r="CM76" s="24">
        <f t="shared" si="126"/>
        <v>-1.3011601192093041E-2</v>
      </c>
      <c r="CN76" s="136">
        <f t="shared" si="127"/>
        <v>-8.1700354084335153E-3</v>
      </c>
      <c r="CO76" s="24">
        <f t="shared" si="128"/>
        <v>1</v>
      </c>
      <c r="CP76" s="24">
        <f t="shared" si="129"/>
        <v>-0.81700354084335147</v>
      </c>
      <c r="CQ76" s="24">
        <f t="shared" si="123"/>
        <v>-1.1381998579491399</v>
      </c>
      <c r="CR76" s="24">
        <f t="shared" si="130"/>
        <v>-0.63969942672707703</v>
      </c>
      <c r="CS76" s="24">
        <f t="shared" ref="CS76:CY76" si="143">$CZ76+$AY$7*SIN(CT76)</f>
        <v>11.428170756410033</v>
      </c>
      <c r="CT76" s="24">
        <f t="shared" si="143"/>
        <v>11.428170756410033</v>
      </c>
      <c r="CU76" s="24">
        <f t="shared" si="143"/>
        <v>11.428170756410033</v>
      </c>
      <c r="CV76" s="24">
        <f t="shared" si="143"/>
        <v>11.428170756410033</v>
      </c>
      <c r="CW76" s="24">
        <f t="shared" si="143"/>
        <v>11.428170756410033</v>
      </c>
      <c r="CX76" s="24">
        <f t="shared" si="143"/>
        <v>11.428170756410033</v>
      </c>
      <c r="CY76" s="24">
        <f t="shared" si="143"/>
        <v>11.428170756410033</v>
      </c>
      <c r="CZ76" s="24">
        <f t="shared" si="132"/>
        <v>11.428170756410033</v>
      </c>
    </row>
    <row r="77" spans="1:104" s="129" customFormat="1" ht="12.95" customHeight="1" x14ac:dyDescent="0.2">
      <c r="A77" s="129" t="s">
        <v>629</v>
      </c>
      <c r="B77" s="131" t="s">
        <v>646</v>
      </c>
      <c r="C77" s="130">
        <v>41436.404000000002</v>
      </c>
      <c r="D77" s="130"/>
      <c r="E77" s="129">
        <f>(C77-C$7)/C$8</f>
        <v>5957.4978965299388</v>
      </c>
      <c r="F77" s="199">
        <f>ROUND(2*E77,0)/2</f>
        <v>5957.5</v>
      </c>
      <c r="G77" s="130">
        <f>C77-(C$7+F77*C$8)</f>
        <v>-4.9924999620998278E-4</v>
      </c>
      <c r="I77" s="199">
        <f>G77</f>
        <v>-4.9924999620998278E-4</v>
      </c>
      <c r="K77" s="199"/>
      <c r="N77" s="199"/>
      <c r="O77" s="199"/>
      <c r="P77" s="199">
        <f>+D$11+D$12*F77+D$13*F77^2</f>
        <v>2.7811754829069756E-3</v>
      </c>
      <c r="Q77" s="201">
        <f>+C77-15018.5</f>
        <v>26417.904000000002</v>
      </c>
      <c r="S77" s="131">
        <v>0.1</v>
      </c>
      <c r="U77" s="202">
        <f>+$C77-15018.5</f>
        <v>26417.904000000002</v>
      </c>
      <c r="Z77" s="24">
        <f>$F77</f>
        <v>5957.5</v>
      </c>
      <c r="AA77" s="136">
        <f>AB$3+AB$4*Z77+AB$5*Z77^2+AH77</f>
        <v>-3.6421438120285859E-3</v>
      </c>
      <c r="AB77" s="136">
        <f>+$G77-AH77</f>
        <v>5.9240692987255787E-3</v>
      </c>
      <c r="AC77" s="136">
        <f>IF(S77&gt;0,G77-AA77,-9999)</f>
        <v>3.1428938158186031E-3</v>
      </c>
      <c r="AD77" s="136"/>
      <c r="AE77" s="136">
        <f>+(G77-AA77)^2*$S77</f>
        <v>9.8777815375108205E-7</v>
      </c>
      <c r="AF77" s="24"/>
      <c r="AG77" s="203"/>
      <c r="AH77" s="24">
        <f>$AB$6*($AB$11/AI77*AJ77+$AB$12)</f>
        <v>-6.4233192949355615E-3</v>
      </c>
      <c r="AI77" s="24">
        <f>1+$AB$7*COS(AL77)</f>
        <v>1.2964237308245243</v>
      </c>
      <c r="AJ77" s="24">
        <f>SIN(AL77+RADIANS($AB$9))</f>
        <v>-0.67741936269671787</v>
      </c>
      <c r="AK77" s="24">
        <f>$AB$7*SIN(AL77)</f>
        <v>-4.6184107700268366E-2</v>
      </c>
      <c r="AL77" s="24">
        <f>2*ATAN(AM77)</f>
        <v>-0.15456168648410956</v>
      </c>
      <c r="AM77" s="24">
        <f>SQRT((1+$AB$7)/(1-$AB$7))*TAN(AN77/2)</f>
        <v>-7.7435060533928249E-2</v>
      </c>
      <c r="AN77" s="136">
        <f>$AU77+$AB$7*SIN(AO77)</f>
        <v>-0.11352152842498356</v>
      </c>
      <c r="AO77" s="136">
        <f>$AU77+$AB$7*SIN(AP77)</f>
        <v>-0.11350475612897931</v>
      </c>
      <c r="AP77" s="136">
        <f>$AU77+$AB$7*SIN(AQ77)</f>
        <v>-0.11344848657428222</v>
      </c>
      <c r="AQ77" s="136">
        <f>$AU77+$AB$7*SIN(AR77)</f>
        <v>-0.11325970987957282</v>
      </c>
      <c r="AR77" s="136">
        <f>$AU77+$AB$7*SIN(AS77)</f>
        <v>-0.11262641934182038</v>
      </c>
      <c r="AS77" s="136">
        <f>$AU77+$AB$7*SIN(AT77)</f>
        <v>-0.11050224481591134</v>
      </c>
      <c r="AT77" s="136">
        <f>$AU77+$AB$7*SIN(AU77)</f>
        <v>-0.1033809656162705</v>
      </c>
      <c r="AU77" s="136">
        <f>RADIANS($AB$9)+$AB$18*(F77-AB$15)</f>
        <v>-7.9543170461465529E-2</v>
      </c>
      <c r="AV77" s="136"/>
      <c r="AW77" s="24">
        <f t="shared" si="40"/>
        <v>5957.5</v>
      </c>
      <c r="AX77" s="136">
        <f t="shared" si="41"/>
        <v>-3.6412156023377423E-3</v>
      </c>
      <c r="AY77" s="136">
        <f t="shared" si="42"/>
        <v>3.1419656061277596E-3</v>
      </c>
      <c r="AZ77" s="136">
        <f t="shared" si="58"/>
        <v>3.1419656061277596E-3</v>
      </c>
      <c r="BA77" s="136"/>
      <c r="BB77" s="136">
        <f t="shared" si="43"/>
        <v>1.325845106270781E-6</v>
      </c>
      <c r="BC77" s="24"/>
      <c r="BD77" s="203"/>
      <c r="BE77" s="24">
        <f t="shared" si="44"/>
        <v>-6.4223910852447179E-3</v>
      </c>
      <c r="BF77" s="24">
        <f t="shared" si="45"/>
        <v>1.2964317645918584</v>
      </c>
      <c r="BG77" s="24">
        <f t="shared" si="46"/>
        <v>-0.67729132315480911</v>
      </c>
      <c r="BH77" s="24">
        <f t="shared" si="47"/>
        <v>-4.6132515007930829E-2</v>
      </c>
      <c r="BI77" s="24">
        <f t="shared" si="48"/>
        <v>-0.15438763836409994</v>
      </c>
      <c r="BJ77" s="24">
        <f t="shared" si="49"/>
        <v>-7.7347515250968488E-2</v>
      </c>
      <c r="BK77" s="136">
        <f t="shared" si="136"/>
        <v>-0.11339346010431679</v>
      </c>
      <c r="BL77" s="136">
        <f t="shared" si="136"/>
        <v>-0.11307510748506168</v>
      </c>
      <c r="BM77" s="136">
        <f t="shared" si="136"/>
        <v>-0.11200717622583833</v>
      </c>
      <c r="BN77" s="136">
        <f t="shared" si="136"/>
        <v>-0.10842567202346208</v>
      </c>
      <c r="BO77" s="136">
        <f t="shared" si="136"/>
        <v>-9.6424355847417972E-2</v>
      </c>
      <c r="BP77" s="136">
        <f t="shared" si="136"/>
        <v>-5.6300356061834367E-2</v>
      </c>
      <c r="BQ77" s="136">
        <f t="shared" si="136"/>
        <v>7.7553766932759061E-2</v>
      </c>
      <c r="BR77" s="136">
        <f t="shared" si="51"/>
        <v>-5.7320480175614703</v>
      </c>
      <c r="BS77" s="136"/>
      <c r="BT77" s="24">
        <v>70000</v>
      </c>
      <c r="BU77" s="24">
        <f t="shared" si="115"/>
        <v>-2.8950903975059426E-3</v>
      </c>
      <c r="BV77" s="24">
        <f t="shared" si="116"/>
        <v>-1.2493601192093022E-2</v>
      </c>
      <c r="BW77" s="24">
        <f t="shared" si="117"/>
        <v>9.5985107945870795E-3</v>
      </c>
      <c r="BX77" s="24">
        <f t="shared" si="118"/>
        <v>0.79954204935853879</v>
      </c>
      <c r="BY77" s="24">
        <f t="shared" si="119"/>
        <v>0.98992211493751536</v>
      </c>
      <c r="BZ77" s="24">
        <f t="shared" si="120"/>
        <v>2.3025738812146073</v>
      </c>
      <c r="CA77" s="24">
        <f t="shared" si="121"/>
        <v>2.2422318008310094</v>
      </c>
      <c r="CB77" s="24">
        <f t="shared" si="138"/>
        <v>8.3325457427931102</v>
      </c>
      <c r="CC77" s="24">
        <f t="shared" si="138"/>
        <v>8.3325441632383921</v>
      </c>
      <c r="CD77" s="24">
        <f t="shared" si="138"/>
        <v>8.332555596642127</v>
      </c>
      <c r="CE77" s="24">
        <f t="shared" si="138"/>
        <v>8.332472831729298</v>
      </c>
      <c r="CF77" s="24">
        <f t="shared" si="138"/>
        <v>8.3330716582635578</v>
      </c>
      <c r="CG77" s="24">
        <f t="shared" si="138"/>
        <v>8.3287232699080693</v>
      </c>
      <c r="CH77" s="24">
        <f t="shared" si="138"/>
        <v>8.3595151643536312</v>
      </c>
      <c r="CI77" s="24">
        <f t="shared" si="122"/>
        <v>8.0662484027350292</v>
      </c>
      <c r="CK77" s="24">
        <v>70000</v>
      </c>
      <c r="CL77" s="24">
        <f t="shared" si="125"/>
        <v>-2.191311605701482E-2</v>
      </c>
      <c r="CM77" s="24">
        <f t="shared" si="126"/>
        <v>-1.2493601192093022E-2</v>
      </c>
      <c r="CN77" s="136">
        <f t="shared" si="127"/>
        <v>-9.419514864921796E-3</v>
      </c>
      <c r="CO77" s="24">
        <f t="shared" si="128"/>
        <v>1</v>
      </c>
      <c r="CP77" s="24">
        <f t="shared" si="129"/>
        <v>-0.94195148649217963</v>
      </c>
      <c r="CQ77" s="24">
        <f t="shared" si="123"/>
        <v>-0.8659990604875607</v>
      </c>
      <c r="CR77" s="24">
        <f t="shared" si="130"/>
        <v>-0.46225646664522391</v>
      </c>
      <c r="CS77" s="24">
        <f t="shared" ref="CS77:CY77" si="144">$CZ77+$AY$7*SIN(CT77)</f>
        <v>11.700371553871612</v>
      </c>
      <c r="CT77" s="24">
        <f t="shared" si="144"/>
        <v>11.700371553871612</v>
      </c>
      <c r="CU77" s="24">
        <f t="shared" si="144"/>
        <v>11.700371553871612</v>
      </c>
      <c r="CV77" s="24">
        <f t="shared" si="144"/>
        <v>11.700371553871612</v>
      </c>
      <c r="CW77" s="24">
        <f t="shared" si="144"/>
        <v>11.700371553871612</v>
      </c>
      <c r="CX77" s="24">
        <f t="shared" si="144"/>
        <v>11.700371553871612</v>
      </c>
      <c r="CY77" s="24">
        <f t="shared" si="144"/>
        <v>11.700371553871612</v>
      </c>
      <c r="CZ77" s="24">
        <f t="shared" si="132"/>
        <v>11.700371553871612</v>
      </c>
    </row>
    <row r="78" spans="1:104" s="129" customFormat="1" ht="12.95" customHeight="1" x14ac:dyDescent="0.2">
      <c r="A78" s="129" t="s">
        <v>629</v>
      </c>
      <c r="B78" s="131"/>
      <c r="C78" s="130">
        <v>41439.366999999998</v>
      </c>
      <c r="D78" s="130"/>
      <c r="E78" s="129">
        <f>(C78-C$7)/C$8</f>
        <v>5969.9817860767816</v>
      </c>
      <c r="F78" s="199">
        <f>ROUND(2*E78,0)/2</f>
        <v>5970</v>
      </c>
      <c r="G78" s="130">
        <f>C78-(C$7+F78*C$8)</f>
        <v>-4.3230000010225922E-3</v>
      </c>
      <c r="I78" s="199">
        <f>G78</f>
        <v>-4.3230000010225922E-3</v>
      </c>
      <c r="K78" s="199"/>
      <c r="N78" s="199"/>
      <c r="O78" s="199"/>
      <c r="P78" s="199">
        <f>+D$11+D$12*F78+D$13*F78^2</f>
        <v>2.7685896079069749E-3</v>
      </c>
      <c r="Q78" s="201">
        <f>+C78-15018.5</f>
        <v>26420.866999999998</v>
      </c>
      <c r="S78" s="131">
        <v>0.1</v>
      </c>
      <c r="U78" s="202">
        <f>+$C78-15018.5</f>
        <v>26420.866999999998</v>
      </c>
      <c r="Z78" s="24">
        <f>$F78</f>
        <v>5970</v>
      </c>
      <c r="AA78" s="136">
        <f>AB$3+AB$4*Z78+AB$5*Z78^2+AH78</f>
        <v>-3.6382975396067494E-3</v>
      </c>
      <c r="AB78" s="136">
        <f>+$G78-AH78</f>
        <v>2.0838871464911321E-3</v>
      </c>
      <c r="AC78" s="136">
        <f>IF(S78&gt;0,G78-AA78,-9999)</f>
        <v>-6.8470246141584274E-4</v>
      </c>
      <c r="AD78" s="136"/>
      <c r="AE78" s="136">
        <f>+(G78-AA78)^2*$S78</f>
        <v>4.6881746066891364E-8</v>
      </c>
      <c r="AF78" s="24"/>
      <c r="AG78" s="203"/>
      <c r="AH78" s="24">
        <f>$AB$6*($AB$11/AI78*AJ78+$AB$12)</f>
        <v>-6.4068871475137243E-3</v>
      </c>
      <c r="AI78" s="24">
        <f>1+$AB$7*COS(AL78)</f>
        <v>1.2965645005467397</v>
      </c>
      <c r="AJ78" s="24">
        <f>SIN(AL78+RADIANS($AB$9))</f>
        <v>-0.67515167295315925</v>
      </c>
      <c r="AK78" s="24">
        <f>$AB$7*SIN(AL78)</f>
        <v>-4.5271370814929511E-2</v>
      </c>
      <c r="AL78" s="24">
        <f>2*ATAN(AM78)</f>
        <v>-0.151483257212706</v>
      </c>
      <c r="AM78" s="24">
        <f>SQRT((1+$AB$7)/(1-$AB$7))*TAN(AN78/2)</f>
        <v>-7.5886799790197357E-2</v>
      </c>
      <c r="AN78" s="136">
        <f>$AU78+$AB$7*SIN(AO78)</f>
        <v>-0.11125647083793025</v>
      </c>
      <c r="AO78" s="136">
        <f>$AU78+$AB$7*SIN(AP78)</f>
        <v>-0.11124001000138899</v>
      </c>
      <c r="AP78" s="136">
        <f>$AU78+$AB$7*SIN(AQ78)</f>
        <v>-0.11118479947058793</v>
      </c>
      <c r="AQ78" s="136">
        <f>$AU78+$AB$7*SIN(AR78)</f>
        <v>-0.11099962286573936</v>
      </c>
      <c r="AR78" s="136">
        <f>$AU78+$AB$7*SIN(AS78)</f>
        <v>-0.11037856677615634</v>
      </c>
      <c r="AS78" s="136">
        <f>$AU78+$AB$7*SIN(AT78)</f>
        <v>-0.10829594333133345</v>
      </c>
      <c r="AT78" s="136">
        <f>$AU78+$AB$7*SIN(AU78)</f>
        <v>-0.10131554898817456</v>
      </c>
      <c r="AU78" s="136">
        <f>RADIANS($AB$9)+$AB$18*(F78-AB$15)</f>
        <v>-7.7953251350485253E-2</v>
      </c>
      <c r="AV78" s="136"/>
      <c r="AW78" s="24">
        <f t="shared" si="40"/>
        <v>5970</v>
      </c>
      <c r="AX78" s="136">
        <f t="shared" si="41"/>
        <v>-3.6373643277573323E-3</v>
      </c>
      <c r="AY78" s="136">
        <f t="shared" si="42"/>
        <v>-6.8563567326525993E-4</v>
      </c>
      <c r="AZ78" s="136">
        <f t="shared" si="58"/>
        <v>-6.8563567326525993E-4</v>
      </c>
      <c r="BA78" s="136"/>
      <c r="BB78" s="136">
        <f t="shared" si="43"/>
        <v>1.323041925284155E-6</v>
      </c>
      <c r="BC78" s="24"/>
      <c r="BD78" s="203"/>
      <c r="BE78" s="24">
        <f t="shared" si="44"/>
        <v>-6.4059539356643071E-3</v>
      </c>
      <c r="BF78" s="24">
        <f t="shared" si="45"/>
        <v>1.2965724028902561</v>
      </c>
      <c r="BG78" s="24">
        <f t="shared" si="46"/>
        <v>-0.67502282341372466</v>
      </c>
      <c r="BH78" s="24">
        <f t="shared" si="47"/>
        <v>-4.5219573681090947E-2</v>
      </c>
      <c r="BI78" s="24">
        <f t="shared" si="48"/>
        <v>-0.15130860231125998</v>
      </c>
      <c r="BJ78" s="24">
        <f t="shared" si="49"/>
        <v>-7.579897001941846E-2</v>
      </c>
      <c r="BK78" s="136">
        <f t="shared" si="136"/>
        <v>-0.1111279699810015</v>
      </c>
      <c r="BL78" s="136">
        <f t="shared" si="136"/>
        <v>-0.11080902025044574</v>
      </c>
      <c r="BM78" s="136">
        <f t="shared" si="136"/>
        <v>-0.10973935725608905</v>
      </c>
      <c r="BN78" s="136">
        <f t="shared" si="136"/>
        <v>-0.10615293716443384</v>
      </c>
      <c r="BO78" s="136">
        <f t="shared" si="136"/>
        <v>-9.4137932062606358E-2</v>
      </c>
      <c r="BP78" s="136">
        <f t="shared" si="136"/>
        <v>-5.3975139660068505E-2</v>
      </c>
      <c r="BQ78" s="136">
        <f t="shared" si="136"/>
        <v>8.001238461464702E-2</v>
      </c>
      <c r="BR78" s="136">
        <f t="shared" si="51"/>
        <v>-5.7286455075932006</v>
      </c>
      <c r="BS78" s="136"/>
      <c r="BT78" s="24">
        <v>71000</v>
      </c>
      <c r="BU78" s="24">
        <f t="shared" si="115"/>
        <v>-2.26993244550985E-3</v>
      </c>
      <c r="BV78" s="24">
        <f t="shared" si="116"/>
        <v>-1.1951601192093035E-2</v>
      </c>
      <c r="BW78" s="24">
        <f t="shared" si="117"/>
        <v>9.6816687465831851E-3</v>
      </c>
      <c r="BX78" s="24">
        <f t="shared" si="118"/>
        <v>0.7800180117418628</v>
      </c>
      <c r="BY78" s="24">
        <f t="shared" si="119"/>
        <v>0.97287717071498292</v>
      </c>
      <c r="BZ78" s="24">
        <f t="shared" si="120"/>
        <v>2.3939199982961763</v>
      </c>
      <c r="CA78" s="24">
        <f t="shared" si="121"/>
        <v>2.5491786479762082</v>
      </c>
      <c r="CB78" s="24">
        <f t="shared" si="138"/>
        <v>8.4429046077491865</v>
      </c>
      <c r="CC78" s="24">
        <f t="shared" si="138"/>
        <v>8.4428994925113479</v>
      </c>
      <c r="CD78" s="24">
        <f t="shared" si="138"/>
        <v>8.442930188429937</v>
      </c>
      <c r="CE78" s="24">
        <f t="shared" si="138"/>
        <v>8.4427459647944723</v>
      </c>
      <c r="CF78" s="24">
        <f t="shared" si="138"/>
        <v>8.443850834112709</v>
      </c>
      <c r="CG78" s="24">
        <f t="shared" si="138"/>
        <v>8.4371967999420896</v>
      </c>
      <c r="CH78" s="24">
        <f t="shared" si="138"/>
        <v>8.4763222852099922</v>
      </c>
      <c r="CI78" s="24">
        <f t="shared" si="122"/>
        <v>8.193441931613453</v>
      </c>
      <c r="CK78" s="24">
        <v>71000</v>
      </c>
      <c r="CL78" s="24">
        <f t="shared" si="125"/>
        <v>-2.1926971468950875E-2</v>
      </c>
      <c r="CM78" s="24">
        <f t="shared" si="126"/>
        <v>-1.1951601192093035E-2</v>
      </c>
      <c r="CN78" s="136">
        <f t="shared" si="127"/>
        <v>-9.9753702768578412E-3</v>
      </c>
      <c r="CO78" s="24">
        <f t="shared" si="128"/>
        <v>1</v>
      </c>
      <c r="CP78" s="24">
        <f t="shared" si="129"/>
        <v>-0.99753702768578412</v>
      </c>
      <c r="CQ78" s="24">
        <f t="shared" si="123"/>
        <v>-0.59379826302598515</v>
      </c>
      <c r="CR78" s="24">
        <f t="shared" si="130"/>
        <v>-0.30594190739171562</v>
      </c>
      <c r="CS78" s="24">
        <f t="shared" ref="CS78:CY78" si="145">$CZ78+$AY$7*SIN(CT78)</f>
        <v>11.972572351333188</v>
      </c>
      <c r="CT78" s="24">
        <f t="shared" si="145"/>
        <v>11.972572351333188</v>
      </c>
      <c r="CU78" s="24">
        <f t="shared" si="145"/>
        <v>11.972572351333188</v>
      </c>
      <c r="CV78" s="24">
        <f t="shared" si="145"/>
        <v>11.972572351333188</v>
      </c>
      <c r="CW78" s="24">
        <f t="shared" si="145"/>
        <v>11.972572351333188</v>
      </c>
      <c r="CX78" s="24">
        <f t="shared" si="145"/>
        <v>11.972572351333188</v>
      </c>
      <c r="CY78" s="24">
        <f t="shared" si="145"/>
        <v>11.972572351333188</v>
      </c>
      <c r="CZ78" s="24">
        <f t="shared" si="132"/>
        <v>11.972572351333188</v>
      </c>
    </row>
    <row r="79" spans="1:104" s="129" customFormat="1" ht="12.95" customHeight="1" x14ac:dyDescent="0.2">
      <c r="A79" s="129" t="s">
        <v>629</v>
      </c>
      <c r="B79" s="131"/>
      <c r="C79" s="130">
        <v>41439.372000000003</v>
      </c>
      <c r="D79" s="130"/>
      <c r="E79" s="129">
        <f>(C79-C$7)/C$8</f>
        <v>5970.0028523770834</v>
      </c>
      <c r="F79" s="199">
        <f>ROUND(2*E79,0)/2</f>
        <v>5970</v>
      </c>
      <c r="G79" s="130">
        <f>C79-(C$7+F79*C$8)</f>
        <v>6.7700000363402069E-4</v>
      </c>
      <c r="I79" s="199">
        <f>G79</f>
        <v>6.7700000363402069E-4</v>
      </c>
      <c r="K79" s="199"/>
      <c r="N79" s="199"/>
      <c r="O79" s="199"/>
      <c r="P79" s="199">
        <f>+D$11+D$12*F79+D$13*F79^2</f>
        <v>2.7685896079069749E-3</v>
      </c>
      <c r="Q79" s="201">
        <f>+C79-15018.5</f>
        <v>26420.872000000003</v>
      </c>
      <c r="S79" s="131">
        <v>0.1</v>
      </c>
      <c r="U79" s="202">
        <f>+$C79-15018.5</f>
        <v>26420.872000000003</v>
      </c>
      <c r="Z79" s="24">
        <f>$F79</f>
        <v>5970</v>
      </c>
      <c r="AA79" s="136">
        <f>AB$3+AB$4*Z79+AB$5*Z79^2+AH79</f>
        <v>-3.6382975396067494E-3</v>
      </c>
      <c r="AB79" s="136">
        <f>+$G79-AH79</f>
        <v>7.083887151147745E-3</v>
      </c>
      <c r="AC79" s="136">
        <f>IF(S79&gt;0,G79-AA79,-9999)</f>
        <v>4.3152975432407701E-3</v>
      </c>
      <c r="AD79" s="136"/>
      <c r="AE79" s="136">
        <f>+(G79-AA79)^2*$S79</f>
        <v>1.8621792886699827E-6</v>
      </c>
      <c r="AF79" s="24"/>
      <c r="AG79" s="203"/>
      <c r="AH79" s="24">
        <f>$AB$6*($AB$11/AI79*AJ79+$AB$12)</f>
        <v>-6.4068871475137243E-3</v>
      </c>
      <c r="AI79" s="24">
        <f>1+$AB$7*COS(AL79)</f>
        <v>1.2965645005467397</v>
      </c>
      <c r="AJ79" s="24">
        <f>SIN(AL79+RADIANS($AB$9))</f>
        <v>-0.67515167295315925</v>
      </c>
      <c r="AK79" s="24">
        <f>$AB$7*SIN(AL79)</f>
        <v>-4.5271370814929511E-2</v>
      </c>
      <c r="AL79" s="24">
        <f>2*ATAN(AM79)</f>
        <v>-0.151483257212706</v>
      </c>
      <c r="AM79" s="24">
        <f>SQRT((1+$AB$7)/(1-$AB$7))*TAN(AN79/2)</f>
        <v>-7.5886799790197357E-2</v>
      </c>
      <c r="AN79" s="136">
        <f>$AU79+$AB$7*SIN(AO79)</f>
        <v>-0.11125647083793025</v>
      </c>
      <c r="AO79" s="136">
        <f>$AU79+$AB$7*SIN(AP79)</f>
        <v>-0.11124001000138899</v>
      </c>
      <c r="AP79" s="136">
        <f>$AU79+$AB$7*SIN(AQ79)</f>
        <v>-0.11118479947058793</v>
      </c>
      <c r="AQ79" s="136">
        <f>$AU79+$AB$7*SIN(AR79)</f>
        <v>-0.11099962286573936</v>
      </c>
      <c r="AR79" s="136">
        <f>$AU79+$AB$7*SIN(AS79)</f>
        <v>-0.11037856677615634</v>
      </c>
      <c r="AS79" s="136">
        <f>$AU79+$AB$7*SIN(AT79)</f>
        <v>-0.10829594333133345</v>
      </c>
      <c r="AT79" s="136">
        <f>$AU79+$AB$7*SIN(AU79)</f>
        <v>-0.10131554898817456</v>
      </c>
      <c r="AU79" s="136">
        <f>RADIANS($AB$9)+$AB$18*(F79-AB$15)</f>
        <v>-7.7953251350485253E-2</v>
      </c>
      <c r="AV79" s="136"/>
      <c r="AW79" s="24">
        <f t="shared" si="40"/>
        <v>5970</v>
      </c>
      <c r="AX79" s="136">
        <f t="shared" si="41"/>
        <v>-3.6373643277573323E-3</v>
      </c>
      <c r="AY79" s="136">
        <f t="shared" si="42"/>
        <v>4.3143643313913529E-3</v>
      </c>
      <c r="AZ79" s="136">
        <f t="shared" si="58"/>
        <v>4.3143643313913529E-3</v>
      </c>
      <c r="BA79" s="136"/>
      <c r="BB79" s="136">
        <f t="shared" si="43"/>
        <v>1.323041925284155E-6</v>
      </c>
      <c r="BC79" s="24"/>
      <c r="BD79" s="203"/>
      <c r="BE79" s="24">
        <f t="shared" si="44"/>
        <v>-6.4059539356643071E-3</v>
      </c>
      <c r="BF79" s="24">
        <f t="shared" si="45"/>
        <v>1.2965724028902561</v>
      </c>
      <c r="BG79" s="24">
        <f t="shared" si="46"/>
        <v>-0.67502282341372466</v>
      </c>
      <c r="BH79" s="24">
        <f t="shared" si="47"/>
        <v>-4.5219573681090947E-2</v>
      </c>
      <c r="BI79" s="24">
        <f t="shared" si="48"/>
        <v>-0.15130860231125998</v>
      </c>
      <c r="BJ79" s="24">
        <f t="shared" si="49"/>
        <v>-7.579897001941846E-2</v>
      </c>
      <c r="BK79" s="136">
        <f t="shared" si="136"/>
        <v>-0.1111279699810015</v>
      </c>
      <c r="BL79" s="136">
        <f t="shared" si="136"/>
        <v>-0.11080902025044574</v>
      </c>
      <c r="BM79" s="136">
        <f t="shared" si="136"/>
        <v>-0.10973935725608905</v>
      </c>
      <c r="BN79" s="136">
        <f t="shared" si="136"/>
        <v>-0.10615293716443384</v>
      </c>
      <c r="BO79" s="136">
        <f t="shared" si="136"/>
        <v>-9.4137932062606358E-2</v>
      </c>
      <c r="BP79" s="136">
        <f t="shared" si="136"/>
        <v>-5.3975139660068505E-2</v>
      </c>
      <c r="BQ79" s="136">
        <f t="shared" si="136"/>
        <v>8.001238461464702E-2</v>
      </c>
      <c r="BR79" s="136">
        <f t="shared" si="51"/>
        <v>-5.7286455075932006</v>
      </c>
      <c r="BS79" s="136"/>
      <c r="BT79" s="24">
        <v>72000</v>
      </c>
      <c r="BU79" s="24">
        <f t="shared" si="115"/>
        <v>-1.7364444002364345E-3</v>
      </c>
      <c r="BV79" s="24">
        <f t="shared" si="116"/>
        <v>-1.1385601192093024E-2</v>
      </c>
      <c r="BW79" s="24">
        <f t="shared" si="117"/>
        <v>9.6491567918565897E-3</v>
      </c>
      <c r="BX79" s="24">
        <f t="shared" si="118"/>
        <v>0.76309260780936794</v>
      </c>
      <c r="BY79" s="24">
        <f t="shared" si="119"/>
        <v>0.94904063382725723</v>
      </c>
      <c r="BZ79" s="24">
        <f t="shared" si="120"/>
        <v>2.4811019981561526</v>
      </c>
      <c r="CA79" s="24">
        <f t="shared" si="121"/>
        <v>2.9171613606023206</v>
      </c>
      <c r="CB79" s="24">
        <f t="shared" si="138"/>
        <v>8.5507196609516249</v>
      </c>
      <c r="CC79" s="24">
        <f t="shared" si="138"/>
        <v>8.5507075064426257</v>
      </c>
      <c r="CD79" s="24">
        <f t="shared" si="138"/>
        <v>8.5507706400988415</v>
      </c>
      <c r="CE79" s="24">
        <f t="shared" si="138"/>
        <v>8.5504426556858295</v>
      </c>
      <c r="CF79" s="24">
        <f t="shared" si="138"/>
        <v>8.5521451629388068</v>
      </c>
      <c r="CG79" s="24">
        <f t="shared" si="138"/>
        <v>8.5432696745206371</v>
      </c>
      <c r="CH79" s="24">
        <f t="shared" si="138"/>
        <v>8.5885590795100306</v>
      </c>
      <c r="CI79" s="24">
        <f t="shared" si="122"/>
        <v>8.3206354604918769</v>
      </c>
      <c r="CK79" s="24">
        <v>72000</v>
      </c>
      <c r="CL79" s="24">
        <f t="shared" si="125"/>
        <v>-2.1182271356896279E-2</v>
      </c>
      <c r="CM79" s="24">
        <f t="shared" si="126"/>
        <v>-1.1385601192093024E-2</v>
      </c>
      <c r="CN79" s="136">
        <f t="shared" si="127"/>
        <v>-9.7966701648032548E-3</v>
      </c>
      <c r="CO79" s="24">
        <f t="shared" si="128"/>
        <v>1</v>
      </c>
      <c r="CP79" s="24">
        <f t="shared" si="129"/>
        <v>-0.9796670164803255</v>
      </c>
      <c r="CQ79" s="24">
        <f t="shared" si="123"/>
        <v>-0.32159746556440583</v>
      </c>
      <c r="CR79" s="24">
        <f t="shared" si="130"/>
        <v>-0.16219910100428786</v>
      </c>
      <c r="CS79" s="24">
        <f t="shared" ref="CS79:CY79" si="146">$CZ79+$AY$7*SIN(CT79)</f>
        <v>12.244773148794767</v>
      </c>
      <c r="CT79" s="24">
        <f t="shared" si="146"/>
        <v>12.244773148794767</v>
      </c>
      <c r="CU79" s="24">
        <f t="shared" si="146"/>
        <v>12.244773148794767</v>
      </c>
      <c r="CV79" s="24">
        <f t="shared" si="146"/>
        <v>12.244773148794767</v>
      </c>
      <c r="CW79" s="24">
        <f t="shared" si="146"/>
        <v>12.244773148794767</v>
      </c>
      <c r="CX79" s="24">
        <f t="shared" si="146"/>
        <v>12.244773148794767</v>
      </c>
      <c r="CY79" s="24">
        <f t="shared" si="146"/>
        <v>12.244773148794767</v>
      </c>
      <c r="CZ79" s="24">
        <f t="shared" si="132"/>
        <v>12.244773148794767</v>
      </c>
    </row>
    <row r="80" spans="1:104" s="129" customFormat="1" ht="12.95" customHeight="1" x14ac:dyDescent="0.2">
      <c r="A80" s="129" t="s">
        <v>629</v>
      </c>
      <c r="B80" s="131" t="s">
        <v>646</v>
      </c>
      <c r="C80" s="130">
        <v>41440.423999999999</v>
      </c>
      <c r="D80" s="130"/>
      <c r="E80" s="129">
        <f>(C80-C$7)/C$8</f>
        <v>5974.4352019563094</v>
      </c>
      <c r="F80" s="199">
        <f>ROUND(2*E80,0)/2</f>
        <v>5974.5</v>
      </c>
      <c r="G80" s="130">
        <f>C80-(C$7+F80*C$8)</f>
        <v>-1.5379550000943709E-2</v>
      </c>
      <c r="I80" s="199">
        <f>G80</f>
        <v>-1.5379550000943709E-2</v>
      </c>
      <c r="K80" s="199"/>
      <c r="N80" s="199"/>
      <c r="O80" s="199"/>
      <c r="P80" s="199">
        <f>+D$11+D$12*F80+D$13*F80^2</f>
        <v>2.7640596109069753E-3</v>
      </c>
      <c r="Q80" s="201">
        <f>+C80-15018.5</f>
        <v>26421.923999999999</v>
      </c>
      <c r="S80" s="131">
        <v>0.1</v>
      </c>
      <c r="U80" s="202">
        <f>+$C80-15018.5</f>
        <v>26421.923999999999</v>
      </c>
      <c r="Z80" s="24">
        <f>$F80</f>
        <v>5974.5</v>
      </c>
      <c r="AA80" s="136">
        <f>AB$3+AB$4*Z80+AB$5*Z80^2+AH80</f>
        <v>-3.6369034786618397E-3</v>
      </c>
      <c r="AB80" s="136">
        <f>+$G80-AH80</f>
        <v>-8.9785869113748942E-3</v>
      </c>
      <c r="AC80" s="136">
        <f>IF(S80&gt;0,G80-AA80,-9999)</f>
        <v>-1.1742646522281869E-2</v>
      </c>
      <c r="AD80" s="136"/>
      <c r="AE80" s="136">
        <f>+(G80-AA80)^2*$S80</f>
        <v>1.378897473472585E-5</v>
      </c>
      <c r="AF80" s="24"/>
      <c r="AG80" s="203"/>
      <c r="AH80" s="24">
        <f>$AB$6*($AB$11/AI80*AJ80+$AB$12)</f>
        <v>-6.400963089568815E-3</v>
      </c>
      <c r="AI80" s="24">
        <f>1+$AB$7*COS(AL80)</f>
        <v>1.2966144970181519</v>
      </c>
      <c r="AJ80" s="24">
        <f>SIN(AL80+RADIANS($AB$9))</f>
        <v>-0.67433361724803786</v>
      </c>
      <c r="AK80" s="24">
        <f>$AB$7*SIN(AL80)</f>
        <v>-4.4942631861838528E-2</v>
      </c>
      <c r="AL80" s="24">
        <f>2*ATAN(AM80)</f>
        <v>-0.15037486018319327</v>
      </c>
      <c r="AM80" s="24">
        <f>SQRT((1+$AB$7)/(1-$AB$7))*TAN(AN80/2)</f>
        <v>-7.5329433137242649E-2</v>
      </c>
      <c r="AN80" s="136">
        <f>$AU80+$AB$7*SIN(AO80)</f>
        <v>-0.11044099041521467</v>
      </c>
      <c r="AO80" s="136">
        <f>$AU80+$AB$7*SIN(AP80)</f>
        <v>-0.11042464205039858</v>
      </c>
      <c r="AP80" s="136">
        <f>$AU80+$AB$7*SIN(AQ80)</f>
        <v>-0.1103698137288016</v>
      </c>
      <c r="AQ80" s="136">
        <f>$AU80+$AB$7*SIN(AR80)</f>
        <v>-0.1101859356995733</v>
      </c>
      <c r="AR80" s="136">
        <f>$AU80+$AB$7*SIN(AS80)</f>
        <v>-0.10956929026145631</v>
      </c>
      <c r="AS80" s="136">
        <f>$AU80+$AB$7*SIN(AT80)</f>
        <v>-0.10750163863866902</v>
      </c>
      <c r="AT80" s="136">
        <f>$AU80+$AB$7*SIN(AU80)</f>
        <v>-0.10057198448232502</v>
      </c>
      <c r="AU80" s="136">
        <f>RADIANS($AB$9)+$AB$18*(F80-AB$15)</f>
        <v>-7.7380880470532709E-2</v>
      </c>
      <c r="AV80" s="136"/>
      <c r="AW80" s="24">
        <f t="shared" si="40"/>
        <v>5974.5</v>
      </c>
      <c r="AX80" s="136">
        <f t="shared" si="41"/>
        <v>-3.6359684720397396E-3</v>
      </c>
      <c r="AY80" s="136">
        <f t="shared" si="42"/>
        <v>-1.1743581528903969E-2</v>
      </c>
      <c r="AZ80" s="136">
        <f t="shared" si="58"/>
        <v>-1.1743581528903969E-2</v>
      </c>
      <c r="BA80" s="136"/>
      <c r="BB80" s="136">
        <f t="shared" si="43"/>
        <v>1.3220266729666998E-6</v>
      </c>
      <c r="BC80" s="24"/>
      <c r="BD80" s="203"/>
      <c r="BE80" s="24">
        <f t="shared" si="44"/>
        <v>-6.4000280829467149E-3</v>
      </c>
      <c r="BF80" s="24">
        <f t="shared" si="45"/>
        <v>1.2966223516815147</v>
      </c>
      <c r="BG80" s="24">
        <f t="shared" si="46"/>
        <v>-0.67420447691485719</v>
      </c>
      <c r="BH80" s="24">
        <f t="shared" si="47"/>
        <v>-4.4890761665712459E-2</v>
      </c>
      <c r="BI80" s="24">
        <f t="shared" si="48"/>
        <v>-0.15019998838921225</v>
      </c>
      <c r="BJ80" s="24">
        <f t="shared" si="49"/>
        <v>-7.5241501662136473E-2</v>
      </c>
      <c r="BK80" s="136">
        <f t="shared" si="136"/>
        <v>-0.11031233494011795</v>
      </c>
      <c r="BL80" s="136">
        <f t="shared" si="136"/>
        <v>-0.10999317280107954</v>
      </c>
      <c r="BM80" s="136">
        <f t="shared" si="136"/>
        <v>-0.10892289381342238</v>
      </c>
      <c r="BN80" s="136">
        <f t="shared" si="136"/>
        <v>-0.10533472500191794</v>
      </c>
      <c r="BO80" s="136">
        <f t="shared" si="136"/>
        <v>-9.3314848498521952E-2</v>
      </c>
      <c r="BP80" s="136">
        <f t="shared" si="136"/>
        <v>-5.313823071472247E-2</v>
      </c>
      <c r="BQ80" s="136">
        <f t="shared" si="136"/>
        <v>8.089703981981039E-2</v>
      </c>
      <c r="BR80" s="136">
        <f t="shared" si="51"/>
        <v>-5.7274206040046236</v>
      </c>
      <c r="BS80" s="136"/>
      <c r="BT80" s="24">
        <v>73000</v>
      </c>
      <c r="BU80" s="24">
        <f t="shared" si="115"/>
        <v>-1.2869559295212839E-3</v>
      </c>
      <c r="BV80" s="24">
        <f t="shared" si="116"/>
        <v>-1.0795601192093038E-2</v>
      </c>
      <c r="BW80" s="24">
        <f t="shared" si="117"/>
        <v>9.5086452625717539E-3</v>
      </c>
      <c r="BX80" s="24">
        <f t="shared" si="118"/>
        <v>0.74854068044830313</v>
      </c>
      <c r="BY80" s="24">
        <f t="shared" si="119"/>
        <v>0.91938465076098363</v>
      </c>
      <c r="BZ80" s="24">
        <f t="shared" si="120"/>
        <v>2.5647664156639753</v>
      </c>
      <c r="CA80" s="24">
        <f t="shared" si="121"/>
        <v>3.3705735646122932</v>
      </c>
      <c r="CB80" s="24">
        <f t="shared" si="138"/>
        <v>8.6563382519329952</v>
      </c>
      <c r="CC80" s="24">
        <f t="shared" si="138"/>
        <v>8.6563151177830289</v>
      </c>
      <c r="CD80" s="24">
        <f t="shared" si="138"/>
        <v>8.6564223667300197</v>
      </c>
      <c r="CE80" s="24">
        <f t="shared" si="138"/>
        <v>8.6559250713611959</v>
      </c>
      <c r="CF80" s="24">
        <f t="shared" si="138"/>
        <v>8.6582289356622066</v>
      </c>
      <c r="CG80" s="24">
        <f t="shared" si="138"/>
        <v>8.6475119625693999</v>
      </c>
      <c r="CH80" s="24">
        <f t="shared" si="138"/>
        <v>8.6964671941563001</v>
      </c>
      <c r="CI80" s="24">
        <f t="shared" si="122"/>
        <v>8.4478289893703025</v>
      </c>
      <c r="CK80" s="24">
        <v>73000</v>
      </c>
      <c r="CL80" s="24">
        <f t="shared" si="125"/>
        <v>-1.9692174646365052E-2</v>
      </c>
      <c r="CM80" s="24">
        <f t="shared" si="126"/>
        <v>-1.0795601192093038E-2</v>
      </c>
      <c r="CN80" s="136">
        <f t="shared" si="127"/>
        <v>-8.8965734542720137E-3</v>
      </c>
      <c r="CO80" s="24">
        <f t="shared" si="128"/>
        <v>1</v>
      </c>
      <c r="CP80" s="24">
        <f t="shared" si="129"/>
        <v>-0.88965734542720132</v>
      </c>
      <c r="CQ80" s="24">
        <f t="shared" si="123"/>
        <v>-4.9396668102830214E-2</v>
      </c>
      <c r="CR80" s="24">
        <f t="shared" si="130"/>
        <v>-2.470335733513869E-2</v>
      </c>
      <c r="CS80" s="24">
        <f t="shared" ref="CS80:CY80" si="147">$CZ80+$AY$7*SIN(CT80)</f>
        <v>12.516973946256343</v>
      </c>
      <c r="CT80" s="24">
        <f t="shared" si="147"/>
        <v>12.516973946256343</v>
      </c>
      <c r="CU80" s="24">
        <f t="shared" si="147"/>
        <v>12.516973946256343</v>
      </c>
      <c r="CV80" s="24">
        <f t="shared" si="147"/>
        <v>12.516973946256343</v>
      </c>
      <c r="CW80" s="24">
        <f t="shared" si="147"/>
        <v>12.516973946256343</v>
      </c>
      <c r="CX80" s="24">
        <f t="shared" si="147"/>
        <v>12.516973946256343</v>
      </c>
      <c r="CY80" s="24">
        <f t="shared" si="147"/>
        <v>12.516973946256343</v>
      </c>
      <c r="CZ80" s="24">
        <f t="shared" si="132"/>
        <v>12.516973946256343</v>
      </c>
    </row>
    <row r="81" spans="1:104" s="129" customFormat="1" ht="12.95" customHeight="1" x14ac:dyDescent="0.2">
      <c r="A81" s="129" t="s">
        <v>629</v>
      </c>
      <c r="B81" s="131"/>
      <c r="C81" s="130">
        <v>41471.406000000003</v>
      </c>
      <c r="D81" s="130"/>
      <c r="E81" s="129">
        <f>(C81-C$7)/C$8</f>
        <v>6104.970425021058</v>
      </c>
      <c r="F81" s="199">
        <f>ROUND(2*E81,0)/2</f>
        <v>6105</v>
      </c>
      <c r="G81" s="130">
        <f>C81-(C$7+F81*C$8)</f>
        <v>-7.0194999934756197E-3</v>
      </c>
      <c r="I81" s="199">
        <f>G81</f>
        <v>-7.0194999934756197E-3</v>
      </c>
      <c r="K81" s="199"/>
      <c r="N81" s="199"/>
      <c r="O81" s="199"/>
      <c r="P81" s="199">
        <f>+D$11+D$12*F81+D$13*F81^2</f>
        <v>2.632901107906975E-3</v>
      </c>
      <c r="Q81" s="201">
        <f>+C81-15018.5</f>
        <v>26452.906000000003</v>
      </c>
      <c r="S81" s="131">
        <v>0.1</v>
      </c>
      <c r="U81" s="202">
        <f>+$C81-15018.5</f>
        <v>26452.906000000003</v>
      </c>
      <c r="Z81" s="24">
        <f>$F81</f>
        <v>6105</v>
      </c>
      <c r="AA81" s="136">
        <f>AB$3+AB$4*Z81+AB$5*Z81^2+AH81</f>
        <v>-3.594334767753754E-3</v>
      </c>
      <c r="AB81" s="136">
        <f>+$G81-AH81</f>
        <v>-7.9226411781489064E-4</v>
      </c>
      <c r="AC81" s="136">
        <f>IF(S81&gt;0,G81-AA81,-9999)</f>
        <v>-3.4251652257218657E-3</v>
      </c>
      <c r="AD81" s="136"/>
      <c r="AE81" s="136">
        <f>+(G81-AA81)^2*$S81</f>
        <v>1.1731756823494319E-6</v>
      </c>
      <c r="AF81" s="24"/>
      <c r="AG81" s="203"/>
      <c r="AH81" s="24">
        <f>$AB$6*($AB$11/AI81*AJ81+$AB$12)</f>
        <v>-6.2272358756607291E-3</v>
      </c>
      <c r="AI81" s="24">
        <f>1+$AB$7*COS(AL81)</f>
        <v>1.2979068643675331</v>
      </c>
      <c r="AJ81" s="24">
        <f>SIN(AL81+RADIANS($AB$9))</f>
        <v>-0.65022752847345755</v>
      </c>
      <c r="AK81" s="24">
        <f>$AB$7*SIN(AL81)</f>
        <v>-3.5376548202223239E-2</v>
      </c>
      <c r="AL81" s="24">
        <f>2*ATAN(AM81)</f>
        <v>-0.1181968465625816</v>
      </c>
      <c r="AM81" s="24">
        <f>SQRT((1+$AB$7)/(1-$AB$7))*TAN(AN81/2)</f>
        <v>-5.9167322388319815E-2</v>
      </c>
      <c r="AN81" s="136">
        <f>$AU81+$AB$7*SIN(AO81)</f>
        <v>-8.6779389744457217E-2</v>
      </c>
      <c r="AO81" s="136">
        <f>$AU81+$AB$7*SIN(AP81)</f>
        <v>-8.6766377061566285E-2</v>
      </c>
      <c r="AP81" s="136">
        <f>$AU81+$AB$7*SIN(AQ81)</f>
        <v>-8.6722837746064568E-2</v>
      </c>
      <c r="AQ81" s="136">
        <f>$AU81+$AB$7*SIN(AR81)</f>
        <v>-8.6577160146456875E-2</v>
      </c>
      <c r="AR81" s="136">
        <f>$AU81+$AB$7*SIN(AS81)</f>
        <v>-8.6089752834062019E-2</v>
      </c>
      <c r="AS81" s="136">
        <f>$AU81+$AB$7*SIN(AT81)</f>
        <v>-8.4459136502947688E-2</v>
      </c>
      <c r="AT81" s="136">
        <f>$AU81+$AB$7*SIN(AU81)</f>
        <v>-7.9005536634465162E-2</v>
      </c>
      <c r="AU81" s="136">
        <f>RADIANS($AB$9)+$AB$18*(F81-AB$15)</f>
        <v>-6.0782124951898275E-2</v>
      </c>
      <c r="AV81" s="136"/>
      <c r="AW81" s="24">
        <f t="shared" si="40"/>
        <v>6105</v>
      </c>
      <c r="AX81" s="136">
        <f t="shared" si="41"/>
        <v>-3.5933492286617952E-3</v>
      </c>
      <c r="AY81" s="136">
        <f t="shared" si="42"/>
        <v>-3.4261507648138245E-3</v>
      </c>
      <c r="AZ81" s="136">
        <f t="shared" si="58"/>
        <v>-3.4261507648138245E-3</v>
      </c>
      <c r="BA81" s="136"/>
      <c r="BB81" s="136">
        <f t="shared" si="43"/>
        <v>1.291215867912432E-6</v>
      </c>
      <c r="BC81" s="24"/>
      <c r="BD81" s="203"/>
      <c r="BE81" s="24">
        <f t="shared" si="44"/>
        <v>-6.2262503365687703E-3</v>
      </c>
      <c r="BF81" s="24">
        <f t="shared" si="45"/>
        <v>1.297913255209826</v>
      </c>
      <c r="BG81" s="24">
        <f t="shared" si="46"/>
        <v>-0.65009016486589855</v>
      </c>
      <c r="BH81" s="24">
        <f t="shared" si="47"/>
        <v>-3.5322689171197401E-2</v>
      </c>
      <c r="BI81" s="24">
        <f t="shared" si="48"/>
        <v>-0.11801605699502773</v>
      </c>
      <c r="BJ81" s="24">
        <f t="shared" si="49"/>
        <v>-5.9076611637923271E-2</v>
      </c>
      <c r="BK81" s="136">
        <f t="shared" ref="BK81:BQ90" si="148">$AU81+$AB$7*SIN(BL81)</f>
        <v>-8.664651285188002E-2</v>
      </c>
      <c r="BL81" s="136">
        <f t="shared" si="148"/>
        <v>-8.6321790170714369E-2</v>
      </c>
      <c r="BM81" s="136">
        <f t="shared" si="148"/>
        <v>-8.5235386770623311E-2</v>
      </c>
      <c r="BN81" s="136">
        <f t="shared" si="148"/>
        <v>-8.1601403671800521E-2</v>
      </c>
      <c r="BO81" s="136">
        <f t="shared" si="148"/>
        <v>-6.9453420242330893E-2</v>
      </c>
      <c r="BP81" s="136">
        <f t="shared" si="148"/>
        <v>-2.8908343880155417E-2</v>
      </c>
      <c r="BQ81" s="136">
        <f t="shared" si="148"/>
        <v>0.1064468466961643</v>
      </c>
      <c r="BR81" s="136">
        <f t="shared" si="51"/>
        <v>-5.6918983999358881</v>
      </c>
      <c r="BS81" s="136"/>
      <c r="BT81" s="24">
        <v>74000</v>
      </c>
      <c r="BU81" s="24">
        <f t="shared" si="115"/>
        <v>-9.1414454998647345E-4</v>
      </c>
      <c r="BV81" s="24">
        <f t="shared" si="116"/>
        <v>-1.0181601192093021E-2</v>
      </c>
      <c r="BW81" s="24">
        <f t="shared" si="117"/>
        <v>9.2674566421065471E-3</v>
      </c>
      <c r="BX81" s="24">
        <f t="shared" si="118"/>
        <v>0.73616817398264534</v>
      </c>
      <c r="BY81" s="24">
        <f t="shared" si="119"/>
        <v>0.88467671134204029</v>
      </c>
      <c r="BZ81" s="24">
        <f t="shared" si="120"/>
        <v>2.645479580858825</v>
      </c>
      <c r="CA81" s="24">
        <f t="shared" si="121"/>
        <v>3.9483123439391643</v>
      </c>
      <c r="CB81" s="24">
        <f t="shared" si="138"/>
        <v>8.7600781271604227</v>
      </c>
      <c r="CC81" s="24">
        <f t="shared" si="138"/>
        <v>8.7600411164966143</v>
      </c>
      <c r="CD81" s="24">
        <f t="shared" si="138"/>
        <v>8.7601978495326627</v>
      </c>
      <c r="CE81" s="24">
        <f t="shared" si="138"/>
        <v>8.7595339833597592</v>
      </c>
      <c r="CF81" s="24">
        <f t="shared" si="138"/>
        <v>8.7623435269939254</v>
      </c>
      <c r="CG81" s="24">
        <f t="shared" si="138"/>
        <v>8.7504105019074085</v>
      </c>
      <c r="CH81" s="24">
        <f t="shared" si="138"/>
        <v>8.8003582119069979</v>
      </c>
      <c r="CI81" s="24">
        <f t="shared" si="122"/>
        <v>8.5750225182487263</v>
      </c>
      <c r="CK81" s="24">
        <v>74000</v>
      </c>
      <c r="CL81" s="24">
        <f t="shared" si="125"/>
        <v>-1.7522961685103242E-2</v>
      </c>
      <c r="CM81" s="24">
        <f t="shared" si="126"/>
        <v>-1.0181601192093021E-2</v>
      </c>
      <c r="CN81" s="136">
        <f t="shared" si="127"/>
        <v>-7.3413604930102194E-3</v>
      </c>
      <c r="CO81" s="24">
        <f t="shared" si="128"/>
        <v>1</v>
      </c>
      <c r="CP81" s="24">
        <f t="shared" si="129"/>
        <v>-0.73413604930102194</v>
      </c>
      <c r="CQ81" s="24">
        <f t="shared" si="123"/>
        <v>0.22280412935874899</v>
      </c>
      <c r="CR81" s="24">
        <f t="shared" si="130"/>
        <v>0.11186521276462609</v>
      </c>
      <c r="CS81" s="24">
        <f t="shared" ref="CS81:CY81" si="149">$CZ81+$AY$7*SIN(CT81)</f>
        <v>12.789174743717922</v>
      </c>
      <c r="CT81" s="24">
        <f t="shared" si="149"/>
        <v>12.789174743717922</v>
      </c>
      <c r="CU81" s="24">
        <f t="shared" si="149"/>
        <v>12.789174743717922</v>
      </c>
      <c r="CV81" s="24">
        <f t="shared" si="149"/>
        <v>12.789174743717922</v>
      </c>
      <c r="CW81" s="24">
        <f t="shared" si="149"/>
        <v>12.789174743717922</v>
      </c>
      <c r="CX81" s="24">
        <f t="shared" si="149"/>
        <v>12.789174743717922</v>
      </c>
      <c r="CY81" s="24">
        <f t="shared" si="149"/>
        <v>12.789174743717922</v>
      </c>
      <c r="CZ81" s="24">
        <f t="shared" si="132"/>
        <v>12.789174743717922</v>
      </c>
    </row>
    <row r="82" spans="1:104" s="129" customFormat="1" ht="12.95" customHeight="1" x14ac:dyDescent="0.2">
      <c r="A82" s="129" t="s">
        <v>630</v>
      </c>
      <c r="B82" s="131" t="s">
        <v>646</v>
      </c>
      <c r="C82" s="130">
        <v>41506.404000000002</v>
      </c>
      <c r="D82" s="130"/>
      <c r="E82" s="129">
        <f>(C82-C$7)/C$8</f>
        <v>6252.4261004719492</v>
      </c>
      <c r="F82" s="199">
        <f>ROUND(2*E82,0)/2</f>
        <v>6252.5</v>
      </c>
      <c r="G82" s="130">
        <f>C82-(C$7+F82*C$8)</f>
        <v>-1.7539749991556164E-2</v>
      </c>
      <c r="I82" s="199">
        <f>G82</f>
        <v>-1.7539749991556164E-2</v>
      </c>
      <c r="K82" s="199"/>
      <c r="N82" s="199"/>
      <c r="O82" s="199"/>
      <c r="P82" s="199">
        <f>+D$11+D$12*F82+D$13*F82^2</f>
        <v>2.4851488829069754E-3</v>
      </c>
      <c r="Q82" s="201">
        <f>+C82-15018.5</f>
        <v>26487.904000000002</v>
      </c>
      <c r="S82" s="131">
        <v>0.1</v>
      </c>
      <c r="U82" s="202">
        <f>+$C82-15018.5</f>
        <v>26487.904000000002</v>
      </c>
      <c r="Z82" s="24">
        <f>$F82</f>
        <v>6252.5</v>
      </c>
      <c r="AA82" s="136">
        <f>AB$3+AB$4*Z82+AB$5*Z82^2+AH82</f>
        <v>-3.5413498768956534E-3</v>
      </c>
      <c r="AB82" s="136">
        <f>+$G82-AH82</f>
        <v>-1.1513251231753535E-2</v>
      </c>
      <c r="AC82" s="136">
        <f>IF(S82&gt;0,G82-AA82,-9999)</f>
        <v>-1.3998400114660511E-2</v>
      </c>
      <c r="AD82" s="136"/>
      <c r="AE82" s="136">
        <f>+(G82-AA82)^2*$S82</f>
        <v>1.9595520577012742E-5</v>
      </c>
      <c r="AF82" s="24"/>
      <c r="AG82" s="203"/>
      <c r="AH82" s="24">
        <f>$AB$6*($AB$11/AI82*AJ82+$AB$12)</f>
        <v>-6.0264987598026287E-3</v>
      </c>
      <c r="AI82" s="24">
        <f>1+$AB$7*COS(AL82)</f>
        <v>1.2989978563719013</v>
      </c>
      <c r="AJ82" s="24">
        <f>SIN(AL82+RADIANS($AB$9))</f>
        <v>-0.62211947092619213</v>
      </c>
      <c r="AK82" s="24">
        <f>$AB$7*SIN(AL82)</f>
        <v>-2.4500650705806006E-2</v>
      </c>
      <c r="AL82" s="24">
        <f>2*ATAN(AM82)</f>
        <v>-8.1759895040709199E-2</v>
      </c>
      <c r="AM82" s="24">
        <f>SQRT((1+$AB$7)/(1-$AB$7))*TAN(AN82/2)</f>
        <v>-4.0902735202101005E-2</v>
      </c>
      <c r="AN82" s="136">
        <f>$AU82+$AB$7*SIN(AO82)</f>
        <v>-6.0010787731044485E-2</v>
      </c>
      <c r="AO82" s="136">
        <f>$AU82+$AB$7*SIN(AP82)</f>
        <v>-6.0001690858985879E-2</v>
      </c>
      <c r="AP82" s="136">
        <f>$AU82+$AB$7*SIN(AQ82)</f>
        <v>-5.9971313313527258E-2</v>
      </c>
      <c r="AQ82" s="136">
        <f>$AU82+$AB$7*SIN(AR82)</f>
        <v>-5.9869872773116284E-2</v>
      </c>
      <c r="AR82" s="136">
        <f>$AU82+$AB$7*SIN(AS82)</f>
        <v>-5.9531134158432877E-2</v>
      </c>
      <c r="AS82" s="136">
        <f>$AU82+$AB$7*SIN(AT82)</f>
        <v>-5.8400039578070898E-2</v>
      </c>
      <c r="AT82" s="136">
        <f>$AU82+$AB$7*SIN(AU82)</f>
        <v>-5.46236936221451E-2</v>
      </c>
      <c r="AU82" s="136">
        <f>RADIANS($AB$9)+$AB$18*(F82-AB$15)</f>
        <v>-4.2021079442331022E-2</v>
      </c>
      <c r="AV82" s="136"/>
      <c r="AW82" s="24">
        <f t="shared" si="40"/>
        <v>6252.5</v>
      </c>
      <c r="AX82" s="136">
        <f t="shared" si="41"/>
        <v>-3.5403113321441256E-3</v>
      </c>
      <c r="AY82" s="136">
        <f t="shared" si="42"/>
        <v>-1.3999438659412038E-2</v>
      </c>
      <c r="AZ82" s="136">
        <f t="shared" si="58"/>
        <v>-1.3999438659412038E-2</v>
      </c>
      <c r="BA82" s="136"/>
      <c r="BB82" s="136">
        <f t="shared" si="43"/>
        <v>1.2533804328508115E-6</v>
      </c>
      <c r="BC82" s="24"/>
      <c r="BD82" s="203"/>
      <c r="BE82" s="24">
        <f t="shared" si="44"/>
        <v>-6.0254602150511009E-3</v>
      </c>
      <c r="BF82" s="24">
        <f t="shared" si="45"/>
        <v>1.2990024217112013</v>
      </c>
      <c r="BG82" s="24">
        <f t="shared" si="46"/>
        <v>-0.62197340768398535</v>
      </c>
      <c r="BH82" s="24">
        <f t="shared" si="47"/>
        <v>-2.4444872894678098E-2</v>
      </c>
      <c r="BI82" s="24">
        <f t="shared" si="48"/>
        <v>-8.1573347264694951E-2</v>
      </c>
      <c r="BJ82" s="24">
        <f t="shared" si="49"/>
        <v>-4.0809305619909121E-2</v>
      </c>
      <c r="BK82" s="136">
        <f t="shared" si="148"/>
        <v>-5.9873793722337268E-2</v>
      </c>
      <c r="BL82" s="136">
        <f t="shared" si="148"/>
        <v>-5.954422718797836E-2</v>
      </c>
      <c r="BM82" s="136">
        <f t="shared" si="148"/>
        <v>-5.8443757596056953E-2</v>
      </c>
      <c r="BN82" s="136">
        <f t="shared" si="148"/>
        <v>-5.4769638608124498E-2</v>
      </c>
      <c r="BO82" s="136">
        <f t="shared" si="148"/>
        <v>-4.2507997557778128E-2</v>
      </c>
      <c r="BP82" s="136">
        <f t="shared" si="148"/>
        <v>-1.6230610974359502E-3</v>
      </c>
      <c r="BQ82" s="136">
        <f t="shared" si="148"/>
        <v>0.13507039093964526</v>
      </c>
      <c r="BR82" s="136">
        <f t="shared" si="51"/>
        <v>-5.6517487823103059</v>
      </c>
      <c r="BS82" s="136"/>
      <c r="BT82" s="24">
        <v>75000</v>
      </c>
      <c r="BU82" s="24">
        <f t="shared" si="115"/>
        <v>-6.1103431542376165E-4</v>
      </c>
      <c r="BV82" s="24">
        <f t="shared" si="116"/>
        <v>-9.5436011920930347E-3</v>
      </c>
      <c r="BW82" s="24">
        <f t="shared" si="117"/>
        <v>8.9325668766692731E-3</v>
      </c>
      <c r="BX82" s="24">
        <f t="shared" si="118"/>
        <v>0.72581099430489393</v>
      </c>
      <c r="BY82" s="24">
        <f t="shared" si="119"/>
        <v>0.84551953559692894</v>
      </c>
      <c r="BZ82" s="24">
        <f t="shared" si="120"/>
        <v>2.7237422545771555</v>
      </c>
      <c r="CA82" s="24">
        <f t="shared" si="121"/>
        <v>4.716556799057952</v>
      </c>
      <c r="CB82" s="24">
        <f t="shared" ref="CB82:CH82" si="150">$CI82+$AB$7*SIN(CC82)</f>
        <v>8.862231590359178</v>
      </c>
      <c r="CC82" s="24">
        <f t="shared" si="150"/>
        <v>8.8621804661282866</v>
      </c>
      <c r="CD82" s="24">
        <f t="shared" si="150"/>
        <v>8.8623819188066495</v>
      </c>
      <c r="CE82" s="24">
        <f t="shared" si="150"/>
        <v>8.8615879554590453</v>
      </c>
      <c r="CF82" s="24">
        <f t="shared" si="150"/>
        <v>8.8647148185386513</v>
      </c>
      <c r="CG82" s="24">
        <f t="shared" si="150"/>
        <v>8.8523642605785842</v>
      </c>
      <c r="CH82" s="24">
        <f t="shared" si="150"/>
        <v>8.9006086173220567</v>
      </c>
      <c r="CI82" s="24">
        <f t="shared" si="122"/>
        <v>8.7022160471271501</v>
      </c>
      <c r="CK82" s="24">
        <v>75000</v>
      </c>
      <c r="CL82" s="24">
        <f t="shared" si="125"/>
        <v>-1.4789153562551288E-2</v>
      </c>
      <c r="CM82" s="24">
        <f t="shared" si="126"/>
        <v>-9.5436011920930347E-3</v>
      </c>
      <c r="CN82" s="136">
        <f t="shared" si="127"/>
        <v>-5.2455523704582532E-3</v>
      </c>
      <c r="CO82" s="24">
        <f t="shared" si="128"/>
        <v>1</v>
      </c>
      <c r="CP82" s="24">
        <f t="shared" si="129"/>
        <v>-0.5245552370458253</v>
      </c>
      <c r="CQ82" s="24">
        <f t="shared" si="123"/>
        <v>0.49500492682032649</v>
      </c>
      <c r="CR82" s="24">
        <f t="shared" si="130"/>
        <v>0.25268323648627772</v>
      </c>
      <c r="CS82" s="24">
        <f t="shared" ref="CS82:CY82" si="151">$CZ82+$AY$7*SIN(CT82)</f>
        <v>13.061375541179499</v>
      </c>
      <c r="CT82" s="24">
        <f t="shared" si="151"/>
        <v>13.061375541179499</v>
      </c>
      <c r="CU82" s="24">
        <f t="shared" si="151"/>
        <v>13.061375541179499</v>
      </c>
      <c r="CV82" s="24">
        <f t="shared" si="151"/>
        <v>13.061375541179499</v>
      </c>
      <c r="CW82" s="24">
        <f t="shared" si="151"/>
        <v>13.061375541179499</v>
      </c>
      <c r="CX82" s="24">
        <f t="shared" si="151"/>
        <v>13.061375541179499</v>
      </c>
      <c r="CY82" s="24">
        <f t="shared" si="151"/>
        <v>13.061375541179499</v>
      </c>
      <c r="CZ82" s="24">
        <f t="shared" si="132"/>
        <v>13.061375541179499</v>
      </c>
    </row>
    <row r="83" spans="1:104" s="129" customFormat="1" ht="12.95" customHeight="1" x14ac:dyDescent="0.2">
      <c r="A83" s="129" t="s">
        <v>631</v>
      </c>
      <c r="B83" s="131"/>
      <c r="C83" s="130">
        <v>41706.620000000003</v>
      </c>
      <c r="D83" s="130"/>
      <c r="E83" s="129">
        <f>(C83-C$7)/C$8</f>
        <v>7095.9881759070013</v>
      </c>
      <c r="F83" s="199">
        <f>ROUND(2*E83,0)/2</f>
        <v>7096</v>
      </c>
      <c r="G83" s="130">
        <f>C83-(C$7+F83*C$8)</f>
        <v>-2.8063999925507233E-3</v>
      </c>
      <c r="I83" s="199">
        <f>G83</f>
        <v>-2.8063999925507233E-3</v>
      </c>
      <c r="K83" s="199"/>
      <c r="N83" s="199"/>
      <c r="O83" s="199"/>
      <c r="P83" s="199">
        <f>+D$11+D$12*F83+D$13*F83^2</f>
        <v>1.6502373999069749E-3</v>
      </c>
      <c r="Q83" s="201">
        <f>+C83-15018.5</f>
        <v>26688.120000000003</v>
      </c>
      <c r="S83" s="131">
        <v>0.1</v>
      </c>
      <c r="U83" s="202">
        <f>+$C83-15018.5</f>
        <v>26688.120000000003</v>
      </c>
      <c r="Z83" s="24">
        <f>$F83</f>
        <v>7096</v>
      </c>
      <c r="AA83" s="136">
        <f>AB$3+AB$4*Z83+AB$5*Z83^2+AH83</f>
        <v>-3.1490016966475858E-3</v>
      </c>
      <c r="AB83" s="136">
        <f>+$G83-AH83</f>
        <v>1.9928391040038374E-3</v>
      </c>
      <c r="AC83" s="136">
        <f>IF(S83&gt;0,G83-AA83,-9999)</f>
        <v>3.4260170409686251E-4</v>
      </c>
      <c r="AD83" s="136"/>
      <c r="AE83" s="136">
        <f>+(G83-AA83)^2*$S83</f>
        <v>1.1737592765007414E-8</v>
      </c>
      <c r="AF83" s="24"/>
      <c r="AG83" s="203"/>
      <c r="AH83" s="24">
        <f>$AB$6*($AB$11/AI83*AJ83+$AB$12)</f>
        <v>-4.7992390965545606E-3</v>
      </c>
      <c r="AI83" s="24">
        <f>1+$AB$7*COS(AL83)</f>
        <v>1.297587824455068</v>
      </c>
      <c r="AJ83" s="24">
        <f>SIN(AL83+RADIANS($AB$9))</f>
        <v>-0.44644668061271964</v>
      </c>
      <c r="AK83" s="24">
        <f>$AB$7*SIN(AL83)</f>
        <v>3.7966916336458476E-2</v>
      </c>
      <c r="AL83" s="24">
        <f>2*ATAN(AM83)</f>
        <v>0.12689667829818013</v>
      </c>
      <c r="AM83" s="24">
        <f>SQRT((1+$AB$7)/(1-$AB$7))*TAN(AN83/2)</f>
        <v>6.353361762529211E-2</v>
      </c>
      <c r="AN83" s="136">
        <f>$AU83+$AB$7*SIN(AO83)</f>
        <v>9.3174393060128188E-2</v>
      </c>
      <c r="AO83" s="136">
        <f>$AU83+$AB$7*SIN(AP83)</f>
        <v>9.3160465813635879E-2</v>
      </c>
      <c r="AP83" s="136">
        <f>$AU83+$AB$7*SIN(AQ83)</f>
        <v>9.3113839574465951E-2</v>
      </c>
      <c r="AQ83" s="136">
        <f>$AU83+$AB$7*SIN(AR83)</f>
        <v>9.2957743707957577E-2</v>
      </c>
      <c r="AR83" s="136">
        <f>$AU83+$AB$7*SIN(AS83)</f>
        <v>9.2435180657613636E-2</v>
      </c>
      <c r="AS83" s="136">
        <f>$AU83+$AB$7*SIN(AT83)</f>
        <v>9.0685976636277157E-2</v>
      </c>
      <c r="AT83" s="136">
        <f>$AU83+$AB$7*SIN(AU83)</f>
        <v>8.4832762835618067E-2</v>
      </c>
      <c r="AU83" s="136">
        <f>RADIANS($AB$9)+$AB$18*(F83-AB$15)</f>
        <v>6.526666216662047E-2</v>
      </c>
      <c r="AV83" s="136"/>
      <c r="AW83" s="24">
        <f t="shared" si="40"/>
        <v>7096</v>
      </c>
      <c r="AX83" s="136">
        <f t="shared" si="41"/>
        <v>-3.1477833949589726E-3</v>
      </c>
      <c r="AY83" s="136">
        <f t="shared" si="42"/>
        <v>3.4138340240824931E-4</v>
      </c>
      <c r="AZ83" s="136">
        <f t="shared" si="58"/>
        <v>3.4138340240824931E-4</v>
      </c>
      <c r="BA83" s="136"/>
      <c r="BB83" s="136">
        <f t="shared" si="43"/>
        <v>9.908540301579435E-7</v>
      </c>
      <c r="BC83" s="24"/>
      <c r="BD83" s="203"/>
      <c r="BE83" s="24">
        <f t="shared" si="44"/>
        <v>-4.7980207948659474E-3</v>
      </c>
      <c r="BF83" s="24">
        <f t="shared" si="45"/>
        <v>1.2975803388424461</v>
      </c>
      <c r="BG83" s="24">
        <f t="shared" si="46"/>
        <v>-0.44627038596502244</v>
      </c>
      <c r="BH83" s="24">
        <f t="shared" si="47"/>
        <v>3.8025543183693264E-2</v>
      </c>
      <c r="BI83" s="24">
        <f t="shared" si="48"/>
        <v>0.12709368765002566</v>
      </c>
      <c r="BJ83" s="24">
        <f t="shared" si="49"/>
        <v>6.3632520536655093E-2</v>
      </c>
      <c r="BK83" s="136">
        <f t="shared" si="148"/>
        <v>9.3319227561637727E-2</v>
      </c>
      <c r="BL83" s="136">
        <f t="shared" si="148"/>
        <v>9.3645361091261217E-2</v>
      </c>
      <c r="BM83" s="136">
        <f t="shared" si="148"/>
        <v>9.4737313234551868E-2</v>
      </c>
      <c r="BN83" s="136">
        <f t="shared" si="148"/>
        <v>9.8394192593934088E-2</v>
      </c>
      <c r="BO83" s="136">
        <f t="shared" si="148"/>
        <v>0.1106507569890655</v>
      </c>
      <c r="BP83" s="136">
        <f t="shared" si="148"/>
        <v>0.15186336771317521</v>
      </c>
      <c r="BQ83" s="136">
        <f t="shared" si="148"/>
        <v>0.29282245751362296</v>
      </c>
      <c r="BR83" s="136">
        <f t="shared" si="51"/>
        <v>-5.4221474096514646</v>
      </c>
      <c r="BS83" s="136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</row>
    <row r="84" spans="1:104" s="129" customFormat="1" ht="12.95" customHeight="1" x14ac:dyDescent="0.2">
      <c r="A84" s="129" t="s">
        <v>633</v>
      </c>
      <c r="B84" s="131" t="s">
        <v>646</v>
      </c>
      <c r="C84" s="130">
        <v>41707.928999999996</v>
      </c>
      <c r="D84" s="130"/>
      <c r="E84" s="129">
        <f>(C84-C$7)/C$8</f>
        <v>7101.5033333206911</v>
      </c>
      <c r="F84" s="199">
        <f>ROUND(2*E84,0)/2</f>
        <v>7101.5</v>
      </c>
      <c r="G84" s="130">
        <f>C84-(C$7+F84*C$8)</f>
        <v>7.9114999971352518E-4</v>
      </c>
      <c r="I84" s="199">
        <f>G84</f>
        <v>7.9114999971352518E-4</v>
      </c>
      <c r="K84" s="199"/>
      <c r="N84" s="199"/>
      <c r="O84" s="199"/>
      <c r="P84" s="199">
        <f>+D$11+D$12*F84+D$13*F84^2</f>
        <v>1.6448494349069753E-3</v>
      </c>
      <c r="Q84" s="201">
        <f>+C84-15018.5</f>
        <v>26689.428999999996</v>
      </c>
      <c r="S84" s="131">
        <v>0.1</v>
      </c>
      <c r="U84" s="202">
        <f>+$C84-15018.5</f>
        <v>26689.428999999996</v>
      </c>
      <c r="Z84" s="24">
        <f>$F84</f>
        <v>7101.5</v>
      </c>
      <c r="AA84" s="136">
        <f>AB$3+AB$4*Z84+AB$5*Z84^2+AH84</f>
        <v>-3.1459974440646386E-3</v>
      </c>
      <c r="AB84" s="136">
        <f>+$G84-AH84</f>
        <v>5.5819968786851391E-3</v>
      </c>
      <c r="AC84" s="136">
        <f>IF(S84&gt;0,G84-AA84,-9999)</f>
        <v>3.9371474437781637E-3</v>
      </c>
      <c r="AD84" s="136"/>
      <c r="AE84" s="136">
        <f>+(G84-AA84)^2*$S84</f>
        <v>1.5501129994048928E-6</v>
      </c>
      <c r="AF84" s="24"/>
      <c r="AG84" s="203"/>
      <c r="AH84" s="24">
        <f>$AB$6*($AB$11/AI84*AJ84+$AB$12)</f>
        <v>-4.7908468789716139E-3</v>
      </c>
      <c r="AI84" s="24">
        <f>1+$AB$7*COS(AL84)</f>
        <v>1.2975360394467006</v>
      </c>
      <c r="AJ84" s="24">
        <f>SIN(AL84+RADIANS($AB$9))</f>
        <v>-0.44523224760985042</v>
      </c>
      <c r="AK84" s="24">
        <f>$AB$7*SIN(AL84)</f>
        <v>3.8370629788569928E-2</v>
      </c>
      <c r="AL84" s="24">
        <f>2*ATAN(AM84)</f>
        <v>0.12825341565882678</v>
      </c>
      <c r="AM84" s="24">
        <f>SQRT((1+$AB$7)/(1-$AB$7))*TAN(AN84/2)</f>
        <v>6.4214754015673975E-2</v>
      </c>
      <c r="AN84" s="136">
        <f>$AU84+$AB$7*SIN(AO84)</f>
        <v>9.4171836709731824E-2</v>
      </c>
      <c r="AO84" s="136">
        <f>$AU84+$AB$7*SIN(AP84)</f>
        <v>9.4157767641608742E-2</v>
      </c>
      <c r="AP84" s="136">
        <f>$AU84+$AB$7*SIN(AQ84)</f>
        <v>9.4110662195354383E-2</v>
      </c>
      <c r="AQ84" s="136">
        <f>$AU84+$AB$7*SIN(AR84)</f>
        <v>9.3952947298614073E-2</v>
      </c>
      <c r="AR84" s="136">
        <f>$AU84+$AB$7*SIN(AS84)</f>
        <v>9.3424915233359371E-2</v>
      </c>
      <c r="AS84" s="136">
        <f>$AU84+$AB$7*SIN(AT84)</f>
        <v>9.1657244485294151E-2</v>
      </c>
      <c r="AT84" s="136">
        <f>$AU84+$AB$7*SIN(AU84)</f>
        <v>8.5741744926857363E-2</v>
      </c>
      <c r="AU84" s="136">
        <f>RADIANS($AB$9)+$AB$18*(F84-AB$15)</f>
        <v>6.5966226575451259E-2</v>
      </c>
      <c r="AV84" s="136"/>
      <c r="AW84" s="24">
        <f t="shared" si="40"/>
        <v>7101.5</v>
      </c>
      <c r="AX84" s="136">
        <f t="shared" si="41"/>
        <v>-3.1447788032695056E-3</v>
      </c>
      <c r="AY84" s="136">
        <f t="shared" si="42"/>
        <v>3.9359288029830308E-3</v>
      </c>
      <c r="AZ84" s="136">
        <f t="shared" si="58"/>
        <v>3.9359288029830308E-3</v>
      </c>
      <c r="BA84" s="136"/>
      <c r="BB84" s="136">
        <f t="shared" si="43"/>
        <v>9.8896337214931845E-7</v>
      </c>
      <c r="BC84" s="24"/>
      <c r="BD84" s="203"/>
      <c r="BE84" s="24">
        <f t="shared" si="44"/>
        <v>-4.7896282381764809E-3</v>
      </c>
      <c r="BF84" s="24">
        <f t="shared" si="45"/>
        <v>1.2975284767975768</v>
      </c>
      <c r="BG84" s="24">
        <f t="shared" si="46"/>
        <v>-0.44505589202306189</v>
      </c>
      <c r="BH84" s="24">
        <f t="shared" si="47"/>
        <v>3.8429227087124977E-2</v>
      </c>
      <c r="BI84" s="24">
        <f t="shared" si="48"/>
        <v>0.12845036001281204</v>
      </c>
      <c r="BJ84" s="24">
        <f t="shared" si="49"/>
        <v>6.4313632871665721E-2</v>
      </c>
      <c r="BK84" s="136">
        <f t="shared" si="148"/>
        <v>9.4316629209840824E-2</v>
      </c>
      <c r="BL84" s="136">
        <f t="shared" si="148"/>
        <v>9.4642567831888749E-2</v>
      </c>
      <c r="BM84" s="136">
        <f t="shared" si="148"/>
        <v>9.573397072226647E-2</v>
      </c>
      <c r="BN84" s="136">
        <f t="shared" si="148"/>
        <v>9.9389365119883777E-2</v>
      </c>
      <c r="BO84" s="136">
        <f t="shared" si="148"/>
        <v>0.11164223525283318</v>
      </c>
      <c r="BP84" s="136">
        <f t="shared" si="148"/>
        <v>0.15284781748709314</v>
      </c>
      <c r="BQ84" s="136">
        <f t="shared" si="148"/>
        <v>0.29381444347107144</v>
      </c>
      <c r="BR84" s="136">
        <f t="shared" si="51"/>
        <v>-5.4206503052654265</v>
      </c>
      <c r="BS84" s="136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</row>
    <row r="85" spans="1:104" s="129" customFormat="1" ht="12.95" customHeight="1" x14ac:dyDescent="0.2">
      <c r="A85" s="129" t="s">
        <v>633</v>
      </c>
      <c r="B85" s="131"/>
      <c r="C85" s="130">
        <v>41747.675999999999</v>
      </c>
      <c r="D85" s="130"/>
      <c r="E85" s="129">
        <f>(C85-C$7)/C$8</f>
        <v>7268.9677807790331</v>
      </c>
      <c r="F85" s="199">
        <f>ROUND(2*E85,0)/2</f>
        <v>7269</v>
      </c>
      <c r="G85" s="130">
        <f>C85-(C$7+F85*C$8)</f>
        <v>-7.6470999993034638E-3</v>
      </c>
      <c r="I85" s="199">
        <f>G85</f>
        <v>-7.6470999993034638E-3</v>
      </c>
      <c r="K85" s="199"/>
      <c r="N85" s="199"/>
      <c r="O85" s="199"/>
      <c r="P85" s="199">
        <f>+D$11+D$12*F85+D$13*F85^2</f>
        <v>1.4811091399069753E-3</v>
      </c>
      <c r="Q85" s="201">
        <f>+C85-15018.5</f>
        <v>26729.175999999999</v>
      </c>
      <c r="S85" s="131">
        <v>0.1</v>
      </c>
      <c r="U85" s="202">
        <f>+$C85-15018.5</f>
        <v>26729.175999999999</v>
      </c>
      <c r="Z85" s="24">
        <f>$F85</f>
        <v>7269</v>
      </c>
      <c r="AA85" s="136">
        <f>AB$3+AB$4*Z85+AB$5*Z85^2+AH85</f>
        <v>-3.0520933115221159E-3</v>
      </c>
      <c r="AB85" s="136">
        <f>+$G85-AH85</f>
        <v>-3.1138975478743726E-3</v>
      </c>
      <c r="AC85" s="136">
        <f>IF(S85&gt;0,G85-AA85,-9999)</f>
        <v>-4.5950066877813479E-3</v>
      </c>
      <c r="AD85" s="136"/>
      <c r="AE85" s="136">
        <f>+(G85-AA85)^2*$S85</f>
        <v>2.1114086460755317E-6</v>
      </c>
      <c r="AF85" s="24"/>
      <c r="AG85" s="203"/>
      <c r="AH85" s="24">
        <f>$AB$6*($AB$11/AI85*AJ85+$AB$12)</f>
        <v>-4.5332024514290912E-3</v>
      </c>
      <c r="AI85" s="24">
        <f>1+$AB$7*COS(AL85)</f>
        <v>1.2957000173397411</v>
      </c>
      <c r="AJ85" s="24">
        <f>SIN(AL85+RADIANS($AB$9))</f>
        <v>-0.40791763781211932</v>
      </c>
      <c r="AK85" s="24">
        <f>$AB$7*SIN(AL85)</f>
        <v>5.0611261052030725E-2</v>
      </c>
      <c r="AL85" s="24">
        <f>2*ATAN(AM85)</f>
        <v>0.16951488122855793</v>
      </c>
      <c r="AM85" s="24">
        <f>SQRT((1+$AB$7)/(1-$AB$7))*TAN(AN85/2)</f>
        <v>8.4960986367012284E-2</v>
      </c>
      <c r="AN85" s="136">
        <f>$AU85+$AB$7*SIN(AO85)</f>
        <v>0.12452746771900464</v>
      </c>
      <c r="AO85" s="136">
        <f>$AU85+$AB$7*SIN(AP85)</f>
        <v>0.12450920243330452</v>
      </c>
      <c r="AP85" s="136">
        <f>$AU85+$AB$7*SIN(AQ85)</f>
        <v>0.12444784338489527</v>
      </c>
      <c r="AQ85" s="136">
        <f>$AU85+$AB$7*SIN(AR85)</f>
        <v>0.12424172178785547</v>
      </c>
      <c r="AR85" s="136">
        <f>$AU85+$AB$7*SIN(AS85)</f>
        <v>0.12354934253170824</v>
      </c>
      <c r="AS85" s="136">
        <f>$AU85+$AB$7*SIN(AT85)</f>
        <v>0.12122401794797392</v>
      </c>
      <c r="AT85" s="136">
        <f>$AU85+$AB$7*SIN(AU85)</f>
        <v>0.1134192641627447</v>
      </c>
      <c r="AU85" s="136">
        <f>RADIANS($AB$9)+$AB$18*(F85-AB$15)</f>
        <v>8.7271142662587842E-2</v>
      </c>
      <c r="AV85" s="136"/>
      <c r="AW85" s="24">
        <f t="shared" ref="AW85:AW148" si="152">$F85</f>
        <v>7269</v>
      </c>
      <c r="AX85" s="136">
        <f t="shared" ref="AX85:AX148" si="153">AY$3+AY$4*AW85+AY$5*AW85^2+BE85</f>
        <v>-3.0508699898510599E-3</v>
      </c>
      <c r="AY85" s="136">
        <f t="shared" ref="AY85:AY148" si="154">+$G85-AX85</f>
        <v>-4.5962300094524039E-3</v>
      </c>
      <c r="AZ85" s="136">
        <f t="shared" si="58"/>
        <v>-4.5962300094524039E-3</v>
      </c>
      <c r="BA85" s="136"/>
      <c r="BB85" s="136">
        <f t="shared" ref="BB85:BB148" si="155">+(AD85-AX85)^2*$S85</f>
        <v>9.3078076949738067E-7</v>
      </c>
      <c r="BC85" s="24"/>
      <c r="BD85" s="203"/>
      <c r="BE85" s="24">
        <f t="shared" ref="BE85:BE148" si="156">$AB$6*($AB$11/BF85*BG85+$AB$12)</f>
        <v>-4.5319791297580353E-3</v>
      </c>
      <c r="BF85" s="24">
        <f t="shared" ref="BF85:BF148" si="157">1+$AB$7*COS(BI85)</f>
        <v>1.2956901852591436</v>
      </c>
      <c r="BG85" s="24">
        <f t="shared" ref="BG85:BG148" si="158">SIN(BI85+RADIANS($AB$9))</f>
        <v>-0.40774036156962501</v>
      </c>
      <c r="BH85" s="24">
        <f t="shared" ref="BH85:BH148" si="159">$AB$7*SIN(BI85)</f>
        <v>5.0668672189167825E-2</v>
      </c>
      <c r="BI85" s="24">
        <f t="shared" ref="BI85:BI148" si="160">2*ATAN(BJ85)</f>
        <v>0.16970903776583046</v>
      </c>
      <c r="BJ85" s="24">
        <f t="shared" ref="BJ85:BJ148" si="161">SQRT((1+$AB$7)/(1-$AB$7))*TAN(BK85/2)</f>
        <v>8.5058766189215276E-2</v>
      </c>
      <c r="BK85" s="136">
        <f t="shared" si="148"/>
        <v>0.12467041302442256</v>
      </c>
      <c r="BL85" s="136">
        <f t="shared" si="148"/>
        <v>0.12498941860160942</v>
      </c>
      <c r="BM85" s="136">
        <f t="shared" si="148"/>
        <v>0.12606120333876572</v>
      </c>
      <c r="BN85" s="136">
        <f t="shared" si="148"/>
        <v>0.12966322523805698</v>
      </c>
      <c r="BO85" s="136">
        <f t="shared" si="148"/>
        <v>0.14178147964246804</v>
      </c>
      <c r="BP85" s="136">
        <f t="shared" si="148"/>
        <v>0.18271609556624338</v>
      </c>
      <c r="BQ85" s="136">
        <f t="shared" si="148"/>
        <v>0.32377728743956602</v>
      </c>
      <c r="BR85" s="136">
        <f t="shared" ref="BR85:BR148" si="162">RADIANS($AY$9)+$AY$18*(F85-AY$15)</f>
        <v>-5.3750566716906105</v>
      </c>
      <c r="BS85" s="136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</row>
    <row r="86" spans="1:104" s="129" customFormat="1" ht="12.95" customHeight="1" x14ac:dyDescent="0.2">
      <c r="A86" s="129" t="s">
        <v>633</v>
      </c>
      <c r="B86" s="131" t="s">
        <v>646</v>
      </c>
      <c r="C86" s="130">
        <v>41747.805999999997</v>
      </c>
      <c r="D86" s="130"/>
      <c r="E86" s="129">
        <f>(C86-C$7)/C$8</f>
        <v>7269.515504586343</v>
      </c>
      <c r="F86" s="199">
        <f>ROUND(2*E86,0)/2</f>
        <v>7269.5</v>
      </c>
      <c r="G86" s="130">
        <f>C86-(C$7+F86*C$8)</f>
        <v>3.6799500012421049E-3</v>
      </c>
      <c r="I86" s="199">
        <f>G86</f>
        <v>3.6799500012421049E-3</v>
      </c>
      <c r="K86" s="199"/>
      <c r="N86" s="199"/>
      <c r="O86" s="199"/>
      <c r="P86" s="199">
        <f>+D$11+D$12*F86+D$13*F86^2</f>
        <v>1.4806213709069743E-3</v>
      </c>
      <c r="Q86" s="201">
        <f>+C86-15018.5</f>
        <v>26729.305999999997</v>
      </c>
      <c r="S86" s="131">
        <v>0.1</v>
      </c>
      <c r="U86" s="202">
        <f>+$C86-15018.5</f>
        <v>26729.305999999997</v>
      </c>
      <c r="Z86" s="24">
        <f>$F86</f>
        <v>7269.5</v>
      </c>
      <c r="AA86" s="136">
        <f>AB$3+AB$4*Z86+AB$5*Z86^2+AH86</f>
        <v>-3.0518061950073339E-3</v>
      </c>
      <c r="AB86" s="136">
        <f>+$G86-AH86</f>
        <v>8.212377567156412E-3</v>
      </c>
      <c r="AC86" s="136">
        <f>IF(S86&gt;0,G86-AA86,-9999)</f>
        <v>6.7317561962494388E-3</v>
      </c>
      <c r="AD86" s="136"/>
      <c r="AE86" s="136">
        <f>+(G86-AA86)^2*$S86</f>
        <v>4.5316541485742708E-6</v>
      </c>
      <c r="AF86" s="24"/>
      <c r="AG86" s="203"/>
      <c r="AH86" s="24">
        <f>$AB$6*($AB$11/AI86*AJ86+$AB$12)</f>
        <v>-4.5324275659143079E-3</v>
      </c>
      <c r="AI86" s="24">
        <f>1+$AB$7*COS(AL86)</f>
        <v>1.295693790629119</v>
      </c>
      <c r="AJ86" s="24">
        <f>SIN(AL86+RADIANS($AB$9))</f>
        <v>-0.40780534624608306</v>
      </c>
      <c r="AK86" s="24">
        <f>$AB$7*SIN(AL86)</f>
        <v>5.0647627618503957E-2</v>
      </c>
      <c r="AL86" s="24">
        <f>2*ATAN(AM86)</f>
        <v>0.16963786718457358</v>
      </c>
      <c r="AM86" s="24">
        <f>SQRT((1+$AB$7)/(1-$AB$7))*TAN(AN86/2)</f>
        <v>8.5022923547707976E-2</v>
      </c>
      <c r="AN86" s="136">
        <f>$AU86+$AB$7*SIN(AO86)</f>
        <v>0.12461801445433507</v>
      </c>
      <c r="AO86" s="136">
        <f>$AU86+$AB$7*SIN(AP86)</f>
        <v>0.12459973703074503</v>
      </c>
      <c r="AP86" s="136">
        <f>$AU86+$AB$7*SIN(AQ86)</f>
        <v>0.12453833651155852</v>
      </c>
      <c r="AQ86" s="136">
        <f>$AU86+$AB$7*SIN(AR86)</f>
        <v>0.12433207327098991</v>
      </c>
      <c r="AR86" s="136">
        <f>$AU86+$AB$7*SIN(AS86)</f>
        <v>0.12363921044476936</v>
      </c>
      <c r="AS86" s="136">
        <f>$AU86+$AB$7*SIN(AT86)</f>
        <v>0.12131223631670153</v>
      </c>
      <c r="AT86" s="136">
        <f>$AU86+$AB$7*SIN(AU86)</f>
        <v>0.11350186729437434</v>
      </c>
      <c r="AU86" s="136">
        <f>RADIANS($AB$9)+$AB$18*(F86-AB$15)</f>
        <v>8.733473942702652E-2</v>
      </c>
      <c r="AV86" s="136"/>
      <c r="AW86" s="24">
        <f t="shared" si="152"/>
        <v>7269.5</v>
      </c>
      <c r="AX86" s="136">
        <f t="shared" si="153"/>
        <v>-3.0505828757584532E-3</v>
      </c>
      <c r="AY86" s="136">
        <f t="shared" si="154"/>
        <v>6.7305328770005581E-3</v>
      </c>
      <c r="AZ86" s="136">
        <f t="shared" si="58"/>
        <v>6.7305328770005581E-3</v>
      </c>
      <c r="BA86" s="136"/>
      <c r="BB86" s="136">
        <f t="shared" si="155"/>
        <v>9.3060558818707144E-7</v>
      </c>
      <c r="BC86" s="24"/>
      <c r="BD86" s="203"/>
      <c r="BE86" s="24">
        <f t="shared" si="156"/>
        <v>-4.5312042466654273E-3</v>
      </c>
      <c r="BF86" s="24">
        <f t="shared" si="157"/>
        <v>1.2956839520266947</v>
      </c>
      <c r="BG86" s="24">
        <f t="shared" si="158"/>
        <v>-0.40762806997095524</v>
      </c>
      <c r="BH86" s="24">
        <f t="shared" si="159"/>
        <v>5.0705034403649894E-2</v>
      </c>
      <c r="BI86" s="24">
        <f t="shared" si="160"/>
        <v>0.1698320130944545</v>
      </c>
      <c r="BJ86" s="24">
        <f t="shared" si="161"/>
        <v>8.5120699040382455E-2</v>
      </c>
      <c r="BK86" s="136">
        <f t="shared" si="148"/>
        <v>0.12476095262274621</v>
      </c>
      <c r="BL86" s="136">
        <f t="shared" si="148"/>
        <v>0.12507993467583775</v>
      </c>
      <c r="BM86" s="136">
        <f t="shared" si="148"/>
        <v>0.12615165261863817</v>
      </c>
      <c r="BN86" s="136">
        <f t="shared" si="148"/>
        <v>0.12975349189362348</v>
      </c>
      <c r="BO86" s="136">
        <f t="shared" si="148"/>
        <v>0.14187128093067786</v>
      </c>
      <c r="BP86" s="136">
        <f t="shared" si="148"/>
        <v>0.18280492334040449</v>
      </c>
      <c r="BQ86" s="136">
        <f t="shared" si="148"/>
        <v>0.32386600160637191</v>
      </c>
      <c r="BR86" s="136">
        <f t="shared" si="162"/>
        <v>-5.3749205712918799</v>
      </c>
      <c r="BS86" s="136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</row>
    <row r="87" spans="1:104" s="129" customFormat="1" ht="12.95" customHeight="1" x14ac:dyDescent="0.2">
      <c r="A87" s="129" t="s">
        <v>633</v>
      </c>
      <c r="B87" s="131"/>
      <c r="C87" s="130">
        <v>41761.442999999999</v>
      </c>
      <c r="D87" s="130"/>
      <c r="E87" s="129">
        <f>(C87-C$7)/C$8</f>
        <v>7326.9717319743131</v>
      </c>
      <c r="F87" s="199">
        <f>ROUND(2*E87,0)/2</f>
        <v>7327</v>
      </c>
      <c r="G87" s="130">
        <f>C87-(C$7+F87*C$8)</f>
        <v>-6.7092999961460009E-3</v>
      </c>
      <c r="I87" s="199">
        <f>G87</f>
        <v>-6.7092999961460009E-3</v>
      </c>
      <c r="K87" s="199"/>
      <c r="N87" s="199"/>
      <c r="O87" s="199"/>
      <c r="P87" s="199">
        <f>+D$11+D$12*F87+D$13*F87^2</f>
        <v>1.4245679559069758E-3</v>
      </c>
      <c r="Q87" s="201">
        <f>+C87-15018.5</f>
        <v>26742.942999999999</v>
      </c>
      <c r="S87" s="131">
        <v>0.1</v>
      </c>
      <c r="U87" s="202">
        <f>+$C87-15018.5</f>
        <v>26742.942999999999</v>
      </c>
      <c r="Z87" s="24">
        <f>$F87</f>
        <v>7327</v>
      </c>
      <c r="AA87" s="136">
        <f>AB$3+AB$4*Z87+AB$5*Z87^2+AH87</f>
        <v>-3.0185271127452992E-3</v>
      </c>
      <c r="AB87" s="136">
        <f>+$G87-AH87</f>
        <v>-2.2662049274937259E-3</v>
      </c>
      <c r="AC87" s="136">
        <f>IF(S87&gt;0,G87-AA87,-9999)</f>
        <v>-3.6907728834007017E-3</v>
      </c>
      <c r="AD87" s="136"/>
      <c r="AE87" s="136">
        <f>+(G87-AA87)^2*$S87</f>
        <v>1.3621804476845932E-6</v>
      </c>
      <c r="AF87" s="24"/>
      <c r="AG87" s="203"/>
      <c r="AH87" s="24">
        <f>$AB$6*($AB$11/AI87*AJ87+$AB$12)</f>
        <v>-4.443095068652275E-3</v>
      </c>
      <c r="AI87" s="24">
        <f>1+$AB$7*COS(AL87)</f>
        <v>1.2949483548145635</v>
      </c>
      <c r="AJ87" s="24">
        <f>SIN(AL87+RADIANS($AB$9))</f>
        <v>-0.39485853399058429</v>
      </c>
      <c r="AK87" s="24">
        <f>$AB$7*SIN(AL87)</f>
        <v>5.4822148737370131E-2</v>
      </c>
      <c r="AL87" s="24">
        <f>2*ATAN(AM87)</f>
        <v>0.18377316600379687</v>
      </c>
      <c r="AM87" s="24">
        <f>SQRT((1+$AB$7)/(1-$AB$7))*TAN(AN87/2)</f>
        <v>9.2146063256965186E-2</v>
      </c>
      <c r="AN87" s="136">
        <f>$AU87+$AB$7*SIN(AO87)</f>
        <v>0.13502791601027361</v>
      </c>
      <c r="AO87" s="136">
        <f>$AU87+$AB$7*SIN(AP87)</f>
        <v>0.13500825972553965</v>
      </c>
      <c r="AP87" s="136">
        <f>$AU87+$AB$7*SIN(AQ87)</f>
        <v>0.13494213737171573</v>
      </c>
      <c r="AQ87" s="136">
        <f>$AU87+$AB$7*SIN(AR87)</f>
        <v>0.13471971079783898</v>
      </c>
      <c r="AR87" s="136">
        <f>$AU87+$AB$7*SIN(AS87)</f>
        <v>0.13397154730935493</v>
      </c>
      <c r="AS87" s="136">
        <f>$AU87+$AB$7*SIN(AT87)</f>
        <v>0.13145554381801847</v>
      </c>
      <c r="AT87" s="136">
        <f>$AU87+$AB$7*SIN(AU87)</f>
        <v>0.12300050203684498</v>
      </c>
      <c r="AU87" s="136">
        <f>RADIANS($AB$9)+$AB$18*(F87-AB$15)</f>
        <v>9.4648367337536676E-2</v>
      </c>
      <c r="AV87" s="136"/>
      <c r="AW87" s="24">
        <f t="shared" si="152"/>
        <v>7327</v>
      </c>
      <c r="AX87" s="136">
        <f t="shared" si="153"/>
        <v>-3.0173047218223503E-3</v>
      </c>
      <c r="AY87" s="136">
        <f t="shared" si="154"/>
        <v>-3.6919952743236506E-3</v>
      </c>
      <c r="AZ87" s="136">
        <f t="shared" si="58"/>
        <v>-3.6919952743236506E-3</v>
      </c>
      <c r="BA87" s="136"/>
      <c r="BB87" s="136">
        <f t="shared" si="155"/>
        <v>9.104127784331451E-7</v>
      </c>
      <c r="BC87" s="24"/>
      <c r="BD87" s="203"/>
      <c r="BE87" s="24">
        <f t="shared" si="156"/>
        <v>-4.4418726777293261E-3</v>
      </c>
      <c r="BF87" s="24">
        <f t="shared" si="157"/>
        <v>1.2949377777303532</v>
      </c>
      <c r="BG87" s="24">
        <f t="shared" si="158"/>
        <v>-0.3946813615294219</v>
      </c>
      <c r="BH87" s="24">
        <f t="shared" si="159"/>
        <v>5.4879023929737994E-2</v>
      </c>
      <c r="BI87" s="24">
        <f t="shared" si="160"/>
        <v>0.18396600048168582</v>
      </c>
      <c r="BJ87" s="24">
        <f t="shared" si="161"/>
        <v>9.2243300028950426E-2</v>
      </c>
      <c r="BK87" s="136">
        <f t="shared" si="148"/>
        <v>0.13516997041598872</v>
      </c>
      <c r="BL87" s="136">
        <f t="shared" si="148"/>
        <v>0.13548613838922452</v>
      </c>
      <c r="BM87" s="136">
        <f t="shared" si="148"/>
        <v>0.13654985638969688</v>
      </c>
      <c r="BN87" s="136">
        <f t="shared" si="148"/>
        <v>0.14012978653723371</v>
      </c>
      <c r="BO87" s="136">
        <f t="shared" si="148"/>
        <v>0.15219156774331222</v>
      </c>
      <c r="BP87" s="136">
        <f t="shared" si="148"/>
        <v>0.19300673976068003</v>
      </c>
      <c r="BQ87" s="136">
        <f t="shared" si="148"/>
        <v>0.33403878990417457</v>
      </c>
      <c r="BR87" s="136">
        <f t="shared" si="162"/>
        <v>-5.3592690254378406</v>
      </c>
      <c r="BS87" s="136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</row>
    <row r="88" spans="1:104" s="129" customFormat="1" ht="12.95" customHeight="1" x14ac:dyDescent="0.2">
      <c r="A88" s="129" t="s">
        <v>633</v>
      </c>
      <c r="B88" s="131"/>
      <c r="C88" s="130">
        <v>41764.775000000001</v>
      </c>
      <c r="D88" s="130"/>
      <c r="E88" s="129">
        <f>(C88-C$7)/C$8</f>
        <v>7341.0103144819623</v>
      </c>
      <c r="F88" s="199">
        <f>ROUND(2*E88,0)/2</f>
        <v>7341</v>
      </c>
      <c r="G88" s="130">
        <f>C88-(C$7+F88*C$8)</f>
        <v>2.4481000073137693E-3</v>
      </c>
      <c r="I88" s="199">
        <f>G88</f>
        <v>2.4481000073137693E-3</v>
      </c>
      <c r="K88" s="199"/>
      <c r="N88" s="199"/>
      <c r="O88" s="199"/>
      <c r="P88" s="199">
        <f>+D$11+D$12*F88+D$13*F88^2</f>
        <v>1.4109321799069742E-3</v>
      </c>
      <c r="Q88" s="201">
        <f>+C88-15018.5</f>
        <v>26746.275000000001</v>
      </c>
      <c r="S88" s="131">
        <v>0.1</v>
      </c>
      <c r="U88" s="202">
        <f>+$C88-15018.5</f>
        <v>26746.275000000001</v>
      </c>
      <c r="Z88" s="24">
        <f>$F88</f>
        <v>7341</v>
      </c>
      <c r="AA88" s="136">
        <f>AB$3+AB$4*Z88+AB$5*Z88^2+AH88</f>
        <v>-3.0103470533293245E-3</v>
      </c>
      <c r="AB88" s="136">
        <f>+$G88-AH88</f>
        <v>6.8693792405500678E-3</v>
      </c>
      <c r="AC88" s="136">
        <f>IF(S88&gt;0,G88-AA88,-9999)</f>
        <v>5.4584470606430938E-3</v>
      </c>
      <c r="AD88" s="136"/>
      <c r="AE88" s="136">
        <f>+(G88-AA88)^2*$S88</f>
        <v>2.9794644313843233E-6</v>
      </c>
      <c r="AF88" s="24"/>
      <c r="AG88" s="203"/>
      <c r="AH88" s="24">
        <f>$AB$6*($AB$11/AI88*AJ88+$AB$12)</f>
        <v>-4.4212792332362985E-3</v>
      </c>
      <c r="AI88" s="24">
        <f>1+$AB$7*COS(AL88)</f>
        <v>1.2947580703423232</v>
      </c>
      <c r="AJ88" s="24">
        <f>SIN(AL88+RADIANS($AB$9))</f>
        <v>-0.39169653082080447</v>
      </c>
      <c r="AK88" s="24">
        <f>$AB$7*SIN(AL88)</f>
        <v>5.5836188695773635E-2</v>
      </c>
      <c r="AL88" s="24">
        <f>2*ATAN(AM88)</f>
        <v>0.18721229746199594</v>
      </c>
      <c r="AM88" s="24">
        <f>SQRT((1+$AB$7)/(1-$AB$7))*TAN(AN88/2)</f>
        <v>9.3880506175622228E-2</v>
      </c>
      <c r="AN88" s="136">
        <f>$AU88+$AB$7*SIN(AO88)</f>
        <v>0.13756157894172297</v>
      </c>
      <c r="AO88" s="136">
        <f>$AU88+$AB$7*SIN(AP88)</f>
        <v>0.13754159218150422</v>
      </c>
      <c r="AP88" s="136">
        <f>$AU88+$AB$7*SIN(AQ88)</f>
        <v>0.13747433478248677</v>
      </c>
      <c r="AQ88" s="136">
        <f>$AU88+$AB$7*SIN(AR88)</f>
        <v>0.13724801166431444</v>
      </c>
      <c r="AR88" s="136">
        <f>$AU88+$AB$7*SIN(AS88)</f>
        <v>0.13648647962596047</v>
      </c>
      <c r="AS88" s="136">
        <f>$AU88+$AB$7*SIN(AT88)</f>
        <v>0.13392465871082407</v>
      </c>
      <c r="AT88" s="136">
        <f>$AU88+$AB$7*SIN(AU88)</f>
        <v>0.12531298799294494</v>
      </c>
      <c r="AU88" s="136">
        <f>RADIANS($AB$9)+$AB$18*(F88-AB$15)</f>
        <v>9.6429076741833875E-2</v>
      </c>
      <c r="AV88" s="136"/>
      <c r="AW88" s="24">
        <f t="shared" si="152"/>
        <v>7341</v>
      </c>
      <c r="AX88" s="136">
        <f t="shared" si="153"/>
        <v>-3.0091250831034413E-3</v>
      </c>
      <c r="AY88" s="136">
        <f t="shared" si="154"/>
        <v>5.4572250904172106E-3</v>
      </c>
      <c r="AZ88" s="136">
        <f t="shared" si="58"/>
        <v>5.4572250904172106E-3</v>
      </c>
      <c r="BA88" s="136"/>
      <c r="BB88" s="136">
        <f t="shared" si="155"/>
        <v>9.0548337657622931E-7</v>
      </c>
      <c r="BC88" s="24"/>
      <c r="BD88" s="203"/>
      <c r="BE88" s="24">
        <f t="shared" si="156"/>
        <v>-4.4200572630104153E-3</v>
      </c>
      <c r="BF88" s="24">
        <f t="shared" si="157"/>
        <v>1.2947473170507733</v>
      </c>
      <c r="BG88" s="24">
        <f t="shared" si="158"/>
        <v>-0.39151941585053024</v>
      </c>
      <c r="BH88" s="24">
        <f t="shared" si="159"/>
        <v>5.5892925235407821E-2</v>
      </c>
      <c r="BI88" s="24">
        <f t="shared" si="160"/>
        <v>0.18740478608270189</v>
      </c>
      <c r="BJ88" s="24">
        <f t="shared" si="161"/>
        <v>9.3977599617546939E-2</v>
      </c>
      <c r="BK88" s="136">
        <f t="shared" si="148"/>
        <v>0.13770339941592163</v>
      </c>
      <c r="BL88" s="136">
        <f t="shared" si="148"/>
        <v>0.13801884992306954</v>
      </c>
      <c r="BM88" s="136">
        <f t="shared" si="148"/>
        <v>0.13908052534193871</v>
      </c>
      <c r="BN88" s="136">
        <f t="shared" si="148"/>
        <v>0.14265485061185881</v>
      </c>
      <c r="BO88" s="136">
        <f t="shared" si="148"/>
        <v>0.15470225089182021</v>
      </c>
      <c r="BP88" s="136">
        <f t="shared" si="148"/>
        <v>0.19548662450033025</v>
      </c>
      <c r="BQ88" s="136">
        <f t="shared" si="148"/>
        <v>0.33650679184033316</v>
      </c>
      <c r="BR88" s="136">
        <f t="shared" si="162"/>
        <v>-5.3554582142733773</v>
      </c>
      <c r="BS88" s="136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</row>
    <row r="89" spans="1:104" s="129" customFormat="1" ht="12.95" customHeight="1" x14ac:dyDescent="0.2">
      <c r="A89" s="129" t="s">
        <v>633</v>
      </c>
      <c r="B89" s="131"/>
      <c r="C89" s="130">
        <v>41765.714999999997</v>
      </c>
      <c r="D89" s="130"/>
      <c r="E89" s="129">
        <f>(C89-C$7)/C$8</f>
        <v>7344.9707789348768</v>
      </c>
      <c r="F89" s="199">
        <f>ROUND(2*E89,0)/2</f>
        <v>7345</v>
      </c>
      <c r="G89" s="130">
        <f>C89-(C$7+F89*C$8)</f>
        <v>-6.9355000014184043E-3</v>
      </c>
      <c r="I89" s="199">
        <f>G89</f>
        <v>-6.9355000014184043E-3</v>
      </c>
      <c r="K89" s="199"/>
      <c r="N89" s="199"/>
      <c r="O89" s="199"/>
      <c r="P89" s="199">
        <f>+D$11+D$12*F89+D$13*F89^2</f>
        <v>1.4070371079069755E-3</v>
      </c>
      <c r="Q89" s="201">
        <f>+C89-15018.5</f>
        <v>26747.214999999997</v>
      </c>
      <c r="S89" s="131">
        <v>0.1</v>
      </c>
      <c r="U89" s="202">
        <f>+$C89-15018.5</f>
        <v>26747.214999999997</v>
      </c>
      <c r="Z89" s="24">
        <f>$F89</f>
        <v>7345</v>
      </c>
      <c r="AA89" s="136">
        <f>AB$3+AB$4*Z89+AB$5*Z89^2+AH89</f>
        <v>-3.0080044008947843E-3</v>
      </c>
      <c r="AB89" s="136">
        <f>+$G89-AH89</f>
        <v>-2.5204584926166443E-3</v>
      </c>
      <c r="AC89" s="136">
        <f>IF(S89&gt;0,G89-AA89,-9999)</f>
        <v>-3.92749560052362E-3</v>
      </c>
      <c r="AD89" s="136"/>
      <c r="AE89" s="136">
        <f>+(G89-AA89)^2*$S89</f>
        <v>1.5425221692132392E-6</v>
      </c>
      <c r="AF89" s="24"/>
      <c r="AG89" s="203"/>
      <c r="AH89" s="24">
        <f>$AB$6*($AB$11/AI89*AJ89+$AB$12)</f>
        <v>-4.41504150880176E-3</v>
      </c>
      <c r="AI89" s="24">
        <f>1+$AB$7*COS(AL89)</f>
        <v>1.294703073367063</v>
      </c>
      <c r="AJ89" s="24">
        <f>SIN(AL89+RADIANS($AB$9))</f>
        <v>-0.39079242023047617</v>
      </c>
      <c r="AK89" s="24">
        <f>$AB$7*SIN(AL89)</f>
        <v>5.6125738730171737E-2</v>
      </c>
      <c r="AL89" s="24">
        <f>2*ATAN(AM89)</f>
        <v>0.1881947201855283</v>
      </c>
      <c r="AM89" s="24">
        <f>SQRT((1+$AB$7)/(1-$AB$7))*TAN(AN89/2)</f>
        <v>9.4376069745867583E-2</v>
      </c>
      <c r="AN89" s="136">
        <f>$AU89+$AB$7*SIN(AO89)</f>
        <v>0.13828541411770107</v>
      </c>
      <c r="AO89" s="136">
        <f>$AU89+$AB$7*SIN(AP89)</f>
        <v>0.13826533332417962</v>
      </c>
      <c r="AP89" s="136">
        <f>$AU89+$AB$7*SIN(AQ89)</f>
        <v>0.13819775270939258</v>
      </c>
      <c r="AQ89" s="136">
        <f>$AU89+$AB$7*SIN(AR89)</f>
        <v>0.13797031917553274</v>
      </c>
      <c r="AR89" s="136">
        <f>$AU89+$AB$7*SIN(AS89)</f>
        <v>0.13720497467442189</v>
      </c>
      <c r="AS89" s="136">
        <f>$AU89+$AB$7*SIN(AT89)</f>
        <v>0.1346300784564001</v>
      </c>
      <c r="AT89" s="136">
        <f>$AU89+$AB$7*SIN(AU89)</f>
        <v>0.12597368151743316</v>
      </c>
      <c r="AU89" s="136">
        <f>RADIANS($AB$9)+$AB$18*(F89-AB$15)</f>
        <v>9.693785085734774E-2</v>
      </c>
      <c r="AV89" s="136"/>
      <c r="AW89" s="24">
        <f t="shared" si="152"/>
        <v>7345</v>
      </c>
      <c r="AX89" s="136">
        <f t="shared" si="153"/>
        <v>-3.0067825648371765E-3</v>
      </c>
      <c r="AY89" s="136">
        <f t="shared" si="154"/>
        <v>-3.9287174365812277E-3</v>
      </c>
      <c r="AZ89" s="136">
        <f t="shared" si="58"/>
        <v>-3.9287174365812277E-3</v>
      </c>
      <c r="BA89" s="136"/>
      <c r="BB89" s="136">
        <f t="shared" si="155"/>
        <v>9.0407413922088306E-7</v>
      </c>
      <c r="BC89" s="24"/>
      <c r="BD89" s="203"/>
      <c r="BE89" s="24">
        <f t="shared" si="156"/>
        <v>-4.4138196727441523E-3</v>
      </c>
      <c r="BF89" s="24">
        <f t="shared" si="157"/>
        <v>1.2946922699994075</v>
      </c>
      <c r="BG89" s="24">
        <f t="shared" si="158"/>
        <v>-0.39061532399674903</v>
      </c>
      <c r="BH89" s="24">
        <f t="shared" si="159"/>
        <v>5.6182435000597448E-2</v>
      </c>
      <c r="BI89" s="24">
        <f t="shared" si="160"/>
        <v>0.18838710809930787</v>
      </c>
      <c r="BJ89" s="24">
        <f t="shared" si="161"/>
        <v>9.4473121368558288E-2</v>
      </c>
      <c r="BK89" s="136">
        <f t="shared" si="148"/>
        <v>0.13842716641765443</v>
      </c>
      <c r="BL89" s="136">
        <f t="shared" si="148"/>
        <v>0.13874240963906304</v>
      </c>
      <c r="BM89" s="136">
        <f t="shared" si="148"/>
        <v>0.13980349471260117</v>
      </c>
      <c r="BN89" s="136">
        <f t="shared" si="148"/>
        <v>0.14337619927688644</v>
      </c>
      <c r="BO89" s="136">
        <f t="shared" si="148"/>
        <v>0.15541943744558495</v>
      </c>
      <c r="BP89" s="136">
        <f t="shared" si="148"/>
        <v>0.19619487119288423</v>
      </c>
      <c r="BQ89" s="136">
        <f t="shared" si="148"/>
        <v>0.33721129531348171</v>
      </c>
      <c r="BR89" s="136">
        <f t="shared" si="162"/>
        <v>-5.3543694110835309</v>
      </c>
      <c r="BS89" s="136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</row>
    <row r="90" spans="1:104" s="129" customFormat="1" ht="12.95" customHeight="1" x14ac:dyDescent="0.2">
      <c r="A90" s="129" t="s">
        <v>633</v>
      </c>
      <c r="B90" s="131" t="s">
        <v>646</v>
      </c>
      <c r="C90" s="130">
        <v>41768.686999999998</v>
      </c>
      <c r="D90" s="130"/>
      <c r="E90" s="129">
        <f>(C90-C$7)/C$8</f>
        <v>7357.4925878222502</v>
      </c>
      <c r="F90" s="199">
        <f>ROUND(2*E90,0)/2</f>
        <v>7357.5</v>
      </c>
      <c r="G90" s="130">
        <f>C90-(C$7+F90*C$8)</f>
        <v>-1.7592500007594936E-3</v>
      </c>
      <c r="I90" s="199">
        <f>G90</f>
        <v>-1.7592500007594936E-3</v>
      </c>
      <c r="K90" s="199"/>
      <c r="N90" s="199"/>
      <c r="O90" s="199"/>
      <c r="P90" s="199">
        <f>+D$11+D$12*F90+D$13*F90^2</f>
        <v>1.394867482906975E-3</v>
      </c>
      <c r="Q90" s="201">
        <f>+C90-15018.5</f>
        <v>26750.186999999998</v>
      </c>
      <c r="S90" s="131">
        <v>0.1</v>
      </c>
      <c r="U90" s="202">
        <f>+$C90-15018.5</f>
        <v>26750.186999999998</v>
      </c>
      <c r="Z90" s="24">
        <f>$F90</f>
        <v>7357.5</v>
      </c>
      <c r="AA90" s="136">
        <f>AB$3+AB$4*Z90+AB$5*Z90^2+AH90</f>
        <v>-3.0006679584105812E-3</v>
      </c>
      <c r="AB90" s="136">
        <f>+$G90-AH90</f>
        <v>2.6362854405580626E-3</v>
      </c>
      <c r="AC90" s="136">
        <f>IF(S90&gt;0,G90-AA90,-9999)</f>
        <v>1.2414179576510876E-3</v>
      </c>
      <c r="AD90" s="136"/>
      <c r="AE90" s="136">
        <f>+(G90-AA90)^2*$S90</f>
        <v>1.5411185455785976E-7</v>
      </c>
      <c r="AF90" s="24"/>
      <c r="AG90" s="203"/>
      <c r="AH90" s="24">
        <f>$AB$6*($AB$11/AI90*AJ90+$AB$12)</f>
        <v>-4.3955354413175562E-3</v>
      </c>
      <c r="AI90" s="24">
        <f>1+$AB$7*COS(AL90)</f>
        <v>1.2945294056202044</v>
      </c>
      <c r="AJ90" s="24">
        <f>SIN(AL90+RADIANS($AB$9))</f>
        <v>-0.38796514573972107</v>
      </c>
      <c r="AK90" s="24">
        <f>$AB$7*SIN(AL90)</f>
        <v>5.7030072987935089E-2</v>
      </c>
      <c r="AL90" s="24">
        <f>2*ATAN(AM90)</f>
        <v>0.19126425073572162</v>
      </c>
      <c r="AM90" s="24">
        <f>SQRT((1+$AB$7)/(1-$AB$7))*TAN(AN90/2)</f>
        <v>9.5924730465505176E-2</v>
      </c>
      <c r="AN90" s="136">
        <f>$AU90+$AB$7*SIN(AO90)</f>
        <v>0.1405472002081555</v>
      </c>
      <c r="AO90" s="136">
        <f>$AU90+$AB$7*SIN(AP90)</f>
        <v>0.14052682668510996</v>
      </c>
      <c r="AP90" s="136">
        <f>$AU90+$AB$7*SIN(AQ90)</f>
        <v>0.1404582391587646</v>
      </c>
      <c r="AQ90" s="136">
        <f>$AU90+$AB$7*SIN(AR90)</f>
        <v>0.14022734393254982</v>
      </c>
      <c r="AR90" s="136">
        <f>$AU90+$AB$7*SIN(AS90)</f>
        <v>0.13945010614323358</v>
      </c>
      <c r="AS90" s="136">
        <f>$AU90+$AB$7*SIN(AT90)</f>
        <v>0.13683439425582888</v>
      </c>
      <c r="AT90" s="136">
        <f>$AU90+$AB$7*SIN(AU90)</f>
        <v>0.12803830015924744</v>
      </c>
      <c r="AU90" s="136">
        <f>RADIANS($AB$9)+$AB$18*(F90-AB$15)</f>
        <v>9.8527769968328016E-2</v>
      </c>
      <c r="AV90" s="136"/>
      <c r="AW90" s="24">
        <f t="shared" si="152"/>
        <v>7357.5</v>
      </c>
      <c r="AX90" s="136">
        <f t="shared" si="153"/>
        <v>-2.9994465815982542E-3</v>
      </c>
      <c r="AY90" s="136">
        <f t="shared" si="154"/>
        <v>1.2401965808387606E-3</v>
      </c>
      <c r="AZ90" s="136">
        <f t="shared" ref="AZ90:AZ153" si="163">+$G90-AX90</f>
        <v>1.2401965808387606E-3</v>
      </c>
      <c r="BA90" s="136"/>
      <c r="BB90" s="136">
        <f t="shared" si="155"/>
        <v>8.9966797958614535E-7</v>
      </c>
      <c r="BC90" s="24"/>
      <c r="BD90" s="203"/>
      <c r="BE90" s="24">
        <f t="shared" si="156"/>
        <v>-4.3943140645052291E-3</v>
      </c>
      <c r="BF90" s="24">
        <f t="shared" si="157"/>
        <v>1.2945184465463289</v>
      </c>
      <c r="BG90" s="24">
        <f t="shared" si="158"/>
        <v>-0.38778811466746482</v>
      </c>
      <c r="BH90" s="24">
        <f t="shared" si="159"/>
        <v>5.7086641554195697E-2</v>
      </c>
      <c r="BI90" s="24">
        <f t="shared" si="160"/>
        <v>0.19145631854779716</v>
      </c>
      <c r="BJ90" s="24">
        <f t="shared" si="161"/>
        <v>9.602164892582038E-2</v>
      </c>
      <c r="BK90" s="136">
        <f t="shared" si="148"/>
        <v>0.14068873564944823</v>
      </c>
      <c r="BL90" s="136">
        <f t="shared" si="148"/>
        <v>0.14100332456039269</v>
      </c>
      <c r="BM90" s="136">
        <f t="shared" si="148"/>
        <v>0.14206254554547693</v>
      </c>
      <c r="BN90" s="136">
        <f t="shared" si="148"/>
        <v>0.14563013025380878</v>
      </c>
      <c r="BO90" s="136">
        <f t="shared" si="148"/>
        <v>0.15766020951868484</v>
      </c>
      <c r="BP90" s="136">
        <f t="shared" si="148"/>
        <v>0.19840730448761157</v>
      </c>
      <c r="BQ90" s="136">
        <f t="shared" si="148"/>
        <v>0.33941103171199671</v>
      </c>
      <c r="BR90" s="136">
        <f t="shared" si="162"/>
        <v>-5.3509669011152612</v>
      </c>
      <c r="BS90" s="136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</row>
    <row r="91" spans="1:104" s="129" customFormat="1" ht="12.95" customHeight="1" x14ac:dyDescent="0.2">
      <c r="A91" s="129" t="s">
        <v>634</v>
      </c>
      <c r="B91" s="131"/>
      <c r="C91" s="130">
        <v>41774.504000000001</v>
      </c>
      <c r="D91" s="130"/>
      <c r="E91" s="129">
        <f>(C91-C$7)/C$8</f>
        <v>7382.0011215698423</v>
      </c>
      <c r="F91" s="199">
        <f>ROUND(2*E91,0)/2</f>
        <v>7382</v>
      </c>
      <c r="G91" s="130">
        <f>C91-(C$7+F91*C$8)</f>
        <v>2.6620000426191837E-4</v>
      </c>
      <c r="I91" s="199">
        <f>G91</f>
        <v>2.6620000426191837E-4</v>
      </c>
      <c r="K91" s="199"/>
      <c r="N91" s="199"/>
      <c r="O91" s="199"/>
      <c r="P91" s="199">
        <f>+D$11+D$12*F91+D$13*F91^2</f>
        <v>1.371025895906975E-3</v>
      </c>
      <c r="Q91" s="201">
        <f>+C91-15018.5</f>
        <v>26756.004000000001</v>
      </c>
      <c r="S91" s="131">
        <v>0.1</v>
      </c>
      <c r="U91" s="202">
        <f>+$C91-15018.5</f>
        <v>26756.004000000001</v>
      </c>
      <c r="Z91" s="24">
        <f>$F91</f>
        <v>7382</v>
      </c>
      <c r="AA91" s="136">
        <f>AB$3+AB$4*Z91+AB$5*Z91^2+AH91</f>
        <v>-2.9862202065783798E-3</v>
      </c>
      <c r="AB91" s="136">
        <f>+$G91-AH91</f>
        <v>4.6234461067472732E-3</v>
      </c>
      <c r="AC91" s="136">
        <f>IF(S91&gt;0,G91-AA91,-9999)</f>
        <v>3.2524202108402981E-3</v>
      </c>
      <c r="AD91" s="136"/>
      <c r="AE91" s="136">
        <f>+(G91-AA91)^2*$S91</f>
        <v>1.057823722788245E-6</v>
      </c>
      <c r="AF91" s="24"/>
      <c r="AG91" s="203"/>
      <c r="AH91" s="24">
        <f>$AB$6*($AB$11/AI91*AJ91+$AB$12)</f>
        <v>-4.3572461024853548E-3</v>
      </c>
      <c r="AI91" s="24">
        <f>1+$AB$7*COS(AL91)</f>
        <v>1.2941811105516323</v>
      </c>
      <c r="AJ91" s="24">
        <f>SIN(AL91+RADIANS($AB$9))</f>
        <v>-0.38241534126438803</v>
      </c>
      <c r="AK91" s="24">
        <f>$AB$7*SIN(AL91)</f>
        <v>5.8800290769759636E-2</v>
      </c>
      <c r="AL91" s="24">
        <f>2*ATAN(AM91)</f>
        <v>0.19727811458890576</v>
      </c>
      <c r="AM91" s="24">
        <f>SQRT((1+$AB$7)/(1-$AB$7))*TAN(AN91/2)</f>
        <v>9.8960215539618854E-2</v>
      </c>
      <c r="AN91" s="136">
        <f>$AU91+$AB$7*SIN(AO91)</f>
        <v>0.14497941195856795</v>
      </c>
      <c r="AO91" s="136">
        <f>$AU91+$AB$7*SIN(AP91)</f>
        <v>0.14495846970025508</v>
      </c>
      <c r="AP91" s="136">
        <f>$AU91+$AB$7*SIN(AQ91)</f>
        <v>0.14488792262760566</v>
      </c>
      <c r="AQ91" s="136">
        <f>$AU91+$AB$7*SIN(AR91)</f>
        <v>0.14465027979419798</v>
      </c>
      <c r="AR91" s="136">
        <f>$AU91+$AB$7*SIN(AS91)</f>
        <v>0.14384982344696967</v>
      </c>
      <c r="AS91" s="136">
        <f>$AU91+$AB$7*SIN(AT91)</f>
        <v>0.14115431244352483</v>
      </c>
      <c r="AT91" s="136">
        <f>$AU91+$AB$7*SIN(AU91)</f>
        <v>0.13208473518972549</v>
      </c>
      <c r="AU91" s="136">
        <f>RADIANS($AB$9)+$AB$18*(F91-AB$15)</f>
        <v>0.10164401142584989</v>
      </c>
      <c r="AV91" s="136"/>
      <c r="AW91" s="24">
        <f t="shared" si="152"/>
        <v>7382</v>
      </c>
      <c r="AX91" s="136">
        <f t="shared" si="153"/>
        <v>-2.9849999052559686E-3</v>
      </c>
      <c r="AY91" s="136">
        <f t="shared" si="154"/>
        <v>3.251199909517887E-3</v>
      </c>
      <c r="AZ91" s="136">
        <f t="shared" si="163"/>
        <v>3.251199909517887E-3</v>
      </c>
      <c r="BA91" s="136"/>
      <c r="BB91" s="136">
        <f t="shared" si="155"/>
        <v>8.9102244343781419E-7</v>
      </c>
      <c r="BC91" s="24"/>
      <c r="BD91" s="203"/>
      <c r="BE91" s="24">
        <f t="shared" si="156"/>
        <v>-4.3560258011629436E-3</v>
      </c>
      <c r="BF91" s="24">
        <f t="shared" si="157"/>
        <v>1.2941698497956895</v>
      </c>
      <c r="BG91" s="24">
        <f t="shared" si="158"/>
        <v>-0.38223846690030067</v>
      </c>
      <c r="BH91" s="24">
        <f t="shared" si="159"/>
        <v>5.8856600914269017E-2</v>
      </c>
      <c r="BI91" s="24">
        <f t="shared" si="160"/>
        <v>0.19746953144086163</v>
      </c>
      <c r="BJ91" s="24">
        <f t="shared" si="161"/>
        <v>9.9056862165771933E-2</v>
      </c>
      <c r="BK91" s="136">
        <f t="shared" ref="BK91:BQ100" si="164">$AU91+$AB$7*SIN(BL91)</f>
        <v>0.14512050568315499</v>
      </c>
      <c r="BL91" s="136">
        <f t="shared" si="164"/>
        <v>0.14543378358752379</v>
      </c>
      <c r="BM91" s="136">
        <f t="shared" si="164"/>
        <v>0.14648926678154758</v>
      </c>
      <c r="BN91" s="136">
        <f t="shared" si="164"/>
        <v>0.15004657519674844</v>
      </c>
      <c r="BO91" s="136">
        <f t="shared" si="164"/>
        <v>0.16205019543643365</v>
      </c>
      <c r="BP91" s="136">
        <f t="shared" si="164"/>
        <v>0.2027399822445376</v>
      </c>
      <c r="BQ91" s="136">
        <f t="shared" si="164"/>
        <v>0.34371441900842914</v>
      </c>
      <c r="BR91" s="136">
        <f t="shared" si="162"/>
        <v>-5.3442979815774523</v>
      </c>
      <c r="BS91" s="136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</row>
    <row r="92" spans="1:104" s="129" customFormat="1" ht="12.95" customHeight="1" x14ac:dyDescent="0.2">
      <c r="A92" s="129" t="s">
        <v>634</v>
      </c>
      <c r="B92" s="131"/>
      <c r="C92" s="130">
        <v>41792.775999999998</v>
      </c>
      <c r="D92" s="130"/>
      <c r="E92" s="129">
        <f>(C92-C$7)/C$8</f>
        <v>7458.9858093188077</v>
      </c>
      <c r="F92" s="199">
        <f>ROUND(2*E92,0)/2</f>
        <v>7459</v>
      </c>
      <c r="G92" s="130">
        <f>C92-(C$7+F92*C$8)</f>
        <v>-3.3680999986245297E-3</v>
      </c>
      <c r="I92" s="199">
        <f>G92</f>
        <v>-3.3680999986245297E-3</v>
      </c>
      <c r="K92" s="199"/>
      <c r="N92" s="199"/>
      <c r="O92" s="199"/>
      <c r="P92" s="199">
        <f>+D$11+D$12*F92+D$13*F92^2</f>
        <v>1.2961889799069752E-3</v>
      </c>
      <c r="Q92" s="201">
        <f>+C92-15018.5</f>
        <v>26774.275999999998</v>
      </c>
      <c r="S92" s="131">
        <v>0.1</v>
      </c>
      <c r="U92" s="202">
        <f>+$C92-15018.5</f>
        <v>26774.275999999998</v>
      </c>
      <c r="Z92" s="24">
        <f>$F92</f>
        <v>7459</v>
      </c>
      <c r="AA92" s="136">
        <f>AB$3+AB$4*Z92+AB$5*Z92^2+AH92</f>
        <v>-2.9402353431281763E-3</v>
      </c>
      <c r="AB92" s="136">
        <f>+$G92-AH92</f>
        <v>8.6832432441062181E-4</v>
      </c>
      <c r="AC92" s="136">
        <f>IF(S92&gt;0,G92-AA92,-9999)</f>
        <v>-4.278646554963534E-4</v>
      </c>
      <c r="AD92" s="136"/>
      <c r="AE92" s="136">
        <f>+(G92-AA92)^2*$S92</f>
        <v>1.8306816342301317E-8</v>
      </c>
      <c r="AF92" s="24"/>
      <c r="AG92" s="203"/>
      <c r="AH92" s="24">
        <f>$AB$6*($AB$11/AI92*AJ92+$AB$12)</f>
        <v>-4.2364243230351515E-3</v>
      </c>
      <c r="AI92" s="24">
        <f>1+$AB$7*COS(AL92)</f>
        <v>1.2930186672338784</v>
      </c>
      <c r="AJ92" s="24">
        <f>SIN(AL92+RADIANS($AB$9))</f>
        <v>-0.36490429067209795</v>
      </c>
      <c r="AK92" s="24">
        <f>$AB$7*SIN(AL92)</f>
        <v>6.4343303089612294E-2</v>
      </c>
      <c r="AL92" s="24">
        <f>2*ATAN(AM92)</f>
        <v>0.21615703074275028</v>
      </c>
      <c r="AM92" s="24">
        <f>SQRT((1+$AB$7)/(1-$AB$7))*TAN(AN92/2)</f>
        <v>0.10850131141695782</v>
      </c>
      <c r="AN92" s="136">
        <f>$AU92+$AB$7*SIN(AO92)</f>
        <v>0.15890119578089937</v>
      </c>
      <c r="AO92" s="136">
        <f>$AU92+$AB$7*SIN(AP92)</f>
        <v>0.15887851098725367</v>
      </c>
      <c r="AP92" s="136">
        <f>$AU92+$AB$7*SIN(AQ92)</f>
        <v>0.15880193097273179</v>
      </c>
      <c r="AQ92" s="136">
        <f>$AU92+$AB$7*SIN(AR92)</f>
        <v>0.15854341677075021</v>
      </c>
      <c r="AR92" s="136">
        <f>$AU92+$AB$7*SIN(AS92)</f>
        <v>0.15767081889785567</v>
      </c>
      <c r="AS92" s="136">
        <f>$AU92+$AB$7*SIN(AT92)</f>
        <v>0.15472631120564787</v>
      </c>
      <c r="AT92" s="136">
        <f>$AU92+$AB$7*SIN(AU92)</f>
        <v>0.14480013596932634</v>
      </c>
      <c r="AU92" s="136">
        <f>RADIANS($AB$9)+$AB$18*(F92-AB$15)</f>
        <v>0.11143791314948803</v>
      </c>
      <c r="AV92" s="136"/>
      <c r="AW92" s="24">
        <f t="shared" si="152"/>
        <v>7459</v>
      </c>
      <c r="AX92" s="136">
        <f t="shared" si="153"/>
        <v>-2.9390199251432434E-3</v>
      </c>
      <c r="AY92" s="136">
        <f t="shared" si="154"/>
        <v>-4.2908007348128625E-4</v>
      </c>
      <c r="AZ92" s="136">
        <f t="shared" si="163"/>
        <v>-4.2908007348128625E-4</v>
      </c>
      <c r="BA92" s="136"/>
      <c r="BB92" s="136">
        <f t="shared" si="155"/>
        <v>8.637838120388996E-7</v>
      </c>
      <c r="BC92" s="24"/>
      <c r="BD92" s="203"/>
      <c r="BE92" s="24">
        <f t="shared" si="156"/>
        <v>-4.2352089050502187E-3</v>
      </c>
      <c r="BF92" s="24">
        <f t="shared" si="157"/>
        <v>1.2930064900797684</v>
      </c>
      <c r="BG92" s="24">
        <f t="shared" si="158"/>
        <v>-0.36472815707275585</v>
      </c>
      <c r="BH92" s="24">
        <f t="shared" si="159"/>
        <v>6.439873268267482E-2</v>
      </c>
      <c r="BI92" s="24">
        <f t="shared" si="160"/>
        <v>0.2163462021194581</v>
      </c>
      <c r="BJ92" s="24">
        <f t="shared" si="161"/>
        <v>0.10859701160102349</v>
      </c>
      <c r="BK92" s="136">
        <f t="shared" si="164"/>
        <v>0.15904075976881848</v>
      </c>
      <c r="BL92" s="136">
        <f t="shared" si="164"/>
        <v>0.1593496760239364</v>
      </c>
      <c r="BM92" s="136">
        <f t="shared" si="164"/>
        <v>0.1603926977452497</v>
      </c>
      <c r="BN92" s="136">
        <f t="shared" si="164"/>
        <v>0.16391565347446496</v>
      </c>
      <c r="BO92" s="136">
        <f t="shared" si="164"/>
        <v>0.17583040679993828</v>
      </c>
      <c r="BP92" s="136">
        <f t="shared" si="164"/>
        <v>0.21632490901559448</v>
      </c>
      <c r="BQ92" s="136">
        <f t="shared" si="164"/>
        <v>0.35716901954126862</v>
      </c>
      <c r="BR92" s="136">
        <f t="shared" si="162"/>
        <v>-5.3233385201729115</v>
      </c>
      <c r="BS92" s="136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</row>
    <row r="93" spans="1:104" s="129" customFormat="1" ht="12.95" customHeight="1" x14ac:dyDescent="0.2">
      <c r="A93" s="129" t="s">
        <v>634</v>
      </c>
      <c r="B93" s="131"/>
      <c r="C93" s="130">
        <v>41793.724999999999</v>
      </c>
      <c r="D93" s="130"/>
      <c r="E93" s="129">
        <f>(C93-C$7)/C$8</f>
        <v>7462.9841931122528</v>
      </c>
      <c r="F93" s="199">
        <f>ROUND(2*E93,0)/2</f>
        <v>7463</v>
      </c>
      <c r="G93" s="130">
        <f>C93-(C$7+F93*C$8)</f>
        <v>-3.7517000018851832E-3</v>
      </c>
      <c r="I93" s="199">
        <f>G93</f>
        <v>-3.7517000018851832E-3</v>
      </c>
      <c r="K93" s="199"/>
      <c r="N93" s="199"/>
      <c r="O93" s="199"/>
      <c r="P93" s="199">
        <f>+D$11+D$12*F93+D$13*F93^2</f>
        <v>1.2923052359069748E-3</v>
      </c>
      <c r="Q93" s="201">
        <f>+C93-15018.5</f>
        <v>26775.224999999999</v>
      </c>
      <c r="S93" s="131">
        <v>0.1</v>
      </c>
      <c r="U93" s="202">
        <f>+$C93-15018.5</f>
        <v>26775.224999999999</v>
      </c>
      <c r="Z93" s="24">
        <f>$F93</f>
        <v>7463</v>
      </c>
      <c r="AA93" s="136">
        <f>AB$3+AB$4*Z93+AB$5*Z93^2+AH93</f>
        <v>-2.9378230115024015E-3</v>
      </c>
      <c r="AB93" s="136">
        <f>+$G93-AH93</f>
        <v>4.7842824552419335E-4</v>
      </c>
      <c r="AC93" s="136">
        <f>IF(S93&gt;0,G93-AA93,-9999)</f>
        <v>-8.138769903827817E-4</v>
      </c>
      <c r="AD93" s="136"/>
      <c r="AE93" s="136">
        <f>+(G93-AA93)^2*$S93</f>
        <v>6.6239575547453457E-8</v>
      </c>
      <c r="AF93" s="24"/>
      <c r="AG93" s="203"/>
      <c r="AH93" s="24">
        <f>$AB$6*($AB$11/AI93*AJ93+$AB$12)</f>
        <v>-4.2301282474093765E-3</v>
      </c>
      <c r="AI93" s="24">
        <f>1+$AB$7*COS(AL93)</f>
        <v>1.2929554841725199</v>
      </c>
      <c r="AJ93" s="24">
        <f>SIN(AL93+RADIANS($AB$9))</f>
        <v>-0.36399189426685502</v>
      </c>
      <c r="AK93" s="24">
        <f>$AB$7*SIN(AL93)</f>
        <v>6.4630366649465837E-2</v>
      </c>
      <c r="AL93" s="24">
        <f>2*ATAN(AM93)</f>
        <v>0.21713681299491996</v>
      </c>
      <c r="AM93" s="24">
        <f>SQRT((1+$AB$7)/(1-$AB$7))*TAN(AN93/2)</f>
        <v>0.10899699619046221</v>
      </c>
      <c r="AN93" s="136">
        <f>$AU93+$AB$7*SIN(AO93)</f>
        <v>0.15962405890923512</v>
      </c>
      <c r="AO93" s="136">
        <f>$AU93+$AB$7*SIN(AP93)</f>
        <v>0.15960128551935898</v>
      </c>
      <c r="AP93" s="136">
        <f>$AU93+$AB$7*SIN(AQ93)</f>
        <v>0.15952439749864306</v>
      </c>
      <c r="AQ93" s="136">
        <f>$AU93+$AB$7*SIN(AR93)</f>
        <v>0.15926481349259716</v>
      </c>
      <c r="AR93" s="136">
        <f>$AU93+$AB$7*SIN(AS93)</f>
        <v>0.15838850380654473</v>
      </c>
      <c r="AS93" s="136">
        <f>$AU93+$AB$7*SIN(AT93)</f>
        <v>0.15543113890415836</v>
      </c>
      <c r="AT93" s="136">
        <f>$AU93+$AB$7*SIN(AU93)</f>
        <v>0.14546059125067079</v>
      </c>
      <c r="AU93" s="136">
        <f>RADIANS($AB$9)+$AB$18*(F93-AB$15)</f>
        <v>0.1119466872650019</v>
      </c>
      <c r="AV93" s="136"/>
      <c r="AW93" s="24">
        <f t="shared" si="152"/>
        <v>7463</v>
      </c>
      <c r="AX93" s="136">
        <f t="shared" si="153"/>
        <v>-2.9366079091232436E-3</v>
      </c>
      <c r="AY93" s="136">
        <f t="shared" si="154"/>
        <v>-8.1509209276193952E-4</v>
      </c>
      <c r="AZ93" s="136">
        <f t="shared" si="163"/>
        <v>-8.1509209276193952E-4</v>
      </c>
      <c r="BA93" s="136"/>
      <c r="BB93" s="136">
        <f t="shared" si="155"/>
        <v>8.6236660119251901E-7</v>
      </c>
      <c r="BC93" s="24"/>
      <c r="BD93" s="203"/>
      <c r="BE93" s="24">
        <f t="shared" si="156"/>
        <v>-4.2289131450302187E-3</v>
      </c>
      <c r="BF93" s="24">
        <f t="shared" si="157"/>
        <v>1.2929432607868834</v>
      </c>
      <c r="BG93" s="24">
        <f t="shared" si="158"/>
        <v>-0.36381580936438823</v>
      </c>
      <c r="BH93" s="24">
        <f t="shared" si="159"/>
        <v>6.4685747731227705E-2</v>
      </c>
      <c r="BI93" s="24">
        <f t="shared" si="160"/>
        <v>0.21732585959067863</v>
      </c>
      <c r="BJ93" s="24">
        <f t="shared" si="161"/>
        <v>0.10909264344346289</v>
      </c>
      <c r="BK93" s="136">
        <f t="shared" si="164"/>
        <v>0.15976353765628179</v>
      </c>
      <c r="BL93" s="136">
        <f t="shared" si="164"/>
        <v>0.16007221751944523</v>
      </c>
      <c r="BM93" s="136">
        <f t="shared" si="164"/>
        <v>0.16111456274567582</v>
      </c>
      <c r="BN93" s="136">
        <f t="shared" si="164"/>
        <v>0.16463564969647057</v>
      </c>
      <c r="BO93" s="136">
        <f t="shared" si="164"/>
        <v>0.17654555165558514</v>
      </c>
      <c r="BP93" s="136">
        <f t="shared" si="164"/>
        <v>0.21702928169072735</v>
      </c>
      <c r="BQ93" s="136">
        <f t="shared" si="164"/>
        <v>0.35786502407544618</v>
      </c>
      <c r="BR93" s="136">
        <f t="shared" si="162"/>
        <v>-5.3222497169830651</v>
      </c>
      <c r="BS93" s="136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</row>
    <row r="94" spans="1:104" s="129" customFormat="1" ht="12.95" customHeight="1" x14ac:dyDescent="0.2">
      <c r="A94" s="129" t="s">
        <v>634</v>
      </c>
      <c r="B94" s="131" t="s">
        <v>646</v>
      </c>
      <c r="C94" s="130">
        <v>41794.321000000004</v>
      </c>
      <c r="D94" s="130"/>
      <c r="E94" s="129">
        <f>(C94-C$7)/C$8</f>
        <v>7465.495296105837</v>
      </c>
      <c r="F94" s="199">
        <f>ROUND(2*E94,0)/2</f>
        <v>7465.5</v>
      </c>
      <c r="G94" s="130">
        <f>C94-(C$7+F94*C$8)</f>
        <v>-1.116449995606672E-3</v>
      </c>
      <c r="I94" s="199">
        <f>G94</f>
        <v>-1.116449995606672E-3</v>
      </c>
      <c r="K94" s="199"/>
      <c r="N94" s="199"/>
      <c r="O94" s="199"/>
      <c r="P94" s="199">
        <f>+D$11+D$12*F94+D$13*F94^2</f>
        <v>1.2898780909069755E-3</v>
      </c>
      <c r="Q94" s="201">
        <f>+C94-15018.5</f>
        <v>26775.821000000004</v>
      </c>
      <c r="S94" s="131">
        <v>0.1</v>
      </c>
      <c r="U94" s="202">
        <f>+$C94-15018.5</f>
        <v>26775.821000000004</v>
      </c>
      <c r="Z94" s="24">
        <f>$F94</f>
        <v>7465.5</v>
      </c>
      <c r="AA94" s="136">
        <f>AB$3+AB$4*Z94+AB$5*Z94^2+AH94</f>
        <v>-2.9363141427012963E-3</v>
      </c>
      <c r="AB94" s="136">
        <f>+$G94-AH94</f>
        <v>3.1097422380015997E-3</v>
      </c>
      <c r="AC94" s="136">
        <f>IF(S94&gt;0,G94-AA94,-9999)</f>
        <v>1.8198641470946243E-3</v>
      </c>
      <c r="AD94" s="136"/>
      <c r="AE94" s="136">
        <f>+(G94-AA94)^2*$S94</f>
        <v>3.3119055138804446E-7</v>
      </c>
      <c r="AF94" s="24"/>
      <c r="AG94" s="203"/>
      <c r="AH94" s="24">
        <f>$AB$6*($AB$11/AI94*AJ94+$AB$12)</f>
        <v>-4.2261922336082718E-3</v>
      </c>
      <c r="AI94" s="24">
        <f>1+$AB$7*COS(AL94)</f>
        <v>1.2929158550957656</v>
      </c>
      <c r="AJ94" s="24">
        <f>SIN(AL94+RADIANS($AB$9))</f>
        <v>-0.36342151432994541</v>
      </c>
      <c r="AK94" s="24">
        <f>$AB$7*SIN(AL94)</f>
        <v>6.4809735638378524E-2</v>
      </c>
      <c r="AL94" s="24">
        <f>2*ATAN(AM94)</f>
        <v>0.21774912826377224</v>
      </c>
      <c r="AM94" s="24">
        <f>SQRT((1+$AB$7)/(1-$AB$7))*TAN(AN94/2)</f>
        <v>0.1093068014312262</v>
      </c>
      <c r="AN94" s="136">
        <f>$AU94+$AB$7*SIN(AO94)</f>
        <v>0.16007583044606688</v>
      </c>
      <c r="AO94" s="136">
        <f>$AU94+$AB$7*SIN(AP94)</f>
        <v>0.16005300178253465</v>
      </c>
      <c r="AP94" s="136">
        <f>$AU94+$AB$7*SIN(AQ94)</f>
        <v>0.15997592153565643</v>
      </c>
      <c r="AQ94" s="136">
        <f>$AU94+$AB$7*SIN(AR94)</f>
        <v>0.15971566964573133</v>
      </c>
      <c r="AR94" s="136">
        <f>$AU94+$AB$7*SIN(AS94)</f>
        <v>0.15883704192478182</v>
      </c>
      <c r="AS94" s="136">
        <f>$AU94+$AB$7*SIN(AT94)</f>
        <v>0.15587164528216096</v>
      </c>
      <c r="AT94" s="136">
        <f>$AU94+$AB$7*SIN(AU94)</f>
        <v>0.14587337139867343</v>
      </c>
      <c r="AU94" s="136">
        <f>RADIANS($AB$9)+$AB$18*(F94-AB$15)</f>
        <v>0.11226467108719795</v>
      </c>
      <c r="AV94" s="136"/>
      <c r="AW94" s="24">
        <f t="shared" si="152"/>
        <v>7465.5</v>
      </c>
      <c r="AX94" s="136">
        <f t="shared" si="153"/>
        <v>-2.935099240664004E-3</v>
      </c>
      <c r="AY94" s="136">
        <f t="shared" si="154"/>
        <v>1.8186492450573319E-3</v>
      </c>
      <c r="AZ94" s="136">
        <f t="shared" si="163"/>
        <v>1.8186492450573319E-3</v>
      </c>
      <c r="BA94" s="136"/>
      <c r="BB94" s="136">
        <f t="shared" si="155"/>
        <v>8.6148075525464129E-7</v>
      </c>
      <c r="BC94" s="24"/>
      <c r="BD94" s="203"/>
      <c r="BE94" s="24">
        <f t="shared" si="156"/>
        <v>-4.2249773315709794E-3</v>
      </c>
      <c r="BF94" s="24">
        <f t="shared" si="157"/>
        <v>1.2929036028865246</v>
      </c>
      <c r="BG94" s="24">
        <f t="shared" si="158"/>
        <v>-0.36324546037197858</v>
      </c>
      <c r="BH94" s="24">
        <f t="shared" si="159"/>
        <v>6.4865086264438529E-2</v>
      </c>
      <c r="BI94" s="24">
        <f t="shared" si="160"/>
        <v>0.2179380964693895</v>
      </c>
      <c r="BJ94" s="24">
        <f t="shared" si="161"/>
        <v>0.1094024154156692</v>
      </c>
      <c r="BK94" s="136">
        <f t="shared" si="164"/>
        <v>0.16021525563175268</v>
      </c>
      <c r="BL94" s="136">
        <f t="shared" si="164"/>
        <v>0.16052378726561758</v>
      </c>
      <c r="BM94" s="136">
        <f t="shared" si="164"/>
        <v>0.1615657082393348</v>
      </c>
      <c r="BN94" s="136">
        <f t="shared" si="164"/>
        <v>0.16508562302027224</v>
      </c>
      <c r="BO94" s="136">
        <f t="shared" si="164"/>
        <v>0.17699248116803978</v>
      </c>
      <c r="BP94" s="136">
        <f t="shared" si="164"/>
        <v>0.21746944717986399</v>
      </c>
      <c r="BQ94" s="136">
        <f t="shared" si="164"/>
        <v>0.35829987887862652</v>
      </c>
      <c r="BR94" s="136">
        <f t="shared" si="162"/>
        <v>-5.3215692149894123</v>
      </c>
      <c r="BS94" s="136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</row>
    <row r="95" spans="1:104" s="129" customFormat="1" ht="12.95" customHeight="1" x14ac:dyDescent="0.2">
      <c r="A95" s="129" t="s">
        <v>634</v>
      </c>
      <c r="B95" s="131"/>
      <c r="C95" s="130">
        <v>41823.39</v>
      </c>
      <c r="D95" s="130"/>
      <c r="E95" s="129">
        <f>(C95-C$7)/C$8</f>
        <v>7587.9705526828238</v>
      </c>
      <c r="F95" s="199">
        <f>ROUND(2*E95,0)/2</f>
        <v>7588</v>
      </c>
      <c r="G95" s="130">
        <f>C95-(C$7+F95*C$8)</f>
        <v>-6.9891999955871142E-3</v>
      </c>
      <c r="I95" s="199">
        <f>G95</f>
        <v>-6.9891999955871142E-3</v>
      </c>
      <c r="K95" s="199"/>
      <c r="N95" s="199"/>
      <c r="O95" s="199"/>
      <c r="P95" s="199">
        <f>+D$11+D$12*F95+D$13*F95^2</f>
        <v>1.1711317359069751E-3</v>
      </c>
      <c r="Q95" s="201">
        <f>+C95-15018.5</f>
        <v>26804.89</v>
      </c>
      <c r="S95" s="131">
        <v>0.1</v>
      </c>
      <c r="U95" s="202">
        <f>+$C95-15018.5</f>
        <v>26804.89</v>
      </c>
      <c r="Z95" s="24">
        <f>$F95</f>
        <v>7588</v>
      </c>
      <c r="AA95" s="136">
        <f>AB$3+AB$4*Z95+AB$5*Z95^2+AH95</f>
        <v>-2.8613105609699091E-3</v>
      </c>
      <c r="AB95" s="136">
        <f>+$G95-AH95</f>
        <v>-2.9567576987102303E-3</v>
      </c>
      <c r="AC95" s="136">
        <f>IF(S95&gt;0,G95-AA95,-9999)</f>
        <v>-4.1278894346172051E-3</v>
      </c>
      <c r="AD95" s="136"/>
      <c r="AE95" s="136">
        <f>+(G95-AA95)^2*$S95</f>
        <v>1.7039471184424351E-6</v>
      </c>
      <c r="AF95" s="24"/>
      <c r="AG95" s="203"/>
      <c r="AH95" s="24">
        <f>$AB$6*($AB$11/AI95*AJ95+$AB$12)</f>
        <v>-4.032442296876884E-3</v>
      </c>
      <c r="AI95" s="24">
        <f>1+$AB$7*COS(AL95)</f>
        <v>1.2908433250539182</v>
      </c>
      <c r="AJ95" s="24">
        <f>SIN(AL95+RADIANS($AB$9))</f>
        <v>-0.33535534782270254</v>
      </c>
      <c r="AK95" s="24">
        <f>$AB$7*SIN(AL95)</f>
        <v>7.3553791687315129E-2</v>
      </c>
      <c r="AL95" s="24">
        <f>2*ATAN(AM95)</f>
        <v>0.24770463894663677</v>
      </c>
      <c r="AM95" s="24">
        <f>SQRT((1+$AB$7)/(1-$AB$7))*TAN(AN95/2)</f>
        <v>0.12448950266232238</v>
      </c>
      <c r="AN95" s="136">
        <f>$AU95+$AB$7*SIN(AO95)</f>
        <v>0.18219496559716047</v>
      </c>
      <c r="AO95" s="136">
        <f>$AU95+$AB$7*SIN(AP95)</f>
        <v>0.18216952516984558</v>
      </c>
      <c r="AP95" s="136">
        <f>$AU95+$AB$7*SIN(AQ95)</f>
        <v>0.18208329760868266</v>
      </c>
      <c r="AQ95" s="136">
        <f>$AU95+$AB$7*SIN(AR95)</f>
        <v>0.18179104884842961</v>
      </c>
      <c r="AR95" s="136">
        <f>$AU95+$AB$7*SIN(AS95)</f>
        <v>0.18080065457495281</v>
      </c>
      <c r="AS95" s="136">
        <f>$AU95+$AB$7*SIN(AT95)</f>
        <v>0.17744565985709959</v>
      </c>
      <c r="AT95" s="136">
        <f>$AU95+$AB$7*SIN(AU95)</f>
        <v>0.16609524795089192</v>
      </c>
      <c r="AU95" s="136">
        <f>RADIANS($AB$9)+$AB$18*(F95-AB$15)</f>
        <v>0.12784587837480466</v>
      </c>
      <c r="AV95" s="136"/>
      <c r="AW95" s="24">
        <f t="shared" si="152"/>
        <v>7588</v>
      </c>
      <c r="AX95" s="136">
        <f t="shared" si="153"/>
        <v>-2.8601083545919115E-3</v>
      </c>
      <c r="AY95" s="136">
        <f t="shared" si="154"/>
        <v>-4.1290916409952028E-3</v>
      </c>
      <c r="AZ95" s="136">
        <f t="shared" si="163"/>
        <v>-4.1290916409952028E-3</v>
      </c>
      <c r="BA95" s="136"/>
      <c r="BB95" s="136">
        <f t="shared" si="155"/>
        <v>8.1802198000064517E-7</v>
      </c>
      <c r="BC95" s="24"/>
      <c r="BD95" s="203"/>
      <c r="BE95" s="24">
        <f t="shared" si="156"/>
        <v>-4.0312400904988863E-3</v>
      </c>
      <c r="BF95" s="24">
        <f t="shared" si="157"/>
        <v>1.2908297304866641</v>
      </c>
      <c r="BG95" s="24">
        <f t="shared" si="158"/>
        <v>-0.33518128373610506</v>
      </c>
      <c r="BH95" s="24">
        <f t="shared" si="159"/>
        <v>7.3607525872388571E-2</v>
      </c>
      <c r="BI95" s="24">
        <f t="shared" si="160"/>
        <v>0.24788939629239568</v>
      </c>
      <c r="BJ95" s="24">
        <f t="shared" si="161"/>
        <v>0.12458331406538792</v>
      </c>
      <c r="BK95" s="136">
        <f t="shared" si="164"/>
        <v>0.18233150285107774</v>
      </c>
      <c r="BL95" s="136">
        <f t="shared" si="164"/>
        <v>0.18263232675957991</v>
      </c>
      <c r="BM95" s="136">
        <f t="shared" si="164"/>
        <v>0.18365212803046413</v>
      </c>
      <c r="BN95" s="136">
        <f t="shared" si="164"/>
        <v>0.18711072686848698</v>
      </c>
      <c r="BO95" s="136">
        <f t="shared" si="164"/>
        <v>0.19885752006299454</v>
      </c>
      <c r="BP95" s="136">
        <f t="shared" si="164"/>
        <v>0.23897355080047383</v>
      </c>
      <c r="BQ95" s="136">
        <f t="shared" si="164"/>
        <v>0.37946714668891529</v>
      </c>
      <c r="BR95" s="136">
        <f t="shared" si="162"/>
        <v>-5.2882246173003677</v>
      </c>
      <c r="BS95" s="136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</row>
    <row r="96" spans="1:104" s="129" customFormat="1" ht="12.95" customHeight="1" x14ac:dyDescent="0.2">
      <c r="A96" s="129" t="s">
        <v>634</v>
      </c>
      <c r="B96" s="131" t="s">
        <v>646</v>
      </c>
      <c r="C96" s="130">
        <v>41828.5</v>
      </c>
      <c r="D96" s="130"/>
      <c r="E96" s="129">
        <f>(C96-C$7)/C$8</f>
        <v>7609.5003115705931</v>
      </c>
      <c r="F96" s="199">
        <f>ROUND(2*E96,0)/2</f>
        <v>7609.5</v>
      </c>
      <c r="G96" s="130">
        <f>C96-(C$7+F96*C$8)</f>
        <v>7.3950002843048424E-5</v>
      </c>
      <c r="I96" s="199">
        <f>G96</f>
        <v>7.3950002843048424E-5</v>
      </c>
      <c r="K96" s="199"/>
      <c r="N96" s="199"/>
      <c r="O96" s="199"/>
      <c r="P96" s="199">
        <f>+D$11+D$12*F96+D$13*F96^2</f>
        <v>1.1503276909069753E-3</v>
      </c>
      <c r="Q96" s="201">
        <f>+C96-15018.5</f>
        <v>26810</v>
      </c>
      <c r="S96" s="131">
        <v>0.1</v>
      </c>
      <c r="U96" s="202">
        <f>+$C96-15018.5</f>
        <v>26810</v>
      </c>
      <c r="Z96" s="24">
        <f>$F96</f>
        <v>7609.5</v>
      </c>
      <c r="AA96" s="136">
        <f>AB$3+AB$4*Z96+AB$5*Z96^2+AH96</f>
        <v>-2.8479363960332736E-3</v>
      </c>
      <c r="AB96" s="136">
        <f>+$G96-AH96</f>
        <v>4.0722140897832973E-3</v>
      </c>
      <c r="AC96" s="136">
        <f>IF(S96&gt;0,G96-AA96,-9999)</f>
        <v>2.921886398876322E-3</v>
      </c>
      <c r="AD96" s="136"/>
      <c r="AE96" s="136">
        <f>+(G96-AA96)^2*$S96</f>
        <v>8.5374201279384427E-7</v>
      </c>
      <c r="AF96" s="24"/>
      <c r="AG96" s="203"/>
      <c r="AH96" s="24">
        <f>$AB$6*($AB$11/AI96*AJ96+$AB$12)</f>
        <v>-3.9982640869402489E-3</v>
      </c>
      <c r="AI96" s="24">
        <f>1+$AB$7*COS(AL96)</f>
        <v>1.2904533620220169</v>
      </c>
      <c r="AJ96" s="24">
        <f>SIN(AL96+RADIANS($AB$9))</f>
        <v>-0.33040729145792691</v>
      </c>
      <c r="AK96" s="24">
        <f>$AB$7*SIN(AL96)</f>
        <v>7.5078921743104335E-2</v>
      </c>
      <c r="AL96" s="24">
        <f>2*ATAN(AM96)</f>
        <v>0.25295196476228532</v>
      </c>
      <c r="AM96" s="24">
        <f>SQRT((1+$AB$7)/(1-$AB$7))*TAN(AN96/2)</f>
        <v>0.12715470276262869</v>
      </c>
      <c r="AN96" s="136">
        <f>$AU96+$AB$7*SIN(AO96)</f>
        <v>0.18607334755517885</v>
      </c>
      <c r="AO96" s="136">
        <f>$AU96+$AB$7*SIN(AP96)</f>
        <v>0.18604746901961569</v>
      </c>
      <c r="AP96" s="136">
        <f>$AU96+$AB$7*SIN(AQ96)</f>
        <v>0.18595969320250968</v>
      </c>
      <c r="AQ96" s="136">
        <f>$AU96+$AB$7*SIN(AR96)</f>
        <v>0.18566198258507458</v>
      </c>
      <c r="AR96" s="136">
        <f>$AU96+$AB$7*SIN(AS96)</f>
        <v>0.1846523566122299</v>
      </c>
      <c r="AS96" s="136">
        <f>$AU96+$AB$7*SIN(AT96)</f>
        <v>0.18122982288522907</v>
      </c>
      <c r="AT96" s="136">
        <f>$AU96+$AB$7*SIN(AU96)</f>
        <v>0.16964346764654126</v>
      </c>
      <c r="AU96" s="136">
        <f>RADIANS($AB$9)+$AB$18*(F96-AB$15)</f>
        <v>0.13058053924569091</v>
      </c>
      <c r="AV96" s="136"/>
      <c r="AW96" s="24">
        <f t="shared" si="152"/>
        <v>7609.5</v>
      </c>
      <c r="AX96" s="136">
        <f t="shared" si="153"/>
        <v>-2.8467369918828266E-3</v>
      </c>
      <c r="AY96" s="136">
        <f t="shared" si="154"/>
        <v>2.920686994725875E-3</v>
      </c>
      <c r="AZ96" s="136">
        <f t="shared" si="163"/>
        <v>2.920686994725875E-3</v>
      </c>
      <c r="BA96" s="136"/>
      <c r="BB96" s="136">
        <f t="shared" si="155"/>
        <v>8.103911500954085E-7</v>
      </c>
      <c r="BC96" s="24"/>
      <c r="BD96" s="203"/>
      <c r="BE96" s="24">
        <f t="shared" si="156"/>
        <v>-3.997064682789802E-3</v>
      </c>
      <c r="BF96" s="24">
        <f t="shared" si="157"/>
        <v>1.2904395466614533</v>
      </c>
      <c r="BG96" s="24">
        <f t="shared" si="158"/>
        <v>-0.33023367082021371</v>
      </c>
      <c r="BH96" s="24">
        <f t="shared" si="159"/>
        <v>7.5132348127084608E-2</v>
      </c>
      <c r="BI96" s="24">
        <f t="shared" si="160"/>
        <v>0.25313591048801543</v>
      </c>
      <c r="BJ96" s="24">
        <f t="shared" si="161"/>
        <v>0.12724816376529746</v>
      </c>
      <c r="BK96" s="136">
        <f t="shared" si="164"/>
        <v>0.18620932610586335</v>
      </c>
      <c r="BL96" s="136">
        <f t="shared" si="164"/>
        <v>0.18650871017077891</v>
      </c>
      <c r="BM96" s="136">
        <f t="shared" si="164"/>
        <v>0.18752436677893514</v>
      </c>
      <c r="BN96" s="136">
        <f t="shared" si="164"/>
        <v>0.19097143443500983</v>
      </c>
      <c r="BO96" s="136">
        <f t="shared" si="164"/>
        <v>0.20268795416901866</v>
      </c>
      <c r="BP96" s="136">
        <f t="shared" si="164"/>
        <v>0.24273469743208426</v>
      </c>
      <c r="BQ96" s="136">
        <f t="shared" si="164"/>
        <v>0.38315353211520037</v>
      </c>
      <c r="BR96" s="136">
        <f t="shared" si="162"/>
        <v>-5.2823723001549441</v>
      </c>
      <c r="BS96" s="136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</row>
    <row r="97" spans="1:104" s="129" customFormat="1" ht="12.95" customHeight="1" x14ac:dyDescent="0.2">
      <c r="A97" s="129" t="s">
        <v>634</v>
      </c>
      <c r="B97" s="131" t="s">
        <v>646</v>
      </c>
      <c r="C97" s="130">
        <v>41830.381999999998</v>
      </c>
      <c r="D97" s="130"/>
      <c r="E97" s="129">
        <f>(C97-C$7)/C$8</f>
        <v>7617.4296669965679</v>
      </c>
      <c r="F97" s="199">
        <f>ROUND(2*E97,0)/2</f>
        <v>7617.5</v>
      </c>
      <c r="G97" s="130">
        <f>C97-(C$7+F97*C$8)</f>
        <v>-1.669324999966193E-2</v>
      </c>
      <c r="I97" s="199">
        <f>G97</f>
        <v>-1.669324999966193E-2</v>
      </c>
      <c r="K97" s="199"/>
      <c r="N97" s="199"/>
      <c r="O97" s="199"/>
      <c r="P97" s="199">
        <f>+D$11+D$12*F97+D$13*F97^2</f>
        <v>1.1425894829069745E-3</v>
      </c>
      <c r="Q97" s="201">
        <f>+C97-15018.5</f>
        <v>26811.881999999998</v>
      </c>
      <c r="S97" s="131">
        <v>0.1</v>
      </c>
      <c r="U97" s="202">
        <f>+$C97-15018.5</f>
        <v>26811.881999999998</v>
      </c>
      <c r="Z97" s="24">
        <f>$F97</f>
        <v>7617.5</v>
      </c>
      <c r="AA97" s="136">
        <f>AB$3+AB$4*Z97+AB$5*Z97^2+AH97</f>
        <v>-2.8429443992447545E-3</v>
      </c>
      <c r="AB97" s="136">
        <f>+$G97-AH97</f>
        <v>-1.27077161175102E-2</v>
      </c>
      <c r="AC97" s="136">
        <f>IF(S97&gt;0,G97-AA97,-9999)</f>
        <v>-1.3850305600417175E-2</v>
      </c>
      <c r="AD97" s="136"/>
      <c r="AE97" s="136">
        <f>+(G97-AA97)^2*$S97</f>
        <v>1.9183096522494735E-5</v>
      </c>
      <c r="AF97" s="24"/>
      <c r="AG97" s="203"/>
      <c r="AH97" s="24">
        <f>$AB$6*($AB$11/AI97*AJ97+$AB$12)</f>
        <v>-3.9855338821517287E-3</v>
      </c>
      <c r="AI97" s="24">
        <f>1+$AB$7*COS(AL97)</f>
        <v>1.2903062788845849</v>
      </c>
      <c r="AJ97" s="24">
        <f>SIN(AL97+RADIANS($AB$9))</f>
        <v>-0.32856459242676483</v>
      </c>
      <c r="AK97" s="24">
        <f>$AB$7*SIN(AL97)</f>
        <v>7.5645650504081396E-2</v>
      </c>
      <c r="AL97" s="24">
        <f>2*ATAN(AM97)</f>
        <v>0.25490364508291002</v>
      </c>
      <c r="AM97" s="24">
        <f>SQRT((1+$AB$7)/(1-$AB$7))*TAN(AN97/2)</f>
        <v>0.12814644399008915</v>
      </c>
      <c r="AN97" s="136">
        <f>$AU97+$AB$7*SIN(AO97)</f>
        <v>0.18751616633302595</v>
      </c>
      <c r="AO97" s="136">
        <f>$AU97+$AB$7*SIN(AP97)</f>
        <v>0.18749012638270826</v>
      </c>
      <c r="AP97" s="136">
        <f>$AU97+$AB$7*SIN(AQ97)</f>
        <v>0.18740177900133348</v>
      </c>
      <c r="AQ97" s="136">
        <f>$AU97+$AB$7*SIN(AR97)</f>
        <v>0.18710204829444704</v>
      </c>
      <c r="AR97" s="136">
        <f>$AU97+$AB$7*SIN(AS97)</f>
        <v>0.18608529697521509</v>
      </c>
      <c r="AS97" s="136">
        <f>$AU97+$AB$7*SIN(AT97)</f>
        <v>0.18263769952394704</v>
      </c>
      <c r="AT97" s="136">
        <f>$AU97+$AB$7*SIN(AU97)</f>
        <v>0.17096366119313797</v>
      </c>
      <c r="AU97" s="136">
        <f>RADIANS($AB$9)+$AB$18*(F97-AB$15)</f>
        <v>0.13159808747671864</v>
      </c>
      <c r="AV97" s="136"/>
      <c r="AW97" s="24">
        <f t="shared" si="152"/>
        <v>7617.5</v>
      </c>
      <c r="AX97" s="136">
        <f t="shared" si="153"/>
        <v>-2.8417460808278939E-3</v>
      </c>
      <c r="AY97" s="136">
        <f t="shared" si="154"/>
        <v>-1.3851503918834036E-2</v>
      </c>
      <c r="AZ97" s="136">
        <f t="shared" si="163"/>
        <v>-1.3851503918834036E-2</v>
      </c>
      <c r="BA97" s="136"/>
      <c r="BB97" s="136">
        <f t="shared" si="155"/>
        <v>8.0755207879006958E-7</v>
      </c>
      <c r="BC97" s="24"/>
      <c r="BD97" s="203"/>
      <c r="BE97" s="24">
        <f t="shared" si="156"/>
        <v>-3.9843355637348681E-3</v>
      </c>
      <c r="BF97" s="24">
        <f t="shared" si="157"/>
        <v>1.2902923825452479</v>
      </c>
      <c r="BG97" s="24">
        <f t="shared" si="158"/>
        <v>-0.32839114383837781</v>
      </c>
      <c r="BH97" s="24">
        <f t="shared" si="159"/>
        <v>7.5698960601870327E-2</v>
      </c>
      <c r="BI97" s="24">
        <f t="shared" si="160"/>
        <v>0.25508728345888498</v>
      </c>
      <c r="BJ97" s="24">
        <f t="shared" si="161"/>
        <v>0.1282397720862809</v>
      </c>
      <c r="BK97" s="136">
        <f t="shared" si="164"/>
        <v>0.18765193315972106</v>
      </c>
      <c r="BL97" s="136">
        <f t="shared" si="164"/>
        <v>0.18795077506116489</v>
      </c>
      <c r="BM97" s="136">
        <f t="shared" si="164"/>
        <v>0.18896487001487444</v>
      </c>
      <c r="BN97" s="136">
        <f t="shared" si="164"/>
        <v>0.19240758954226361</v>
      </c>
      <c r="BO97" s="136">
        <f t="shared" si="164"/>
        <v>0.2041126807459262</v>
      </c>
      <c r="BP97" s="136">
        <f t="shared" si="164"/>
        <v>0.24413319191853272</v>
      </c>
      <c r="BQ97" s="136">
        <f t="shared" si="164"/>
        <v>0.38452300390458571</v>
      </c>
      <c r="BR97" s="136">
        <f t="shared" si="162"/>
        <v>-5.2801946937752513</v>
      </c>
      <c r="BS97" s="136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</row>
    <row r="98" spans="1:104" s="129" customFormat="1" ht="12.95" customHeight="1" x14ac:dyDescent="0.2">
      <c r="A98" s="129" t="s">
        <v>634</v>
      </c>
      <c r="B98" s="131" t="s">
        <v>646</v>
      </c>
      <c r="C98" s="130">
        <v>41834.665999999997</v>
      </c>
      <c r="D98" s="130"/>
      <c r="E98" s="129">
        <f>(C98-C$7)/C$8</f>
        <v>7635.4792730778172</v>
      </c>
      <c r="F98" s="199">
        <f>ROUND(2*E98,0)/2</f>
        <v>7635.5</v>
      </c>
      <c r="G98" s="130">
        <f>C98-(C$7+F98*C$8)</f>
        <v>-4.9194500024896115E-3</v>
      </c>
      <c r="I98" s="199">
        <f>G98</f>
        <v>-4.9194500024896115E-3</v>
      </c>
      <c r="K98" s="199"/>
      <c r="N98" s="199"/>
      <c r="O98" s="199"/>
      <c r="P98" s="199">
        <f>+D$11+D$12*F98+D$13*F98^2</f>
        <v>1.1251841309069741E-3</v>
      </c>
      <c r="Q98" s="201">
        <f>+C98-15018.5</f>
        <v>26816.165999999997</v>
      </c>
      <c r="S98" s="131">
        <v>0.1</v>
      </c>
      <c r="U98" s="202">
        <f>+$C98-15018.5</f>
        <v>26816.165999999997</v>
      </c>
      <c r="Z98" s="24">
        <f>$F98</f>
        <v>7635.5</v>
      </c>
      <c r="AA98" s="136">
        <f>AB$3+AB$4*Z98+AB$5*Z98^2+AH98</f>
        <v>-2.8316818323262452E-3</v>
      </c>
      <c r="AB98" s="136">
        <f>+$G98-AH98</f>
        <v>-9.6258403925639224E-4</v>
      </c>
      <c r="AC98" s="136">
        <f>IF(S98&gt;0,G98-AA98,-9999)</f>
        <v>-2.0877681701633663E-3</v>
      </c>
      <c r="AD98" s="136"/>
      <c r="AE98" s="136">
        <f>+(G98-AA98)^2*$S98</f>
        <v>4.3587759323472915E-7</v>
      </c>
      <c r="AF98" s="24"/>
      <c r="AG98" s="203"/>
      <c r="AH98" s="24">
        <f>$AB$6*($AB$11/AI98*AJ98+$AB$12)</f>
        <v>-3.9568659632332193E-3</v>
      </c>
      <c r="AI98" s="24">
        <f>1+$AB$7*COS(AL98)</f>
        <v>1.2899714254205161</v>
      </c>
      <c r="AJ98" s="24">
        <f>SIN(AL98+RADIANS($AB$9))</f>
        <v>-0.32441550131908703</v>
      </c>
      <c r="AK98" s="24">
        <f>$AB$7*SIN(AL98)</f>
        <v>7.6919259224163858E-2</v>
      </c>
      <c r="AL98" s="24">
        <f>2*ATAN(AM98)</f>
        <v>0.25929329047351213</v>
      </c>
      <c r="AM98" s="24">
        <f>SQRT((1+$AB$7)/(1-$AB$7))*TAN(AN98/2)</f>
        <v>0.13037794020165952</v>
      </c>
      <c r="AN98" s="136">
        <f>$AU98+$AB$7*SIN(AO98)</f>
        <v>0.19076190482293737</v>
      </c>
      <c r="AO98" s="136">
        <f>$AU98+$AB$7*SIN(AP98)</f>
        <v>0.19073550489981225</v>
      </c>
      <c r="AP98" s="136">
        <f>$AU98+$AB$7*SIN(AQ98)</f>
        <v>0.19064588058605569</v>
      </c>
      <c r="AQ98" s="136">
        <f>$AU98+$AB$7*SIN(AR98)</f>
        <v>0.19034162922862838</v>
      </c>
      <c r="AR98" s="136">
        <f>$AU98+$AB$7*SIN(AS98)</f>
        <v>0.18930890743754955</v>
      </c>
      <c r="AS98" s="136">
        <f>$AU98+$AB$7*SIN(AT98)</f>
        <v>0.18580505149978604</v>
      </c>
      <c r="AT98" s="136">
        <f>$AU98+$AB$7*SIN(AU98)</f>
        <v>0.1739339471695284</v>
      </c>
      <c r="AU98" s="136">
        <f>RADIANS($AB$9)+$AB$18*(F98-AB$15)</f>
        <v>0.13388757099653059</v>
      </c>
      <c r="AV98" s="136"/>
      <c r="AW98" s="24">
        <f t="shared" si="152"/>
        <v>7635.5</v>
      </c>
      <c r="AX98" s="136">
        <f t="shared" si="153"/>
        <v>-2.8304860416797561E-3</v>
      </c>
      <c r="AY98" s="136">
        <f t="shared" si="154"/>
        <v>-2.0889639608098554E-3</v>
      </c>
      <c r="AZ98" s="136">
        <f t="shared" si="163"/>
        <v>-2.0889639608098554E-3</v>
      </c>
      <c r="BA98" s="136"/>
      <c r="BB98" s="136">
        <f t="shared" si="155"/>
        <v>8.0116512321439342E-7</v>
      </c>
      <c r="BC98" s="24"/>
      <c r="BD98" s="203"/>
      <c r="BE98" s="24">
        <f t="shared" si="156"/>
        <v>-3.9556701725867302E-3</v>
      </c>
      <c r="BF98" s="24">
        <f t="shared" si="157"/>
        <v>1.2899573492405505</v>
      </c>
      <c r="BG98" s="24">
        <f t="shared" si="158"/>
        <v>-0.32424245371916616</v>
      </c>
      <c r="BH98" s="24">
        <f t="shared" si="159"/>
        <v>7.6972304248953488E-2</v>
      </c>
      <c r="BI98" s="24">
        <f t="shared" si="160"/>
        <v>0.25947622681659216</v>
      </c>
      <c r="BJ98" s="24">
        <f t="shared" si="161"/>
        <v>0.13047096429604549</v>
      </c>
      <c r="BK98" s="136">
        <f t="shared" si="164"/>
        <v>0.19089718774286463</v>
      </c>
      <c r="BL98" s="136">
        <f t="shared" si="164"/>
        <v>0.19119479721537169</v>
      </c>
      <c r="BM98" s="136">
        <f t="shared" si="164"/>
        <v>0.19220534021899316</v>
      </c>
      <c r="BN98" s="136">
        <f t="shared" si="164"/>
        <v>0.19563816329248929</v>
      </c>
      <c r="BO98" s="136">
        <f t="shared" si="164"/>
        <v>0.20731721653758334</v>
      </c>
      <c r="BP98" s="136">
        <f t="shared" si="164"/>
        <v>0.24727781309466801</v>
      </c>
      <c r="BQ98" s="136">
        <f t="shared" si="164"/>
        <v>0.38759992773108382</v>
      </c>
      <c r="BR98" s="136">
        <f t="shared" si="162"/>
        <v>-5.2752950794209434</v>
      </c>
      <c r="BS98" s="136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</row>
    <row r="99" spans="1:104" s="129" customFormat="1" ht="12.95" customHeight="1" x14ac:dyDescent="0.2">
      <c r="A99" s="129" t="s">
        <v>635</v>
      </c>
      <c r="B99" s="131"/>
      <c r="C99" s="130">
        <v>41837.398999999998</v>
      </c>
      <c r="D99" s="130"/>
      <c r="E99" s="129">
        <f>(C99-C$7)/C$8</f>
        <v>7646.9941128117252</v>
      </c>
      <c r="F99" s="199">
        <f>ROUND(2*E99,0)/2</f>
        <v>7647</v>
      </c>
      <c r="G99" s="130">
        <f>C99-(C$7+F99*C$8)</f>
        <v>-1.397300002281554E-3</v>
      </c>
      <c r="I99" s="199">
        <f>G99</f>
        <v>-1.397300002281554E-3</v>
      </c>
      <c r="K99" s="199"/>
      <c r="N99" s="199"/>
      <c r="O99" s="199"/>
      <c r="P99" s="199">
        <f>+D$11+D$12*F99+D$13*F99^2</f>
        <v>1.1140681159069756E-3</v>
      </c>
      <c r="Q99" s="201">
        <f>+C99-15018.5</f>
        <v>26818.898999999998</v>
      </c>
      <c r="S99" s="131">
        <v>0.1</v>
      </c>
      <c r="U99" s="202">
        <f>+$C99-15018.5</f>
        <v>26818.898999999998</v>
      </c>
      <c r="Z99" s="24">
        <f>$F99</f>
        <v>7647</v>
      </c>
      <c r="AA99" s="136">
        <f>AB$3+AB$4*Z99+AB$5*Z99^2+AH99</f>
        <v>-2.8244643057865333E-3</v>
      </c>
      <c r="AB99" s="136">
        <f>+$G99-AH99</f>
        <v>2.5412324194119549E-3</v>
      </c>
      <c r="AC99" s="136">
        <f>IF(S99&gt;0,G99-AA99,-9999)</f>
        <v>1.4271643035049793E-3</v>
      </c>
      <c r="AD99" s="136"/>
      <c r="AE99" s="136">
        <f>+(G99-AA99)^2*$S99</f>
        <v>2.0367979491988527E-7</v>
      </c>
      <c r="AF99" s="24"/>
      <c r="AG99" s="203"/>
      <c r="AH99" s="24">
        <f>$AB$6*($AB$11/AI99*AJ99+$AB$12)</f>
        <v>-3.9385324216935089E-3</v>
      </c>
      <c r="AI99" s="24">
        <f>1+$AB$7*COS(AL99)</f>
        <v>1.2897546588045781</v>
      </c>
      <c r="AJ99" s="24">
        <f>SIN(AL99+RADIANS($AB$9))</f>
        <v>-0.32176255025299072</v>
      </c>
      <c r="AK99" s="24">
        <f>$AB$7*SIN(AL99)</f>
        <v>7.7731831967621665E-2</v>
      </c>
      <c r="AL99" s="24">
        <f>2*ATAN(AM99)</f>
        <v>0.26209658752512582</v>
      </c>
      <c r="AM99" s="24">
        <f>SQRT((1+$AB$7)/(1-$AB$7))*TAN(AN99/2)</f>
        <v>0.1318036759983934</v>
      </c>
      <c r="AN99" s="136">
        <f>$AU99+$AB$7*SIN(AO99)</f>
        <v>0.19283512847241724</v>
      </c>
      <c r="AO99" s="136">
        <f>$AU99+$AB$7*SIN(AP99)</f>
        <v>0.19280850091238497</v>
      </c>
      <c r="AP99" s="136">
        <f>$AU99+$AB$7*SIN(AQ99)</f>
        <v>0.19271806742556205</v>
      </c>
      <c r="AQ99" s="136">
        <f>$AU99+$AB$7*SIN(AR99)</f>
        <v>0.19241094584072227</v>
      </c>
      <c r="AR99" s="136">
        <f>$AU99+$AB$7*SIN(AS99)</f>
        <v>0.19136806577404877</v>
      </c>
      <c r="AS99" s="136">
        <f>$AU99+$AB$7*SIN(AT99)</f>
        <v>0.18782836577509487</v>
      </c>
      <c r="AT99" s="136">
        <f>$AU99+$AB$7*SIN(AU99)</f>
        <v>0.1758315202052414</v>
      </c>
      <c r="AU99" s="136">
        <f>RADIANS($AB$9)+$AB$18*(F99-AB$15)</f>
        <v>0.13535029657863173</v>
      </c>
      <c r="AV99" s="136"/>
      <c r="AW99" s="24">
        <f t="shared" si="152"/>
        <v>7647</v>
      </c>
      <c r="AX99" s="136">
        <f t="shared" si="153"/>
        <v>-2.8232701913366034E-3</v>
      </c>
      <c r="AY99" s="136">
        <f t="shared" si="154"/>
        <v>1.4259701890550493E-3</v>
      </c>
      <c r="AZ99" s="136">
        <f t="shared" si="163"/>
        <v>1.4259701890550493E-3</v>
      </c>
      <c r="BA99" s="136"/>
      <c r="BB99" s="136">
        <f t="shared" si="155"/>
        <v>7.9708545732898213E-7</v>
      </c>
      <c r="BC99" s="24"/>
      <c r="BD99" s="203"/>
      <c r="BE99" s="24">
        <f t="shared" si="156"/>
        <v>-3.937338307243579E-3</v>
      </c>
      <c r="BF99" s="24">
        <f t="shared" si="157"/>
        <v>1.2897404694538199</v>
      </c>
      <c r="BG99" s="24">
        <f t="shared" si="158"/>
        <v>-0.32158976884470758</v>
      </c>
      <c r="BH99" s="24">
        <f t="shared" si="159"/>
        <v>7.7784705184759634E-2</v>
      </c>
      <c r="BI99" s="24">
        <f t="shared" si="160"/>
        <v>0.26227906780636706</v>
      </c>
      <c r="BJ99" s="24">
        <f t="shared" si="161"/>
        <v>0.13189650229837349</v>
      </c>
      <c r="BK99" s="136">
        <f t="shared" si="164"/>
        <v>0.1929700968169959</v>
      </c>
      <c r="BL99" s="136">
        <f t="shared" si="164"/>
        <v>0.19326690988302611</v>
      </c>
      <c r="BM99" s="136">
        <f t="shared" si="164"/>
        <v>0.1942751560774196</v>
      </c>
      <c r="BN99" s="136">
        <f t="shared" si="164"/>
        <v>0.19770157483252881</v>
      </c>
      <c r="BO99" s="136">
        <f t="shared" si="164"/>
        <v>0.20936375884802583</v>
      </c>
      <c r="BP99" s="136">
        <f t="shared" si="164"/>
        <v>0.24928543051307861</v>
      </c>
      <c r="BQ99" s="136">
        <f t="shared" si="164"/>
        <v>0.38956255269227952</v>
      </c>
      <c r="BR99" s="136">
        <f t="shared" si="162"/>
        <v>-5.2721647702501349</v>
      </c>
      <c r="BS99" s="136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</row>
    <row r="100" spans="1:104" s="129" customFormat="1" ht="12.95" customHeight="1" x14ac:dyDescent="0.2">
      <c r="A100" s="129" t="s">
        <v>635</v>
      </c>
      <c r="B100" s="131"/>
      <c r="C100" s="130">
        <v>41837.4</v>
      </c>
      <c r="D100" s="130"/>
      <c r="E100" s="129">
        <f>(C100-C$7)/C$8</f>
        <v>7646.9983260717981</v>
      </c>
      <c r="F100" s="199">
        <f>ROUND(2*E100,0)/2</f>
        <v>7647</v>
      </c>
      <c r="G100" s="130">
        <f>C100-(C$7+F100*C$8)</f>
        <v>-3.9729999843984842E-4</v>
      </c>
      <c r="I100" s="129">
        <f>G100</f>
        <v>-3.9729999843984842E-4</v>
      </c>
      <c r="K100" s="199"/>
      <c r="O100" s="199"/>
      <c r="P100" s="199">
        <f>+D$11+D$12*F100+D$13*F100^2</f>
        <v>1.1140681159069756E-3</v>
      </c>
      <c r="Q100" s="201">
        <f>+C100-15018.5</f>
        <v>26818.9</v>
      </c>
      <c r="S100" s="131">
        <v>0.1</v>
      </c>
      <c r="U100" s="202">
        <f>+$C100-15018.5</f>
        <v>26818.9</v>
      </c>
      <c r="Z100" s="24">
        <f>$F100</f>
        <v>7647</v>
      </c>
      <c r="AA100" s="136">
        <f>AB$3+AB$4*Z100+AB$5*Z100^2+AH100</f>
        <v>-2.8244643057865333E-3</v>
      </c>
      <c r="AB100" s="136">
        <f>+$G100-AH100</f>
        <v>3.5412324232536605E-3</v>
      </c>
      <c r="AC100" s="136">
        <f>IF(S100&gt;0,G100-AA100,-9999)</f>
        <v>2.4271643073466849E-3</v>
      </c>
      <c r="AD100" s="136"/>
      <c r="AE100" s="136">
        <f>+(G100-AA100)^2*$S100</f>
        <v>5.8911265748577135E-7</v>
      </c>
      <c r="AF100" s="24"/>
      <c r="AG100" s="203"/>
      <c r="AH100" s="24">
        <f>$AB$6*($AB$11/AI100*AJ100+$AB$12)</f>
        <v>-3.9385324216935089E-3</v>
      </c>
      <c r="AI100" s="24">
        <f>1+$AB$7*COS(AL100)</f>
        <v>1.2897546588045781</v>
      </c>
      <c r="AJ100" s="24">
        <f>SIN(AL100+RADIANS($AB$9))</f>
        <v>-0.32176255025299072</v>
      </c>
      <c r="AK100" s="24">
        <f>$AB$7*SIN(AL100)</f>
        <v>7.7731831967621665E-2</v>
      </c>
      <c r="AL100" s="24">
        <f>2*ATAN(AM100)</f>
        <v>0.26209658752512582</v>
      </c>
      <c r="AM100" s="24">
        <f>SQRT((1+$AB$7)/(1-$AB$7))*TAN(AN100/2)</f>
        <v>0.1318036759983934</v>
      </c>
      <c r="AN100" s="136">
        <f>$AU100+$AB$7*SIN(AO100)</f>
        <v>0.19283512847241724</v>
      </c>
      <c r="AO100" s="136">
        <f>$AU100+$AB$7*SIN(AP100)</f>
        <v>0.19280850091238497</v>
      </c>
      <c r="AP100" s="136">
        <f>$AU100+$AB$7*SIN(AQ100)</f>
        <v>0.19271806742556205</v>
      </c>
      <c r="AQ100" s="136">
        <f>$AU100+$AB$7*SIN(AR100)</f>
        <v>0.19241094584072227</v>
      </c>
      <c r="AR100" s="136">
        <f>$AU100+$AB$7*SIN(AS100)</f>
        <v>0.19136806577404877</v>
      </c>
      <c r="AS100" s="136">
        <f>$AU100+$AB$7*SIN(AT100)</f>
        <v>0.18782836577509487</v>
      </c>
      <c r="AT100" s="136">
        <f>$AU100+$AB$7*SIN(AU100)</f>
        <v>0.1758315202052414</v>
      </c>
      <c r="AU100" s="136">
        <f>RADIANS($AB$9)+$AB$18*(F100-AB$15)</f>
        <v>0.13535029657863173</v>
      </c>
      <c r="AV100" s="136"/>
      <c r="AW100" s="24">
        <f t="shared" si="152"/>
        <v>7647</v>
      </c>
      <c r="AX100" s="136">
        <f t="shared" si="153"/>
        <v>-2.8232701913366034E-3</v>
      </c>
      <c r="AY100" s="136">
        <f t="shared" si="154"/>
        <v>2.4259701928967549E-3</v>
      </c>
      <c r="AZ100" s="136">
        <f t="shared" si="163"/>
        <v>2.4259701928967549E-3</v>
      </c>
      <c r="BA100" s="136"/>
      <c r="BB100" s="136">
        <f t="shared" si="155"/>
        <v>7.9708545732898213E-7</v>
      </c>
      <c r="BC100" s="24"/>
      <c r="BD100" s="203"/>
      <c r="BE100" s="24">
        <f t="shared" si="156"/>
        <v>-3.937338307243579E-3</v>
      </c>
      <c r="BF100" s="24">
        <f t="shared" si="157"/>
        <v>1.2897404694538199</v>
      </c>
      <c r="BG100" s="24">
        <f t="shared" si="158"/>
        <v>-0.32158976884470758</v>
      </c>
      <c r="BH100" s="24">
        <f t="shared" si="159"/>
        <v>7.7784705184759634E-2</v>
      </c>
      <c r="BI100" s="24">
        <f t="shared" si="160"/>
        <v>0.26227906780636706</v>
      </c>
      <c r="BJ100" s="24">
        <f t="shared" si="161"/>
        <v>0.13189650229837349</v>
      </c>
      <c r="BK100" s="136">
        <f t="shared" si="164"/>
        <v>0.1929700968169959</v>
      </c>
      <c r="BL100" s="136">
        <f t="shared" si="164"/>
        <v>0.19326690988302611</v>
      </c>
      <c r="BM100" s="136">
        <f t="shared" si="164"/>
        <v>0.1942751560774196</v>
      </c>
      <c r="BN100" s="136">
        <f t="shared" si="164"/>
        <v>0.19770157483252881</v>
      </c>
      <c r="BO100" s="136">
        <f t="shared" si="164"/>
        <v>0.20936375884802583</v>
      </c>
      <c r="BP100" s="136">
        <f t="shared" si="164"/>
        <v>0.24928543051307861</v>
      </c>
      <c r="BQ100" s="136">
        <f t="shared" si="164"/>
        <v>0.38956255269227952</v>
      </c>
      <c r="BR100" s="136">
        <f t="shared" si="162"/>
        <v>-5.2721647702501349</v>
      </c>
      <c r="BS100" s="136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</row>
    <row r="101" spans="1:104" s="129" customFormat="1" ht="12.95" customHeight="1" x14ac:dyDescent="0.2">
      <c r="A101" s="129" t="s">
        <v>635</v>
      </c>
      <c r="B101" s="131"/>
      <c r="C101" s="130">
        <v>41841.675999999999</v>
      </c>
      <c r="D101" s="130"/>
      <c r="E101" s="129">
        <f>(C101-C$7)/C$8</f>
        <v>7665.0142260725897</v>
      </c>
      <c r="F101" s="199">
        <f>ROUND(2*E101,0)/2</f>
        <v>7665</v>
      </c>
      <c r="G101" s="130">
        <f>C101-(C$7+F101*C$8)</f>
        <v>3.3765000043786131E-3</v>
      </c>
      <c r="I101" s="129">
        <f>G101</f>
        <v>3.3765000043786131E-3</v>
      </c>
      <c r="K101" s="199"/>
      <c r="O101" s="199"/>
      <c r="P101" s="199">
        <f>+D$11+D$12*F101+D$13*F101^2</f>
        <v>1.0966755079069752E-3</v>
      </c>
      <c r="Q101" s="201">
        <f>+C101-15018.5</f>
        <v>26823.175999999999</v>
      </c>
      <c r="S101" s="131">
        <v>0.1</v>
      </c>
      <c r="U101" s="202">
        <f>+$C101-15018.5</f>
        <v>26823.175999999999</v>
      </c>
      <c r="Z101" s="24">
        <f>$F101</f>
        <v>7665</v>
      </c>
      <c r="AA101" s="136">
        <f>AB$3+AB$4*Z101+AB$5*Z101^2+AH101</f>
        <v>-2.8131332044769993E-3</v>
      </c>
      <c r="AB101" s="136">
        <f>+$G101-AH101</f>
        <v>7.2863087167625877E-3</v>
      </c>
      <c r="AC101" s="136">
        <f>IF(S101&gt;0,G101-AA101,-9999)</f>
        <v>6.1896332088556124E-3</v>
      </c>
      <c r="AD101" s="136"/>
      <c r="AE101" s="136">
        <f>+(G101-AA101)^2*$S101</f>
        <v>3.8311559260168223E-6</v>
      </c>
      <c r="AF101" s="24"/>
      <c r="AG101" s="203"/>
      <c r="AH101" s="24">
        <f>$AB$6*($AB$11/AI101*AJ101+$AB$12)</f>
        <v>-3.9098087123839746E-3</v>
      </c>
      <c r="AI101" s="24">
        <f>1+$AB$7*COS(AL101)</f>
        <v>1.2894109515763752</v>
      </c>
      <c r="AJ101" s="24">
        <f>SIN(AL101+RADIANS($AB$9))</f>
        <v>-0.31760684039827469</v>
      </c>
      <c r="AK101" s="24">
        <f>$AB$7*SIN(AL101)</f>
        <v>7.9001905721678839E-2</v>
      </c>
      <c r="AL101" s="24">
        <f>2*ATAN(AM101)</f>
        <v>0.26648245469465892</v>
      </c>
      <c r="AM101" s="24">
        <f>SQRT((1+$AB$7)/(1-$AB$7))*TAN(AN101/2)</f>
        <v>0.13403535429803068</v>
      </c>
      <c r="AN101" s="136">
        <f>$AU101+$AB$7*SIN(AO101)</f>
        <v>0.19607947162520661</v>
      </c>
      <c r="AO101" s="136">
        <f>$AU101+$AB$7*SIN(AP101)</f>
        <v>0.19605249147154685</v>
      </c>
      <c r="AP101" s="136">
        <f>$AU101+$AB$7*SIN(AQ101)</f>
        <v>0.19596080196615948</v>
      </c>
      <c r="AQ101" s="136">
        <f>$AU101+$AB$7*SIN(AR101)</f>
        <v>0.19564921630450888</v>
      </c>
      <c r="AR101" s="136">
        <f>$AU101+$AB$7*SIN(AS101)</f>
        <v>0.19459050779405823</v>
      </c>
      <c r="AS101" s="136">
        <f>$AU101+$AB$7*SIN(AT101)</f>
        <v>0.19099486091451864</v>
      </c>
      <c r="AT101" s="136">
        <f>$AU101+$AB$7*SIN(AU101)</f>
        <v>0.17880146029077679</v>
      </c>
      <c r="AU101" s="136">
        <f>RADIANS($AB$9)+$AB$18*(F101-AB$15)</f>
        <v>0.13763978009844369</v>
      </c>
      <c r="AV101" s="136"/>
      <c r="AW101" s="24">
        <f t="shared" si="152"/>
        <v>7665</v>
      </c>
      <c r="AX101" s="136">
        <f t="shared" si="153"/>
        <v>-2.8119418088895917E-3</v>
      </c>
      <c r="AY101" s="136">
        <f t="shared" si="154"/>
        <v>6.1884418132682048E-3</v>
      </c>
      <c r="AZ101" s="136">
        <f t="shared" si="163"/>
        <v>6.1884418132682048E-3</v>
      </c>
      <c r="BA101" s="136"/>
      <c r="BB101" s="136">
        <f t="shared" si="155"/>
        <v>7.9070167365812685E-7</v>
      </c>
      <c r="BC101" s="24"/>
      <c r="BD101" s="203"/>
      <c r="BE101" s="24">
        <f t="shared" si="156"/>
        <v>-3.9086173167965669E-3</v>
      </c>
      <c r="BF101" s="24">
        <f t="shared" si="157"/>
        <v>1.2893965878223008</v>
      </c>
      <c r="BG101" s="24">
        <f t="shared" si="158"/>
        <v>-0.31743449118458605</v>
      </c>
      <c r="BH101" s="24">
        <f t="shared" si="159"/>
        <v>7.9054506239741654E-2</v>
      </c>
      <c r="BI101" s="24">
        <f t="shared" si="160"/>
        <v>0.26666420947267255</v>
      </c>
      <c r="BJ101" s="24">
        <f t="shared" si="161"/>
        <v>0.13412786546972016</v>
      </c>
      <c r="BK101" s="136">
        <f t="shared" ref="BK101:BQ110" si="165">$AU101+$AB$7*SIN(BL101)</f>
        <v>0.19621393920763591</v>
      </c>
      <c r="BL101" s="136">
        <f t="shared" si="165"/>
        <v>0.19650949177230151</v>
      </c>
      <c r="BM101" s="136">
        <f t="shared" si="165"/>
        <v>0.1975141003117305</v>
      </c>
      <c r="BN101" s="136">
        <f t="shared" si="165"/>
        <v>0.20093036811711998</v>
      </c>
      <c r="BO101" s="136">
        <f t="shared" si="165"/>
        <v>0.2125657837287464</v>
      </c>
      <c r="BP101" s="136">
        <f t="shared" si="165"/>
        <v>0.25242551977658489</v>
      </c>
      <c r="BQ101" s="136">
        <f t="shared" si="165"/>
        <v>0.39262948477012005</v>
      </c>
      <c r="BR101" s="136">
        <f t="shared" si="162"/>
        <v>-5.267265155895827</v>
      </c>
      <c r="BS101" s="136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</row>
    <row r="102" spans="1:104" s="129" customFormat="1" ht="12.95" customHeight="1" x14ac:dyDescent="0.2">
      <c r="A102" s="129" t="s">
        <v>635</v>
      </c>
      <c r="B102" s="131"/>
      <c r="C102" s="130">
        <v>41847.606</v>
      </c>
      <c r="D102" s="130"/>
      <c r="E102" s="129">
        <f>(C102-C$7)/C$8</f>
        <v>7689.9988582065362</v>
      </c>
      <c r="F102" s="199">
        <f>ROUND(2*E102,0)/2</f>
        <v>7690</v>
      </c>
      <c r="G102" s="130">
        <f>C102-(C$7+F102*C$8)</f>
        <v>-2.7099999715574086E-4</v>
      </c>
      <c r="I102" s="129">
        <f>G102</f>
        <v>-2.7099999715574086E-4</v>
      </c>
      <c r="K102" s="199"/>
      <c r="O102" s="199"/>
      <c r="P102" s="199">
        <f>+D$11+D$12*F102+D$13*F102^2</f>
        <v>1.0725320079069743E-3</v>
      </c>
      <c r="Q102" s="201">
        <f>+C102-15018.5</f>
        <v>26829.106</v>
      </c>
      <c r="S102" s="131">
        <v>0.1</v>
      </c>
      <c r="U102" s="202">
        <f>+$C102-15018.5</f>
        <v>26829.106</v>
      </c>
      <c r="Z102" s="24">
        <f>$F102</f>
        <v>7690</v>
      </c>
      <c r="AA102" s="136">
        <f>AB$3+AB$4*Z102+AB$5*Z102^2+AH102</f>
        <v>-2.7973272844034037E-3</v>
      </c>
      <c r="AB102" s="136">
        <f>+$G102-AH102</f>
        <v>3.5988592951546371E-3</v>
      </c>
      <c r="AC102" s="136">
        <f>IF(S102&gt;0,G102-AA102,-9999)</f>
        <v>2.5263272872476628E-3</v>
      </c>
      <c r="AD102" s="136"/>
      <c r="AE102" s="136">
        <f>+(G102-AA102)^2*$S102</f>
        <v>6.3823295622921357E-7</v>
      </c>
      <c r="AF102" s="24"/>
      <c r="AG102" s="203"/>
      <c r="AH102" s="24">
        <f>$AB$6*($AB$11/AI102*AJ102+$AB$12)</f>
        <v>-3.869859292310378E-3</v>
      </c>
      <c r="AI102" s="24">
        <f>1+$AB$7*COS(AL102)</f>
        <v>1.288924662271475</v>
      </c>
      <c r="AJ102" s="24">
        <f>SIN(AL102+RADIANS($AB$9))</f>
        <v>-0.3118286191763649</v>
      </c>
      <c r="AK102" s="24">
        <f>$AB$7*SIN(AL102)</f>
        <v>8.0762240752186409E-2</v>
      </c>
      <c r="AL102" s="24">
        <f>2*ATAN(AM102)</f>
        <v>0.27257002582833889</v>
      </c>
      <c r="AM102" s="24">
        <f>SQRT((1+$AB$7)/(1-$AB$7))*TAN(AN102/2)</f>
        <v>0.13713509711189115</v>
      </c>
      <c r="AN102" s="136">
        <f>$AU102+$AB$7*SIN(AO102)</f>
        <v>0.20058405881768843</v>
      </c>
      <c r="AO102" s="136">
        <f>$AU102+$AB$7*SIN(AP102)</f>
        <v>0.20055659653833899</v>
      </c>
      <c r="AP102" s="136">
        <f>$AU102+$AB$7*SIN(AQ102)</f>
        <v>0.20046318410309433</v>
      </c>
      <c r="AQ102" s="136">
        <f>$AU102+$AB$7*SIN(AR102)</f>
        <v>0.20014545669922143</v>
      </c>
      <c r="AR102" s="136">
        <f>$AU102+$AB$7*SIN(AS102)</f>
        <v>0.19906491100104232</v>
      </c>
      <c r="AS102" s="136">
        <f>$AU102+$AB$7*SIN(AT102)</f>
        <v>0.19539188261695517</v>
      </c>
      <c r="AT102" s="136">
        <f>$AU102+$AB$7*SIN(AU102)</f>
        <v>0.18292601837669192</v>
      </c>
      <c r="AU102" s="136">
        <f>RADIANS($AB$9)+$AB$18*(F102-AB$15)</f>
        <v>0.14081961832040424</v>
      </c>
      <c r="AV102" s="136"/>
      <c r="AW102" s="24">
        <f t="shared" si="152"/>
        <v>7690</v>
      </c>
      <c r="AX102" s="136">
        <f t="shared" si="153"/>
        <v>-2.7961398564217534E-3</v>
      </c>
      <c r="AY102" s="136">
        <f t="shared" si="154"/>
        <v>2.5251398592660125E-3</v>
      </c>
      <c r="AZ102" s="136">
        <f t="shared" si="163"/>
        <v>2.5251398592660125E-3</v>
      </c>
      <c r="BA102" s="136"/>
      <c r="BB102" s="136">
        <f t="shared" si="155"/>
        <v>7.8183980966702634E-7</v>
      </c>
      <c r="BC102" s="24"/>
      <c r="BD102" s="203"/>
      <c r="BE102" s="24">
        <f t="shared" si="156"/>
        <v>-3.8686718643287277E-3</v>
      </c>
      <c r="BF102" s="24">
        <f t="shared" si="157"/>
        <v>1.2889100618914178</v>
      </c>
      <c r="BG102" s="24">
        <f t="shared" si="158"/>
        <v>-0.31165690143630387</v>
      </c>
      <c r="BH102" s="24">
        <f t="shared" si="159"/>
        <v>8.0814455005878819E-2</v>
      </c>
      <c r="BI102" s="24">
        <f t="shared" si="160"/>
        <v>0.27275074966291268</v>
      </c>
      <c r="BJ102" s="24">
        <f t="shared" si="161"/>
        <v>0.13722715951961317</v>
      </c>
      <c r="BK102" s="136">
        <f t="shared" si="165"/>
        <v>0.20071781413466899</v>
      </c>
      <c r="BL102" s="136">
        <f t="shared" si="165"/>
        <v>0.20101158815213738</v>
      </c>
      <c r="BM102" s="136">
        <f t="shared" si="165"/>
        <v>0.20201105900559169</v>
      </c>
      <c r="BN102" s="136">
        <f t="shared" si="165"/>
        <v>0.20541297367849709</v>
      </c>
      <c r="BO102" s="136">
        <f t="shared" si="165"/>
        <v>0.21701047715996657</v>
      </c>
      <c r="BP102" s="136">
        <f t="shared" si="165"/>
        <v>0.25678215121408532</v>
      </c>
      <c r="BQ102" s="136">
        <f t="shared" si="165"/>
        <v>0.39687895369013043</v>
      </c>
      <c r="BR102" s="136">
        <f t="shared" si="162"/>
        <v>-5.2604601359592875</v>
      </c>
      <c r="BS102" s="136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</row>
    <row r="103" spans="1:104" s="129" customFormat="1" ht="12.95" customHeight="1" x14ac:dyDescent="0.2">
      <c r="A103" s="129" t="s">
        <v>635</v>
      </c>
      <c r="B103" s="131"/>
      <c r="C103" s="130">
        <v>41847.607000000004</v>
      </c>
      <c r="D103" s="130"/>
      <c r="E103" s="129">
        <f>(C103-C$7)/C$8</f>
        <v>7690.0030714666082</v>
      </c>
      <c r="F103" s="199">
        <f>ROUND(2*E103,0)/2</f>
        <v>7690</v>
      </c>
      <c r="G103" s="130">
        <f>C103-(C$7+F103*C$8)</f>
        <v>7.2900000668596476E-4</v>
      </c>
      <c r="I103" s="129">
        <f>G103</f>
        <v>7.2900000668596476E-4</v>
      </c>
      <c r="K103" s="199"/>
      <c r="O103" s="199"/>
      <c r="P103" s="199">
        <f>+D$11+D$12*F103+D$13*F103^2</f>
        <v>1.0725320079069743E-3</v>
      </c>
      <c r="Q103" s="201">
        <f>+C103-15018.5</f>
        <v>26829.107000000004</v>
      </c>
      <c r="S103" s="131">
        <v>0.1</v>
      </c>
      <c r="U103" s="202">
        <f>+$C103-15018.5</f>
        <v>26829.107000000004</v>
      </c>
      <c r="Z103" s="24">
        <f>$F103</f>
        <v>7690</v>
      </c>
      <c r="AA103" s="136">
        <f>AB$3+AB$4*Z103+AB$5*Z103^2+AH103</f>
        <v>-2.7973272844034037E-3</v>
      </c>
      <c r="AB103" s="136">
        <f>+$G103-AH103</f>
        <v>4.5988592989963427E-3</v>
      </c>
      <c r="AC103" s="136">
        <f>IF(S103&gt;0,G103-AA103,-9999)</f>
        <v>3.5263272910893684E-3</v>
      </c>
      <c r="AD103" s="136"/>
      <c r="AE103" s="136">
        <f>+(G103-AA103)^2*$S103</f>
        <v>1.2434984163881683E-6</v>
      </c>
      <c r="AF103" s="24"/>
      <c r="AG103" s="203"/>
      <c r="AH103" s="24">
        <f>$AB$6*($AB$11/AI103*AJ103+$AB$12)</f>
        <v>-3.869859292310378E-3</v>
      </c>
      <c r="AI103" s="24">
        <f>1+$AB$7*COS(AL103)</f>
        <v>1.288924662271475</v>
      </c>
      <c r="AJ103" s="24">
        <f>SIN(AL103+RADIANS($AB$9))</f>
        <v>-0.3118286191763649</v>
      </c>
      <c r="AK103" s="24">
        <f>$AB$7*SIN(AL103)</f>
        <v>8.0762240752186409E-2</v>
      </c>
      <c r="AL103" s="24">
        <f>2*ATAN(AM103)</f>
        <v>0.27257002582833889</v>
      </c>
      <c r="AM103" s="24">
        <f>SQRT((1+$AB$7)/(1-$AB$7))*TAN(AN103/2)</f>
        <v>0.13713509711189115</v>
      </c>
      <c r="AN103" s="136">
        <f>$AU103+$AB$7*SIN(AO103)</f>
        <v>0.20058405881768843</v>
      </c>
      <c r="AO103" s="136">
        <f>$AU103+$AB$7*SIN(AP103)</f>
        <v>0.20055659653833899</v>
      </c>
      <c r="AP103" s="136">
        <f>$AU103+$AB$7*SIN(AQ103)</f>
        <v>0.20046318410309433</v>
      </c>
      <c r="AQ103" s="136">
        <f>$AU103+$AB$7*SIN(AR103)</f>
        <v>0.20014545669922143</v>
      </c>
      <c r="AR103" s="136">
        <f>$AU103+$AB$7*SIN(AS103)</f>
        <v>0.19906491100104232</v>
      </c>
      <c r="AS103" s="136">
        <f>$AU103+$AB$7*SIN(AT103)</f>
        <v>0.19539188261695517</v>
      </c>
      <c r="AT103" s="136">
        <f>$AU103+$AB$7*SIN(AU103)</f>
        <v>0.18292601837669192</v>
      </c>
      <c r="AU103" s="136">
        <f>RADIANS($AB$9)+$AB$18*(F103-AB$15)</f>
        <v>0.14081961832040424</v>
      </c>
      <c r="AV103" s="136"/>
      <c r="AW103" s="24">
        <f t="shared" si="152"/>
        <v>7690</v>
      </c>
      <c r="AX103" s="136">
        <f t="shared" si="153"/>
        <v>-2.7961398564217534E-3</v>
      </c>
      <c r="AY103" s="136">
        <f t="shared" si="154"/>
        <v>3.5251398631077182E-3</v>
      </c>
      <c r="AZ103" s="136">
        <f t="shared" si="163"/>
        <v>3.5251398631077182E-3</v>
      </c>
      <c r="BA103" s="136"/>
      <c r="BB103" s="136">
        <f t="shared" si="155"/>
        <v>7.8183980966702634E-7</v>
      </c>
      <c r="BC103" s="24"/>
      <c r="BD103" s="203"/>
      <c r="BE103" s="24">
        <f t="shared" si="156"/>
        <v>-3.8686718643287277E-3</v>
      </c>
      <c r="BF103" s="24">
        <f t="shared" si="157"/>
        <v>1.2889100618914178</v>
      </c>
      <c r="BG103" s="24">
        <f t="shared" si="158"/>
        <v>-0.31165690143630387</v>
      </c>
      <c r="BH103" s="24">
        <f t="shared" si="159"/>
        <v>8.0814455005878819E-2</v>
      </c>
      <c r="BI103" s="24">
        <f t="shared" si="160"/>
        <v>0.27275074966291268</v>
      </c>
      <c r="BJ103" s="24">
        <f t="shared" si="161"/>
        <v>0.13722715951961317</v>
      </c>
      <c r="BK103" s="136">
        <f t="shared" si="165"/>
        <v>0.20071781413466899</v>
      </c>
      <c r="BL103" s="136">
        <f t="shared" si="165"/>
        <v>0.20101158815213738</v>
      </c>
      <c r="BM103" s="136">
        <f t="shared" si="165"/>
        <v>0.20201105900559169</v>
      </c>
      <c r="BN103" s="136">
        <f t="shared" si="165"/>
        <v>0.20541297367849709</v>
      </c>
      <c r="BO103" s="136">
        <f t="shared" si="165"/>
        <v>0.21701047715996657</v>
      </c>
      <c r="BP103" s="136">
        <f t="shared" si="165"/>
        <v>0.25678215121408532</v>
      </c>
      <c r="BQ103" s="136">
        <f t="shared" si="165"/>
        <v>0.39687895369013043</v>
      </c>
      <c r="BR103" s="136">
        <f t="shared" si="162"/>
        <v>-5.2604601359592875</v>
      </c>
      <c r="BS103" s="136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</row>
    <row r="104" spans="1:104" s="129" customFormat="1" ht="12.95" customHeight="1" x14ac:dyDescent="0.2">
      <c r="A104" s="129" t="s">
        <v>637</v>
      </c>
      <c r="B104" s="131"/>
      <c r="C104" s="130">
        <v>42004.724000000002</v>
      </c>
      <c r="D104" s="130"/>
      <c r="E104" s="129">
        <f>(C104-C$7)/C$8</f>
        <v>8351.9778517345567</v>
      </c>
      <c r="F104" s="199">
        <f>ROUND(2*E104,0)/2</f>
        <v>8352</v>
      </c>
      <c r="G104" s="130">
        <f>C104-(C$7+F104*C$8)</f>
        <v>-5.2567999955499545E-3</v>
      </c>
      <c r="I104" s="129">
        <f>G104</f>
        <v>-5.2567999955499545E-3</v>
      </c>
      <c r="K104" s="199"/>
      <c r="O104" s="199"/>
      <c r="P104" s="199">
        <f>+D$11+D$12*F104+D$13*F104^2</f>
        <v>4.3866965590697482E-4</v>
      </c>
      <c r="Q104" s="201">
        <f>+C104-15018.5</f>
        <v>26986.224000000002</v>
      </c>
      <c r="S104" s="131">
        <v>0.1</v>
      </c>
      <c r="U104" s="202">
        <f>+$C104-15018.5</f>
        <v>26986.224000000002</v>
      </c>
      <c r="Z104" s="24">
        <f>$F104</f>
        <v>8352</v>
      </c>
      <c r="AA104" s="136">
        <f>AB$3+AB$4*Z104+AB$5*Z104^2+AH104</f>
        <v>-2.3540734793485478E-3</v>
      </c>
      <c r="AB104" s="136">
        <f>+$G104-AH104</f>
        <v>-2.4640568602944317E-3</v>
      </c>
      <c r="AC104" s="136">
        <f>IF(S104&gt;0,G104-AA104,-9999)</f>
        <v>-2.9027265162014067E-3</v>
      </c>
      <c r="AD104" s="136"/>
      <c r="AE104" s="136">
        <f>+(G104-AA104)^2*$S104</f>
        <v>8.4258212278587551E-7</v>
      </c>
      <c r="AF104" s="24"/>
      <c r="AG104" s="203"/>
      <c r="AH104" s="24">
        <f>$AB$6*($AB$11/AI104*AJ104+$AB$12)</f>
        <v>-2.7927431352555228E-3</v>
      </c>
      <c r="AI104" s="24">
        <f>1+$AB$7*COS(AL104)</f>
        <v>1.2724641724200263</v>
      </c>
      <c r="AJ104" s="24">
        <f>SIN(AL104+RADIANS($AB$9))</f>
        <v>-0.1572318700135143</v>
      </c>
      <c r="AK104" s="24">
        <f>$AB$7*SIN(AL104)</f>
        <v>0.12555188070064977</v>
      </c>
      <c r="AL104" s="24">
        <f>2*ATAN(AM104)</f>
        <v>0.43180000488604336</v>
      </c>
      <c r="AM104" s="24">
        <f>SQRT((1+$AB$7)/(1-$AB$7))*TAN(AN104/2)</f>
        <v>0.21931832025381376</v>
      </c>
      <c r="AN104" s="136">
        <f>$AU104+$AB$7*SIN(AO104)</f>
        <v>0.31913484547808346</v>
      </c>
      <c r="AO104" s="136">
        <f>$AU104+$AB$7*SIN(AP104)</f>
        <v>0.31909815556834703</v>
      </c>
      <c r="AP104" s="136">
        <f>$AU104+$AB$7*SIN(AQ104)</f>
        <v>0.3189693565309939</v>
      </c>
      <c r="AQ104" s="136">
        <f>$AU104+$AB$7*SIN(AR104)</f>
        <v>0.31851725398995262</v>
      </c>
      <c r="AR104" s="136">
        <f>$AU104+$AB$7*SIN(AS104)</f>
        <v>0.31693084378115577</v>
      </c>
      <c r="AS104" s="136">
        <f>$AU104+$AB$7*SIN(AT104)</f>
        <v>0.31137068395518969</v>
      </c>
      <c r="AT104" s="136">
        <f>$AU104+$AB$7*SIN(AU104)</f>
        <v>0.29195999904223713</v>
      </c>
      <c r="AU104" s="136">
        <f>RADIANS($AB$9)+$AB$18*(F104-AB$15)</f>
        <v>0.22502173443792106</v>
      </c>
      <c r="AV104" s="136"/>
      <c r="AW104" s="24">
        <f t="shared" si="152"/>
        <v>8352</v>
      </c>
      <c r="AX104" s="136">
        <f t="shared" si="153"/>
        <v>-2.3530618346965272E-3</v>
      </c>
      <c r="AY104" s="136">
        <f t="shared" si="154"/>
        <v>-2.9037381608534273E-3</v>
      </c>
      <c r="AZ104" s="136">
        <f t="shared" si="163"/>
        <v>-2.9037381608534273E-3</v>
      </c>
      <c r="BA104" s="136"/>
      <c r="BB104" s="136">
        <f t="shared" si="155"/>
        <v>5.5368999979053873E-7</v>
      </c>
      <c r="BC104" s="24"/>
      <c r="BD104" s="203"/>
      <c r="BE104" s="24">
        <f t="shared" si="156"/>
        <v>-2.7917314906035018E-3</v>
      </c>
      <c r="BF104" s="24">
        <f t="shared" si="157"/>
        <v>1.272445898739466</v>
      </c>
      <c r="BG104" s="24">
        <f t="shared" si="158"/>
        <v>-0.15708815454630512</v>
      </c>
      <c r="BH104" s="24">
        <f t="shared" si="159"/>
        <v>0.12559152941199742</v>
      </c>
      <c r="BI104" s="24">
        <f t="shared" si="160"/>
        <v>0.43194552875640713</v>
      </c>
      <c r="BJ104" s="24">
        <f t="shared" si="161"/>
        <v>0.21939458329346359</v>
      </c>
      <c r="BK104" s="136">
        <f t="shared" si="165"/>
        <v>0.31924394239762105</v>
      </c>
      <c r="BL104" s="136">
        <f t="shared" si="165"/>
        <v>0.31948117004667709</v>
      </c>
      <c r="BM104" s="136">
        <f t="shared" si="165"/>
        <v>0.32031419000166128</v>
      </c>
      <c r="BN104" s="136">
        <f t="shared" si="165"/>
        <v>0.32324115127485198</v>
      </c>
      <c r="BO104" s="136">
        <f t="shared" si="165"/>
        <v>0.33354854621322594</v>
      </c>
      <c r="BP104" s="136">
        <f t="shared" si="165"/>
        <v>0.37015081762848057</v>
      </c>
      <c r="BQ104" s="136">
        <f t="shared" si="165"/>
        <v>0.50494991960648383</v>
      </c>
      <c r="BR104" s="136">
        <f t="shared" si="162"/>
        <v>-5.0802632080397236</v>
      </c>
      <c r="BS104" s="136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</row>
    <row r="105" spans="1:104" s="129" customFormat="1" ht="12.95" customHeight="1" x14ac:dyDescent="0.2">
      <c r="A105" s="129" t="s">
        <v>638</v>
      </c>
      <c r="B105" s="131" t="s">
        <v>646</v>
      </c>
      <c r="C105" s="130">
        <v>42026.678999999996</v>
      </c>
      <c r="D105" s="130"/>
      <c r="E105" s="129">
        <f>(C105-C$7)/C$8</f>
        <v>8444.4799762709172</v>
      </c>
      <c r="F105" s="199">
        <f>ROUND(2*E105,0)/2</f>
        <v>8444.5</v>
      </c>
      <c r="G105" s="130">
        <f>C105-(C$7+F105*C$8)</f>
        <v>-4.7525499976472929E-3</v>
      </c>
      <c r="I105" s="129">
        <f>G105</f>
        <v>-4.7525499976472929E-3</v>
      </c>
      <c r="K105" s="199"/>
      <c r="O105" s="199"/>
      <c r="P105" s="199">
        <f>+D$11+D$12*F105+D$13*F105^2</f>
        <v>3.5093877090697418E-4</v>
      </c>
      <c r="Q105" s="201">
        <f>+C105-15018.5</f>
        <v>27008.178999999996</v>
      </c>
      <c r="S105" s="131">
        <v>0.1</v>
      </c>
      <c r="U105" s="202">
        <f>+$C105-15018.5</f>
        <v>27008.178999999996</v>
      </c>
      <c r="Z105" s="24">
        <f>$F105</f>
        <v>8444.5</v>
      </c>
      <c r="AA105" s="136">
        <f>AB$3+AB$4*Z105+AB$5*Z105^2+AH105</f>
        <v>-2.2890510313769092E-3</v>
      </c>
      <c r="AB105" s="136">
        <f>+$G105-AH105</f>
        <v>-2.1125601953634098E-3</v>
      </c>
      <c r="AC105" s="136">
        <f>IF(S105&gt;0,G105-AA105,-9999)</f>
        <v>-2.4634989662703837E-3</v>
      </c>
      <c r="AD105" s="136"/>
      <c r="AE105" s="136">
        <f>+(G105-AA105)^2*$S105</f>
        <v>6.0688271568152498E-7</v>
      </c>
      <c r="AF105" s="24"/>
      <c r="AG105" s="203"/>
      <c r="AH105" s="24">
        <f>$AB$6*($AB$11/AI105*AJ105+$AB$12)</f>
        <v>-2.6399898022838831E-3</v>
      </c>
      <c r="AI105" s="24">
        <f>1+$AB$7*COS(AL105)</f>
        <v>1.2696499199474669</v>
      </c>
      <c r="AJ105" s="24">
        <f>SIN(AL105+RADIANS($AB$9))</f>
        <v>-0.13557168145077966</v>
      </c>
      <c r="AK105" s="24">
        <f>$AB$7*SIN(AL105)</f>
        <v>0.13148734035003035</v>
      </c>
      <c r="AL105" s="24">
        <f>2*ATAN(AM105)</f>
        <v>0.45369658562295989</v>
      </c>
      <c r="AM105" s="24">
        <f>SQRT((1+$AB$7)/(1-$AB$7))*TAN(AN105/2)</f>
        <v>0.23082130927387143</v>
      </c>
      <c r="AN105" s="136">
        <f>$AU105+$AB$7*SIN(AO105)</f>
        <v>0.33556828357914242</v>
      </c>
      <c r="AO105" s="136">
        <f>$AU105+$AB$7*SIN(AP105)</f>
        <v>0.33553088035314771</v>
      </c>
      <c r="AP105" s="136">
        <f>$AU105+$AB$7*SIN(AQ105)</f>
        <v>0.33539884281410826</v>
      </c>
      <c r="AQ105" s="136">
        <f>$AU105+$AB$7*SIN(AR105)</f>
        <v>0.33493278421376493</v>
      </c>
      <c r="AR105" s="136">
        <f>$AU105+$AB$7*SIN(AS105)</f>
        <v>0.33328832040137779</v>
      </c>
      <c r="AS105" s="136">
        <f>$AU105+$AB$7*SIN(AT105)</f>
        <v>0.32749334929361729</v>
      </c>
      <c r="AT105" s="136">
        <f>$AU105+$AB$7*SIN(AU105)</f>
        <v>0.30716132426127341</v>
      </c>
      <c r="AU105" s="136">
        <f>RADIANS($AB$9)+$AB$18*(F105-AB$15)</f>
        <v>0.2367871358591751</v>
      </c>
      <c r="AV105" s="136"/>
      <c r="AW105" s="24">
        <f t="shared" si="152"/>
        <v>8444.5</v>
      </c>
      <c r="AX105" s="136">
        <f t="shared" si="153"/>
        <v>-2.2880726825918506E-3</v>
      </c>
      <c r="AY105" s="136">
        <f t="shared" si="154"/>
        <v>-2.4644773150554423E-3</v>
      </c>
      <c r="AZ105" s="136">
        <f t="shared" si="163"/>
        <v>-2.4644773150554423E-3</v>
      </c>
      <c r="BA105" s="136"/>
      <c r="BB105" s="136">
        <f t="shared" si="155"/>
        <v>5.2352766008230673E-7</v>
      </c>
      <c r="BC105" s="24"/>
      <c r="BD105" s="203"/>
      <c r="BE105" s="24">
        <f t="shared" si="156"/>
        <v>-2.639011453498825E-3</v>
      </c>
      <c r="BF105" s="24">
        <f t="shared" si="157"/>
        <v>1.2696315418958957</v>
      </c>
      <c r="BG105" s="24">
        <f t="shared" si="158"/>
        <v>-0.13543321989144072</v>
      </c>
      <c r="BH105" s="24">
        <f t="shared" si="159"/>
        <v>0.13152502277073308</v>
      </c>
      <c r="BI105" s="24">
        <f t="shared" si="160"/>
        <v>0.4538363360995018</v>
      </c>
      <c r="BJ105" s="24">
        <f t="shared" si="161"/>
        <v>0.23089490854558445</v>
      </c>
      <c r="BK105" s="136">
        <f t="shared" si="165"/>
        <v>0.33567328450948397</v>
      </c>
      <c r="BL105" s="136">
        <f t="shared" si="165"/>
        <v>0.33590157779151986</v>
      </c>
      <c r="BM105" s="136">
        <f t="shared" si="165"/>
        <v>0.33670771474464062</v>
      </c>
      <c r="BN105" s="136">
        <f t="shared" si="165"/>
        <v>0.33955612734397472</v>
      </c>
      <c r="BO105" s="136">
        <f t="shared" si="165"/>
        <v>0.34964393177326181</v>
      </c>
      <c r="BP105" s="136">
        <f t="shared" si="165"/>
        <v>0.38568005062878918</v>
      </c>
      <c r="BQ105" s="136">
        <f t="shared" si="165"/>
        <v>0.51934281852570596</v>
      </c>
      <c r="BR105" s="136">
        <f t="shared" si="162"/>
        <v>-5.0550846342745261</v>
      </c>
      <c r="BS105" s="136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</row>
    <row r="106" spans="1:104" s="129" customFormat="1" ht="12.95" customHeight="1" x14ac:dyDescent="0.2">
      <c r="A106" s="129" t="s">
        <v>638</v>
      </c>
      <c r="B106" s="131" t="s">
        <v>646</v>
      </c>
      <c r="C106" s="130">
        <v>42054.696000000004</v>
      </c>
      <c r="D106" s="130"/>
      <c r="E106" s="129">
        <f>(C106-C$7)/C$8</f>
        <v>8562.522883268708</v>
      </c>
      <c r="F106" s="199">
        <f>ROUND(2*E106,0)/2</f>
        <v>8562.5</v>
      </c>
      <c r="G106" s="130">
        <f>C106-(C$7+F106*C$8)</f>
        <v>5.4312500069499947E-3</v>
      </c>
      <c r="I106" s="129">
        <f>G106</f>
        <v>5.4312500069499947E-3</v>
      </c>
      <c r="K106" s="199"/>
      <c r="O106" s="199"/>
      <c r="P106" s="199">
        <f>+D$11+D$12*F106+D$13*F106^2</f>
        <v>2.3932068290697522E-4</v>
      </c>
      <c r="Q106" s="201">
        <f>+C106-15018.5</f>
        <v>27036.196000000004</v>
      </c>
      <c r="S106" s="131">
        <v>0.1</v>
      </c>
      <c r="U106" s="202">
        <f>+$C106-15018.5</f>
        <v>27036.196000000004</v>
      </c>
      <c r="Z106" s="24">
        <f>$F106</f>
        <v>8562.5</v>
      </c>
      <c r="AA106" s="136">
        <f>AB$3+AB$4*Z106+AB$5*Z106^2+AH106</f>
        <v>-2.2052822127772063E-3</v>
      </c>
      <c r="AB106" s="136">
        <f>+$G106-AH106</f>
        <v>7.8758529026341766E-3</v>
      </c>
      <c r="AC106" s="136">
        <f>IF(S106&gt;0,G106-AA106,-9999)</f>
        <v>7.6365322197272014E-3</v>
      </c>
      <c r="AD106" s="136"/>
      <c r="AE106" s="136">
        <f>+(G106-AA106)^2*$S106</f>
        <v>5.831662434293166E-6</v>
      </c>
      <c r="AF106" s="24"/>
      <c r="AG106" s="203"/>
      <c r="AH106" s="24">
        <f>$AB$6*($AB$11/AI106*AJ106+$AB$12)</f>
        <v>-2.4446028956841815E-3</v>
      </c>
      <c r="AI106" s="24">
        <f>1+$AB$7*COS(AL106)</f>
        <v>1.2658923689794837</v>
      </c>
      <c r="AJ106" s="24">
        <f>SIN(AL106+RADIANS($AB$9))</f>
        <v>-0.1079903674475222</v>
      </c>
      <c r="AK106" s="24">
        <f>$AB$7*SIN(AL106)</f>
        <v>0.13892893189857214</v>
      </c>
      <c r="AL106" s="24">
        <f>2*ATAN(AM106)</f>
        <v>0.48148566151673844</v>
      </c>
      <c r="AM106" s="24">
        <f>SQRT((1+$AB$7)/(1-$AB$7))*TAN(AN106/2)</f>
        <v>0.2455041621238207</v>
      </c>
      <c r="AN106" s="136">
        <f>$AU106+$AB$7*SIN(AO106)</f>
        <v>0.35647801010936514</v>
      </c>
      <c r="AO106" s="136">
        <f>$AU106+$AB$7*SIN(AP106)</f>
        <v>0.35643990482834953</v>
      </c>
      <c r="AP106" s="136">
        <f>$AU106+$AB$7*SIN(AQ106)</f>
        <v>0.35630437148379435</v>
      </c>
      <c r="AQ106" s="136">
        <f>$AU106+$AB$7*SIN(AR106)</f>
        <v>0.35582236015073931</v>
      </c>
      <c r="AR106" s="136">
        <f>$AU106+$AB$7*SIN(AS106)</f>
        <v>0.35410883147138272</v>
      </c>
      <c r="AS106" s="136">
        <f>$AU106+$AB$7*SIN(AT106)</f>
        <v>0.34802604805204546</v>
      </c>
      <c r="AT106" s="136">
        <f>$AU106+$AB$7*SIN(AU106)</f>
        <v>0.32653908201326087</v>
      </c>
      <c r="AU106" s="136">
        <f>RADIANS($AB$9)+$AB$18*(F106-AB$15)</f>
        <v>0.25179597226682926</v>
      </c>
      <c r="AV106" s="136"/>
      <c r="AW106" s="24">
        <f t="shared" si="152"/>
        <v>8562.5</v>
      </c>
      <c r="AX106" s="136">
        <f t="shared" si="153"/>
        <v>-2.2043484811691831E-3</v>
      </c>
      <c r="AY106" s="136">
        <f t="shared" si="154"/>
        <v>7.6355984881191774E-3</v>
      </c>
      <c r="AZ106" s="136">
        <f t="shared" si="163"/>
        <v>7.6355984881191774E-3</v>
      </c>
      <c r="BA106" s="136"/>
      <c r="BB106" s="136">
        <f t="shared" si="155"/>
        <v>4.8591522264328852E-7</v>
      </c>
      <c r="BC106" s="24"/>
      <c r="BD106" s="203"/>
      <c r="BE106" s="24">
        <f t="shared" si="156"/>
        <v>-2.4436691640761584E-3</v>
      </c>
      <c r="BF106" s="24">
        <f t="shared" si="157"/>
        <v>1.2658739963188661</v>
      </c>
      <c r="BG106" s="24">
        <f t="shared" si="158"/>
        <v>-0.10785891148488556</v>
      </c>
      <c r="BH106" s="24">
        <f t="shared" si="159"/>
        <v>0.13896408917931111</v>
      </c>
      <c r="BI106" s="24">
        <f t="shared" si="160"/>
        <v>0.4816178898146603</v>
      </c>
      <c r="BJ106" s="24">
        <f t="shared" si="161"/>
        <v>0.24557426226209866</v>
      </c>
      <c r="BK106" s="136">
        <f t="shared" si="165"/>
        <v>0.35657765418286014</v>
      </c>
      <c r="BL106" s="136">
        <f t="shared" si="165"/>
        <v>0.35679435246533497</v>
      </c>
      <c r="BM106" s="136">
        <f t="shared" si="165"/>
        <v>0.35756533974454319</v>
      </c>
      <c r="BN106" s="136">
        <f t="shared" si="165"/>
        <v>0.36031022857756956</v>
      </c>
      <c r="BO106" s="136">
        <f t="shared" si="165"/>
        <v>0.37010592606435733</v>
      </c>
      <c r="BP106" s="136">
        <f t="shared" si="165"/>
        <v>0.40537839146632726</v>
      </c>
      <c r="BQ106" s="136">
        <f t="shared" si="165"/>
        <v>0.53744328539546493</v>
      </c>
      <c r="BR106" s="136">
        <f t="shared" si="162"/>
        <v>-5.0229649401740604</v>
      </c>
      <c r="BS106" s="136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</row>
    <row r="107" spans="1:104" s="129" customFormat="1" ht="12.95" customHeight="1" x14ac:dyDescent="0.2">
      <c r="A107" s="129" t="s">
        <v>639</v>
      </c>
      <c r="B107" s="131"/>
      <c r="C107" s="130">
        <v>42089.455999999998</v>
      </c>
      <c r="D107" s="130"/>
      <c r="E107" s="129">
        <f>(C107-C$7)/C$8</f>
        <v>8708.9758028261749</v>
      </c>
      <c r="F107" s="199">
        <f>ROUND(2*E107,0)/2</f>
        <v>8709</v>
      </c>
      <c r="G107" s="130">
        <f>C107-(C$7+F107*C$8)</f>
        <v>-5.7430999950156547E-3</v>
      </c>
      <c r="I107" s="129">
        <f>G107</f>
        <v>-5.7430999950156547E-3</v>
      </c>
      <c r="K107" s="199"/>
      <c r="O107" s="199"/>
      <c r="P107" s="199">
        <f>+D$11+D$12*F107+D$13*F107^2</f>
        <v>1.0120897990697564E-4</v>
      </c>
      <c r="Q107" s="201">
        <f>+C107-15018.5</f>
        <v>27070.955999999998</v>
      </c>
      <c r="S107" s="131">
        <v>0.1</v>
      </c>
      <c r="U107" s="202">
        <f>+$C107-15018.5</f>
        <v>27070.955999999998</v>
      </c>
      <c r="Z107" s="24">
        <f>$F107</f>
        <v>8709</v>
      </c>
      <c r="AA107" s="136">
        <f>AB$3+AB$4*Z107+AB$5*Z107^2+AH107</f>
        <v>-2.1001733015691046E-3</v>
      </c>
      <c r="AB107" s="136">
        <f>+$G107-AH107</f>
        <v>-3.5417177135395744E-3</v>
      </c>
      <c r="AC107" s="136">
        <f>IF(S107&gt;0,G107-AA107,-9999)</f>
        <v>-3.6429266934465501E-3</v>
      </c>
      <c r="AD107" s="136"/>
      <c r="AE107" s="136">
        <f>+(G107-AA107)^2*$S107</f>
        <v>1.3270914893825416E-6</v>
      </c>
      <c r="AF107" s="24"/>
      <c r="AG107" s="203"/>
      <c r="AH107" s="24">
        <f>$AB$6*($AB$11/AI107*AJ107+$AB$12)</f>
        <v>-2.2013822814760803E-3</v>
      </c>
      <c r="AI107" s="24">
        <f>1+$AB$7*COS(AL107)</f>
        <v>1.2609767049496652</v>
      </c>
      <c r="AJ107" s="24">
        <f>SIN(AL107+RADIANS($AB$9))</f>
        <v>-7.3868218101826699E-2</v>
      </c>
      <c r="AK107" s="24">
        <f>$AB$7*SIN(AL107)</f>
        <v>0.14795661348387049</v>
      </c>
      <c r="AL107" s="24">
        <f>2*ATAN(AM107)</f>
        <v>0.51575147325924753</v>
      </c>
      <c r="AM107" s="24">
        <f>SQRT((1+$AB$7)/(1-$AB$7))*TAN(AN107/2)</f>
        <v>0.26374823085950821</v>
      </c>
      <c r="AN107" s="136">
        <f>$AU107+$AB$7*SIN(AO107)</f>
        <v>0.38234945372895718</v>
      </c>
      <c r="AO107" s="136">
        <f>$AU107+$AB$7*SIN(AP107)</f>
        <v>0.38231079588410033</v>
      </c>
      <c r="AP107" s="136">
        <f>$AU107+$AB$7*SIN(AQ107)</f>
        <v>0.38217191338137213</v>
      </c>
      <c r="AQ107" s="136">
        <f>$AU107+$AB$7*SIN(AR107)</f>
        <v>0.38167302684417698</v>
      </c>
      <c r="AR107" s="136">
        <f>$AU107+$AB$7*SIN(AS107)</f>
        <v>0.37988177486831276</v>
      </c>
      <c r="AS107" s="136">
        <f>$AU107+$AB$7*SIN(AT107)</f>
        <v>0.37346077525156396</v>
      </c>
      <c r="AT107" s="136">
        <f>$AU107+$AB$7*SIN(AU107)</f>
        <v>0.35057352348868509</v>
      </c>
      <c r="AU107" s="136">
        <f>RADIANS($AB$9)+$AB$18*(F107-AB$15)</f>
        <v>0.27042982424751916</v>
      </c>
      <c r="AV107" s="136"/>
      <c r="AW107" s="24">
        <f t="shared" si="152"/>
        <v>8709</v>
      </c>
      <c r="AX107" s="136">
        <f t="shared" si="153"/>
        <v>-2.0992976418798123E-3</v>
      </c>
      <c r="AY107" s="136">
        <f t="shared" si="154"/>
        <v>-3.6438023531358424E-3</v>
      </c>
      <c r="AZ107" s="136">
        <f t="shared" si="163"/>
        <v>-3.6438023531358424E-3</v>
      </c>
      <c r="BA107" s="136"/>
      <c r="BB107" s="136">
        <f t="shared" si="155"/>
        <v>4.4070505892021411E-7</v>
      </c>
      <c r="BC107" s="24"/>
      <c r="BD107" s="203"/>
      <c r="BE107" s="24">
        <f t="shared" si="156"/>
        <v>-2.2005066217867879E-3</v>
      </c>
      <c r="BF107" s="24">
        <f t="shared" si="157"/>
        <v>1.2609585433676676</v>
      </c>
      <c r="BG107" s="24">
        <f t="shared" si="158"/>
        <v>-7.3745816768565828E-2</v>
      </c>
      <c r="BH107" s="24">
        <f t="shared" si="159"/>
        <v>0.14798864362992567</v>
      </c>
      <c r="BI107" s="24">
        <f t="shared" si="160"/>
        <v>0.51587420935004891</v>
      </c>
      <c r="BJ107" s="24">
        <f t="shared" si="161"/>
        <v>0.26381386892066616</v>
      </c>
      <c r="BK107" s="136">
        <f t="shared" si="165"/>
        <v>0.38244230525517614</v>
      </c>
      <c r="BL107" s="136">
        <f t="shared" si="165"/>
        <v>0.38264440676322797</v>
      </c>
      <c r="BM107" s="136">
        <f t="shared" si="165"/>
        <v>0.38337070230692138</v>
      </c>
      <c r="BN107" s="136">
        <f t="shared" si="165"/>
        <v>0.38598256339936837</v>
      </c>
      <c r="BO107" s="136">
        <f t="shared" si="165"/>
        <v>0.39539831014935267</v>
      </c>
      <c r="BP107" s="136">
        <f t="shared" si="165"/>
        <v>0.42965987865860727</v>
      </c>
      <c r="BQ107" s="136">
        <f t="shared" si="165"/>
        <v>0.55950512560896726</v>
      </c>
      <c r="BR107" s="136">
        <f t="shared" si="162"/>
        <v>-4.9830875233459393</v>
      </c>
      <c r="BS107" s="136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</row>
    <row r="108" spans="1:104" s="129" customFormat="1" ht="12.95" customHeight="1" x14ac:dyDescent="0.2">
      <c r="A108" s="129" t="s">
        <v>639</v>
      </c>
      <c r="B108" s="131"/>
      <c r="C108" s="130">
        <v>42119.362000000001</v>
      </c>
      <c r="D108" s="130"/>
      <c r="E108" s="129">
        <f>(C108-C$7)/C$8</f>
        <v>8834.9775580703263</v>
      </c>
      <c r="F108" s="199">
        <f>ROUND(2*E108,0)/2</f>
        <v>8835</v>
      </c>
      <c r="G108" s="130">
        <f>C108-(C$7+F108*C$8)</f>
        <v>-5.3264999951352365E-3</v>
      </c>
      <c r="I108" s="129">
        <f>G108</f>
        <v>-5.3264999951352365E-3</v>
      </c>
      <c r="K108" s="199"/>
      <c r="O108" s="199"/>
      <c r="P108" s="199">
        <f>+D$11+D$12*F108+D$13*F108^2</f>
        <v>-1.7164492093024166E-5</v>
      </c>
      <c r="Q108" s="201">
        <f>+C108-15018.5</f>
        <v>27100.862000000001</v>
      </c>
      <c r="S108" s="131">
        <v>0.1</v>
      </c>
      <c r="U108" s="202">
        <f>+$C108-15018.5</f>
        <v>27100.862000000001</v>
      </c>
      <c r="Z108" s="24">
        <f>$F108</f>
        <v>8835</v>
      </c>
      <c r="AA108" s="136">
        <f>AB$3+AB$4*Z108+AB$5*Z108^2+AH108</f>
        <v>-2.0089565270625899E-3</v>
      </c>
      <c r="AB108" s="136">
        <f>+$G108-AH108</f>
        <v>-3.3347079601656711E-3</v>
      </c>
      <c r="AC108" s="136">
        <f>IF(S108&gt;0,G108-AA108,-9999)</f>
        <v>-3.3175434680726467E-3</v>
      </c>
      <c r="AD108" s="136"/>
      <c r="AE108" s="136">
        <f>+(G108-AA108)^2*$S108</f>
        <v>1.1006094662551485E-6</v>
      </c>
      <c r="AF108" s="24"/>
      <c r="AG108" s="203"/>
      <c r="AH108" s="24">
        <f>$AB$6*($AB$11/AI108*AJ108+$AB$12)</f>
        <v>-1.9917920349695655E-3</v>
      </c>
      <c r="AI108" s="24">
        <f>1+$AB$7*COS(AL108)</f>
        <v>1.2565374969341117</v>
      </c>
      <c r="AJ108" s="24">
        <f>SIN(AL108+RADIANS($AB$9))</f>
        <v>-4.4667728612577902E-2</v>
      </c>
      <c r="AK108" s="24">
        <f>$AB$7*SIN(AL108)</f>
        <v>0.15552656579112334</v>
      </c>
      <c r="AL108" s="24">
        <f>2*ATAN(AM108)</f>
        <v>0.54500443848657576</v>
      </c>
      <c r="AM108" s="24">
        <f>SQRT((1+$AB$7)/(1-$AB$7))*TAN(AN108/2)</f>
        <v>0.27945388522408238</v>
      </c>
      <c r="AN108" s="136">
        <f>$AU108+$AB$7*SIN(AO108)</f>
        <v>0.40451828208373775</v>
      </c>
      <c r="AO108" s="136">
        <f>$AU108+$AB$7*SIN(AP108)</f>
        <v>0.40447942360657885</v>
      </c>
      <c r="AP108" s="136">
        <f>$AU108+$AB$7*SIN(AQ108)</f>
        <v>0.40433853019809307</v>
      </c>
      <c r="AQ108" s="136">
        <f>$AU108+$AB$7*SIN(AR108)</f>
        <v>0.40382774883808181</v>
      </c>
      <c r="AR108" s="136">
        <f>$AU108+$AB$7*SIN(AS108)</f>
        <v>0.40197694439234616</v>
      </c>
      <c r="AS108" s="136">
        <f>$AU108+$AB$7*SIN(AT108)</f>
        <v>0.39528271494992623</v>
      </c>
      <c r="AT108" s="136">
        <f>$AU108+$AB$7*SIN(AU108)</f>
        <v>0.37122259504351268</v>
      </c>
      <c r="AU108" s="136">
        <f>RADIANS($AB$9)+$AB$18*(F108-AB$15)</f>
        <v>0.28645620888620016</v>
      </c>
      <c r="AV108" s="136"/>
      <c r="AW108" s="24">
        <f t="shared" si="152"/>
        <v>8835</v>
      </c>
      <c r="AX108" s="136">
        <f t="shared" si="153"/>
        <v>-2.0081325425082199E-3</v>
      </c>
      <c r="AY108" s="136">
        <f t="shared" si="154"/>
        <v>-3.3183674526270166E-3</v>
      </c>
      <c r="AZ108" s="136">
        <f t="shared" si="163"/>
        <v>-3.3183674526270166E-3</v>
      </c>
      <c r="BA108" s="136"/>
      <c r="BB108" s="136">
        <f t="shared" si="155"/>
        <v>4.032596308280528E-7</v>
      </c>
      <c r="BC108" s="24"/>
      <c r="BD108" s="203"/>
      <c r="BE108" s="24">
        <f t="shared" si="156"/>
        <v>-1.990968050415196E-3</v>
      </c>
      <c r="BF108" s="24">
        <f t="shared" si="157"/>
        <v>1.2565196839972146</v>
      </c>
      <c r="BG108" s="24">
        <f t="shared" si="158"/>
        <v>-4.4553320359294928E-2</v>
      </c>
      <c r="BH108" s="24">
        <f t="shared" si="159"/>
        <v>0.15555594402647926</v>
      </c>
      <c r="BI108" s="24">
        <f t="shared" si="160"/>
        <v>0.54511896075199062</v>
      </c>
      <c r="BJ108" s="24">
        <f t="shared" si="161"/>
        <v>0.27951561912275119</v>
      </c>
      <c r="BK108" s="136">
        <f t="shared" si="165"/>
        <v>0.40460522581046293</v>
      </c>
      <c r="BL108" s="136">
        <f t="shared" si="165"/>
        <v>0.40479469572208326</v>
      </c>
      <c r="BM108" s="136">
        <f t="shared" si="165"/>
        <v>0.40548189209768204</v>
      </c>
      <c r="BN108" s="136">
        <f t="shared" si="165"/>
        <v>0.40797601866339361</v>
      </c>
      <c r="BO108" s="136">
        <f t="shared" si="165"/>
        <v>0.41705105247459778</v>
      </c>
      <c r="BP108" s="136">
        <f t="shared" si="165"/>
        <v>0.45038941118328157</v>
      </c>
      <c r="BQ108" s="136">
        <f t="shared" si="165"/>
        <v>0.5781123440463134</v>
      </c>
      <c r="BR108" s="136">
        <f t="shared" si="162"/>
        <v>-4.9487902228657807</v>
      </c>
      <c r="BS108" s="136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</row>
    <row r="109" spans="1:104" s="129" customFormat="1" ht="12.95" customHeight="1" x14ac:dyDescent="0.2">
      <c r="A109" s="129" t="s">
        <v>639</v>
      </c>
      <c r="B109" s="131"/>
      <c r="C109" s="130">
        <v>42132.425000000003</v>
      </c>
      <c r="D109" s="130"/>
      <c r="E109" s="129">
        <f>(C109-C$7)/C$8</f>
        <v>8890.0153741859704</v>
      </c>
      <c r="F109" s="199">
        <f>ROUND(2*E109,0)/2</f>
        <v>8890</v>
      </c>
      <c r="G109" s="130">
        <f>C109-(C$7+F109*C$8)</f>
        <v>3.6490000056801364E-3</v>
      </c>
      <c r="I109" s="129">
        <f>G109</f>
        <v>3.6490000056801364E-3</v>
      </c>
      <c r="K109" s="199"/>
      <c r="O109" s="199"/>
      <c r="P109" s="199">
        <f>+D$11+D$12*F109+D$13*F109^2</f>
        <v>-6.8715992093025037E-5</v>
      </c>
      <c r="Q109" s="201">
        <f>+C109-15018.5</f>
        <v>27113.925000000003</v>
      </c>
      <c r="S109" s="131">
        <v>0.1</v>
      </c>
      <c r="U109" s="202">
        <f>+$C109-15018.5</f>
        <v>27113.925000000003</v>
      </c>
      <c r="Z109" s="24">
        <f>$F109</f>
        <v>8890</v>
      </c>
      <c r="AA109" s="136">
        <f>AB$3+AB$4*Z109+AB$5*Z109^2+AH109</f>
        <v>-1.9689427925510886E-3</v>
      </c>
      <c r="AB109" s="136">
        <f>+$G109-AH109</f>
        <v>5.5492268061381996E-3</v>
      </c>
      <c r="AC109" s="136">
        <f>IF(S109&gt;0,G109-AA109,-9999)</f>
        <v>5.6179427982312249E-3</v>
      </c>
      <c r="AD109" s="136"/>
      <c r="AE109" s="136">
        <f>+(G109-AA109)^2*$S109</f>
        <v>3.1561281284198087E-6</v>
      </c>
      <c r="AF109" s="24"/>
      <c r="AG109" s="203"/>
      <c r="AH109" s="24">
        <f>$AB$6*($AB$11/AI109*AJ109+$AB$12)</f>
        <v>-1.9002268004580634E-3</v>
      </c>
      <c r="AI109" s="24">
        <f>1+$AB$7*COS(AL109)</f>
        <v>1.2545410837129776</v>
      </c>
      <c r="AJ109" s="24">
        <f>SIN(AL109+RADIANS($AB$9))</f>
        <v>-3.1973424581458236E-2</v>
      </c>
      <c r="AK109" s="24">
        <f>$AB$7*SIN(AL109)</f>
        <v>0.15877290922012777</v>
      </c>
      <c r="AL109" s="24">
        <f>2*ATAN(AM109)</f>
        <v>0.55770815917722016</v>
      </c>
      <c r="AM109" s="24">
        <f>SQRT((1+$AB$7)/(1-$AB$7))*TAN(AN109/2)</f>
        <v>0.28631406019018479</v>
      </c>
      <c r="AN109" s="136">
        <f>$AU109+$AB$7*SIN(AO109)</f>
        <v>0.41417034685455023</v>
      </c>
      <c r="AO109" s="136">
        <f>$AU109+$AB$7*SIN(AP109)</f>
        <v>0.41413147782598542</v>
      </c>
      <c r="AP109" s="136">
        <f>$AU109+$AB$7*SIN(AQ109)</f>
        <v>0.41398995495418023</v>
      </c>
      <c r="AQ109" s="136">
        <f>$AU109+$AB$7*SIN(AR109)</f>
        <v>0.41347474180381399</v>
      </c>
      <c r="AR109" s="136">
        <f>$AU109+$AB$7*SIN(AS109)</f>
        <v>0.41160009344719428</v>
      </c>
      <c r="AS109" s="136">
        <f>$AU109+$AB$7*SIN(AT109)</f>
        <v>0.4047918799937531</v>
      </c>
      <c r="AT109" s="136">
        <f>$AU109+$AB$7*SIN(AU109)</f>
        <v>0.3802293225469433</v>
      </c>
      <c r="AU109" s="136">
        <f>RADIANS($AB$9)+$AB$18*(F109-AB$15)</f>
        <v>0.29345185297451337</v>
      </c>
      <c r="AV109" s="136"/>
      <c r="AW109" s="24">
        <f t="shared" si="152"/>
        <v>8890</v>
      </c>
      <c r="AX109" s="136">
        <f t="shared" si="153"/>
        <v>-1.9681417112610154E-3</v>
      </c>
      <c r="AY109" s="136">
        <f t="shared" si="154"/>
        <v>5.6171417169411514E-3</v>
      </c>
      <c r="AZ109" s="136">
        <f t="shared" si="163"/>
        <v>5.6171417169411514E-3</v>
      </c>
      <c r="BA109" s="136"/>
      <c r="BB109" s="136">
        <f t="shared" si="155"/>
        <v>3.8735817956054386E-7</v>
      </c>
      <c r="BC109" s="24"/>
      <c r="BD109" s="203"/>
      <c r="BE109" s="24">
        <f t="shared" si="156"/>
        <v>-1.8994257191679903E-3</v>
      </c>
      <c r="BF109" s="24">
        <f t="shared" si="157"/>
        <v>1.2545234675086072</v>
      </c>
      <c r="BG109" s="24">
        <f t="shared" si="158"/>
        <v>-3.1862538768486416E-2</v>
      </c>
      <c r="BH109" s="24">
        <f t="shared" si="159"/>
        <v>0.15880114762618974</v>
      </c>
      <c r="BI109" s="24">
        <f t="shared" si="160"/>
        <v>0.55781910151632141</v>
      </c>
      <c r="BJ109" s="24">
        <f t="shared" si="161"/>
        <v>0.28637407960326738</v>
      </c>
      <c r="BK109" s="136">
        <f t="shared" si="165"/>
        <v>0.41425470677768877</v>
      </c>
      <c r="BL109" s="136">
        <f t="shared" si="165"/>
        <v>0.4144386642058086</v>
      </c>
      <c r="BM109" s="136">
        <f t="shared" si="165"/>
        <v>0.41510866680426861</v>
      </c>
      <c r="BN109" s="136">
        <f t="shared" si="165"/>
        <v>0.41755060077830819</v>
      </c>
      <c r="BO109" s="136">
        <f t="shared" si="165"/>
        <v>0.4264732182260611</v>
      </c>
      <c r="BP109" s="136">
        <f t="shared" si="165"/>
        <v>0.45939347917135631</v>
      </c>
      <c r="BQ109" s="136">
        <f t="shared" si="165"/>
        <v>0.58612715486882416</v>
      </c>
      <c r="BR109" s="136">
        <f t="shared" si="162"/>
        <v>-4.9338191790053942</v>
      </c>
      <c r="BS109" s="136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</row>
    <row r="110" spans="1:104" s="129" customFormat="1" ht="12.95" customHeight="1" x14ac:dyDescent="0.2">
      <c r="A110" s="129" t="s">
        <v>640</v>
      </c>
      <c r="B110" s="131" t="s">
        <v>646</v>
      </c>
      <c r="C110" s="130">
        <v>42139.661999999997</v>
      </c>
      <c r="D110" s="130"/>
      <c r="E110" s="129">
        <f>(C110-C$7)/C$8</f>
        <v>8920.5067372134909</v>
      </c>
      <c r="F110" s="199">
        <f>ROUND(2*E110,0)/2</f>
        <v>8920.5</v>
      </c>
      <c r="G110" s="130">
        <f>C110-(C$7+F110*C$8)</f>
        <v>1.5990499960025772E-3</v>
      </c>
      <c r="I110" s="129">
        <f>G110</f>
        <v>1.5990499960025772E-3</v>
      </c>
      <c r="K110" s="199"/>
      <c r="O110" s="199"/>
      <c r="P110" s="199">
        <f>+D$11+D$12*F110+D$13*F110^2</f>
        <v>-9.7272349093025781E-5</v>
      </c>
      <c r="Q110" s="201">
        <f>+C110-15018.5</f>
        <v>27121.161999999997</v>
      </c>
      <c r="S110" s="131">
        <v>0.1</v>
      </c>
      <c r="U110" s="202">
        <f>+$C110-15018.5</f>
        <v>27121.161999999997</v>
      </c>
      <c r="Z110" s="24">
        <f>$F110</f>
        <v>8920.5</v>
      </c>
      <c r="AA110" s="136">
        <f>AB$3+AB$4*Z110+AB$5*Z110^2+AH110</f>
        <v>-1.9467084066264685E-3</v>
      </c>
      <c r="AB110" s="136">
        <f>+$G110-AH110</f>
        <v>3.44848605353602E-3</v>
      </c>
      <c r="AC110" s="136">
        <f>IF(S110&gt;0,G110-AA110,-9999)</f>
        <v>3.545758402629046E-3</v>
      </c>
      <c r="AD110" s="136"/>
      <c r="AE110" s="136">
        <f>+(G110-AA110)^2*$S110</f>
        <v>1.2572402649814486E-6</v>
      </c>
      <c r="AF110" s="24"/>
      <c r="AG110" s="203"/>
      <c r="AH110" s="24">
        <f>$AB$6*($AB$11/AI110*AJ110+$AB$12)</f>
        <v>-1.8494360575334427E-3</v>
      </c>
      <c r="AI110" s="24">
        <f>1+$AB$7*COS(AL110)</f>
        <v>1.2534190645429673</v>
      </c>
      <c r="AJ110" s="24">
        <f>SIN(AL110+RADIANS($AB$9))</f>
        <v>-2.494899506082237E-2</v>
      </c>
      <c r="AK110" s="24">
        <f>$AB$7*SIN(AL110)</f>
        <v>0.1605577083984677</v>
      </c>
      <c r="AL110" s="24">
        <f>2*ATAN(AM110)</f>
        <v>0.56473544995817793</v>
      </c>
      <c r="AM110" s="24">
        <f>SQRT((1+$AB$7)/(1-$AB$7))*TAN(AN110/2)</f>
        <v>0.29011958330539594</v>
      </c>
      <c r="AN110" s="136">
        <f>$AU110+$AB$7*SIN(AO110)</f>
        <v>0.4195162077289073</v>
      </c>
      <c r="AO110" s="136">
        <f>$AU110+$AB$7*SIN(AP110)</f>
        <v>0.41947735250873647</v>
      </c>
      <c r="AP110" s="136">
        <f>$AU110+$AB$7*SIN(AQ110)</f>
        <v>0.41933554474336387</v>
      </c>
      <c r="AQ110" s="136">
        <f>$AU110+$AB$7*SIN(AR110)</f>
        <v>0.41881807274319371</v>
      </c>
      <c r="AR110" s="136">
        <f>$AU110+$AB$7*SIN(AS110)</f>
        <v>0.41693077024113823</v>
      </c>
      <c r="AS110" s="136">
        <f>$AU110+$AB$7*SIN(AT110)</f>
        <v>0.41006075703009953</v>
      </c>
      <c r="AT110" s="136">
        <f>$AU110+$AB$7*SIN(AU110)</f>
        <v>0.38522213812874007</v>
      </c>
      <c r="AU110" s="136">
        <f>RADIANS($AB$9)+$AB$18*(F110-AB$15)</f>
        <v>0.2973312556053056</v>
      </c>
      <c r="AV110" s="136"/>
      <c r="AW110" s="24">
        <f t="shared" si="152"/>
        <v>8920.5</v>
      </c>
      <c r="AX110" s="136">
        <f t="shared" si="153"/>
        <v>-1.9459200913607155E-3</v>
      </c>
      <c r="AY110" s="136">
        <f t="shared" si="154"/>
        <v>3.5449700873632925E-3</v>
      </c>
      <c r="AZ110" s="136">
        <f t="shared" si="163"/>
        <v>3.5449700873632925E-3</v>
      </c>
      <c r="BA110" s="136"/>
      <c r="BB110" s="136">
        <f t="shared" si="155"/>
        <v>3.7866050019612957E-7</v>
      </c>
      <c r="BC110" s="24"/>
      <c r="BD110" s="203"/>
      <c r="BE110" s="24">
        <f t="shared" si="156"/>
        <v>-1.8486477422676897E-3</v>
      </c>
      <c r="BF110" s="24">
        <f t="shared" si="157"/>
        <v>1.2534015683879767</v>
      </c>
      <c r="BG110" s="24">
        <f t="shared" si="158"/>
        <v>-2.4840067068986837E-2</v>
      </c>
      <c r="BH110" s="24">
        <f t="shared" si="159"/>
        <v>0.16058532043282664</v>
      </c>
      <c r="BI110" s="24">
        <f t="shared" si="160"/>
        <v>0.56484441171915423</v>
      </c>
      <c r="BJ110" s="24">
        <f t="shared" si="161"/>
        <v>0.290178650741091</v>
      </c>
      <c r="BK110" s="136">
        <f t="shared" si="165"/>
        <v>0.41959913579632957</v>
      </c>
      <c r="BL110" s="136">
        <f t="shared" si="165"/>
        <v>0.41978004052901263</v>
      </c>
      <c r="BM110" s="136">
        <f t="shared" si="165"/>
        <v>0.42044048603207934</v>
      </c>
      <c r="BN110" s="136">
        <f t="shared" si="165"/>
        <v>0.42285329460255827</v>
      </c>
      <c r="BO110" s="136">
        <f t="shared" si="165"/>
        <v>0.43169048241127717</v>
      </c>
      <c r="BP110" s="136">
        <f t="shared" si="165"/>
        <v>0.46437501558247229</v>
      </c>
      <c r="BQ110" s="136">
        <f t="shared" si="165"/>
        <v>0.59054347144357955</v>
      </c>
      <c r="BR110" s="136">
        <f t="shared" si="162"/>
        <v>-4.9255170546828166</v>
      </c>
      <c r="BS110" s="136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</row>
    <row r="111" spans="1:104" s="129" customFormat="1" ht="12.95" customHeight="1" x14ac:dyDescent="0.2">
      <c r="A111" s="129" t="s">
        <v>640</v>
      </c>
      <c r="B111" s="131" t="s">
        <v>646</v>
      </c>
      <c r="C111" s="130">
        <v>42145.345999999998</v>
      </c>
      <c r="D111" s="130"/>
      <c r="E111" s="129">
        <f>(C111-C$7)/C$8</f>
        <v>8944.454907373587</v>
      </c>
      <c r="F111" s="199">
        <f>ROUND(2*E111,0)/2</f>
        <v>8944.5</v>
      </c>
      <c r="G111" s="130">
        <f>C111-(C$7+F111*C$8)</f>
        <v>-1.0702549996494781E-2</v>
      </c>
      <c r="I111" s="129">
        <f>G111</f>
        <v>-1.0702549996494781E-2</v>
      </c>
      <c r="K111" s="199"/>
      <c r="O111" s="199"/>
      <c r="P111" s="199">
        <f>+D$11+D$12*F111+D$13*F111^2</f>
        <v>-1.1972722909302485E-4</v>
      </c>
      <c r="Q111" s="201">
        <f>+C111-15018.5</f>
        <v>27126.845999999998</v>
      </c>
      <c r="S111" s="131">
        <v>0.1</v>
      </c>
      <c r="U111" s="202">
        <f>+$C111-15018.5</f>
        <v>27126.845999999998</v>
      </c>
      <c r="Z111" s="24">
        <f>$F111</f>
        <v>8944.5</v>
      </c>
      <c r="AA111" s="136">
        <f>AB$3+AB$4*Z111+AB$5*Z111^2+AH111</f>
        <v>-1.9291916538016064E-3</v>
      </c>
      <c r="AB111" s="136">
        <f>+$G111-AH111</f>
        <v>-8.8930855717862002E-3</v>
      </c>
      <c r="AC111" s="136">
        <f>IF(S111&gt;0,G111-AA111,-9999)</f>
        <v>-8.7733583426931744E-3</v>
      </c>
      <c r="AD111" s="136"/>
      <c r="AE111" s="136">
        <f>+(G111-AA111)^2*$S111</f>
        <v>7.6971816609303926E-6</v>
      </c>
      <c r="AF111" s="24"/>
      <c r="AG111" s="203"/>
      <c r="AH111" s="24">
        <f>$AB$6*($AB$11/AI111*AJ111+$AB$12)</f>
        <v>-1.8094644247085814E-3</v>
      </c>
      <c r="AI111" s="24">
        <f>1+$AB$7*COS(AL111)</f>
        <v>1.2525287994929697</v>
      </c>
      <c r="AJ111" s="24">
        <f>SIN(AL111+RADIANS($AB$9))</f>
        <v>-1.9429557932468491E-2</v>
      </c>
      <c r="AK111" s="24">
        <f>$AB$7*SIN(AL111)</f>
        <v>0.16195433129941125</v>
      </c>
      <c r="AL111" s="24">
        <f>2*ATAN(AM111)</f>
        <v>0.57025625339615937</v>
      </c>
      <c r="AM111" s="24">
        <f>SQRT((1+$AB$7)/(1-$AB$7))*TAN(AN111/2)</f>
        <v>0.29311473256783949</v>
      </c>
      <c r="AN111" s="136">
        <f>$AU111+$AB$7*SIN(AO111)</f>
        <v>0.42371941436318977</v>
      </c>
      <c r="AO111" s="136">
        <f>$AU111+$AB$7*SIN(AP111)</f>
        <v>0.42368057972252499</v>
      </c>
      <c r="AP111" s="136">
        <f>$AU111+$AB$7*SIN(AQ111)</f>
        <v>0.42353857970185937</v>
      </c>
      <c r="AQ111" s="136">
        <f>$AU111+$AB$7*SIN(AR111)</f>
        <v>0.42301942974574852</v>
      </c>
      <c r="AR111" s="136">
        <f>$AU111+$AB$7*SIN(AS111)</f>
        <v>0.42112245602642784</v>
      </c>
      <c r="AS111" s="136">
        <f>$AU111+$AB$7*SIN(AT111)</f>
        <v>0.41420452684043041</v>
      </c>
      <c r="AT111" s="136">
        <f>$AU111+$AB$7*SIN(AU111)</f>
        <v>0.38914998195001776</v>
      </c>
      <c r="AU111" s="136">
        <f>RADIANS($AB$9)+$AB$18*(F111-AB$15)</f>
        <v>0.30038390029838791</v>
      </c>
      <c r="AV111" s="136"/>
      <c r="AW111" s="24">
        <f t="shared" si="152"/>
        <v>8944.5</v>
      </c>
      <c r="AX111" s="136">
        <f t="shared" si="153"/>
        <v>-1.9284134100410748E-3</v>
      </c>
      <c r="AY111" s="136">
        <f t="shared" si="154"/>
        <v>-8.7741365864537069E-3</v>
      </c>
      <c r="AZ111" s="136">
        <f t="shared" si="163"/>
        <v>-8.7741365864537069E-3</v>
      </c>
      <c r="BA111" s="136"/>
      <c r="BB111" s="136">
        <f t="shared" si="155"/>
        <v>3.7187782800262467E-7</v>
      </c>
      <c r="BC111" s="24"/>
      <c r="BD111" s="203"/>
      <c r="BE111" s="24">
        <f t="shared" si="156"/>
        <v>-1.8086861809480498E-3</v>
      </c>
      <c r="BF111" s="24">
        <f t="shared" si="157"/>
        <v>1.2525114031023243</v>
      </c>
      <c r="BG111" s="24">
        <f t="shared" si="158"/>
        <v>-1.9322171681160242E-2</v>
      </c>
      <c r="BH111" s="24">
        <f t="shared" si="159"/>
        <v>0.16198145357816576</v>
      </c>
      <c r="BI111" s="24">
        <f t="shared" si="160"/>
        <v>0.57036365981089265</v>
      </c>
      <c r="BJ111" s="24">
        <f t="shared" si="161"/>
        <v>0.29317305067125837</v>
      </c>
      <c r="BK111" s="136">
        <f t="shared" ref="BK111:BQ120" si="166">$AU111+$AB$7*SIN(BL111)</f>
        <v>0.42380121679444288</v>
      </c>
      <c r="BL111" s="136">
        <f t="shared" si="166"/>
        <v>0.42397972250987082</v>
      </c>
      <c r="BM111" s="136">
        <f t="shared" si="166"/>
        <v>0.42463263922990935</v>
      </c>
      <c r="BN111" s="136">
        <f t="shared" si="166"/>
        <v>0.42702244515564425</v>
      </c>
      <c r="BO111" s="136">
        <f t="shared" si="166"/>
        <v>0.43579196984150659</v>
      </c>
      <c r="BP111" s="136">
        <f t="shared" si="166"/>
        <v>0.46828909183141437</v>
      </c>
      <c r="BQ111" s="136">
        <f t="shared" si="166"/>
        <v>0.59400439949413431</v>
      </c>
      <c r="BR111" s="136">
        <f t="shared" si="162"/>
        <v>-4.9189842355437383</v>
      </c>
      <c r="BS111" s="136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</row>
    <row r="112" spans="1:104" s="129" customFormat="1" ht="12.95" customHeight="1" x14ac:dyDescent="0.2">
      <c r="A112" s="129" t="s">
        <v>640</v>
      </c>
      <c r="B112" s="131"/>
      <c r="C112" s="130">
        <v>42146.419000000002</v>
      </c>
      <c r="D112" s="130"/>
      <c r="E112" s="129">
        <f>(C112-C$7)/C$8</f>
        <v>8948.9757354140293</v>
      </c>
      <c r="F112" s="199">
        <f>ROUND(2*E112,0)/2</f>
        <v>8949</v>
      </c>
      <c r="G112" s="130">
        <f>C112-(C$7+F112*C$8)</f>
        <v>-5.7590999931562692E-3</v>
      </c>
      <c r="I112" s="129">
        <f>G112</f>
        <v>-5.7590999931562692E-3</v>
      </c>
      <c r="K112" s="199"/>
      <c r="O112" s="199"/>
      <c r="P112" s="199">
        <f>+D$11+D$12*F112+D$13*F112^2</f>
        <v>-1.2393598009302457E-4</v>
      </c>
      <c r="Q112" s="201">
        <f>+C112-15018.5</f>
        <v>27127.919000000002</v>
      </c>
      <c r="S112" s="131">
        <v>0.1</v>
      </c>
      <c r="U112" s="202">
        <f>+$C112-15018.5</f>
        <v>27127.919000000002</v>
      </c>
      <c r="Z112" s="24">
        <f>$F112</f>
        <v>8949</v>
      </c>
      <c r="AA112" s="136">
        <f>AB$3+AB$4*Z112+AB$5*Z112^2+AH112</f>
        <v>-1.9259053086301374E-3</v>
      </c>
      <c r="AB112" s="136">
        <f>+$G112-AH112</f>
        <v>-3.9571306646191563E-3</v>
      </c>
      <c r="AC112" s="136">
        <f>IF(S112&gt;0,G112-AA112,-9999)</f>
        <v>-3.8331946845261318E-3</v>
      </c>
      <c r="AD112" s="136"/>
      <c r="AE112" s="136">
        <f>+(G112-AA112)^2*$S112</f>
        <v>1.4693381489479393E-6</v>
      </c>
      <c r="AF112" s="24"/>
      <c r="AG112" s="203"/>
      <c r="AH112" s="24">
        <f>$AB$6*($AB$11/AI112*AJ112+$AB$12)</f>
        <v>-1.8019693285371129E-3</v>
      </c>
      <c r="AI112" s="24">
        <f>1+$AB$7*COS(AL112)</f>
        <v>1.2523611589059851</v>
      </c>
      <c r="AJ112" s="24">
        <f>SIN(AL112+RADIANS($AB$9))</f>
        <v>-1.8395466532255284E-2</v>
      </c>
      <c r="AK112" s="24">
        <f>$AB$7*SIN(AL112)</f>
        <v>0.16221542921568258</v>
      </c>
      <c r="AL112" s="24">
        <f>2*ATAN(AM112)</f>
        <v>0.57129052983066797</v>
      </c>
      <c r="AM112" s="24">
        <f>SQRT((1+$AB$7)/(1-$AB$7))*TAN(AN112/2)</f>
        <v>0.29367638654565958</v>
      </c>
      <c r="AN112" s="136">
        <f>$AU112+$AB$7*SIN(AO112)</f>
        <v>0.42450718295670931</v>
      </c>
      <c r="AO112" s="136">
        <f>$AU112+$AB$7*SIN(AP112)</f>
        <v>0.42446835311907793</v>
      </c>
      <c r="AP112" s="136">
        <f>$AU112+$AB$7*SIN(AQ112)</f>
        <v>0.42432632016572902</v>
      </c>
      <c r="AQ112" s="136">
        <f>$AU112+$AB$7*SIN(AR112)</f>
        <v>0.42380686533557932</v>
      </c>
      <c r="AR112" s="136">
        <f>$AU112+$AB$7*SIN(AS112)</f>
        <v>0.42190810636951948</v>
      </c>
      <c r="AS112" s="136">
        <f>$AU112+$AB$7*SIN(AT112)</f>
        <v>0.4149812632078857</v>
      </c>
      <c r="AT112" s="136">
        <f>$AU112+$AB$7*SIN(AU112)</f>
        <v>0.38988636082405487</v>
      </c>
      <c r="AU112" s="136">
        <f>RADIANS($AB$9)+$AB$18*(F112-AB$15)</f>
        <v>0.30095627117834045</v>
      </c>
      <c r="AV112" s="136"/>
      <c r="AW112" s="24">
        <f t="shared" si="152"/>
        <v>8949</v>
      </c>
      <c r="AX112" s="136">
        <f t="shared" si="153"/>
        <v>-1.9251289554938844E-3</v>
      </c>
      <c r="AY112" s="136">
        <f t="shared" si="154"/>
        <v>-3.8339710376623847E-3</v>
      </c>
      <c r="AZ112" s="136">
        <f t="shared" si="163"/>
        <v>-3.8339710376623847E-3</v>
      </c>
      <c r="BA112" s="136"/>
      <c r="BB112" s="136">
        <f t="shared" si="155"/>
        <v>3.7061214952809748E-7</v>
      </c>
      <c r="BC112" s="24"/>
      <c r="BD112" s="203"/>
      <c r="BE112" s="24">
        <f t="shared" si="156"/>
        <v>-1.80119297540086E-3</v>
      </c>
      <c r="BF112" s="24">
        <f t="shared" si="157"/>
        <v>1.2523437817303098</v>
      </c>
      <c r="BG112" s="24">
        <f t="shared" si="158"/>
        <v>-1.8288369414778318E-2</v>
      </c>
      <c r="BH112" s="24">
        <f t="shared" si="159"/>
        <v>0.1622424599851893</v>
      </c>
      <c r="BI112" s="24">
        <f t="shared" si="160"/>
        <v>0.57139764496786782</v>
      </c>
      <c r="BJ112" s="24">
        <f t="shared" si="161"/>
        <v>0.29373456414578886</v>
      </c>
      <c r="BK112" s="136">
        <f t="shared" si="166"/>
        <v>0.42458877446616361</v>
      </c>
      <c r="BL112" s="136">
        <f t="shared" si="166"/>
        <v>0.42476683072144811</v>
      </c>
      <c r="BM112" s="136">
        <f t="shared" si="166"/>
        <v>0.42541833511193888</v>
      </c>
      <c r="BN112" s="136">
        <f t="shared" si="166"/>
        <v>0.42780382015179264</v>
      </c>
      <c r="BO112" s="136">
        <f t="shared" si="166"/>
        <v>0.43656061570410831</v>
      </c>
      <c r="BP112" s="136">
        <f t="shared" si="166"/>
        <v>0.46902241099234976</v>
      </c>
      <c r="BQ112" s="136">
        <f t="shared" si="166"/>
        <v>0.5946519289662564</v>
      </c>
      <c r="BR112" s="136">
        <f t="shared" si="162"/>
        <v>-4.9177593319551614</v>
      </c>
      <c r="BS112" s="136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</row>
    <row r="113" spans="1:104" s="129" customFormat="1" ht="12.95" customHeight="1" x14ac:dyDescent="0.2">
      <c r="A113" s="129" t="s">
        <v>640</v>
      </c>
      <c r="B113" s="131"/>
      <c r="C113" s="130">
        <v>42147.377999999997</v>
      </c>
      <c r="D113" s="130"/>
      <c r="E113" s="129">
        <f>(C113-C$7)/C$8</f>
        <v>8953.0162518080142</v>
      </c>
      <c r="F113" s="199">
        <f>ROUND(2*E113,0)/2</f>
        <v>8953</v>
      </c>
      <c r="G113" s="130">
        <f>C113-(C$7+F113*C$8)</f>
        <v>3.8572999983443879E-3</v>
      </c>
      <c r="I113" s="129">
        <f>G113</f>
        <v>3.8572999983443879E-3</v>
      </c>
      <c r="K113" s="199"/>
      <c r="O113" s="199"/>
      <c r="P113" s="199">
        <f>+D$11+D$12*F113+D$13*F113^2</f>
        <v>-1.2767668409302492E-4</v>
      </c>
      <c r="Q113" s="201">
        <f>+C113-15018.5</f>
        <v>27128.877999999997</v>
      </c>
      <c r="S113" s="131">
        <v>0.1</v>
      </c>
      <c r="U113" s="202">
        <f>+$C113-15018.5</f>
        <v>27128.877999999997</v>
      </c>
      <c r="Z113" s="24">
        <f>$F113</f>
        <v>8953</v>
      </c>
      <c r="AA113" s="136">
        <f>AB$3+AB$4*Z113+AB$5*Z113^2+AH113</f>
        <v>-1.9229836079492492E-3</v>
      </c>
      <c r="AB113" s="136">
        <f>+$G113-AH113</f>
        <v>5.652606922200612E-3</v>
      </c>
      <c r="AC113" s="136">
        <f>IF(S113&gt;0,G113-AA113,-9999)</f>
        <v>5.7802836062936375E-3</v>
      </c>
      <c r="AD113" s="136"/>
      <c r="AE113" s="136">
        <f>+(G113-AA113)^2*$S113</f>
        <v>3.3411678569186985E-6</v>
      </c>
      <c r="AF113" s="24"/>
      <c r="AG113" s="203"/>
      <c r="AH113" s="24">
        <f>$AB$6*($AB$11/AI113*AJ113+$AB$12)</f>
        <v>-1.7953069238562244E-3</v>
      </c>
      <c r="AI113" s="24">
        <f>1+$AB$7*COS(AL113)</f>
        <v>1.2522119561732907</v>
      </c>
      <c r="AJ113" s="24">
        <f>SIN(AL113+RADIANS($AB$9))</f>
        <v>-1.7476490026008699E-2</v>
      </c>
      <c r="AK113" s="24">
        <f>$AB$7*SIN(AL113)</f>
        <v>0.16244731196065415</v>
      </c>
      <c r="AL113" s="24">
        <f>2*ATAN(AM113)</f>
        <v>0.57220965422202907</v>
      </c>
      <c r="AM113" s="24">
        <f>SQRT((1+$AB$7)/(1-$AB$7))*TAN(AN113/2)</f>
        <v>0.29417565147697788</v>
      </c>
      <c r="AN113" s="136">
        <f>$AU113+$AB$7*SIN(AO113)</f>
        <v>0.42520733323079873</v>
      </c>
      <c r="AO113" s="136">
        <f>$AU113+$AB$7*SIN(AP113)</f>
        <v>0.42516850791168792</v>
      </c>
      <c r="AP113" s="136">
        <f>$AU113+$AB$7*SIN(AQ113)</f>
        <v>0.42502644650844973</v>
      </c>
      <c r="AQ113" s="136">
        <f>$AU113+$AB$7*SIN(AR113)</f>
        <v>0.42450672325987526</v>
      </c>
      <c r="AR113" s="136">
        <f>$AU113+$AB$7*SIN(AS113)</f>
        <v>0.42260638486592716</v>
      </c>
      <c r="AS113" s="136">
        <f>$AU113+$AB$7*SIN(AT113)</f>
        <v>0.41567163684632247</v>
      </c>
      <c r="AT113" s="136">
        <f>$AU113+$AB$7*SIN(AU113)</f>
        <v>0.39054089536649089</v>
      </c>
      <c r="AU113" s="136">
        <f>RADIANS($AB$9)+$AB$18*(F113-AB$15)</f>
        <v>0.30146504529385432</v>
      </c>
      <c r="AV113" s="136"/>
      <c r="AW113" s="24">
        <f t="shared" si="152"/>
        <v>8953</v>
      </c>
      <c r="AX113" s="136">
        <f t="shared" si="153"/>
        <v>-1.9222089359058831E-3</v>
      </c>
      <c r="AY113" s="136">
        <f t="shared" si="154"/>
        <v>5.7795089342502709E-3</v>
      </c>
      <c r="AZ113" s="136">
        <f t="shared" si="163"/>
        <v>5.7795089342502709E-3</v>
      </c>
      <c r="BA113" s="136"/>
      <c r="BB113" s="136">
        <f t="shared" si="155"/>
        <v>3.6948871932764279E-7</v>
      </c>
      <c r="BC113" s="24"/>
      <c r="BD113" s="203"/>
      <c r="BE113" s="24">
        <f t="shared" si="156"/>
        <v>-1.7945322518128583E-3</v>
      </c>
      <c r="BF113" s="24">
        <f t="shared" si="157"/>
        <v>1.2521945962110317</v>
      </c>
      <c r="BG113" s="24">
        <f t="shared" si="158"/>
        <v>-1.7369649923479561E-2</v>
      </c>
      <c r="BH113" s="24">
        <f t="shared" si="159"/>
        <v>0.16247426147533234</v>
      </c>
      <c r="BI113" s="24">
        <f t="shared" si="160"/>
        <v>0.57231651054467259</v>
      </c>
      <c r="BJ113" s="24">
        <f t="shared" si="161"/>
        <v>0.29423370418720957</v>
      </c>
      <c r="BK113" s="136">
        <f t="shared" si="166"/>
        <v>0.42528873729434746</v>
      </c>
      <c r="BL113" s="136">
        <f t="shared" si="166"/>
        <v>0.4254663941312043</v>
      </c>
      <c r="BM113" s="136">
        <f t="shared" si="166"/>
        <v>0.42611664295779472</v>
      </c>
      <c r="BN113" s="136">
        <f t="shared" si="166"/>
        <v>0.42849828517321953</v>
      </c>
      <c r="BO113" s="136">
        <f t="shared" si="166"/>
        <v>0.43724375484729139</v>
      </c>
      <c r="BP113" s="136">
        <f t="shared" si="166"/>
        <v>0.46967409919601888</v>
      </c>
      <c r="BQ113" s="136">
        <f t="shared" si="166"/>
        <v>0.59522714078795291</v>
      </c>
      <c r="BR113" s="136">
        <f t="shared" si="162"/>
        <v>-4.916670528765315</v>
      </c>
      <c r="BS113" s="136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</row>
    <row r="114" spans="1:104" s="129" customFormat="1" ht="12.95" customHeight="1" x14ac:dyDescent="0.2">
      <c r="A114" s="129" t="s">
        <v>640</v>
      </c>
      <c r="B114" s="131"/>
      <c r="C114" s="130">
        <v>42148.326999999997</v>
      </c>
      <c r="D114" s="130"/>
      <c r="E114" s="129">
        <f>(C114-C$7)/C$8</f>
        <v>8957.0146356014593</v>
      </c>
      <c r="F114" s="199">
        <f>ROUND(2*E114,0)/2</f>
        <v>8957</v>
      </c>
      <c r="G114" s="130">
        <f>C114-(C$7+F114*C$8)</f>
        <v>3.473700002359692E-3</v>
      </c>
      <c r="I114" s="129">
        <f>G114</f>
        <v>3.473700002359692E-3</v>
      </c>
      <c r="K114" s="199"/>
      <c r="O114" s="199"/>
      <c r="P114" s="199">
        <f>+D$11+D$12*F114+D$13*F114^2</f>
        <v>-1.3141700409302539E-4</v>
      </c>
      <c r="Q114" s="201">
        <f>+C114-15018.5</f>
        <v>27129.826999999997</v>
      </c>
      <c r="S114" s="131">
        <v>0.1</v>
      </c>
      <c r="U114" s="202">
        <f>+$C114-15018.5</f>
        <v>27129.826999999997</v>
      </c>
      <c r="Z114" s="24">
        <f>$F114</f>
        <v>8957</v>
      </c>
      <c r="AA114" s="136">
        <f>AB$3+AB$4*Z114+AB$5*Z114^2+AH114</f>
        <v>-1.9200614367167516E-3</v>
      </c>
      <c r="AB114" s="136">
        <f>+$G114-AH114</f>
        <v>5.2623444349834177E-3</v>
      </c>
      <c r="AC114" s="136">
        <f>IF(S114&gt;0,G114-AA114,-9999)</f>
        <v>5.393761439076444E-3</v>
      </c>
      <c r="AD114" s="136"/>
      <c r="AE114" s="136">
        <f>+(G114-AA114)^2*$S114</f>
        <v>2.9092662461667994E-6</v>
      </c>
      <c r="AF114" s="24"/>
      <c r="AG114" s="203"/>
      <c r="AH114" s="24">
        <f>$AB$6*($AB$11/AI114*AJ114+$AB$12)</f>
        <v>-1.7886444326237262E-3</v>
      </c>
      <c r="AI114" s="24">
        <f>1+$AB$7*COS(AL114)</f>
        <v>1.2520625760030932</v>
      </c>
      <c r="AJ114" s="24">
        <f>SIN(AL114+RADIANS($AB$9))</f>
        <v>-1.655771773699365E-2</v>
      </c>
      <c r="AK114" s="24">
        <f>$AB$7*SIN(AL114)</f>
        <v>0.162679002267302</v>
      </c>
      <c r="AL114" s="24">
        <f>2*ATAN(AM114)</f>
        <v>0.57312855960217934</v>
      </c>
      <c r="AM114" s="24">
        <f>SQRT((1+$AB$7)/(1-$AB$7))*TAN(AN114/2)</f>
        <v>0.29467493240547155</v>
      </c>
      <c r="AN114" s="136">
        <f>$AU114+$AB$7*SIN(AO114)</f>
        <v>0.42590740012991446</v>
      </c>
      <c r="AO114" s="136">
        <f>$AU114+$AB$7*SIN(AP114)</f>
        <v>0.42586857956338486</v>
      </c>
      <c r="AP114" s="136">
        <f>$AU114+$AB$7*SIN(AQ114)</f>
        <v>0.42572649048458655</v>
      </c>
      <c r="AQ114" s="136">
        <f>$AU114+$AB$7*SIN(AR114)</f>
        <v>0.42520650124568538</v>
      </c>
      <c r="AR114" s="136">
        <f>$AU114+$AB$7*SIN(AS114)</f>
        <v>0.42330459044563273</v>
      </c>
      <c r="AS114" s="136">
        <f>$AU114+$AB$7*SIN(AT114)</f>
        <v>0.41636195516224478</v>
      </c>
      <c r="AT114" s="136">
        <f>$AU114+$AB$7*SIN(AU114)</f>
        <v>0.39119540685154558</v>
      </c>
      <c r="AU114" s="136">
        <f>RADIANS($AB$9)+$AB$18*(F114-AB$15)</f>
        <v>0.30197381940936818</v>
      </c>
      <c r="AV114" s="136"/>
      <c r="AW114" s="24">
        <f t="shared" si="152"/>
        <v>8957</v>
      </c>
      <c r="AX114" s="136">
        <f t="shared" si="153"/>
        <v>-1.9192884462546304E-3</v>
      </c>
      <c r="AY114" s="136">
        <f t="shared" si="154"/>
        <v>5.3929884486143224E-3</v>
      </c>
      <c r="AZ114" s="136">
        <f t="shared" si="163"/>
        <v>5.3929884486143224E-3</v>
      </c>
      <c r="BA114" s="136"/>
      <c r="BB114" s="136">
        <f t="shared" si="155"/>
        <v>3.6836681399265135E-7</v>
      </c>
      <c r="BC114" s="24"/>
      <c r="BD114" s="203"/>
      <c r="BE114" s="24">
        <f t="shared" si="156"/>
        <v>-1.787871442161605E-3</v>
      </c>
      <c r="BF114" s="24">
        <f t="shared" si="157"/>
        <v>1.2520452333792842</v>
      </c>
      <c r="BG114" s="24">
        <f t="shared" si="158"/>
        <v>-1.6451134653159671E-2</v>
      </c>
      <c r="BH114" s="24">
        <f t="shared" si="159"/>
        <v>0.16270587060945932</v>
      </c>
      <c r="BI114" s="24">
        <f t="shared" si="160"/>
        <v>0.57323515720543727</v>
      </c>
      <c r="BJ114" s="24">
        <f t="shared" si="161"/>
        <v>0.29473286022863238</v>
      </c>
      <c r="BK114" s="136">
        <f t="shared" si="166"/>
        <v>0.42598861678690192</v>
      </c>
      <c r="BL114" s="136">
        <f t="shared" si="166"/>
        <v>0.42616587430372593</v>
      </c>
      <c r="BM114" s="136">
        <f t="shared" si="166"/>
        <v>0.42681486742359398</v>
      </c>
      <c r="BN114" s="136">
        <f t="shared" si="166"/>
        <v>0.42919266491722474</v>
      </c>
      <c r="BO114" s="136">
        <f t="shared" si="166"/>
        <v>0.43792679831641995</v>
      </c>
      <c r="BP114" s="136">
        <f t="shared" si="166"/>
        <v>0.47032564527010834</v>
      </c>
      <c r="BQ114" s="136">
        <f t="shared" si="166"/>
        <v>0.59580200435695629</v>
      </c>
      <c r="BR114" s="136">
        <f t="shared" si="162"/>
        <v>-4.9155817255754686</v>
      </c>
      <c r="BS114" s="136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</row>
    <row r="115" spans="1:104" s="129" customFormat="1" ht="12.95" customHeight="1" x14ac:dyDescent="0.2">
      <c r="A115" s="129" t="s">
        <v>640</v>
      </c>
      <c r="B115" s="131"/>
      <c r="C115" s="130">
        <v>42156.37</v>
      </c>
      <c r="D115" s="130"/>
      <c r="E115" s="129">
        <f>(C115-C$7)/C$8</f>
        <v>8990.9018862344183</v>
      </c>
      <c r="F115" s="199">
        <f>ROUND(2*E115,0)/2</f>
        <v>8991</v>
      </c>
      <c r="G115" s="130">
        <f>C115-(C$7+F115*C$8)</f>
        <v>-2.3286899995582644E-2</v>
      </c>
      <c r="I115" s="129">
        <f>G115</f>
        <v>-2.3286899995582644E-2</v>
      </c>
      <c r="K115" s="199"/>
      <c r="O115" s="199"/>
      <c r="P115" s="199">
        <f>+D$11+D$12*F115+D$13*F115^2</f>
        <v>-1.631942200930257E-4</v>
      </c>
      <c r="Q115" s="201">
        <f>+C115-15018.5</f>
        <v>27137.870000000003</v>
      </c>
      <c r="S115" s="131">
        <v>0.1</v>
      </c>
      <c r="U115" s="202">
        <f>+$C115-15018.5</f>
        <v>27137.870000000003</v>
      </c>
      <c r="Z115" s="24">
        <f>$F115</f>
        <v>8991</v>
      </c>
      <c r="AA115" s="136">
        <f>AB$3+AB$4*Z115+AB$5*Z115^2+AH115</f>
        <v>-1.8952046213421528E-3</v>
      </c>
      <c r="AB115" s="136">
        <f>+$G115-AH115</f>
        <v>-2.1554889594333517E-2</v>
      </c>
      <c r="AC115" s="136">
        <f>IF(S115&gt;0,G115-AA115,-9999)</f>
        <v>-2.1391695374240492E-2</v>
      </c>
      <c r="AD115" s="136"/>
      <c r="AE115" s="136">
        <f>+(G115-AA115)^2*$S115</f>
        <v>4.5760463098430204E-5</v>
      </c>
      <c r="AF115" s="24"/>
      <c r="AG115" s="203"/>
      <c r="AH115" s="24">
        <f>$AB$6*($AB$11/AI115*AJ115+$AB$12)</f>
        <v>-1.732010401249127E-3</v>
      </c>
      <c r="AI115" s="24">
        <f>1+$AB$7*COS(AL115)</f>
        <v>1.2507857252733565</v>
      </c>
      <c r="AJ115" s="24">
        <f>SIN(AL115+RADIANS($AB$9))</f>
        <v>-8.7565423209639177E-3</v>
      </c>
      <c r="AK115" s="24">
        <f>$AB$7*SIN(AL115)</f>
        <v>0.16464057822759409</v>
      </c>
      <c r="AL115" s="24">
        <f>2*ATAN(AM115)</f>
        <v>0.58093037977526341</v>
      </c>
      <c r="AM115" s="24">
        <f>SQRT((1+$AB$7)/(1-$AB$7))*TAN(AN115/2)</f>
        <v>0.29891947207942349</v>
      </c>
      <c r="AN115" s="136">
        <f>$AU115+$AB$7*SIN(AO115)</f>
        <v>0.43185458850948488</v>
      </c>
      <c r="AO115" s="136">
        <f>$AU115+$AB$7*SIN(AP115)</f>
        <v>0.43181581772946859</v>
      </c>
      <c r="AP115" s="136">
        <f>$AU115+$AB$7*SIN(AQ115)</f>
        <v>0.43167352455669294</v>
      </c>
      <c r="AQ115" s="136">
        <f>$AU115+$AB$7*SIN(AR115)</f>
        <v>0.43115137231664091</v>
      </c>
      <c r="AR115" s="136">
        <f>$AU115+$AB$7*SIN(AS115)</f>
        <v>0.42923637987795638</v>
      </c>
      <c r="AS115" s="136">
        <f>$AU115+$AB$7*SIN(AT115)</f>
        <v>0.42222741547759068</v>
      </c>
      <c r="AT115" s="136">
        <f>$AU115+$AB$7*SIN(AU115)</f>
        <v>0.39675781820341272</v>
      </c>
      <c r="AU115" s="136">
        <f>RADIANS($AB$9)+$AB$18*(F115-AB$15)</f>
        <v>0.30629839939123471</v>
      </c>
      <c r="AV115" s="136"/>
      <c r="AW115" s="24">
        <f t="shared" si="152"/>
        <v>8991</v>
      </c>
      <c r="AX115" s="136">
        <f t="shared" si="153"/>
        <v>-1.894445941612938E-3</v>
      </c>
      <c r="AY115" s="136">
        <f t="shared" si="154"/>
        <v>-2.1392454053969705E-2</v>
      </c>
      <c r="AZ115" s="136">
        <f t="shared" si="163"/>
        <v>-2.1392454053969705E-2</v>
      </c>
      <c r="BA115" s="136"/>
      <c r="BB115" s="136">
        <f t="shared" si="155"/>
        <v>3.5889254256937313E-7</v>
      </c>
      <c r="BC115" s="24"/>
      <c r="BD115" s="203"/>
      <c r="BE115" s="24">
        <f t="shared" si="156"/>
        <v>-1.7312517215199122E-3</v>
      </c>
      <c r="BF115" s="24">
        <f t="shared" si="157"/>
        <v>1.2507685349982678</v>
      </c>
      <c r="BG115" s="24">
        <f t="shared" si="158"/>
        <v>-8.6521436523577661E-3</v>
      </c>
      <c r="BH115" s="24">
        <f t="shared" si="159"/>
        <v>0.16466676001799088</v>
      </c>
      <c r="BI115" s="24">
        <f t="shared" si="160"/>
        <v>0.58103478239905459</v>
      </c>
      <c r="BJ115" s="24">
        <f t="shared" si="161"/>
        <v>0.29897633861474826</v>
      </c>
      <c r="BK115" s="136">
        <f t="shared" si="166"/>
        <v>0.43193421401042276</v>
      </c>
      <c r="BL115" s="136">
        <f t="shared" si="166"/>
        <v>0.43210808164074377</v>
      </c>
      <c r="BM115" s="136">
        <f t="shared" si="166"/>
        <v>0.4327463965190238</v>
      </c>
      <c r="BN115" s="136">
        <f t="shared" si="166"/>
        <v>0.43509143995353095</v>
      </c>
      <c r="BO115" s="136">
        <f t="shared" si="166"/>
        <v>0.44372880118983982</v>
      </c>
      <c r="BP115" s="136">
        <f t="shared" si="166"/>
        <v>0.47585805335384568</v>
      </c>
      <c r="BQ115" s="136">
        <f t="shared" si="166"/>
        <v>0.60067427302881504</v>
      </c>
      <c r="BR115" s="136">
        <f t="shared" si="162"/>
        <v>-4.9063268984617752</v>
      </c>
      <c r="BS115" s="136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</row>
    <row r="116" spans="1:104" s="129" customFormat="1" ht="12.95" customHeight="1" x14ac:dyDescent="0.2">
      <c r="A116" s="129" t="s">
        <v>640</v>
      </c>
      <c r="B116" s="131"/>
      <c r="C116" s="130">
        <v>42157.341999999997</v>
      </c>
      <c r="D116" s="130"/>
      <c r="E116" s="129">
        <f>(C116-C$7)/C$8</f>
        <v>8994.9971750091318</v>
      </c>
      <c r="F116" s="199">
        <f>ROUND(2*E116,0)/2</f>
        <v>8995</v>
      </c>
      <c r="G116" s="130">
        <f>C116-(C$7+F116*C$8)</f>
        <v>-6.7049999779555947E-4</v>
      </c>
      <c r="I116" s="129">
        <f>G116</f>
        <v>-6.7049999779555947E-4</v>
      </c>
      <c r="K116" s="199"/>
      <c r="O116" s="199"/>
      <c r="P116" s="199">
        <f>+D$11+D$12*F116+D$13*F116^2</f>
        <v>-1.6693089209302437E-4</v>
      </c>
      <c r="Q116" s="201">
        <f>+C116-15018.5</f>
        <v>27138.841999999997</v>
      </c>
      <c r="S116" s="131">
        <v>0.1</v>
      </c>
      <c r="U116" s="202">
        <f>+$C116-15018.5</f>
        <v>27138.841999999997</v>
      </c>
      <c r="Z116" s="24">
        <f>$F116</f>
        <v>8995</v>
      </c>
      <c r="AA116" s="136">
        <f>AB$3+AB$4*Z116+AB$5*Z116^2+AH116</f>
        <v>-1.8922782051152818E-3</v>
      </c>
      <c r="AB116" s="136">
        <f>+$G116-AH116</f>
        <v>1.0548473152266981E-3</v>
      </c>
      <c r="AC116" s="136">
        <f>IF(S116&gt;0,G116-AA116,-9999)</f>
        <v>1.2217782073197223E-3</v>
      </c>
      <c r="AD116" s="136"/>
      <c r="AE116" s="136">
        <f>+(G116-AA116)^2*$S116</f>
        <v>1.4927419878813946E-7</v>
      </c>
      <c r="AF116" s="24"/>
      <c r="AG116" s="203"/>
      <c r="AH116" s="24">
        <f>$AB$6*($AB$11/AI116*AJ116+$AB$12)</f>
        <v>-1.7253473130222575E-3</v>
      </c>
      <c r="AI116" s="24">
        <f>1+$AB$7*COS(AL116)</f>
        <v>1.250634675247194</v>
      </c>
      <c r="AJ116" s="24">
        <f>SIN(AL116+RADIANS($AB$9))</f>
        <v>-7.8397607591179121E-3</v>
      </c>
      <c r="AK116" s="24">
        <f>$AB$7*SIN(AL116)</f>
        <v>0.16487043265465659</v>
      </c>
      <c r="AL116" s="24">
        <f>2*ATAN(AM116)</f>
        <v>0.5818471929353326</v>
      </c>
      <c r="AM116" s="24">
        <f>SQRT((1+$AB$7)/(1-$AB$7))*TAN(AN116/2)</f>
        <v>0.29941890706509189</v>
      </c>
      <c r="AN116" s="136">
        <f>$AU116+$AB$7*SIN(AO116)</f>
        <v>0.4325538584141887</v>
      </c>
      <c r="AO116" s="136">
        <f>$AU116+$AB$7*SIN(AP116)</f>
        <v>0.43251509458883497</v>
      </c>
      <c r="AP116" s="136">
        <f>$AU116+$AB$7*SIN(AQ116)</f>
        <v>0.4323727810556417</v>
      </c>
      <c r="AQ116" s="136">
        <f>$AU116+$AB$7*SIN(AR116)</f>
        <v>0.43185038584977786</v>
      </c>
      <c r="AR116" s="136">
        <f>$AU116+$AB$7*SIN(AS116)</f>
        <v>0.4299338878190464</v>
      </c>
      <c r="AS116" s="136">
        <f>$AU116+$AB$7*SIN(AT116)</f>
        <v>0.42291720409434058</v>
      </c>
      <c r="AT116" s="136">
        <f>$AU116+$AB$7*SIN(AU116)</f>
        <v>0.39741210876269378</v>
      </c>
      <c r="AU116" s="136">
        <f>RADIANS($AB$9)+$AB$18*(F116-AB$15)</f>
        <v>0.30680717350674858</v>
      </c>
      <c r="AV116" s="136"/>
      <c r="AW116" s="24">
        <f t="shared" si="152"/>
        <v>8995</v>
      </c>
      <c r="AX116" s="136">
        <f t="shared" si="153"/>
        <v>-1.8915212107521078E-3</v>
      </c>
      <c r="AY116" s="136">
        <f t="shared" si="154"/>
        <v>1.2210212129565483E-3</v>
      </c>
      <c r="AZ116" s="136">
        <f t="shared" si="163"/>
        <v>1.2210212129565483E-3</v>
      </c>
      <c r="BA116" s="136"/>
      <c r="BB116" s="136">
        <f t="shared" si="155"/>
        <v>3.57785249072512E-7</v>
      </c>
      <c r="BC116" s="24"/>
      <c r="BD116" s="203"/>
      <c r="BE116" s="24">
        <f t="shared" si="156"/>
        <v>-1.7245903186590833E-3</v>
      </c>
      <c r="BF116" s="24">
        <f t="shared" si="157"/>
        <v>1.2506175034713809</v>
      </c>
      <c r="BG116" s="24">
        <f t="shared" si="158"/>
        <v>-7.7356190057238094E-3</v>
      </c>
      <c r="BH116" s="24">
        <f t="shared" si="159"/>
        <v>0.1648965340865973</v>
      </c>
      <c r="BI116" s="24">
        <f t="shared" si="160"/>
        <v>0.58195133784691722</v>
      </c>
      <c r="BJ116" s="24">
        <f t="shared" si="161"/>
        <v>0.29947564878886562</v>
      </c>
      <c r="BK116" s="136">
        <f t="shared" si="166"/>
        <v>0.43263329695670549</v>
      </c>
      <c r="BL116" s="136">
        <f t="shared" si="166"/>
        <v>0.43280676632893533</v>
      </c>
      <c r="BM116" s="136">
        <f t="shared" si="166"/>
        <v>0.43344382450750774</v>
      </c>
      <c r="BN116" s="136">
        <f t="shared" si="166"/>
        <v>0.4357850061415976</v>
      </c>
      <c r="BO116" s="136">
        <f t="shared" si="166"/>
        <v>0.44441093443147728</v>
      </c>
      <c r="BP116" s="136">
        <f t="shared" si="166"/>
        <v>0.4765082509513745</v>
      </c>
      <c r="BQ116" s="136">
        <f t="shared" si="166"/>
        <v>0.60124582434797857</v>
      </c>
      <c r="BR116" s="136">
        <f t="shared" si="162"/>
        <v>-4.9052380952719288</v>
      </c>
      <c r="BS116" s="136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</row>
    <row r="117" spans="1:104" s="129" customFormat="1" ht="12.95" customHeight="1" x14ac:dyDescent="0.2">
      <c r="A117" s="129" t="s">
        <v>640</v>
      </c>
      <c r="B117" s="131"/>
      <c r="C117" s="130">
        <v>42158.529000000002</v>
      </c>
      <c r="D117" s="130"/>
      <c r="E117" s="129">
        <f>(C117-C$7)/C$8</f>
        <v>8999.9983146959985</v>
      </c>
      <c r="F117" s="199">
        <f>ROUND(2*E117,0)/2</f>
        <v>9000</v>
      </c>
      <c r="G117" s="130">
        <f>C117-(C$7+F117*C$8)</f>
        <v>-3.9999999717110768E-4</v>
      </c>
      <c r="I117" s="129">
        <f>G117</f>
        <v>-3.9999999717110768E-4</v>
      </c>
      <c r="K117" s="199"/>
      <c r="O117" s="199"/>
      <c r="P117" s="199">
        <f>+D$11+D$12*F117+D$13*F117^2</f>
        <v>-1.7160119209302493E-4</v>
      </c>
      <c r="Q117" s="201">
        <f>+C117-15018.5</f>
        <v>27140.029000000002</v>
      </c>
      <c r="S117" s="131">
        <v>0.1</v>
      </c>
      <c r="U117" s="202">
        <f>+$C117-15018.5</f>
        <v>27140.029000000002</v>
      </c>
      <c r="Z117" s="24">
        <f>$F117</f>
        <v>9000</v>
      </c>
      <c r="AA117" s="136">
        <f>AB$3+AB$4*Z117+AB$5*Z117^2+AH117</f>
        <v>-1.8886195902402792E-3</v>
      </c>
      <c r="AB117" s="136">
        <f>+$G117-AH117</f>
        <v>1.3170184009761465E-3</v>
      </c>
      <c r="AC117" s="136">
        <f>IF(S117&gt;0,G117-AA117,-9999)</f>
        <v>1.4886195930691715E-3</v>
      </c>
      <c r="AD117" s="136"/>
      <c r="AE117" s="136">
        <f>+(G117-AA117)^2*$S117</f>
        <v>2.2159882928694259E-7</v>
      </c>
      <c r="AF117" s="24"/>
      <c r="AG117" s="203"/>
      <c r="AH117" s="24">
        <f>$AB$6*($AB$11/AI117*AJ117+$AB$12)</f>
        <v>-1.7170183981472542E-3</v>
      </c>
      <c r="AI117" s="24">
        <f>1+$AB$7*COS(AL117)</f>
        <v>1.2504456179102561</v>
      </c>
      <c r="AJ117" s="24">
        <f>SIN(AL117+RADIANS($AB$9))</f>
        <v>-6.6940860571815678E-3</v>
      </c>
      <c r="AK117" s="24">
        <f>$AB$7*SIN(AL117)</f>
        <v>0.16515747778877582</v>
      </c>
      <c r="AL117" s="24">
        <f>2*ATAN(AM117)</f>
        <v>0.58299289795163478</v>
      </c>
      <c r="AM117" s="24">
        <f>SQRT((1+$AB$7)/(1-$AB$7))*TAN(AN117/2)</f>
        <v>0.30004322391699528</v>
      </c>
      <c r="AN117" s="136">
        <f>$AU117+$AB$7*SIN(AO117)</f>
        <v>0.43342782708239225</v>
      </c>
      <c r="AO117" s="136">
        <f>$AU117+$AB$7*SIN(AP117)</f>
        <v>0.43338907227304119</v>
      </c>
      <c r="AP117" s="136">
        <f>$AU117+$AB$7*SIN(AQ117)</f>
        <v>0.43324673436581057</v>
      </c>
      <c r="AQ117" s="136">
        <f>$AU117+$AB$7*SIN(AR117)</f>
        <v>0.43272403885403266</v>
      </c>
      <c r="AR117" s="136">
        <f>$AU117+$AB$7*SIN(AS117)</f>
        <v>0.43080566873845655</v>
      </c>
      <c r="AS117" s="136">
        <f>$AU117+$AB$7*SIN(AT117)</f>
        <v>0.42377936083548728</v>
      </c>
      <c r="AT117" s="136">
        <f>$AU117+$AB$7*SIN(AU117)</f>
        <v>0.39822993897633746</v>
      </c>
      <c r="AU117" s="136">
        <f>RADIANS($AB$9)+$AB$18*(F117-AB$15)</f>
        <v>0.30744314115114069</v>
      </c>
      <c r="AV117" s="136"/>
      <c r="AW117" s="24">
        <f t="shared" si="152"/>
        <v>9000</v>
      </c>
      <c r="AX117" s="136">
        <f t="shared" si="153"/>
        <v>-1.8878647030172303E-3</v>
      </c>
      <c r="AY117" s="136">
        <f t="shared" si="154"/>
        <v>1.4878647058461226E-3</v>
      </c>
      <c r="AZ117" s="136">
        <f t="shared" si="163"/>
        <v>1.4878647058461226E-3</v>
      </c>
      <c r="BA117" s="136"/>
      <c r="BB117" s="136">
        <f t="shared" si="155"/>
        <v>3.5640331368983352E-7</v>
      </c>
      <c r="BC117" s="24"/>
      <c r="BD117" s="203"/>
      <c r="BE117" s="24">
        <f t="shared" si="156"/>
        <v>-1.7162635109242053E-3</v>
      </c>
      <c r="BF117" s="24">
        <f t="shared" si="157"/>
        <v>1.2504284694262817</v>
      </c>
      <c r="BG117" s="24">
        <f t="shared" si="158"/>
        <v>-6.5902654117701862E-3</v>
      </c>
      <c r="BH117" s="24">
        <f t="shared" si="159"/>
        <v>0.16518347889789076</v>
      </c>
      <c r="BI117" s="24">
        <f t="shared" si="160"/>
        <v>0.5830967208873743</v>
      </c>
      <c r="BJ117" s="24">
        <f t="shared" si="161"/>
        <v>0.30009980964477279</v>
      </c>
      <c r="BK117" s="136">
        <f t="shared" si="166"/>
        <v>0.43350703200429808</v>
      </c>
      <c r="BL117" s="136">
        <f t="shared" si="166"/>
        <v>0.43368000373008175</v>
      </c>
      <c r="BM117" s="136">
        <f t="shared" si="166"/>
        <v>0.4343154909414908</v>
      </c>
      <c r="BN117" s="136">
        <f t="shared" si="166"/>
        <v>0.43665184293907577</v>
      </c>
      <c r="BO117" s="136">
        <f t="shared" si="166"/>
        <v>0.44526346605174172</v>
      </c>
      <c r="BP117" s="136">
        <f t="shared" si="166"/>
        <v>0.47732079860965304</v>
      </c>
      <c r="BQ117" s="136">
        <f t="shared" si="166"/>
        <v>0.60195977263001654</v>
      </c>
      <c r="BR117" s="136">
        <f t="shared" si="162"/>
        <v>-4.9038770912846212</v>
      </c>
      <c r="BS117" s="136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</row>
    <row r="118" spans="1:104" s="129" customFormat="1" ht="12.95" customHeight="1" x14ac:dyDescent="0.2">
      <c r="A118" s="129" t="s">
        <v>640</v>
      </c>
      <c r="B118" s="131" t="s">
        <v>646</v>
      </c>
      <c r="C118" s="130">
        <v>42177.398999999998</v>
      </c>
      <c r="D118" s="130"/>
      <c r="E118" s="129">
        <f>(C118-C$7)/C$8</f>
        <v>9079.502531958633</v>
      </c>
      <c r="F118" s="199">
        <f>ROUND(2*E118,0)/2</f>
        <v>9079.5</v>
      </c>
      <c r="G118" s="130">
        <f>C118-(C$7+F118*C$8)</f>
        <v>6.0094999935245141E-4</v>
      </c>
      <c r="I118" s="129">
        <f>G118</f>
        <v>6.0094999935245141E-4</v>
      </c>
      <c r="K118" s="199"/>
      <c r="O118" s="199"/>
      <c r="P118" s="199">
        <f>+D$11+D$12*F118+D$13*F118^2</f>
        <v>-2.4577834909302585E-4</v>
      </c>
      <c r="Q118" s="201">
        <f>+C118-15018.5</f>
        <v>27158.898999999998</v>
      </c>
      <c r="S118" s="131">
        <v>0.1</v>
      </c>
      <c r="U118" s="202">
        <f>+$C118-15018.5</f>
        <v>27158.898999999998</v>
      </c>
      <c r="Z118" s="24">
        <f>$F118</f>
        <v>9079.5</v>
      </c>
      <c r="AA118" s="136">
        <f>AB$3+AB$4*Z118+AB$5*Z118^2+AH118</f>
        <v>-1.8303657814279244E-3</v>
      </c>
      <c r="AB118" s="136">
        <f>+$G118-AH118</f>
        <v>2.1855374316873499E-3</v>
      </c>
      <c r="AC118" s="136">
        <f>IF(S118&gt;0,G118-AA118,-9999)</f>
        <v>2.431315780780376E-3</v>
      </c>
      <c r="AD118" s="136"/>
      <c r="AE118" s="136">
        <f>+(G118-AA118)^2*$S118</f>
        <v>5.9112964258716895E-7</v>
      </c>
      <c r="AF118" s="24"/>
      <c r="AG118" s="203"/>
      <c r="AH118" s="24">
        <f>$AB$6*($AB$11/AI118*AJ118+$AB$12)</f>
        <v>-1.5845874323348985E-3</v>
      </c>
      <c r="AI118" s="24">
        <f>1+$AB$7*COS(AL118)</f>
        <v>1.2474035529959173</v>
      </c>
      <c r="AJ118" s="24">
        <f>SIN(AL118+RADIANS($AB$9))</f>
        <v>1.1475480232566141E-2</v>
      </c>
      <c r="AK118" s="24">
        <f>$AB$7*SIN(AL118)</f>
        <v>0.16968052912752343</v>
      </c>
      <c r="AL118" s="24">
        <f>2*ATAN(AM118)</f>
        <v>0.6011627661131137</v>
      </c>
      <c r="AM118" s="24">
        <f>SQRT((1+$AB$7)/(1-$AB$7))*TAN(AN118/2)</f>
        <v>0.30997337923524393</v>
      </c>
      <c r="AN118" s="136">
        <f>$AU118+$AB$7*SIN(AO118)</f>
        <v>0.44730605740017659</v>
      </c>
      <c r="AO118" s="136">
        <f>$AU118+$AB$7*SIN(AP118)</f>
        <v>0.44726749340941607</v>
      </c>
      <c r="AP118" s="136">
        <f>$AU118+$AB$7*SIN(AQ118)</f>
        <v>0.44712492726239361</v>
      </c>
      <c r="AQ118" s="136">
        <f>$AU118+$AB$7*SIN(AR118)</f>
        <v>0.44659796300169075</v>
      </c>
      <c r="AR118" s="136">
        <f>$AU118+$AB$7*SIN(AS118)</f>
        <v>0.44465130799492736</v>
      </c>
      <c r="AS118" s="136">
        <f>$AU118+$AB$7*SIN(AT118)</f>
        <v>0.43747572780543575</v>
      </c>
      <c r="AT118" s="136">
        <f>$AU118+$AB$7*SIN(AU118)</f>
        <v>0.41122845693213805</v>
      </c>
      <c r="AU118" s="136">
        <f>RADIANS($AB$9)+$AB$18*(F118-AB$15)</f>
        <v>0.31755502669697488</v>
      </c>
      <c r="AV118" s="136"/>
      <c r="AW118" s="24">
        <f t="shared" si="152"/>
        <v>9079.5</v>
      </c>
      <c r="AX118" s="136">
        <f t="shared" si="153"/>
        <v>-1.829644436350201E-3</v>
      </c>
      <c r="AY118" s="136">
        <f t="shared" si="154"/>
        <v>2.4305944357026522E-3</v>
      </c>
      <c r="AZ118" s="136">
        <f t="shared" si="163"/>
        <v>2.4305944357026522E-3</v>
      </c>
      <c r="BA118" s="136"/>
      <c r="BB118" s="136">
        <f t="shared" si="155"/>
        <v>3.3475987634672451E-7</v>
      </c>
      <c r="BC118" s="24"/>
      <c r="BD118" s="203"/>
      <c r="BE118" s="24">
        <f t="shared" si="156"/>
        <v>-1.5838660872571752E-3</v>
      </c>
      <c r="BF118" s="24">
        <f t="shared" si="157"/>
        <v>1.2473867990369447</v>
      </c>
      <c r="BG118" s="24">
        <f t="shared" si="158"/>
        <v>1.1574204821946096E-2</v>
      </c>
      <c r="BH118" s="24">
        <f t="shared" si="159"/>
        <v>0.16970495473690303</v>
      </c>
      <c r="BI118" s="24">
        <f t="shared" si="160"/>
        <v>0.60126149725958566</v>
      </c>
      <c r="BJ118" s="24">
        <f t="shared" si="161"/>
        <v>0.3100274888533604</v>
      </c>
      <c r="BK118" s="136">
        <f t="shared" si="166"/>
        <v>0.44738156154899617</v>
      </c>
      <c r="BL118" s="136">
        <f t="shared" si="166"/>
        <v>0.44754665083939521</v>
      </c>
      <c r="BM118" s="136">
        <f t="shared" si="166"/>
        <v>0.44815715698181458</v>
      </c>
      <c r="BN118" s="136">
        <f t="shared" si="166"/>
        <v>0.45041639080060081</v>
      </c>
      <c r="BO118" s="136">
        <f t="shared" si="166"/>
        <v>0.45879853789063313</v>
      </c>
      <c r="BP118" s="136">
        <f t="shared" si="166"/>
        <v>0.4902106078728995</v>
      </c>
      <c r="BQ118" s="136">
        <f t="shared" si="166"/>
        <v>0.6132381605895072</v>
      </c>
      <c r="BR118" s="136">
        <f t="shared" si="162"/>
        <v>-4.8822371278864258</v>
      </c>
      <c r="BS118" s="136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</row>
    <row r="119" spans="1:104" s="129" customFormat="1" ht="12.95" customHeight="1" x14ac:dyDescent="0.2">
      <c r="A119" s="129" t="s">
        <v>640</v>
      </c>
      <c r="B119" s="131" t="s">
        <v>646</v>
      </c>
      <c r="C119" s="130">
        <v>42177.4</v>
      </c>
      <c r="D119" s="130"/>
      <c r="E119" s="129">
        <f>(C119-C$7)/C$8</f>
        <v>9079.506745218705</v>
      </c>
      <c r="F119" s="199">
        <f>ROUND(2*E119,0)/2</f>
        <v>9079.5</v>
      </c>
      <c r="G119" s="130">
        <f>C119-(C$7+F119*C$8)</f>
        <v>1.600950003194157E-3</v>
      </c>
      <c r="I119" s="129">
        <f>G119</f>
        <v>1.600950003194157E-3</v>
      </c>
      <c r="K119" s="199"/>
      <c r="O119" s="199"/>
      <c r="P119" s="199">
        <f>+D$11+D$12*F119+D$13*F119^2</f>
        <v>-2.4577834909302585E-4</v>
      </c>
      <c r="Q119" s="201">
        <f>+C119-15018.5</f>
        <v>27158.9</v>
      </c>
      <c r="S119" s="131">
        <v>0.1</v>
      </c>
      <c r="U119" s="202">
        <f>+$C119-15018.5</f>
        <v>27158.9</v>
      </c>
      <c r="Z119" s="24">
        <f>$F119</f>
        <v>9079.5</v>
      </c>
      <c r="AA119" s="136">
        <f>AB$3+AB$4*Z119+AB$5*Z119^2+AH119</f>
        <v>-1.8303657814279244E-3</v>
      </c>
      <c r="AB119" s="136">
        <f>+$G119-AH119</f>
        <v>3.1855374355290555E-3</v>
      </c>
      <c r="AC119" s="136">
        <f>IF(S119&gt;0,G119-AA119,-9999)</f>
        <v>3.4313157846220816E-3</v>
      </c>
      <c r="AD119" s="136"/>
      <c r="AE119" s="136">
        <f>+(G119-AA119)^2*$S119</f>
        <v>1.1773928013796651E-6</v>
      </c>
      <c r="AF119" s="24"/>
      <c r="AG119" s="203"/>
      <c r="AH119" s="24">
        <f>$AB$6*($AB$11/AI119*AJ119+$AB$12)</f>
        <v>-1.5845874323348985E-3</v>
      </c>
      <c r="AI119" s="24">
        <f>1+$AB$7*COS(AL119)</f>
        <v>1.2474035529959173</v>
      </c>
      <c r="AJ119" s="24">
        <f>SIN(AL119+RADIANS($AB$9))</f>
        <v>1.1475480232566141E-2</v>
      </c>
      <c r="AK119" s="24">
        <f>$AB$7*SIN(AL119)</f>
        <v>0.16968052912752343</v>
      </c>
      <c r="AL119" s="24">
        <f>2*ATAN(AM119)</f>
        <v>0.6011627661131137</v>
      </c>
      <c r="AM119" s="24">
        <f>SQRT((1+$AB$7)/(1-$AB$7))*TAN(AN119/2)</f>
        <v>0.30997337923524393</v>
      </c>
      <c r="AN119" s="136">
        <f>$AU119+$AB$7*SIN(AO119)</f>
        <v>0.44730605740017659</v>
      </c>
      <c r="AO119" s="136">
        <f>$AU119+$AB$7*SIN(AP119)</f>
        <v>0.44726749340941607</v>
      </c>
      <c r="AP119" s="136">
        <f>$AU119+$AB$7*SIN(AQ119)</f>
        <v>0.44712492726239361</v>
      </c>
      <c r="AQ119" s="136">
        <f>$AU119+$AB$7*SIN(AR119)</f>
        <v>0.44659796300169075</v>
      </c>
      <c r="AR119" s="136">
        <f>$AU119+$AB$7*SIN(AS119)</f>
        <v>0.44465130799492736</v>
      </c>
      <c r="AS119" s="136">
        <f>$AU119+$AB$7*SIN(AT119)</f>
        <v>0.43747572780543575</v>
      </c>
      <c r="AT119" s="136">
        <f>$AU119+$AB$7*SIN(AU119)</f>
        <v>0.41122845693213805</v>
      </c>
      <c r="AU119" s="136">
        <f>RADIANS($AB$9)+$AB$18*(F119-AB$15)</f>
        <v>0.31755502669697488</v>
      </c>
      <c r="AV119" s="136"/>
      <c r="AW119" s="24">
        <f t="shared" si="152"/>
        <v>9079.5</v>
      </c>
      <c r="AX119" s="136">
        <f t="shared" si="153"/>
        <v>-1.829644436350201E-3</v>
      </c>
      <c r="AY119" s="136">
        <f t="shared" si="154"/>
        <v>3.4305944395443579E-3</v>
      </c>
      <c r="AZ119" s="136">
        <f t="shared" si="163"/>
        <v>3.4305944395443579E-3</v>
      </c>
      <c r="BA119" s="136"/>
      <c r="BB119" s="136">
        <f t="shared" si="155"/>
        <v>3.3475987634672451E-7</v>
      </c>
      <c r="BC119" s="24"/>
      <c r="BD119" s="203"/>
      <c r="BE119" s="24">
        <f t="shared" si="156"/>
        <v>-1.5838660872571752E-3</v>
      </c>
      <c r="BF119" s="24">
        <f t="shared" si="157"/>
        <v>1.2473867990369447</v>
      </c>
      <c r="BG119" s="24">
        <f t="shared" si="158"/>
        <v>1.1574204821946096E-2</v>
      </c>
      <c r="BH119" s="24">
        <f t="shared" si="159"/>
        <v>0.16970495473690303</v>
      </c>
      <c r="BI119" s="24">
        <f t="shared" si="160"/>
        <v>0.60126149725958566</v>
      </c>
      <c r="BJ119" s="24">
        <f t="shared" si="161"/>
        <v>0.3100274888533604</v>
      </c>
      <c r="BK119" s="136">
        <f t="shared" si="166"/>
        <v>0.44738156154899617</v>
      </c>
      <c r="BL119" s="136">
        <f t="shared" si="166"/>
        <v>0.44754665083939521</v>
      </c>
      <c r="BM119" s="136">
        <f t="shared" si="166"/>
        <v>0.44815715698181458</v>
      </c>
      <c r="BN119" s="136">
        <f t="shared" si="166"/>
        <v>0.45041639080060081</v>
      </c>
      <c r="BO119" s="136">
        <f t="shared" si="166"/>
        <v>0.45879853789063313</v>
      </c>
      <c r="BP119" s="136">
        <f t="shared" si="166"/>
        <v>0.4902106078728995</v>
      </c>
      <c r="BQ119" s="136">
        <f t="shared" si="166"/>
        <v>0.6132381605895072</v>
      </c>
      <c r="BR119" s="136">
        <f t="shared" si="162"/>
        <v>-4.8822371278864258</v>
      </c>
      <c r="BS119" s="136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</row>
    <row r="120" spans="1:104" s="129" customFormat="1" ht="12.95" customHeight="1" x14ac:dyDescent="0.2">
      <c r="A120" s="129" t="s">
        <v>640</v>
      </c>
      <c r="B120" s="131" t="s">
        <v>646</v>
      </c>
      <c r="C120" s="130">
        <v>42187.368000000002</v>
      </c>
      <c r="D120" s="130"/>
      <c r="E120" s="129">
        <f>(C120-C$7)/C$8</f>
        <v>9121.5045214600505</v>
      </c>
      <c r="F120" s="199">
        <f>ROUND(2*E120,0)/2</f>
        <v>9121.5</v>
      </c>
      <c r="G120" s="130">
        <f>C120-(C$7+F120*C$8)</f>
        <v>1.073150007869117E-3</v>
      </c>
      <c r="I120" s="129">
        <f>G120</f>
        <v>1.073150007869117E-3</v>
      </c>
      <c r="K120" s="199"/>
      <c r="O120" s="199"/>
      <c r="P120" s="199">
        <f>+D$11+D$12*F120+D$13*F120^2</f>
        <v>-2.8490504509302524E-4</v>
      </c>
      <c r="Q120" s="201">
        <f>+C120-15018.5</f>
        <v>27168.868000000002</v>
      </c>
      <c r="S120" s="131">
        <v>0.1</v>
      </c>
      <c r="U120" s="202">
        <f>+$C120-15018.5</f>
        <v>27168.868000000002</v>
      </c>
      <c r="Z120" s="24">
        <f>$F120</f>
        <v>9121.5</v>
      </c>
      <c r="AA120" s="136">
        <f>AB$3+AB$4*Z120+AB$5*Z120^2+AH120</f>
        <v>-1.799535502080439E-3</v>
      </c>
      <c r="AB120" s="136">
        <f>+$G120-AH120</f>
        <v>2.5877804648565305E-3</v>
      </c>
      <c r="AC120" s="136">
        <f>IF(S120&gt;0,G120-AA120,-9999)</f>
        <v>2.8726855099495559E-3</v>
      </c>
      <c r="AD120" s="136"/>
      <c r="AE120" s="136">
        <f>+(G120-AA120)^2*$S120</f>
        <v>8.252322039074141E-7</v>
      </c>
      <c r="AF120" s="24"/>
      <c r="AG120" s="203"/>
      <c r="AH120" s="24">
        <f>$AB$6*($AB$11/AI120*AJ120+$AB$12)</f>
        <v>-1.5146304569874137E-3</v>
      </c>
      <c r="AI120" s="24">
        <f>1+$AB$7*COS(AL120)</f>
        <v>1.2457695721973834</v>
      </c>
      <c r="AJ120" s="24">
        <f>SIN(AL120+RADIANS($AB$9))</f>
        <v>2.1037401322385713E-2</v>
      </c>
      <c r="AK120" s="24">
        <f>$AB$7*SIN(AL120)</f>
        <v>0.1720387089637537</v>
      </c>
      <c r="AL120" s="24">
        <f>2*ATAN(AM120)</f>
        <v>0.61072598739757</v>
      </c>
      <c r="AM120" s="24">
        <f>SQRT((1+$AB$7)/(1-$AB$7))*TAN(AN120/2)</f>
        <v>0.31522224346639471</v>
      </c>
      <c r="AN120" s="136">
        <f>$AU120+$AB$7*SIN(AO120)</f>
        <v>0.45462421684597037</v>
      </c>
      <c r="AO120" s="136">
        <f>$AU120+$AB$7*SIN(AP120)</f>
        <v>0.45458578892805379</v>
      </c>
      <c r="AP120" s="136">
        <f>$AU120+$AB$7*SIN(AQ120)</f>
        <v>0.45444322161941486</v>
      </c>
      <c r="AQ120" s="136">
        <f>$AU120+$AB$7*SIN(AR120)</f>
        <v>0.45391438460704259</v>
      </c>
      <c r="AR120" s="136">
        <f>$AU120+$AB$7*SIN(AS120)</f>
        <v>0.45195391411157926</v>
      </c>
      <c r="AS120" s="136">
        <f>$AU120+$AB$7*SIN(AT120)</f>
        <v>0.44470234796954911</v>
      </c>
      <c r="AT120" s="136">
        <f>$AU120+$AB$7*SIN(AU120)</f>
        <v>0.4180917505090021</v>
      </c>
      <c r="AU120" s="136">
        <f>RADIANS($AB$9)+$AB$18*(F120-AB$15)</f>
        <v>0.32289715490986914</v>
      </c>
      <c r="AV120" s="136"/>
      <c r="AW120" s="24">
        <f t="shared" si="152"/>
        <v>9121.5</v>
      </c>
      <c r="AX120" s="136">
        <f t="shared" si="153"/>
        <v>-1.7988318789735184E-3</v>
      </c>
      <c r="AY120" s="136">
        <f t="shared" si="154"/>
        <v>2.8719818868426354E-3</v>
      </c>
      <c r="AZ120" s="136">
        <f t="shared" si="163"/>
        <v>2.8719818868426354E-3</v>
      </c>
      <c r="BA120" s="136"/>
      <c r="BB120" s="136">
        <f t="shared" si="155"/>
        <v>3.2357961288113991E-7</v>
      </c>
      <c r="BC120" s="24"/>
      <c r="BD120" s="203"/>
      <c r="BE120" s="24">
        <f t="shared" si="156"/>
        <v>-1.5139268338804932E-3</v>
      </c>
      <c r="BF120" s="24">
        <f t="shared" si="157"/>
        <v>1.2457530440973184</v>
      </c>
      <c r="BG120" s="24">
        <f t="shared" si="158"/>
        <v>2.11334453570204E-2</v>
      </c>
      <c r="BH120" s="24">
        <f t="shared" si="159"/>
        <v>0.17206231812021344</v>
      </c>
      <c r="BI120" s="24">
        <f t="shared" si="160"/>
        <v>0.61082205278971646</v>
      </c>
      <c r="BJ120" s="24">
        <f t="shared" si="161"/>
        <v>0.31527504973390752</v>
      </c>
      <c r="BK120" s="136">
        <f t="shared" si="166"/>
        <v>0.45469777872564676</v>
      </c>
      <c r="BL120" s="136">
        <f t="shared" si="166"/>
        <v>0.45485873070537602</v>
      </c>
      <c r="BM120" s="136">
        <f t="shared" si="166"/>
        <v>0.45545604920366117</v>
      </c>
      <c r="BN120" s="136">
        <f t="shared" si="166"/>
        <v>0.45767432458996626</v>
      </c>
      <c r="BO120" s="136">
        <f t="shared" si="166"/>
        <v>0.46593377299434585</v>
      </c>
      <c r="BP120" s="136">
        <f t="shared" si="166"/>
        <v>0.49699782654350344</v>
      </c>
      <c r="BQ120" s="136">
        <f t="shared" si="166"/>
        <v>0.61914068988638438</v>
      </c>
      <c r="BR120" s="136">
        <f t="shared" si="162"/>
        <v>-4.8708046943930396</v>
      </c>
      <c r="BS120" s="136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</row>
    <row r="121" spans="1:104" s="129" customFormat="1" ht="12.95" customHeight="1" x14ac:dyDescent="0.2">
      <c r="A121" s="129" t="s">
        <v>640</v>
      </c>
      <c r="B121" s="131"/>
      <c r="C121" s="130">
        <v>42193.413999999997</v>
      </c>
      <c r="D121" s="130"/>
      <c r="E121" s="129">
        <f>(C121-C$7)/C$8</f>
        <v>9146.9778917605054</v>
      </c>
      <c r="F121" s="199">
        <f>ROUND(2*E121,0)/2</f>
        <v>9147</v>
      </c>
      <c r="G121" s="130">
        <f>C121-(C$7+F121*C$8)</f>
        <v>-5.2473000032478012E-3</v>
      </c>
      <c r="I121" s="129">
        <f>G121</f>
        <v>-5.2473000032478012E-3</v>
      </c>
      <c r="K121" s="199"/>
      <c r="O121" s="199"/>
      <c r="P121" s="199">
        <f>+D$11+D$12*F121+D$13*F121^2</f>
        <v>-3.0863988409302544E-4</v>
      </c>
      <c r="Q121" s="201">
        <f>+C121-15018.5</f>
        <v>27174.913999999997</v>
      </c>
      <c r="S121" s="131">
        <v>0.1</v>
      </c>
      <c r="U121" s="202">
        <f>+$C121-15018.5</f>
        <v>27174.913999999997</v>
      </c>
      <c r="Z121" s="24">
        <f>$F121</f>
        <v>9147</v>
      </c>
      <c r="AA121" s="136">
        <f>AB$3+AB$4*Z121+AB$5*Z121^2+AH121</f>
        <v>-1.7808015848018955E-3</v>
      </c>
      <c r="AB121" s="136">
        <f>+$G121-AH121</f>
        <v>-3.7751383025389313E-3</v>
      </c>
      <c r="AC121" s="136">
        <f>IF(S121&gt;0,G121-AA121,-9999)</f>
        <v>-3.4664984184459057E-3</v>
      </c>
      <c r="AD121" s="136"/>
      <c r="AE121" s="136">
        <f>+(G121-AA121)^2*$S121</f>
        <v>1.2016611285087967E-6</v>
      </c>
      <c r="AF121" s="24"/>
      <c r="AG121" s="203"/>
      <c r="AH121" s="24">
        <f>$AB$6*($AB$11/AI121*AJ121+$AB$12)</f>
        <v>-1.4721617007088701E-3</v>
      </c>
      <c r="AI121" s="24">
        <f>1+$AB$7*COS(AL121)</f>
        <v>1.244768665124468</v>
      </c>
      <c r="AJ121" s="24">
        <f>SIN(AL121+RADIANS($AB$9))</f>
        <v>2.682970520247482E-2</v>
      </c>
      <c r="AK121" s="24">
        <f>$AB$7*SIN(AL121)</f>
        <v>0.17345979526445307</v>
      </c>
      <c r="AL121" s="24">
        <f>2*ATAN(AM121)</f>
        <v>0.61651995906817425</v>
      </c>
      <c r="AM121" s="24">
        <f>SQRT((1+$AB$7)/(1-$AB$7))*TAN(AN121/2)</f>
        <v>0.3184100084479366</v>
      </c>
      <c r="AN121" s="136">
        <f>$AU121+$AB$7*SIN(AO121)</f>
        <v>0.45906269032755675</v>
      </c>
      <c r="AO121" s="136">
        <f>$AU121+$AB$7*SIN(AP121)</f>
        <v>0.45902435659777013</v>
      </c>
      <c r="AP121" s="136">
        <f>$AU121+$AB$7*SIN(AQ121)</f>
        <v>0.45888182820077444</v>
      </c>
      <c r="AQ121" s="136">
        <f>$AU121+$AB$7*SIN(AR121)</f>
        <v>0.45835198225926554</v>
      </c>
      <c r="AR121" s="136">
        <f>$AU121+$AB$7*SIN(AS121)</f>
        <v>0.4563835047338442</v>
      </c>
      <c r="AS121" s="136">
        <f>$AU121+$AB$7*SIN(AT121)</f>
        <v>0.44908678323044587</v>
      </c>
      <c r="AT121" s="136">
        <f>$AU121+$AB$7*SIN(AU121)</f>
        <v>0.42225742752569895</v>
      </c>
      <c r="AU121" s="136">
        <f>RADIANS($AB$9)+$AB$18*(F121-AB$15)</f>
        <v>0.32614058989626837</v>
      </c>
      <c r="AV121" s="136"/>
      <c r="AW121" s="24">
        <f t="shared" si="152"/>
        <v>9147</v>
      </c>
      <c r="AX121" s="136">
        <f t="shared" si="153"/>
        <v>-1.7801087113382167E-3</v>
      </c>
      <c r="AY121" s="136">
        <f t="shared" si="154"/>
        <v>-3.4671912919095847E-3</v>
      </c>
      <c r="AZ121" s="136">
        <f t="shared" si="163"/>
        <v>-3.4671912919095847E-3</v>
      </c>
      <c r="BA121" s="136"/>
      <c r="BB121" s="136">
        <f t="shared" si="155"/>
        <v>3.1687870241822068E-7</v>
      </c>
      <c r="BC121" s="24"/>
      <c r="BD121" s="203"/>
      <c r="BE121" s="24">
        <f t="shared" si="156"/>
        <v>-1.4714688272451913E-3</v>
      </c>
      <c r="BF121" s="24">
        <f t="shared" si="157"/>
        <v>1.2447522796593895</v>
      </c>
      <c r="BG121" s="24">
        <f t="shared" si="158"/>
        <v>2.692412739588074E-2</v>
      </c>
      <c r="BH121" s="24">
        <f t="shared" si="159"/>
        <v>0.1734829144369322</v>
      </c>
      <c r="BI121" s="24">
        <f t="shared" si="160"/>
        <v>0.61661441538391848</v>
      </c>
      <c r="BJ121" s="24">
        <f t="shared" si="161"/>
        <v>0.31846202561172149</v>
      </c>
      <c r="BK121" s="136">
        <f t="shared" ref="BK121:BQ130" si="167">$AU121+$AB$7*SIN(BL121)</f>
        <v>0.45913507821614774</v>
      </c>
      <c r="BL121" s="136">
        <f t="shared" si="167"/>
        <v>0.45929352893261055</v>
      </c>
      <c r="BM121" s="136">
        <f t="shared" si="167"/>
        <v>0.45988284860715456</v>
      </c>
      <c r="BN121" s="136">
        <f t="shared" si="167"/>
        <v>0.46207619559215352</v>
      </c>
      <c r="BO121" s="136">
        <f t="shared" si="167"/>
        <v>0.47026068184292857</v>
      </c>
      <c r="BP121" s="136">
        <f t="shared" si="167"/>
        <v>0.50111107951827794</v>
      </c>
      <c r="BQ121" s="136">
        <f t="shared" si="167"/>
        <v>0.62270548264219339</v>
      </c>
      <c r="BR121" s="136">
        <f t="shared" si="162"/>
        <v>-4.8638635740577696</v>
      </c>
      <c r="BS121" s="136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</row>
    <row r="122" spans="1:104" s="129" customFormat="1" ht="12.95" customHeight="1" x14ac:dyDescent="0.2">
      <c r="A122" s="129" t="s">
        <v>641</v>
      </c>
      <c r="B122" s="131" t="s">
        <v>646</v>
      </c>
      <c r="C122" s="130">
        <v>42223.444000000003</v>
      </c>
      <c r="D122" s="130"/>
      <c r="E122" s="129">
        <f>(C122-C$7)/C$8</f>
        <v>9273.5020912516538</v>
      </c>
      <c r="F122" s="199">
        <f>ROUND(2*E122,0)/2</f>
        <v>9273.5</v>
      </c>
      <c r="G122" s="130">
        <f>C122-(C$7+F122*C$8)</f>
        <v>4.9635000323178247E-4</v>
      </c>
      <c r="I122" s="129">
        <f>G122</f>
        <v>4.9635000323178247E-4</v>
      </c>
      <c r="K122" s="199"/>
      <c r="O122" s="199"/>
      <c r="P122" s="199">
        <f>+D$11+D$12*F122+D$13*F122^2</f>
        <v>-4.2615256509302441E-4</v>
      </c>
      <c r="Q122" s="201">
        <f>+C122-15018.5</f>
        <v>27204.944000000003</v>
      </c>
      <c r="S122" s="131">
        <v>0.1</v>
      </c>
      <c r="U122" s="202">
        <f>+$C122-15018.5</f>
        <v>27204.944000000003</v>
      </c>
      <c r="Z122" s="24">
        <f>$F122</f>
        <v>9273.5</v>
      </c>
      <c r="AA122" s="136">
        <f>AB$3+AB$4*Z122+AB$5*Z122^2+AH122</f>
        <v>-1.6877354858223269E-3</v>
      </c>
      <c r="AB122" s="136">
        <f>+$G122-AH122</f>
        <v>1.757932923961085E-3</v>
      </c>
      <c r="AC122" s="136">
        <f>IF(S122&gt;0,G122-AA122,-9999)</f>
        <v>2.1840854890541094E-3</v>
      </c>
      <c r="AD122" s="136"/>
      <c r="AE122" s="136">
        <f>+(G122-AA122)^2*$S122</f>
        <v>4.7702294234967283E-7</v>
      </c>
      <c r="AF122" s="24"/>
      <c r="AG122" s="203"/>
      <c r="AH122" s="24">
        <f>$AB$6*($AB$11/AI122*AJ122+$AB$12)</f>
        <v>-1.2615829207293025E-3</v>
      </c>
      <c r="AI122" s="24">
        <f>1+$AB$7*COS(AL122)</f>
        <v>1.2397076483267653</v>
      </c>
      <c r="AJ122" s="24">
        <f>SIN(AL122+RADIANS($AB$9))</f>
        <v>5.5408106369973155E-2</v>
      </c>
      <c r="AK122" s="24">
        <f>$AB$7*SIN(AL122)</f>
        <v>0.1803891441679677</v>
      </c>
      <c r="AL122" s="24">
        <f>2*ATAN(AM122)</f>
        <v>0.64512353063277172</v>
      </c>
      <c r="AM122" s="24">
        <f>SQRT((1+$AB$7)/(1-$AB$7))*TAN(AN122/2)</f>
        <v>0.33423492279055372</v>
      </c>
      <c r="AN122" s="136">
        <f>$AU122+$AB$7*SIN(AO122)</f>
        <v>0.48102767587495088</v>
      </c>
      <c r="AO122" s="136">
        <f>$AU122+$AB$7*SIN(AP122)</f>
        <v>0.48098993364650278</v>
      </c>
      <c r="AP122" s="136">
        <f>$AU122+$AB$7*SIN(AQ122)</f>
        <v>0.48084803012788957</v>
      </c>
      <c r="AQ122" s="136">
        <f>$AU122+$AB$7*SIN(AR122)</f>
        <v>0.48031459414476585</v>
      </c>
      <c r="AR122" s="136">
        <f>$AU122+$AB$7*SIN(AS122)</f>
        <v>0.47831065417478275</v>
      </c>
      <c r="AS122" s="136">
        <f>$AU122+$AB$7*SIN(AT122)</f>
        <v>0.47080098881952837</v>
      </c>
      <c r="AT122" s="136">
        <f>$AU122+$AB$7*SIN(AU122)</f>
        <v>0.44290731398121652</v>
      </c>
      <c r="AU122" s="136">
        <f>RADIANS($AB$9)+$AB$18*(F122-AB$15)</f>
        <v>0.34223057129938894</v>
      </c>
      <c r="AV122" s="136"/>
      <c r="AW122" s="24">
        <f t="shared" si="152"/>
        <v>9273.5</v>
      </c>
      <c r="AX122" s="136">
        <f t="shared" si="153"/>
        <v>-1.6870956748539069E-3</v>
      </c>
      <c r="AY122" s="136">
        <f t="shared" si="154"/>
        <v>2.1834456780856892E-3</v>
      </c>
      <c r="AZ122" s="136">
        <f t="shared" si="163"/>
        <v>2.1834456780856892E-3</v>
      </c>
      <c r="BA122" s="136"/>
      <c r="BB122" s="136">
        <f t="shared" si="155"/>
        <v>2.8462918161107595E-7</v>
      </c>
      <c r="BC122" s="24"/>
      <c r="BD122" s="203"/>
      <c r="BE122" s="24">
        <f t="shared" si="156"/>
        <v>-1.2609431097608825E-3</v>
      </c>
      <c r="BF122" s="24">
        <f t="shared" si="157"/>
        <v>1.2396920263770426</v>
      </c>
      <c r="BG122" s="24">
        <f t="shared" si="158"/>
        <v>5.5494569534604493E-2</v>
      </c>
      <c r="BH122" s="24">
        <f t="shared" si="159"/>
        <v>0.18040990131161627</v>
      </c>
      <c r="BI122" s="24">
        <f t="shared" si="160"/>
        <v>0.64521012703544312</v>
      </c>
      <c r="BJ122" s="24">
        <f t="shared" si="161"/>
        <v>0.33428305865978708</v>
      </c>
      <c r="BK122" s="136">
        <f t="shared" si="167"/>
        <v>0.48109431112060641</v>
      </c>
      <c r="BL122" s="136">
        <f t="shared" si="167"/>
        <v>0.48124049501202071</v>
      </c>
      <c r="BM122" s="136">
        <f t="shared" si="167"/>
        <v>0.48179028952017461</v>
      </c>
      <c r="BN122" s="136">
        <f t="shared" si="167"/>
        <v>0.48385947295088527</v>
      </c>
      <c r="BO122" s="136">
        <f t="shared" si="167"/>
        <v>0.49166729083131405</v>
      </c>
      <c r="BP122" s="136">
        <f t="shared" si="167"/>
        <v>0.5214320615985526</v>
      </c>
      <c r="BQ122" s="136">
        <f t="shared" si="167"/>
        <v>0.64017811976647043</v>
      </c>
      <c r="BR122" s="136">
        <f t="shared" si="162"/>
        <v>-4.8294301731788787</v>
      </c>
      <c r="BS122" s="136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</row>
    <row r="123" spans="1:104" s="129" customFormat="1" ht="12.95" customHeight="1" x14ac:dyDescent="0.2">
      <c r="A123" s="129" t="s">
        <v>472</v>
      </c>
      <c r="B123" s="131" t="s">
        <v>646</v>
      </c>
      <c r="C123" s="130">
        <v>42427.555999999997</v>
      </c>
      <c r="D123" s="130"/>
      <c r="E123" s="129">
        <f>(C123-C$7)/C$8</f>
        <v>10133.47902786608</v>
      </c>
      <c r="F123" s="199">
        <f>ROUND(2*E123,0)/2</f>
        <v>10133.5</v>
      </c>
      <c r="G123" s="130">
        <f>C123-(C$7+F123*C$8)</f>
        <v>-4.9776500018197112E-3</v>
      </c>
      <c r="I123" s="129">
        <f>G123</f>
        <v>-4.9776500018197112E-3</v>
      </c>
      <c r="K123" s="199"/>
      <c r="O123" s="199"/>
      <c r="P123" s="199">
        <f>+D$11+D$12*F123+D$13*F123^2</f>
        <v>-1.2148723250930246E-3</v>
      </c>
      <c r="Q123" s="201">
        <f>+C123-15018.5</f>
        <v>27409.055999999997</v>
      </c>
      <c r="S123" s="131">
        <v>0.1</v>
      </c>
      <c r="U123" s="202">
        <f>+$C123-15018.5</f>
        <v>27409.055999999997</v>
      </c>
      <c r="Z123" s="24">
        <f>$F123</f>
        <v>10133.5</v>
      </c>
      <c r="AA123" s="136">
        <f>AB$3+AB$4*Z123+AB$5*Z123^2+AH123</f>
        <v>-1.0584393657073368E-3</v>
      </c>
      <c r="AB123" s="136">
        <f>+$G123-AH123</f>
        <v>-5.134082961205399E-3</v>
      </c>
      <c r="AC123" s="136">
        <f>IF(S123&gt;0,G123-AA123,-9999)</f>
        <v>-3.9192106361123739E-3</v>
      </c>
      <c r="AD123" s="136"/>
      <c r="AE123" s="136">
        <f>+(G123-AA123)^2*$S123</f>
        <v>1.5360212010216359E-6</v>
      </c>
      <c r="AF123" s="24"/>
      <c r="AG123" s="203"/>
      <c r="AH123" s="24">
        <f>$AB$6*($AB$11/AI123*AJ123+$AB$12)</f>
        <v>1.5643295938568781E-4</v>
      </c>
      <c r="AI123" s="24">
        <f>1+$AB$7*COS(AL123)</f>
        <v>1.2017833233382518</v>
      </c>
      <c r="AJ123" s="24">
        <f>SIN(AL123+RADIANS($AB$9))</f>
        <v>0.24098209091606781</v>
      </c>
      <c r="AK123" s="24">
        <f>$AB$7*SIN(AL123)</f>
        <v>0.22199885230012009</v>
      </c>
      <c r="AL123" s="24">
        <f>2*ATAN(AM123)</f>
        <v>0.83306467054023847</v>
      </c>
      <c r="AM123" s="24">
        <f>SQRT((1+$AB$7)/(1-$AB$7))*TAN(AN123/2)</f>
        <v>0.4424197496704585</v>
      </c>
      <c r="AN123" s="136">
        <f>$AU123+$AB$7*SIN(AO123)</f>
        <v>0.62782579519644954</v>
      </c>
      <c r="AO123" s="136">
        <f>$AU123+$AB$7*SIN(AP123)</f>
        <v>0.62779624016160762</v>
      </c>
      <c r="AP123" s="136">
        <f>$AU123+$AB$7*SIN(AQ123)</f>
        <v>0.62767451827202092</v>
      </c>
      <c r="AQ123" s="136">
        <f>$AU123+$AB$7*SIN(AR123)</f>
        <v>0.62717332206371246</v>
      </c>
      <c r="AR123" s="136">
        <f>$AU123+$AB$7*SIN(AS123)</f>
        <v>0.62511153461824909</v>
      </c>
      <c r="AS123" s="136">
        <f>$AU123+$AB$7*SIN(AT123)</f>
        <v>0.61666186843247239</v>
      </c>
      <c r="AT123" s="136">
        <f>$AU123+$AB$7*SIN(AU123)</f>
        <v>0.58254330412823174</v>
      </c>
      <c r="AU123" s="136">
        <f>RADIANS($AB$9)+$AB$18*(F123-AB$15)</f>
        <v>0.45161700613483458</v>
      </c>
      <c r="AV123" s="136"/>
      <c r="AW123" s="24">
        <f t="shared" si="152"/>
        <v>10133.5</v>
      </c>
      <c r="AX123" s="136">
        <f t="shared" si="153"/>
        <v>-1.0581205457692619E-3</v>
      </c>
      <c r="AY123" s="136">
        <f t="shared" si="154"/>
        <v>-3.9195294560504489E-3</v>
      </c>
      <c r="AZ123" s="136">
        <f t="shared" si="163"/>
        <v>-3.9195294560504489E-3</v>
      </c>
      <c r="BA123" s="136"/>
      <c r="BB123" s="136">
        <f t="shared" si="155"/>
        <v>1.1196190893790406E-7</v>
      </c>
      <c r="BC123" s="24"/>
      <c r="BD123" s="203"/>
      <c r="BE123" s="24">
        <f t="shared" si="156"/>
        <v>1.5675177932376273E-4</v>
      </c>
      <c r="BF123" s="24">
        <f t="shared" si="157"/>
        <v>1.2017741145521921</v>
      </c>
      <c r="BG123" s="24">
        <f t="shared" si="158"/>
        <v>0.24102234871248407</v>
      </c>
      <c r="BH123" s="24">
        <f t="shared" si="159"/>
        <v>0.22200722217234037</v>
      </c>
      <c r="BI123" s="24">
        <f t="shared" si="160"/>
        <v>0.83310615099101559</v>
      </c>
      <c r="BJ123" s="24">
        <f t="shared" si="161"/>
        <v>0.44244454971630132</v>
      </c>
      <c r="BK123" s="136">
        <f t="shared" si="167"/>
        <v>0.62785872124802977</v>
      </c>
      <c r="BL123" s="136">
        <f t="shared" si="167"/>
        <v>0.62793185818790342</v>
      </c>
      <c r="BM123" s="136">
        <f t="shared" si="167"/>
        <v>0.62823314729556579</v>
      </c>
      <c r="BN123" s="136">
        <f t="shared" si="167"/>
        <v>0.62947501015342733</v>
      </c>
      <c r="BO123" s="136">
        <f t="shared" si="167"/>
        <v>0.63460568126497685</v>
      </c>
      <c r="BP123" s="136">
        <f t="shared" si="167"/>
        <v>0.65601295235009194</v>
      </c>
      <c r="BQ123" s="136">
        <f t="shared" si="167"/>
        <v>0.74956419374595429</v>
      </c>
      <c r="BR123" s="136">
        <f t="shared" si="162"/>
        <v>-4.595337487361923</v>
      </c>
      <c r="BS123" s="136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</row>
    <row r="124" spans="1:104" s="129" customFormat="1" ht="12.95" customHeight="1" x14ac:dyDescent="0.2">
      <c r="A124" s="129" t="s">
        <v>472</v>
      </c>
      <c r="B124" s="131"/>
      <c r="C124" s="130">
        <v>42439.544000000002</v>
      </c>
      <c r="D124" s="130"/>
      <c r="E124" s="129">
        <f>(C124-C$7)/C$8</f>
        <v>10183.987589421198</v>
      </c>
      <c r="F124" s="199">
        <f>ROUND(2*E124,0)/2</f>
        <v>10184</v>
      </c>
      <c r="G124" s="130">
        <f>C124-(C$7+F124*C$8)</f>
        <v>-2.9455999974743463E-3</v>
      </c>
      <c r="I124" s="129">
        <f>G124</f>
        <v>-2.9455999974743463E-3</v>
      </c>
      <c r="K124" s="199"/>
      <c r="O124" s="199"/>
      <c r="P124" s="199">
        <f>+D$11+D$12*F124+D$13*F124^2</f>
        <v>-1.2606349200930259E-3</v>
      </c>
      <c r="Q124" s="201">
        <f>+C124-15018.5</f>
        <v>27421.044000000002</v>
      </c>
      <c r="S124" s="131">
        <v>0.1</v>
      </c>
      <c r="U124" s="202">
        <f>+$C124-15018.5</f>
        <v>27421.044000000002</v>
      </c>
      <c r="Z124" s="24">
        <f>$F124</f>
        <v>10184</v>
      </c>
      <c r="AA124" s="136">
        <f>AB$3+AB$4*Z124+AB$5*Z124^2+AH124</f>
        <v>-1.0221487216103935E-3</v>
      </c>
      <c r="AB124" s="136">
        <f>+$G124-AH124</f>
        <v>-3.184086195956979E-3</v>
      </c>
      <c r="AC124" s="136">
        <f>IF(S124&gt;0,G124-AA124,-9999)</f>
        <v>-1.9234512758639528E-3</v>
      </c>
      <c r="AD124" s="136"/>
      <c r="AE124" s="136">
        <f>+(G124-AA124)^2*$S124</f>
        <v>3.6996648106226679E-7</v>
      </c>
      <c r="AF124" s="24"/>
      <c r="AG124" s="203"/>
      <c r="AH124" s="24">
        <f>$AB$6*($AB$11/AI124*AJ124+$AB$12)</f>
        <v>2.3848619848263253E-4</v>
      </c>
      <c r="AI124" s="24">
        <f>1+$AB$7*COS(AL124)</f>
        <v>1.1994040560075672</v>
      </c>
      <c r="AJ124" s="24">
        <f>SIN(AL124+RADIANS($AB$9))</f>
        <v>0.25131983306530187</v>
      </c>
      <c r="AK124" s="24">
        <f>$AB$7*SIN(AL124)</f>
        <v>0.22413840020784256</v>
      </c>
      <c r="AL124" s="24">
        <f>2*ATAN(AM124)</f>
        <v>0.84373064726020963</v>
      </c>
      <c r="AM124" s="24">
        <f>SQRT((1+$AB$7)/(1-$AB$7))*TAN(AN124/2)</f>
        <v>0.44881173372858291</v>
      </c>
      <c r="AN124" s="136">
        <f>$AU124+$AB$7*SIN(AO124)</f>
        <v>0.63630050284790651</v>
      </c>
      <c r="AO124" s="136">
        <f>$AU124+$AB$7*SIN(AP124)</f>
        <v>0.63627157680091329</v>
      </c>
      <c r="AP124" s="136">
        <f>$AU124+$AB$7*SIN(AQ124)</f>
        <v>0.63615170377243846</v>
      </c>
      <c r="AQ124" s="136">
        <f>$AU124+$AB$7*SIN(AR124)</f>
        <v>0.63565504854355193</v>
      </c>
      <c r="AR124" s="136">
        <f>$AU124+$AB$7*SIN(AS124)</f>
        <v>0.63359925255487082</v>
      </c>
      <c r="AS124" s="136">
        <f>$AU124+$AB$7*SIN(AT124)</f>
        <v>0.62512245787347376</v>
      </c>
      <c r="AT124" s="136">
        <f>$AU124+$AB$7*SIN(AU124)</f>
        <v>0.59069765224569371</v>
      </c>
      <c r="AU124" s="136">
        <f>RADIANS($AB$9)+$AB$18*(F124-AB$15)</f>
        <v>0.45804027934319436</v>
      </c>
      <c r="AV124" s="136"/>
      <c r="AW124" s="24">
        <f t="shared" si="152"/>
        <v>10184</v>
      </c>
      <c r="AX124" s="136">
        <f t="shared" si="153"/>
        <v>-1.0218454491786066E-3</v>
      </c>
      <c r="AY124" s="136">
        <f t="shared" si="154"/>
        <v>-1.9237545482957397E-3</v>
      </c>
      <c r="AZ124" s="136">
        <f t="shared" si="163"/>
        <v>-1.9237545482957397E-3</v>
      </c>
      <c r="BA124" s="136"/>
      <c r="BB124" s="136">
        <f t="shared" si="155"/>
        <v>1.0441681220070284E-7</v>
      </c>
      <c r="BC124" s="24"/>
      <c r="BD124" s="203"/>
      <c r="BE124" s="24">
        <f t="shared" si="156"/>
        <v>2.3878947091441922E-4</v>
      </c>
      <c r="BF124" s="24">
        <f t="shared" si="157"/>
        <v>1.1993952278652815</v>
      </c>
      <c r="BG124" s="24">
        <f t="shared" si="158"/>
        <v>0.25135795505460712</v>
      </c>
      <c r="BH124" s="24">
        <f t="shared" si="159"/>
        <v>0.22414625382672021</v>
      </c>
      <c r="BI124" s="24">
        <f t="shared" si="160"/>
        <v>0.84377003358407843</v>
      </c>
      <c r="BJ124" s="24">
        <f t="shared" si="161"/>
        <v>0.44883539393209154</v>
      </c>
      <c r="BK124" s="136">
        <f t="shared" si="167"/>
        <v>0.63633182865210369</v>
      </c>
      <c r="BL124" s="136">
        <f t="shared" si="167"/>
        <v>0.63640140668724809</v>
      </c>
      <c r="BM124" s="136">
        <f t="shared" si="167"/>
        <v>0.63668981762564703</v>
      </c>
      <c r="BN124" s="136">
        <f t="shared" si="167"/>
        <v>0.63788597906265099</v>
      </c>
      <c r="BO124" s="136">
        <f t="shared" si="167"/>
        <v>0.64285834584250179</v>
      </c>
      <c r="BP124" s="136">
        <f t="shared" si="167"/>
        <v>0.66373123221112018</v>
      </c>
      <c r="BQ124" s="136">
        <f t="shared" si="167"/>
        <v>0.75547773268088636</v>
      </c>
      <c r="BR124" s="136">
        <f t="shared" si="162"/>
        <v>-4.5815913470901135</v>
      </c>
      <c r="BS124" s="136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</row>
    <row r="125" spans="1:104" s="129" customFormat="1" ht="12.95" customHeight="1" x14ac:dyDescent="0.2">
      <c r="A125" s="129" t="s">
        <v>473</v>
      </c>
      <c r="B125" s="131" t="s">
        <v>646</v>
      </c>
      <c r="C125" s="130">
        <v>42501.379000000001</v>
      </c>
      <c r="D125" s="130"/>
      <c r="E125" s="129">
        <f>(C125-C$7)/C$8</f>
        <v>10444.514525003397</v>
      </c>
      <c r="F125" s="199">
        <f>ROUND(2*E125,0)/2</f>
        <v>10444.5</v>
      </c>
      <c r="G125" s="130">
        <f>C125-(C$7+F125*C$8)</f>
        <v>3.4474500062060542E-3</v>
      </c>
      <c r="I125" s="129">
        <f>G125</f>
        <v>3.4474500062060542E-3</v>
      </c>
      <c r="K125" s="199"/>
      <c r="O125" s="199"/>
      <c r="P125" s="199">
        <f>+D$11+D$12*F125+D$13*F125^2</f>
        <v>-1.4957252290930258E-3</v>
      </c>
      <c r="Q125" s="201">
        <f>+C125-15018.5</f>
        <v>27482.879000000001</v>
      </c>
      <c r="S125" s="131">
        <v>0.1</v>
      </c>
      <c r="U125" s="202">
        <f>+$C125-15018.5</f>
        <v>27482.879000000001</v>
      </c>
      <c r="Z125" s="24">
        <f>$F125</f>
        <v>10444.5</v>
      </c>
      <c r="AA125" s="136">
        <f>AB$3+AB$4*Z125+AB$5*Z125^2+AH125</f>
        <v>-8.3697914627222725E-4</v>
      </c>
      <c r="AB125" s="136">
        <f>+$G125-AH125</f>
        <v>2.7887039233852554E-3</v>
      </c>
      <c r="AC125" s="136">
        <f>IF(S125&gt;0,G125-AA125,-9999)</f>
        <v>4.2844291524782811E-3</v>
      </c>
      <c r="AD125" s="136"/>
      <c r="AE125" s="136">
        <f>+(G125-AA125)^2*$S125</f>
        <v>1.8356333162605761E-6</v>
      </c>
      <c r="AF125" s="24"/>
      <c r="AG125" s="203"/>
      <c r="AH125" s="24">
        <f>$AB$6*($AB$11/AI125*AJ125+$AB$12)</f>
        <v>6.587460828207986E-4</v>
      </c>
      <c r="AI125" s="24">
        <f>1+$AB$7*COS(AL125)</f>
        <v>1.186935115249546</v>
      </c>
      <c r="AJ125" s="24">
        <f>SIN(AL125+RADIANS($AB$9))</f>
        <v>0.30352264350059244</v>
      </c>
      <c r="AK125" s="24">
        <f>$AB$7*SIN(AL125)</f>
        <v>0.23463857885403025</v>
      </c>
      <c r="AL125" s="24">
        <f>2*ATAN(AM125)</f>
        <v>0.89807457690113901</v>
      </c>
      <c r="AM125" s="24">
        <f>SQRT((1+$AB$7)/(1-$AB$7))*TAN(AN125/2)</f>
        <v>0.48186826438627656</v>
      </c>
      <c r="AN125" s="136">
        <f>$AU125+$AB$7*SIN(AO125)</f>
        <v>0.67974714383201873</v>
      </c>
      <c r="AO125" s="136">
        <f>$AU125+$AB$7*SIN(AP125)</f>
        <v>0.67972157082782714</v>
      </c>
      <c r="AP125" s="136">
        <f>$AU125+$AB$7*SIN(AQ125)</f>
        <v>0.67961197286252495</v>
      </c>
      <c r="AQ125" s="136">
        <f>$AU125+$AB$7*SIN(AR125)</f>
        <v>0.6791423798443933</v>
      </c>
      <c r="AR125" s="136">
        <f>$AU125+$AB$7*SIN(AS125)</f>
        <v>0.67713233140207252</v>
      </c>
      <c r="AS125" s="136">
        <f>$AU125+$AB$7*SIN(AT125)</f>
        <v>0.66856486661297698</v>
      </c>
      <c r="AT125" s="136">
        <f>$AU125+$AB$7*SIN(AU125)</f>
        <v>0.63267267154894913</v>
      </c>
      <c r="AU125" s="136">
        <f>RADIANS($AB$9)+$AB$18*(F125-AB$15)</f>
        <v>0.49117419361602455</v>
      </c>
      <c r="AV125" s="136"/>
      <c r="AW125" s="24">
        <f t="shared" si="152"/>
        <v>10444.5</v>
      </c>
      <c r="AX125" s="136">
        <f t="shared" si="153"/>
        <v>-8.3674900413620182E-4</v>
      </c>
      <c r="AY125" s="136">
        <f t="shared" si="154"/>
        <v>4.2841990103422564E-3</v>
      </c>
      <c r="AZ125" s="136">
        <f t="shared" si="163"/>
        <v>4.2841990103422564E-3</v>
      </c>
      <c r="BA125" s="136"/>
      <c r="BB125" s="136">
        <f t="shared" si="155"/>
        <v>7.0014889592292556E-8</v>
      </c>
      <c r="BC125" s="24"/>
      <c r="BD125" s="203"/>
      <c r="BE125" s="24">
        <f t="shared" si="156"/>
        <v>6.5897622495682403E-4</v>
      </c>
      <c r="BF125" s="24">
        <f t="shared" si="157"/>
        <v>1.1869281609956164</v>
      </c>
      <c r="BG125" s="24">
        <f t="shared" si="158"/>
        <v>0.30355088298337418</v>
      </c>
      <c r="BH125" s="24">
        <f t="shared" si="159"/>
        <v>0.23464411909697824</v>
      </c>
      <c r="BI125" s="24">
        <f t="shared" si="160"/>
        <v>0.89810421470351021</v>
      </c>
      <c r="BJ125" s="24">
        <f t="shared" si="161"/>
        <v>0.48188652432261081</v>
      </c>
      <c r="BK125" s="136">
        <f t="shared" si="167"/>
        <v>0.67977096378981361</v>
      </c>
      <c r="BL125" s="136">
        <f t="shared" si="167"/>
        <v>0.67982366451308462</v>
      </c>
      <c r="BM125" s="136">
        <f t="shared" si="167"/>
        <v>0.68004957274104483</v>
      </c>
      <c r="BN125" s="136">
        <f t="shared" si="167"/>
        <v>0.68101842473544272</v>
      </c>
      <c r="BO125" s="136">
        <f t="shared" si="167"/>
        <v>0.68518220460643575</v>
      </c>
      <c r="BP125" s="136">
        <f t="shared" si="167"/>
        <v>0.70324128449086598</v>
      </c>
      <c r="BQ125" s="136">
        <f t="shared" si="167"/>
        <v>0.78509206373519724</v>
      </c>
      <c r="BR125" s="136">
        <f t="shared" si="162"/>
        <v>-4.5106830393513713</v>
      </c>
      <c r="BS125" s="136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</row>
    <row r="126" spans="1:104" s="129" customFormat="1" ht="12.95" customHeight="1" x14ac:dyDescent="0.2">
      <c r="A126" s="129" t="s">
        <v>473</v>
      </c>
      <c r="B126" s="131"/>
      <c r="C126" s="130">
        <v>42503.398000000001</v>
      </c>
      <c r="D126" s="130"/>
      <c r="E126" s="129">
        <f>(C126-C$7)/C$8</f>
        <v>10453.021097057097</v>
      </c>
      <c r="F126" s="199">
        <f>ROUND(2*E126,0)/2</f>
        <v>10453</v>
      </c>
      <c r="G126" s="130">
        <f>C126-(C$7+F126*C$8)</f>
        <v>5.0073000020347536E-3</v>
      </c>
      <c r="I126" s="129">
        <f>G126</f>
        <v>5.0073000020347536E-3</v>
      </c>
      <c r="K126" s="199"/>
      <c r="O126" s="199"/>
      <c r="P126" s="199">
        <f>+D$11+D$12*F126+D$13*F126^2</f>
        <v>-1.5033686840930259E-3</v>
      </c>
      <c r="Q126" s="201">
        <f>+C126-15018.5</f>
        <v>27484.898000000001</v>
      </c>
      <c r="S126" s="131">
        <v>0.1</v>
      </c>
      <c r="U126" s="202">
        <f>+$C126-15018.5</f>
        <v>27484.898000000001</v>
      </c>
      <c r="Z126" s="24">
        <f>$F126</f>
        <v>10453</v>
      </c>
      <c r="AA126" s="136">
        <f>AB$3+AB$4*Z126+AB$5*Z126^2+AH126</f>
        <v>-8.3100057135729029E-4</v>
      </c>
      <c r="AB126" s="136">
        <f>+$G126-AH126</f>
        <v>4.3349318892990183E-3</v>
      </c>
      <c r="AC126" s="136">
        <f>IF(S126&gt;0,G126-AA126,-9999)</f>
        <v>5.8383005733920442E-3</v>
      </c>
      <c r="AD126" s="136"/>
      <c r="AE126" s="136">
        <f>+(G126-AA126)^2*$S126</f>
        <v>3.4085753585269875E-6</v>
      </c>
      <c r="AF126" s="24"/>
      <c r="AG126" s="203"/>
      <c r="AH126" s="24">
        <f>$AB$6*($AB$11/AI126*AJ126+$AB$12)</f>
        <v>6.7236811273573558E-4</v>
      </c>
      <c r="AI126" s="24">
        <f>1+$AB$7*COS(AL126)</f>
        <v>1.1865232635857341</v>
      </c>
      <c r="AJ126" s="24">
        <f>SIN(AL126+RADIANS($AB$9))</f>
        <v>0.30519346288845633</v>
      </c>
      <c r="AK126" s="24">
        <f>$AB$7*SIN(AL126)</f>
        <v>0.23496610849509081</v>
      </c>
      <c r="AL126" s="24">
        <f>2*ATAN(AM126)</f>
        <v>0.89982861202605879</v>
      </c>
      <c r="AM126" s="24">
        <f>SQRT((1+$AB$7)/(1-$AB$7))*TAN(AN126/2)</f>
        <v>0.48294937998105736</v>
      </c>
      <c r="AN126" s="136">
        <f>$AU126+$AB$7*SIN(AO126)</f>
        <v>0.68115710562493348</v>
      </c>
      <c r="AO126" s="136">
        <f>$AU126+$AB$7*SIN(AP126)</f>
        <v>0.68113164400117543</v>
      </c>
      <c r="AP126" s="136">
        <f>$AU126+$AB$7*SIN(AQ126)</f>
        <v>0.6810223987693369</v>
      </c>
      <c r="AQ126" s="136">
        <f>$AU126+$AB$7*SIN(AR126)</f>
        <v>0.68055378264985567</v>
      </c>
      <c r="AR126" s="136">
        <f>$AU126+$AB$7*SIN(AS126)</f>
        <v>0.67854562891406345</v>
      </c>
      <c r="AS126" s="136">
        <f>$AU126+$AB$7*SIN(AT126)</f>
        <v>0.66997658584186603</v>
      </c>
      <c r="AT126" s="136">
        <f>$AU126+$AB$7*SIN(AU126)</f>
        <v>0.63403973328667651</v>
      </c>
      <c r="AU126" s="136">
        <f>RADIANS($AB$9)+$AB$18*(F126-AB$15)</f>
        <v>0.49225533861149096</v>
      </c>
      <c r="AV126" s="136"/>
      <c r="AW126" s="24">
        <f t="shared" si="152"/>
        <v>10453</v>
      </c>
      <c r="AX126" s="136">
        <f t="shared" si="153"/>
        <v>-8.3077261307437818E-4</v>
      </c>
      <c r="AY126" s="136">
        <f t="shared" si="154"/>
        <v>5.8380726151091317E-3</v>
      </c>
      <c r="AZ126" s="136">
        <f t="shared" si="163"/>
        <v>5.8380726151091317E-3</v>
      </c>
      <c r="BA126" s="136"/>
      <c r="BB126" s="136">
        <f t="shared" si="155"/>
        <v>6.9018313463443053E-8</v>
      </c>
      <c r="BC126" s="24"/>
      <c r="BD126" s="203"/>
      <c r="BE126" s="24">
        <f t="shared" si="156"/>
        <v>6.7259607101864769E-4</v>
      </c>
      <c r="BF126" s="24">
        <f t="shared" si="157"/>
        <v>1.1865163674310377</v>
      </c>
      <c r="BG126" s="24">
        <f t="shared" si="158"/>
        <v>0.30522141174614115</v>
      </c>
      <c r="BH126" s="24">
        <f t="shared" si="159"/>
        <v>0.23497158270805879</v>
      </c>
      <c r="BI126" s="24">
        <f t="shared" si="160"/>
        <v>0.89985796125607331</v>
      </c>
      <c r="BJ126" s="24">
        <f t="shared" si="161"/>
        <v>0.4829674774330493</v>
      </c>
      <c r="BK126" s="136">
        <f t="shared" si="167"/>
        <v>0.68118070184361956</v>
      </c>
      <c r="BL126" s="136">
        <f t="shared" si="167"/>
        <v>0.68123289419305944</v>
      </c>
      <c r="BM126" s="136">
        <f t="shared" si="167"/>
        <v>0.68145687847801395</v>
      </c>
      <c r="BN126" s="136">
        <f t="shared" si="167"/>
        <v>0.68241857306054177</v>
      </c>
      <c r="BO126" s="136">
        <f t="shared" si="167"/>
        <v>0.68655626762431299</v>
      </c>
      <c r="BP126" s="136">
        <f t="shared" si="167"/>
        <v>0.70452207636094721</v>
      </c>
      <c r="BQ126" s="136">
        <f t="shared" si="167"/>
        <v>0.78603336306604588</v>
      </c>
      <c r="BR126" s="136">
        <f t="shared" si="162"/>
        <v>-4.5083693325729479</v>
      </c>
      <c r="BS126" s="136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</row>
    <row r="127" spans="1:104" s="129" customFormat="1" ht="12.95" customHeight="1" x14ac:dyDescent="0.2">
      <c r="A127" s="129" t="s">
        <v>474</v>
      </c>
      <c r="B127" s="131" t="s">
        <v>646</v>
      </c>
      <c r="C127" s="130">
        <v>42504.46</v>
      </c>
      <c r="D127" s="130"/>
      <c r="E127" s="129">
        <f>(C127-C$7)/C$8</f>
        <v>10457.495579236895</v>
      </c>
      <c r="F127" s="199">
        <f>ROUND(2*E127,0)/2</f>
        <v>10457.5</v>
      </c>
      <c r="G127" s="130">
        <f>C127-(C$7+F127*C$8)</f>
        <v>-1.0492500005057082E-3</v>
      </c>
      <c r="I127" s="129">
        <f>G127</f>
        <v>-1.0492500005057082E-3</v>
      </c>
      <c r="K127" s="199"/>
      <c r="O127" s="199"/>
      <c r="P127" s="199">
        <f>+D$11+D$12*F127+D$13*F127^2</f>
        <v>-1.5074145170930254E-3</v>
      </c>
      <c r="Q127" s="201">
        <f>+C127-15018.5</f>
        <v>27485.96</v>
      </c>
      <c r="S127" s="131">
        <v>0.1</v>
      </c>
      <c r="U127" s="202">
        <f>+$C127-15018.5</f>
        <v>27485.96</v>
      </c>
      <c r="Z127" s="24">
        <f>$F127</f>
        <v>10457.5</v>
      </c>
      <c r="AA127" s="136">
        <f>AB$3+AB$4*Z127+AB$5*Z127^2+AH127</f>
        <v>-8.2783719522055608E-4</v>
      </c>
      <c r="AB127" s="136">
        <f>+$G127-AH127</f>
        <v>-1.7288273223781776E-3</v>
      </c>
      <c r="AC127" s="136">
        <f>IF(S127&gt;0,G127-AA127,-9999)</f>
        <v>-2.2141280528515208E-4</v>
      </c>
      <c r="AD127" s="136"/>
      <c r="AE127" s="136">
        <f>+(G127-AA127)^2*$S127</f>
        <v>4.9023630344240672E-9</v>
      </c>
      <c r="AF127" s="24"/>
      <c r="AG127" s="203"/>
      <c r="AH127" s="24">
        <f>$AB$6*($AB$11/AI127*AJ127+$AB$12)</f>
        <v>6.7957732187246933E-4</v>
      </c>
      <c r="AI127" s="24">
        <f>1+$AB$7*COS(AL127)</f>
        <v>1.1863051079790417</v>
      </c>
      <c r="AJ127" s="24">
        <f>SIN(AL127+RADIANS($AB$9))</f>
        <v>0.30607716521112999</v>
      </c>
      <c r="AK127" s="24">
        <f>$AB$7*SIN(AL127)</f>
        <v>0.23513912209778615</v>
      </c>
      <c r="AL127" s="24">
        <f>2*ATAN(AM127)</f>
        <v>0.90075672589008571</v>
      </c>
      <c r="AM127" s="24">
        <f>SQRT((1+$AB$7)/(1-$AB$7))*TAN(AN127/2)</f>
        <v>0.48352180192999311</v>
      </c>
      <c r="AN127" s="136">
        <f>$AU127+$AB$7*SIN(AO127)</f>
        <v>0.68190335782032407</v>
      </c>
      <c r="AO127" s="136">
        <f>$AU127+$AB$7*SIN(AP127)</f>
        <v>0.6818779551901536</v>
      </c>
      <c r="AP127" s="136">
        <f>$AU127+$AB$7*SIN(AQ127)</f>
        <v>0.68176889707350297</v>
      </c>
      <c r="AQ127" s="136">
        <f>$AU127+$AB$7*SIN(AR127)</f>
        <v>0.68130080034150886</v>
      </c>
      <c r="AR127" s="136">
        <f>$AU127+$AB$7*SIN(AS127)</f>
        <v>0.67929365958151777</v>
      </c>
      <c r="AS127" s="136">
        <f>$AU127+$AB$7*SIN(AT127)</f>
        <v>0.67072381598370689</v>
      </c>
      <c r="AT127" s="136">
        <f>$AU127+$AB$7*SIN(AU127)</f>
        <v>0.63476340478082971</v>
      </c>
      <c r="AU127" s="136">
        <f>RADIANS($AB$9)+$AB$18*(F127-AB$15)</f>
        <v>0.4928277094914435</v>
      </c>
      <c r="AV127" s="136"/>
      <c r="AW127" s="24">
        <f t="shared" si="152"/>
        <v>10457.5</v>
      </c>
      <c r="AX127" s="136">
        <f t="shared" si="153"/>
        <v>-8.2761038789300331E-4</v>
      </c>
      <c r="AY127" s="136">
        <f t="shared" si="154"/>
        <v>-2.2163961261270485E-4</v>
      </c>
      <c r="AZ127" s="136">
        <f t="shared" si="163"/>
        <v>-2.2163961261270485E-4</v>
      </c>
      <c r="BA127" s="136"/>
      <c r="BB127" s="136">
        <f t="shared" si="155"/>
        <v>6.8493895414840746E-8</v>
      </c>
      <c r="BC127" s="24"/>
      <c r="BD127" s="203"/>
      <c r="BE127" s="24">
        <f t="shared" si="156"/>
        <v>6.798041292000221E-4</v>
      </c>
      <c r="BF127" s="24">
        <f t="shared" si="157"/>
        <v>1.1862982424950359</v>
      </c>
      <c r="BG127" s="24">
        <f t="shared" si="158"/>
        <v>0.3061049610133838</v>
      </c>
      <c r="BH127" s="24">
        <f t="shared" si="159"/>
        <v>0.23514456158555055</v>
      </c>
      <c r="BI127" s="24">
        <f t="shared" si="160"/>
        <v>0.90078592309272543</v>
      </c>
      <c r="BJ127" s="24">
        <f t="shared" si="161"/>
        <v>0.4835398137141137</v>
      </c>
      <c r="BK127" s="136">
        <f t="shared" si="167"/>
        <v>0.68192683612837246</v>
      </c>
      <c r="BL127" s="136">
        <f t="shared" si="167"/>
        <v>0.68197876042779515</v>
      </c>
      <c r="BM127" s="136">
        <f t="shared" si="167"/>
        <v>0.68220172919667199</v>
      </c>
      <c r="BN127" s="136">
        <f t="shared" si="167"/>
        <v>0.68315964164400855</v>
      </c>
      <c r="BO127" s="136">
        <f t="shared" si="167"/>
        <v>0.68728353553022481</v>
      </c>
      <c r="BP127" s="136">
        <f t="shared" si="167"/>
        <v>0.70519993159610705</v>
      </c>
      <c r="BQ127" s="136">
        <f t="shared" si="167"/>
        <v>0.78653106127427153</v>
      </c>
      <c r="BR127" s="136">
        <f t="shared" si="162"/>
        <v>-4.507144428984371</v>
      </c>
      <c r="BS127" s="136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</row>
    <row r="128" spans="1:104" s="129" customFormat="1" ht="12.95" customHeight="1" x14ac:dyDescent="0.2">
      <c r="A128" s="129" t="s">
        <v>474</v>
      </c>
      <c r="B128" s="131"/>
      <c r="C128" s="130">
        <v>42509.57</v>
      </c>
      <c r="D128" s="130"/>
      <c r="E128" s="129">
        <f>(C128-C$7)/C$8</f>
        <v>10479.025338124664</v>
      </c>
      <c r="F128" s="199">
        <f>ROUND(2*E128,0)/2</f>
        <v>10479</v>
      </c>
      <c r="G128" s="130">
        <f>C128-(C$7+F128*C$8)</f>
        <v>6.0139000052004121E-3</v>
      </c>
      <c r="I128" s="129">
        <f>G128</f>
        <v>6.0139000052004121E-3</v>
      </c>
      <c r="K128" s="199"/>
      <c r="O128" s="199"/>
      <c r="P128" s="199">
        <f>+D$11+D$12*F128+D$13*F128^2</f>
        <v>-1.5267379000930253E-3</v>
      </c>
      <c r="Q128" s="201">
        <f>+C128-15018.5</f>
        <v>27491.07</v>
      </c>
      <c r="S128" s="131">
        <v>0.1</v>
      </c>
      <c r="U128" s="202">
        <f>+$C128-15018.5</f>
        <v>27491.07</v>
      </c>
      <c r="Z128" s="24">
        <f>$F128</f>
        <v>10479</v>
      </c>
      <c r="AA128" s="136">
        <f>AB$3+AB$4*Z128+AB$5*Z128^2+AH128</f>
        <v>-8.1274017746488095E-4</v>
      </c>
      <c r="AB128" s="136">
        <f>+$G128-AH128</f>
        <v>5.2999022825722681E-3</v>
      </c>
      <c r="AC128" s="136">
        <f>IF(S128&gt;0,G128-AA128,-9999)</f>
        <v>6.8266401826652928E-3</v>
      </c>
      <c r="AD128" s="136"/>
      <c r="AE128" s="136">
        <f>+(G128-AA128)^2*$S128</f>
        <v>4.6603016183580423E-6</v>
      </c>
      <c r="AF128" s="24"/>
      <c r="AG128" s="203"/>
      <c r="AH128" s="24">
        <f>$AB$6*($AB$11/AI128*AJ128+$AB$12)</f>
        <v>7.1399772262814435E-4</v>
      </c>
      <c r="AI128" s="24">
        <f>1+$AB$7*COS(AL128)</f>
        <v>1.1852617092278943</v>
      </c>
      <c r="AJ128" s="24">
        <f>SIN(AL128+RADIANS($AB$9))</f>
        <v>0.31029116607109641</v>
      </c>
      <c r="AK128" s="24">
        <f>$AB$7*SIN(AL128)</f>
        <v>0.23596207130375668</v>
      </c>
      <c r="AL128" s="24">
        <f>2*ATAN(AM128)</f>
        <v>0.90518633489842382</v>
      </c>
      <c r="AM128" s="24">
        <f>SQRT((1+$AB$7)/(1-$AB$7))*TAN(AN128/2)</f>
        <v>0.48625734694624639</v>
      </c>
      <c r="AN128" s="136">
        <f>$AU128+$AB$7*SIN(AO128)</f>
        <v>0.68546688960822311</v>
      </c>
      <c r="AO128" s="136">
        <f>$AU128+$AB$7*SIN(AP128)</f>
        <v>0.68544176907219412</v>
      </c>
      <c r="AP128" s="136">
        <f>$AU128+$AB$7*SIN(AQ128)</f>
        <v>0.68533360843692903</v>
      </c>
      <c r="AQ128" s="136">
        <f>$AU128+$AB$7*SIN(AR128)</f>
        <v>0.68486801406241715</v>
      </c>
      <c r="AR128" s="136">
        <f>$AU128+$AB$7*SIN(AS128)</f>
        <v>0.68286580714761724</v>
      </c>
      <c r="AS128" s="136">
        <f>$AU128+$AB$7*SIN(AT128)</f>
        <v>0.6742924732145299</v>
      </c>
      <c r="AT128" s="136">
        <f>$AU128+$AB$7*SIN(AU128)</f>
        <v>0.63822030369739036</v>
      </c>
      <c r="AU128" s="136">
        <f>RADIANS($AB$9)+$AB$18*(F128-AB$15)</f>
        <v>0.49556237036232975</v>
      </c>
      <c r="AV128" s="136"/>
      <c r="AW128" s="24">
        <f t="shared" si="152"/>
        <v>10479</v>
      </c>
      <c r="AX128" s="136">
        <f t="shared" si="153"/>
        <v>-8.1251881944486312E-4</v>
      </c>
      <c r="AY128" s="136">
        <f t="shared" si="154"/>
        <v>6.8264188246452756E-3</v>
      </c>
      <c r="AZ128" s="136">
        <f t="shared" si="163"/>
        <v>6.8264188246452756E-3</v>
      </c>
      <c r="BA128" s="136"/>
      <c r="BB128" s="136">
        <f t="shared" si="155"/>
        <v>6.6018683195207404E-8</v>
      </c>
      <c r="BC128" s="24"/>
      <c r="BD128" s="203"/>
      <c r="BE128" s="24">
        <f t="shared" si="156"/>
        <v>7.1421908064816218E-4</v>
      </c>
      <c r="BF128" s="24">
        <f t="shared" si="157"/>
        <v>1.1852549894331017</v>
      </c>
      <c r="BG128" s="24">
        <f t="shared" si="158"/>
        <v>0.31031823828284438</v>
      </c>
      <c r="BH128" s="24">
        <f t="shared" si="159"/>
        <v>0.2359673470845943</v>
      </c>
      <c r="BI128" s="24">
        <f t="shared" si="160"/>
        <v>0.90521481286368854</v>
      </c>
      <c r="BJ128" s="24">
        <f t="shared" si="161"/>
        <v>0.48627495280422106</v>
      </c>
      <c r="BK128" s="136">
        <f t="shared" si="167"/>
        <v>0.68548980971459295</v>
      </c>
      <c r="BL128" s="136">
        <f t="shared" si="167"/>
        <v>0.68554046373901789</v>
      </c>
      <c r="BM128" s="136">
        <f t="shared" si="167"/>
        <v>0.68575860975513203</v>
      </c>
      <c r="BN128" s="136">
        <f t="shared" si="167"/>
        <v>0.68669852018110533</v>
      </c>
      <c r="BO128" s="136">
        <f t="shared" si="167"/>
        <v>0.69075656715658684</v>
      </c>
      <c r="BP128" s="136">
        <f t="shared" si="167"/>
        <v>0.70843656143194333</v>
      </c>
      <c r="BQ128" s="136">
        <f t="shared" si="167"/>
        <v>0.78890287235781775</v>
      </c>
      <c r="BR128" s="136">
        <f t="shared" si="162"/>
        <v>-4.5012921118389473</v>
      </c>
      <c r="BS128" s="136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</row>
    <row r="129" spans="1:104" s="129" customFormat="1" ht="12.95" customHeight="1" x14ac:dyDescent="0.2">
      <c r="A129" s="129" t="s">
        <v>474</v>
      </c>
      <c r="B129" s="131" t="s">
        <v>646</v>
      </c>
      <c r="C129" s="130">
        <v>42510.625999999997</v>
      </c>
      <c r="D129" s="130"/>
      <c r="E129" s="129">
        <f>(C129-C$7)/C$8</f>
        <v>10483.474540744119</v>
      </c>
      <c r="F129" s="199">
        <f>ROUND(2*E129,0)/2</f>
        <v>10483.5</v>
      </c>
      <c r="G129" s="130">
        <f>C129-(C$7+F129*C$8)</f>
        <v>-6.0426499985624105E-3</v>
      </c>
      <c r="I129" s="129">
        <f>G129</f>
        <v>-6.0426499985624105E-3</v>
      </c>
      <c r="K129" s="199"/>
      <c r="O129" s="199"/>
      <c r="P129" s="199">
        <f>+D$11+D$12*F129+D$13*F129^2</f>
        <v>-1.5307809250930248E-3</v>
      </c>
      <c r="Q129" s="201">
        <f>+C129-15018.5</f>
        <v>27492.125999999997</v>
      </c>
      <c r="S129" s="131">
        <v>0.1</v>
      </c>
      <c r="U129" s="202">
        <f>+$C129-15018.5</f>
        <v>27492.125999999997</v>
      </c>
      <c r="Z129" s="24">
        <f>$F129</f>
        <v>10483.5</v>
      </c>
      <c r="AA129" s="136">
        <f>AB$3+AB$4*Z129+AB$5*Z129^2+AH129</f>
        <v>-8.0958389966890654E-4</v>
      </c>
      <c r="AB129" s="136">
        <f>+$G129-AH129</f>
        <v>-6.7638470239865288E-3</v>
      </c>
      <c r="AC129" s="136">
        <f>IF(S129&gt;0,G129-AA129,-9999)</f>
        <v>-5.2330660988935043E-3</v>
      </c>
      <c r="AD129" s="136"/>
      <c r="AE129" s="136">
        <f>+(G129-AA129)^2*$S129</f>
        <v>2.7384980795388481E-6</v>
      </c>
      <c r="AF129" s="24"/>
      <c r="AG129" s="203"/>
      <c r="AH129" s="24">
        <f>$AB$6*($AB$11/AI129*AJ129+$AB$12)</f>
        <v>7.2119702542411824E-4</v>
      </c>
      <c r="AI129" s="24">
        <f>1+$AB$7*COS(AL129)</f>
        <v>1.1850430957356293</v>
      </c>
      <c r="AJ129" s="24">
        <f>SIN(AL129+RADIANS($AB$9))</f>
        <v>0.31117146068994944</v>
      </c>
      <c r="AK129" s="24">
        <f>$AB$7*SIN(AL129)</f>
        <v>0.2361335484859674</v>
      </c>
      <c r="AL129" s="24">
        <f>2*ATAN(AM129)</f>
        <v>0.90611247556770691</v>
      </c>
      <c r="AM129" s="24">
        <f>SQRT((1+$AB$7)/(1-$AB$7))*TAN(AN129/2)</f>
        <v>0.48683003749974202</v>
      </c>
      <c r="AN129" s="136">
        <f>$AU129+$AB$7*SIN(AO129)</f>
        <v>0.68621234806676823</v>
      </c>
      <c r="AO129" s="136">
        <f>$AU129+$AB$7*SIN(AP129)</f>
        <v>0.68618728661816575</v>
      </c>
      <c r="AP129" s="136">
        <f>$AU129+$AB$7*SIN(AQ129)</f>
        <v>0.68607931454160065</v>
      </c>
      <c r="AQ129" s="136">
        <f>$AU129+$AB$7*SIN(AR129)</f>
        <v>0.68561424823388128</v>
      </c>
      <c r="AR129" s="136">
        <f>$AU129+$AB$7*SIN(AS129)</f>
        <v>0.68361309358294531</v>
      </c>
      <c r="AS129" s="136">
        <f>$AU129+$AB$7*SIN(AT129)</f>
        <v>0.67503909903127557</v>
      </c>
      <c r="AT129" s="136">
        <f>$AU129+$AB$7*SIN(AU129)</f>
        <v>0.63894370584508309</v>
      </c>
      <c r="AU129" s="136">
        <f>RADIANS($AB$9)+$AB$18*(F129-AB$15)</f>
        <v>0.49613474124228318</v>
      </c>
      <c r="AV129" s="136"/>
      <c r="AW129" s="24">
        <f t="shared" si="152"/>
        <v>10483.5</v>
      </c>
      <c r="AX129" s="136">
        <f t="shared" si="153"/>
        <v>-8.0936367180144283E-4</v>
      </c>
      <c r="AY129" s="136">
        <f t="shared" si="154"/>
        <v>-5.2332863267609674E-3</v>
      </c>
      <c r="AZ129" s="136">
        <f t="shared" si="163"/>
        <v>-5.2332863267609674E-3</v>
      </c>
      <c r="BA129" s="136"/>
      <c r="BB129" s="136">
        <f t="shared" si="155"/>
        <v>6.5506955323191365E-8</v>
      </c>
      <c r="BC129" s="24"/>
      <c r="BD129" s="203"/>
      <c r="BE129" s="24">
        <f t="shared" si="156"/>
        <v>7.2141725329158196E-4</v>
      </c>
      <c r="BF129" s="24">
        <f t="shared" si="157"/>
        <v>1.1850364062544705</v>
      </c>
      <c r="BG129" s="24">
        <f t="shared" si="158"/>
        <v>0.31119838305549136</v>
      </c>
      <c r="BH129" s="24">
        <f t="shared" si="159"/>
        <v>0.23613879046109842</v>
      </c>
      <c r="BI129" s="24">
        <f t="shared" si="160"/>
        <v>0.90614080448137269</v>
      </c>
      <c r="BJ129" s="24">
        <f t="shared" si="161"/>
        <v>0.48684755910303784</v>
      </c>
      <c r="BK129" s="136">
        <f t="shared" si="167"/>
        <v>0.68623515241679645</v>
      </c>
      <c r="BL129" s="136">
        <f t="shared" si="167"/>
        <v>0.68628554274840525</v>
      </c>
      <c r="BM129" s="136">
        <f t="shared" si="167"/>
        <v>0.68650268547005211</v>
      </c>
      <c r="BN129" s="136">
        <f t="shared" si="167"/>
        <v>0.68743884239296438</v>
      </c>
      <c r="BO129" s="136">
        <f t="shared" si="167"/>
        <v>0.69148312656148225</v>
      </c>
      <c r="BP129" s="136">
        <f t="shared" si="167"/>
        <v>0.70911357539874831</v>
      </c>
      <c r="BQ129" s="136">
        <f t="shared" si="167"/>
        <v>0.78939802604455056</v>
      </c>
      <c r="BR129" s="136">
        <f t="shared" si="162"/>
        <v>-4.5000672082503703</v>
      </c>
      <c r="BS129" s="136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</row>
    <row r="130" spans="1:104" s="129" customFormat="1" ht="12.95" customHeight="1" x14ac:dyDescent="0.2">
      <c r="A130" s="129" t="s">
        <v>474</v>
      </c>
      <c r="B130" s="131"/>
      <c r="C130" s="130">
        <v>42517.389000000003</v>
      </c>
      <c r="D130" s="130"/>
      <c r="E130" s="129">
        <f>(C130-C$7)/C$8</f>
        <v>10511.968818505</v>
      </c>
      <c r="F130" s="199">
        <f>ROUND(2*E130,0)/2</f>
        <v>10512</v>
      </c>
      <c r="G130" s="130">
        <f>C130-(C$7+F130*C$8)</f>
        <v>-7.4007999937748536E-3</v>
      </c>
      <c r="I130" s="129">
        <f>G130</f>
        <v>-7.4007999937748536E-3</v>
      </c>
      <c r="K130" s="199"/>
      <c r="O130" s="199"/>
      <c r="P130" s="199">
        <f>+D$11+D$12*F130+D$13*F130^2</f>
        <v>-1.5563754640930253E-3</v>
      </c>
      <c r="Q130" s="201">
        <f>+C130-15018.5</f>
        <v>27498.889000000003</v>
      </c>
      <c r="S130" s="131">
        <v>0.1</v>
      </c>
      <c r="U130" s="202">
        <f>+$C130-15018.5</f>
        <v>27498.889000000003</v>
      </c>
      <c r="Z130" s="24">
        <f>$F130</f>
        <v>10512</v>
      </c>
      <c r="AA130" s="136">
        <f>AB$3+AB$4*Z130+AB$5*Z130^2+AH130</f>
        <v>-7.8962318123378897E-4</v>
      </c>
      <c r="AB130" s="136">
        <f>+$G130-AH130</f>
        <v>-8.1675522766340904E-3</v>
      </c>
      <c r="AC130" s="136">
        <f>IF(S130&gt;0,G130-AA130,-9999)</f>
        <v>-6.6111768125410647E-3</v>
      </c>
      <c r="AD130" s="136"/>
      <c r="AE130" s="136">
        <f>+(G130-AA130)^2*$S130</f>
        <v>4.3707658846680634E-6</v>
      </c>
      <c r="AF130" s="24"/>
      <c r="AG130" s="203"/>
      <c r="AH130" s="24">
        <f>$AB$6*($AB$11/AI130*AJ130+$AB$12)</f>
        <v>7.6675228285923635E-4</v>
      </c>
      <c r="AI130" s="24">
        <f>1+$AB$7*COS(AL130)</f>
        <v>1.1836567485593206</v>
      </c>
      <c r="AJ130" s="24">
        <f>SIN(AL130+RADIANS($AB$9))</f>
        <v>0.31673290151786698</v>
      </c>
      <c r="AK130" s="24">
        <f>$AB$7*SIN(AL130)</f>
        <v>0.23721340330727203</v>
      </c>
      <c r="AL130" s="24">
        <f>2*ATAN(AM130)</f>
        <v>0.91197009525685657</v>
      </c>
      <c r="AM130" s="24">
        <f>SQRT((1+$AB$7)/(1-$AB$7))*TAN(AN130/2)</f>
        <v>0.49045816896769262</v>
      </c>
      <c r="AN130" s="136">
        <f>$AU130+$AB$7*SIN(AO130)</f>
        <v>0.69093038882065672</v>
      </c>
      <c r="AO130" s="136">
        <f>$AU130+$AB$7*SIN(AP130)</f>
        <v>0.69090570188000267</v>
      </c>
      <c r="AP130" s="136">
        <f>$AU130+$AB$7*SIN(AQ130)</f>
        <v>0.6907989295171002</v>
      </c>
      <c r="AQ130" s="136">
        <f>$AU130+$AB$7*SIN(AR130)</f>
        <v>0.69033724170302446</v>
      </c>
      <c r="AR130" s="136">
        <f>$AU130+$AB$7*SIN(AS130)</f>
        <v>0.68834290761713701</v>
      </c>
      <c r="AS130" s="136">
        <f>$AU130+$AB$7*SIN(AT130)</f>
        <v>0.67976529008373854</v>
      </c>
      <c r="AT130" s="136">
        <f>$AU130+$AB$7*SIN(AU130)</f>
        <v>0.64352416427770509</v>
      </c>
      <c r="AU130" s="136">
        <f>RADIANS($AB$9)+$AB$18*(F130-AB$15)</f>
        <v>0.49975975681531803</v>
      </c>
      <c r="AV130" s="136"/>
      <c r="AW130" s="24">
        <f t="shared" si="152"/>
        <v>10512</v>
      </c>
      <c r="AX130" s="136">
        <f t="shared" si="153"/>
        <v>-7.8941002745184954E-4</v>
      </c>
      <c r="AY130" s="136">
        <f t="shared" si="154"/>
        <v>-6.6113899663230039E-3</v>
      </c>
      <c r="AZ130" s="136">
        <f t="shared" si="163"/>
        <v>-6.6113899663230039E-3</v>
      </c>
      <c r="BA130" s="136"/>
      <c r="BB130" s="136">
        <f t="shared" si="155"/>
        <v>6.2316819144152984E-8</v>
      </c>
      <c r="BC130" s="24"/>
      <c r="BD130" s="203"/>
      <c r="BE130" s="24">
        <f t="shared" si="156"/>
        <v>7.6696543664117578E-4</v>
      </c>
      <c r="BF130" s="24">
        <f t="shared" si="157"/>
        <v>1.183650249596091</v>
      </c>
      <c r="BG130" s="24">
        <f t="shared" si="158"/>
        <v>0.3167588876929911</v>
      </c>
      <c r="BH130" s="24">
        <f t="shared" si="159"/>
        <v>0.23721843483020766</v>
      </c>
      <c r="BI130" s="24">
        <f t="shared" si="160"/>
        <v>0.91199749208273018</v>
      </c>
      <c r="BJ130" s="24">
        <f t="shared" si="161"/>
        <v>0.49047516263728808</v>
      </c>
      <c r="BK130" s="136">
        <f t="shared" si="167"/>
        <v>0.69095246868289295</v>
      </c>
      <c r="BL130" s="136">
        <f t="shared" si="167"/>
        <v>0.6910012064731611</v>
      </c>
      <c r="BM130" s="136">
        <f t="shared" si="167"/>
        <v>0.6912120444075518</v>
      </c>
      <c r="BN130" s="136">
        <f t="shared" si="167"/>
        <v>0.69212454589043892</v>
      </c>
      <c r="BO130" s="136">
        <f t="shared" si="167"/>
        <v>0.6960818240287997</v>
      </c>
      <c r="BP130" s="136">
        <f t="shared" si="167"/>
        <v>0.7133979658250621</v>
      </c>
      <c r="BQ130" s="136">
        <f t="shared" si="167"/>
        <v>0.79252378624930764</v>
      </c>
      <c r="BR130" s="136">
        <f t="shared" si="162"/>
        <v>-4.492309485522715</v>
      </c>
      <c r="BS130" s="136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</row>
    <row r="131" spans="1:104" s="129" customFormat="1" ht="12.95" customHeight="1" x14ac:dyDescent="0.2">
      <c r="A131" s="129" t="s">
        <v>474</v>
      </c>
      <c r="B131" s="131"/>
      <c r="C131" s="130">
        <v>42521.428999999996</v>
      </c>
      <c r="D131" s="130"/>
      <c r="E131" s="129">
        <f>(C131-C$7)/C$8</f>
        <v>10528.990389132483</v>
      </c>
      <c r="F131" s="199">
        <f>ROUND(2*E131,0)/2</f>
        <v>10529</v>
      </c>
      <c r="G131" s="130">
        <f>C131-(C$7+F131*C$8)</f>
        <v>-2.2811000017100014E-3</v>
      </c>
      <c r="I131" s="129">
        <f>G131</f>
        <v>-2.2811000017100014E-3</v>
      </c>
      <c r="K131" s="199"/>
      <c r="O131" s="199"/>
      <c r="P131" s="199">
        <f>+D$11+D$12*F131+D$13*F131^2</f>
        <v>-1.5716331000930255E-3</v>
      </c>
      <c r="Q131" s="201">
        <f>+C131-15018.5</f>
        <v>27502.928999999996</v>
      </c>
      <c r="S131" s="131">
        <v>0.1</v>
      </c>
      <c r="U131" s="202">
        <f>+$C131-15018.5</f>
        <v>27502.928999999996</v>
      </c>
      <c r="Z131" s="24">
        <f>$F131</f>
        <v>10529</v>
      </c>
      <c r="AA131" s="136">
        <f>AB$3+AB$4*Z131+AB$5*Z131^2+AH131</f>
        <v>-7.777409710407919E-4</v>
      </c>
      <c r="AB131" s="136">
        <f>+$G131-AH131</f>
        <v>-3.0749921307622347E-3</v>
      </c>
      <c r="AC131" s="136">
        <f>IF(S131&gt;0,G131-AA131,-9999)</f>
        <v>-1.5033590306692095E-3</v>
      </c>
      <c r="AD131" s="136"/>
      <c r="AE131" s="136">
        <f>+(G131-AA131)^2*$S131</f>
        <v>2.2600883750946653E-7</v>
      </c>
      <c r="AF131" s="24"/>
      <c r="AG131" s="203"/>
      <c r="AH131" s="24">
        <f>$AB$6*($AB$11/AI131*AJ131+$AB$12)</f>
        <v>7.9389212905223356E-4</v>
      </c>
      <c r="AI131" s="24">
        <f>1+$AB$7*COS(AL131)</f>
        <v>1.1828283548588543</v>
      </c>
      <c r="AJ131" s="24">
        <f>SIN(AL131+RADIANS($AB$9))</f>
        <v>0.32003890100328991</v>
      </c>
      <c r="AK131" s="24">
        <f>$AB$7*SIN(AL131)</f>
        <v>0.23785245985611503</v>
      </c>
      <c r="AL131" s="24">
        <f>2*ATAN(AM131)</f>
        <v>0.91545758162489033</v>
      </c>
      <c r="AM131" s="24">
        <f>SQRT((1+$AB$7)/(1-$AB$7))*TAN(AN131/2)</f>
        <v>0.49262322202606901</v>
      </c>
      <c r="AN131" s="136">
        <f>$AU131+$AB$7*SIN(AO131)</f>
        <v>0.69374202669639451</v>
      </c>
      <c r="AO131" s="136">
        <f>$AU131+$AB$7*SIN(AP131)</f>
        <v>0.69371756333080481</v>
      </c>
      <c r="AP131" s="136">
        <f>$AU131+$AB$7*SIN(AQ131)</f>
        <v>0.69361151094499962</v>
      </c>
      <c r="AQ131" s="136">
        <f>$AU131+$AB$7*SIN(AR131)</f>
        <v>0.69315186591304989</v>
      </c>
      <c r="AR131" s="136">
        <f>$AU131+$AB$7*SIN(AS131)</f>
        <v>0.69116172771979401</v>
      </c>
      <c r="AS131" s="136">
        <f>$AU131+$AB$7*SIN(AT131)</f>
        <v>0.68258240959603222</v>
      </c>
      <c r="AT131" s="136">
        <f>$AU131+$AB$7*SIN(AU131)</f>
        <v>0.64625546883544771</v>
      </c>
      <c r="AU131" s="136">
        <f>RADIANS($AB$9)+$AB$18*(F131-AB$15)</f>
        <v>0.50192204680625085</v>
      </c>
      <c r="AV131" s="136"/>
      <c r="AW131" s="24">
        <f t="shared" si="152"/>
        <v>10529</v>
      </c>
      <c r="AX131" s="136">
        <f t="shared" si="153"/>
        <v>-7.7753196823473136E-4</v>
      </c>
      <c r="AY131" s="136">
        <f t="shared" si="154"/>
        <v>-1.5035680334752701E-3</v>
      </c>
      <c r="AZ131" s="136">
        <f t="shared" si="163"/>
        <v>-1.5035680334752701E-3</v>
      </c>
      <c r="BA131" s="136"/>
      <c r="BB131" s="136">
        <f t="shared" si="155"/>
        <v>6.0455596162697532E-8</v>
      </c>
      <c r="BC131" s="24"/>
      <c r="BD131" s="203"/>
      <c r="BE131" s="24">
        <f t="shared" si="156"/>
        <v>7.9410113185829411E-4</v>
      </c>
      <c r="BF131" s="24">
        <f t="shared" si="157"/>
        <v>1.1828219683114676</v>
      </c>
      <c r="BG131" s="24">
        <f t="shared" si="158"/>
        <v>0.32006433926545907</v>
      </c>
      <c r="BH131" s="24">
        <f t="shared" si="159"/>
        <v>0.23785736882157074</v>
      </c>
      <c r="BI131" s="24">
        <f t="shared" si="160"/>
        <v>0.91548443222582976</v>
      </c>
      <c r="BJ131" s="24">
        <f t="shared" si="161"/>
        <v>0.49263990545709674</v>
      </c>
      <c r="BK131" s="136">
        <f t="shared" ref="BK131:BQ140" si="168">$AU131+$AB$7*SIN(BL131)</f>
        <v>0.69376368149513346</v>
      </c>
      <c r="BL131" s="136">
        <f t="shared" si="168"/>
        <v>0.69381144795964289</v>
      </c>
      <c r="BM131" s="136">
        <f t="shared" si="168"/>
        <v>0.69401856594308264</v>
      </c>
      <c r="BN131" s="136">
        <f t="shared" si="168"/>
        <v>0.69491705414343485</v>
      </c>
      <c r="BO131" s="136">
        <f t="shared" si="168"/>
        <v>0.69882256786772168</v>
      </c>
      <c r="BP131" s="136">
        <f t="shared" si="168"/>
        <v>0.71595080968628533</v>
      </c>
      <c r="BQ131" s="136">
        <f t="shared" si="168"/>
        <v>0.79437988354497424</v>
      </c>
      <c r="BR131" s="136">
        <f t="shared" si="162"/>
        <v>-4.4876820719658683</v>
      </c>
      <c r="BS131" s="136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</row>
    <row r="132" spans="1:104" s="129" customFormat="1" ht="12.95" customHeight="1" x14ac:dyDescent="0.2">
      <c r="A132" s="129" t="s">
        <v>474</v>
      </c>
      <c r="B132" s="131"/>
      <c r="C132" s="130">
        <v>42524.521999999997</v>
      </c>
      <c r="D132" s="130"/>
      <c r="E132" s="129">
        <f>(C132-C$7)/C$8</f>
        <v>10542.022002486667</v>
      </c>
      <c r="F132" s="199">
        <f>ROUND(2*E132,0)/2</f>
        <v>10542</v>
      </c>
      <c r="G132" s="130">
        <f>C132-(C$7+F132*C$8)</f>
        <v>5.2222000012989156E-3</v>
      </c>
      <c r="I132" s="129">
        <f>G132</f>
        <v>5.2222000012989156E-3</v>
      </c>
      <c r="K132" s="199"/>
      <c r="O132" s="199"/>
      <c r="P132" s="199">
        <f>+D$11+D$12*F132+D$13*F132^2</f>
        <v>-1.5832960240930252E-3</v>
      </c>
      <c r="Q132" s="201">
        <f>+C132-15018.5</f>
        <v>27506.021999999997</v>
      </c>
      <c r="S132" s="131">
        <v>0.1</v>
      </c>
      <c r="U132" s="202">
        <f>+$C132-15018.5</f>
        <v>27506.021999999997</v>
      </c>
      <c r="Z132" s="24">
        <f>$F132</f>
        <v>10542</v>
      </c>
      <c r="AA132" s="136">
        <f>AB$3+AB$4*Z132+AB$5*Z132^2+AH132</f>
        <v>-7.6866694359876107E-4</v>
      </c>
      <c r="AB132" s="136">
        <f>+$G132-AH132</f>
        <v>4.4075709208046517E-3</v>
      </c>
      <c r="AC132" s="136">
        <f>IF(S132&gt;0,G132-AA132,-9999)</f>
        <v>5.9908669448976767E-3</v>
      </c>
      <c r="AD132" s="136"/>
      <c r="AE132" s="136">
        <f>+(G132-AA132)^2*$S132</f>
        <v>3.5890486751467624E-6</v>
      </c>
      <c r="AF132" s="24"/>
      <c r="AG132" s="203"/>
      <c r="AH132" s="24">
        <f>$AB$6*($AB$11/AI132*AJ132+$AB$12)</f>
        <v>8.1462908049426412E-4</v>
      </c>
      <c r="AI132" s="24">
        <f>1+$AB$7*COS(AL132)</f>
        <v>1.1821941619398812</v>
      </c>
      <c r="AJ132" s="24">
        <f>SIN(AL132+RADIANS($AB$9))</f>
        <v>0.32256127422640463</v>
      </c>
      <c r="AK132" s="24">
        <f>$AB$7*SIN(AL132)</f>
        <v>0.23833859812255398</v>
      </c>
      <c r="AL132" s="24">
        <f>2*ATAN(AM132)</f>
        <v>0.9181211870554894</v>
      </c>
      <c r="AM132" s="24">
        <f>SQRT((1+$AB$7)/(1-$AB$7))*TAN(AN132/2)</f>
        <v>0.49427931098068634</v>
      </c>
      <c r="AN132" s="136">
        <f>$AU132+$AB$7*SIN(AO132)</f>
        <v>0.69589077365194918</v>
      </c>
      <c r="AO132" s="136">
        <f>$AU132+$AB$7*SIN(AP132)</f>
        <v>0.69586648131800444</v>
      </c>
      <c r="AP132" s="136">
        <f>$AU132+$AB$7*SIN(AQ132)</f>
        <v>0.69576098159937416</v>
      </c>
      <c r="AQ132" s="136">
        <f>$AU132+$AB$7*SIN(AR132)</f>
        <v>0.69530291229693642</v>
      </c>
      <c r="AR132" s="136">
        <f>$AU132+$AB$7*SIN(AS132)</f>
        <v>0.69331604641056377</v>
      </c>
      <c r="AS132" s="136">
        <f>$AU132+$AB$7*SIN(AT132)</f>
        <v>0.68473565949994275</v>
      </c>
      <c r="AT132" s="136">
        <f>$AU132+$AB$7*SIN(AU132)</f>
        <v>0.6483436583025618</v>
      </c>
      <c r="AU132" s="136">
        <f>RADIANS($AB$9)+$AB$18*(F132-AB$15)</f>
        <v>0.5035755626816707</v>
      </c>
      <c r="AV132" s="136"/>
      <c r="AW132" s="24">
        <f t="shared" si="152"/>
        <v>10542</v>
      </c>
      <c r="AX132" s="136">
        <f t="shared" si="153"/>
        <v>-7.6846108049603563E-4</v>
      </c>
      <c r="AY132" s="136">
        <f t="shared" si="154"/>
        <v>5.9906610817949514E-3</v>
      </c>
      <c r="AZ132" s="136">
        <f t="shared" si="163"/>
        <v>5.9906610817949514E-3</v>
      </c>
      <c r="BA132" s="136"/>
      <c r="BB132" s="136">
        <f t="shared" si="155"/>
        <v>5.9053243223713453E-8</v>
      </c>
      <c r="BC132" s="24"/>
      <c r="BD132" s="203"/>
      <c r="BE132" s="24">
        <f t="shared" si="156"/>
        <v>8.1483494359698956E-4</v>
      </c>
      <c r="BF132" s="24">
        <f t="shared" si="157"/>
        <v>1.182187860728511</v>
      </c>
      <c r="BG132" s="24">
        <f t="shared" si="158"/>
        <v>0.32258629877391021</v>
      </c>
      <c r="BH132" s="24">
        <f t="shared" si="159"/>
        <v>0.23834341485169802</v>
      </c>
      <c r="BI132" s="24">
        <f t="shared" si="160"/>
        <v>0.91814762485342727</v>
      </c>
      <c r="BJ132" s="24">
        <f t="shared" si="161"/>
        <v>0.49429575952326565</v>
      </c>
      <c r="BK132" s="136">
        <f t="shared" si="168"/>
        <v>0.69591210696577921</v>
      </c>
      <c r="BL132" s="136">
        <f t="shared" si="168"/>
        <v>0.69595913790960673</v>
      </c>
      <c r="BM132" s="136">
        <f t="shared" si="168"/>
        <v>0.69616343188749596</v>
      </c>
      <c r="BN132" s="136">
        <f t="shared" si="168"/>
        <v>0.69705125350604746</v>
      </c>
      <c r="BO132" s="136">
        <f t="shared" si="168"/>
        <v>0.70091725233491053</v>
      </c>
      <c r="BP132" s="136">
        <f t="shared" si="168"/>
        <v>0.71790159989144975</v>
      </c>
      <c r="BQ132" s="136">
        <f t="shared" si="168"/>
        <v>0.79579502623490916</v>
      </c>
      <c r="BR132" s="136">
        <f t="shared" si="162"/>
        <v>-4.484143461598868</v>
      </c>
      <c r="BS132" s="136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</row>
    <row r="133" spans="1:104" s="129" customFormat="1" ht="12.95" customHeight="1" x14ac:dyDescent="0.2">
      <c r="A133" s="129" t="s">
        <v>474</v>
      </c>
      <c r="B133" s="131"/>
      <c r="C133" s="130">
        <v>42528.565000000002</v>
      </c>
      <c r="D133" s="130"/>
      <c r="E133" s="129">
        <f>(C133-C$7)/C$8</f>
        <v>10559.056212894367</v>
      </c>
      <c r="F133" s="199">
        <f>ROUND(2*E133,0)/2</f>
        <v>10559</v>
      </c>
      <c r="G133" s="130">
        <f>C133-(C$7+F133*C$8)</f>
        <v>1.3341900004888885E-2</v>
      </c>
      <c r="I133" s="129">
        <f>G133</f>
        <v>1.3341900004888885E-2</v>
      </c>
      <c r="K133" s="199"/>
      <c r="O133" s="199"/>
      <c r="P133" s="199">
        <f>+D$11+D$12*F133+D$13*F133^2</f>
        <v>-1.5985414200930252E-3</v>
      </c>
      <c r="Q133" s="201">
        <f>+C133-15018.5</f>
        <v>27510.065000000002</v>
      </c>
      <c r="S133" s="131">
        <v>0.1</v>
      </c>
      <c r="U133" s="202">
        <f>+$C133-15018.5</f>
        <v>27510.065000000002</v>
      </c>
      <c r="Z133" s="24">
        <f>$F133</f>
        <v>10559</v>
      </c>
      <c r="AA133" s="136">
        <f>AB$3+AB$4*Z133+AB$5*Z133^2+AH133</f>
        <v>-7.5681726495633716E-4</v>
      </c>
      <c r="AB133" s="136">
        <f>+$G133-AH133</f>
        <v>1.2500175849752196E-2</v>
      </c>
      <c r="AC133" s="136">
        <f>IF(S133&gt;0,G133-AA133,-9999)</f>
        <v>1.4098717269845223E-2</v>
      </c>
      <c r="AD133" s="136"/>
      <c r="AE133" s="136">
        <f>+(G133-AA133)^2*$S133</f>
        <v>1.9877382865503193E-5</v>
      </c>
      <c r="AF133" s="24"/>
      <c r="AG133" s="203"/>
      <c r="AH133" s="24">
        <f>$AB$6*($AB$11/AI133*AJ133+$AB$12)</f>
        <v>8.4172415513668808E-4</v>
      </c>
      <c r="AI133" s="24">
        <f>1+$AB$7*COS(AL133)</f>
        <v>1.1813639135342264</v>
      </c>
      <c r="AJ133" s="24">
        <f>SIN(AL133+RADIANS($AB$9))</f>
        <v>0.32585222951943804</v>
      </c>
      <c r="AK133" s="24">
        <f>$AB$7*SIN(AL133)</f>
        <v>0.23897098331711669</v>
      </c>
      <c r="AL133" s="24">
        <f>2*ATAN(AM133)</f>
        <v>0.92160005109090548</v>
      </c>
      <c r="AM133" s="24">
        <f>SQRT((1+$AB$7)/(1-$AB$7))*TAN(AN133/2)</f>
        <v>0.49644557183891419</v>
      </c>
      <c r="AN133" s="136">
        <f>$AU133+$AB$7*SIN(AO133)</f>
        <v>0.69869893346480949</v>
      </c>
      <c r="AO133" s="136">
        <f>$AU133+$AB$7*SIN(AP133)</f>
        <v>0.69867486483768837</v>
      </c>
      <c r="AP133" s="136">
        <f>$AU133+$AB$7*SIN(AQ133)</f>
        <v>0.69857009047352814</v>
      </c>
      <c r="AQ133" s="136">
        <f>$AU133+$AB$7*SIN(AR133)</f>
        <v>0.69811409922904177</v>
      </c>
      <c r="AR133" s="136">
        <f>$AU133+$AB$7*SIN(AS133)</f>
        <v>0.69613159516008971</v>
      </c>
      <c r="AS133" s="136">
        <f>$AU133+$AB$7*SIN(AT133)</f>
        <v>0.68755011299425395</v>
      </c>
      <c r="AT133" s="136">
        <f>$AU133+$AB$7*SIN(AU133)</f>
        <v>0.65107377019005663</v>
      </c>
      <c r="AU133" s="136">
        <f>RADIANS($AB$9)+$AB$18*(F133-AB$15)</f>
        <v>0.50573785267260352</v>
      </c>
      <c r="AV133" s="136"/>
      <c r="AW133" s="24">
        <f t="shared" si="152"/>
        <v>10559</v>
      </c>
      <c r="AX133" s="136">
        <f t="shared" si="153"/>
        <v>-7.5661546246588783E-4</v>
      </c>
      <c r="AY133" s="136">
        <f t="shared" si="154"/>
        <v>1.4098515467354772E-2</v>
      </c>
      <c r="AZ133" s="136">
        <f t="shared" si="163"/>
        <v>1.4098515467354772E-2</v>
      </c>
      <c r="BA133" s="136"/>
      <c r="BB133" s="136">
        <f t="shared" si="155"/>
        <v>5.7246695804246933E-8</v>
      </c>
      <c r="BC133" s="24"/>
      <c r="BD133" s="203"/>
      <c r="BE133" s="24">
        <f t="shared" si="156"/>
        <v>8.4192595762713741E-4</v>
      </c>
      <c r="BF133" s="24">
        <f t="shared" si="157"/>
        <v>1.1813577230827967</v>
      </c>
      <c r="BG133" s="24">
        <f t="shared" si="158"/>
        <v>0.32587671992938994</v>
      </c>
      <c r="BH133" s="24">
        <f t="shared" si="159"/>
        <v>0.23897568135319469</v>
      </c>
      <c r="BI133" s="24">
        <f t="shared" si="160"/>
        <v>0.92162595545173465</v>
      </c>
      <c r="BJ133" s="24">
        <f t="shared" si="161"/>
        <v>0.49646171629428554</v>
      </c>
      <c r="BK133" s="136">
        <f t="shared" si="168"/>
        <v>0.69871985102437262</v>
      </c>
      <c r="BL133" s="136">
        <f t="shared" si="168"/>
        <v>0.69876592961964767</v>
      </c>
      <c r="BM133" s="136">
        <f t="shared" si="168"/>
        <v>0.69896655777938344</v>
      </c>
      <c r="BN133" s="136">
        <f t="shared" si="168"/>
        <v>0.69984049604476017</v>
      </c>
      <c r="BO133" s="136">
        <f t="shared" si="168"/>
        <v>0.70365491486728449</v>
      </c>
      <c r="BP133" s="136">
        <f t="shared" si="168"/>
        <v>0.72045082883072564</v>
      </c>
      <c r="BQ133" s="136">
        <f t="shared" si="168"/>
        <v>0.7976400767866838</v>
      </c>
      <c r="BR133" s="136">
        <f t="shared" si="162"/>
        <v>-4.4795160480420213</v>
      </c>
      <c r="BS133" s="136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</row>
    <row r="134" spans="1:104" s="129" customFormat="1" ht="12.95" customHeight="1" x14ac:dyDescent="0.2">
      <c r="A134" s="129" t="s">
        <v>474</v>
      </c>
      <c r="B134" s="131"/>
      <c r="C134" s="130">
        <v>42532.341999999997</v>
      </c>
      <c r="D134" s="130"/>
      <c r="E134" s="129">
        <f>(C134-C$7)/C$8</f>
        <v>10574.969696127044</v>
      </c>
      <c r="F134" s="199">
        <f>ROUND(2*E134,0)/2</f>
        <v>10575</v>
      </c>
      <c r="G134" s="130">
        <f>C134-(C$7+F134*C$8)</f>
        <v>-7.1925000011106022E-3</v>
      </c>
      <c r="I134" s="129">
        <f>G134</f>
        <v>-7.1925000011106022E-3</v>
      </c>
      <c r="K134" s="199"/>
      <c r="O134" s="199"/>
      <c r="P134" s="199">
        <f>+D$11+D$12*F134+D$13*F134^2</f>
        <v>-1.6128836920930253E-3</v>
      </c>
      <c r="Q134" s="201">
        <f>+C134-15018.5</f>
        <v>27513.841999999997</v>
      </c>
      <c r="S134" s="131">
        <v>0.1</v>
      </c>
      <c r="U134" s="202">
        <f>+$C134-15018.5</f>
        <v>27513.841999999997</v>
      </c>
      <c r="Z134" s="24">
        <f>$F134</f>
        <v>10575</v>
      </c>
      <c r="AA134" s="136">
        <f>AB$3+AB$4*Z134+AB$5*Z134^2+AH134</f>
        <v>-7.4568174506603403E-4</v>
      </c>
      <c r="AB134" s="136">
        <f>+$G134-AH134</f>
        <v>-8.0597019481375935E-3</v>
      </c>
      <c r="AC134" s="136">
        <f>IF(S134&gt;0,G134-AA134,-9999)</f>
        <v>-6.4468182560445684E-3</v>
      </c>
      <c r="AD134" s="136"/>
      <c r="AE134" s="136">
        <f>+(G134-AA134)^2*$S134</f>
        <v>4.1561465626469528E-6</v>
      </c>
      <c r="AF134" s="24"/>
      <c r="AG134" s="203"/>
      <c r="AH134" s="24">
        <f>$AB$6*($AB$11/AI134*AJ134+$AB$12)</f>
        <v>8.6720194702699128E-4</v>
      </c>
      <c r="AI134" s="24">
        <f>1+$AB$7*COS(AL134)</f>
        <v>1.1805815680644312</v>
      </c>
      <c r="AJ134" s="24">
        <f>SIN(AL134+RADIANS($AB$9))</f>
        <v>0.32894177932919638</v>
      </c>
      <c r="AK134" s="24">
        <f>$AB$7*SIN(AL134)</f>
        <v>0.23956272096340708</v>
      </c>
      <c r="AL134" s="24">
        <f>2*ATAN(AM134)</f>
        <v>0.92486980937865659</v>
      </c>
      <c r="AM134" s="24">
        <f>SQRT((1+$AB$7)/(1-$AB$7))*TAN(AN134/2)</f>
        <v>0.49848503746878858</v>
      </c>
      <c r="AN134" s="136">
        <f>$AU134+$AB$7*SIN(AO134)</f>
        <v>0.70134010390871793</v>
      </c>
      <c r="AO134" s="136">
        <f>$AU134+$AB$7*SIN(AP134)</f>
        <v>0.70131624584927565</v>
      </c>
      <c r="AP134" s="136">
        <f>$AU134+$AB$7*SIN(AQ134)</f>
        <v>0.70121215679396531</v>
      </c>
      <c r="AQ134" s="136">
        <f>$AU134+$AB$7*SIN(AR134)</f>
        <v>0.7007581391716543</v>
      </c>
      <c r="AR134" s="136">
        <f>$AU134+$AB$7*SIN(AS134)</f>
        <v>0.6987798252623787</v>
      </c>
      <c r="AS134" s="136">
        <f>$AU134+$AB$7*SIN(AT134)</f>
        <v>0.69019762475087298</v>
      </c>
      <c r="AT134" s="136">
        <f>$AU134+$AB$7*SIN(AU134)</f>
        <v>0.65364266657241754</v>
      </c>
      <c r="AU134" s="136">
        <f>RADIANS($AB$9)+$AB$18*(F134-AB$15)</f>
        <v>0.50777294913465898</v>
      </c>
      <c r="AV134" s="136"/>
      <c r="AW134" s="24">
        <f t="shared" si="152"/>
        <v>10575</v>
      </c>
      <c r="AX134" s="136">
        <f t="shared" si="153"/>
        <v>-7.4548371764726834E-4</v>
      </c>
      <c r="AY134" s="136">
        <f t="shared" si="154"/>
        <v>-6.4470162834633343E-3</v>
      </c>
      <c r="AZ134" s="136">
        <f t="shared" si="163"/>
        <v>-6.4470162834633343E-3</v>
      </c>
      <c r="BA134" s="136"/>
      <c r="BB134" s="136">
        <f t="shared" si="155"/>
        <v>5.5574597327719211E-8</v>
      </c>
      <c r="BC134" s="24"/>
      <c r="BD134" s="203"/>
      <c r="BE134" s="24">
        <f t="shared" si="156"/>
        <v>8.6739997444575698E-4</v>
      </c>
      <c r="BF134" s="24">
        <f t="shared" si="157"/>
        <v>1.1805754809844755</v>
      </c>
      <c r="BG134" s="24">
        <f t="shared" si="158"/>
        <v>0.32896577410885819</v>
      </c>
      <c r="BH134" s="24">
        <f t="shared" si="159"/>
        <v>0.23956730926239769</v>
      </c>
      <c r="BI134" s="24">
        <f t="shared" si="160"/>
        <v>0.92489521826380761</v>
      </c>
      <c r="BJ134" s="24">
        <f t="shared" si="161"/>
        <v>0.49850089890486249</v>
      </c>
      <c r="BK134" s="136">
        <f t="shared" si="168"/>
        <v>0.7013606349713335</v>
      </c>
      <c r="BL134" s="136">
        <f t="shared" si="168"/>
        <v>0.70140582705324006</v>
      </c>
      <c r="BM134" s="136">
        <f t="shared" si="168"/>
        <v>0.70160303318900319</v>
      </c>
      <c r="BN134" s="136">
        <f t="shared" si="168"/>
        <v>0.70246397290293427</v>
      </c>
      <c r="BO134" s="136">
        <f t="shared" si="168"/>
        <v>0.70622994469692091</v>
      </c>
      <c r="BP134" s="136">
        <f t="shared" si="168"/>
        <v>0.72284824124333358</v>
      </c>
      <c r="BQ134" s="136">
        <f t="shared" si="168"/>
        <v>0.79937088505005272</v>
      </c>
      <c r="BR134" s="136">
        <f t="shared" si="162"/>
        <v>-4.4751608352826358</v>
      </c>
      <c r="BS134" s="136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</row>
    <row r="135" spans="1:104" s="129" customFormat="1" ht="12.95" customHeight="1" x14ac:dyDescent="0.2">
      <c r="A135" s="129" t="s">
        <v>474</v>
      </c>
      <c r="B135" s="131" t="s">
        <v>646</v>
      </c>
      <c r="C135" s="130">
        <v>42534.37</v>
      </c>
      <c r="D135" s="130"/>
      <c r="E135" s="129">
        <f>(C135-C$7)/C$8</f>
        <v>10583.514187521274</v>
      </c>
      <c r="F135" s="199">
        <f>ROUND(2*E135,0)/2</f>
        <v>10583.5</v>
      </c>
      <c r="G135" s="130">
        <f>C135-(C$7+F135*C$8)</f>
        <v>3.3673500074655749E-3</v>
      </c>
      <c r="I135" s="129">
        <f>G135</f>
        <v>3.3673500074655749E-3</v>
      </c>
      <c r="K135" s="199"/>
      <c r="O135" s="199"/>
      <c r="P135" s="199">
        <f>+D$11+D$12*F135+D$13*F135^2</f>
        <v>-1.6205005250930252E-3</v>
      </c>
      <c r="Q135" s="201">
        <f>+C135-15018.5</f>
        <v>27515.870000000003</v>
      </c>
      <c r="S135" s="131">
        <v>0.1</v>
      </c>
      <c r="U135" s="202">
        <f>+$C135-15018.5</f>
        <v>27515.870000000003</v>
      </c>
      <c r="Z135" s="24">
        <f>$F135</f>
        <v>10583.5</v>
      </c>
      <c r="AA135" s="136">
        <f>AB$3+AB$4*Z135+AB$5*Z135^2+AH135</f>
        <v>-7.3977281724734345E-4</v>
      </c>
      <c r="AB135" s="136">
        <f>+$G135-AH135</f>
        <v>2.4866222996198931E-3</v>
      </c>
      <c r="AC135" s="136">
        <f>IF(S135&gt;0,G135-AA135,-9999)</f>
        <v>4.1071228247129181E-3</v>
      </c>
      <c r="AD135" s="136"/>
      <c r="AE135" s="136">
        <f>+(G135-AA135)^2*$S135</f>
        <v>1.686845789727782E-6</v>
      </c>
      <c r="AF135" s="24"/>
      <c r="AG135" s="203"/>
      <c r="AH135" s="24">
        <f>$AB$6*($AB$11/AI135*AJ135+$AB$12)</f>
        <v>8.8072770784568179E-4</v>
      </c>
      <c r="AI135" s="24">
        <f>1+$AB$7*COS(AL135)</f>
        <v>1.1801655840040444</v>
      </c>
      <c r="AJ135" s="24">
        <f>SIN(AL135+RADIANS($AB$9))</f>
        <v>0.3305800109608672</v>
      </c>
      <c r="AK135" s="24">
        <f>$AB$7*SIN(AL135)</f>
        <v>0.23987572269923785</v>
      </c>
      <c r="AL135" s="24">
        <f>2*ATAN(AM135)</f>
        <v>0.9266051060011915</v>
      </c>
      <c r="AM135" s="24">
        <f>SQRT((1+$AB$7)/(1-$AB$7))*TAN(AN135/2)</f>
        <v>0.49956875438456544</v>
      </c>
      <c r="AN135" s="136">
        <f>$AU135+$AB$7*SIN(AO135)</f>
        <v>0.70274251367253204</v>
      </c>
      <c r="AO135" s="136">
        <f>$AU135+$AB$7*SIN(AP135)</f>
        <v>0.7027187674738935</v>
      </c>
      <c r="AP135" s="136">
        <f>$AU135+$AB$7*SIN(AQ135)</f>
        <v>0.70261504348539172</v>
      </c>
      <c r="AQ135" s="136">
        <f>$AU135+$AB$7*SIN(AR135)</f>
        <v>0.70216208126370261</v>
      </c>
      <c r="AR135" s="136">
        <f>$AU135+$AB$7*SIN(AS135)</f>
        <v>0.70018602663959817</v>
      </c>
      <c r="AS135" s="136">
        <f>$AU135+$AB$7*SIN(AT135)</f>
        <v>0.69160356754368046</v>
      </c>
      <c r="AT135" s="136">
        <f>$AU135+$AB$7*SIN(AU135)</f>
        <v>0.65500714719055431</v>
      </c>
      <c r="AU135" s="136">
        <f>RADIANS($AB$9)+$AB$18*(F135-AB$15)</f>
        <v>0.50885409413012539</v>
      </c>
      <c r="AV135" s="136"/>
      <c r="AW135" s="24">
        <f t="shared" si="152"/>
        <v>10583.5</v>
      </c>
      <c r="AX135" s="136">
        <f t="shared" si="153"/>
        <v>-7.3957677695014054E-4</v>
      </c>
      <c r="AY135" s="136">
        <f t="shared" si="154"/>
        <v>4.106926784415715E-3</v>
      </c>
      <c r="AZ135" s="136">
        <f t="shared" si="163"/>
        <v>4.106926784415715E-3</v>
      </c>
      <c r="BA135" s="136"/>
      <c r="BB135" s="136">
        <f t="shared" si="155"/>
        <v>5.4697380900395797E-8</v>
      </c>
      <c r="BC135" s="24"/>
      <c r="BD135" s="203"/>
      <c r="BE135" s="24">
        <f t="shared" si="156"/>
        <v>8.809237481428847E-4</v>
      </c>
      <c r="BF135" s="24">
        <f t="shared" si="157"/>
        <v>1.1801595514921992</v>
      </c>
      <c r="BG135" s="24">
        <f t="shared" si="158"/>
        <v>0.33060374522156805</v>
      </c>
      <c r="BH135" s="24">
        <f t="shared" si="159"/>
        <v>0.23988025347270586</v>
      </c>
      <c r="BI135" s="24">
        <f t="shared" si="160"/>
        <v>0.92663025425215417</v>
      </c>
      <c r="BJ135" s="24">
        <f t="shared" si="161"/>
        <v>0.49958446671991907</v>
      </c>
      <c r="BK135" s="136">
        <f t="shared" si="168"/>
        <v>0.70276284129780653</v>
      </c>
      <c r="BL135" s="136">
        <f t="shared" si="168"/>
        <v>0.70280756628784657</v>
      </c>
      <c r="BM135" s="136">
        <f t="shared" si="168"/>
        <v>0.70300296560951536</v>
      </c>
      <c r="BN135" s="136">
        <f t="shared" si="168"/>
        <v>0.70385702691846153</v>
      </c>
      <c r="BO135" s="136">
        <f t="shared" si="168"/>
        <v>0.70759730101650886</v>
      </c>
      <c r="BP135" s="136">
        <f t="shared" si="168"/>
        <v>0.7241211344506755</v>
      </c>
      <c r="BQ135" s="136">
        <f t="shared" si="168"/>
        <v>0.80028812690545048</v>
      </c>
      <c r="BR135" s="136">
        <f t="shared" si="162"/>
        <v>-4.4728471285042124</v>
      </c>
      <c r="BS135" s="136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</row>
    <row r="136" spans="1:104" s="129" customFormat="1" ht="12.95" customHeight="1" x14ac:dyDescent="0.2">
      <c r="A136" s="129" t="s">
        <v>474</v>
      </c>
      <c r="B136" s="131"/>
      <c r="C136" s="130">
        <v>42540.425999999999</v>
      </c>
      <c r="D136" s="130"/>
      <c r="E136" s="129">
        <f>(C136-C$7)/C$8</f>
        <v>10609.029690422301</v>
      </c>
      <c r="F136" s="199">
        <f>ROUND(2*E136,0)/2</f>
        <v>10609</v>
      </c>
      <c r="G136" s="130">
        <f>C136-(C$7+F136*C$8)</f>
        <v>7.0469000056618825E-3</v>
      </c>
      <c r="I136" s="129">
        <f>G136</f>
        <v>7.0469000056618825E-3</v>
      </c>
      <c r="K136" s="199"/>
      <c r="O136" s="199"/>
      <c r="P136" s="199">
        <f>+D$11+D$12*F136+D$13*F136^2</f>
        <v>-1.6433406200930256E-3</v>
      </c>
      <c r="Q136" s="201">
        <f>+C136-15018.5</f>
        <v>27521.925999999999</v>
      </c>
      <c r="S136" s="131">
        <v>0.1</v>
      </c>
      <c r="U136" s="202">
        <f>+$C136-15018.5</f>
        <v>27521.925999999999</v>
      </c>
      <c r="Z136" s="24">
        <f>$F136</f>
        <v>10609</v>
      </c>
      <c r="AA136" s="136">
        <f>AB$3+AB$4*Z136+AB$5*Z136^2+AH136</f>
        <v>-7.2207474043822577E-4</v>
      </c>
      <c r="AB136" s="136">
        <f>+$G136-AH136</f>
        <v>6.1256341260070828E-3</v>
      </c>
      <c r="AC136" s="136">
        <f>IF(S136&gt;0,G136-AA136,-9999)</f>
        <v>7.7689747461001084E-3</v>
      </c>
      <c r="AD136" s="136"/>
      <c r="AE136" s="136">
        <f>+(G136-AA136)^2*$S136</f>
        <v>6.0356968605541244E-6</v>
      </c>
      <c r="AF136" s="24"/>
      <c r="AG136" s="203"/>
      <c r="AH136" s="24">
        <f>$AB$6*($AB$11/AI136*AJ136+$AB$12)</f>
        <v>9.2126587965479984E-4</v>
      </c>
      <c r="AI136" s="24">
        <f>1+$AB$7*COS(AL136)</f>
        <v>1.1789161495261764</v>
      </c>
      <c r="AJ136" s="24">
        <f>SIN(AL136+RADIANS($AB$9))</f>
        <v>0.33548179764145047</v>
      </c>
      <c r="AK136" s="24">
        <f>$AB$7*SIN(AL136)</f>
        <v>0.24080907673658575</v>
      </c>
      <c r="AL136" s="24">
        <f>2*ATAN(AM136)</f>
        <v>0.93180365467804593</v>
      </c>
      <c r="AM136" s="24">
        <f>SQRT((1+$AB$7)/(1-$AB$7))*TAN(AN136/2)</f>
        <v>0.50282095722776143</v>
      </c>
      <c r="AN136" s="136">
        <f>$AU136+$AB$7*SIN(AO136)</f>
        <v>0.70694677507354375</v>
      </c>
      <c r="AO136" s="136">
        <f>$AU136+$AB$7*SIN(AP136)</f>
        <v>0.70692336438814618</v>
      </c>
      <c r="AP136" s="136">
        <f>$AU136+$AB$7*SIN(AQ136)</f>
        <v>0.7068207395601076</v>
      </c>
      <c r="AQ136" s="136">
        <f>$AU136+$AB$7*SIN(AR136)</f>
        <v>0.70637097178299646</v>
      </c>
      <c r="AR136" s="136">
        <f>$AU136+$AB$7*SIN(AS136)</f>
        <v>0.70440183233116027</v>
      </c>
      <c r="AS136" s="136">
        <f>$AU136+$AB$7*SIN(AT136)</f>
        <v>0.69581910863299512</v>
      </c>
      <c r="AT136" s="136">
        <f>$AU136+$AB$7*SIN(AU136)</f>
        <v>0.65909956271386727</v>
      </c>
      <c r="AU136" s="136">
        <f>RADIANS($AB$9)+$AB$18*(F136-AB$15)</f>
        <v>0.51209752911652551</v>
      </c>
      <c r="AV136" s="136"/>
      <c r="AW136" s="24">
        <f t="shared" si="152"/>
        <v>10609</v>
      </c>
      <c r="AX136" s="136">
        <f t="shared" si="153"/>
        <v>-7.2188458511194067E-4</v>
      </c>
      <c r="AY136" s="136">
        <f t="shared" si="154"/>
        <v>7.768784590773823E-3</v>
      </c>
      <c r="AZ136" s="136">
        <f t="shared" si="163"/>
        <v>7.768784590773823E-3</v>
      </c>
      <c r="BA136" s="136"/>
      <c r="BB136" s="136">
        <f t="shared" si="155"/>
        <v>5.2111735422223877E-8</v>
      </c>
      <c r="BC136" s="24"/>
      <c r="BD136" s="203"/>
      <c r="BE136" s="24">
        <f t="shared" si="156"/>
        <v>9.2145603498108495E-4</v>
      </c>
      <c r="BF136" s="24">
        <f t="shared" si="157"/>
        <v>1.1789102792526536</v>
      </c>
      <c r="BG136" s="24">
        <f t="shared" si="158"/>
        <v>0.33550476188235689</v>
      </c>
      <c r="BH136" s="24">
        <f t="shared" si="159"/>
        <v>0.24081343811701522</v>
      </c>
      <c r="BI136" s="24">
        <f t="shared" si="160"/>
        <v>0.93182803175071838</v>
      </c>
      <c r="BJ136" s="24">
        <f t="shared" si="161"/>
        <v>0.5028362274721021</v>
      </c>
      <c r="BK136" s="136">
        <f t="shared" si="168"/>
        <v>0.70696650022799468</v>
      </c>
      <c r="BL136" s="136">
        <f t="shared" si="168"/>
        <v>0.70700984003139744</v>
      </c>
      <c r="BM136" s="136">
        <f t="shared" si="168"/>
        <v>0.70719986541803215</v>
      </c>
      <c r="BN136" s="136">
        <f t="shared" si="168"/>
        <v>0.70803340523364267</v>
      </c>
      <c r="BO136" s="136">
        <f t="shared" si="168"/>
        <v>0.71169675586524628</v>
      </c>
      <c r="BP136" s="136">
        <f t="shared" si="168"/>
        <v>0.72793677712732363</v>
      </c>
      <c r="BQ136" s="136">
        <f t="shared" si="168"/>
        <v>0.80303049533094328</v>
      </c>
      <c r="BR136" s="136">
        <f t="shared" si="162"/>
        <v>-4.4659060081689423</v>
      </c>
      <c r="BS136" s="136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</row>
    <row r="137" spans="1:104" s="129" customFormat="1" ht="12.95" customHeight="1" x14ac:dyDescent="0.2">
      <c r="A137" s="129" t="s">
        <v>474</v>
      </c>
      <c r="B137" s="131"/>
      <c r="C137" s="130">
        <v>42541.375</v>
      </c>
      <c r="D137" s="130"/>
      <c r="E137" s="129">
        <f>(C137-C$7)/C$8</f>
        <v>10613.028074215745</v>
      </c>
      <c r="F137" s="199">
        <f>ROUND(2*E137,0)/2</f>
        <v>10613</v>
      </c>
      <c r="G137" s="130">
        <f>C137-(C$7+F137*C$8)</f>
        <v>6.663300002401229E-3</v>
      </c>
      <c r="I137" s="129">
        <f>G137</f>
        <v>6.663300002401229E-3</v>
      </c>
      <c r="K137" s="199"/>
      <c r="O137" s="199"/>
      <c r="P137" s="199">
        <f>+D$11+D$12*F137+D$13*F137^2</f>
        <v>-1.6469219640930259E-3</v>
      </c>
      <c r="Q137" s="201">
        <f>+C137-15018.5</f>
        <v>27522.875</v>
      </c>
      <c r="S137" s="131">
        <v>0.1</v>
      </c>
      <c r="U137" s="202">
        <f>+$C137-15018.5</f>
        <v>27522.875</v>
      </c>
      <c r="Z137" s="24">
        <f>$F137</f>
        <v>10613</v>
      </c>
      <c r="AA137" s="136">
        <f>AB$3+AB$4*Z137+AB$5*Z137^2+AH137</f>
        <v>-7.1930251200593722E-4</v>
      </c>
      <c r="AB137" s="136">
        <f>+$G137-AH137</f>
        <v>5.7356805503141406E-3</v>
      </c>
      <c r="AC137" s="136">
        <f>IF(S137&gt;0,G137-AA137,-9999)</f>
        <v>7.3826025144071664E-3</v>
      </c>
      <c r="AD137" s="136"/>
      <c r="AE137" s="136">
        <f>+(G137-AA137)^2*$S137</f>
        <v>5.4502819885731021E-6</v>
      </c>
      <c r="AF137" s="24"/>
      <c r="AG137" s="203"/>
      <c r="AH137" s="24">
        <f>$AB$6*($AB$11/AI137*AJ137+$AB$12)</f>
        <v>9.2761945208708865E-4</v>
      </c>
      <c r="AI137" s="24">
        <f>1+$AB$7*COS(AL137)</f>
        <v>1.1787199610588381</v>
      </c>
      <c r="AJ137" s="24">
        <f>SIN(AL137+RADIANS($AB$9))</f>
        <v>0.33624894479925466</v>
      </c>
      <c r="AK137" s="24">
        <f>$AB$7*SIN(AL137)</f>
        <v>0.24095471673973801</v>
      </c>
      <c r="AL137" s="24">
        <f>2*ATAN(AM137)</f>
        <v>0.9326181137932803</v>
      </c>
      <c r="AM137" s="24">
        <f>SQRT((1+$AB$7)/(1-$AB$7))*TAN(AN137/2)</f>
        <v>0.50333125071031448</v>
      </c>
      <c r="AN137" s="136">
        <f>$AU137+$AB$7*SIN(AO137)</f>
        <v>0.70760586276715653</v>
      </c>
      <c r="AO137" s="136">
        <f>$AU137+$AB$7*SIN(AP137)</f>
        <v>0.707582504696181</v>
      </c>
      <c r="AP137" s="136">
        <f>$AU137+$AB$7*SIN(AQ137)</f>
        <v>0.70748005280501125</v>
      </c>
      <c r="AQ137" s="136">
        <f>$AU137+$AB$7*SIN(AR137)</f>
        <v>0.70703078990508805</v>
      </c>
      <c r="AR137" s="136">
        <f>$AU137+$AB$7*SIN(AS137)</f>
        <v>0.70506275375393357</v>
      </c>
      <c r="AS137" s="136">
        <f>$AU137+$AB$7*SIN(AT137)</f>
        <v>0.69648005800357249</v>
      </c>
      <c r="AT137" s="136">
        <f>$AU137+$AB$7*SIN(AU137)</f>
        <v>0.65974137015916789</v>
      </c>
      <c r="AU137" s="136">
        <f>RADIANS($AB$9)+$AB$18*(F137-AB$15)</f>
        <v>0.51260630323203848</v>
      </c>
      <c r="AV137" s="136"/>
      <c r="AW137" s="24">
        <f t="shared" si="152"/>
        <v>10613</v>
      </c>
      <c r="AX137" s="136">
        <f t="shared" si="153"/>
        <v>-7.1911326943181427E-4</v>
      </c>
      <c r="AY137" s="136">
        <f t="shared" si="154"/>
        <v>7.3824132718330431E-3</v>
      </c>
      <c r="AZ137" s="136">
        <f t="shared" si="163"/>
        <v>7.3824132718330431E-3</v>
      </c>
      <c r="BA137" s="136"/>
      <c r="BB137" s="136">
        <f t="shared" si="155"/>
        <v>5.1712389427291317E-8</v>
      </c>
      <c r="BC137" s="24"/>
      <c r="BD137" s="203"/>
      <c r="BE137" s="24">
        <f t="shared" si="156"/>
        <v>9.278086946612116E-4</v>
      </c>
      <c r="BF137" s="24">
        <f t="shared" si="157"/>
        <v>1.1787141160332169</v>
      </c>
      <c r="BG137" s="24">
        <f t="shared" si="158"/>
        <v>0.33627178981697892</v>
      </c>
      <c r="BH137" s="24">
        <f t="shared" si="159"/>
        <v>0.24095905197868359</v>
      </c>
      <c r="BI137" s="24">
        <f t="shared" si="160"/>
        <v>0.93264237135137662</v>
      </c>
      <c r="BJ137" s="24">
        <f t="shared" si="161"/>
        <v>0.50334645231552777</v>
      </c>
      <c r="BK137" s="136">
        <f t="shared" si="168"/>
        <v>0.7076254944809961</v>
      </c>
      <c r="BL137" s="136">
        <f t="shared" si="168"/>
        <v>0.70766861918807555</v>
      </c>
      <c r="BM137" s="136">
        <f t="shared" si="168"/>
        <v>0.70785780794853315</v>
      </c>
      <c r="BN137" s="136">
        <f t="shared" si="168"/>
        <v>0.70868814428599625</v>
      </c>
      <c r="BO137" s="136">
        <f t="shared" si="168"/>
        <v>0.71233945198643611</v>
      </c>
      <c r="BP137" s="136">
        <f t="shared" si="168"/>
        <v>0.72853489713324704</v>
      </c>
      <c r="BQ137" s="136">
        <f t="shared" si="168"/>
        <v>0.8034593983360605</v>
      </c>
      <c r="BR137" s="136">
        <f t="shared" si="162"/>
        <v>-4.464817204979096</v>
      </c>
      <c r="BS137" s="136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</row>
    <row r="138" spans="1:104" s="129" customFormat="1" ht="12.95" customHeight="1" x14ac:dyDescent="0.2">
      <c r="A138" s="129" t="s">
        <v>474</v>
      </c>
      <c r="B138" s="131"/>
      <c r="C138" s="130">
        <v>42549.430999999997</v>
      </c>
      <c r="D138" s="130"/>
      <c r="E138" s="129">
        <f>(C138-C$7)/C$8</f>
        <v>10646.970097229401</v>
      </c>
      <c r="F138" s="199">
        <f>ROUND(2*E138,0)/2</f>
        <v>10647</v>
      </c>
      <c r="G138" s="130">
        <f>C138-(C$7+F138*C$8)</f>
        <v>-7.0972999965306371E-3</v>
      </c>
      <c r="I138" s="129">
        <f>G138</f>
        <v>-7.0972999965306371E-3</v>
      </c>
      <c r="K138" s="199"/>
      <c r="O138" s="199"/>
      <c r="P138" s="199">
        <f>+D$11+D$12*F138+D$13*F138^2</f>
        <v>-1.6773478840930245E-3</v>
      </c>
      <c r="Q138" s="201">
        <f>+C138-15018.5</f>
        <v>27530.930999999997</v>
      </c>
      <c r="S138" s="131">
        <v>0.1</v>
      </c>
      <c r="U138" s="202">
        <f>+$C138-15018.5</f>
        <v>27530.930999999997</v>
      </c>
      <c r="Z138" s="24">
        <f>$F138</f>
        <v>10647</v>
      </c>
      <c r="AA138" s="136">
        <f>AB$3+AB$4*Z138+AB$5*Z138^2+AH138</f>
        <v>-6.9578232327430472E-4</v>
      </c>
      <c r="AB138" s="136">
        <f>+$G138-AH138</f>
        <v>-8.0788655573493569E-3</v>
      </c>
      <c r="AC138" s="136">
        <f>IF(S138&gt;0,G138-AA138,-9999)</f>
        <v>-6.4015176732563324E-3</v>
      </c>
      <c r="AD138" s="136"/>
      <c r="AE138" s="136">
        <f>+(G138-AA138)^2*$S138</f>
        <v>4.0979428521013172E-6</v>
      </c>
      <c r="AF138" s="24"/>
      <c r="AG138" s="203"/>
      <c r="AH138" s="24">
        <f>$AB$6*($AB$11/AI138*AJ138+$AB$12)</f>
        <v>9.815655608187198E-4</v>
      </c>
      <c r="AI138" s="24">
        <f>1+$AB$7*COS(AL138)</f>
        <v>1.1770502375512464</v>
      </c>
      <c r="AJ138" s="24">
        <f>SIN(AL138+RADIANS($AB$9))</f>
        <v>0.34275035223425326</v>
      </c>
      <c r="AK138" s="24">
        <f>$AB$7*SIN(AL138)</f>
        <v>0.24218425502713264</v>
      </c>
      <c r="AL138" s="24">
        <f>2*ATAN(AM138)</f>
        <v>0.9395300664924422</v>
      </c>
      <c r="AM138" s="24">
        <f>SQRT((1+$AB$7)/(1-$AB$7))*TAN(AN138/2)</f>
        <v>0.50767033734285971</v>
      </c>
      <c r="AN138" s="136">
        <f>$AU138+$AB$7*SIN(AO138)</f>
        <v>0.71320367513584615</v>
      </c>
      <c r="AO138" s="136">
        <f>$AU138+$AB$7*SIN(AP138)</f>
        <v>0.71318076401921726</v>
      </c>
      <c r="AP138" s="136">
        <f>$AU138+$AB$7*SIN(AQ138)</f>
        <v>0.71307978742656652</v>
      </c>
      <c r="AQ138" s="136">
        <f>$AU138+$AB$7*SIN(AR138)</f>
        <v>0.71263485643070001</v>
      </c>
      <c r="AR138" s="136">
        <f>$AU138+$AB$7*SIN(AS138)</f>
        <v>0.71067639940161487</v>
      </c>
      <c r="AS138" s="136">
        <f>$AU138+$AB$7*SIN(AT138)</f>
        <v>0.70209469952190262</v>
      </c>
      <c r="AT138" s="136">
        <f>$AU138+$AB$7*SIN(AU138)</f>
        <v>0.66519519224577572</v>
      </c>
      <c r="AU138" s="136">
        <f>RADIANS($AB$9)+$AB$18*(F138-AB$15)</f>
        <v>0.51693088321390501</v>
      </c>
      <c r="AV138" s="136"/>
      <c r="AW138" s="24">
        <f t="shared" si="152"/>
        <v>10647</v>
      </c>
      <c r="AX138" s="136">
        <f t="shared" si="153"/>
        <v>-6.9560072577607357E-4</v>
      </c>
      <c r="AY138" s="136">
        <f t="shared" si="154"/>
        <v>-6.4016992707545631E-3</v>
      </c>
      <c r="AZ138" s="136">
        <f t="shared" si="163"/>
        <v>-6.4016992707545631E-3</v>
      </c>
      <c r="BA138" s="136"/>
      <c r="BB138" s="136">
        <f t="shared" si="155"/>
        <v>4.8386036970020032E-8</v>
      </c>
      <c r="BC138" s="24"/>
      <c r="BD138" s="203"/>
      <c r="BE138" s="24">
        <f t="shared" si="156"/>
        <v>9.8174715831695096E-4</v>
      </c>
      <c r="BF138" s="24">
        <f t="shared" si="157"/>
        <v>1.177044604899365</v>
      </c>
      <c r="BG138" s="24">
        <f t="shared" si="158"/>
        <v>0.3427722008682581</v>
      </c>
      <c r="BH138" s="24">
        <f t="shared" si="159"/>
        <v>0.24218837271022675</v>
      </c>
      <c r="BI138" s="24">
        <f t="shared" si="160"/>
        <v>0.939553324007663</v>
      </c>
      <c r="BJ138" s="24">
        <f t="shared" si="161"/>
        <v>0.50768496325687951</v>
      </c>
      <c r="BK138" s="136">
        <f t="shared" si="168"/>
        <v>0.71322252421116505</v>
      </c>
      <c r="BL138" s="136">
        <f t="shared" si="168"/>
        <v>0.71326384451509373</v>
      </c>
      <c r="BM138" s="136">
        <f t="shared" si="168"/>
        <v>0.71344599166134615</v>
      </c>
      <c r="BN138" s="136">
        <f t="shared" si="168"/>
        <v>0.71424927084910661</v>
      </c>
      <c r="BO138" s="136">
        <f t="shared" si="168"/>
        <v>0.71779847832777</v>
      </c>
      <c r="BP138" s="136">
        <f t="shared" si="168"/>
        <v>0.73361442535203447</v>
      </c>
      <c r="BQ138" s="136">
        <f t="shared" si="168"/>
        <v>0.80709116207989462</v>
      </c>
      <c r="BR138" s="136">
        <f t="shared" si="162"/>
        <v>-4.4555623778654025</v>
      </c>
      <c r="BS138" s="136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</row>
    <row r="139" spans="1:104" s="129" customFormat="1" ht="12.95" customHeight="1" x14ac:dyDescent="0.2">
      <c r="A139" s="129" t="s">
        <v>474</v>
      </c>
      <c r="B139" s="131"/>
      <c r="C139" s="130">
        <v>42550.392</v>
      </c>
      <c r="D139" s="130"/>
      <c r="E139" s="129">
        <f>(C139-C$7)/C$8</f>
        <v>10651.019040143532</v>
      </c>
      <c r="F139" s="199">
        <f>ROUND(2*E139,0)/2</f>
        <v>10651</v>
      </c>
      <c r="G139" s="130">
        <f>C139-(C$7+F139*C$8)</f>
        <v>4.5191000026534311E-3</v>
      </c>
      <c r="I139" s="129">
        <f>G139</f>
        <v>4.5191000026534311E-3</v>
      </c>
      <c r="K139" s="199"/>
      <c r="O139" s="199"/>
      <c r="P139" s="199">
        <f>+D$11+D$12*F139+D$13*F139^2</f>
        <v>-1.6809255800930248E-3</v>
      </c>
      <c r="Q139" s="201">
        <f>+C139-15018.5</f>
        <v>27531.892</v>
      </c>
      <c r="S139" s="131">
        <v>0.1</v>
      </c>
      <c r="U139" s="202">
        <f>+$C139-15018.5</f>
        <v>27531.892</v>
      </c>
      <c r="Z139" s="24">
        <f>$F139</f>
        <v>10651</v>
      </c>
      <c r="AA139" s="136">
        <f>AB$3+AB$4*Z139+AB$5*Z139^2+AH139</f>
        <v>-6.9302043666054532E-4</v>
      </c>
      <c r="AB139" s="136">
        <f>+$G139-AH139</f>
        <v>3.5311948592209519E-3</v>
      </c>
      <c r="AC139" s="136">
        <f>IF(S139&gt;0,G139-AA139,-9999)</f>
        <v>5.2121204393139765E-3</v>
      </c>
      <c r="AD139" s="136"/>
      <c r="AE139" s="136">
        <f>+(G139-AA139)^2*$S139</f>
        <v>2.716619947391452E-6</v>
      </c>
      <c r="AF139" s="24"/>
      <c r="AG139" s="203"/>
      <c r="AH139" s="24">
        <f>$AB$6*($AB$11/AI139*AJ139+$AB$12)</f>
        <v>9.8790514343247951E-4</v>
      </c>
      <c r="AI139" s="24">
        <f>1+$AB$7*COS(AL139)</f>
        <v>1.1768535541235241</v>
      </c>
      <c r="AJ139" s="24">
        <f>SIN(AL139+RADIANS($AB$9))</f>
        <v>0.34351294290840817</v>
      </c>
      <c r="AK139" s="24">
        <f>$AB$7*SIN(AL139)</f>
        <v>0.24232791913825719</v>
      </c>
      <c r="AL139" s="24">
        <f>2*ATAN(AM139)</f>
        <v>0.94034194874187127</v>
      </c>
      <c r="AM139" s="24">
        <f>SQRT((1+$AB$7)/(1-$AB$7))*TAN(AN139/2)</f>
        <v>0.50818100660624332</v>
      </c>
      <c r="AN139" s="136">
        <f>$AU139+$AB$7*SIN(AO139)</f>
        <v>0.71386171927750608</v>
      </c>
      <c r="AO139" s="136">
        <f>$AU139+$AB$7*SIN(AP139)</f>
        <v>0.71383886070427649</v>
      </c>
      <c r="AP139" s="136">
        <f>$AU139+$AB$7*SIN(AQ139)</f>
        <v>0.71373805827647252</v>
      </c>
      <c r="AQ139" s="136">
        <f>$AU139+$AB$7*SIN(AR139)</f>
        <v>0.71329364159512265</v>
      </c>
      <c r="AR139" s="136">
        <f>$AU139+$AB$7*SIN(AS139)</f>
        <v>0.71133633500129623</v>
      </c>
      <c r="AS139" s="136">
        <f>$AU139+$AB$7*SIN(AT139)</f>
        <v>0.7027548413250394</v>
      </c>
      <c r="AT139" s="136">
        <f>$AU139+$AB$7*SIN(AU139)</f>
        <v>0.66583663648443125</v>
      </c>
      <c r="AU139" s="136">
        <f>RADIANS($AB$9)+$AB$18*(F139-AB$15)</f>
        <v>0.51743965732941888</v>
      </c>
      <c r="AV139" s="136"/>
      <c r="AW139" s="24">
        <f t="shared" si="152"/>
        <v>10651</v>
      </c>
      <c r="AX139" s="136">
        <f t="shared" si="153"/>
        <v>-6.9283972528038089E-4</v>
      </c>
      <c r="AY139" s="136">
        <f t="shared" si="154"/>
        <v>5.2119397279338118E-3</v>
      </c>
      <c r="AZ139" s="136">
        <f t="shared" si="163"/>
        <v>5.2119397279338118E-3</v>
      </c>
      <c r="BA139" s="136"/>
      <c r="BB139" s="136">
        <f t="shared" si="155"/>
        <v>4.8002688492659366E-8</v>
      </c>
      <c r="BC139" s="24"/>
      <c r="BD139" s="203"/>
      <c r="BE139" s="24">
        <f t="shared" si="156"/>
        <v>9.8808585481264394E-4</v>
      </c>
      <c r="BF139" s="24">
        <f t="shared" si="157"/>
        <v>1.1768479461918149</v>
      </c>
      <c r="BG139" s="24">
        <f t="shared" si="158"/>
        <v>0.34353467631321521</v>
      </c>
      <c r="BH139" s="24">
        <f t="shared" si="159"/>
        <v>0.24233201176843505</v>
      </c>
      <c r="BI139" s="24">
        <f t="shared" si="160"/>
        <v>0.94036509045981143</v>
      </c>
      <c r="BJ139" s="24">
        <f t="shared" si="161"/>
        <v>0.50819556570126356</v>
      </c>
      <c r="BK139" s="136">
        <f t="shared" si="168"/>
        <v>0.713880477639115</v>
      </c>
      <c r="BL139" s="136">
        <f t="shared" si="168"/>
        <v>0.71392158847046427</v>
      </c>
      <c r="BM139" s="136">
        <f t="shared" si="168"/>
        <v>0.71410291541056647</v>
      </c>
      <c r="BN139" s="136">
        <f t="shared" si="168"/>
        <v>0.71490303182824955</v>
      </c>
      <c r="BO139" s="136">
        <f t="shared" si="168"/>
        <v>0.7184402592324437</v>
      </c>
      <c r="BP139" s="136">
        <f t="shared" si="168"/>
        <v>0.73421149010826381</v>
      </c>
      <c r="BQ139" s="136">
        <f t="shared" si="168"/>
        <v>0.8075167933268077</v>
      </c>
      <c r="BR139" s="136">
        <f t="shared" si="162"/>
        <v>-4.4544735746755562</v>
      </c>
      <c r="BS139" s="136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</row>
    <row r="140" spans="1:104" s="129" customFormat="1" ht="12.95" customHeight="1" x14ac:dyDescent="0.2">
      <c r="A140" s="129" t="s">
        <v>474</v>
      </c>
      <c r="B140" s="131" t="s">
        <v>646</v>
      </c>
      <c r="C140" s="130">
        <v>42561.411</v>
      </c>
      <c r="D140" s="130"/>
      <c r="E140" s="129">
        <f>(C140-C$7)/C$8</f>
        <v>10697.444952704062</v>
      </c>
      <c r="F140" s="199">
        <f>ROUND(2*E140,0)/2</f>
        <v>10697.5</v>
      </c>
      <c r="G140" s="130">
        <f>C140-(C$7+F140*C$8)</f>
        <v>-1.3065249993815087E-2</v>
      </c>
      <c r="I140" s="129">
        <f>G140</f>
        <v>-1.3065249993815087E-2</v>
      </c>
      <c r="K140" s="199"/>
      <c r="O140" s="199"/>
      <c r="P140" s="199">
        <f>+D$11+D$12*F140+D$13*F140^2</f>
        <v>-1.7224881170930257E-3</v>
      </c>
      <c r="Q140" s="201">
        <f>+C140-15018.5</f>
        <v>27542.911</v>
      </c>
      <c r="S140" s="131">
        <v>0.1</v>
      </c>
      <c r="U140" s="202">
        <f>+$C140-15018.5</f>
        <v>27542.911</v>
      </c>
      <c r="Z140" s="24">
        <f>$F140</f>
        <v>10697.5</v>
      </c>
      <c r="AA140" s="136">
        <f>AB$3+AB$4*Z140+AB$5*Z140^2+AH140</f>
        <v>-6.6099520202801058E-4</v>
      </c>
      <c r="AB140" s="136">
        <f>+$G140-AH140</f>
        <v>-1.4126742908880103E-2</v>
      </c>
      <c r="AC140" s="136">
        <f>IF(S140&gt;0,G140-AA140,-9999)</f>
        <v>-1.2404254791787077E-2</v>
      </c>
      <c r="AD140" s="136"/>
      <c r="AE140" s="136">
        <f>+(G140-AA140)^2*$S140</f>
        <v>1.5386553693957266E-5</v>
      </c>
      <c r="AF140" s="24"/>
      <c r="AG140" s="203"/>
      <c r="AH140" s="24">
        <f>$AB$6*($AB$11/AI140*AJ140+$AB$12)</f>
        <v>1.0614929150650151E-3</v>
      </c>
      <c r="AI140" s="24">
        <f>1+$AB$7*COS(AL140)</f>
        <v>1.1745634490250998</v>
      </c>
      <c r="AJ140" s="24">
        <f>SIN(AL140+RADIANS($AB$9))</f>
        <v>0.352342669442335</v>
      </c>
      <c r="AK140" s="24">
        <f>$AB$7*SIN(AL140)</f>
        <v>0.2439827909186657</v>
      </c>
      <c r="AL140" s="24">
        <f>2*ATAN(AM140)</f>
        <v>0.94976015863458207</v>
      </c>
      <c r="AM140" s="24">
        <f>SQRT((1+$AB$7)/(1-$AB$7))*TAN(AN140/2)</f>
        <v>0.51412048572194469</v>
      </c>
      <c r="AN140" s="136">
        <f>$AU140+$AB$7*SIN(AO140)</f>
        <v>0.72150340301733273</v>
      </c>
      <c r="AO140" s="136">
        <f>$AU140+$AB$7*SIN(AP140)</f>
        <v>0.72148115440959681</v>
      </c>
      <c r="AP140" s="136">
        <f>$AU140+$AB$7*SIN(AQ140)</f>
        <v>0.72138238507882357</v>
      </c>
      <c r="AQ140" s="136">
        <f>$AU140+$AB$7*SIN(AR140)</f>
        <v>0.72094401710391964</v>
      </c>
      <c r="AR140" s="136">
        <f>$AU140+$AB$7*SIN(AS140)</f>
        <v>0.71900044156698573</v>
      </c>
      <c r="AS140" s="136">
        <f>$AU140+$AB$7*SIN(AT140)</f>
        <v>0.71042271513291466</v>
      </c>
      <c r="AT140" s="136">
        <f>$AU140+$AB$7*SIN(AU140)</f>
        <v>0.67329059800879965</v>
      </c>
      <c r="AU140" s="136">
        <f>RADIANS($AB$9)+$AB$18*(F140-AB$15)</f>
        <v>0.52335415642226568</v>
      </c>
      <c r="AV140" s="136"/>
      <c r="AW140" s="24">
        <f t="shared" si="152"/>
        <v>10697.5</v>
      </c>
      <c r="AX140" s="136">
        <f t="shared" si="153"/>
        <v>-6.6082458724940531E-4</v>
      </c>
      <c r="AY140" s="136">
        <f t="shared" si="154"/>
        <v>-1.2404425406565681E-2</v>
      </c>
      <c r="AZ140" s="136">
        <f t="shared" si="163"/>
        <v>-1.2404425406565681E-2</v>
      </c>
      <c r="BA140" s="136"/>
      <c r="BB140" s="136">
        <f t="shared" si="155"/>
        <v>4.3668913511334693E-8</v>
      </c>
      <c r="BC140" s="24"/>
      <c r="BD140" s="203"/>
      <c r="BE140" s="24">
        <f t="shared" si="156"/>
        <v>1.0616635298436204E-3</v>
      </c>
      <c r="BF140" s="24">
        <f t="shared" si="157"/>
        <v>1.1745581243073742</v>
      </c>
      <c r="BG140" s="24">
        <f t="shared" si="158"/>
        <v>0.35236309379207209</v>
      </c>
      <c r="BH140" s="24">
        <f t="shared" si="159"/>
        <v>0.24398660053021626</v>
      </c>
      <c r="BI140" s="24">
        <f t="shared" si="160"/>
        <v>0.94978198261706492</v>
      </c>
      <c r="BJ140" s="24">
        <f t="shared" si="161"/>
        <v>0.51413428204673339</v>
      </c>
      <c r="BK140" s="136">
        <f t="shared" si="168"/>
        <v>0.72152112772997223</v>
      </c>
      <c r="BL140" s="136">
        <f t="shared" si="168"/>
        <v>0.72155984673403351</v>
      </c>
      <c r="BM140" s="136">
        <f t="shared" si="168"/>
        <v>0.72173176627046631</v>
      </c>
      <c r="BN140" s="136">
        <f t="shared" si="168"/>
        <v>0.72249543526345006</v>
      </c>
      <c r="BO140" s="136">
        <f t="shared" si="168"/>
        <v>0.72589390205636639</v>
      </c>
      <c r="BP140" s="136">
        <f t="shared" si="168"/>
        <v>0.74114428088014483</v>
      </c>
      <c r="BQ140" s="136">
        <f t="shared" si="168"/>
        <v>0.81243954735979562</v>
      </c>
      <c r="BR140" s="136">
        <f t="shared" si="162"/>
        <v>-4.441816237593593</v>
      </c>
      <c r="BS140" s="136"/>
      <c r="BT140" s="24"/>
      <c r="BU140" s="136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K140" s="24"/>
      <c r="CL140" s="136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</row>
    <row r="141" spans="1:104" s="129" customFormat="1" ht="12.95" customHeight="1" x14ac:dyDescent="0.2">
      <c r="A141" s="129" t="s">
        <v>475</v>
      </c>
      <c r="B141" s="131"/>
      <c r="C141" s="130">
        <v>42568.417999999998</v>
      </c>
      <c r="D141" s="130"/>
      <c r="E141" s="129">
        <f>(C141-C$7)/C$8</f>
        <v>10726.967265918647</v>
      </c>
      <c r="F141" s="199">
        <f>ROUND(2*E141,0)/2</f>
        <v>10727</v>
      </c>
      <c r="G141" s="130">
        <f>C141-(C$7+F141*C$8)</f>
        <v>-7.7692999984719791E-3</v>
      </c>
      <c r="I141" s="129">
        <f>G141</f>
        <v>-7.7692999984719791E-3</v>
      </c>
      <c r="K141" s="199"/>
      <c r="O141" s="199"/>
      <c r="P141" s="199">
        <f>+D$11+D$12*F141+D$13*F141^2</f>
        <v>-1.7488288440930247E-3</v>
      </c>
      <c r="Q141" s="201">
        <f>+C141-15018.5</f>
        <v>27549.917999999998</v>
      </c>
      <c r="S141" s="131">
        <v>0.1</v>
      </c>
      <c r="U141" s="202">
        <f>+$C141-15018.5</f>
        <v>27549.917999999998</v>
      </c>
      <c r="Z141" s="24">
        <f>$F141</f>
        <v>10727</v>
      </c>
      <c r="AA141" s="136">
        <f>AB$3+AB$4*Z141+AB$5*Z141^2+AH141</f>
        <v>-6.4075741347429933E-4</v>
      </c>
      <c r="AB141" s="136">
        <f>+$G141-AH141</f>
        <v>-8.8773714290907042E-3</v>
      </c>
      <c r="AC141" s="136">
        <f>IF(S141&gt;0,G141-AA141,-9999)</f>
        <v>-7.1285425849976795E-3</v>
      </c>
      <c r="AD141" s="136"/>
      <c r="AE141" s="136">
        <f>+(G141-AA141)^2*$S141</f>
        <v>5.08161193861254E-6</v>
      </c>
      <c r="AF141" s="24"/>
      <c r="AG141" s="203"/>
      <c r="AH141" s="24">
        <f>$AB$6*($AB$11/AI141*AJ141+$AB$12)</f>
        <v>1.1080714306187253E-3</v>
      </c>
      <c r="AI141" s="24">
        <f>1+$AB$7*COS(AL141)</f>
        <v>1.1731072089147945</v>
      </c>
      <c r="AJ141" s="24">
        <f>SIN(AL141+RADIANS($AB$9))</f>
        <v>0.35791040068810204</v>
      </c>
      <c r="AK141" s="24">
        <f>$AB$7*SIN(AL141)</f>
        <v>0.24501815080056757</v>
      </c>
      <c r="AL141" s="24">
        <f>2*ATAN(AM141)</f>
        <v>0.95571612182907195</v>
      </c>
      <c r="AM141" s="24">
        <f>SQRT((1+$AB$7)/(1-$AB$7))*TAN(AN141/2)</f>
        <v>0.51789139159935049</v>
      </c>
      <c r="AN141" s="136">
        <f>$AU141+$AB$7*SIN(AO141)</f>
        <v>0.72634362623654702</v>
      </c>
      <c r="AO141" s="136">
        <f>$AU141+$AB$7*SIN(AP141)</f>
        <v>0.72632176356923517</v>
      </c>
      <c r="AP141" s="136">
        <f>$AU141+$AB$7*SIN(AQ141)</f>
        <v>0.72622429134717592</v>
      </c>
      <c r="AQ141" s="136">
        <f>$AU141+$AB$7*SIN(AR141)</f>
        <v>0.72578982512284895</v>
      </c>
      <c r="AR141" s="136">
        <f>$AU141+$AB$7*SIN(AS141)</f>
        <v>0.7238552967512637</v>
      </c>
      <c r="AS141" s="136">
        <f>$AU141+$AB$7*SIN(AT141)</f>
        <v>0.71528126327140329</v>
      </c>
      <c r="AT141" s="136">
        <f>$AU141+$AB$7*SIN(AU141)</f>
        <v>0.67801673951200925</v>
      </c>
      <c r="AU141" s="136">
        <f>RADIANS($AB$9)+$AB$18*(F141-AB$15)</f>
        <v>0.52710636552417878</v>
      </c>
      <c r="AV141" s="136"/>
      <c r="AW141" s="24">
        <f t="shared" si="152"/>
        <v>10727</v>
      </c>
      <c r="AX141" s="136">
        <f t="shared" si="153"/>
        <v>-6.4059300980258307E-4</v>
      </c>
      <c r="AY141" s="136">
        <f t="shared" si="154"/>
        <v>-7.1287069886693958E-3</v>
      </c>
      <c r="AZ141" s="136">
        <f t="shared" si="163"/>
        <v>-7.1287069886693958E-3</v>
      </c>
      <c r="BA141" s="136"/>
      <c r="BB141" s="136">
        <f t="shared" si="155"/>
        <v>4.1035940420793228E-8</v>
      </c>
      <c r="BC141" s="24"/>
      <c r="BD141" s="203"/>
      <c r="BE141" s="24">
        <f t="shared" si="156"/>
        <v>1.1082358342904416E-3</v>
      </c>
      <c r="BF141" s="24">
        <f t="shared" si="157"/>
        <v>1.1731020598475088</v>
      </c>
      <c r="BG141" s="24">
        <f t="shared" si="158"/>
        <v>0.35793002338569746</v>
      </c>
      <c r="BH141" s="24">
        <f t="shared" si="159"/>
        <v>0.24502178857511725</v>
      </c>
      <c r="BI141" s="24">
        <f t="shared" si="160"/>
        <v>0.95573713671733629</v>
      </c>
      <c r="BJ141" s="24">
        <f t="shared" si="161"/>
        <v>0.51790471733328147</v>
      </c>
      <c r="BK141" s="136">
        <f t="shared" ref="BK141:BQ150" si="169">$AU141+$AB$7*SIN(BL141)</f>
        <v>0.72636071501545141</v>
      </c>
      <c r="BL141" s="136">
        <f t="shared" si="169"/>
        <v>0.7263979578283557</v>
      </c>
      <c r="BM141" s="136">
        <f t="shared" si="169"/>
        <v>0.72656403136597147</v>
      </c>
      <c r="BN141" s="136">
        <f t="shared" si="169"/>
        <v>0.72730488682647587</v>
      </c>
      <c r="BO141" s="136">
        <f t="shared" si="169"/>
        <v>0.73061582337791964</v>
      </c>
      <c r="BP141" s="136">
        <f t="shared" si="169"/>
        <v>0.74553482860798781</v>
      </c>
      <c r="BQ141" s="136">
        <f t="shared" si="169"/>
        <v>0.81553856382160594</v>
      </c>
      <c r="BR141" s="136">
        <f t="shared" si="162"/>
        <v>-4.4337863140684766</v>
      </c>
      <c r="BS141" s="136"/>
      <c r="BT141" s="24"/>
      <c r="BU141" s="136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K141" s="24"/>
      <c r="CL141" s="136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</row>
    <row r="142" spans="1:104" s="129" customFormat="1" ht="12.95" customHeight="1" x14ac:dyDescent="0.2">
      <c r="A142" s="129" t="s">
        <v>475</v>
      </c>
      <c r="B142" s="131" t="s">
        <v>646</v>
      </c>
      <c r="C142" s="130">
        <v>42570.442999999999</v>
      </c>
      <c r="D142" s="130"/>
      <c r="E142" s="129">
        <f>(C142-C$7)/C$8</f>
        <v>10735.49911753269</v>
      </c>
      <c r="F142" s="199">
        <f>ROUND(2*E142,0)/2</f>
        <v>10735.5</v>
      </c>
      <c r="G142" s="130">
        <f>C142-(C$7+F142*C$8)</f>
        <v>-2.0944999414496124E-4</v>
      </c>
      <c r="I142" s="129">
        <f>G142</f>
        <v>-2.0944999414496124E-4</v>
      </c>
      <c r="K142" s="199"/>
      <c r="O142" s="199"/>
      <c r="P142" s="199">
        <f>+D$11+D$12*F142+D$13*F142^2</f>
        <v>-1.7564146690930247E-3</v>
      </c>
      <c r="Q142" s="201">
        <f>+C142-15018.5</f>
        <v>27551.942999999999</v>
      </c>
      <c r="S142" s="131">
        <v>0.1</v>
      </c>
      <c r="U142" s="202">
        <f>+$C142-15018.5</f>
        <v>27551.942999999999</v>
      </c>
      <c r="Z142" s="24">
        <f>$F142</f>
        <v>10735.5</v>
      </c>
      <c r="AA142" s="136">
        <f>AB$3+AB$4*Z142+AB$5*Z142^2+AH142</f>
        <v>-6.3493780559838241E-4</v>
      </c>
      <c r="AB142" s="136">
        <f>+$G142-AH142</f>
        <v>-1.3309268576396035E-3</v>
      </c>
      <c r="AC142" s="136">
        <f>IF(S142&gt;0,G142-AA142,-9999)</f>
        <v>4.2548781145342117E-4</v>
      </c>
      <c r="AD142" s="136"/>
      <c r="AE142" s="136">
        <f>+(G142-AA142)^2*$S142</f>
        <v>1.8103987769542211E-8</v>
      </c>
      <c r="AF142" s="24"/>
      <c r="AG142" s="203"/>
      <c r="AH142" s="24">
        <f>$AB$6*($AB$11/AI142*AJ142+$AB$12)</f>
        <v>1.1214768634946423E-3</v>
      </c>
      <c r="AI142" s="24">
        <f>1+$AB$7*COS(AL142)</f>
        <v>1.172687145353321</v>
      </c>
      <c r="AJ142" s="24">
        <f>SIN(AL142+RADIANS($AB$9))</f>
        <v>0.35950975510089611</v>
      </c>
      <c r="AK142" s="24">
        <f>$AB$7*SIN(AL142)</f>
        <v>0.24531438977304415</v>
      </c>
      <c r="AL142" s="24">
        <f>2*ATAN(AM142)</f>
        <v>0.95742950376459668</v>
      </c>
      <c r="AM142" s="24">
        <f>SQRT((1+$AB$7)/(1-$AB$7))*TAN(AN142/2)</f>
        <v>0.51897833944622773</v>
      </c>
      <c r="AN142" s="136">
        <f>$AU142+$AB$7*SIN(AO142)</f>
        <v>0.72773715176093967</v>
      </c>
      <c r="AO142" s="136">
        <f>$AU142+$AB$7*SIN(AP142)</f>
        <v>0.72771540011685498</v>
      </c>
      <c r="AP142" s="136">
        <f>$AU142+$AB$7*SIN(AQ142)</f>
        <v>0.72761830257498161</v>
      </c>
      <c r="AQ142" s="136">
        <f>$AU142+$AB$7*SIN(AR142)</f>
        <v>0.72718496952059231</v>
      </c>
      <c r="AR142" s="136">
        <f>$AU142+$AB$7*SIN(AS142)</f>
        <v>0.72525309560563722</v>
      </c>
      <c r="AS142" s="136">
        <f>$AU142+$AB$7*SIN(AT142)</f>
        <v>0.71668031310919977</v>
      </c>
      <c r="AT142" s="136">
        <f>$AU142+$AB$7*SIN(AU142)</f>
        <v>0.67937811540586091</v>
      </c>
      <c r="AU142" s="136">
        <f>RADIANS($AB$9)+$AB$18*(F142-AB$15)</f>
        <v>0.52818751051964608</v>
      </c>
      <c r="AV142" s="136"/>
      <c r="AW142" s="24">
        <f t="shared" si="152"/>
        <v>10735.5</v>
      </c>
      <c r="AX142" s="136">
        <f t="shared" si="153"/>
        <v>-6.3477516374538419E-4</v>
      </c>
      <c r="AY142" s="136">
        <f t="shared" si="154"/>
        <v>4.2532516960042295E-4</v>
      </c>
      <c r="AZ142" s="136">
        <f t="shared" si="163"/>
        <v>4.2532516960042295E-4</v>
      </c>
      <c r="BA142" s="136"/>
      <c r="BB142" s="136">
        <f t="shared" si="155"/>
        <v>4.0293950850797937E-8</v>
      </c>
      <c r="BC142" s="24"/>
      <c r="BD142" s="203"/>
      <c r="BE142" s="24">
        <f t="shared" si="156"/>
        <v>1.1216395053476405E-3</v>
      </c>
      <c r="BF142" s="24">
        <f t="shared" si="157"/>
        <v>1.1726820463101295</v>
      </c>
      <c r="BG142" s="24">
        <f t="shared" si="158"/>
        <v>0.35952915092220339</v>
      </c>
      <c r="BH142" s="24">
        <f t="shared" si="159"/>
        <v>0.24531797912535122</v>
      </c>
      <c r="BI142" s="24">
        <f t="shared" si="160"/>
        <v>0.95745028936095911</v>
      </c>
      <c r="BJ142" s="24">
        <f t="shared" si="161"/>
        <v>0.5189915314964102</v>
      </c>
      <c r="BK142" s="136">
        <f t="shared" si="169"/>
        <v>0.72775406013959942</v>
      </c>
      <c r="BL142" s="136">
        <f t="shared" si="169"/>
        <v>0.72779088352406951</v>
      </c>
      <c r="BM142" s="136">
        <f t="shared" si="169"/>
        <v>0.7279552902746419</v>
      </c>
      <c r="BN142" s="136">
        <f t="shared" si="169"/>
        <v>0.72868961741697991</v>
      </c>
      <c r="BO142" s="136">
        <f t="shared" si="169"/>
        <v>0.73197540792405225</v>
      </c>
      <c r="BP142" s="136">
        <f t="shared" si="169"/>
        <v>0.74679880318407144</v>
      </c>
      <c r="BQ142" s="136">
        <f t="shared" si="169"/>
        <v>0.81642804750379683</v>
      </c>
      <c r="BR142" s="136">
        <f t="shared" si="162"/>
        <v>-4.4314726072900532</v>
      </c>
      <c r="BS142" s="136"/>
      <c r="BT142" s="24"/>
      <c r="BU142" s="136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K142" s="24"/>
      <c r="CL142" s="136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</row>
    <row r="143" spans="1:104" s="129" customFormat="1" ht="12.95" customHeight="1" x14ac:dyDescent="0.2">
      <c r="A143" s="129" t="s">
        <v>475</v>
      </c>
      <c r="B143" s="131" t="s">
        <v>646</v>
      </c>
      <c r="C143" s="130">
        <v>42571.385999999999</v>
      </c>
      <c r="D143" s="130"/>
      <c r="E143" s="129">
        <f>(C143-C$7)/C$8</f>
        <v>10739.472221765793</v>
      </c>
      <c r="F143" s="199">
        <f>ROUND(2*E143,0)/2</f>
        <v>10739.5</v>
      </c>
      <c r="G143" s="130">
        <f>C143-(C$7+F143*C$8)</f>
        <v>-6.5930499986279756E-3</v>
      </c>
      <c r="I143" s="129">
        <f>G143</f>
        <v>-6.5930499986279756E-3</v>
      </c>
      <c r="K143" s="199"/>
      <c r="O143" s="199"/>
      <c r="P143" s="199">
        <f>+D$11+D$12*F143+D$13*F143^2</f>
        <v>-1.7599838690930251E-3</v>
      </c>
      <c r="Q143" s="201">
        <f>+C143-15018.5</f>
        <v>27552.885999999999</v>
      </c>
      <c r="S143" s="131">
        <v>0.1</v>
      </c>
      <c r="U143" s="202">
        <f>+$C143-15018.5</f>
        <v>27552.885999999999</v>
      </c>
      <c r="Z143" s="24">
        <f>$F143</f>
        <v>10739.5</v>
      </c>
      <c r="AA143" s="136">
        <f>AB$3+AB$4*Z143+AB$5*Z143^2+AH143</f>
        <v>-6.3220098015741907E-4</v>
      </c>
      <c r="AB143" s="136">
        <f>+$G143-AH143</f>
        <v>-7.720832887563582E-3</v>
      </c>
      <c r="AC143" s="136">
        <f>IF(S143&gt;0,G143-AA143,-9999)</f>
        <v>-5.9608490184705565E-3</v>
      </c>
      <c r="AD143" s="136"/>
      <c r="AE143" s="136">
        <f>+(G143-AA143)^2*$S143</f>
        <v>3.55317210210014E-6</v>
      </c>
      <c r="AF143" s="24"/>
      <c r="AG143" s="203"/>
      <c r="AH143" s="24">
        <f>$AB$6*($AB$11/AI143*AJ143+$AB$12)</f>
        <v>1.127782888935606E-3</v>
      </c>
      <c r="AI143" s="24">
        <f>1+$AB$7*COS(AL143)</f>
        <v>1.1724893971400925</v>
      </c>
      <c r="AJ143" s="24">
        <f>SIN(AL143+RADIANS($AB$9))</f>
        <v>0.36026163136685369</v>
      </c>
      <c r="AK143" s="24">
        <f>$AB$7*SIN(AL143)</f>
        <v>0.2454534739502528</v>
      </c>
      <c r="AL143" s="24">
        <f>2*ATAN(AM143)</f>
        <v>0.95823537642718759</v>
      </c>
      <c r="AM143" s="24">
        <f>SQRT((1+$AB$7)/(1-$AB$7))*TAN(AN143/2)</f>
        <v>0.51948990905604631</v>
      </c>
      <c r="AN143" s="136">
        <f>$AU143+$AB$7*SIN(AO143)</f>
        <v>0.7283927557258989</v>
      </c>
      <c r="AO143" s="136">
        <f>$AU143+$AB$7*SIN(AP143)</f>
        <v>0.72837105629776455</v>
      </c>
      <c r="AP143" s="136">
        <f>$AU143+$AB$7*SIN(AQ143)</f>
        <v>0.72827413521233608</v>
      </c>
      <c r="AQ143" s="136">
        <f>$AU143+$AB$7*SIN(AR143)</f>
        <v>0.72784133677155316</v>
      </c>
      <c r="AR143" s="136">
        <f>$AU143+$AB$7*SIN(AS143)</f>
        <v>0.7259107193285449</v>
      </c>
      <c r="AS143" s="136">
        <f>$AU143+$AB$7*SIN(AT143)</f>
        <v>0.71733855440018357</v>
      </c>
      <c r="AT143" s="136">
        <f>$AU143+$AB$7*SIN(AU143)</f>
        <v>0.68001870175554713</v>
      </c>
      <c r="AU143" s="136">
        <f>RADIANS($AB$9)+$AB$18*(F143-AB$15)</f>
        <v>0.52869628463515994</v>
      </c>
      <c r="AV143" s="136"/>
      <c r="AW143" s="24">
        <f t="shared" si="152"/>
        <v>10739.5</v>
      </c>
      <c r="AX143" s="136">
        <f t="shared" si="153"/>
        <v>-6.3203916310234764E-4</v>
      </c>
      <c r="AY143" s="136">
        <f t="shared" si="154"/>
        <v>-5.9610108355256279E-3</v>
      </c>
      <c r="AZ143" s="136">
        <f t="shared" si="163"/>
        <v>-5.9610108355256279E-3</v>
      </c>
      <c r="BA143" s="136"/>
      <c r="BB143" s="136">
        <f t="shared" si="155"/>
        <v>3.9947350369511604E-8</v>
      </c>
      <c r="BC143" s="24"/>
      <c r="BD143" s="203"/>
      <c r="BE143" s="24">
        <f t="shared" si="156"/>
        <v>1.1279447059906775E-3</v>
      </c>
      <c r="BF143" s="24">
        <f t="shared" si="157"/>
        <v>1.1724843215462482</v>
      </c>
      <c r="BG143" s="24">
        <f t="shared" si="158"/>
        <v>0.36028092105527404</v>
      </c>
      <c r="BH143" s="24">
        <f t="shared" si="159"/>
        <v>0.24545704068274454</v>
      </c>
      <c r="BI143" s="24">
        <f t="shared" si="160"/>
        <v>0.95825605471250852</v>
      </c>
      <c r="BJ143" s="24">
        <f t="shared" si="161"/>
        <v>0.51950303849123292</v>
      </c>
      <c r="BK143" s="136">
        <f t="shared" si="169"/>
        <v>0.72840957964748787</v>
      </c>
      <c r="BL143" s="136">
        <f t="shared" si="169"/>
        <v>0.72844620656766723</v>
      </c>
      <c r="BM143" s="136">
        <f t="shared" si="169"/>
        <v>0.728609831684492</v>
      </c>
      <c r="BN143" s="136">
        <f t="shared" si="169"/>
        <v>0.72934109369563194</v>
      </c>
      <c r="BO143" s="136">
        <f t="shared" si="169"/>
        <v>0.73261506249107256</v>
      </c>
      <c r="BP143" s="136">
        <f t="shared" si="169"/>
        <v>0.74739344525342988</v>
      </c>
      <c r="BQ143" s="136">
        <f t="shared" si="169"/>
        <v>0.81684609408026976</v>
      </c>
      <c r="BR143" s="136">
        <f t="shared" si="162"/>
        <v>-4.4303838041002068</v>
      </c>
      <c r="BS143" s="136"/>
      <c r="BT143" s="24"/>
      <c r="BU143" s="136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K143" s="24"/>
      <c r="CL143" s="136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</row>
    <row r="144" spans="1:104" s="129" customFormat="1" ht="12.95" customHeight="1" x14ac:dyDescent="0.2">
      <c r="A144" s="129" t="s">
        <v>475</v>
      </c>
      <c r="B144" s="131"/>
      <c r="C144" s="130">
        <v>42572.455999999998</v>
      </c>
      <c r="D144" s="130"/>
      <c r="E144" s="129">
        <f>(C144-C$7)/C$8</f>
        <v>10743.980410026048</v>
      </c>
      <c r="F144" s="199">
        <f>ROUND(2*E144,0)/2</f>
        <v>10744</v>
      </c>
      <c r="G144" s="130">
        <f>C144-(C$7+F144*C$8)</f>
        <v>-4.6495999995386228E-3</v>
      </c>
      <c r="I144" s="129">
        <f>G144</f>
        <v>-4.6495999995386228E-3</v>
      </c>
      <c r="K144" s="199"/>
      <c r="O144" s="199"/>
      <c r="P144" s="199">
        <f>+D$11+D$12*F144+D$13*F144^2</f>
        <v>-1.7639987600930247E-3</v>
      </c>
      <c r="Q144" s="201">
        <f>+C144-15018.5</f>
        <v>27553.955999999998</v>
      </c>
      <c r="S144" s="131">
        <v>0.1</v>
      </c>
      <c r="U144" s="202">
        <f>+$C144-15018.5</f>
        <v>27553.955999999998</v>
      </c>
      <c r="Z144" s="24">
        <f>$F144</f>
        <v>10744</v>
      </c>
      <c r="AA144" s="136">
        <f>AB$3+AB$4*Z144+AB$5*Z144^2+AH144</f>
        <v>-6.2912344350203012E-4</v>
      </c>
      <c r="AB144" s="136">
        <f>+$G144-AH144</f>
        <v>-5.7844753161296171E-3</v>
      </c>
      <c r="AC144" s="136">
        <f>IF(S144&gt;0,G144-AA144,-9999)</f>
        <v>-4.0204765560365929E-3</v>
      </c>
      <c r="AD144" s="136"/>
      <c r="AE144" s="136">
        <f>+(G144-AA144)^2*$S144</f>
        <v>1.6164231737639864E-6</v>
      </c>
      <c r="AF144" s="24"/>
      <c r="AG144" s="203"/>
      <c r="AH144" s="24">
        <f>$AB$6*($AB$11/AI144*AJ144+$AB$12)</f>
        <v>1.1348753165909946E-3</v>
      </c>
      <c r="AI144" s="24">
        <f>1+$AB$7*COS(AL144)</f>
        <v>1.1722668763158195</v>
      </c>
      <c r="AJ144" s="24">
        <f>SIN(AL144+RADIANS($AB$9))</f>
        <v>0.36110690946759283</v>
      </c>
      <c r="AK144" s="24">
        <f>$AB$7*SIN(AL144)</f>
        <v>0.2456096971302032</v>
      </c>
      <c r="AL144" s="24">
        <f>2*ATAN(AM144)</f>
        <v>0.95914165823428343</v>
      </c>
      <c r="AM144" s="24">
        <f>SQRT((1+$AB$7)/(1-$AB$7))*TAN(AN144/2)</f>
        <v>0.5200654745177522</v>
      </c>
      <c r="AN144" s="136">
        <f>$AU144+$AB$7*SIN(AO144)</f>
        <v>0.72913017798765101</v>
      </c>
      <c r="AO144" s="136">
        <f>$AU144+$AB$7*SIN(AP144)</f>
        <v>0.72910853727855929</v>
      </c>
      <c r="AP144" s="136">
        <f>$AU144+$AB$7*SIN(AQ144)</f>
        <v>0.72901181480826704</v>
      </c>
      <c r="AQ144" s="136">
        <f>$AU144+$AB$7*SIN(AR144)</f>
        <v>0.72857961883790523</v>
      </c>
      <c r="AR144" s="136">
        <f>$AU144+$AB$7*SIN(AS144)</f>
        <v>0.72665042050393003</v>
      </c>
      <c r="AS144" s="136">
        <f>$AU144+$AB$7*SIN(AT144)</f>
        <v>0.71807897240518925</v>
      </c>
      <c r="AT144" s="136">
        <f>$AU144+$AB$7*SIN(AU144)</f>
        <v>0.68073931457688563</v>
      </c>
      <c r="AU144" s="136">
        <f>RADIANS($AB$9)+$AB$18*(F144-AB$15)</f>
        <v>0.52926865551511248</v>
      </c>
      <c r="AV144" s="136"/>
      <c r="AW144" s="24">
        <f t="shared" si="152"/>
        <v>10744</v>
      </c>
      <c r="AX144" s="136">
        <f t="shared" si="153"/>
        <v>-6.2896255106466704E-4</v>
      </c>
      <c r="AY144" s="136">
        <f t="shared" si="154"/>
        <v>-4.0206374484739555E-3</v>
      </c>
      <c r="AZ144" s="136">
        <f t="shared" si="163"/>
        <v>-4.0206374484739555E-3</v>
      </c>
      <c r="BA144" s="136"/>
      <c r="BB144" s="136">
        <f t="shared" si="155"/>
        <v>3.9559389064177389E-8</v>
      </c>
      <c r="BC144" s="24"/>
      <c r="BD144" s="203"/>
      <c r="BE144" s="24">
        <f t="shared" si="156"/>
        <v>1.1350362090283576E-3</v>
      </c>
      <c r="BF144" s="24">
        <f t="shared" si="157"/>
        <v>1.1722618270324099</v>
      </c>
      <c r="BG144" s="24">
        <f t="shared" si="158"/>
        <v>0.36112608023921122</v>
      </c>
      <c r="BH144" s="24">
        <f t="shared" si="159"/>
        <v>0.2456132385427465</v>
      </c>
      <c r="BI144" s="24">
        <f t="shared" si="160"/>
        <v>0.95916221624590181</v>
      </c>
      <c r="BJ144" s="24">
        <f t="shared" si="161"/>
        <v>0.52007853373652158</v>
      </c>
      <c r="BK144" s="136">
        <f t="shared" si="169"/>
        <v>0.72914690722893338</v>
      </c>
      <c r="BL144" s="136">
        <f t="shared" si="169"/>
        <v>0.72918331382525647</v>
      </c>
      <c r="BM144" s="136">
        <f t="shared" si="169"/>
        <v>0.72934606169877125</v>
      </c>
      <c r="BN144" s="136">
        <f t="shared" si="169"/>
        <v>0.73007388081911317</v>
      </c>
      <c r="BO144" s="136">
        <f t="shared" si="169"/>
        <v>0.7333345592120587</v>
      </c>
      <c r="BP144" s="136">
        <f t="shared" si="169"/>
        <v>0.74806228808775488</v>
      </c>
      <c r="BQ144" s="136">
        <f t="shared" si="169"/>
        <v>0.81731598816617501</v>
      </c>
      <c r="BR144" s="136">
        <f t="shared" si="162"/>
        <v>-4.4291589005116299</v>
      </c>
      <c r="BS144" s="136"/>
      <c r="BT144" s="24"/>
      <c r="BU144" s="136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K144" s="24"/>
      <c r="CL144" s="136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</row>
    <row r="145" spans="1:104" s="129" customFormat="1" ht="12.95" customHeight="1" x14ac:dyDescent="0.2">
      <c r="A145" s="206" t="s">
        <v>476</v>
      </c>
      <c r="B145" s="207"/>
      <c r="C145" s="208">
        <v>42745.722000000002</v>
      </c>
      <c r="D145" s="208"/>
      <c r="E145" s="129">
        <f>(C145-C$7)/C$8</f>
        <v>11473.995126943437</v>
      </c>
      <c r="F145" s="199">
        <f>ROUND(2*E145,0)/2</f>
        <v>11474</v>
      </c>
      <c r="G145" s="130">
        <f>C145-(C$7+F145*C$8)</f>
        <v>-1.156599995738361E-3</v>
      </c>
      <c r="I145" s="129">
        <f>G145</f>
        <v>-1.156599995738361E-3</v>
      </c>
      <c r="K145" s="199"/>
      <c r="O145" s="199"/>
      <c r="P145" s="199">
        <f>+D$11+D$12*F145+D$13*F145^2</f>
        <v>-2.4088690800930243E-3</v>
      </c>
      <c r="Q145" s="201">
        <f>+C145-15018.5</f>
        <v>27727.222000000002</v>
      </c>
      <c r="S145" s="131">
        <v>0.1</v>
      </c>
      <c r="U145" s="202">
        <f>+$C145-15018.5</f>
        <v>27727.222000000002</v>
      </c>
      <c r="Z145" s="24">
        <f>$F145</f>
        <v>11474</v>
      </c>
      <c r="AA145" s="136">
        <f>AB$3+AB$4*Z145+AB$5*Z145^2+AH145</f>
        <v>-1.5198329929982544E-4</v>
      </c>
      <c r="AB145" s="136">
        <f>+$G145-AH145</f>
        <v>-3.4134857765315599E-3</v>
      </c>
      <c r="AC145" s="136">
        <f>IF(S145&gt;0,G145-AA145,-9999)</f>
        <v>-1.0046166964385356E-3</v>
      </c>
      <c r="AD145" s="136"/>
      <c r="AE145" s="136">
        <f>+(G145-AA145)^2*$S145</f>
        <v>1.0092547067630768E-7</v>
      </c>
      <c r="AF145" s="24"/>
      <c r="AG145" s="203"/>
      <c r="AH145" s="24">
        <f>$AB$6*($AB$11/AI145*AJ145+$AB$12)</f>
        <v>2.2568857807931989E-3</v>
      </c>
      <c r="AI145" s="24">
        <f>1+$AB$7*COS(AL145)</f>
        <v>1.1356495020355606</v>
      </c>
      <c r="AJ145" s="24">
        <f>SIN(AL145+RADIANS($AB$9))</f>
        <v>0.48985038221526672</v>
      </c>
      <c r="AK145" s="24">
        <f>$AB$7*SIN(AL145)</f>
        <v>0.26758029187050458</v>
      </c>
      <c r="AL145" s="24">
        <f>2*ATAN(AM145)</f>
        <v>1.1016051605547086</v>
      </c>
      <c r="AM145" s="24">
        <f>SQRT((1+$AB$7)/(1-$AB$7))*TAN(AN145/2)</f>
        <v>0.61421002576668371</v>
      </c>
      <c r="AN145" s="136">
        <f>$AU145+$AB$7*SIN(AO145)</f>
        <v>0.8468833242792182</v>
      </c>
      <c r="AO145" s="136">
        <f>$AU145+$AB$7*SIN(AP145)</f>
        <v>0.84687049489239752</v>
      </c>
      <c r="AP145" s="136">
        <f>$AU145+$AB$7*SIN(AQ145)</f>
        <v>0.84680593040995367</v>
      </c>
      <c r="AQ145" s="136">
        <f>$AU145+$AB$7*SIN(AR145)</f>
        <v>0.84648107820256135</v>
      </c>
      <c r="AR145" s="136">
        <f>$AU145+$AB$7*SIN(AS145)</f>
        <v>0.84484841019743895</v>
      </c>
      <c r="AS145" s="136">
        <f>$AU145+$AB$7*SIN(AT145)</f>
        <v>0.83668778951378142</v>
      </c>
      <c r="AT145" s="136">
        <f>$AU145+$AB$7*SIN(AU145)</f>
        <v>0.79694769768137808</v>
      </c>
      <c r="AU145" s="136">
        <f>RADIANS($AB$9)+$AB$18*(F145-AB$15)</f>
        <v>0.62211993159636236</v>
      </c>
      <c r="AV145" s="136"/>
      <c r="AW145" s="24">
        <f t="shared" si="152"/>
        <v>11474</v>
      </c>
      <c r="AX145" s="136">
        <f t="shared" si="153"/>
        <v>-1.5193023267638227E-4</v>
      </c>
      <c r="AY145" s="136">
        <f t="shared" si="154"/>
        <v>-1.0046697630619788E-3</v>
      </c>
      <c r="AZ145" s="136">
        <f t="shared" si="163"/>
        <v>-1.0046697630619788E-3</v>
      </c>
      <c r="BA145" s="136"/>
      <c r="BB145" s="136">
        <f t="shared" si="155"/>
        <v>2.3082795601099657E-9</v>
      </c>
      <c r="BC145" s="24"/>
      <c r="BD145" s="203"/>
      <c r="BE145" s="24">
        <f t="shared" si="156"/>
        <v>2.2569388474166421E-3</v>
      </c>
      <c r="BF145" s="24">
        <f t="shared" si="157"/>
        <v>1.1356477070403668</v>
      </c>
      <c r="BG145" s="24">
        <f t="shared" si="158"/>
        <v>0.48985623048939447</v>
      </c>
      <c r="BH145" s="24">
        <f t="shared" si="159"/>
        <v>0.26758120183355716</v>
      </c>
      <c r="BI145" s="24">
        <f t="shared" si="160"/>
        <v>1.1016118687921848</v>
      </c>
      <c r="BJ145" s="24">
        <f t="shared" si="161"/>
        <v>0.61421464524950053</v>
      </c>
      <c r="BK145" s="136">
        <f t="shared" si="169"/>
        <v>0.84688895916546325</v>
      </c>
      <c r="BL145" s="136">
        <f t="shared" si="169"/>
        <v>0.84689885420839495</v>
      </c>
      <c r="BM145" s="136">
        <f t="shared" si="169"/>
        <v>0.84694865628841476</v>
      </c>
      <c r="BN145" s="136">
        <f t="shared" si="169"/>
        <v>0.84719935442916661</v>
      </c>
      <c r="BO145" s="136">
        <f t="shared" si="169"/>
        <v>0.84846242331516686</v>
      </c>
      <c r="BP145" s="136">
        <f t="shared" si="169"/>
        <v>0.85485380528923327</v>
      </c>
      <c r="BQ145" s="136">
        <f t="shared" si="169"/>
        <v>0.88794961651831783</v>
      </c>
      <c r="BR145" s="136">
        <f t="shared" si="162"/>
        <v>-4.2304523183646774</v>
      </c>
      <c r="BS145" s="136"/>
      <c r="BT145" s="24"/>
      <c r="BU145" s="136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K145" s="24"/>
      <c r="CL145" s="136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</row>
    <row r="146" spans="1:104" s="129" customFormat="1" ht="12.95" customHeight="1" x14ac:dyDescent="0.2">
      <c r="A146" s="206" t="s">
        <v>477</v>
      </c>
      <c r="B146" s="207" t="s">
        <v>646</v>
      </c>
      <c r="C146" s="208">
        <v>42753.678</v>
      </c>
      <c r="D146" s="208"/>
      <c r="E146" s="129">
        <f>(C146-C$7)/C$8</f>
        <v>11507.515823951468</v>
      </c>
      <c r="F146" s="199">
        <f>ROUND(2*E146,0)/2</f>
        <v>11507.5</v>
      </c>
      <c r="G146" s="130">
        <f>C146-(C$7+F146*C$8)</f>
        <v>3.7557500036200508E-3</v>
      </c>
      <c r="I146" s="129">
        <f>G146</f>
        <v>3.7557500036200508E-3</v>
      </c>
      <c r="K146" s="199"/>
      <c r="O146" s="199"/>
      <c r="P146" s="199">
        <f>+D$11+D$12*F146+D$13*F146^2</f>
        <v>-2.4381555170930255E-3</v>
      </c>
      <c r="Q146" s="201">
        <f>+C146-15018.5</f>
        <v>27735.178</v>
      </c>
      <c r="S146" s="131">
        <v>0.1</v>
      </c>
      <c r="U146" s="202">
        <f>+$C146-15018.5</f>
        <v>27735.178</v>
      </c>
      <c r="Z146" s="24">
        <f>$F146</f>
        <v>11507.5</v>
      </c>
      <c r="AA146" s="136">
        <f>AB$3+AB$4*Z146+AB$5*Z146^2+AH146</f>
        <v>-1.312599078741321E-4</v>
      </c>
      <c r="AB146" s="136">
        <f>+$G146-AH146</f>
        <v>1.4488543944011574E-3</v>
      </c>
      <c r="AC146" s="136">
        <f>IF(S146&gt;0,G146-AA146,-9999)</f>
        <v>3.8870099114941829E-3</v>
      </c>
      <c r="AD146" s="136"/>
      <c r="AE146" s="136">
        <f>+(G146-AA146)^2*$S146</f>
        <v>1.5108846052054016E-6</v>
      </c>
      <c r="AF146" s="24"/>
      <c r="AG146" s="203"/>
      <c r="AH146" s="24">
        <f>$AB$6*($AB$11/AI146*AJ146+$AB$12)</f>
        <v>2.3068956092188934E-3</v>
      </c>
      <c r="AI146" s="24">
        <f>1+$AB$7*COS(AL146)</f>
        <v>1.1339553842416508</v>
      </c>
      <c r="AJ146" s="24">
        <f>SIN(AL146+RADIANS($AB$9))</f>
        <v>0.49535139126557864</v>
      </c>
      <c r="AK146" s="24">
        <f>$AB$7*SIN(AL146)</f>
        <v>0.26843240309744965</v>
      </c>
      <c r="AL146" s="24">
        <f>2*ATAN(AM146)</f>
        <v>1.107926324843558</v>
      </c>
      <c r="AM146" s="24">
        <f>SQRT((1+$AB$7)/(1-$AB$7))*TAN(AN146/2)</f>
        <v>0.61857143117729207</v>
      </c>
      <c r="AN146" s="136">
        <f>$AU146+$AB$7*SIN(AO146)</f>
        <v>0.85219702904341199</v>
      </c>
      <c r="AO146" s="136">
        <f>$AU146+$AB$7*SIN(AP146)</f>
        <v>0.85218455492455358</v>
      </c>
      <c r="AP146" s="136">
        <f>$AU146+$AB$7*SIN(AQ146)</f>
        <v>0.85212139778339635</v>
      </c>
      <c r="AQ146" s="136">
        <f>$AU146+$AB$7*SIN(AR146)</f>
        <v>0.85180169970905639</v>
      </c>
      <c r="AR146" s="136">
        <f>$AU146+$AB$7*SIN(AS146)</f>
        <v>0.85018519270046145</v>
      </c>
      <c r="AS146" s="136">
        <f>$AU146+$AB$7*SIN(AT146)</f>
        <v>0.8420566170340158</v>
      </c>
      <c r="AT146" s="136">
        <f>$AU146+$AB$7*SIN(AU146)</f>
        <v>0.8022458905241715</v>
      </c>
      <c r="AU146" s="136">
        <f>RADIANS($AB$9)+$AB$18*(F146-AB$15)</f>
        <v>0.62638091481378932</v>
      </c>
      <c r="AV146" s="136"/>
      <c r="AW146" s="24">
        <f t="shared" si="152"/>
        <v>11507.5</v>
      </c>
      <c r="AX146" s="136">
        <f t="shared" si="153"/>
        <v>-1.3121001180229188E-4</v>
      </c>
      <c r="AY146" s="136">
        <f t="shared" si="154"/>
        <v>3.8869600154223427E-3</v>
      </c>
      <c r="AZ146" s="136">
        <f t="shared" si="163"/>
        <v>3.8869600154223427E-3</v>
      </c>
      <c r="BA146" s="136"/>
      <c r="BB146" s="136">
        <f t="shared" si="155"/>
        <v>1.7216067197157575E-9</v>
      </c>
      <c r="BC146" s="24"/>
      <c r="BD146" s="203"/>
      <c r="BE146" s="24">
        <f t="shared" si="156"/>
        <v>2.3069455052907336E-3</v>
      </c>
      <c r="BF146" s="24">
        <f t="shared" si="157"/>
        <v>1.1339536914631279</v>
      </c>
      <c r="BG146" s="24">
        <f t="shared" si="158"/>
        <v>0.4953568693649556</v>
      </c>
      <c r="BH146" s="24">
        <f t="shared" si="159"/>
        <v>0.26843324783528799</v>
      </c>
      <c r="BI146" s="24">
        <f t="shared" si="160"/>
        <v>1.1079326309967641</v>
      </c>
      <c r="BJ146" s="24">
        <f t="shared" si="161"/>
        <v>0.6185757907260393</v>
      </c>
      <c r="BK146" s="136">
        <f t="shared" si="169"/>
        <v>0.85220233409449886</v>
      </c>
      <c r="BL146" s="136">
        <f t="shared" si="169"/>
        <v>0.85221141606853967</v>
      </c>
      <c r="BM146" s="136">
        <f t="shared" si="169"/>
        <v>0.85225740287787277</v>
      </c>
      <c r="BN146" s="136">
        <f t="shared" si="169"/>
        <v>0.85249029540718535</v>
      </c>
      <c r="BO146" s="136">
        <f t="shared" si="169"/>
        <v>0.85367069522634853</v>
      </c>
      <c r="BP146" s="136">
        <f t="shared" si="169"/>
        <v>0.8596782491707613</v>
      </c>
      <c r="BQ146" s="136">
        <f t="shared" si="169"/>
        <v>0.89093161702891543</v>
      </c>
      <c r="BR146" s="136">
        <f t="shared" si="162"/>
        <v>-4.2213335916497146</v>
      </c>
      <c r="BS146" s="136"/>
      <c r="BT146" s="24"/>
      <c r="BU146" s="136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K146" s="24"/>
      <c r="CL146" s="136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</row>
    <row r="147" spans="1:104" s="129" customFormat="1" ht="12.95" customHeight="1" x14ac:dyDescent="0.2">
      <c r="A147" s="206" t="s">
        <v>477</v>
      </c>
      <c r="B147" s="207"/>
      <c r="C147" s="208">
        <v>42775.63</v>
      </c>
      <c r="D147" s="208"/>
      <c r="E147" s="129">
        <f>(C147-C$7)/C$8</f>
        <v>11600.005308707672</v>
      </c>
      <c r="F147" s="199">
        <f>ROUND(2*E147,0)/2</f>
        <v>11600</v>
      </c>
      <c r="G147" s="130">
        <f>C147-(C$7+F147*C$8)</f>
        <v>1.2599999972735532E-3</v>
      </c>
      <c r="I147" s="129">
        <f>G147</f>
        <v>1.2599999972735532E-3</v>
      </c>
      <c r="K147" s="199"/>
      <c r="O147" s="199"/>
      <c r="P147" s="199">
        <f>+D$11+D$12*F147+D$13*F147^2</f>
        <v>-2.5188811920930244E-3</v>
      </c>
      <c r="Q147" s="201">
        <f>+C147-15018.5</f>
        <v>27757.129999999997</v>
      </c>
      <c r="R147" s="129">
        <f>C147-(C$7+F147*C$8)</f>
        <v>1.2599999972735532E-3</v>
      </c>
      <c r="S147" s="131"/>
      <c r="U147" s="202">
        <f>+$C147-15018.5</f>
        <v>27757.129999999997</v>
      </c>
      <c r="Z147" s="24">
        <f>$F147</f>
        <v>11600</v>
      </c>
      <c r="AA147" s="136">
        <f>AB$3+AB$4*Z147+AB$5*Z147^2+AH147</f>
        <v>-7.4627438154186397E-5</v>
      </c>
      <c r="AB147" s="136"/>
      <c r="AC147" s="136">
        <f>IF(S147&gt;0,G147-AA147,-9999)</f>
        <v>-9999</v>
      </c>
      <c r="AD147" s="136"/>
      <c r="AE147" s="136">
        <f>+(G147-AA147)^2*$S147</f>
        <v>0</v>
      </c>
      <c r="AF147" s="24"/>
      <c r="AG147" s="203"/>
      <c r="AH147" s="24">
        <f>$AB$6*($AB$11/AI147*AJ147+$AB$12)</f>
        <v>2.444253753938838E-3</v>
      </c>
      <c r="AI147" s="24">
        <f>1+$AB$7*COS(AL147)</f>
        <v>1.1292765065493708</v>
      </c>
      <c r="AJ147" s="24">
        <f>SIN(AL147+RADIANS($AB$9))</f>
        <v>0.51035313396554571</v>
      </c>
      <c r="AK147" s="24">
        <f>$AB$7*SIN(AL147)</f>
        <v>0.27071679824937067</v>
      </c>
      <c r="AL147" s="24">
        <f>2*ATAN(AM147)</f>
        <v>1.125282411904468</v>
      </c>
      <c r="AM147" s="24">
        <f>SQRT((1+$AB$7)/(1-$AB$7))*TAN(AN147/2)</f>
        <v>0.63063501989768389</v>
      </c>
      <c r="AN147" s="136">
        <f>$AU147+$AB$7*SIN(AO147)</f>
        <v>0.86682798855253229</v>
      </c>
      <c r="AO147" s="136">
        <f>$AU147+$AB$7*SIN(AP147)</f>
        <v>0.86681646753509245</v>
      </c>
      <c r="AP147" s="136">
        <f>$AU147+$AB$7*SIN(AQ147)</f>
        <v>0.86675713704186985</v>
      </c>
      <c r="AQ147" s="136">
        <f>$AU147+$AB$7*SIN(AR147)</f>
        <v>0.86645166475550561</v>
      </c>
      <c r="AR147" s="136">
        <f>$AU147+$AB$7*SIN(AS147)</f>
        <v>0.86488062747676375</v>
      </c>
      <c r="AS147" s="136">
        <f>$AU147+$AB$7*SIN(AT147)</f>
        <v>0.85684604327598124</v>
      </c>
      <c r="AT147" s="136">
        <f>$AU147+$AB$7*SIN(AU147)</f>
        <v>0.81685859152661311</v>
      </c>
      <c r="AU147" s="136">
        <f>RADIANS($AB$9)+$AB$18*(F147-AB$15)</f>
        <v>0.63814631623504336</v>
      </c>
      <c r="AV147" s="136"/>
      <c r="AW147" s="24">
        <f t="shared" si="152"/>
        <v>11600</v>
      </c>
      <c r="AX147" s="136">
        <f t="shared" si="153"/>
        <v>-7.4585622174826258E-5</v>
      </c>
      <c r="AY147" s="136">
        <f t="shared" si="154"/>
        <v>1.3345856194483794E-3</v>
      </c>
      <c r="AZ147" s="136">
        <f t="shared" si="163"/>
        <v>1.3345856194483794E-3</v>
      </c>
      <c r="BA147" s="136"/>
      <c r="BB147" s="136">
        <f t="shared" si="155"/>
        <v>0</v>
      </c>
      <c r="BC147" s="24"/>
      <c r="BD147" s="203"/>
      <c r="BE147" s="24">
        <f t="shared" si="156"/>
        <v>2.4442955699181981E-3</v>
      </c>
      <c r="BF147" s="24">
        <f t="shared" si="157"/>
        <v>1.1292750764426878</v>
      </c>
      <c r="BG147" s="24">
        <f t="shared" si="158"/>
        <v>0.51035767686100175</v>
      </c>
      <c r="BH147" s="24">
        <f t="shared" si="159"/>
        <v>0.27071748116946059</v>
      </c>
      <c r="BI147" s="24">
        <f t="shared" si="160"/>
        <v>1.1252876945647556</v>
      </c>
      <c r="BJ147" s="24">
        <f t="shared" si="161"/>
        <v>0.63063871169237096</v>
      </c>
      <c r="BK147" s="136">
        <f t="shared" si="169"/>
        <v>0.86683245100251494</v>
      </c>
      <c r="BL147" s="136">
        <f t="shared" si="169"/>
        <v>0.86683944920251899</v>
      </c>
      <c r="BM147" s="136">
        <f t="shared" si="169"/>
        <v>0.86687549126370256</v>
      </c>
      <c r="BN147" s="136">
        <f t="shared" si="169"/>
        <v>0.86706113897272097</v>
      </c>
      <c r="BO147" s="136">
        <f t="shared" si="169"/>
        <v>0.86801802900224501</v>
      </c>
      <c r="BP147" s="136">
        <f t="shared" si="169"/>
        <v>0.87296742361854085</v>
      </c>
      <c r="BQ147" s="136">
        <f t="shared" si="169"/>
        <v>0.89905160333620016</v>
      </c>
      <c r="BR147" s="136">
        <f t="shared" si="162"/>
        <v>-4.1961550178845188</v>
      </c>
      <c r="BS147" s="136"/>
      <c r="BT147" s="24"/>
      <c r="BU147" s="136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K147" s="24"/>
      <c r="CL147" s="136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</row>
    <row r="148" spans="1:104" s="129" customFormat="1" ht="12.95" customHeight="1" x14ac:dyDescent="0.2">
      <c r="A148" s="206" t="s">
        <v>478</v>
      </c>
      <c r="B148" s="207" t="s">
        <v>646</v>
      </c>
      <c r="C148" s="208">
        <v>42830.337</v>
      </c>
      <c r="D148" s="208"/>
      <c r="E148" s="129">
        <f>(C148-C$7)/C$8</f>
        <v>11830.500126608475</v>
      </c>
      <c r="F148" s="199">
        <f>ROUND(2*E148,0)/2</f>
        <v>11830.5</v>
      </c>
      <c r="G148" s="130">
        <f>C148-(C$7+F148*C$8)</f>
        <v>3.0050003260839731E-5</v>
      </c>
      <c r="I148" s="129">
        <f>G148</f>
        <v>3.0050003260839731E-5</v>
      </c>
      <c r="K148" s="199"/>
      <c r="O148" s="199"/>
      <c r="P148" s="199">
        <f>+D$11+D$12*F148+D$13*F148^2</f>
        <v>-2.7191474290930249E-3</v>
      </c>
      <c r="Q148" s="201">
        <f>+C148-15018.5</f>
        <v>27811.837</v>
      </c>
      <c r="S148" s="131">
        <v>0.1</v>
      </c>
      <c r="U148" s="202">
        <f>+$C148-15018.5</f>
        <v>27811.837</v>
      </c>
      <c r="Z148" s="24">
        <f>$F148</f>
        <v>11830.5</v>
      </c>
      <c r="AA148" s="136">
        <f>AB$3+AB$4*Z148+AB$5*Z148^2+AH148</f>
        <v>6.2606586659607385E-5</v>
      </c>
      <c r="AB148" s="136">
        <f>+$G148-AH148</f>
        <v>-2.7517040124917925E-3</v>
      </c>
      <c r="AC148" s="136">
        <f>IF(S148&gt;0,G148-AA148,-9999)</f>
        <v>-3.2556583398767654E-5</v>
      </c>
      <c r="AD148" s="136"/>
      <c r="AE148" s="136">
        <f>+(G148-AA148)^2*$S148</f>
        <v>1.0599311226009137E-10</v>
      </c>
      <c r="AF148" s="24"/>
      <c r="AG148" s="203"/>
      <c r="AH148" s="24">
        <f>$AB$6*($AB$11/AI148*AJ148+$AB$12)</f>
        <v>2.7817540157526323E-3</v>
      </c>
      <c r="AI148" s="24">
        <f>1+$AB$7*COS(AL148)</f>
        <v>1.1176225474439325</v>
      </c>
      <c r="AJ148" s="24">
        <f>SIN(AL148+RADIANS($AB$9))</f>
        <v>0.54653668740044359</v>
      </c>
      <c r="AK148" s="24">
        <f>$AB$7*SIN(AL148)</f>
        <v>0.27597995639683665</v>
      </c>
      <c r="AL148" s="24">
        <f>2*ATAN(AM148)</f>
        <v>1.1679100450028437</v>
      </c>
      <c r="AM148" s="24">
        <f>SQRT((1+$AB$7)/(1-$AB$7))*TAN(AN148/2)</f>
        <v>0.66083586263715344</v>
      </c>
      <c r="AN148" s="136">
        <f>$AU148+$AB$7*SIN(AO148)</f>
        <v>0.90302352491207016</v>
      </c>
      <c r="AO148" s="136">
        <f>$AU148+$AB$7*SIN(AP148)</f>
        <v>0.9030141931565806</v>
      </c>
      <c r="AP148" s="136">
        <f>$AU148+$AB$7*SIN(AQ148)</f>
        <v>0.90296396294337689</v>
      </c>
      <c r="AQ148" s="136">
        <f>$AU148+$AB$7*SIN(AR148)</f>
        <v>0.90269364277322295</v>
      </c>
      <c r="AR148" s="136">
        <f>$AU148+$AB$7*SIN(AS148)</f>
        <v>0.90124046758881993</v>
      </c>
      <c r="AS148" s="136">
        <f>$AU148+$AB$7*SIN(AT148)</f>
        <v>0.89347375282123076</v>
      </c>
      <c r="AT148" s="136">
        <f>$AU148+$AB$7*SIN(AU148)</f>
        <v>0.85316339086015025</v>
      </c>
      <c r="AU148" s="136">
        <f>RADIANS($AB$9)+$AB$18*(F148-AB$15)</f>
        <v>0.66746442464152089</v>
      </c>
      <c r="AV148" s="136"/>
      <c r="AW148" s="24">
        <f t="shared" si="152"/>
        <v>11830.5</v>
      </c>
      <c r="AX148" s="136">
        <f t="shared" si="153"/>
        <v>6.2632191815481866E-5</v>
      </c>
      <c r="AY148" s="136">
        <f t="shared" si="154"/>
        <v>-3.2582188554642136E-5</v>
      </c>
      <c r="AZ148" s="136">
        <f t="shared" si="163"/>
        <v>-3.2582188554642136E-5</v>
      </c>
      <c r="BA148" s="136"/>
      <c r="BB148" s="136">
        <f t="shared" si="155"/>
        <v>3.9227914516113135E-10</v>
      </c>
      <c r="BC148" s="24"/>
      <c r="BD148" s="203"/>
      <c r="BE148" s="24">
        <f t="shared" si="156"/>
        <v>2.7817796209085068E-3</v>
      </c>
      <c r="BF148" s="24">
        <f t="shared" si="157"/>
        <v>1.1176216549264915</v>
      </c>
      <c r="BG148" s="24">
        <f t="shared" si="158"/>
        <v>0.54653939565575616</v>
      </c>
      <c r="BH148" s="24">
        <f t="shared" si="159"/>
        <v>0.27598033678570894</v>
      </c>
      <c r="BI148" s="24">
        <f t="shared" si="160"/>
        <v>1.167913278994317</v>
      </c>
      <c r="BJ148" s="24">
        <f t="shared" si="161"/>
        <v>0.66083818578393905</v>
      </c>
      <c r="BK148" s="136">
        <f t="shared" si="169"/>
        <v>0.90302628526482276</v>
      </c>
      <c r="BL148" s="136">
        <f t="shared" si="169"/>
        <v>0.90302905197163419</v>
      </c>
      <c r="BM148" s="136">
        <f t="shared" si="169"/>
        <v>0.90304394527114373</v>
      </c>
      <c r="BN148" s="136">
        <f t="shared" si="169"/>
        <v>0.90312412136366005</v>
      </c>
      <c r="BO148" s="136">
        <f t="shared" si="169"/>
        <v>0.90355587883963095</v>
      </c>
      <c r="BP148" s="136">
        <f t="shared" si="169"/>
        <v>0.90588502487570466</v>
      </c>
      <c r="BQ148" s="136">
        <f t="shared" si="169"/>
        <v>0.91857140054319175</v>
      </c>
      <c r="BR148" s="136">
        <f t="shared" si="162"/>
        <v>-4.1334127340696254</v>
      </c>
      <c r="BS148" s="136"/>
      <c r="BT148" s="24"/>
      <c r="BU148" s="136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K148" s="24"/>
      <c r="CL148" s="136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</row>
    <row r="149" spans="1:104" s="129" customFormat="1" ht="12.95" customHeight="1" x14ac:dyDescent="0.2">
      <c r="A149" s="206" t="s">
        <v>596</v>
      </c>
      <c r="B149" s="64" t="s">
        <v>644</v>
      </c>
      <c r="C149" s="208">
        <v>42841.374000000003</v>
      </c>
      <c r="D149" s="208" t="s">
        <v>64</v>
      </c>
      <c r="E149" s="129">
        <f>(C149-C$7)/C$8</f>
        <v>11877.001877850034</v>
      </c>
      <c r="F149" s="199">
        <f>ROUND(2*E149,0)/2</f>
        <v>11877</v>
      </c>
      <c r="G149" s="130"/>
      <c r="K149" s="199"/>
      <c r="O149" s="199"/>
      <c r="P149" s="199">
        <f>+D$11+D$12*F149+D$13*F149^2</f>
        <v>-2.7593936440930252E-3</v>
      </c>
      <c r="Q149" s="201">
        <f>+C149-15018.5</f>
        <v>27822.874000000003</v>
      </c>
      <c r="R149" s="130">
        <f>C149-(C$7+F149*C$8)</f>
        <v>4.4570000318344682E-4</v>
      </c>
      <c r="S149" s="131"/>
      <c r="U149" s="202">
        <f>+$C149-15018.5</f>
        <v>27822.874000000003</v>
      </c>
      <c r="Z149" s="24">
        <f>$F149</f>
        <v>11877</v>
      </c>
      <c r="AA149" s="136">
        <f>AB$3+AB$4*Z149+AB$5*Z149^2+AH149</f>
        <v>8.9597375704227131E-5</v>
      </c>
      <c r="AB149" s="136"/>
      <c r="AC149" s="136">
        <f>IF(S149&gt;0,G149-AA149,-9999)</f>
        <v>-9999</v>
      </c>
      <c r="AD149" s="136"/>
      <c r="AE149" s="136">
        <f>+(G149-AA149)^2*$S149</f>
        <v>0</v>
      </c>
      <c r="AF149" s="24"/>
      <c r="AG149" s="203"/>
      <c r="AH149" s="24">
        <f>$AB$6*($AB$11/AI149*AJ149+$AB$12)</f>
        <v>2.8489910197972523E-3</v>
      </c>
      <c r="AI149" s="24">
        <f>1+$AB$7*COS(AL149)</f>
        <v>1.1152745498020202</v>
      </c>
      <c r="AJ149" s="24">
        <f>SIN(AL149+RADIANS($AB$9))</f>
        <v>0.55362888481393246</v>
      </c>
      <c r="AK149" s="24">
        <f>$AB$7*SIN(AL149)</f>
        <v>0.27696891191601553</v>
      </c>
      <c r="AL149" s="24">
        <f>2*ATAN(AM149)</f>
        <v>1.1764026332481192</v>
      </c>
      <c r="AM149" s="24">
        <f>SQRT((1+$AB$7)/(1-$AB$7))*TAN(AN149/2)</f>
        <v>0.66695373469927055</v>
      </c>
      <c r="AN149" s="136">
        <f>$AU149+$AB$7*SIN(AO149)</f>
        <v>0.91027993701090781</v>
      </c>
      <c r="AO149" s="136">
        <f>$AU149+$AB$7*SIN(AP149)</f>
        <v>0.91027101378914654</v>
      </c>
      <c r="AP149" s="136">
        <f>$AU149+$AB$7*SIN(AQ149)</f>
        <v>0.9102225352155322</v>
      </c>
      <c r="AQ149" s="136">
        <f>$AU149+$AB$7*SIN(AR149)</f>
        <v>0.90995921096643595</v>
      </c>
      <c r="AR149" s="136">
        <f>$AU149+$AB$7*SIN(AS149)</f>
        <v>0.90853044998177379</v>
      </c>
      <c r="AS149" s="136">
        <f>$AU149+$AB$7*SIN(AT149)</f>
        <v>0.90082330844907943</v>
      </c>
      <c r="AT149" s="136">
        <f>$AU149+$AB$7*SIN(AU149)</f>
        <v>0.8604681969423057</v>
      </c>
      <c r="AU149" s="136">
        <f>RADIANS($AB$9)+$AB$18*(F149-AB$15)</f>
        <v>0.6733789237343677</v>
      </c>
      <c r="AV149" s="136"/>
      <c r="AW149" s="24">
        <f t="shared" ref="AW149:AW212" si="170">$F149</f>
        <v>11877</v>
      </c>
      <c r="AX149" s="136">
        <f t="shared" ref="AX149:AX212" si="171">AY$3+AY$4*AW149+AY$5*AW149^2+BE149</f>
        <v>8.9620320941526284E-5</v>
      </c>
      <c r="AY149" s="136">
        <f t="shared" ref="AY149:AY212" si="172">+$G149-AX149</f>
        <v>-8.9620320941526284E-5</v>
      </c>
      <c r="AZ149" s="136">
        <f t="shared" si="163"/>
        <v>-8.9620320941526284E-5</v>
      </c>
      <c r="BA149" s="136"/>
      <c r="BB149" s="136">
        <f t="shared" ref="BB149:BB212" si="173">+(AD149-AX149)^2*$S149</f>
        <v>0</v>
      </c>
      <c r="BC149" s="24"/>
      <c r="BD149" s="203"/>
      <c r="BE149" s="24">
        <f t="shared" ref="BE149:BE212" si="174">$AB$6*($AB$11/BF149*BG149+$AB$12)</f>
        <v>2.8490139650345515E-3</v>
      </c>
      <c r="BF149" s="24">
        <f t="shared" ref="BF149:BF212" si="175">1+$AB$7*COS(BI149)</f>
        <v>1.1152737470535752</v>
      </c>
      <c r="BG149" s="24">
        <f t="shared" ref="BG149:BG212" si="176">SIN(BI149+RADIANS($AB$9))</f>
        <v>0.55363129843702863</v>
      </c>
      <c r="BH149" s="24">
        <f t="shared" ref="BH149:BH212" si="177">$AB$7*SIN(BI149)</f>
        <v>0.27696924601881051</v>
      </c>
      <c r="BI149" s="24">
        <f t="shared" ref="BI149:BI212" si="178">2*ATAN(BJ149)</f>
        <v>1.176405531580482</v>
      </c>
      <c r="BJ149" s="24">
        <f t="shared" ref="BJ149:BJ212" si="179">SQRT((1+$AB$7)/(1-$AB$7))*TAN(BK149/2)</f>
        <v>0.66695582849613244</v>
      </c>
      <c r="BK149" s="136">
        <f t="shared" si="169"/>
        <v>0.91028241607209959</v>
      </c>
      <c r="BL149" s="136">
        <f t="shared" si="169"/>
        <v>0.91028448270708262</v>
      </c>
      <c r="BM149" s="136">
        <f t="shared" si="169"/>
        <v>0.91029571106219842</v>
      </c>
      <c r="BN149" s="136">
        <f t="shared" si="169"/>
        <v>0.91035671932983886</v>
      </c>
      <c r="BO149" s="136">
        <f t="shared" si="169"/>
        <v>0.91068828610357266</v>
      </c>
      <c r="BP149" s="136">
        <f t="shared" si="169"/>
        <v>0.91249276305004579</v>
      </c>
      <c r="BQ149" s="136">
        <f t="shared" si="169"/>
        <v>0.92238813633023908</v>
      </c>
      <c r="BR149" s="136">
        <f t="shared" ref="BR149:BR212" si="180">RADIANS($AY$9)+$AY$18*(F149-AY$15)</f>
        <v>-4.1207553969876622</v>
      </c>
      <c r="BS149" s="136"/>
      <c r="BT149" s="24"/>
      <c r="BU149" s="136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K149" s="24"/>
      <c r="CL149" s="136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</row>
    <row r="150" spans="1:104" s="129" customFormat="1" ht="12.95" customHeight="1" x14ac:dyDescent="0.2">
      <c r="A150" s="206" t="s">
        <v>596</v>
      </c>
      <c r="B150" s="207" t="s">
        <v>644</v>
      </c>
      <c r="C150" s="208">
        <v>42842.321499999998</v>
      </c>
      <c r="D150" s="208" t="s">
        <v>64</v>
      </c>
      <c r="E150" s="129">
        <f>(C150-C$7)/C$8</f>
        <v>11880.99394175337</v>
      </c>
      <c r="F150" s="199">
        <f>ROUND(2*E150,0)/2</f>
        <v>11881</v>
      </c>
      <c r="K150" s="199"/>
      <c r="O150" s="199"/>
      <c r="P150" s="199">
        <f>+D$11+D$12*F150+D$13*F150^2</f>
        <v>-2.7628532600930257E-3</v>
      </c>
      <c r="Q150" s="201">
        <f>+C150-15018.5</f>
        <v>27823.821499999998</v>
      </c>
      <c r="R150" s="130">
        <f>C150-(C$7+F150*C$8)</f>
        <v>-1.4378999985638075E-3</v>
      </c>
      <c r="S150" s="131"/>
      <c r="U150" s="202">
        <f>+$C150-15018.5</f>
        <v>27823.821499999998</v>
      </c>
      <c r="Z150" s="24">
        <f>$F150</f>
        <v>11881</v>
      </c>
      <c r="AA150" s="136">
        <f>AB$3+AB$4*Z150+AB$5*Z150^2+AH150</f>
        <v>9.1908033500570727E-5</v>
      </c>
      <c r="AB150" s="136"/>
      <c r="AC150" s="136">
        <f>IF(S150&gt;0,G150-AA150,-9999)</f>
        <v>-9999</v>
      </c>
      <c r="AD150" s="136"/>
      <c r="AE150" s="136">
        <f>+(G150-AA150)^2*$S150</f>
        <v>0</v>
      </c>
      <c r="AF150" s="24"/>
      <c r="AG150" s="203"/>
      <c r="AH150" s="24">
        <f>$AB$6*($AB$11/AI150*AJ150+$AB$12)</f>
        <v>2.8547612935935964E-3</v>
      </c>
      <c r="AI150" s="24">
        <f>1+$AB$7*COS(AL150)</f>
        <v>1.1150726428415594</v>
      </c>
      <c r="AJ150" s="24">
        <f>SIN(AL150+RADIANS($AB$9))</f>
        <v>0.55423572013081313</v>
      </c>
      <c r="AK150" s="24">
        <f>$AB$7*SIN(AL150)</f>
        <v>0.27705285934178503</v>
      </c>
      <c r="AL150" s="24">
        <f>2*ATAN(AM150)</f>
        <v>1.1771315105666535</v>
      </c>
      <c r="AM150" s="24">
        <f>SQRT((1+$AB$7)/(1-$AB$7))*TAN(AN150/2)</f>
        <v>0.66748041365747401</v>
      </c>
      <c r="AN150" s="136">
        <f>$AU150+$AB$7*SIN(AO150)</f>
        <v>0.91090343154860764</v>
      </c>
      <c r="AO150" s="136">
        <f>$AU150+$AB$7*SIN(AP150)</f>
        <v>0.91089454294285677</v>
      </c>
      <c r="AP150" s="136">
        <f>$AU150+$AB$7*SIN(AQ150)</f>
        <v>0.91084621363483897</v>
      </c>
      <c r="AQ150" s="136">
        <f>$AU150+$AB$7*SIN(AR150)</f>
        <v>0.91058348919065712</v>
      </c>
      <c r="AR150" s="136">
        <f>$AU150+$AB$7*SIN(AS150)</f>
        <v>0.90915683656142066</v>
      </c>
      <c r="AS150" s="136">
        <f>$AU150+$AB$7*SIN(AT150)</f>
        <v>0.90145490284904184</v>
      </c>
      <c r="AT150" s="136">
        <f>$AU150+$AB$7*SIN(AU150)</f>
        <v>0.86109626234586345</v>
      </c>
      <c r="AU150" s="136">
        <f>RADIANS($AB$9)+$AB$18*(F150-AB$15)</f>
        <v>0.67388769784988067</v>
      </c>
      <c r="AV150" s="136"/>
      <c r="AW150" s="24">
        <f t="shared" si="170"/>
        <v>11881</v>
      </c>
      <c r="AX150" s="136">
        <f t="shared" si="171"/>
        <v>9.1930758694492697E-5</v>
      </c>
      <c r="AY150" s="136">
        <f t="shared" si="172"/>
        <v>-9.1930758694492697E-5</v>
      </c>
      <c r="AZ150" s="136">
        <f t="shared" si="163"/>
        <v>-9.1930758694492697E-5</v>
      </c>
      <c r="BA150" s="136"/>
      <c r="BB150" s="136">
        <f t="shared" si="173"/>
        <v>0</v>
      </c>
      <c r="BC150" s="24"/>
      <c r="BD150" s="203"/>
      <c r="BE150" s="24">
        <f t="shared" si="174"/>
        <v>2.8547840187875184E-3</v>
      </c>
      <c r="BF150" s="24">
        <f t="shared" si="175"/>
        <v>1.1150718475416419</v>
      </c>
      <c r="BG150" s="24">
        <f t="shared" si="176"/>
        <v>0.55423810947492935</v>
      </c>
      <c r="BH150" s="24">
        <f t="shared" si="177"/>
        <v>0.27705318966464387</v>
      </c>
      <c r="BI150" s="24">
        <f t="shared" si="178"/>
        <v>1.1771343811359927</v>
      </c>
      <c r="BJ150" s="24">
        <f t="shared" si="179"/>
        <v>0.66748248840665747</v>
      </c>
      <c r="BK150" s="136">
        <f t="shared" si="169"/>
        <v>0.91090588730753719</v>
      </c>
      <c r="BL150" s="136">
        <f t="shared" si="169"/>
        <v>0.91090789597598232</v>
      </c>
      <c r="BM150" s="136">
        <f t="shared" si="169"/>
        <v>0.91091881815386133</v>
      </c>
      <c r="BN150" s="136">
        <f t="shared" si="169"/>
        <v>0.91097821042216576</v>
      </c>
      <c r="BO150" s="136">
        <f t="shared" si="169"/>
        <v>0.91130125141552787</v>
      </c>
      <c r="BP150" s="136">
        <f t="shared" si="169"/>
        <v>0.91306066973797861</v>
      </c>
      <c r="BQ150" s="136">
        <f t="shared" si="169"/>
        <v>0.92271458944224694</v>
      </c>
      <c r="BR150" s="136">
        <f t="shared" si="180"/>
        <v>-4.1196665937978159</v>
      </c>
      <c r="BS150" s="136"/>
      <c r="BT150" s="24"/>
      <c r="BU150" s="136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K150" s="24"/>
      <c r="CL150" s="136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</row>
    <row r="151" spans="1:104" s="129" customFormat="1" ht="12.95" customHeight="1" x14ac:dyDescent="0.2">
      <c r="A151" s="206" t="s">
        <v>596</v>
      </c>
      <c r="B151" s="207" t="s">
        <v>646</v>
      </c>
      <c r="C151" s="208">
        <v>42842.436999999998</v>
      </c>
      <c r="D151" s="208" t="s">
        <v>64</v>
      </c>
      <c r="E151" s="129">
        <f>(C151-C$7)/C$8</f>
        <v>11881.480573289873</v>
      </c>
      <c r="F151" s="199">
        <f>ROUND(2*E151,0)/2</f>
        <v>11881.5</v>
      </c>
      <c r="K151" s="199"/>
      <c r="O151" s="199"/>
      <c r="P151" s="199">
        <f>+D$11+D$12*F151+D$13*F151^2</f>
        <v>-2.7632856850930247E-3</v>
      </c>
      <c r="Q151" s="201">
        <f>+C151-15018.5</f>
        <v>27823.936999999998</v>
      </c>
      <c r="R151" s="130">
        <f>C151-(C$7+F151*C$8)</f>
        <v>-4.6108500027912669E-3</v>
      </c>
      <c r="S151" s="131"/>
      <c r="U151" s="202">
        <f>+$C151-15018.5</f>
        <v>27823.936999999998</v>
      </c>
      <c r="Z151" s="24">
        <f>$F151</f>
        <v>11881.5</v>
      </c>
      <c r="AA151" s="136">
        <f>AB$3+AB$4*Z151+AB$5*Z151^2+AH151</f>
        <v>9.2196741271897715E-5</v>
      </c>
      <c r="AB151" s="136"/>
      <c r="AC151" s="136">
        <f>IF(S151&gt;0,G151-AA151,-9999)</f>
        <v>-9999</v>
      </c>
      <c r="AD151" s="136"/>
      <c r="AE151" s="136">
        <f>+(G151-AA151)^2*$S151</f>
        <v>0</v>
      </c>
      <c r="AF151" s="24"/>
      <c r="AG151" s="203"/>
      <c r="AH151" s="24">
        <f>$AB$6*($AB$11/AI151*AJ151+$AB$12)</f>
        <v>2.8554824263649224E-3</v>
      </c>
      <c r="AI151" s="24">
        <f>1+$AB$7*COS(AL151)</f>
        <v>1.1150474053129591</v>
      </c>
      <c r="AJ151" s="24">
        <f>SIN(AL151+RADIANS($AB$9))</f>
        <v>0.55431153840176517</v>
      </c>
      <c r="AK151" s="24">
        <f>$AB$7*SIN(AL151)</f>
        <v>0.27706334028657725</v>
      </c>
      <c r="AL151" s="24">
        <f>2*ATAN(AM151)</f>
        <v>1.1772226016720921</v>
      </c>
      <c r="AM151" s="24">
        <f>SQRT((1+$AB$7)/(1-$AB$7))*TAN(AN151/2)</f>
        <v>0.66754625312658589</v>
      </c>
      <c r="AN151" s="136">
        <f>$AU151+$AB$7*SIN(AO151)</f>
        <v>0.91098136042642552</v>
      </c>
      <c r="AO151" s="136">
        <f>$AU151+$AB$7*SIN(AP151)</f>
        <v>0.9109724761418011</v>
      </c>
      <c r="AP151" s="136">
        <f>$AU151+$AB$7*SIN(AQ151)</f>
        <v>0.9109241654760768</v>
      </c>
      <c r="AQ151" s="136">
        <f>$AU151+$AB$7*SIN(AR151)</f>
        <v>0.91066151598433187</v>
      </c>
      <c r="AR151" s="136">
        <f>$AU151+$AB$7*SIN(AS151)</f>
        <v>0.90923512698738795</v>
      </c>
      <c r="AS151" s="136">
        <f>$AU151+$AB$7*SIN(AT151)</f>
        <v>0.90153384517237201</v>
      </c>
      <c r="AT151" s="136">
        <f>$AU151+$AB$7*SIN(AU151)</f>
        <v>0.86117476711465835</v>
      </c>
      <c r="AU151" s="136">
        <f>RADIANS($AB$9)+$AB$18*(F151-AB$15)</f>
        <v>0.67395129461432024</v>
      </c>
      <c r="AV151" s="136"/>
      <c r="AW151" s="24">
        <f t="shared" si="170"/>
        <v>11881.5</v>
      </c>
      <c r="AX151" s="136">
        <f t="shared" si="171"/>
        <v>9.2219439056447604E-5</v>
      </c>
      <c r="AY151" s="136">
        <f t="shared" si="172"/>
        <v>-9.2219439056447604E-5</v>
      </c>
      <c r="AZ151" s="136">
        <f t="shared" si="163"/>
        <v>-9.2219439056447604E-5</v>
      </c>
      <c r="BA151" s="136"/>
      <c r="BB151" s="136">
        <f t="shared" si="173"/>
        <v>0</v>
      </c>
      <c r="BC151" s="24"/>
      <c r="BD151" s="203"/>
      <c r="BE151" s="24">
        <f t="shared" si="174"/>
        <v>2.8555051241494723E-3</v>
      </c>
      <c r="BF151" s="24">
        <f t="shared" si="175"/>
        <v>1.115046610941101</v>
      </c>
      <c r="BG151" s="24">
        <f t="shared" si="176"/>
        <v>0.55431392472264962</v>
      </c>
      <c r="BH151" s="24">
        <f t="shared" si="177"/>
        <v>0.27706367013913413</v>
      </c>
      <c r="BI151" s="24">
        <f t="shared" si="178"/>
        <v>1.1772254687832169</v>
      </c>
      <c r="BJ151" s="24">
        <f t="shared" si="179"/>
        <v>0.66754832550229415</v>
      </c>
      <c r="BK151" s="136">
        <f t="shared" ref="BK151:BQ160" si="181">$AU151+$AB$7*SIN(BL151)</f>
        <v>0.91098381328238298</v>
      </c>
      <c r="BL151" s="136">
        <f t="shared" si="181"/>
        <v>0.91098581472981244</v>
      </c>
      <c r="BM151" s="136">
        <f t="shared" si="181"/>
        <v>0.91099669873601596</v>
      </c>
      <c r="BN151" s="136">
        <f t="shared" si="181"/>
        <v>0.91105588936962512</v>
      </c>
      <c r="BO151" s="136">
        <f t="shared" si="181"/>
        <v>0.91137786567882773</v>
      </c>
      <c r="BP151" s="136">
        <f t="shared" si="181"/>
        <v>0.91313165252516715</v>
      </c>
      <c r="BQ151" s="136">
        <f t="shared" si="181"/>
        <v>0.92275537533586505</v>
      </c>
      <c r="BR151" s="136">
        <f t="shared" si="180"/>
        <v>-4.1195304933990853</v>
      </c>
      <c r="BS151" s="136"/>
      <c r="BT151" s="24"/>
      <c r="BU151" s="136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K151" s="24"/>
      <c r="CL151" s="136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</row>
    <row r="152" spans="1:104" s="129" customFormat="1" ht="12.95" customHeight="1" x14ac:dyDescent="0.2">
      <c r="A152" s="206" t="s">
        <v>598</v>
      </c>
      <c r="B152" s="207"/>
      <c r="C152" s="208">
        <v>42860.716</v>
      </c>
      <c r="D152" s="208">
        <v>4.0000000000000001E-3</v>
      </c>
      <c r="E152" s="129">
        <f>(C152-C$7)/C$8</f>
        <v>11958.494753859255</v>
      </c>
      <c r="F152" s="199">
        <f>ROUND(2*E152,0)/2</f>
        <v>11958.5</v>
      </c>
      <c r="J152" s="199"/>
      <c r="O152" s="199"/>
      <c r="P152" s="199">
        <f>+D$11+D$12*F152+D$13*F152^2</f>
        <v>-2.8298075250930248E-3</v>
      </c>
      <c r="Q152" s="201">
        <f>+C152-15018.5</f>
        <v>27842.216</v>
      </c>
      <c r="R152" s="130">
        <f>C152-(C$7+F152*C$8)</f>
        <v>-1.2451499933376908E-3</v>
      </c>
      <c r="S152" s="131"/>
      <c r="U152" s="202">
        <f>+$C152-15018.5</f>
        <v>27842.216</v>
      </c>
      <c r="Z152" s="24">
        <f>$F152</f>
        <v>11958.5</v>
      </c>
      <c r="AA152" s="136">
        <f>AB$3+AB$4*Z152+AB$5*Z152^2+AH152</f>
        <v>1.3632568380229698E-4</v>
      </c>
      <c r="AB152" s="136"/>
      <c r="AC152" s="136">
        <f>IF(S152&gt;0,G152-AA152,-9999)</f>
        <v>-9999</v>
      </c>
      <c r="AD152" s="136"/>
      <c r="AE152" s="136">
        <f>+(G152-AA152)^2*$S152</f>
        <v>0</v>
      </c>
      <c r="AF152" s="24"/>
      <c r="AG152" s="203"/>
      <c r="AH152" s="24">
        <f>$AB$6*($AB$11/AI152*AJ152+$AB$12)</f>
        <v>2.9661332088953218E-3</v>
      </c>
      <c r="AI152" s="24">
        <f>1+$AB$7*COS(AL152)</f>
        <v>1.1111632534893985</v>
      </c>
      <c r="AJ152" s="24">
        <f>SIN(AL152+RADIANS($AB$9))</f>
        <v>0.56589175980939921</v>
      </c>
      <c r="AK152" s="24">
        <f>$AB$7*SIN(AL152)</f>
        <v>0.27864445279540689</v>
      </c>
      <c r="AL152" s="24">
        <f>2*ATAN(AM152)</f>
        <v>1.1912014899358638</v>
      </c>
      <c r="AM152" s="24">
        <f>SQRT((1+$AB$7)/(1-$AB$7))*TAN(AN152/2)</f>
        <v>0.6776978497729288</v>
      </c>
      <c r="AN152" s="136">
        <f>$AU152+$AB$7*SIN(AO152)</f>
        <v>0.92296135964172976</v>
      </c>
      <c r="AO152" s="136">
        <f>$AU152+$AB$7*SIN(AP152)</f>
        <v>0.92295312520525585</v>
      </c>
      <c r="AP152" s="136">
        <f>$AU152+$AB$7*SIN(AQ152)</f>
        <v>0.92290764260054869</v>
      </c>
      <c r="AQ152" s="136">
        <f>$AU152+$AB$7*SIN(AR152)</f>
        <v>0.92265647034078624</v>
      </c>
      <c r="AR152" s="136">
        <f>$AU152+$AB$7*SIN(AS152)</f>
        <v>0.9212708986757997</v>
      </c>
      <c r="AS152" s="136">
        <f>$AU152+$AB$7*SIN(AT152)</f>
        <v>0.91367241708413938</v>
      </c>
      <c r="AT152" s="136">
        <f>$AU152+$AB$7*SIN(AU152)</f>
        <v>0.87325542728791616</v>
      </c>
      <c r="AU152" s="136">
        <f>RADIANS($AB$9)+$AB$18*(F152-AB$15)</f>
        <v>0.68374519633795927</v>
      </c>
      <c r="AV152" s="136"/>
      <c r="AW152" s="24">
        <f t="shared" si="170"/>
        <v>11958.5</v>
      </c>
      <c r="AX152" s="136">
        <f t="shared" si="171"/>
        <v>1.3634440855094529E-4</v>
      </c>
      <c r="AY152" s="136">
        <f t="shared" si="172"/>
        <v>-1.3634440855094529E-4</v>
      </c>
      <c r="AZ152" s="136">
        <f t="shared" si="163"/>
        <v>-1.3634440855094529E-4</v>
      </c>
      <c r="BA152" s="136"/>
      <c r="BB152" s="136">
        <f t="shared" si="173"/>
        <v>0</v>
      </c>
      <c r="BC152" s="24"/>
      <c r="BD152" s="203"/>
      <c r="BE152" s="24">
        <f t="shared" si="174"/>
        <v>2.9661519336439701E-3</v>
      </c>
      <c r="BF152" s="24">
        <f t="shared" si="175"/>
        <v>1.1111625942367012</v>
      </c>
      <c r="BG152" s="24">
        <f t="shared" si="176"/>
        <v>0.56589371046608417</v>
      </c>
      <c r="BH152" s="24">
        <f t="shared" si="177"/>
        <v>0.27864471579875066</v>
      </c>
      <c r="BI152" s="24">
        <f t="shared" si="178"/>
        <v>1.1912038558626912</v>
      </c>
      <c r="BJ152" s="24">
        <f t="shared" si="179"/>
        <v>0.67769957604250952</v>
      </c>
      <c r="BK152" s="136">
        <f t="shared" si="181"/>
        <v>0.92296339080232714</v>
      </c>
      <c r="BL152" s="136">
        <f t="shared" si="181"/>
        <v>0.92296434466582389</v>
      </c>
      <c r="BM152" s="136">
        <f t="shared" si="181"/>
        <v>0.92296961355026619</v>
      </c>
      <c r="BN152" s="136">
        <f t="shared" si="181"/>
        <v>0.92299871810646295</v>
      </c>
      <c r="BO152" s="136">
        <f t="shared" si="181"/>
        <v>0.92315950764312438</v>
      </c>
      <c r="BP152" s="136">
        <f t="shared" si="181"/>
        <v>0.92404841403254268</v>
      </c>
      <c r="BQ152" s="136">
        <f t="shared" si="181"/>
        <v>0.92898165760059026</v>
      </c>
      <c r="BR152" s="136">
        <f t="shared" si="180"/>
        <v>-4.0985710319945428</v>
      </c>
      <c r="BS152" s="136"/>
      <c r="BT152" s="24"/>
      <c r="BU152" s="136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K152" s="24"/>
      <c r="CL152" s="136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</row>
    <row r="153" spans="1:104" s="129" customFormat="1" ht="12.95" customHeight="1" x14ac:dyDescent="0.2">
      <c r="A153" s="206" t="s">
        <v>598</v>
      </c>
      <c r="B153" s="207"/>
      <c r="C153" s="208">
        <v>42861.675999999999</v>
      </c>
      <c r="D153" s="208">
        <v>4.0000000000000001E-3</v>
      </c>
      <c r="E153" s="129">
        <f>(C153-C$7)/C$8</f>
        <v>11962.539483513312</v>
      </c>
      <c r="F153" s="199">
        <f>ROUND(2*E153,0)/2</f>
        <v>11962.5</v>
      </c>
      <c r="J153" s="199"/>
      <c r="O153" s="199"/>
      <c r="P153" s="199">
        <f>+D$11+D$12*F153+D$13*F153^2</f>
        <v>-2.8332593170930249E-3</v>
      </c>
      <c r="Q153" s="201">
        <f>+C153-15018.5</f>
        <v>27843.175999999999</v>
      </c>
      <c r="R153" s="130">
        <f>C153-(C$7+F153*C$8)</f>
        <v>9.3712500020046718E-3</v>
      </c>
      <c r="S153" s="131"/>
      <c r="U153" s="202">
        <f>+$C153-15018.5</f>
        <v>27843.175999999999</v>
      </c>
      <c r="Z153" s="24">
        <f>$F153</f>
        <v>11962.5</v>
      </c>
      <c r="AA153" s="136">
        <f>AB$3+AB$4*Z153+AB$5*Z153^2+AH153</f>
        <v>1.3859996177909397E-4</v>
      </c>
      <c r="AB153" s="136"/>
      <c r="AC153" s="136">
        <f>IF(S153&gt;0,G153-AA153,-9999)</f>
        <v>-9999</v>
      </c>
      <c r="AD153" s="136"/>
      <c r="AE153" s="136">
        <f>+(G153-AA153)^2*$S153</f>
        <v>0</v>
      </c>
      <c r="AF153" s="24"/>
      <c r="AG153" s="203"/>
      <c r="AH153" s="24">
        <f>$AB$6*($AB$11/AI153*AJ153+$AB$12)</f>
        <v>2.9718592788721188E-3</v>
      </c>
      <c r="AI153" s="24">
        <f>1+$AB$7*COS(AL153)</f>
        <v>1.1109616216957561</v>
      </c>
      <c r="AJ153" s="24">
        <f>SIN(AL153+RADIANS($AB$9))</f>
        <v>0.56648813281364607</v>
      </c>
      <c r="AK153" s="24">
        <f>$AB$7*SIN(AL153)</f>
        <v>0.27872480784933351</v>
      </c>
      <c r="AL153" s="24">
        <f>2*ATAN(AM153)</f>
        <v>1.1919250023327024</v>
      </c>
      <c r="AM153" s="24">
        <f>SQRT((1+$AB$7)/(1-$AB$7))*TAN(AN153/2)</f>
        <v>0.6782258807993502</v>
      </c>
      <c r="AN153" s="136">
        <f>$AU153+$AB$7*SIN(AO153)</f>
        <v>0.92358255500716324</v>
      </c>
      <c r="AO153" s="136">
        <f>$AU153+$AB$7*SIN(AP153)</f>
        <v>0.92357435348087169</v>
      </c>
      <c r="AP153" s="136">
        <f>$AU153+$AB$7*SIN(AQ153)</f>
        <v>0.923529015427069</v>
      </c>
      <c r="AQ153" s="136">
        <f>$AU153+$AB$7*SIN(AR153)</f>
        <v>0.92327843562166467</v>
      </c>
      <c r="AR153" s="136">
        <f>$AU153+$AB$7*SIN(AS153)</f>
        <v>0.92189499535575414</v>
      </c>
      <c r="AS153" s="136">
        <f>$AU153+$AB$7*SIN(AT153)</f>
        <v>0.91430198305271437</v>
      </c>
      <c r="AT153" s="136">
        <f>$AU153+$AB$7*SIN(AU153)</f>
        <v>0.8738824992592289</v>
      </c>
      <c r="AU153" s="136">
        <f>RADIANS($AB$9)+$AB$18*(F153-AB$15)</f>
        <v>0.68425397045347225</v>
      </c>
      <c r="AV153" s="136"/>
      <c r="AW153" s="24">
        <f t="shared" si="170"/>
        <v>11962.5</v>
      </c>
      <c r="AX153" s="136">
        <f t="shared" si="171"/>
        <v>1.3861849323861539E-4</v>
      </c>
      <c r="AY153" s="136">
        <f t="shared" si="172"/>
        <v>-1.3861849323861539E-4</v>
      </c>
      <c r="AZ153" s="136">
        <f t="shared" si="163"/>
        <v>-1.3861849323861539E-4</v>
      </c>
      <c r="BA153" s="136"/>
      <c r="BB153" s="136">
        <f t="shared" si="173"/>
        <v>0</v>
      </c>
      <c r="BC153" s="24"/>
      <c r="BD153" s="203"/>
      <c r="BE153" s="24">
        <f t="shared" si="174"/>
        <v>2.9718778103316403E-3</v>
      </c>
      <c r="BF153" s="24">
        <f t="shared" si="175"/>
        <v>1.1109609690480058</v>
      </c>
      <c r="BG153" s="24">
        <f t="shared" si="176"/>
        <v>0.56649006241110467</v>
      </c>
      <c r="BH153" s="24">
        <f t="shared" si="177"/>
        <v>0.27872506767050481</v>
      </c>
      <c r="BI153" s="24">
        <f t="shared" si="178"/>
        <v>1.1919273438804503</v>
      </c>
      <c r="BJ153" s="24">
        <f t="shared" si="179"/>
        <v>0.67822759011926015</v>
      </c>
      <c r="BK153" s="136">
        <f t="shared" si="181"/>
        <v>0.92358456560303026</v>
      </c>
      <c r="BL153" s="136">
        <f t="shared" si="181"/>
        <v>0.92358546847393463</v>
      </c>
      <c r="BM153" s="136">
        <f t="shared" si="181"/>
        <v>0.92359045978567988</v>
      </c>
      <c r="BN153" s="136">
        <f t="shared" si="181"/>
        <v>0.92361805368628469</v>
      </c>
      <c r="BO153" s="136">
        <f t="shared" si="181"/>
        <v>0.92377062161977941</v>
      </c>
      <c r="BP153" s="136">
        <f t="shared" si="181"/>
        <v>0.92461473348872236</v>
      </c>
      <c r="BQ153" s="136">
        <f t="shared" si="181"/>
        <v>0.92930214359956986</v>
      </c>
      <c r="BR153" s="136">
        <f t="shared" si="180"/>
        <v>-4.0974822288046964</v>
      </c>
      <c r="BS153" s="136"/>
      <c r="BT153" s="24"/>
      <c r="BU153" s="136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K153" s="24"/>
      <c r="CL153" s="136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</row>
    <row r="154" spans="1:104" s="129" customFormat="1" ht="12.95" customHeight="1" x14ac:dyDescent="0.2">
      <c r="A154" s="206" t="s">
        <v>479</v>
      </c>
      <c r="B154" s="207"/>
      <c r="C154" s="208">
        <v>42864.394999999997</v>
      </c>
      <c r="D154" s="208"/>
      <c r="E154" s="129">
        <f>(C154-C$7)/C$8</f>
        <v>11973.99533760642</v>
      </c>
      <c r="F154" s="199">
        <f>ROUND(2*E154,0)/2</f>
        <v>11974</v>
      </c>
      <c r="G154" s="130">
        <f>C154-(C$7+F154*C$8)</f>
        <v>-1.1066000006394461E-3</v>
      </c>
      <c r="I154" s="129">
        <f>G154</f>
        <v>-1.1066000006394461E-3</v>
      </c>
      <c r="K154" s="199"/>
      <c r="O154" s="199"/>
      <c r="P154" s="199">
        <f>+D$11+D$12*F154+D$13*F154^2</f>
        <v>-2.8431810800930253E-3</v>
      </c>
      <c r="Q154" s="201">
        <f>+C154-15018.5</f>
        <v>27845.894999999997</v>
      </c>
      <c r="S154" s="131">
        <v>0.1</v>
      </c>
      <c r="U154" s="202">
        <f>+$C154-15018.5</f>
        <v>27845.894999999997</v>
      </c>
      <c r="Z154" s="24">
        <f>$F154</f>
        <v>11974</v>
      </c>
      <c r="AA154" s="136">
        <f>AB$3+AB$4*Z154+AB$5*Z154^2+AH154</f>
        <v>1.4512846877819553E-4</v>
      </c>
      <c r="AB154" s="136">
        <f>+$G154-AH154</f>
        <v>-4.0949095495106669E-3</v>
      </c>
      <c r="AC154" s="136">
        <f>IF(S154&gt;0,G154-AA154,-9999)</f>
        <v>-1.2517284694176416E-3</v>
      </c>
      <c r="AD154" s="136"/>
      <c r="AE154" s="136">
        <f>+(G154-AA154)^2*$S154</f>
        <v>1.5668241611506318E-7</v>
      </c>
      <c r="AF154" s="24"/>
      <c r="AG154" s="203"/>
      <c r="AH154" s="24">
        <f>$AB$6*($AB$11/AI154*AJ154+$AB$12)</f>
        <v>2.9883095488712208E-3</v>
      </c>
      <c r="AI154" s="24">
        <f>1+$AB$7*COS(AL154)</f>
        <v>1.110382015087801</v>
      </c>
      <c r="AJ154" s="24">
        <f>SIN(AL154+RADIANS($AB$9))</f>
        <v>0.56819984878471563</v>
      </c>
      <c r="AK154" s="24">
        <f>$AB$7*SIN(AL154)</f>
        <v>0.27895485431366213</v>
      </c>
      <c r="AL154" s="24">
        <f>2*ATAN(AM154)</f>
        <v>1.1940036379315462</v>
      </c>
      <c r="AM154" s="24">
        <f>SQRT((1+$AB$7)/(1-$AB$7))*TAN(AN154/2)</f>
        <v>0.67974434565311015</v>
      </c>
      <c r="AN154" s="136">
        <f>$AU154+$AB$7*SIN(AO154)</f>
        <v>0.92536786361427925</v>
      </c>
      <c r="AO154" s="136">
        <f>$AU154+$AB$7*SIN(AP154)</f>
        <v>0.92535975623786482</v>
      </c>
      <c r="AP154" s="136">
        <f>$AU154+$AB$7*SIN(AQ154)</f>
        <v>0.925314832448067</v>
      </c>
      <c r="AQ154" s="136">
        <f>$AU154+$AB$7*SIN(AR154)</f>
        <v>0.92506595374706779</v>
      </c>
      <c r="AR154" s="136">
        <f>$AU154+$AB$7*SIN(AS154)</f>
        <v>0.92368864680792861</v>
      </c>
      <c r="AS154" s="136">
        <f>$AU154+$AB$7*SIN(AT154)</f>
        <v>0.91611142860447059</v>
      </c>
      <c r="AT154" s="136">
        <f>$AU154+$AB$7*SIN(AU154)</f>
        <v>0.87568505764833682</v>
      </c>
      <c r="AU154" s="136">
        <f>RADIANS($AB$9)+$AB$18*(F154-AB$15)</f>
        <v>0.68571669603557428</v>
      </c>
      <c r="AV154" s="136"/>
      <c r="AW154" s="24">
        <f t="shared" si="170"/>
        <v>11974</v>
      </c>
      <c r="AX154" s="136">
        <f t="shared" si="171"/>
        <v>1.4514645151489976E-4</v>
      </c>
      <c r="AY154" s="136">
        <f t="shared" si="172"/>
        <v>-1.2517464521543458E-3</v>
      </c>
      <c r="AZ154" s="136">
        <f t="shared" ref="AZ154:AZ217" si="182">+$G154-AX154</f>
        <v>-1.2517464521543458E-3</v>
      </c>
      <c r="BA154" s="136"/>
      <c r="BB154" s="136">
        <f t="shared" si="173"/>
        <v>2.1067492387367152E-9</v>
      </c>
      <c r="BC154" s="24"/>
      <c r="BD154" s="203"/>
      <c r="BE154" s="24">
        <f t="shared" si="174"/>
        <v>2.988327531607925E-3</v>
      </c>
      <c r="BF154" s="24">
        <f t="shared" si="175"/>
        <v>1.1103813812072532</v>
      </c>
      <c r="BG154" s="24">
        <f t="shared" si="176"/>
        <v>0.56820171867043234</v>
      </c>
      <c r="BH154" s="24">
        <f t="shared" si="177"/>
        <v>0.27895510513840577</v>
      </c>
      <c r="BI154" s="24">
        <f t="shared" si="178"/>
        <v>1.1940059102715073</v>
      </c>
      <c r="BJ154" s="24">
        <f t="shared" si="179"/>
        <v>0.67974600679441211</v>
      </c>
      <c r="BK154" s="136">
        <f t="shared" si="181"/>
        <v>0.9253698158025867</v>
      </c>
      <c r="BL154" s="136">
        <f t="shared" si="181"/>
        <v>0.9253705739103868</v>
      </c>
      <c r="BM154" s="136">
        <f t="shared" si="181"/>
        <v>0.92537477485948061</v>
      </c>
      <c r="BN154" s="136">
        <f t="shared" si="181"/>
        <v>0.92539805426026966</v>
      </c>
      <c r="BO154" s="136">
        <f t="shared" si="181"/>
        <v>0.92552706922812533</v>
      </c>
      <c r="BP154" s="136">
        <f t="shared" si="181"/>
        <v>0.92624247438955987</v>
      </c>
      <c r="BQ154" s="136">
        <f t="shared" si="181"/>
        <v>0.93022192343430365</v>
      </c>
      <c r="BR154" s="136">
        <f t="shared" si="180"/>
        <v>-4.0943519196338896</v>
      </c>
      <c r="BS154" s="136"/>
      <c r="BT154" s="24"/>
      <c r="BU154" s="136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K154" s="24"/>
      <c r="CL154" s="136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</row>
    <row r="155" spans="1:104" s="129" customFormat="1" ht="12.95" customHeight="1" x14ac:dyDescent="0.2">
      <c r="A155" s="206" t="s">
        <v>479</v>
      </c>
      <c r="B155" s="207"/>
      <c r="C155" s="208">
        <v>42866.292000000001</v>
      </c>
      <c r="D155" s="208"/>
      <c r="E155" s="129">
        <f>(C155-C$7)/C$8</f>
        <v>11981.987891933268</v>
      </c>
      <c r="F155" s="199">
        <f>ROUND(2*E155,0)/2</f>
        <v>11982</v>
      </c>
      <c r="G155" s="130">
        <f>C155-(C$7+F155*C$8)</f>
        <v>-2.8737999964505434E-3</v>
      </c>
      <c r="K155" s="199"/>
      <c r="O155" s="199"/>
      <c r="P155" s="199">
        <f>+D$11+D$12*F155+D$13*F155^2</f>
        <v>-2.8500813040930246E-3</v>
      </c>
      <c r="Q155" s="201">
        <f>+C155-15018.5</f>
        <v>27847.792000000001</v>
      </c>
      <c r="R155" s="129">
        <f>C155-(C$7+F155*C$8)</f>
        <v>-2.8737999964505434E-3</v>
      </c>
      <c r="S155" s="131"/>
      <c r="U155" s="202">
        <f>+$C155-15018.5</f>
        <v>27847.792000000001</v>
      </c>
      <c r="Z155" s="24">
        <f>$F155</f>
        <v>11982</v>
      </c>
      <c r="AA155" s="136">
        <f>AB$3+AB$4*Z155+AB$5*Z155^2+AH155</f>
        <v>1.4966123587150694E-4</v>
      </c>
      <c r="AB155" s="136"/>
      <c r="AC155" s="136">
        <f>IF(S155&gt;0,G155-AA155,-9999)</f>
        <v>-9999</v>
      </c>
      <c r="AD155" s="136"/>
      <c r="AE155" s="136">
        <f>+(G155-AA155)^2*$S155</f>
        <v>0</v>
      </c>
      <c r="AF155" s="24"/>
      <c r="AG155" s="203"/>
      <c r="AH155" s="24">
        <f>$AB$6*($AB$11/AI155*AJ155+$AB$12)</f>
        <v>2.9997425399645315E-3</v>
      </c>
      <c r="AI155" s="24">
        <f>1+$AB$7*COS(AL155)</f>
        <v>1.1099788861315276</v>
      </c>
      <c r="AJ155" s="24">
        <f>SIN(AL155+RADIANS($AB$9))</f>
        <v>0.56938810850290089</v>
      </c>
      <c r="AK155" s="24">
        <f>$AB$7*SIN(AL155)</f>
        <v>0.27911403512770272</v>
      </c>
      <c r="AL155" s="24">
        <f>2*ATAN(AM155)</f>
        <v>1.1954483659706168</v>
      </c>
      <c r="AM155" s="24">
        <f>SQRT((1+$AB$7)/(1-$AB$7))*TAN(AN155/2)</f>
        <v>0.68080099870840305</v>
      </c>
      <c r="AN155" s="136">
        <f>$AU155+$AB$7*SIN(AO155)</f>
        <v>0.92660926784045849</v>
      </c>
      <c r="AO155" s="136">
        <f>$AU155+$AB$7*SIN(AP155)</f>
        <v>0.92660122555099766</v>
      </c>
      <c r="AP155" s="136">
        <f>$AU155+$AB$7*SIN(AQ155)</f>
        <v>0.9265565887853775</v>
      </c>
      <c r="AQ155" s="136">
        <f>$AU155+$AB$7*SIN(AR155)</f>
        <v>0.92630889150591589</v>
      </c>
      <c r="AR155" s="136">
        <f>$AU155+$AB$7*SIN(AS155)</f>
        <v>0.92493585597769756</v>
      </c>
      <c r="AS155" s="136">
        <f>$AU155+$AB$7*SIN(AT155)</f>
        <v>0.91736968590114487</v>
      </c>
      <c r="AT155" s="136">
        <f>$AU155+$AB$7*SIN(AU155)</f>
        <v>0.87693877163293021</v>
      </c>
      <c r="AU155" s="136">
        <f>RADIANS($AB$9)+$AB$18*(F155-AB$15)</f>
        <v>0.68673424426660201</v>
      </c>
      <c r="AV155" s="136"/>
      <c r="AW155" s="24">
        <f t="shared" si="170"/>
        <v>11982</v>
      </c>
      <c r="AX155" s="136">
        <f t="shared" si="171"/>
        <v>1.496788429501154E-4</v>
      </c>
      <c r="AY155" s="136">
        <f t="shared" si="172"/>
        <v>-3.0234788394006588E-3</v>
      </c>
      <c r="AZ155" s="136">
        <f t="shared" si="182"/>
        <v>-3.0234788394006588E-3</v>
      </c>
      <c r="BA155" s="136"/>
      <c r="BB155" s="136">
        <f t="shared" si="173"/>
        <v>0</v>
      </c>
      <c r="BC155" s="24"/>
      <c r="BD155" s="203"/>
      <c r="BE155" s="24">
        <f t="shared" si="174"/>
        <v>2.99976014704314E-3</v>
      </c>
      <c r="BF155" s="24">
        <f t="shared" si="175"/>
        <v>1.1099782651134276</v>
      </c>
      <c r="BG155" s="24">
        <f t="shared" si="176"/>
        <v>0.56938993757256118</v>
      </c>
      <c r="BH155" s="24">
        <f t="shared" si="177"/>
        <v>0.27911427982573844</v>
      </c>
      <c r="BI155" s="24">
        <f t="shared" si="178"/>
        <v>1.1954505909315634</v>
      </c>
      <c r="BJ155" s="24">
        <f t="shared" si="179"/>
        <v>0.68080262681368375</v>
      </c>
      <c r="BK155" s="136">
        <f t="shared" si="181"/>
        <v>0.92661118001922949</v>
      </c>
      <c r="BL155" s="136">
        <f t="shared" si="181"/>
        <v>0.92661183902311428</v>
      </c>
      <c r="BM155" s="136">
        <f t="shared" si="181"/>
        <v>0.92661549683268407</v>
      </c>
      <c r="BN155" s="136">
        <f t="shared" si="181"/>
        <v>0.92663579987577793</v>
      </c>
      <c r="BO155" s="136">
        <f t="shared" si="181"/>
        <v>0.92674850395618091</v>
      </c>
      <c r="BP155" s="136">
        <f t="shared" si="181"/>
        <v>0.92737444268372293</v>
      </c>
      <c r="BQ155" s="136">
        <f t="shared" si="181"/>
        <v>0.93086035689469193</v>
      </c>
      <c r="BR155" s="136">
        <f t="shared" si="180"/>
        <v>-4.0921743132541968</v>
      </c>
      <c r="BS155" s="136"/>
      <c r="BT155" s="24"/>
      <c r="BU155" s="136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K155" s="24"/>
      <c r="CL155" s="136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</row>
    <row r="156" spans="1:104" s="129" customFormat="1" ht="12.95" customHeight="1" x14ac:dyDescent="0.2">
      <c r="A156" s="206" t="s">
        <v>479</v>
      </c>
      <c r="B156" s="207" t="s">
        <v>646</v>
      </c>
      <c r="C156" s="208">
        <v>42866.423999999999</v>
      </c>
      <c r="D156" s="208"/>
      <c r="E156" s="129">
        <f>(C156-C$7)/C$8</f>
        <v>11982.544042260692</v>
      </c>
      <c r="F156" s="199">
        <f>ROUND(2*E156,0)/2</f>
        <v>11982.5</v>
      </c>
      <c r="G156" s="130">
        <f>C156-(C$7+F156*C$8)</f>
        <v>1.0453250004502479E-2</v>
      </c>
      <c r="K156" s="199"/>
      <c r="O156" s="199"/>
      <c r="P156" s="199">
        <f>+D$11+D$12*F156+D$13*F156^2</f>
        <v>-2.8505125170930259E-3</v>
      </c>
      <c r="Q156" s="201">
        <f>+C156-15018.5</f>
        <v>27847.923999999999</v>
      </c>
      <c r="R156" s="129">
        <f>C156-(C$7+F156*C$8)</f>
        <v>1.0453250004502479E-2</v>
      </c>
      <c r="S156" s="131"/>
      <c r="U156" s="202">
        <f>+$C156-15018.5</f>
        <v>27847.923999999999</v>
      </c>
      <c r="Z156" s="24">
        <f>$F156</f>
        <v>11982.5</v>
      </c>
      <c r="AA156" s="136">
        <f>AB$3+AB$4*Z156+AB$5*Z156^2+AH156</f>
        <v>1.4994429365878343E-4</v>
      </c>
      <c r="AB156" s="136"/>
      <c r="AC156" s="136">
        <f>IF(S156&gt;0,G156-AA156,-9999)</f>
        <v>-9999</v>
      </c>
      <c r="AD156" s="136"/>
      <c r="AE156" s="136">
        <f>+(G156-AA156)^2*$S156</f>
        <v>0</v>
      </c>
      <c r="AF156" s="24"/>
      <c r="AG156" s="203"/>
      <c r="AH156" s="24">
        <f>$AB$6*($AB$11/AI156*AJ156+$AB$12)</f>
        <v>3.0004568107518093E-3</v>
      </c>
      <c r="AI156" s="24">
        <f>1+$AB$7*COS(AL156)</f>
        <v>1.1099536926654647</v>
      </c>
      <c r="AJ156" s="24">
        <f>SIN(AL156+RADIANS($AB$9))</f>
        <v>0.56946230666285513</v>
      </c>
      <c r="AK156" s="24">
        <f>$AB$7*SIN(AL156)</f>
        <v>0.27912396075799106</v>
      </c>
      <c r="AL156" s="24">
        <f>2*ATAN(AM156)</f>
        <v>1.195538626634461</v>
      </c>
      <c r="AM156" s="24">
        <f>SQRT((1+$AB$7)/(1-$AB$7))*TAN(AN156/2)</f>
        <v>0.6808670485272712</v>
      </c>
      <c r="AN156" s="136">
        <f>$AU156+$AB$7*SIN(AO156)</f>
        <v>0.92668684063380113</v>
      </c>
      <c r="AO156" s="136">
        <f>$AU156+$AB$7*SIN(AP156)</f>
        <v>0.92667880240114342</v>
      </c>
      <c r="AP156" s="136">
        <f>$AU156+$AB$7*SIN(AQ156)</f>
        <v>0.92663418354284566</v>
      </c>
      <c r="AQ156" s="136">
        <f>$AU156+$AB$7*SIN(AR156)</f>
        <v>0.92638656004830122</v>
      </c>
      <c r="AR156" s="136">
        <f>$AU156+$AB$7*SIN(AS156)</f>
        <v>0.92501379161003994</v>
      </c>
      <c r="AS156" s="136">
        <f>$AU156+$AB$7*SIN(AT156)</f>
        <v>0.91744831369564994</v>
      </c>
      <c r="AT156" s="136">
        <f>$AU156+$AB$7*SIN(AU156)</f>
        <v>0.8770171222205263</v>
      </c>
      <c r="AU156" s="136">
        <f>RADIANS($AB$9)+$AB$18*(F156-AB$15)</f>
        <v>0.68679784103104069</v>
      </c>
      <c r="AV156" s="136"/>
      <c r="AW156" s="24">
        <f t="shared" si="170"/>
        <v>11982.5</v>
      </c>
      <c r="AX156" s="136">
        <f t="shared" si="171"/>
        <v>1.499618774227717E-4</v>
      </c>
      <c r="AY156" s="136">
        <f t="shared" si="172"/>
        <v>1.0303288127079707E-2</v>
      </c>
      <c r="AZ156" s="136">
        <f t="shared" si="182"/>
        <v>1.0303288127079707E-2</v>
      </c>
      <c r="BA156" s="136"/>
      <c r="BB156" s="136">
        <f t="shared" si="173"/>
        <v>0</v>
      </c>
      <c r="BC156" s="24"/>
      <c r="BD156" s="203"/>
      <c r="BE156" s="24">
        <f t="shared" si="174"/>
        <v>3.0004743945157976E-3</v>
      </c>
      <c r="BF156" s="24">
        <f t="shared" si="175"/>
        <v>1.10995307244604</v>
      </c>
      <c r="BG156" s="24">
        <f t="shared" si="176"/>
        <v>0.56946413320103684</v>
      </c>
      <c r="BH156" s="24">
        <f t="shared" si="177"/>
        <v>0.27912420507665731</v>
      </c>
      <c r="BI156" s="24">
        <f t="shared" si="178"/>
        <v>1.1955408486549264</v>
      </c>
      <c r="BJ156" s="24">
        <f t="shared" si="179"/>
        <v>0.68086867458078848</v>
      </c>
      <c r="BK156" s="136">
        <f t="shared" si="181"/>
        <v>0.92668875032880416</v>
      </c>
      <c r="BL156" s="136">
        <f t="shared" si="181"/>
        <v>0.92668940318207571</v>
      </c>
      <c r="BM156" s="136">
        <f t="shared" si="181"/>
        <v>0.92669302722677882</v>
      </c>
      <c r="BN156" s="136">
        <f t="shared" si="181"/>
        <v>0.92671314492887946</v>
      </c>
      <c r="BO156" s="136">
        <f t="shared" si="181"/>
        <v>0.92682483159228302</v>
      </c>
      <c r="BP156" s="136">
        <f t="shared" si="181"/>
        <v>0.92744518055714387</v>
      </c>
      <c r="BQ156" s="136">
        <f t="shared" si="181"/>
        <v>0.93090022053007915</v>
      </c>
      <c r="BR156" s="136">
        <f t="shared" si="180"/>
        <v>-4.0920382128554662</v>
      </c>
      <c r="BS156" s="136"/>
      <c r="BT156" s="24"/>
      <c r="BU156" s="136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K156" s="24"/>
      <c r="CL156" s="136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</row>
    <row r="157" spans="1:104" s="129" customFormat="1" ht="12.95" customHeight="1" x14ac:dyDescent="0.2">
      <c r="A157" s="206" t="s">
        <v>479</v>
      </c>
      <c r="B157" s="207" t="s">
        <v>646</v>
      </c>
      <c r="C157" s="208">
        <v>42867.364000000001</v>
      </c>
      <c r="D157" s="208"/>
      <c r="E157" s="129">
        <f>(C157-C$7)/C$8</f>
        <v>11986.504506713638</v>
      </c>
      <c r="F157" s="199">
        <f>ROUND(2*E157,0)/2</f>
        <v>11986.5</v>
      </c>
      <c r="G157" s="130">
        <f>C157-(C$7+F157*C$8)</f>
        <v>1.069650003046263E-3</v>
      </c>
      <c r="I157" s="129">
        <f>G157</f>
        <v>1.069650003046263E-3</v>
      </c>
      <c r="K157" s="199"/>
      <c r="O157" s="199"/>
      <c r="P157" s="199">
        <f>+D$11+D$12*F157+D$13*F157^2</f>
        <v>-2.8539620050930243E-3</v>
      </c>
      <c r="Q157" s="201">
        <f>+C157-15018.5</f>
        <v>27848.864000000001</v>
      </c>
      <c r="S157" s="131">
        <v>0.1</v>
      </c>
      <c r="U157" s="202">
        <f>+$C157-15018.5</f>
        <v>27848.864000000001</v>
      </c>
      <c r="Z157" s="24">
        <f>$F157</f>
        <v>11986.5</v>
      </c>
      <c r="AA157" s="136">
        <f>AB$3+AB$4*Z157+AB$5*Z157^2+AH157</f>
        <v>1.5220773795269473E-4</v>
      </c>
      <c r="AB157" s="136">
        <f>+$G157-AH157</f>
        <v>-1.9365197399994561E-3</v>
      </c>
      <c r="AC157" s="136">
        <f>IF(S157&gt;0,G157-AA157,-9999)</f>
        <v>9.1744226509356827E-4</v>
      </c>
      <c r="AD157" s="136"/>
      <c r="AE157" s="136">
        <f>+(G157-AA157)^2*$S157</f>
        <v>8.4170030978001719E-8</v>
      </c>
      <c r="AF157" s="24"/>
      <c r="AG157" s="203"/>
      <c r="AH157" s="24">
        <f>$AB$6*($AB$11/AI157*AJ157+$AB$12)</f>
        <v>3.0061697430457191E-3</v>
      </c>
      <c r="AI157" s="24">
        <f>1+$AB$7*COS(AL157)</f>
        <v>1.1097521538914608</v>
      </c>
      <c r="AJ157" s="24">
        <f>SIN(AL157+RADIANS($AB$9))</f>
        <v>0.57005560367674613</v>
      </c>
      <c r="AK157" s="24">
        <f>$AB$7*SIN(AL157)</f>
        <v>0.27920326773908838</v>
      </c>
      <c r="AL157" s="24">
        <f>2*ATAN(AM157)</f>
        <v>1.1962605644335291</v>
      </c>
      <c r="AM157" s="24">
        <f>SQRT((1+$AB$7)/(1-$AB$7))*TAN(AN157/2)</f>
        <v>0.68139548526460347</v>
      </c>
      <c r="AN157" s="136">
        <f>$AU157+$AB$7*SIN(AO157)</f>
        <v>0.92730735958005339</v>
      </c>
      <c r="AO157" s="136">
        <f>$AU157+$AB$7*SIN(AP157)</f>
        <v>0.92729935375467576</v>
      </c>
      <c r="AP157" s="136">
        <f>$AU157+$AB$7*SIN(AQ157)</f>
        <v>0.92725487802048412</v>
      </c>
      <c r="AQ157" s="136">
        <f>$AU157+$AB$7*SIN(AR157)</f>
        <v>0.92700784457514462</v>
      </c>
      <c r="AR157" s="136">
        <f>$AU157+$AB$7*SIN(AS157)</f>
        <v>0.92563721338659166</v>
      </c>
      <c r="AS157" s="136">
        <f>$AU157+$AB$7*SIN(AT157)</f>
        <v>0.91807727976069098</v>
      </c>
      <c r="AT157" s="136">
        <f>$AU157+$AB$7*SIN(AU157)</f>
        <v>0.87764389921964814</v>
      </c>
      <c r="AU157" s="136">
        <f>RADIANS($AB$9)+$AB$18*(F157-AB$15)</f>
        <v>0.68730661514655456</v>
      </c>
      <c r="AV157" s="136"/>
      <c r="AW157" s="24">
        <f t="shared" si="170"/>
        <v>11986.5</v>
      </c>
      <c r="AX157" s="136">
        <f t="shared" si="171"/>
        <v>1.5222513589129103E-4</v>
      </c>
      <c r="AY157" s="136">
        <f t="shared" si="172"/>
        <v>9.1742486715497198E-4</v>
      </c>
      <c r="AZ157" s="136">
        <f t="shared" si="182"/>
        <v>9.1742486715497198E-4</v>
      </c>
      <c r="BA157" s="136"/>
      <c r="BB157" s="136">
        <f t="shared" si="173"/>
        <v>2.3172491997122026E-9</v>
      </c>
      <c r="BC157" s="24"/>
      <c r="BD157" s="203"/>
      <c r="BE157" s="24">
        <f t="shared" si="174"/>
        <v>3.0061871409843154E-3</v>
      </c>
      <c r="BF157" s="24">
        <f t="shared" si="175"/>
        <v>1.1097515400393794</v>
      </c>
      <c r="BG157" s="24">
        <f t="shared" si="176"/>
        <v>0.57005741004536592</v>
      </c>
      <c r="BH157" s="24">
        <f t="shared" si="177"/>
        <v>0.27920350903773483</v>
      </c>
      <c r="BI157" s="24">
        <f t="shared" si="178"/>
        <v>1.1962627630174536</v>
      </c>
      <c r="BJ157" s="24">
        <f t="shared" si="179"/>
        <v>0.68139709495881773</v>
      </c>
      <c r="BK157" s="136">
        <f t="shared" si="181"/>
        <v>0.92730924947588811</v>
      </c>
      <c r="BL157" s="136">
        <f t="shared" si="181"/>
        <v>0.92730985330737215</v>
      </c>
      <c r="BM157" s="136">
        <f t="shared" si="181"/>
        <v>0.92731320799969341</v>
      </c>
      <c r="BN157" s="136">
        <f t="shared" si="181"/>
        <v>0.92733184585790274</v>
      </c>
      <c r="BO157" s="136">
        <f t="shared" si="181"/>
        <v>0.92743540172165595</v>
      </c>
      <c r="BP157" s="136">
        <f t="shared" si="181"/>
        <v>0.92801104063687789</v>
      </c>
      <c r="BQ157" s="136">
        <f t="shared" si="181"/>
        <v>0.93121896687302663</v>
      </c>
      <c r="BR157" s="136">
        <f t="shared" si="180"/>
        <v>-4.0909494096656198</v>
      </c>
      <c r="BS157" s="136"/>
      <c r="BT157" s="24"/>
      <c r="BU157" s="136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K157" s="24"/>
      <c r="CL157" s="136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</row>
    <row r="158" spans="1:104" s="129" customFormat="1" ht="12.95" customHeight="1" x14ac:dyDescent="0.2">
      <c r="A158" s="206" t="s">
        <v>479</v>
      </c>
      <c r="B158" s="207"/>
      <c r="C158" s="208">
        <v>42869.383000000002</v>
      </c>
      <c r="D158" s="208"/>
      <c r="E158" s="129">
        <f>(C158-C$7)/C$8</f>
        <v>11995.011078767337</v>
      </c>
      <c r="F158" s="199">
        <f>ROUND(2*E158,0)/2</f>
        <v>11995</v>
      </c>
      <c r="G158" s="130">
        <f>C158-(C$7+F158*C$8)</f>
        <v>2.6295000061509199E-3</v>
      </c>
      <c r="I158" s="129">
        <f>G158</f>
        <v>2.6295000061509199E-3</v>
      </c>
      <c r="K158" s="199"/>
      <c r="O158" s="199"/>
      <c r="P158" s="199">
        <f>+D$11+D$12*F158+D$13*F158^2</f>
        <v>-2.8612908920930243E-3</v>
      </c>
      <c r="Q158" s="201">
        <f>+C158-15018.5</f>
        <v>27850.883000000002</v>
      </c>
      <c r="S158" s="131">
        <v>0.1</v>
      </c>
      <c r="U158" s="202">
        <f>+$C158-15018.5</f>
        <v>27850.883000000002</v>
      </c>
      <c r="Z158" s="24">
        <f>$F158</f>
        <v>11995</v>
      </c>
      <c r="AA158" s="136">
        <f>AB$3+AB$4*Z158+AB$5*Z158^2+AH158</f>
        <v>1.5701154268087667E-4</v>
      </c>
      <c r="AB158" s="136">
        <f>+$G158-AH158</f>
        <v>-3.8880242862298102E-4</v>
      </c>
      <c r="AC158" s="136">
        <f>IF(S158&gt;0,G158-AA158,-9999)</f>
        <v>2.4724884634700433E-3</v>
      </c>
      <c r="AD158" s="136"/>
      <c r="AE158" s="136">
        <f>+(G158-AA158)^2*$S158</f>
        <v>6.1131992019924568E-7</v>
      </c>
      <c r="AF158" s="24"/>
      <c r="AG158" s="203"/>
      <c r="AH158" s="24">
        <f>$AB$6*($AB$11/AI158*AJ158+$AB$12)</f>
        <v>3.018302434773901E-3</v>
      </c>
      <c r="AI158" s="24">
        <f>1+$AB$7*COS(AL158)</f>
        <v>1.1093239373861365</v>
      </c>
      <c r="AJ158" s="24">
        <f>SIN(AL158+RADIANS($AB$9))</f>
        <v>0.57131465851789653</v>
      </c>
      <c r="AK158" s="24">
        <f>$AB$7*SIN(AL158)</f>
        <v>0.27937121668917875</v>
      </c>
      <c r="AL158" s="24">
        <f>2*ATAN(AM158)</f>
        <v>1.1977938117742959</v>
      </c>
      <c r="AM158" s="24">
        <f>SQRT((1+$AB$7)/(1-$AB$7))*TAN(AN158/2)</f>
        <v>0.68251863908372723</v>
      </c>
      <c r="AN158" s="136">
        <f>$AU158+$AB$7*SIN(AO158)</f>
        <v>0.92862558813421781</v>
      </c>
      <c r="AO158" s="136">
        <f>$AU158+$AB$7*SIN(AP158)</f>
        <v>0.92861765089604986</v>
      </c>
      <c r="AP158" s="136">
        <f>$AU158+$AB$7*SIN(AQ158)</f>
        <v>0.92857347850522565</v>
      </c>
      <c r="AQ158" s="136">
        <f>$AU158+$AB$7*SIN(AR158)</f>
        <v>0.92832769754546474</v>
      </c>
      <c r="AR158" s="136">
        <f>$AU158+$AB$7*SIN(AS158)</f>
        <v>0.92696161109915498</v>
      </c>
      <c r="AS158" s="136">
        <f>$AU158+$AB$7*SIN(AT158)</f>
        <v>0.91941350026169499</v>
      </c>
      <c r="AT158" s="136">
        <f>$AU158+$AB$7*SIN(AU158)</f>
        <v>0.87897563671624113</v>
      </c>
      <c r="AU158" s="136">
        <f>RADIANS($AB$9)+$AB$18*(F158-AB$15)</f>
        <v>0.68838776014202097</v>
      </c>
      <c r="AV158" s="136"/>
      <c r="AW158" s="24">
        <f t="shared" si="170"/>
        <v>11995</v>
      </c>
      <c r="AX158" s="136">
        <f t="shared" si="171"/>
        <v>1.5702854980426595E-4</v>
      </c>
      <c r="AY158" s="136">
        <f t="shared" si="172"/>
        <v>2.472471456346654E-3</v>
      </c>
      <c r="AZ158" s="136">
        <f t="shared" si="182"/>
        <v>2.472471456346654E-3</v>
      </c>
      <c r="BA158" s="136"/>
      <c r="BB158" s="136">
        <f t="shared" si="173"/>
        <v>2.4657965453630832E-9</v>
      </c>
      <c r="BC158" s="24"/>
      <c r="BD158" s="203"/>
      <c r="BE158" s="24">
        <f t="shared" si="174"/>
        <v>3.0183194418972902E-3</v>
      </c>
      <c r="BF158" s="24">
        <f t="shared" si="175"/>
        <v>1.1093233369349382</v>
      </c>
      <c r="BG158" s="24">
        <f t="shared" si="176"/>
        <v>0.57131642250922954</v>
      </c>
      <c r="BH158" s="24">
        <f t="shared" si="177"/>
        <v>0.27937145165784205</v>
      </c>
      <c r="BI158" s="24">
        <f t="shared" si="178"/>
        <v>1.1977959610685325</v>
      </c>
      <c r="BJ158" s="24">
        <f t="shared" si="179"/>
        <v>0.68252021433668708</v>
      </c>
      <c r="BK158" s="136">
        <f t="shared" si="181"/>
        <v>0.92862743637395495</v>
      </c>
      <c r="BL158" s="136">
        <f t="shared" si="181"/>
        <v>0.9286279371112921</v>
      </c>
      <c r="BM158" s="136">
        <f t="shared" si="181"/>
        <v>0.92863072394513235</v>
      </c>
      <c r="BN158" s="136">
        <f t="shared" si="181"/>
        <v>0.92864623414834302</v>
      </c>
      <c r="BO158" s="136">
        <f t="shared" si="181"/>
        <v>0.9287325625042262</v>
      </c>
      <c r="BP158" s="136">
        <f t="shared" si="181"/>
        <v>0.92921324039572128</v>
      </c>
      <c r="BQ158" s="136">
        <f t="shared" si="181"/>
        <v>0.93189534304375554</v>
      </c>
      <c r="BR158" s="136">
        <f t="shared" si="180"/>
        <v>-4.0886357028871965</v>
      </c>
      <c r="BS158" s="136"/>
      <c r="BT158" s="24"/>
      <c r="BU158" s="136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K158" s="24"/>
      <c r="CL158" s="136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</row>
    <row r="159" spans="1:104" s="129" customFormat="1" ht="12.95" customHeight="1" x14ac:dyDescent="0.2">
      <c r="A159" s="206" t="s">
        <v>479</v>
      </c>
      <c r="B159" s="207"/>
      <c r="C159" s="208">
        <v>42870.33</v>
      </c>
      <c r="D159" s="208"/>
      <c r="E159" s="129">
        <f>(C159-C$7)/C$8</f>
        <v>11999.001036040667</v>
      </c>
      <c r="F159" s="199">
        <f>ROUND(2*E159,0)/2</f>
        <v>11999</v>
      </c>
      <c r="G159" s="130">
        <f>C159-(C$7+F159*C$8)</f>
        <v>2.4590000248281285E-4</v>
      </c>
      <c r="I159" s="129">
        <f>G159</f>
        <v>2.4590000248281285E-4</v>
      </c>
      <c r="K159" s="199"/>
      <c r="O159" s="199"/>
      <c r="P159" s="199">
        <f>+D$11+D$12*F159+D$13*F159^2</f>
        <v>-2.8647391800930245E-3</v>
      </c>
      <c r="Q159" s="201">
        <f>+C159-15018.5</f>
        <v>27851.83</v>
      </c>
      <c r="S159" s="131">
        <v>0.1</v>
      </c>
      <c r="U159" s="202">
        <f>+$C159-15018.5</f>
        <v>27851.83</v>
      </c>
      <c r="Z159" s="24">
        <f>$F159</f>
        <v>11999</v>
      </c>
      <c r="AA159" s="136">
        <f>AB$3+AB$4*Z159+AB$5*Z159^2+AH159</f>
        <v>1.5926932318318775E-4</v>
      </c>
      <c r="AB159" s="136">
        <f>+$G159-AH159</f>
        <v>-2.7781085007933994E-3</v>
      </c>
      <c r="AC159" s="136">
        <f>IF(S159&gt;0,G159-AA159,-9999)</f>
        <v>8.6630679299625098E-5</v>
      </c>
      <c r="AD159" s="136"/>
      <c r="AE159" s="136">
        <f>+(G159-AA159)^2*$S159</f>
        <v>7.5048745959144921E-10</v>
      </c>
      <c r="AF159" s="24"/>
      <c r="AG159" s="203"/>
      <c r="AH159" s="24">
        <f>$AB$6*($AB$11/AI159*AJ159+$AB$12)</f>
        <v>3.0240085032762123E-3</v>
      </c>
      <c r="AI159" s="24">
        <f>1+$AB$7*COS(AL159)</f>
        <v>1.109122449178694</v>
      </c>
      <c r="AJ159" s="24">
        <f>SIN(AL159+RADIANS($AB$9))</f>
        <v>0.57190635444987414</v>
      </c>
      <c r="AK159" s="24">
        <f>$AB$7*SIN(AL159)</f>
        <v>0.27944997957638745</v>
      </c>
      <c r="AL159" s="24">
        <f>2*ATAN(AM159)</f>
        <v>1.1985149304435871</v>
      </c>
      <c r="AM159" s="24">
        <f>SQRT((1+$AB$7)/(1-$AB$7))*TAN(AN159/2)</f>
        <v>0.68304728850098151</v>
      </c>
      <c r="AN159" s="136">
        <f>$AU159+$AB$7*SIN(AO159)</f>
        <v>0.92924575490555172</v>
      </c>
      <c r="AO159" s="136">
        <f>$AU159+$AB$7*SIN(AP159)</f>
        <v>0.92923784981278479</v>
      </c>
      <c r="AP159" s="136">
        <f>$AU159+$AB$7*SIN(AQ159)</f>
        <v>0.92919381979655191</v>
      </c>
      <c r="AQ159" s="136">
        <f>$AU159+$AB$7*SIN(AR159)</f>
        <v>0.92894862759125552</v>
      </c>
      <c r="AR159" s="136">
        <f>$AU159+$AB$7*SIN(AS159)</f>
        <v>0.92758468127453753</v>
      </c>
      <c r="AS159" s="136">
        <f>$AU159+$AB$7*SIN(AT159)</f>
        <v>0.92004215342385098</v>
      </c>
      <c r="AT159" s="136">
        <f>$AU159+$AB$7*SIN(AU159)</f>
        <v>0.87960225964833161</v>
      </c>
      <c r="AU159" s="136">
        <f>RADIANS($AB$9)+$AB$18*(F159-AB$15)</f>
        <v>0.68889653425753483</v>
      </c>
      <c r="AV159" s="136"/>
      <c r="AW159" s="24">
        <f t="shared" si="170"/>
        <v>11999</v>
      </c>
      <c r="AX159" s="136">
        <f t="shared" si="171"/>
        <v>1.5928614829482024E-4</v>
      </c>
      <c r="AY159" s="136">
        <f t="shared" si="172"/>
        <v>8.6613854187992615E-5</v>
      </c>
      <c r="AZ159" s="136">
        <f t="shared" si="182"/>
        <v>8.6613854187992615E-5</v>
      </c>
      <c r="BA159" s="136"/>
      <c r="BB159" s="136">
        <f t="shared" si="173"/>
        <v>2.5372077038599468E-9</v>
      </c>
      <c r="BC159" s="24"/>
      <c r="BD159" s="203"/>
      <c r="BE159" s="24">
        <f t="shared" si="174"/>
        <v>3.0240253283878448E-3</v>
      </c>
      <c r="BF159" s="24">
        <f t="shared" si="175"/>
        <v>1.1091218549730431</v>
      </c>
      <c r="BG159" s="24">
        <f t="shared" si="176"/>
        <v>0.5719080987247227</v>
      </c>
      <c r="BH159" s="24">
        <f t="shared" si="177"/>
        <v>0.27945021160708067</v>
      </c>
      <c r="BI159" s="24">
        <f t="shared" si="178"/>
        <v>1.1985170567826375</v>
      </c>
      <c r="BJ159" s="24">
        <f t="shared" si="179"/>
        <v>0.68304884769720664</v>
      </c>
      <c r="BK159" s="136">
        <f t="shared" si="181"/>
        <v>0.92924758373763483</v>
      </c>
      <c r="BL159" s="136">
        <f t="shared" si="181"/>
        <v>0.92924803646472731</v>
      </c>
      <c r="BM159" s="136">
        <f t="shared" si="181"/>
        <v>0.92925055819025348</v>
      </c>
      <c r="BN159" s="136">
        <f t="shared" si="181"/>
        <v>0.92926460455562954</v>
      </c>
      <c r="BO159" s="136">
        <f t="shared" si="181"/>
        <v>0.92934284961775748</v>
      </c>
      <c r="BP159" s="136">
        <f t="shared" si="181"/>
        <v>0.92977886265909204</v>
      </c>
      <c r="BQ159" s="136">
        <f t="shared" si="181"/>
        <v>0.93221318652310792</v>
      </c>
      <c r="BR159" s="136">
        <f t="shared" si="180"/>
        <v>-4.0875468996973501</v>
      </c>
      <c r="BS159" s="136"/>
      <c r="BT159" s="24"/>
      <c r="BU159" s="136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K159" s="24"/>
      <c r="CL159" s="136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</row>
    <row r="160" spans="1:104" s="129" customFormat="1" ht="12.95" customHeight="1" x14ac:dyDescent="0.2">
      <c r="A160" s="206" t="s">
        <v>479</v>
      </c>
      <c r="B160" s="207" t="s">
        <v>646</v>
      </c>
      <c r="C160" s="208">
        <v>42871.633999999998</v>
      </c>
      <c r="D160" s="208"/>
      <c r="E160" s="129">
        <f>(C160-C$7)/C$8</f>
        <v>12004.495127154087</v>
      </c>
      <c r="F160" s="199">
        <f>ROUND(2*E160,0)/2</f>
        <v>12004.5</v>
      </c>
      <c r="G160" s="130">
        <f>C160-(C$7+F160*C$8)</f>
        <v>-1.1565499953576364E-3</v>
      </c>
      <c r="K160" s="199"/>
      <c r="O160" s="199"/>
      <c r="P160" s="199">
        <f>+D$11+D$12*F160+D$13*F160^2</f>
        <v>-2.8694799490930245E-3</v>
      </c>
      <c r="Q160" s="201">
        <f>+C160-15018.5</f>
        <v>27853.133999999998</v>
      </c>
      <c r="R160" s="129">
        <f>C160-(C$7+F160*C$8)</f>
        <v>-1.1565499953576364E-3</v>
      </c>
      <c r="S160" s="131"/>
      <c r="U160" s="202">
        <f>+$C160-15018.5</f>
        <v>27853.133999999998</v>
      </c>
      <c r="Z160" s="24">
        <f>$F160</f>
        <v>12004.5</v>
      </c>
      <c r="AA160" s="136">
        <f>AB$3+AB$4*Z160+AB$5*Z160^2+AH160</f>
        <v>1.6237080676210569E-4</v>
      </c>
      <c r="AB160" s="136"/>
      <c r="AC160" s="136">
        <f>IF(S160&gt;0,G160-AA160,-9999)</f>
        <v>-9999</v>
      </c>
      <c r="AD160" s="136"/>
      <c r="AE160" s="136">
        <f>+(G160-AA160)^2*$S160</f>
        <v>0</v>
      </c>
      <c r="AF160" s="24"/>
      <c r="AG160" s="203"/>
      <c r="AH160" s="24">
        <f>$AB$6*($AB$11/AI160*AJ160+$AB$12)</f>
        <v>3.0318507558551302E-3</v>
      </c>
      <c r="AI160" s="24">
        <f>1+$AB$7*COS(AL160)</f>
        <v>1.1088454298416459</v>
      </c>
      <c r="AJ160" s="24">
        <f>SIN(AL160+RADIANS($AB$9))</f>
        <v>0.57271910004989846</v>
      </c>
      <c r="AK160" s="24">
        <f>$AB$7*SIN(AL160)</f>
        <v>0.27955799470340198</v>
      </c>
      <c r="AL160" s="24">
        <f>2*ATAN(AM160)</f>
        <v>1.1995060408646092</v>
      </c>
      <c r="AM160" s="24">
        <f>SQRT((1+$AB$7)/(1-$AB$7))*TAN(AN160/2)</f>
        <v>0.68377429291965031</v>
      </c>
      <c r="AN160" s="136">
        <f>$AU160+$AB$7*SIN(AO160)</f>
        <v>0.93009830023751916</v>
      </c>
      <c r="AO160" s="136">
        <f>$AU160+$AB$7*SIN(AP160)</f>
        <v>0.93009043920787238</v>
      </c>
      <c r="AP160" s="136">
        <f>$AU160+$AB$7*SIN(AQ160)</f>
        <v>0.93004660456352684</v>
      </c>
      <c r="AQ160" s="136">
        <f>$AU160+$AB$7*SIN(AR160)</f>
        <v>0.92980222120869638</v>
      </c>
      <c r="AR160" s="136">
        <f>$AU160+$AB$7*SIN(AS160)</f>
        <v>0.92844121903310228</v>
      </c>
      <c r="AS160" s="136">
        <f>$AU160+$AB$7*SIN(AT160)</f>
        <v>0.92090638791748747</v>
      </c>
      <c r="AT160" s="136">
        <f>$AU160+$AB$7*SIN(AU160)</f>
        <v>0.88046378557094607</v>
      </c>
      <c r="AU160" s="136">
        <f>RADIANS($AB$9)+$AB$18*(F160-AB$15)</f>
        <v>0.68959609866636651</v>
      </c>
      <c r="AV160" s="136"/>
      <c r="AW160" s="24">
        <f t="shared" si="170"/>
        <v>12004.5</v>
      </c>
      <c r="AX160" s="136">
        <f t="shared" si="171"/>
        <v>1.623873835818546E-4</v>
      </c>
      <c r="AY160" s="136">
        <f t="shared" si="172"/>
        <v>-1.318937378939491E-3</v>
      </c>
      <c r="AZ160" s="136">
        <f t="shared" si="182"/>
        <v>-1.318937378939491E-3</v>
      </c>
      <c r="BA160" s="136"/>
      <c r="BB160" s="136">
        <f t="shared" si="173"/>
        <v>0</v>
      </c>
      <c r="BC160" s="24"/>
      <c r="BD160" s="203"/>
      <c r="BE160" s="24">
        <f t="shared" si="174"/>
        <v>3.0318673326748791E-3</v>
      </c>
      <c r="BF160" s="24">
        <f t="shared" si="175"/>
        <v>1.1088448441604748</v>
      </c>
      <c r="BG160" s="24">
        <f t="shared" si="176"/>
        <v>0.57272081744876235</v>
      </c>
      <c r="BH160" s="24">
        <f t="shared" si="177"/>
        <v>0.27955822273666348</v>
      </c>
      <c r="BI160" s="24">
        <f t="shared" si="178"/>
        <v>1.1995081358894104</v>
      </c>
      <c r="BJ160" s="24">
        <f t="shared" si="179"/>
        <v>0.68377583019472954</v>
      </c>
      <c r="BK160" s="136">
        <f t="shared" si="181"/>
        <v>0.93010010258684561</v>
      </c>
      <c r="BL160" s="136">
        <f t="shared" si="181"/>
        <v>0.9301004898246481</v>
      </c>
      <c r="BM160" s="136">
        <f t="shared" si="181"/>
        <v>0.93010264923434993</v>
      </c>
      <c r="BN160" s="136">
        <f t="shared" si="181"/>
        <v>0.93011469117508083</v>
      </c>
      <c r="BO160" s="136">
        <f t="shared" si="181"/>
        <v>0.9301818465825189</v>
      </c>
      <c r="BP160" s="136">
        <f t="shared" si="181"/>
        <v>0.93055646937304659</v>
      </c>
      <c r="BQ160" s="136">
        <f t="shared" si="181"/>
        <v>0.9326497503686918</v>
      </c>
      <c r="BR160" s="136">
        <f t="shared" si="180"/>
        <v>-4.0860497953113102</v>
      </c>
      <c r="BS160" s="136"/>
      <c r="BT160" s="24"/>
      <c r="BU160" s="136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K160" s="24"/>
      <c r="CL160" s="136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</row>
    <row r="161" spans="1:104" s="129" customFormat="1" ht="12.95" customHeight="1" x14ac:dyDescent="0.2">
      <c r="A161" s="206" t="s">
        <v>479</v>
      </c>
      <c r="B161" s="207" t="s">
        <v>646</v>
      </c>
      <c r="C161" s="208">
        <v>42872.36</v>
      </c>
      <c r="D161" s="208"/>
      <c r="E161" s="129">
        <f>(C161-C$7)/C$8</f>
        <v>12007.553953954981</v>
      </c>
      <c r="F161" s="199">
        <f>ROUND(2*E161,0)/2</f>
        <v>12007.5</v>
      </c>
      <c r="G161" s="130">
        <f>C161-(C$7+F161*C$8)</f>
        <v>1.2805750004190486E-2</v>
      </c>
      <c r="K161" s="199"/>
      <c r="O161" s="199"/>
      <c r="P161" s="199">
        <f>+D$11+D$12*F161+D$13*F161^2</f>
        <v>-2.8720655170930247E-3</v>
      </c>
      <c r="Q161" s="201">
        <f>+C161-15018.5</f>
        <v>27853.86</v>
      </c>
      <c r="R161" s="129">
        <f>C161-(C$7+F161*C$8)</f>
        <v>1.2805750004190486E-2</v>
      </c>
      <c r="S161" s="131"/>
      <c r="U161" s="202">
        <f>+$C161-15018.5</f>
        <v>27853.86</v>
      </c>
      <c r="Z161" s="24">
        <f>$F161</f>
        <v>12007.5</v>
      </c>
      <c r="AA161" s="136">
        <f>AB$3+AB$4*Z161+AB$5*Z161^2+AH161</f>
        <v>1.6406107701158771E-4</v>
      </c>
      <c r="AB161" s="136"/>
      <c r="AC161" s="136">
        <f>IF(S161&gt;0,G161-AA161,-9999)</f>
        <v>-9999</v>
      </c>
      <c r="AD161" s="136"/>
      <c r="AE161" s="136">
        <f>+(G161-AA161)^2*$S161</f>
        <v>0</v>
      </c>
      <c r="AF161" s="24"/>
      <c r="AG161" s="203"/>
      <c r="AH161" s="24">
        <f>$AB$6*($AB$11/AI161*AJ161+$AB$12)</f>
        <v>3.0361265941046124E-3</v>
      </c>
      <c r="AI161" s="24">
        <f>1+$AB$7*COS(AL161)</f>
        <v>1.108694341658907</v>
      </c>
      <c r="AJ161" s="24">
        <f>SIN(AL161+RADIANS($AB$9))</f>
        <v>0.57316200774340498</v>
      </c>
      <c r="AK161" s="24">
        <f>$AB$7*SIN(AL161)</f>
        <v>0.27961677362300141</v>
      </c>
      <c r="AL161" s="24">
        <f>2*ATAN(AM161)</f>
        <v>1.2000464378482372</v>
      </c>
      <c r="AM161" s="24">
        <f>SQRT((1+$AB$7)/(1-$AB$7))*TAN(AN161/2)</f>
        <v>0.68417089526619235</v>
      </c>
      <c r="AN161" s="136">
        <f>$AU161+$AB$7*SIN(AO161)</f>
        <v>0.93056323518317607</v>
      </c>
      <c r="AO161" s="136">
        <f>$AU161+$AB$7*SIN(AP161)</f>
        <v>0.93055539812119914</v>
      </c>
      <c r="AP161" s="136">
        <f>$AU161+$AB$7*SIN(AQ161)</f>
        <v>0.9305116698510969</v>
      </c>
      <c r="AQ161" s="136">
        <f>$AU161+$AB$7*SIN(AR161)</f>
        <v>0.93026772734977692</v>
      </c>
      <c r="AR161" s="136">
        <f>$AU161+$AB$7*SIN(AS161)</f>
        <v>0.92890833177360776</v>
      </c>
      <c r="AS161" s="136">
        <f>$AU161+$AB$7*SIN(AT161)</f>
        <v>0.92137770867915381</v>
      </c>
      <c r="AT161" s="136">
        <f>$AU161+$AB$7*SIN(AU161)</f>
        <v>0.88093366943586981</v>
      </c>
      <c r="AU161" s="136">
        <f>RADIANS($AB$9)+$AB$18*(F161-AB$15)</f>
        <v>0.68997767925300124</v>
      </c>
      <c r="AV161" s="136"/>
      <c r="AW161" s="24">
        <f t="shared" si="170"/>
        <v>12007.5</v>
      </c>
      <c r="AX161" s="136">
        <f t="shared" si="171"/>
        <v>1.6407751935864929E-4</v>
      </c>
      <c r="AY161" s="136">
        <f t="shared" si="172"/>
        <v>1.2641672484831838E-2</v>
      </c>
      <c r="AZ161" s="136">
        <f t="shared" si="182"/>
        <v>1.2641672484831838E-2</v>
      </c>
      <c r="BA161" s="136"/>
      <c r="BB161" s="136">
        <f t="shared" si="173"/>
        <v>0</v>
      </c>
      <c r="BC161" s="24"/>
      <c r="BD161" s="203"/>
      <c r="BE161" s="24">
        <f t="shared" si="174"/>
        <v>3.036143036451674E-3</v>
      </c>
      <c r="BF161" s="24">
        <f t="shared" si="175"/>
        <v>1.1086937605967475</v>
      </c>
      <c r="BG161" s="24">
        <f t="shared" si="176"/>
        <v>0.57316371059633719</v>
      </c>
      <c r="BH161" s="24">
        <f t="shared" si="177"/>
        <v>0.27961699949634133</v>
      </c>
      <c r="BI161" s="24">
        <f t="shared" si="178"/>
        <v>1.2000485159135739</v>
      </c>
      <c r="BJ161" s="24">
        <f t="shared" si="179"/>
        <v>0.68417242066055339</v>
      </c>
      <c r="BK161" s="136">
        <f t="shared" ref="BK161:BQ170" si="183">$AU161+$AB$7*SIN(BL161)</f>
        <v>0.93056502318590384</v>
      </c>
      <c r="BL161" s="136">
        <f t="shared" si="183"/>
        <v>0.93056537495752878</v>
      </c>
      <c r="BM161" s="136">
        <f t="shared" si="183"/>
        <v>0.93056733781586209</v>
      </c>
      <c r="BN161" s="136">
        <f t="shared" si="183"/>
        <v>0.93057829050779295</v>
      </c>
      <c r="BO161" s="136">
        <f t="shared" si="183"/>
        <v>0.93063940916432675</v>
      </c>
      <c r="BP161" s="136">
        <f t="shared" si="183"/>
        <v>0.93098055810650948</v>
      </c>
      <c r="BQ161" s="136">
        <f t="shared" si="183"/>
        <v>0.93288764645482414</v>
      </c>
      <c r="BR161" s="136">
        <f t="shared" si="180"/>
        <v>-4.0852331929189267</v>
      </c>
      <c r="BS161" s="136"/>
      <c r="BT161" s="24"/>
      <c r="BU161" s="136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K161" s="24"/>
      <c r="CL161" s="136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</row>
    <row r="162" spans="1:104" s="129" customFormat="1" ht="12.95" customHeight="1" x14ac:dyDescent="0.2">
      <c r="A162" s="206" t="s">
        <v>577</v>
      </c>
      <c r="B162" s="64"/>
      <c r="C162" s="208">
        <v>42873.648999999998</v>
      </c>
      <c r="D162" s="208"/>
      <c r="E162" s="129">
        <f>(C162-C$7)/C$8</f>
        <v>12012.984846167557</v>
      </c>
      <c r="F162" s="199">
        <f>ROUND(2*E162,0)/2</f>
        <v>12013</v>
      </c>
      <c r="G162" s="130">
        <f>C162-(C$7+F162*C$8)</f>
        <v>-3.5967000003438443E-3</v>
      </c>
      <c r="I162" s="129">
        <f>G162</f>
        <v>-3.5967000003438443E-3</v>
      </c>
      <c r="K162" s="199"/>
      <c r="O162" s="199"/>
      <c r="P162" s="199">
        <f>+D$11+D$12*F162+D$13*F162^2</f>
        <v>-2.8768051640930244E-3</v>
      </c>
      <c r="Q162" s="201">
        <f>+C162-15018.5</f>
        <v>27855.148999999998</v>
      </c>
      <c r="S162" s="131">
        <v>0.1</v>
      </c>
      <c r="U162" s="202">
        <f>+$C162-15018.5</f>
        <v>27855.148999999998</v>
      </c>
      <c r="Z162" s="24">
        <f>$F162</f>
        <v>12013</v>
      </c>
      <c r="AA162" s="136">
        <f>AB$3+AB$4*Z162+AB$5*Z162^2+AH162</f>
        <v>1.671572485109421E-4</v>
      </c>
      <c r="AB162" s="136">
        <f>+$G162-AH162</f>
        <v>-6.6406624129478108E-3</v>
      </c>
      <c r="AC162" s="136">
        <f>IF(S162&gt;0,G162-AA162,-9999)</f>
        <v>-3.7638572488547864E-3</v>
      </c>
      <c r="AD162" s="136"/>
      <c r="AE162" s="136">
        <f>+(G162-AA162)^2*$S162</f>
        <v>1.4166621389756723E-6</v>
      </c>
      <c r="AF162" s="24"/>
      <c r="AG162" s="203"/>
      <c r="AH162" s="24">
        <f>$AB$6*($AB$11/AI162*AJ162+$AB$12)</f>
        <v>3.0439624126039665E-3</v>
      </c>
      <c r="AI162" s="24">
        <f>1+$AB$7*COS(AL162)</f>
        <v>1.1084173712426981</v>
      </c>
      <c r="AJ162" s="24">
        <f>SIN(AL162+RADIANS($AB$9))</f>
        <v>0.57397325714671943</v>
      </c>
      <c r="AK162" s="24">
        <f>$AB$7*SIN(AL162)</f>
        <v>0.27972428141443662</v>
      </c>
      <c r="AL162" s="24">
        <f>2*ATAN(AM162)</f>
        <v>1.2010367831521513</v>
      </c>
      <c r="AM162" s="24">
        <f>SQRT((1+$AB$7)/(1-$AB$7))*TAN(AN162/2)</f>
        <v>0.68489809961636794</v>
      </c>
      <c r="AN162" s="136">
        <f>$AU162+$AB$7*SIN(AO162)</f>
        <v>0.93141545133466574</v>
      </c>
      <c r="AO162" s="136">
        <f>$AU162+$AB$7*SIN(AP162)</f>
        <v>0.9314076580910422</v>
      </c>
      <c r="AP162" s="136">
        <f>$AU162+$AB$7*SIN(AQ162)</f>
        <v>0.93136412448722161</v>
      </c>
      <c r="AQ162" s="136">
        <f>$AU162+$AB$7*SIN(AR162)</f>
        <v>0.93112098959338041</v>
      </c>
      <c r="AR162" s="136">
        <f>$AU162+$AB$7*SIN(AS162)</f>
        <v>0.92976454072074233</v>
      </c>
      <c r="AS162" s="136">
        <f>$AU162+$AB$7*SIN(AT162)</f>
        <v>0.92224165025828586</v>
      </c>
      <c r="AT162" s="136">
        <f>$AU162+$AB$7*SIN(AU162)</f>
        <v>0.88179505096603383</v>
      </c>
      <c r="AU162" s="136">
        <f>RADIANS($AB$9)+$AB$18*(F162-AB$15)</f>
        <v>0.69067724366183292</v>
      </c>
      <c r="AV162" s="136"/>
      <c r="AW162" s="24">
        <f t="shared" si="170"/>
        <v>12013</v>
      </c>
      <c r="AX162" s="136">
        <f t="shared" si="171"/>
        <v>1.6717344607466164E-4</v>
      </c>
      <c r="AY162" s="136">
        <f t="shared" si="172"/>
        <v>-3.7638734464185059E-3</v>
      </c>
      <c r="AZ162" s="136">
        <f t="shared" si="182"/>
        <v>-3.7638734464185059E-3</v>
      </c>
      <c r="BA162" s="136"/>
      <c r="BB162" s="136">
        <f t="shared" si="173"/>
        <v>2.7946961072477808E-9</v>
      </c>
      <c r="BC162" s="24"/>
      <c r="BD162" s="203"/>
      <c r="BE162" s="24">
        <f t="shared" si="174"/>
        <v>3.043978610167686E-3</v>
      </c>
      <c r="BF162" s="24">
        <f t="shared" si="175"/>
        <v>1.108416798592669</v>
      </c>
      <c r="BG162" s="24">
        <f t="shared" si="176"/>
        <v>0.57397493353934581</v>
      </c>
      <c r="BH162" s="24">
        <f t="shared" si="177"/>
        <v>0.27972450336521582</v>
      </c>
      <c r="BI162" s="24">
        <f t="shared" si="178"/>
        <v>1.2010388303459061</v>
      </c>
      <c r="BJ162" s="24">
        <f t="shared" si="179"/>
        <v>0.68489960336865718</v>
      </c>
      <c r="BK162" s="136">
        <f t="shared" si="183"/>
        <v>0.93141721321510063</v>
      </c>
      <c r="BL162" s="136">
        <f t="shared" si="183"/>
        <v>0.93141750043158322</v>
      </c>
      <c r="BM162" s="136">
        <f t="shared" si="183"/>
        <v>0.9314191049128715</v>
      </c>
      <c r="BN162" s="136">
        <f t="shared" si="183"/>
        <v>0.93142806811189949</v>
      </c>
      <c r="BO162" s="136">
        <f t="shared" si="183"/>
        <v>0.93147814169448706</v>
      </c>
      <c r="BP162" s="136">
        <f t="shared" si="183"/>
        <v>0.93175794358729003</v>
      </c>
      <c r="BQ162" s="136">
        <f t="shared" si="183"/>
        <v>0.93332336864549625</v>
      </c>
      <c r="BR162" s="136">
        <f t="shared" si="180"/>
        <v>-4.0837360885328868</v>
      </c>
      <c r="BS162" s="136"/>
      <c r="BT162" s="24"/>
      <c r="BU162" s="136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K162" s="24"/>
      <c r="CL162" s="136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</row>
    <row r="163" spans="1:104" s="129" customFormat="1" ht="12.95" customHeight="1" x14ac:dyDescent="0.2">
      <c r="A163" s="206" t="s">
        <v>479</v>
      </c>
      <c r="B163" s="207"/>
      <c r="C163" s="208">
        <v>42874.368999999999</v>
      </c>
      <c r="D163" s="208"/>
      <c r="E163" s="129">
        <f>(C163-C$7)/C$8</f>
        <v>12016.018393408109</v>
      </c>
      <c r="F163" s="199">
        <f>ROUND(2*E163,0)/2</f>
        <v>12016</v>
      </c>
      <c r="G163" s="130">
        <f>C163-(C$7+F163*C$8)</f>
        <v>4.3655999979819171E-3</v>
      </c>
      <c r="I163" s="129">
        <f>G163</f>
        <v>4.3655999979819171E-3</v>
      </c>
      <c r="K163" s="199"/>
      <c r="O163" s="199"/>
      <c r="P163" s="199">
        <f>+D$11+D$12*F163+D$13*F163^2</f>
        <v>-2.8793901200930248E-3</v>
      </c>
      <c r="Q163" s="201">
        <f>+C163-15018.5</f>
        <v>27855.868999999999</v>
      </c>
      <c r="S163" s="131">
        <v>0.1</v>
      </c>
      <c r="U163" s="202">
        <f>+$C163-15018.5</f>
        <v>27855.868999999999</v>
      </c>
      <c r="Z163" s="24">
        <f>$F163</f>
        <v>12016</v>
      </c>
      <c r="AA163" s="136">
        <f>AB$3+AB$4*Z163+AB$5*Z163^2+AH163</f>
        <v>1.6884461877831334E-4</v>
      </c>
      <c r="AB163" s="136">
        <f>+$G163-AH163</f>
        <v>1.3173652591105789E-3</v>
      </c>
      <c r="AC163" s="136">
        <f>IF(S163&gt;0,G163-AA163,-9999)</f>
        <v>4.1967553792036042E-3</v>
      </c>
      <c r="AD163" s="136"/>
      <c r="AE163" s="136">
        <f>+(G163-AA163)^2*$S163</f>
        <v>1.7612755712874389E-6</v>
      </c>
      <c r="AF163" s="24"/>
      <c r="AG163" s="203"/>
      <c r="AH163" s="24">
        <f>$AB$6*($AB$11/AI163*AJ163+$AB$12)</f>
        <v>3.0482347388713382E-3</v>
      </c>
      <c r="AI163" s="24">
        <f>1+$AB$7*COS(AL163)</f>
        <v>1.1082663099923125</v>
      </c>
      <c r="AJ163" s="24">
        <f>SIN(AL163+RADIANS($AB$9))</f>
        <v>0.57441534885984769</v>
      </c>
      <c r="AK163" s="24">
        <f>$AB$7*SIN(AL163)</f>
        <v>0.27978278381746169</v>
      </c>
      <c r="AL163" s="24">
        <f>2*ATAN(AM163)</f>
        <v>1.2015767629168488</v>
      </c>
      <c r="AM163" s="24">
        <f>SQRT((1+$AB$7)/(1-$AB$7))*TAN(AN163/2)</f>
        <v>0.68529481118030511</v>
      </c>
      <c r="AN163" s="136">
        <f>$AU163+$AB$7*SIN(AO163)</f>
        <v>0.9318802067433436</v>
      </c>
      <c r="AO163" s="136">
        <f>$AU163+$AB$7*SIN(AP163)</f>
        <v>0.93187243733389868</v>
      </c>
      <c r="AP163" s="136">
        <f>$AU163+$AB$7*SIN(AQ163)</f>
        <v>0.93182900971873006</v>
      </c>
      <c r="AQ163" s="136">
        <f>$AU163+$AB$7*SIN(AR163)</f>
        <v>0.93158631499551892</v>
      </c>
      <c r="AR163" s="136">
        <f>$AU163+$AB$7*SIN(AS163)</f>
        <v>0.93023147410021612</v>
      </c>
      <c r="AS163" s="136">
        <f>$AU163+$AB$7*SIN(AT163)</f>
        <v>0.92271281119546911</v>
      </c>
      <c r="AT163" s="136">
        <f>$AU163+$AB$7*SIN(AU163)</f>
        <v>0.88226485601984295</v>
      </c>
      <c r="AU163" s="136">
        <f>RADIANS($AB$9)+$AB$18*(F163-AB$15)</f>
        <v>0.69105882424846854</v>
      </c>
      <c r="AV163" s="136"/>
      <c r="AW163" s="24">
        <f t="shared" si="170"/>
        <v>12016</v>
      </c>
      <c r="AX163" s="136">
        <f t="shared" si="171"/>
        <v>1.6886068377443926E-4</v>
      </c>
      <c r="AY163" s="136">
        <f t="shared" si="172"/>
        <v>4.1967393142074774E-3</v>
      </c>
      <c r="AZ163" s="136">
        <f t="shared" si="182"/>
        <v>4.1967393142074774E-3</v>
      </c>
      <c r="BA163" s="136"/>
      <c r="BB163" s="136">
        <f t="shared" si="173"/>
        <v>2.8513930524771174E-9</v>
      </c>
      <c r="BC163" s="24"/>
      <c r="BD163" s="203"/>
      <c r="BE163" s="24">
        <f t="shared" si="174"/>
        <v>3.0482508038674641E-3</v>
      </c>
      <c r="BF163" s="24">
        <f t="shared" si="175"/>
        <v>1.108265741900246</v>
      </c>
      <c r="BG163" s="24">
        <f t="shared" si="176"/>
        <v>0.57441701093207642</v>
      </c>
      <c r="BH163" s="24">
        <f t="shared" si="177"/>
        <v>0.27978300364888026</v>
      </c>
      <c r="BI163" s="24">
        <f t="shared" si="178"/>
        <v>1.2015787933914748</v>
      </c>
      <c r="BJ163" s="24">
        <f t="shared" si="179"/>
        <v>0.68529630320351809</v>
      </c>
      <c r="BK163" s="136">
        <f t="shared" si="183"/>
        <v>0.93188195447294797</v>
      </c>
      <c r="BL163" s="136">
        <f t="shared" si="183"/>
        <v>0.93188220673101885</v>
      </c>
      <c r="BM163" s="136">
        <f t="shared" si="183"/>
        <v>0.93188361680487086</v>
      </c>
      <c r="BN163" s="136">
        <f t="shared" si="183"/>
        <v>0.9318914988944168</v>
      </c>
      <c r="BO163" s="136">
        <f t="shared" si="183"/>
        <v>0.93193556006733491</v>
      </c>
      <c r="BP163" s="136">
        <f t="shared" si="183"/>
        <v>0.93218191181900278</v>
      </c>
      <c r="BQ163" s="136">
        <f t="shared" si="183"/>
        <v>0.93356080603199776</v>
      </c>
      <c r="BR163" s="136">
        <f t="shared" si="180"/>
        <v>-4.0829194861405034</v>
      </c>
      <c r="BS163" s="136"/>
      <c r="BT163" s="24"/>
      <c r="BU163" s="136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K163" s="24"/>
      <c r="CL163" s="136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</row>
    <row r="164" spans="1:104" s="129" customFormat="1" ht="12.95" customHeight="1" x14ac:dyDescent="0.2">
      <c r="A164" s="206" t="s">
        <v>577</v>
      </c>
      <c r="B164" s="64"/>
      <c r="C164" s="208">
        <v>42874.608999999997</v>
      </c>
      <c r="D164" s="208"/>
      <c r="E164" s="129">
        <f>(C164-C$7)/C$8</f>
        <v>12017.029575821616</v>
      </c>
      <c r="F164" s="199">
        <f>ROUND(2*E164,0)/2</f>
        <v>12017</v>
      </c>
      <c r="G164" s="130">
        <f>C164-(C$7+F164*C$8)</f>
        <v>7.019700002274476E-3</v>
      </c>
      <c r="K164" s="199"/>
      <c r="O164" s="199"/>
      <c r="P164" s="199">
        <f>+D$11+D$12*F164+D$13*F164^2</f>
        <v>-2.880251724093025E-3</v>
      </c>
      <c r="Q164" s="201">
        <f>+C164-15018.5</f>
        <v>27856.108999999997</v>
      </c>
      <c r="R164" s="129">
        <f>C164-(C$7+F164*C$8)</f>
        <v>7.019700002274476E-3</v>
      </c>
      <c r="S164" s="131"/>
      <c r="U164" s="202">
        <f>+$C164-15018.5</f>
        <v>27856.108999999997</v>
      </c>
      <c r="Z164" s="24">
        <f>$F164</f>
        <v>12017</v>
      </c>
      <c r="AA164" s="136">
        <f>AB$3+AB$4*Z164+AB$5*Z164^2+AH164</f>
        <v>1.6940684785206241E-4</v>
      </c>
      <c r="AB164" s="136"/>
      <c r="AC164" s="136">
        <f>IF(S164&gt;0,G164-AA164,-9999)</f>
        <v>-9999</v>
      </c>
      <c r="AD164" s="136"/>
      <c r="AE164" s="136">
        <f>+(G164-AA164)^2*$S164</f>
        <v>0</v>
      </c>
      <c r="AF164" s="24"/>
      <c r="AG164" s="203"/>
      <c r="AH164" s="24">
        <f>$AB$6*($AB$11/AI164*AJ164+$AB$12)</f>
        <v>3.0496585719450874E-3</v>
      </c>
      <c r="AI164" s="24">
        <f>1+$AB$7*COS(AL164)</f>
        <v>1.1082159583777649</v>
      </c>
      <c r="AJ164" s="24">
        <f>SIN(AL164+RADIANS($AB$9))</f>
        <v>0.57456264877779351</v>
      </c>
      <c r="AK164" s="24">
        <f>$AB$7*SIN(AL164)</f>
        <v>0.27980226295078792</v>
      </c>
      <c r="AL164" s="24">
        <f>2*ATAN(AM164)</f>
        <v>1.2017567234597637</v>
      </c>
      <c r="AM164" s="24">
        <f>SQRT((1+$AB$7)/(1-$AB$7))*TAN(AN164/2)</f>
        <v>0.6854270569497376</v>
      </c>
      <c r="AN164" s="136">
        <f>$AU164+$AB$7*SIN(AO164)</f>
        <v>0.93203511113308646</v>
      </c>
      <c r="AO164" s="136">
        <f>$AU164+$AB$7*SIN(AP164)</f>
        <v>0.93202734965789957</v>
      </c>
      <c r="AP164" s="136">
        <f>$AU164+$AB$7*SIN(AQ164)</f>
        <v>0.93198395734197259</v>
      </c>
      <c r="AQ164" s="136">
        <f>$AU164+$AB$7*SIN(AR164)</f>
        <v>0.93174140928828886</v>
      </c>
      <c r="AR164" s="136">
        <f>$AU164+$AB$7*SIN(AS164)</f>
        <v>0.93038710449164985</v>
      </c>
      <c r="AS164" s="136">
        <f>$AU164+$AB$7*SIN(AT164)</f>
        <v>0.92286985230098972</v>
      </c>
      <c r="AT164" s="136">
        <f>$AU164+$AB$7*SIN(AU164)</f>
        <v>0.8824214515183435</v>
      </c>
      <c r="AU164" s="136">
        <f>RADIANS($AB$9)+$AB$18*(F164-AB$15)</f>
        <v>0.69118601777734678</v>
      </c>
      <c r="AV164" s="136"/>
      <c r="AW164" s="24">
        <f t="shared" si="170"/>
        <v>12017</v>
      </c>
      <c r="AX164" s="136">
        <f t="shared" si="171"/>
        <v>1.6942286880759468E-4</v>
      </c>
      <c r="AY164" s="136">
        <f t="shared" si="172"/>
        <v>6.8502771334668817E-3</v>
      </c>
      <c r="AZ164" s="136">
        <f t="shared" si="182"/>
        <v>6.8502771334668817E-3</v>
      </c>
      <c r="BA164" s="136"/>
      <c r="BB164" s="136">
        <f t="shared" si="173"/>
        <v>0</v>
      </c>
      <c r="BC164" s="24"/>
      <c r="BD164" s="203"/>
      <c r="BE164" s="24">
        <f t="shared" si="174"/>
        <v>3.0496745929006197E-3</v>
      </c>
      <c r="BF164" s="24">
        <f t="shared" si="175"/>
        <v>1.1082153918002529</v>
      </c>
      <c r="BG164" s="24">
        <f t="shared" si="176"/>
        <v>0.57456430609413267</v>
      </c>
      <c r="BH164" s="24">
        <f t="shared" si="177"/>
        <v>0.27980248207890818</v>
      </c>
      <c r="BI164" s="24">
        <f t="shared" si="178"/>
        <v>1.2017587483800916</v>
      </c>
      <c r="BJ164" s="24">
        <f t="shared" si="179"/>
        <v>0.68542854507509732</v>
      </c>
      <c r="BK164" s="136">
        <f t="shared" si="183"/>
        <v>0.93203685416102222</v>
      </c>
      <c r="BL164" s="136">
        <f t="shared" si="183"/>
        <v>0.9320370948059481</v>
      </c>
      <c r="BM164" s="136">
        <f t="shared" si="183"/>
        <v>0.93203844024505056</v>
      </c>
      <c r="BN164" s="136">
        <f t="shared" si="183"/>
        <v>0.93204596260264816</v>
      </c>
      <c r="BO164" s="136">
        <f t="shared" si="183"/>
        <v>0.93208802155041015</v>
      </c>
      <c r="BP164" s="136">
        <f t="shared" si="183"/>
        <v>0.93232322512781407</v>
      </c>
      <c r="BQ164" s="136">
        <f t="shared" si="183"/>
        <v>0.93363991588721829</v>
      </c>
      <c r="BR164" s="136">
        <f t="shared" si="180"/>
        <v>-4.0826472853430404</v>
      </c>
      <c r="BS164" s="136"/>
      <c r="BT164" s="24"/>
      <c r="BU164" s="136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K164" s="24"/>
      <c r="CL164" s="136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</row>
    <row r="165" spans="1:104" s="129" customFormat="1" ht="12.95" customHeight="1" x14ac:dyDescent="0.2">
      <c r="A165" s="206" t="s">
        <v>479</v>
      </c>
      <c r="B165" s="207" t="s">
        <v>646</v>
      </c>
      <c r="C165" s="208">
        <v>42885.408000000003</v>
      </c>
      <c r="D165" s="208"/>
      <c r="E165" s="129">
        <f>(C165-C$7)/C$8</f>
        <v>12062.528571169782</v>
      </c>
      <c r="F165" s="199">
        <f>ROUND(2*E165,0)/2</f>
        <v>12062.5</v>
      </c>
      <c r="G165" s="130">
        <f>C165-(C$7+F165*C$8)</f>
        <v>6.7812500055879354E-3</v>
      </c>
      <c r="I165" s="129">
        <f>G165</f>
        <v>6.7812500055879354E-3</v>
      </c>
      <c r="K165" s="199"/>
      <c r="O165" s="199"/>
      <c r="P165" s="199">
        <f>+D$11+D$12*F165+D$13*F165^2</f>
        <v>-2.9194293170930257E-3</v>
      </c>
      <c r="Q165" s="201">
        <f>+C165-15018.5</f>
        <v>27866.908000000003</v>
      </c>
      <c r="S165" s="131">
        <v>0.1</v>
      </c>
      <c r="U165" s="202">
        <f>+$C165-15018.5</f>
        <v>27866.908000000003</v>
      </c>
      <c r="Z165" s="24">
        <f>$F165</f>
        <v>12062.5</v>
      </c>
      <c r="AA165" s="136">
        <f>AB$3+AB$4*Z165+AB$5*Z165^2+AH165</f>
        <v>1.948674454827987E-4</v>
      </c>
      <c r="AB165" s="136">
        <f>+$G165-AH165</f>
        <v>3.666953243012111E-3</v>
      </c>
      <c r="AC165" s="136">
        <f>IF(S165&gt;0,G165-AA165,-9999)</f>
        <v>6.5863825601051368E-3</v>
      </c>
      <c r="AD165" s="136"/>
      <c r="AE165" s="136">
        <f>+(G165-AA165)^2*$S165</f>
        <v>4.3380435228057095E-6</v>
      </c>
      <c r="AF165" s="24"/>
      <c r="AG165" s="203"/>
      <c r="AH165" s="24">
        <f>$AB$6*($AB$11/AI165*AJ165+$AB$12)</f>
        <v>3.1142967625758244E-3</v>
      </c>
      <c r="AI165" s="24">
        <f>1+$AB$7*COS(AL165)</f>
        <v>1.1059261291069165</v>
      </c>
      <c r="AJ165" s="24">
        <f>SIN(AL165+RADIANS($AB$9))</f>
        <v>0.58123097162023318</v>
      </c>
      <c r="AK165" s="24">
        <f>$AB$7*SIN(AL165)</f>
        <v>0.28067713688938911</v>
      </c>
      <c r="AL165" s="24">
        <f>2*ATAN(AM165)</f>
        <v>1.2099276447519614</v>
      </c>
      <c r="AM165" s="24">
        <f>SQRT((1+$AB$7)/(1-$AB$7))*TAN(AN165/2)</f>
        <v>0.69144880500033523</v>
      </c>
      <c r="AN165" s="136">
        <f>$AU165+$AB$7*SIN(AO165)</f>
        <v>0.93907581620889213</v>
      </c>
      <c r="AO165" s="136">
        <f>$AU165+$AB$7*SIN(AP165)</f>
        <v>0.93906841020976228</v>
      </c>
      <c r="AP165" s="136">
        <f>$AU165+$AB$7*SIN(AQ165)</f>
        <v>0.93902660786740955</v>
      </c>
      <c r="AQ165" s="136">
        <f>$AU165+$AB$7*SIN(AR165)</f>
        <v>0.93879070393117248</v>
      </c>
      <c r="AR165" s="136">
        <f>$AU165+$AB$7*SIN(AS165)</f>
        <v>0.93746084463579005</v>
      </c>
      <c r="AS165" s="136">
        <f>$AU165+$AB$7*SIN(AT165)</f>
        <v>0.93000858119055063</v>
      </c>
      <c r="AT165" s="136">
        <f>$AU165+$AB$7*SIN(AU165)</f>
        <v>0.88954326634521219</v>
      </c>
      <c r="AU165" s="136">
        <f>RADIANS($AB$9)+$AB$18*(F165-AB$15)</f>
        <v>0.69697332334131534</v>
      </c>
      <c r="AV165" s="136"/>
      <c r="AW165" s="24">
        <f t="shared" si="170"/>
        <v>12062.5</v>
      </c>
      <c r="AX165" s="136">
        <f t="shared" si="171"/>
        <v>1.948815398114586E-4</v>
      </c>
      <c r="AY165" s="136">
        <f t="shared" si="172"/>
        <v>6.5863684657764768E-3</v>
      </c>
      <c r="AZ165" s="136">
        <f t="shared" si="182"/>
        <v>6.5863684657764768E-3</v>
      </c>
      <c r="BA165" s="136"/>
      <c r="BB165" s="136">
        <f t="shared" si="173"/>
        <v>3.7978814559285124E-9</v>
      </c>
      <c r="BC165" s="24"/>
      <c r="BD165" s="203"/>
      <c r="BE165" s="24">
        <f t="shared" si="174"/>
        <v>3.1143108569044843E-3</v>
      </c>
      <c r="BF165" s="24">
        <f t="shared" si="175"/>
        <v>1.1059256289580055</v>
      </c>
      <c r="BG165" s="24">
        <f t="shared" si="176"/>
        <v>0.58123242164960864</v>
      </c>
      <c r="BH165" s="24">
        <f t="shared" si="177"/>
        <v>0.28067732564254444</v>
      </c>
      <c r="BI165" s="24">
        <f t="shared" si="178"/>
        <v>1.2099294266881326</v>
      </c>
      <c r="BJ165" s="24">
        <f t="shared" si="179"/>
        <v>0.69145012194236588</v>
      </c>
      <c r="BK165" s="136">
        <f t="shared" si="183"/>
        <v>0.93907735325472919</v>
      </c>
      <c r="BL165" s="136">
        <f t="shared" si="183"/>
        <v>0.93907708619409158</v>
      </c>
      <c r="BM165" s="136">
        <f t="shared" si="183"/>
        <v>0.93907557874050751</v>
      </c>
      <c r="BN165" s="136">
        <f t="shared" si="183"/>
        <v>0.93906706980869314</v>
      </c>
      <c r="BO165" s="136">
        <f t="shared" si="183"/>
        <v>0.93901904237712386</v>
      </c>
      <c r="BP165" s="136">
        <f t="shared" si="183"/>
        <v>0.93874801758162918</v>
      </c>
      <c r="BQ165" s="136">
        <f t="shared" si="183"/>
        <v>0.93722046657094271</v>
      </c>
      <c r="BR165" s="136">
        <f t="shared" si="180"/>
        <v>-4.0702621490585384</v>
      </c>
      <c r="BS165" s="136"/>
      <c r="BT165" s="24"/>
      <c r="BU165" s="136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K165" s="24"/>
      <c r="CL165" s="136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</row>
    <row r="166" spans="1:104" s="129" customFormat="1" ht="12.95" customHeight="1" x14ac:dyDescent="0.2">
      <c r="A166" s="206" t="s">
        <v>479</v>
      </c>
      <c r="B166" s="207" t="s">
        <v>646</v>
      </c>
      <c r="C166" s="208">
        <v>42886.345999999998</v>
      </c>
      <c r="D166" s="208"/>
      <c r="E166" s="129">
        <f>(C166-C$7)/C$8</f>
        <v>12066.480609102582</v>
      </c>
      <c r="F166" s="199">
        <f>ROUND(2*E166,0)/2</f>
        <v>12066.5</v>
      </c>
      <c r="G166" s="130">
        <f>C166-(C$7+F166*C$8)</f>
        <v>-4.6023499962757342E-3</v>
      </c>
      <c r="K166" s="199"/>
      <c r="O166" s="199"/>
      <c r="P166" s="199">
        <f>+D$11+D$12*F166+D$13*F166^2</f>
        <v>-2.9228711250930241E-3</v>
      </c>
      <c r="Q166" s="201">
        <f>+C166-15018.5</f>
        <v>27867.845999999998</v>
      </c>
      <c r="R166" s="129">
        <f>C166-(C$7+F166*C$8)</f>
        <v>-4.6023499962757342E-3</v>
      </c>
      <c r="S166" s="131"/>
      <c r="U166" s="202">
        <f>+$C166-15018.5</f>
        <v>27867.845999999998</v>
      </c>
      <c r="Z166" s="24">
        <f>$F166</f>
        <v>12066.5</v>
      </c>
      <c r="AA166" s="136">
        <f>AB$3+AB$4*Z166+AB$5*Z166^2+AH166</f>
        <v>1.970943950113835E-4</v>
      </c>
      <c r="AB166" s="136"/>
      <c r="AC166" s="136">
        <f>IF(S166&gt;0,G166-AA166,-9999)</f>
        <v>-9999</v>
      </c>
      <c r="AD166" s="136"/>
      <c r="AE166" s="136">
        <f>+(G166-AA166)^2*$S166</f>
        <v>0</v>
      </c>
      <c r="AF166" s="24"/>
      <c r="AG166" s="203"/>
      <c r="AH166" s="24">
        <f>$AB$6*($AB$11/AI166*AJ166+$AB$12)</f>
        <v>3.1199655201044076E-3</v>
      </c>
      <c r="AI166" s="24">
        <f>1+$AB$7*COS(AL166)</f>
        <v>1.1057249386077863</v>
      </c>
      <c r="AJ166" s="24">
        <f>SIN(AL166+RADIANS($AB$9))</f>
        <v>0.58181403458434566</v>
      </c>
      <c r="AK166" s="24">
        <f>$AB$7*SIN(AL166)</f>
        <v>0.28075298280940814</v>
      </c>
      <c r="AL166" s="24">
        <f>2*ATAN(AM166)</f>
        <v>1.2106443519020016</v>
      </c>
      <c r="AM166" s="24">
        <f>SQRT((1+$AB$7)/(1-$AB$7))*TAN(AN166/2)</f>
        <v>0.69197861924088366</v>
      </c>
      <c r="AN166" s="136">
        <f>$AU166+$AB$7*SIN(AO166)</f>
        <v>0.93969408285630762</v>
      </c>
      <c r="AO166" s="136">
        <f>$AU166+$AB$7*SIN(AP166)</f>
        <v>0.93968670759054329</v>
      </c>
      <c r="AP166" s="136">
        <f>$AU166+$AB$7*SIN(AQ166)</f>
        <v>0.93964504350524913</v>
      </c>
      <c r="AQ166" s="136">
        <f>$AU166+$AB$7*SIN(AR166)</f>
        <v>0.93940972084777297</v>
      </c>
      <c r="AR166" s="136">
        <f>$AU166+$AB$7*SIN(AS166)</f>
        <v>0.93808201526662294</v>
      </c>
      <c r="AS166" s="136">
        <f>$AU166+$AB$7*SIN(AT166)</f>
        <v>0.93063553942566113</v>
      </c>
      <c r="AT166" s="136">
        <f>$AU166+$AB$7*SIN(AU166)</f>
        <v>0.89016905217747055</v>
      </c>
      <c r="AU166" s="136">
        <f>RADIANS($AB$9)+$AB$18*(F166-AB$15)</f>
        <v>0.69748209745682832</v>
      </c>
      <c r="AV166" s="136"/>
      <c r="AW166" s="24">
        <f t="shared" si="170"/>
        <v>12066.5</v>
      </c>
      <c r="AX166" s="136">
        <f t="shared" si="171"/>
        <v>1.9710832706137807E-4</v>
      </c>
      <c r="AY166" s="136">
        <f t="shared" si="172"/>
        <v>-4.7994583233371118E-3</v>
      </c>
      <c r="AZ166" s="136">
        <f t="shared" si="182"/>
        <v>-4.7994583233371118E-3</v>
      </c>
      <c r="BA166" s="136"/>
      <c r="BB166" s="136">
        <f t="shared" si="173"/>
        <v>0</v>
      </c>
      <c r="BC166" s="24"/>
      <c r="BD166" s="203"/>
      <c r="BE166" s="24">
        <f t="shared" si="174"/>
        <v>3.1199794521544022E-3</v>
      </c>
      <c r="BF166" s="24">
        <f t="shared" si="175"/>
        <v>1.1057244440699001</v>
      </c>
      <c r="BG166" s="24">
        <f t="shared" si="176"/>
        <v>0.58181546722479971</v>
      </c>
      <c r="BH166" s="24">
        <f t="shared" si="177"/>
        <v>0.28075316904019187</v>
      </c>
      <c r="BI166" s="24">
        <f t="shared" si="178"/>
        <v>1.2106461133711661</v>
      </c>
      <c r="BJ166" s="24">
        <f t="shared" si="179"/>
        <v>0.69197992170228328</v>
      </c>
      <c r="BK166" s="136">
        <f t="shared" si="183"/>
        <v>0.93969560252436002</v>
      </c>
      <c r="BL166" s="136">
        <f t="shared" si="183"/>
        <v>0.93969529273961971</v>
      </c>
      <c r="BM166" s="136">
        <f t="shared" si="183"/>
        <v>0.93969354264649219</v>
      </c>
      <c r="BN166" s="136">
        <f t="shared" si="183"/>
        <v>0.93968365577612434</v>
      </c>
      <c r="BO166" s="136">
        <f t="shared" si="183"/>
        <v>0.93962780400004098</v>
      </c>
      <c r="BP166" s="136">
        <f t="shared" si="183"/>
        <v>0.93931237265521217</v>
      </c>
      <c r="BQ166" s="136">
        <f t="shared" si="183"/>
        <v>0.93753347304657475</v>
      </c>
      <c r="BR166" s="136">
        <f t="shared" si="180"/>
        <v>-4.0691733458686938</v>
      </c>
      <c r="BS166" s="136"/>
      <c r="BT166" s="24"/>
      <c r="BU166" s="136"/>
      <c r="BV166" s="24"/>
      <c r="BW166" s="24"/>
      <c r="BX166" s="24"/>
      <c r="BY166" s="24"/>
      <c r="BZ166" s="24"/>
      <c r="CA166" s="24"/>
      <c r="CB166" s="24"/>
      <c r="CC166" s="24"/>
      <c r="CD166" s="24"/>
      <c r="CE166" s="24"/>
      <c r="CF166" s="24"/>
      <c r="CG166" s="24"/>
      <c r="CH166" s="24"/>
      <c r="CI166" s="24"/>
      <c r="CK166" s="24"/>
      <c r="CL166" s="136"/>
      <c r="CM166" s="24"/>
      <c r="CN166" s="24"/>
      <c r="CO166" s="24"/>
      <c r="CP166" s="24"/>
      <c r="CQ166" s="24"/>
      <c r="CR166" s="24"/>
      <c r="CS166" s="24"/>
      <c r="CT166" s="24"/>
      <c r="CU166" s="24"/>
      <c r="CV166" s="24"/>
      <c r="CW166" s="24"/>
      <c r="CX166" s="24"/>
      <c r="CY166" s="24"/>
      <c r="CZ166" s="24"/>
    </row>
    <row r="167" spans="1:104" s="129" customFormat="1" ht="12.95" customHeight="1" x14ac:dyDescent="0.2">
      <c r="A167" s="206" t="s">
        <v>577</v>
      </c>
      <c r="B167" s="64"/>
      <c r="C167" s="208">
        <v>42897.63</v>
      </c>
      <c r="D167" s="208"/>
      <c r="E167" s="129">
        <f>(C167-C$7)/C$8</f>
        <v>12114.023035578033</v>
      </c>
      <c r="F167" s="199">
        <f>ROUND(2*E167,0)/2</f>
        <v>12114</v>
      </c>
      <c r="G167" s="130">
        <f>C167-(C$7+F167*C$8)</f>
        <v>5.4673999984515831E-3</v>
      </c>
      <c r="I167" s="129">
        <f>G167</f>
        <v>5.4673999984515831E-3</v>
      </c>
      <c r="K167" s="199"/>
      <c r="O167" s="199"/>
      <c r="P167" s="199">
        <f>+D$11+D$12*F167+D$13*F167^2</f>
        <v>-2.9637132400930251E-3</v>
      </c>
      <c r="Q167" s="201">
        <f>+C167-15018.5</f>
        <v>27879.129999999997</v>
      </c>
      <c r="S167" s="131">
        <v>0.1</v>
      </c>
      <c r="U167" s="202">
        <f>+$C167-15018.5</f>
        <v>27879.129999999997</v>
      </c>
      <c r="Z167" s="24">
        <f>$F167</f>
        <v>12114</v>
      </c>
      <c r="AA167" s="136">
        <f>AB$3+AB$4*Z167+AB$5*Z167^2+AH167</f>
        <v>2.2339838161159527E-4</v>
      </c>
      <c r="AB167" s="136">
        <f>+$G167-AH167</f>
        <v>2.2802883767469627E-3</v>
      </c>
      <c r="AC167" s="136">
        <f>IF(S167&gt;0,G167-AA167,-9999)</f>
        <v>5.2440016168399878E-3</v>
      </c>
      <c r="AD167" s="136"/>
      <c r="AE167" s="136">
        <f>+(G167-AA167)^2*$S167</f>
        <v>2.7499552957420407E-6</v>
      </c>
      <c r="AF167" s="24"/>
      <c r="AG167" s="203"/>
      <c r="AH167" s="24">
        <f>$AB$6*($AB$11/AI167*AJ167+$AB$12)</f>
        <v>3.1871116217046204E-3</v>
      </c>
      <c r="AI167" s="24">
        <f>1+$AB$7*COS(AL167)</f>
        <v>1.1033372876885721</v>
      </c>
      <c r="AJ167" s="24">
        <f>SIN(AL167+RADIANS($AB$9))</f>
        <v>0.58869887901493656</v>
      </c>
      <c r="AK167" s="24">
        <f>$AB$7*SIN(AL167)</f>
        <v>0.28164055988647885</v>
      </c>
      <c r="AL167" s="24">
        <f>2*ATAN(AM167)</f>
        <v>1.2191353333687958</v>
      </c>
      <c r="AM167" s="24">
        <f>SQRT((1+$AB$7)/(1-$AB$7))*TAN(AN167/2)</f>
        <v>0.69827553386024011</v>
      </c>
      <c r="AN167" s="136">
        <f>$AU167+$AB$7*SIN(AO167)</f>
        <v>0.94702740152144071</v>
      </c>
      <c r="AO167" s="136">
        <f>$AU167+$AB$7*SIN(AP167)</f>
        <v>0.94702038483901363</v>
      </c>
      <c r="AP167" s="136">
        <f>$AU167+$AB$7*SIN(AQ167)</f>
        <v>0.94698034353818128</v>
      </c>
      <c r="AQ167" s="136">
        <f>$AU167+$AB$7*SIN(AR167)</f>
        <v>0.94675188703154833</v>
      </c>
      <c r="AR167" s="136">
        <f>$AU167+$AB$7*SIN(AS167)</f>
        <v>0.94544980724424521</v>
      </c>
      <c r="AS167" s="136">
        <f>$AU167+$AB$7*SIN(AT167)</f>
        <v>0.93807296110329852</v>
      </c>
      <c r="AT167" s="136">
        <f>$AU167+$AB$7*SIN(AU167)</f>
        <v>0.89759643767419517</v>
      </c>
      <c r="AU167" s="136">
        <f>RADIANS($AB$9)+$AB$18*(F167-AB$15)</f>
        <v>0.70352379007855426</v>
      </c>
      <c r="AV167" s="136"/>
      <c r="AW167" s="24">
        <f t="shared" si="170"/>
        <v>12114</v>
      </c>
      <c r="AX167" s="136">
        <f t="shared" si="171"/>
        <v>2.2341047117607933E-4</v>
      </c>
      <c r="AY167" s="136">
        <f t="shared" si="172"/>
        <v>5.2439895272755038E-3</v>
      </c>
      <c r="AZ167" s="136">
        <f t="shared" si="182"/>
        <v>5.2439895272755038E-3</v>
      </c>
      <c r="BA167" s="136"/>
      <c r="BB167" s="136">
        <f t="shared" si="173"/>
        <v>4.9912238631117772E-9</v>
      </c>
      <c r="BC167" s="24"/>
      <c r="BD167" s="203"/>
      <c r="BE167" s="24">
        <f t="shared" si="174"/>
        <v>3.1871237112691044E-3</v>
      </c>
      <c r="BF167" s="24">
        <f t="shared" si="175"/>
        <v>1.1033368570389321</v>
      </c>
      <c r="BG167" s="24">
        <f t="shared" si="176"/>
        <v>0.58870011504566189</v>
      </c>
      <c r="BH167" s="24">
        <f t="shared" si="177"/>
        <v>0.28164071789660539</v>
      </c>
      <c r="BI167" s="24">
        <f t="shared" si="178"/>
        <v>1.2191368624437244</v>
      </c>
      <c r="BJ167" s="24">
        <f t="shared" si="179"/>
        <v>0.69827667117815606</v>
      </c>
      <c r="BK167" s="136">
        <f t="shared" si="183"/>
        <v>0.94702872355126533</v>
      </c>
      <c r="BL167" s="136">
        <f t="shared" si="183"/>
        <v>0.94702792936517288</v>
      </c>
      <c r="BM167" s="136">
        <f t="shared" si="183"/>
        <v>0.94702339711470596</v>
      </c>
      <c r="BN167" s="136">
        <f t="shared" si="183"/>
        <v>0.94699753307518431</v>
      </c>
      <c r="BO167" s="136">
        <f t="shared" si="183"/>
        <v>0.94684995342465761</v>
      </c>
      <c r="BP167" s="136">
        <f t="shared" si="183"/>
        <v>0.94600844518863059</v>
      </c>
      <c r="BQ167" s="136">
        <f t="shared" si="183"/>
        <v>0.94122873484703273</v>
      </c>
      <c r="BR167" s="136">
        <f t="shared" si="180"/>
        <v>-4.0562438079892678</v>
      </c>
      <c r="BS167" s="136"/>
      <c r="BT167" s="24"/>
      <c r="BU167" s="136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K167" s="24"/>
      <c r="CL167" s="136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</row>
    <row r="168" spans="1:104" s="129" customFormat="1" ht="12.95" customHeight="1" x14ac:dyDescent="0.2">
      <c r="A168" s="206" t="s">
        <v>479</v>
      </c>
      <c r="B168" s="207" t="s">
        <v>646</v>
      </c>
      <c r="C168" s="208">
        <v>42899.404000000002</v>
      </c>
      <c r="D168" s="208"/>
      <c r="E168" s="129">
        <f>(C168-C$7)/C$8</f>
        <v>12121.497358917955</v>
      </c>
      <c r="F168" s="199">
        <f>ROUND(2*E168,0)/2</f>
        <v>12121.5</v>
      </c>
      <c r="G168" s="130">
        <f>C168-(C$7+F168*C$8)</f>
        <v>-6.268499928410165E-4</v>
      </c>
      <c r="I168" s="129">
        <f>G168</f>
        <v>-6.268499928410165E-4</v>
      </c>
      <c r="K168" s="199"/>
      <c r="O168" s="199"/>
      <c r="P168" s="199">
        <f>+D$11+D$12*F168+D$13*F168^2</f>
        <v>-2.970157045093025E-3</v>
      </c>
      <c r="Q168" s="201">
        <f>+C168-15018.5</f>
        <v>27880.904000000002</v>
      </c>
      <c r="S168" s="131">
        <v>0.1</v>
      </c>
      <c r="U168" s="202">
        <f>+$C168-15018.5</f>
        <v>27880.904000000002</v>
      </c>
      <c r="Z168" s="24">
        <f>$F168</f>
        <v>12121.5</v>
      </c>
      <c r="AA168" s="136">
        <f>AB$3+AB$4*Z168+AB$5*Z168^2+AH168</f>
        <v>2.2752777134190522E-4</v>
      </c>
      <c r="AB168" s="136">
        <f>+$G168-AH168</f>
        <v>-3.8245348092759467E-3</v>
      </c>
      <c r="AC168" s="136">
        <f>IF(S168&gt;0,G168-AA168,-9999)</f>
        <v>-8.5437776418292172E-4</v>
      </c>
      <c r="AD168" s="136"/>
      <c r="AE168" s="136">
        <f>+(G168-AA168)^2*$S168</f>
        <v>7.299613639302083E-8</v>
      </c>
      <c r="AF168" s="24"/>
      <c r="AG168" s="203"/>
      <c r="AH168" s="24">
        <f>$AB$6*($AB$11/AI168*AJ168+$AB$12)</f>
        <v>3.1976848164349302E-3</v>
      </c>
      <c r="AI168" s="24">
        <f>1+$AB$7*COS(AL168)</f>
        <v>1.1029605497051524</v>
      </c>
      <c r="AJ168" s="24">
        <f>SIN(AL168+RADIANS($AB$9))</f>
        <v>0.58977938424867515</v>
      </c>
      <c r="AK168" s="24">
        <f>$AB$7*SIN(AL168)</f>
        <v>0.28177850380114661</v>
      </c>
      <c r="AL168" s="24">
        <f>2*ATAN(AM168)</f>
        <v>1.2204726609515928</v>
      </c>
      <c r="AM168" s="24">
        <f>SQRT((1+$AB$7)/(1-$AB$7))*TAN(AN168/2)</f>
        <v>0.69927069537532849</v>
      </c>
      <c r="AN168" s="136">
        <f>$AU168+$AB$7*SIN(AO168)</f>
        <v>0.94818384484415552</v>
      </c>
      <c r="AO168" s="136">
        <f>$AU168+$AB$7*SIN(AP168)</f>
        <v>0.94817688370708975</v>
      </c>
      <c r="AP168" s="136">
        <f>$AU168+$AB$7*SIN(AQ168)</f>
        <v>0.94813709540652691</v>
      </c>
      <c r="AQ168" s="136">
        <f>$AU168+$AB$7*SIN(AR168)</f>
        <v>0.9479097166978695</v>
      </c>
      <c r="AR168" s="136">
        <f>$AU168+$AB$7*SIN(AS168)</f>
        <v>0.94661169086702424</v>
      </c>
      <c r="AS168" s="136">
        <f>$AU168+$AB$7*SIN(AT168)</f>
        <v>0.93924598930335423</v>
      </c>
      <c r="AT168" s="136">
        <f>$AU168+$AB$7*SIN(AU168)</f>
        <v>0.89876853647651966</v>
      </c>
      <c r="AU168" s="136">
        <f>RADIANS($AB$9)+$AB$18*(F168-AB$15)</f>
        <v>0.70447774154514242</v>
      </c>
      <c r="AV168" s="136"/>
      <c r="AW168" s="24">
        <f t="shared" si="170"/>
        <v>12121.5</v>
      </c>
      <c r="AX168" s="136">
        <f t="shared" si="171"/>
        <v>2.275395839362402E-4</v>
      </c>
      <c r="AY168" s="136">
        <f t="shared" si="172"/>
        <v>-8.543895767772567E-4</v>
      </c>
      <c r="AZ168" s="136">
        <f t="shared" si="182"/>
        <v>-8.543895767772567E-4</v>
      </c>
      <c r="BA168" s="136"/>
      <c r="BB168" s="136">
        <f t="shared" si="173"/>
        <v>5.1774262257877303E-9</v>
      </c>
      <c r="BC168" s="24"/>
      <c r="BD168" s="203"/>
      <c r="BE168" s="24">
        <f t="shared" si="174"/>
        <v>3.1976966290292652E-3</v>
      </c>
      <c r="BF168" s="24">
        <f t="shared" si="175"/>
        <v>1.1029601286893207</v>
      </c>
      <c r="BG168" s="24">
        <f t="shared" si="176"/>
        <v>0.58978059085996482</v>
      </c>
      <c r="BH168" s="24">
        <f t="shared" si="177"/>
        <v>0.28177865763800941</v>
      </c>
      <c r="BI168" s="24">
        <f t="shared" si="178"/>
        <v>1.2204741550886942</v>
      </c>
      <c r="BJ168" s="24">
        <f t="shared" si="179"/>
        <v>0.69927180774567066</v>
      </c>
      <c r="BK168" s="136">
        <f t="shared" si="183"/>
        <v>0.94818513710816776</v>
      </c>
      <c r="BL168" s="136">
        <f t="shared" si="183"/>
        <v>0.94818427024148377</v>
      </c>
      <c r="BM168" s="136">
        <f t="shared" si="183"/>
        <v>0.94817931525445365</v>
      </c>
      <c r="BN168" s="136">
        <f t="shared" si="183"/>
        <v>0.94815099333612118</v>
      </c>
      <c r="BO168" s="136">
        <f t="shared" si="183"/>
        <v>0.94798913119181116</v>
      </c>
      <c r="BP168" s="136">
        <f t="shared" si="183"/>
        <v>0.94706477443081738</v>
      </c>
      <c r="BQ168" s="136">
        <f t="shared" si="183"/>
        <v>0.94180855458511814</v>
      </c>
      <c r="BR168" s="136">
        <f t="shared" si="180"/>
        <v>-4.0542023020083056</v>
      </c>
      <c r="BS168" s="136"/>
      <c r="BT168" s="24"/>
      <c r="BU168" s="136"/>
      <c r="BV168" s="24"/>
      <c r="BW168" s="24"/>
      <c r="BX168" s="24"/>
      <c r="BY168" s="24"/>
      <c r="BZ168" s="24"/>
      <c r="CA168" s="24"/>
      <c r="CB168" s="24"/>
      <c r="CC168" s="24"/>
      <c r="CD168" s="24"/>
      <c r="CE168" s="24"/>
      <c r="CF168" s="24"/>
      <c r="CG168" s="24"/>
      <c r="CH168" s="24"/>
      <c r="CI168" s="24"/>
      <c r="CK168" s="24"/>
      <c r="CL168" s="136"/>
      <c r="CM168" s="24"/>
      <c r="CN168" s="24"/>
      <c r="CO168" s="24"/>
      <c r="CP168" s="24"/>
      <c r="CQ168" s="24"/>
      <c r="CR168" s="24"/>
      <c r="CS168" s="24"/>
      <c r="CT168" s="24"/>
      <c r="CU168" s="24"/>
      <c r="CV168" s="24"/>
      <c r="CW168" s="24"/>
      <c r="CX168" s="24"/>
      <c r="CY168" s="24"/>
      <c r="CZ168" s="24"/>
    </row>
    <row r="169" spans="1:104" s="129" customFormat="1" ht="12.95" customHeight="1" x14ac:dyDescent="0.2">
      <c r="A169" s="206" t="s">
        <v>481</v>
      </c>
      <c r="B169" s="207" t="s">
        <v>646</v>
      </c>
      <c r="C169" s="208">
        <v>42900.353000000003</v>
      </c>
      <c r="D169" s="208"/>
      <c r="E169" s="129">
        <f>(C169-C$7)/C$8</f>
        <v>12125.4957427114</v>
      </c>
      <c r="F169" s="199">
        <f>ROUND(2*E169,0)/2</f>
        <v>12125.5</v>
      </c>
      <c r="G169" s="130">
        <f>C169-(C$7+F169*C$8)</f>
        <v>-1.01044999610167E-3</v>
      </c>
      <c r="I169" s="129">
        <f>G169</f>
        <v>-1.01044999610167E-3</v>
      </c>
      <c r="K169" s="199"/>
      <c r="O169" s="199"/>
      <c r="P169" s="199">
        <f>+D$11+D$12*F169+D$13*F169^2</f>
        <v>-2.9735931890930256E-3</v>
      </c>
      <c r="Q169" s="201">
        <f>+C169-15018.5</f>
        <v>27881.853000000003</v>
      </c>
      <c r="S169" s="131">
        <v>0.1</v>
      </c>
      <c r="U169" s="202">
        <f>+$C169-15018.5</f>
        <v>27881.853000000003</v>
      </c>
      <c r="Z169" s="24">
        <f>$F169</f>
        <v>12125.5</v>
      </c>
      <c r="AA169" s="136">
        <f>AB$3+AB$4*Z169+AB$5*Z169^2+AH169</f>
        <v>2.297274407375041E-4</v>
      </c>
      <c r="AB169" s="136">
        <f>+$G169-AH169</f>
        <v>-4.2137706259321997E-3</v>
      </c>
      <c r="AC169" s="136">
        <f>IF(S169&gt;0,G169-AA169,-9999)</f>
        <v>-1.2401774368391741E-3</v>
      </c>
      <c r="AD169" s="136"/>
      <c r="AE169" s="136">
        <f>+(G169-AA169)^2*$S169</f>
        <v>1.5380400748449836E-7</v>
      </c>
      <c r="AF169" s="24"/>
      <c r="AG169" s="203"/>
      <c r="AH169" s="24">
        <f>$AB$6*($AB$11/AI169*AJ169+$AB$12)</f>
        <v>3.2033206298305297E-3</v>
      </c>
      <c r="AI169" s="24">
        <f>1+$AB$7*COS(AL169)</f>
        <v>1.1027596527077272</v>
      </c>
      <c r="AJ169" s="24">
        <f>SIN(AL169+RADIANS($AB$9))</f>
        <v>0.59035492109675147</v>
      </c>
      <c r="AK169" s="24">
        <f>$AB$7*SIN(AL169)</f>
        <v>0.28185182946964754</v>
      </c>
      <c r="AL169" s="24">
        <f>2*ATAN(AM169)</f>
        <v>1.2211855288618483</v>
      </c>
      <c r="AM169" s="24">
        <f>SQRT((1+$AB$7)/(1-$AB$7))*TAN(AN169/2)</f>
        <v>0.69980155056440208</v>
      </c>
      <c r="AN169" s="136">
        <f>$AU169+$AB$7*SIN(AO169)</f>
        <v>0.94880045310070182</v>
      </c>
      <c r="AO169" s="136">
        <f>$AU169+$AB$7*SIN(AP169)</f>
        <v>0.94879352146841489</v>
      </c>
      <c r="AP169" s="136">
        <f>$AU169+$AB$7*SIN(AQ169)</f>
        <v>0.94875386773891934</v>
      </c>
      <c r="AQ169" s="136">
        <f>$AU169+$AB$7*SIN(AR169)</f>
        <v>0.94852706313109059</v>
      </c>
      <c r="AR169" s="136">
        <f>$AU169+$AB$7*SIN(AS169)</f>
        <v>0.94723120019705542</v>
      </c>
      <c r="AS169" s="136">
        <f>$AU169+$AB$7*SIN(AT169)</f>
        <v>0.93987145899450508</v>
      </c>
      <c r="AT169" s="136">
        <f>$AU169+$AB$7*SIN(AU169)</f>
        <v>0.89939358355507926</v>
      </c>
      <c r="AU169" s="136">
        <f>RADIANS($AB$9)+$AB$18*(F169-AB$15)</f>
        <v>0.7049865156606554</v>
      </c>
      <c r="AV169" s="136"/>
      <c r="AW169" s="24">
        <f t="shared" si="170"/>
        <v>12125.5</v>
      </c>
      <c r="AX169" s="136">
        <f t="shared" si="171"/>
        <v>2.2973910713530938E-4</v>
      </c>
      <c r="AY169" s="136">
        <f t="shared" si="172"/>
        <v>-1.2401891032369793E-3</v>
      </c>
      <c r="AZ169" s="136">
        <f t="shared" si="182"/>
        <v>-1.2401891032369793E-3</v>
      </c>
      <c r="BA169" s="136"/>
      <c r="BB169" s="136">
        <f t="shared" si="173"/>
        <v>5.2780057347329164E-9</v>
      </c>
      <c r="BC169" s="24"/>
      <c r="BD169" s="203"/>
      <c r="BE169" s="24">
        <f t="shared" si="174"/>
        <v>3.203332296228335E-3</v>
      </c>
      <c r="BF169" s="24">
        <f t="shared" si="175"/>
        <v>1.1027592367802852</v>
      </c>
      <c r="BG169" s="24">
        <f t="shared" si="176"/>
        <v>0.59035611219412076</v>
      </c>
      <c r="BH169" s="24">
        <f t="shared" si="177"/>
        <v>0.28185198111124438</v>
      </c>
      <c r="BI169" s="24">
        <f t="shared" si="178"/>
        <v>1.2211870045568289</v>
      </c>
      <c r="BJ169" s="24">
        <f t="shared" si="179"/>
        <v>0.69980264975276374</v>
      </c>
      <c r="BK169" s="136">
        <f t="shared" si="183"/>
        <v>0.94880172964682274</v>
      </c>
      <c r="BL169" s="136">
        <f t="shared" si="183"/>
        <v>0.94880082443403269</v>
      </c>
      <c r="BM169" s="136">
        <f t="shared" si="183"/>
        <v>0.948795645813716</v>
      </c>
      <c r="BN169" s="136">
        <f t="shared" si="183"/>
        <v>0.94876602022983025</v>
      </c>
      <c r="BO169" s="136">
        <f t="shared" si="183"/>
        <v>0.94859656324440234</v>
      </c>
      <c r="BP169" s="136">
        <f t="shared" si="183"/>
        <v>0.94762804531056899</v>
      </c>
      <c r="BQ169" s="136">
        <f t="shared" si="183"/>
        <v>0.94211738723336824</v>
      </c>
      <c r="BR169" s="136">
        <f t="shared" si="180"/>
        <v>-4.0531134988184592</v>
      </c>
      <c r="BS169" s="136"/>
      <c r="BT169" s="24"/>
      <c r="BU169" s="136"/>
      <c r="BV169" s="24"/>
      <c r="BW169" s="24"/>
      <c r="BX169" s="24"/>
      <c r="BY169" s="24"/>
      <c r="BZ169" s="24"/>
      <c r="CA169" s="24"/>
      <c r="CB169" s="24"/>
      <c r="CC169" s="24"/>
      <c r="CD169" s="24"/>
      <c r="CE169" s="24"/>
      <c r="CF169" s="24"/>
      <c r="CG169" s="24"/>
      <c r="CH169" s="24"/>
      <c r="CI169" s="24"/>
      <c r="CK169" s="24"/>
      <c r="CL169" s="136"/>
      <c r="CM169" s="24"/>
      <c r="CN169" s="24"/>
      <c r="CO169" s="24"/>
      <c r="CP169" s="24"/>
      <c r="CQ169" s="24"/>
      <c r="CR169" s="24"/>
      <c r="CS169" s="24"/>
      <c r="CT169" s="24"/>
      <c r="CU169" s="24"/>
      <c r="CV169" s="24"/>
      <c r="CW169" s="24"/>
      <c r="CX169" s="24"/>
      <c r="CY169" s="24"/>
      <c r="CZ169" s="24"/>
    </row>
    <row r="170" spans="1:104" s="129" customFormat="1" ht="12.95" customHeight="1" x14ac:dyDescent="0.2">
      <c r="A170" s="206" t="s">
        <v>481</v>
      </c>
      <c r="B170" s="207" t="s">
        <v>646</v>
      </c>
      <c r="C170" s="208">
        <v>42900.368000000002</v>
      </c>
      <c r="D170" s="208"/>
      <c r="E170" s="129">
        <f>(C170-C$7)/C$8</f>
        <v>12125.558941612242</v>
      </c>
      <c r="F170" s="199">
        <f>ROUND(2*E170,0)/2</f>
        <v>12125.5</v>
      </c>
      <c r="G170" s="130">
        <f>C170-(C$7+F170*C$8)</f>
        <v>1.3989550003316253E-2</v>
      </c>
      <c r="K170" s="199"/>
      <c r="O170" s="199"/>
      <c r="P170" s="199">
        <f>+D$11+D$12*F170+D$13*F170^2</f>
        <v>-2.9735931890930256E-3</v>
      </c>
      <c r="Q170" s="201">
        <f>+C170-15018.5</f>
        <v>27881.868000000002</v>
      </c>
      <c r="R170" s="129">
        <f>C170-(C$7+F170*C$8)</f>
        <v>1.3989550003316253E-2</v>
      </c>
      <c r="S170" s="131"/>
      <c r="U170" s="202">
        <f>+$C170-15018.5</f>
        <v>27881.868000000002</v>
      </c>
      <c r="Z170" s="24">
        <f>$F170</f>
        <v>12125.5</v>
      </c>
      <c r="AA170" s="136">
        <f>AB$3+AB$4*Z170+AB$5*Z170^2+AH170</f>
        <v>2.297274407375041E-4</v>
      </c>
      <c r="AB170" s="136"/>
      <c r="AC170" s="136">
        <f>IF(S170&gt;0,G170-AA170,-9999)</f>
        <v>-9999</v>
      </c>
      <c r="AD170" s="136"/>
      <c r="AE170" s="136">
        <f>+(G170-AA170)^2*$S170</f>
        <v>0</v>
      </c>
      <c r="AF170" s="24"/>
      <c r="AG170" s="203"/>
      <c r="AH170" s="24">
        <f>$AB$6*($AB$11/AI170*AJ170+$AB$12)</f>
        <v>3.2033206298305297E-3</v>
      </c>
      <c r="AI170" s="24">
        <f>1+$AB$7*COS(AL170)</f>
        <v>1.1027596527077272</v>
      </c>
      <c r="AJ170" s="24">
        <f>SIN(AL170+RADIANS($AB$9))</f>
        <v>0.59035492109675147</v>
      </c>
      <c r="AK170" s="24">
        <f>$AB$7*SIN(AL170)</f>
        <v>0.28185182946964754</v>
      </c>
      <c r="AL170" s="24">
        <f>2*ATAN(AM170)</f>
        <v>1.2211855288618483</v>
      </c>
      <c r="AM170" s="24">
        <f>SQRT((1+$AB$7)/(1-$AB$7))*TAN(AN170/2)</f>
        <v>0.69980155056440208</v>
      </c>
      <c r="AN170" s="136">
        <f>$AU170+$AB$7*SIN(AO170)</f>
        <v>0.94880045310070182</v>
      </c>
      <c r="AO170" s="136">
        <f>$AU170+$AB$7*SIN(AP170)</f>
        <v>0.94879352146841489</v>
      </c>
      <c r="AP170" s="136">
        <f>$AU170+$AB$7*SIN(AQ170)</f>
        <v>0.94875386773891934</v>
      </c>
      <c r="AQ170" s="136">
        <f>$AU170+$AB$7*SIN(AR170)</f>
        <v>0.94852706313109059</v>
      </c>
      <c r="AR170" s="136">
        <f>$AU170+$AB$7*SIN(AS170)</f>
        <v>0.94723120019705542</v>
      </c>
      <c r="AS170" s="136">
        <f>$AU170+$AB$7*SIN(AT170)</f>
        <v>0.93987145899450508</v>
      </c>
      <c r="AT170" s="136">
        <f>$AU170+$AB$7*SIN(AU170)</f>
        <v>0.89939358355507926</v>
      </c>
      <c r="AU170" s="136">
        <f>RADIANS($AB$9)+$AB$18*(F170-AB$15)</f>
        <v>0.7049865156606554</v>
      </c>
      <c r="AV170" s="136"/>
      <c r="AW170" s="24">
        <f t="shared" si="170"/>
        <v>12125.5</v>
      </c>
      <c r="AX170" s="136">
        <f t="shared" si="171"/>
        <v>2.2973910713530938E-4</v>
      </c>
      <c r="AY170" s="136">
        <f t="shared" si="172"/>
        <v>1.3759810896180944E-2</v>
      </c>
      <c r="AZ170" s="136">
        <f t="shared" si="182"/>
        <v>1.3759810896180944E-2</v>
      </c>
      <c r="BA170" s="136"/>
      <c r="BB170" s="136">
        <f t="shared" si="173"/>
        <v>0</v>
      </c>
      <c r="BC170" s="24"/>
      <c r="BD170" s="203"/>
      <c r="BE170" s="24">
        <f t="shared" si="174"/>
        <v>3.203332296228335E-3</v>
      </c>
      <c r="BF170" s="24">
        <f t="shared" si="175"/>
        <v>1.1027592367802852</v>
      </c>
      <c r="BG170" s="24">
        <f t="shared" si="176"/>
        <v>0.59035611219412076</v>
      </c>
      <c r="BH170" s="24">
        <f t="shared" si="177"/>
        <v>0.28185198111124438</v>
      </c>
      <c r="BI170" s="24">
        <f t="shared" si="178"/>
        <v>1.2211870045568289</v>
      </c>
      <c r="BJ170" s="24">
        <f t="shared" si="179"/>
        <v>0.69980264975276374</v>
      </c>
      <c r="BK170" s="136">
        <f t="shared" si="183"/>
        <v>0.94880172964682274</v>
      </c>
      <c r="BL170" s="136">
        <f t="shared" si="183"/>
        <v>0.94880082443403269</v>
      </c>
      <c r="BM170" s="136">
        <f t="shared" si="183"/>
        <v>0.948795645813716</v>
      </c>
      <c r="BN170" s="136">
        <f t="shared" si="183"/>
        <v>0.94876602022983025</v>
      </c>
      <c r="BO170" s="136">
        <f t="shared" si="183"/>
        <v>0.94859656324440234</v>
      </c>
      <c r="BP170" s="136">
        <f t="shared" si="183"/>
        <v>0.94762804531056899</v>
      </c>
      <c r="BQ170" s="136">
        <f t="shared" si="183"/>
        <v>0.94211738723336824</v>
      </c>
      <c r="BR170" s="136">
        <f t="shared" si="180"/>
        <v>-4.0531134988184592</v>
      </c>
      <c r="BS170" s="136"/>
      <c r="BT170" s="24"/>
      <c r="BU170" s="136"/>
      <c r="BV170" s="24"/>
      <c r="BW170" s="24"/>
      <c r="BX170" s="24"/>
      <c r="BY170" s="24"/>
      <c r="BZ170" s="24"/>
      <c r="CA170" s="24"/>
      <c r="CB170" s="24"/>
      <c r="CC170" s="24"/>
      <c r="CD170" s="24"/>
      <c r="CE170" s="24"/>
      <c r="CF170" s="24"/>
      <c r="CG170" s="24"/>
      <c r="CH170" s="24"/>
      <c r="CI170" s="24"/>
      <c r="CK170" s="24"/>
      <c r="CL170" s="136"/>
      <c r="CM170" s="24"/>
      <c r="CN170" s="24"/>
      <c r="CO170" s="24"/>
      <c r="CP170" s="24"/>
      <c r="CQ170" s="24"/>
      <c r="CR170" s="24"/>
      <c r="CS170" s="24"/>
      <c r="CT170" s="24"/>
      <c r="CU170" s="24"/>
      <c r="CV170" s="24"/>
      <c r="CW170" s="24"/>
      <c r="CX170" s="24"/>
      <c r="CY170" s="24"/>
      <c r="CZ170" s="24"/>
    </row>
    <row r="171" spans="1:104" s="129" customFormat="1" ht="12.95" customHeight="1" x14ac:dyDescent="0.2">
      <c r="A171" s="206" t="s">
        <v>481</v>
      </c>
      <c r="B171" s="207" t="s">
        <v>646</v>
      </c>
      <c r="C171" s="208">
        <v>42904.373</v>
      </c>
      <c r="D171" s="208"/>
      <c r="E171" s="129">
        <f>(C171-C$7)/C$8</f>
        <v>12142.433048137771</v>
      </c>
      <c r="F171" s="199">
        <f>ROUND(2*E171,0)/2</f>
        <v>12142.5</v>
      </c>
      <c r="G171" s="130">
        <f>C171-(C$7+F171*C$8)</f>
        <v>-1.5890750000835396E-2</v>
      </c>
      <c r="I171" s="129">
        <f>G171</f>
        <v>-1.5890750000835396E-2</v>
      </c>
      <c r="K171" s="199"/>
      <c r="O171" s="199"/>
      <c r="P171" s="199">
        <f>+D$11+D$12*F171+D$13*F171^2</f>
        <v>-2.9881925170930257E-3</v>
      </c>
      <c r="Q171" s="201">
        <f>+C171-15018.5</f>
        <v>27885.873</v>
      </c>
      <c r="S171" s="131">
        <v>0.1</v>
      </c>
      <c r="U171" s="202">
        <f>+$C171-15018.5</f>
        <v>27885.873</v>
      </c>
      <c r="Z171" s="24">
        <f>$F171</f>
        <v>12142.5</v>
      </c>
      <c r="AA171" s="136">
        <f>AB$3+AB$4*Z171+AB$5*Z171^2+AH171</f>
        <v>2.3905526397368553E-4</v>
      </c>
      <c r="AB171" s="136">
        <f>+$G171-AH171</f>
        <v>-1.9117997781902107E-2</v>
      </c>
      <c r="AC171" s="136">
        <f>IF(S171&gt;0,G171-AA171,-9999)</f>
        <v>-1.6129805264809081E-2</v>
      </c>
      <c r="AD171" s="136"/>
      <c r="AE171" s="136">
        <f>+(G171-AA171)^2*$S171</f>
        <v>2.6017061788066276E-5</v>
      </c>
      <c r="AF171" s="24"/>
      <c r="AG171" s="203"/>
      <c r="AH171" s="24">
        <f>$AB$6*($AB$11/AI171*AJ171+$AB$12)</f>
        <v>3.2272477810667112E-3</v>
      </c>
      <c r="AI171" s="24">
        <f>1+$AB$7*COS(AL171)</f>
        <v>1.1019060763873172</v>
      </c>
      <c r="AJ171" s="24">
        <f>SIN(AL171+RADIANS($AB$9))</f>
        <v>0.59279526954953765</v>
      </c>
      <c r="AK171" s="24">
        <f>$AB$7*SIN(AL171)</f>
        <v>0.28216157001856623</v>
      </c>
      <c r="AL171" s="24">
        <f>2*ATAN(AM171)</f>
        <v>1.2242123210250007</v>
      </c>
      <c r="AM171" s="24">
        <f>SQRT((1+$AB$7)/(1-$AB$7))*TAN(AN171/2)</f>
        <v>0.70205848230731116</v>
      </c>
      <c r="AN171" s="136">
        <f>$AU171+$AB$7*SIN(AO171)</f>
        <v>0.95141978500258617</v>
      </c>
      <c r="AO171" s="136">
        <f>$AU171+$AB$7*SIN(AP171)</f>
        <v>0.95141297783990286</v>
      </c>
      <c r="AP171" s="136">
        <f>$AU171+$AB$7*SIN(AQ171)</f>
        <v>0.9513738932164979</v>
      </c>
      <c r="AQ171" s="136">
        <f>$AU171+$AB$7*SIN(AR171)</f>
        <v>0.95114952284336907</v>
      </c>
      <c r="AR171" s="136">
        <f>$AU171+$AB$7*SIN(AS171)</f>
        <v>0.94986285802502834</v>
      </c>
      <c r="AS171" s="136">
        <f>$AU171+$AB$7*SIN(AT171)</f>
        <v>0.94252857637948528</v>
      </c>
      <c r="AT171" s="136">
        <f>$AU171+$AB$7*SIN(AU171)</f>
        <v>0.90204947186525863</v>
      </c>
      <c r="AU171" s="136">
        <f>RADIANS($AB$9)+$AB$18*(F171-AB$15)</f>
        <v>0.70714880565158911</v>
      </c>
      <c r="AV171" s="136"/>
      <c r="AW171" s="24">
        <f t="shared" si="170"/>
        <v>12142.5</v>
      </c>
      <c r="AX171" s="136">
        <f t="shared" si="171"/>
        <v>2.3906632071100985E-4</v>
      </c>
      <c r="AY171" s="136">
        <f t="shared" si="172"/>
        <v>-1.6129816321546406E-2</v>
      </c>
      <c r="AZ171" s="136">
        <f t="shared" si="182"/>
        <v>-1.6129816321546406E-2</v>
      </c>
      <c r="BA171" s="136"/>
      <c r="BB171" s="136">
        <f t="shared" si="173"/>
        <v>5.7152705698299425E-9</v>
      </c>
      <c r="BC171" s="24"/>
      <c r="BD171" s="203"/>
      <c r="BE171" s="24">
        <f t="shared" si="174"/>
        <v>3.2272588378040356E-3</v>
      </c>
      <c r="BF171" s="24">
        <f t="shared" si="175"/>
        <v>1.1019056817038868</v>
      </c>
      <c r="BG171" s="24">
        <f t="shared" si="176"/>
        <v>0.59279639606480961</v>
      </c>
      <c r="BH171" s="24">
        <f t="shared" si="177"/>
        <v>0.28216171256296652</v>
      </c>
      <c r="BI171" s="24">
        <f t="shared" si="178"/>
        <v>1.2242137198098559</v>
      </c>
      <c r="BJ171" s="24">
        <f t="shared" si="179"/>
        <v>0.70205952642106628</v>
      </c>
      <c r="BK171" s="136">
        <f t="shared" ref="BK171:BQ180" si="184">$AU171+$AB$7*SIN(BL171)</f>
        <v>0.9514209959551122</v>
      </c>
      <c r="BL171" s="136">
        <f t="shared" si="184"/>
        <v>0.95141993097936806</v>
      </c>
      <c r="BM171" s="136">
        <f t="shared" si="184"/>
        <v>0.95141381601691555</v>
      </c>
      <c r="BN171" s="136">
        <f t="shared" si="184"/>
        <v>0.95137870565408766</v>
      </c>
      <c r="BO171" s="136">
        <f t="shared" si="184"/>
        <v>0.95117714545842236</v>
      </c>
      <c r="BP171" s="136">
        <f t="shared" si="184"/>
        <v>0.95002113650655839</v>
      </c>
      <c r="BQ171" s="136">
        <f t="shared" si="184"/>
        <v>0.94342679264997675</v>
      </c>
      <c r="BR171" s="136">
        <f t="shared" si="180"/>
        <v>-4.0484860852616125</v>
      </c>
      <c r="BS171" s="136"/>
      <c r="BT171" s="24"/>
      <c r="BU171" s="136"/>
      <c r="BV171" s="24"/>
      <c r="BW171" s="24"/>
      <c r="BX171" s="24"/>
      <c r="BY171" s="24"/>
      <c r="BZ171" s="24"/>
      <c r="CA171" s="24"/>
      <c r="CB171" s="24"/>
      <c r="CC171" s="24"/>
      <c r="CD171" s="24"/>
      <c r="CE171" s="24"/>
      <c r="CF171" s="24"/>
      <c r="CG171" s="24"/>
      <c r="CH171" s="24"/>
      <c r="CI171" s="24"/>
      <c r="CK171" s="24"/>
      <c r="CL171" s="136"/>
      <c r="CM171" s="24"/>
      <c r="CN171" s="24"/>
      <c r="CO171" s="24"/>
      <c r="CP171" s="24"/>
      <c r="CQ171" s="24"/>
      <c r="CR171" s="24"/>
      <c r="CS171" s="24"/>
      <c r="CT171" s="24"/>
      <c r="CU171" s="24"/>
      <c r="CV171" s="24"/>
      <c r="CW171" s="24"/>
      <c r="CX171" s="24"/>
      <c r="CY171" s="24"/>
      <c r="CZ171" s="24"/>
    </row>
    <row r="172" spans="1:104" s="129" customFormat="1" ht="12.95" customHeight="1" x14ac:dyDescent="0.2">
      <c r="A172" s="206" t="s">
        <v>481</v>
      </c>
      <c r="B172" s="207" t="s">
        <v>646</v>
      </c>
      <c r="C172" s="208">
        <v>42904.394999999997</v>
      </c>
      <c r="D172" s="208"/>
      <c r="E172" s="129">
        <f>(C172-C$7)/C$8</f>
        <v>12142.525739858998</v>
      </c>
      <c r="F172" s="199">
        <f>ROUND(2*E172,0)/2</f>
        <v>12142.5</v>
      </c>
      <c r="G172" s="130">
        <f>C172-(C$7+F172*C$8)</f>
        <v>6.1092499963706359E-3</v>
      </c>
      <c r="I172" s="129">
        <f>G172</f>
        <v>6.1092499963706359E-3</v>
      </c>
      <c r="K172" s="199"/>
      <c r="O172" s="199"/>
      <c r="P172" s="199">
        <f>+D$11+D$12*F172+D$13*F172^2</f>
        <v>-2.9881925170930257E-3</v>
      </c>
      <c r="Q172" s="201">
        <f>+C172-15018.5</f>
        <v>27885.894999999997</v>
      </c>
      <c r="S172" s="131">
        <v>0.1</v>
      </c>
      <c r="U172" s="202">
        <f>+$C172-15018.5</f>
        <v>27885.894999999997</v>
      </c>
      <c r="Z172" s="24">
        <f>$F172</f>
        <v>12142.5</v>
      </c>
      <c r="AA172" s="136">
        <f>AB$3+AB$4*Z172+AB$5*Z172^2+AH172</f>
        <v>2.3905526397368553E-4</v>
      </c>
      <c r="AB172" s="136">
        <f>+$G172-AH172</f>
        <v>2.8820022153039247E-3</v>
      </c>
      <c r="AC172" s="136">
        <f>IF(S172&gt;0,G172-AA172,-9999)</f>
        <v>5.8701947323969508E-3</v>
      </c>
      <c r="AD172" s="136"/>
      <c r="AE172" s="136">
        <f>+(G172-AA172)^2*$S172</f>
        <v>3.445918619626091E-6</v>
      </c>
      <c r="AF172" s="24"/>
      <c r="AG172" s="203"/>
      <c r="AH172" s="24">
        <f>$AB$6*($AB$11/AI172*AJ172+$AB$12)</f>
        <v>3.2272477810667112E-3</v>
      </c>
      <c r="AI172" s="24">
        <f>1+$AB$7*COS(AL172)</f>
        <v>1.1019060763873172</v>
      </c>
      <c r="AJ172" s="24">
        <f>SIN(AL172+RADIANS($AB$9))</f>
        <v>0.59279526954953765</v>
      </c>
      <c r="AK172" s="24">
        <f>$AB$7*SIN(AL172)</f>
        <v>0.28216157001856623</v>
      </c>
      <c r="AL172" s="24">
        <f>2*ATAN(AM172)</f>
        <v>1.2242123210250007</v>
      </c>
      <c r="AM172" s="24">
        <f>SQRT((1+$AB$7)/(1-$AB$7))*TAN(AN172/2)</f>
        <v>0.70205848230731116</v>
      </c>
      <c r="AN172" s="136">
        <f>$AU172+$AB$7*SIN(AO172)</f>
        <v>0.95141978500258617</v>
      </c>
      <c r="AO172" s="136">
        <f>$AU172+$AB$7*SIN(AP172)</f>
        <v>0.95141297783990286</v>
      </c>
      <c r="AP172" s="136">
        <f>$AU172+$AB$7*SIN(AQ172)</f>
        <v>0.9513738932164979</v>
      </c>
      <c r="AQ172" s="136">
        <f>$AU172+$AB$7*SIN(AR172)</f>
        <v>0.95114952284336907</v>
      </c>
      <c r="AR172" s="136">
        <f>$AU172+$AB$7*SIN(AS172)</f>
        <v>0.94986285802502834</v>
      </c>
      <c r="AS172" s="136">
        <f>$AU172+$AB$7*SIN(AT172)</f>
        <v>0.94252857637948528</v>
      </c>
      <c r="AT172" s="136">
        <f>$AU172+$AB$7*SIN(AU172)</f>
        <v>0.90204947186525863</v>
      </c>
      <c r="AU172" s="136">
        <f>RADIANS($AB$9)+$AB$18*(F172-AB$15)</f>
        <v>0.70714880565158911</v>
      </c>
      <c r="AV172" s="136"/>
      <c r="AW172" s="24">
        <f t="shared" si="170"/>
        <v>12142.5</v>
      </c>
      <c r="AX172" s="136">
        <f t="shared" si="171"/>
        <v>2.3906632071100985E-4</v>
      </c>
      <c r="AY172" s="136">
        <f t="shared" si="172"/>
        <v>5.8701836756596265E-3</v>
      </c>
      <c r="AZ172" s="136">
        <f t="shared" si="182"/>
        <v>5.8701836756596265E-3</v>
      </c>
      <c r="BA172" s="136"/>
      <c r="BB172" s="136">
        <f t="shared" si="173"/>
        <v>5.7152705698299425E-9</v>
      </c>
      <c r="BC172" s="24"/>
      <c r="BD172" s="203"/>
      <c r="BE172" s="24">
        <f t="shared" si="174"/>
        <v>3.2272588378040356E-3</v>
      </c>
      <c r="BF172" s="24">
        <f t="shared" si="175"/>
        <v>1.1019056817038868</v>
      </c>
      <c r="BG172" s="24">
        <f t="shared" si="176"/>
        <v>0.59279639606480961</v>
      </c>
      <c r="BH172" s="24">
        <f t="shared" si="177"/>
        <v>0.28216171256296652</v>
      </c>
      <c r="BI172" s="24">
        <f t="shared" si="178"/>
        <v>1.2242137198098559</v>
      </c>
      <c r="BJ172" s="24">
        <f t="shared" si="179"/>
        <v>0.70205952642106628</v>
      </c>
      <c r="BK172" s="136">
        <f t="shared" si="184"/>
        <v>0.9514209959551122</v>
      </c>
      <c r="BL172" s="136">
        <f t="shared" si="184"/>
        <v>0.95141993097936806</v>
      </c>
      <c r="BM172" s="136">
        <f t="shared" si="184"/>
        <v>0.95141381601691555</v>
      </c>
      <c r="BN172" s="136">
        <f t="shared" si="184"/>
        <v>0.95137870565408766</v>
      </c>
      <c r="BO172" s="136">
        <f t="shared" si="184"/>
        <v>0.95117714545842236</v>
      </c>
      <c r="BP172" s="136">
        <f t="shared" si="184"/>
        <v>0.95002113650655839</v>
      </c>
      <c r="BQ172" s="136">
        <f t="shared" si="184"/>
        <v>0.94342679264997675</v>
      </c>
      <c r="BR172" s="136">
        <f t="shared" si="180"/>
        <v>-4.0484860852616125</v>
      </c>
      <c r="BS172" s="136"/>
      <c r="BT172" s="24"/>
      <c r="BU172" s="136"/>
      <c r="BV172" s="24"/>
      <c r="BW172" s="24"/>
      <c r="BX172" s="24"/>
      <c r="BY172" s="24"/>
      <c r="BZ172" s="24"/>
      <c r="CA172" s="24"/>
      <c r="CB172" s="24"/>
      <c r="CC172" s="24"/>
      <c r="CD172" s="24"/>
      <c r="CE172" s="24"/>
      <c r="CF172" s="24"/>
      <c r="CG172" s="24"/>
      <c r="CH172" s="24"/>
      <c r="CI172" s="24"/>
      <c r="CK172" s="24"/>
      <c r="CL172" s="136"/>
      <c r="CM172" s="24"/>
      <c r="CN172" s="24"/>
      <c r="CO172" s="24"/>
      <c r="CP172" s="24"/>
      <c r="CQ172" s="24"/>
      <c r="CR172" s="24"/>
      <c r="CS172" s="24"/>
      <c r="CT172" s="24"/>
      <c r="CU172" s="24"/>
      <c r="CV172" s="24"/>
      <c r="CW172" s="24"/>
      <c r="CX172" s="24"/>
      <c r="CY172" s="24"/>
      <c r="CZ172" s="24"/>
    </row>
    <row r="173" spans="1:104" s="129" customFormat="1" ht="12.95" customHeight="1" x14ac:dyDescent="0.2">
      <c r="A173" s="206" t="s">
        <v>481</v>
      </c>
      <c r="B173" s="207" t="s">
        <v>646</v>
      </c>
      <c r="C173" s="208">
        <v>42913.409</v>
      </c>
      <c r="D173" s="208"/>
      <c r="E173" s="129">
        <f>(C173-C$7)/C$8</f>
        <v>12180.504066006628</v>
      </c>
      <c r="F173" s="199">
        <f>ROUND(2*E173,0)/2</f>
        <v>12180.5</v>
      </c>
      <c r="G173" s="130">
        <f>C173-(C$7+F173*C$8)</f>
        <v>9.6504999964963645E-4</v>
      </c>
      <c r="I173" s="129">
        <f>G173</f>
        <v>9.6504999964963645E-4</v>
      </c>
      <c r="K173" s="199"/>
      <c r="O173" s="199"/>
      <c r="P173" s="199">
        <f>+D$11+D$12*F173+D$13*F173^2</f>
        <v>-3.020801229093025E-3</v>
      </c>
      <c r="Q173" s="201">
        <f>+C173-15018.5</f>
        <v>27894.909</v>
      </c>
      <c r="S173" s="131">
        <v>0.1</v>
      </c>
      <c r="U173" s="202">
        <f>+$C173-15018.5</f>
        <v>27894.909</v>
      </c>
      <c r="Z173" s="24">
        <f>$F173</f>
        <v>12180.5</v>
      </c>
      <c r="AA173" s="136">
        <f>AB$3+AB$4*Z173+AB$5*Z173^2+AH173</f>
        <v>2.5978365282028825E-4</v>
      </c>
      <c r="AB173" s="136">
        <f>+$G173-AH173</f>
        <v>-2.3155348822636768E-3</v>
      </c>
      <c r="AC173" s="136">
        <f>IF(S173&gt;0,G173-AA173,-9999)</f>
        <v>7.0526634682934819E-4</v>
      </c>
      <c r="AD173" s="136"/>
      <c r="AE173" s="136">
        <f>+(G173-AA173)^2*$S173</f>
        <v>4.9740061997001444E-8</v>
      </c>
      <c r="AF173" s="24"/>
      <c r="AG173" s="203"/>
      <c r="AH173" s="24">
        <f>$AB$6*($AB$11/AI173*AJ173+$AB$12)</f>
        <v>3.2805848819133132E-3</v>
      </c>
      <c r="AI173" s="24">
        <f>1+$AB$7*COS(AL173)</f>
        <v>1.09999950736832</v>
      </c>
      <c r="AJ173" s="24">
        <f>SIN(AL173+RADIANS($AB$9))</f>
        <v>0.59821692664312998</v>
      </c>
      <c r="AK173" s="24">
        <f>$AB$7*SIN(AL173)</f>
        <v>0.28284288664573715</v>
      </c>
      <c r="AL173" s="24">
        <f>2*ATAN(AM173)</f>
        <v>1.2309611590562459</v>
      </c>
      <c r="AM173" s="24">
        <f>SQRT((1+$AB$7)/(1-$AB$7))*TAN(AN173/2)</f>
        <v>0.70710808747395537</v>
      </c>
      <c r="AN173" s="136">
        <f>$AU173+$AB$7*SIN(AO173)</f>
        <v>0.957267429495404</v>
      </c>
      <c r="AO173" s="136">
        <f>$AU173+$AB$7*SIN(AP173)</f>
        <v>0.95726089515343815</v>
      </c>
      <c r="AP173" s="136">
        <f>$AU173+$AB$7*SIN(AQ173)</f>
        <v>0.95722306603855078</v>
      </c>
      <c r="AQ173" s="136">
        <f>$AU173+$AB$7*SIN(AR173)</f>
        <v>0.95700410273811909</v>
      </c>
      <c r="AR173" s="136">
        <f>$AU173+$AB$7*SIN(AS173)</f>
        <v>0.95573802875830838</v>
      </c>
      <c r="AS173" s="136">
        <f>$AU173+$AB$7*SIN(AT173)</f>
        <v>0.94846139762994652</v>
      </c>
      <c r="AT173" s="136">
        <f>$AU173+$AB$7*SIN(AU173)</f>
        <v>0.90798286492192437</v>
      </c>
      <c r="AU173" s="136">
        <f>RADIANS($AB$9)+$AB$18*(F173-AB$15)</f>
        <v>0.7119821597489695</v>
      </c>
      <c r="AV173" s="136"/>
      <c r="AW173" s="24">
        <f t="shared" si="170"/>
        <v>12180.5</v>
      </c>
      <c r="AX173" s="136">
        <f t="shared" si="171"/>
        <v>2.5979341359089886E-4</v>
      </c>
      <c r="AY173" s="136">
        <f t="shared" si="172"/>
        <v>7.0525658605873759E-4</v>
      </c>
      <c r="AZ173" s="136">
        <f t="shared" si="182"/>
        <v>7.0525658605873759E-4</v>
      </c>
      <c r="BA173" s="136"/>
      <c r="BB173" s="136">
        <f t="shared" si="173"/>
        <v>6.7492617745211833E-9</v>
      </c>
      <c r="BC173" s="24"/>
      <c r="BD173" s="203"/>
      <c r="BE173" s="24">
        <f t="shared" si="174"/>
        <v>3.2805946426839238E-3</v>
      </c>
      <c r="BF173" s="24">
        <f t="shared" si="175"/>
        <v>1.0999991579808717</v>
      </c>
      <c r="BG173" s="24">
        <f t="shared" si="176"/>
        <v>0.59821791650688916</v>
      </c>
      <c r="BH173" s="24">
        <f t="shared" si="177"/>
        <v>0.28284301017192676</v>
      </c>
      <c r="BI173" s="24">
        <f t="shared" si="178"/>
        <v>1.2309623943263854</v>
      </c>
      <c r="BJ173" s="24">
        <f t="shared" si="179"/>
        <v>0.70710901392810566</v>
      </c>
      <c r="BK173" s="136">
        <f t="shared" si="184"/>
        <v>0.95726850074388148</v>
      </c>
      <c r="BL173" s="136">
        <f t="shared" si="184"/>
        <v>0.9572670971013727</v>
      </c>
      <c r="BM173" s="136">
        <f t="shared" si="184"/>
        <v>0.95725897078329991</v>
      </c>
      <c r="BN173" s="136">
        <f t="shared" si="184"/>
        <v>0.95721192571432401</v>
      </c>
      <c r="BO173" s="136">
        <f t="shared" si="184"/>
        <v>0.95693963304233953</v>
      </c>
      <c r="BP173" s="136">
        <f t="shared" si="184"/>
        <v>0.95536568891348406</v>
      </c>
      <c r="BQ173" s="136">
        <f t="shared" si="184"/>
        <v>0.94633543186317692</v>
      </c>
      <c r="BR173" s="136">
        <f t="shared" si="180"/>
        <v>-4.0381424549580727</v>
      </c>
      <c r="BS173" s="136"/>
      <c r="BT173" s="24"/>
      <c r="BU173" s="136"/>
      <c r="BV173" s="24"/>
      <c r="BW173" s="24"/>
      <c r="BX173" s="24"/>
      <c r="BY173" s="24"/>
      <c r="BZ173" s="24"/>
      <c r="CA173" s="24"/>
      <c r="CB173" s="24"/>
      <c r="CC173" s="24"/>
      <c r="CD173" s="24"/>
      <c r="CE173" s="24"/>
      <c r="CF173" s="24"/>
      <c r="CG173" s="24"/>
      <c r="CH173" s="24"/>
      <c r="CI173" s="24"/>
      <c r="CK173" s="24"/>
      <c r="CL173" s="136"/>
      <c r="CM173" s="24"/>
      <c r="CN173" s="24"/>
      <c r="CO173" s="24"/>
      <c r="CP173" s="24"/>
      <c r="CQ173" s="24"/>
      <c r="CR173" s="24"/>
      <c r="CS173" s="24"/>
      <c r="CT173" s="24"/>
      <c r="CU173" s="24"/>
      <c r="CV173" s="24"/>
      <c r="CW173" s="24"/>
      <c r="CX173" s="24"/>
      <c r="CY173" s="24"/>
      <c r="CZ173" s="24"/>
    </row>
    <row r="174" spans="1:104" s="129" customFormat="1" ht="12.95" customHeight="1" x14ac:dyDescent="0.2">
      <c r="A174" s="206" t="s">
        <v>481</v>
      </c>
      <c r="B174" s="207"/>
      <c r="C174" s="208">
        <v>42916.375</v>
      </c>
      <c r="D174" s="208"/>
      <c r="E174" s="129">
        <f>(C174-C$7)/C$8</f>
        <v>12193.000595333659</v>
      </c>
      <c r="F174" s="199">
        <f>ROUND(2*E174,0)/2</f>
        <v>12193</v>
      </c>
      <c r="G174" s="130">
        <f>C174-(C$7+F174*C$8)</f>
        <v>1.4129999908618629E-4</v>
      </c>
      <c r="K174" s="199"/>
      <c r="O174" s="199"/>
      <c r="P174" s="199">
        <f>+D$11+D$12*F174+D$13*F174^2</f>
        <v>-3.0315202040930253E-3</v>
      </c>
      <c r="Q174" s="201">
        <f>+C174-15018.5</f>
        <v>27897.875</v>
      </c>
      <c r="R174" s="129">
        <f>C174-(C$7+F174*C$8)</f>
        <v>1.4129999908618629E-4</v>
      </c>
      <c r="S174" s="131"/>
      <c r="U174" s="202">
        <f>+$C174-15018.5</f>
        <v>27897.875</v>
      </c>
      <c r="Z174" s="24">
        <f>$F174</f>
        <v>12193</v>
      </c>
      <c r="AA174" s="136">
        <f>AB$3+AB$4*Z174+AB$5*Z174^2+AH174</f>
        <v>2.6656519307032001E-4</v>
      </c>
      <c r="AB174" s="136"/>
      <c r="AC174" s="136">
        <f>IF(S174&gt;0,G174-AA174,-9999)</f>
        <v>-9999</v>
      </c>
      <c r="AD174" s="136"/>
      <c r="AE174" s="136">
        <f>+(G174-AA174)^2*$S174</f>
        <v>0</v>
      </c>
      <c r="AF174" s="24"/>
      <c r="AG174" s="203"/>
      <c r="AH174" s="24">
        <f>$AB$6*($AB$11/AI174*AJ174+$AB$12)</f>
        <v>3.2980853971633453E-3</v>
      </c>
      <c r="AI174" s="24">
        <f>1+$AB$7*COS(AL174)</f>
        <v>1.0993727919872591</v>
      </c>
      <c r="AJ174" s="24">
        <f>SIN(AL174+RADIANS($AB$9))</f>
        <v>0.59999033832122506</v>
      </c>
      <c r="AK174" s="24">
        <f>$AB$7*SIN(AL174)</f>
        <v>0.28306368225658501</v>
      </c>
      <c r="AL174" s="24">
        <f>2*ATAN(AM174)</f>
        <v>1.2331760657538808</v>
      </c>
      <c r="AM174" s="24">
        <f>SQRT((1+$AB$7)/(1-$AB$7))*TAN(AN174/2)</f>
        <v>0.7087705720964973</v>
      </c>
      <c r="AN174" s="136">
        <f>$AU174+$AB$7*SIN(AO174)</f>
        <v>0.95918878342521308</v>
      </c>
      <c r="AO174" s="136">
        <f>$AU174+$AB$7*SIN(AP174)</f>
        <v>0.95918233719954171</v>
      </c>
      <c r="AP174" s="136">
        <f>$AU174+$AB$7*SIN(AQ174)</f>
        <v>0.95914491603232355</v>
      </c>
      <c r="AQ174" s="136">
        <f>$AU174+$AB$7*SIN(AR174)</f>
        <v>0.95892772077738686</v>
      </c>
      <c r="AR174" s="136">
        <f>$AU174+$AB$7*SIN(AS174)</f>
        <v>0.9576684280143557</v>
      </c>
      <c r="AS174" s="136">
        <f>$AU174+$AB$7*SIN(AT174)</f>
        <v>0.95041098168125349</v>
      </c>
      <c r="AT174" s="136">
        <f>$AU174+$AB$7*SIN(AU174)</f>
        <v>0.9099336393819637</v>
      </c>
      <c r="AU174" s="136">
        <f>RADIANS($AB$9)+$AB$18*(F174-AB$15)</f>
        <v>0.71357207885994978</v>
      </c>
      <c r="AV174" s="136"/>
      <c r="AW174" s="24">
        <f t="shared" si="170"/>
        <v>12193</v>
      </c>
      <c r="AX174" s="136">
        <f t="shared" si="171"/>
        <v>2.6657454718432422E-4</v>
      </c>
      <c r="AY174" s="136">
        <f t="shared" si="172"/>
        <v>-1.2527454809813793E-4</v>
      </c>
      <c r="AZ174" s="136">
        <f t="shared" si="182"/>
        <v>-1.2527454809813793E-4</v>
      </c>
      <c r="BA174" s="136"/>
      <c r="BB174" s="136">
        <f t="shared" si="173"/>
        <v>0</v>
      </c>
      <c r="BC174" s="24"/>
      <c r="BD174" s="203"/>
      <c r="BE174" s="24">
        <f t="shared" si="174"/>
        <v>3.2980947512773495E-3</v>
      </c>
      <c r="BF174" s="24">
        <f t="shared" si="175"/>
        <v>1.0993724568531966</v>
      </c>
      <c r="BG174" s="24">
        <f t="shared" si="176"/>
        <v>0.59999128549149272</v>
      </c>
      <c r="BH174" s="24">
        <f t="shared" si="177"/>
        <v>0.28306379990906566</v>
      </c>
      <c r="BI174" s="24">
        <f t="shared" si="178"/>
        <v>1.2331772497065168</v>
      </c>
      <c r="BJ174" s="24">
        <f t="shared" si="179"/>
        <v>0.7087714614558801</v>
      </c>
      <c r="BK174" s="136">
        <f t="shared" si="184"/>
        <v>0.95918981075553478</v>
      </c>
      <c r="BL174" s="136">
        <f t="shared" si="184"/>
        <v>0.95918830116835352</v>
      </c>
      <c r="BM174" s="136">
        <f t="shared" si="184"/>
        <v>0.95917953756748719</v>
      </c>
      <c r="BN174" s="136">
        <f t="shared" si="184"/>
        <v>0.95912866443083422</v>
      </c>
      <c r="BO174" s="136">
        <f t="shared" si="184"/>
        <v>0.95883341620180573</v>
      </c>
      <c r="BP174" s="136">
        <f t="shared" si="184"/>
        <v>0.95712235374312515</v>
      </c>
      <c r="BQ174" s="136">
        <f t="shared" si="184"/>
        <v>0.94728673046933043</v>
      </c>
      <c r="BR174" s="136">
        <f t="shared" si="180"/>
        <v>-4.0347399449898029</v>
      </c>
      <c r="BS174" s="136"/>
      <c r="BT174" s="24"/>
      <c r="BU174" s="136"/>
      <c r="BV174" s="24"/>
      <c r="BW174" s="24"/>
      <c r="BX174" s="24"/>
      <c r="BY174" s="24"/>
      <c r="BZ174" s="24"/>
      <c r="CA174" s="24"/>
      <c r="CB174" s="24"/>
      <c r="CC174" s="24"/>
      <c r="CD174" s="24"/>
      <c r="CE174" s="24"/>
      <c r="CF174" s="24"/>
      <c r="CG174" s="24"/>
      <c r="CH174" s="24"/>
      <c r="CI174" s="24"/>
      <c r="CK174" s="24"/>
      <c r="CL174" s="136"/>
      <c r="CM174" s="24"/>
      <c r="CN174" s="24"/>
      <c r="CO174" s="24"/>
      <c r="CP174" s="24"/>
      <c r="CQ174" s="24"/>
      <c r="CR174" s="24"/>
      <c r="CS174" s="24"/>
      <c r="CT174" s="24"/>
      <c r="CU174" s="24"/>
      <c r="CV174" s="24"/>
      <c r="CW174" s="24"/>
      <c r="CX174" s="24"/>
      <c r="CY174" s="24"/>
      <c r="CZ174" s="24"/>
    </row>
    <row r="175" spans="1:104" s="129" customFormat="1" ht="12.95" customHeight="1" x14ac:dyDescent="0.2">
      <c r="A175" s="206" t="s">
        <v>481</v>
      </c>
      <c r="B175" s="207"/>
      <c r="C175" s="208">
        <v>42916.394</v>
      </c>
      <c r="D175" s="208"/>
      <c r="E175" s="129">
        <f>(C175-C$7)/C$8</f>
        <v>12193.08064727473</v>
      </c>
      <c r="F175" s="199">
        <f>ROUND(2*E175,0)/2</f>
        <v>12193</v>
      </c>
      <c r="G175" s="130">
        <f>C175-(C$7+F175*C$8)</f>
        <v>1.9141299999319017E-2</v>
      </c>
      <c r="I175" s="129">
        <f>G175</f>
        <v>1.9141299999319017E-2</v>
      </c>
      <c r="K175" s="199"/>
      <c r="O175" s="199"/>
      <c r="P175" s="199">
        <f>+D$11+D$12*F175+D$13*F175^2</f>
        <v>-3.0315202040930253E-3</v>
      </c>
      <c r="Q175" s="201">
        <f>+C175-15018.5</f>
        <v>27897.894</v>
      </c>
      <c r="S175" s="131">
        <v>0.1</v>
      </c>
      <c r="U175" s="202">
        <f>+$C175-15018.5</f>
        <v>27897.894</v>
      </c>
      <c r="Z175" s="24">
        <f>$F175</f>
        <v>12193</v>
      </c>
      <c r="AA175" s="136">
        <f>AB$3+AB$4*Z175+AB$5*Z175^2+AH175</f>
        <v>2.6656519307032001E-4</v>
      </c>
      <c r="AB175" s="136">
        <f>+$G175-AH175</f>
        <v>1.584321460215567E-2</v>
      </c>
      <c r="AC175" s="136">
        <f>IF(S175&gt;0,G175-AA175,-9999)</f>
        <v>1.8874734806248697E-2</v>
      </c>
      <c r="AD175" s="136"/>
      <c r="AE175" s="136">
        <f>+(G175-AA175)^2*$S175</f>
        <v>3.5625561400621607E-5</v>
      </c>
      <c r="AF175" s="24"/>
      <c r="AG175" s="203"/>
      <c r="AH175" s="24">
        <f>$AB$6*($AB$11/AI175*AJ175+$AB$12)</f>
        <v>3.2980853971633453E-3</v>
      </c>
      <c r="AI175" s="24">
        <f>1+$AB$7*COS(AL175)</f>
        <v>1.0993727919872591</v>
      </c>
      <c r="AJ175" s="24">
        <f>SIN(AL175+RADIANS($AB$9))</f>
        <v>0.59999033832122506</v>
      </c>
      <c r="AK175" s="24">
        <f>$AB$7*SIN(AL175)</f>
        <v>0.28306368225658501</v>
      </c>
      <c r="AL175" s="24">
        <f>2*ATAN(AM175)</f>
        <v>1.2331760657538808</v>
      </c>
      <c r="AM175" s="24">
        <f>SQRT((1+$AB$7)/(1-$AB$7))*TAN(AN175/2)</f>
        <v>0.7087705720964973</v>
      </c>
      <c r="AN175" s="136">
        <f>$AU175+$AB$7*SIN(AO175)</f>
        <v>0.95918878342521308</v>
      </c>
      <c r="AO175" s="136">
        <f>$AU175+$AB$7*SIN(AP175)</f>
        <v>0.95918233719954171</v>
      </c>
      <c r="AP175" s="136">
        <f>$AU175+$AB$7*SIN(AQ175)</f>
        <v>0.95914491603232355</v>
      </c>
      <c r="AQ175" s="136">
        <f>$AU175+$AB$7*SIN(AR175)</f>
        <v>0.95892772077738686</v>
      </c>
      <c r="AR175" s="136">
        <f>$AU175+$AB$7*SIN(AS175)</f>
        <v>0.9576684280143557</v>
      </c>
      <c r="AS175" s="136">
        <f>$AU175+$AB$7*SIN(AT175)</f>
        <v>0.95041098168125349</v>
      </c>
      <c r="AT175" s="136">
        <f>$AU175+$AB$7*SIN(AU175)</f>
        <v>0.9099336393819637</v>
      </c>
      <c r="AU175" s="136">
        <f>RADIANS($AB$9)+$AB$18*(F175-AB$15)</f>
        <v>0.71357207885994978</v>
      </c>
      <c r="AV175" s="136"/>
      <c r="AW175" s="24">
        <f t="shared" si="170"/>
        <v>12193</v>
      </c>
      <c r="AX175" s="136">
        <f t="shared" si="171"/>
        <v>2.6657454718432422E-4</v>
      </c>
      <c r="AY175" s="136">
        <f t="shared" si="172"/>
        <v>1.8874725452134693E-2</v>
      </c>
      <c r="AZ175" s="136">
        <f t="shared" si="182"/>
        <v>1.8874725452134693E-2</v>
      </c>
      <c r="BA175" s="136"/>
      <c r="BB175" s="136">
        <f t="shared" si="173"/>
        <v>7.10619892065275E-9</v>
      </c>
      <c r="BC175" s="24"/>
      <c r="BD175" s="203"/>
      <c r="BE175" s="24">
        <f t="shared" si="174"/>
        <v>3.2980947512773495E-3</v>
      </c>
      <c r="BF175" s="24">
        <f t="shared" si="175"/>
        <v>1.0993724568531966</v>
      </c>
      <c r="BG175" s="24">
        <f t="shared" si="176"/>
        <v>0.59999128549149272</v>
      </c>
      <c r="BH175" s="24">
        <f t="shared" si="177"/>
        <v>0.28306379990906566</v>
      </c>
      <c r="BI175" s="24">
        <f t="shared" si="178"/>
        <v>1.2331772497065168</v>
      </c>
      <c r="BJ175" s="24">
        <f t="shared" si="179"/>
        <v>0.7087714614558801</v>
      </c>
      <c r="BK175" s="136">
        <f t="shared" si="184"/>
        <v>0.95918981075553478</v>
      </c>
      <c r="BL175" s="136">
        <f t="shared" si="184"/>
        <v>0.95918830116835352</v>
      </c>
      <c r="BM175" s="136">
        <f t="shared" si="184"/>
        <v>0.95917953756748719</v>
      </c>
      <c r="BN175" s="136">
        <f t="shared" si="184"/>
        <v>0.95912866443083422</v>
      </c>
      <c r="BO175" s="136">
        <f t="shared" si="184"/>
        <v>0.95883341620180573</v>
      </c>
      <c r="BP175" s="136">
        <f t="shared" si="184"/>
        <v>0.95712235374312515</v>
      </c>
      <c r="BQ175" s="136">
        <f t="shared" si="184"/>
        <v>0.94728673046933043</v>
      </c>
      <c r="BR175" s="136">
        <f t="shared" si="180"/>
        <v>-4.0347399449898029</v>
      </c>
      <c r="BS175" s="136"/>
      <c r="BT175" s="24"/>
      <c r="BU175" s="136"/>
      <c r="BV175" s="24"/>
      <c r="BW175" s="24"/>
      <c r="BX175" s="24"/>
      <c r="BY175" s="24"/>
      <c r="BZ175" s="24"/>
      <c r="CA175" s="24"/>
      <c r="CB175" s="24"/>
      <c r="CC175" s="24"/>
      <c r="CD175" s="24"/>
      <c r="CE175" s="24"/>
      <c r="CF175" s="24"/>
      <c r="CG175" s="24"/>
      <c r="CH175" s="24"/>
      <c r="CI175" s="24"/>
      <c r="CK175" s="24"/>
      <c r="CL175" s="136"/>
      <c r="CM175" s="24"/>
      <c r="CN175" s="24"/>
      <c r="CO175" s="24"/>
      <c r="CP175" s="24"/>
      <c r="CQ175" s="24"/>
      <c r="CR175" s="24"/>
      <c r="CS175" s="24"/>
      <c r="CT175" s="24"/>
      <c r="CU175" s="24"/>
      <c r="CV175" s="24"/>
      <c r="CW175" s="24"/>
      <c r="CX175" s="24"/>
      <c r="CY175" s="24"/>
      <c r="CZ175" s="24"/>
    </row>
    <row r="176" spans="1:104" s="129" customFormat="1" ht="12.95" customHeight="1" x14ac:dyDescent="0.2">
      <c r="A176" s="206" t="s">
        <v>577</v>
      </c>
      <c r="B176" s="64"/>
      <c r="C176" s="208">
        <v>42917.678999999996</v>
      </c>
      <c r="D176" s="208"/>
      <c r="E176" s="129">
        <f>(C176-C$7)/C$8</f>
        <v>12198.494686447077</v>
      </c>
      <c r="F176" s="199">
        <f>ROUND(2*E176,0)/2</f>
        <v>12198.5</v>
      </c>
      <c r="G176" s="130">
        <f>C176-(C$7+F176*C$8)</f>
        <v>-1.2611499987542629E-3</v>
      </c>
      <c r="I176" s="129">
        <f>G176</f>
        <v>-1.2611499987542629E-3</v>
      </c>
      <c r="K176" s="199"/>
      <c r="O176" s="199"/>
      <c r="P176" s="199">
        <f>+D$11+D$12*F176+D$13*F176^2</f>
        <v>-3.0362353650930252E-3</v>
      </c>
      <c r="Q176" s="201">
        <f>+C176-15018.5</f>
        <v>27899.178999999996</v>
      </c>
      <c r="S176" s="131">
        <v>0.1</v>
      </c>
      <c r="U176" s="202">
        <f>+$C176-15018.5</f>
        <v>27899.178999999996</v>
      </c>
      <c r="Z176" s="24">
        <f>$F176</f>
        <v>12198.5</v>
      </c>
      <c r="AA176" s="136">
        <f>AB$3+AB$4*Z176+AB$5*Z176^2+AH176</f>
        <v>2.6954324751154654E-4</v>
      </c>
      <c r="AB176" s="136">
        <f>+$G176-AH176</f>
        <v>-4.5669286113588347E-3</v>
      </c>
      <c r="AC176" s="136">
        <f>IF(S176&gt;0,G176-AA176,-9999)</f>
        <v>-1.5306932462658095E-3</v>
      </c>
      <c r="AD176" s="136"/>
      <c r="AE176" s="136">
        <f>+(G176-AA176)^2*$S176</f>
        <v>2.343021814163762E-7</v>
      </c>
      <c r="AF176" s="24"/>
      <c r="AG176" s="203"/>
      <c r="AH176" s="24">
        <f>$AB$6*($AB$11/AI176*AJ176+$AB$12)</f>
        <v>3.3057786126045718E-3</v>
      </c>
      <c r="AI176" s="24">
        <f>1+$AB$7*COS(AL176)</f>
        <v>1.0990971090245918</v>
      </c>
      <c r="AJ176" s="24">
        <f>SIN(AL176+RADIANS($AB$9))</f>
        <v>0.6007690682369955</v>
      </c>
      <c r="AK176" s="24">
        <f>$AB$7*SIN(AL176)</f>
        <v>0.28316031322021129</v>
      </c>
      <c r="AL176" s="24">
        <f>2*ATAN(AM176)</f>
        <v>1.2341498250543905</v>
      </c>
      <c r="AM176" s="24">
        <f>SQRT((1+$AB$7)/(1-$AB$7))*TAN(AN176/2)</f>
        <v>0.70950229108966922</v>
      </c>
      <c r="AN176" s="136">
        <f>$AU176+$AB$7*SIN(AO176)</f>
        <v>0.96003383221784444</v>
      </c>
      <c r="AO176" s="136">
        <f>$AU176+$AB$7*SIN(AP176)</f>
        <v>0.96002742450886402</v>
      </c>
      <c r="AP176" s="136">
        <f>$AU176+$AB$7*SIN(AQ176)</f>
        <v>0.95999018204298348</v>
      </c>
      <c r="AQ176" s="136">
        <f>$AU176+$AB$7*SIN(AR176)</f>
        <v>0.95977376303034356</v>
      </c>
      <c r="AR176" s="136">
        <f>$AU176+$AB$7*SIN(AS176)</f>
        <v>0.95851745508203934</v>
      </c>
      <c r="AS176" s="136">
        <f>$AU176+$AB$7*SIN(AT176)</f>
        <v>0.95126848430024413</v>
      </c>
      <c r="AT176" s="136">
        <f>$AU176+$AB$7*SIN(AU176)</f>
        <v>0.91079182294792993</v>
      </c>
      <c r="AU176" s="136">
        <f>RADIANS($AB$9)+$AB$18*(F176-AB$15)</f>
        <v>0.71427164326878056</v>
      </c>
      <c r="AV176" s="136"/>
      <c r="AW176" s="24">
        <f t="shared" si="170"/>
        <v>12198.5</v>
      </c>
      <c r="AX176" s="136">
        <f t="shared" si="171"/>
        <v>2.6955242570997568E-4</v>
      </c>
      <c r="AY176" s="136">
        <f t="shared" si="172"/>
        <v>-1.5307024244642386E-3</v>
      </c>
      <c r="AZ176" s="136">
        <f t="shared" si="182"/>
        <v>-1.5307024244642386E-3</v>
      </c>
      <c r="BA176" s="136"/>
      <c r="BB176" s="136">
        <f t="shared" si="173"/>
        <v>7.2658510206131953E-9</v>
      </c>
      <c r="BC176" s="24"/>
      <c r="BD176" s="203"/>
      <c r="BE176" s="24">
        <f t="shared" si="174"/>
        <v>3.3057877908030009E-3</v>
      </c>
      <c r="BF176" s="24">
        <f t="shared" si="175"/>
        <v>1.0990967800625597</v>
      </c>
      <c r="BG176" s="24">
        <f t="shared" si="176"/>
        <v>0.60076999696714983</v>
      </c>
      <c r="BH176" s="24">
        <f t="shared" si="177"/>
        <v>0.28316042834625149</v>
      </c>
      <c r="BI176" s="24">
        <f t="shared" si="178"/>
        <v>1.2341509868060543</v>
      </c>
      <c r="BJ176" s="24">
        <f t="shared" si="179"/>
        <v>0.70950316437497973</v>
      </c>
      <c r="BK176" s="136">
        <f t="shared" si="184"/>
        <v>0.96003484053695587</v>
      </c>
      <c r="BL176" s="136">
        <f t="shared" si="184"/>
        <v>0.96003328517548758</v>
      </c>
      <c r="BM176" s="136">
        <f t="shared" si="184"/>
        <v>0.96002424494780525</v>
      </c>
      <c r="BN176" s="136">
        <f t="shared" si="184"/>
        <v>0.9599717027421284</v>
      </c>
      <c r="BO176" s="136">
        <f t="shared" si="184"/>
        <v>0.95966640312096407</v>
      </c>
      <c r="BP176" s="136">
        <f t="shared" si="184"/>
        <v>0.95789506631495525</v>
      </c>
      <c r="BQ176" s="136">
        <f t="shared" si="184"/>
        <v>0.94770444424267464</v>
      </c>
      <c r="BR176" s="136">
        <f t="shared" si="180"/>
        <v>-4.0332428406037648</v>
      </c>
      <c r="BS176" s="136"/>
      <c r="BT176" s="24"/>
      <c r="BU176" s="136"/>
      <c r="BV176" s="24"/>
      <c r="BW176" s="24"/>
      <c r="BX176" s="24"/>
      <c r="BY176" s="24"/>
      <c r="BZ176" s="24"/>
      <c r="CA176" s="24"/>
      <c r="CB176" s="24"/>
      <c r="CC176" s="24"/>
      <c r="CD176" s="24"/>
      <c r="CE176" s="24"/>
      <c r="CF176" s="24"/>
      <c r="CG176" s="24"/>
      <c r="CH176" s="24"/>
      <c r="CI176" s="24"/>
      <c r="CK176" s="24"/>
      <c r="CL176" s="136"/>
      <c r="CM176" s="24"/>
      <c r="CN176" s="24"/>
      <c r="CO176" s="24"/>
      <c r="CP176" s="24"/>
      <c r="CQ176" s="24"/>
      <c r="CR176" s="24"/>
      <c r="CS176" s="24"/>
      <c r="CT176" s="24"/>
      <c r="CU176" s="24"/>
      <c r="CV176" s="24"/>
      <c r="CW176" s="24"/>
      <c r="CX176" s="24"/>
      <c r="CY176" s="24"/>
      <c r="CZ176" s="24"/>
    </row>
    <row r="177" spans="1:104" s="129" customFormat="1" ht="12.95" customHeight="1" x14ac:dyDescent="0.2">
      <c r="A177" s="206" t="s">
        <v>598</v>
      </c>
      <c r="B177" s="207"/>
      <c r="C177" s="208">
        <v>42920.642999999996</v>
      </c>
      <c r="D177" s="208">
        <v>4.0000000000000001E-3</v>
      </c>
      <c r="E177" s="129">
        <f>(C177-C$7)/C$8</f>
        <v>12210.982789253992</v>
      </c>
      <c r="F177" s="199">
        <f>ROUND(2*E177,0)/2</f>
        <v>12211</v>
      </c>
      <c r="G177" s="130">
        <f>C177-(C$7+F177*C$8)</f>
        <v>-4.0848999997251667E-3</v>
      </c>
      <c r="J177" s="199">
        <f>G177</f>
        <v>-4.0848999997251667E-3</v>
      </c>
      <c r="O177" s="199"/>
      <c r="P177" s="199">
        <f>+D$11+D$12*F177+D$13*F177^2</f>
        <v>-3.0469489400930254E-3</v>
      </c>
      <c r="Q177" s="201">
        <f>+C177-15018.5</f>
        <v>27902.142999999996</v>
      </c>
      <c r="S177" s="131">
        <v>0.3</v>
      </c>
      <c r="U177" s="202">
        <f>+$C177-15018.5</f>
        <v>27902.142999999996</v>
      </c>
      <c r="Z177" s="24">
        <f>$F177</f>
        <v>12211</v>
      </c>
      <c r="AA177" s="136">
        <f>AB$3+AB$4*Z177+AB$5*Z177^2+AH177</f>
        <v>2.7629829492639658E-4</v>
      </c>
      <c r="AB177" s="136">
        <f>+$G177-AH177</f>
        <v>-7.4081472347445887E-3</v>
      </c>
      <c r="AC177" s="136">
        <f>IF(S177&gt;0,G177-AA177,-9999)</f>
        <v>-4.3611982946515637E-3</v>
      </c>
      <c r="AD177" s="136"/>
      <c r="AE177" s="136">
        <f>+(G177-AA177)^2*$S177</f>
        <v>5.7060151695815122E-6</v>
      </c>
      <c r="AF177" s="24"/>
      <c r="AG177" s="203"/>
      <c r="AH177" s="24">
        <f>$AB$6*($AB$11/AI177*AJ177+$AB$12)</f>
        <v>3.323247235019422E-3</v>
      </c>
      <c r="AI177" s="24">
        <f>1+$AB$7*COS(AL177)</f>
        <v>1.0984707224091821</v>
      </c>
      <c r="AJ177" s="24">
        <f>SIN(AL177+RADIANS($AB$9))</f>
        <v>0.6025353399129455</v>
      </c>
      <c r="AK177" s="24">
        <f>$AB$7*SIN(AL177)</f>
        <v>0.28337875154678377</v>
      </c>
      <c r="AL177" s="24">
        <f>2*ATAN(AM177)</f>
        <v>1.2363610983773654</v>
      </c>
      <c r="AM177" s="24">
        <f>SQRT((1+$AB$7)/(1-$AB$7))*TAN(AN177/2)</f>
        <v>0.71116580368428539</v>
      </c>
      <c r="AN177" s="136">
        <f>$AU177+$AB$7*SIN(AO177)</f>
        <v>0.96195360939833641</v>
      </c>
      <c r="AO177" s="136">
        <f>$AU177+$AB$7*SIN(AP177)</f>
        <v>0.96194728864991697</v>
      </c>
      <c r="AP177" s="136">
        <f>$AU177+$AB$7*SIN(AQ177)</f>
        <v>0.96191045051065849</v>
      </c>
      <c r="AQ177" s="136">
        <f>$AU177+$AB$7*SIN(AR177)</f>
        <v>0.96169579178302445</v>
      </c>
      <c r="AR177" s="136">
        <f>$AU177+$AB$7*SIN(AS177)</f>
        <v>0.96044626975810277</v>
      </c>
      <c r="AS177" s="136">
        <f>$AU177+$AB$7*SIN(AT177)</f>
        <v>0.95321663893144204</v>
      </c>
      <c r="AT177" s="136">
        <f>$AU177+$AB$7*SIN(AU177)</f>
        <v>0.91274188234500242</v>
      </c>
      <c r="AU177" s="136">
        <f>RADIANS($AB$9)+$AB$18*(F177-AB$15)</f>
        <v>0.71586156237976084</v>
      </c>
      <c r="AV177" s="136"/>
      <c r="AW177" s="24">
        <f t="shared" si="170"/>
        <v>12211</v>
      </c>
      <c r="AX177" s="136">
        <f t="shared" si="171"/>
        <v>2.7630708008166997E-4</v>
      </c>
      <c r="AY177" s="136">
        <f t="shared" si="172"/>
        <v>-4.3612070798068371E-3</v>
      </c>
      <c r="AZ177" s="136">
        <f t="shared" si="182"/>
        <v>-4.3612070798068371E-3</v>
      </c>
      <c r="BA177" s="136"/>
      <c r="BB177" s="136">
        <f t="shared" si="173"/>
        <v>2.2903680750977514E-8</v>
      </c>
      <c r="BC177" s="24"/>
      <c r="BD177" s="203"/>
      <c r="BE177" s="24">
        <f t="shared" si="174"/>
        <v>3.3232560201746954E-3</v>
      </c>
      <c r="BF177" s="24">
        <f t="shared" si="175"/>
        <v>1.0984704072508518</v>
      </c>
      <c r="BG177" s="24">
        <f t="shared" si="176"/>
        <v>0.60253622750684777</v>
      </c>
      <c r="BH177" s="24">
        <f t="shared" si="177"/>
        <v>0.28337886106033278</v>
      </c>
      <c r="BI177" s="24">
        <f t="shared" si="178"/>
        <v>1.2363622105223926</v>
      </c>
      <c r="BJ177" s="24">
        <f t="shared" si="179"/>
        <v>0.71116664099458538</v>
      </c>
      <c r="BK177" s="136">
        <f t="shared" si="184"/>
        <v>0.9619545752127816</v>
      </c>
      <c r="BL177" s="136">
        <f t="shared" si="184"/>
        <v>0.96195291771284186</v>
      </c>
      <c r="BM177" s="136">
        <f t="shared" si="184"/>
        <v>0.96194325732255503</v>
      </c>
      <c r="BN177" s="136">
        <f t="shared" si="184"/>
        <v>0.96188695642988731</v>
      </c>
      <c r="BO177" s="136">
        <f t="shared" si="184"/>
        <v>0.96155892442226121</v>
      </c>
      <c r="BP177" s="136">
        <f t="shared" si="184"/>
        <v>0.95965073312857785</v>
      </c>
      <c r="BQ177" s="136">
        <f t="shared" si="184"/>
        <v>0.94865184894903032</v>
      </c>
      <c r="BR177" s="136">
        <f t="shared" si="180"/>
        <v>-4.0298403306354951</v>
      </c>
      <c r="BS177" s="136"/>
      <c r="BT177" s="24"/>
      <c r="BU177" s="136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K177" s="24"/>
      <c r="CL177" s="136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</row>
    <row r="178" spans="1:104" s="129" customFormat="1" ht="12.95" customHeight="1" x14ac:dyDescent="0.2">
      <c r="A178" s="206" t="s">
        <v>598</v>
      </c>
      <c r="B178" s="207"/>
      <c r="C178" s="208">
        <v>42922.665000000001</v>
      </c>
      <c r="D178" s="208">
        <v>4.0000000000000001E-3</v>
      </c>
      <c r="E178" s="129">
        <f>(C178-C$7)/C$8</f>
        <v>12219.50200108788</v>
      </c>
      <c r="F178" s="199">
        <f>ROUND(2*E178,0)/2</f>
        <v>12219.5</v>
      </c>
      <c r="G178" s="130">
        <f>C178-(C$7+F178*C$8)</f>
        <v>4.7495000035269186E-4</v>
      </c>
      <c r="J178" s="199">
        <f>G178</f>
        <v>4.7495000035269186E-4</v>
      </c>
      <c r="O178" s="199"/>
      <c r="P178" s="199">
        <f>+D$11+D$12*F178+D$13*F178^2</f>
        <v>-3.0542320290930253E-3</v>
      </c>
      <c r="Q178" s="201">
        <f>+C178-15018.5</f>
        <v>27904.165000000001</v>
      </c>
      <c r="S178" s="131">
        <v>0.3</v>
      </c>
      <c r="U178" s="202">
        <f>+$C178-15018.5</f>
        <v>27904.165000000001</v>
      </c>
      <c r="Z178" s="24">
        <f>$F178</f>
        <v>12219.5</v>
      </c>
      <c r="AA178" s="136">
        <f>AB$3+AB$4*Z178+AB$5*Z178^2+AH178</f>
        <v>2.8088119299505242E-4</v>
      </c>
      <c r="AB178" s="136">
        <f>+$G178-AH178</f>
        <v>-2.8601632217353859E-3</v>
      </c>
      <c r="AC178" s="136">
        <f>IF(S178&gt;0,G178-AA178,-9999)</f>
        <v>1.9406880735763944E-4</v>
      </c>
      <c r="AD178" s="136"/>
      <c r="AE178" s="136">
        <f>+(G178-AA178)^2*$S178</f>
        <v>1.1298810596764971E-8</v>
      </c>
      <c r="AF178" s="24"/>
      <c r="AG178" s="203"/>
      <c r="AH178" s="24">
        <f>$AB$6*($AB$11/AI178*AJ178+$AB$12)</f>
        <v>3.3351132220880778E-3</v>
      </c>
      <c r="AI178" s="24">
        <f>1+$AB$7*COS(AL178)</f>
        <v>1.0980449124964662</v>
      </c>
      <c r="AJ178" s="24">
        <f>SIN(AL178+RADIANS($AB$9))</f>
        <v>0.60373357455469157</v>
      </c>
      <c r="AK178" s="24">
        <f>$AB$7*SIN(AL178)</f>
        <v>0.28352635703503876</v>
      </c>
      <c r="AL178" s="24">
        <f>2*ATAN(AM178)</f>
        <v>1.2378633245037256</v>
      </c>
      <c r="AM178" s="24">
        <f>SQRT((1+$AB$7)/(1-$AB$7))*TAN(AN178/2)</f>
        <v>0.71229740196103097</v>
      </c>
      <c r="AN178" s="136">
        <f>$AU178+$AB$7*SIN(AO178)</f>
        <v>0.96325843269428379</v>
      </c>
      <c r="AO178" s="136">
        <f>$AU178+$AB$7*SIN(AP178)</f>
        <v>0.9632521706217021</v>
      </c>
      <c r="AP178" s="136">
        <f>$AU178+$AB$7*SIN(AQ178)</f>
        <v>0.96321560598339917</v>
      </c>
      <c r="AQ178" s="136">
        <f>$AU178+$AB$7*SIN(AR178)</f>
        <v>0.96300214112421167</v>
      </c>
      <c r="AR178" s="136">
        <f>$AU178+$AB$7*SIN(AS178)</f>
        <v>0.96175723517785694</v>
      </c>
      <c r="AS178" s="136">
        <f>$AU178+$AB$7*SIN(AT178)</f>
        <v>0.95454081654237655</v>
      </c>
      <c r="AT178" s="136">
        <f>$AU178+$AB$7*SIN(AU178)</f>
        <v>0.91406763851424633</v>
      </c>
      <c r="AU178" s="136">
        <f>RADIANS($AB$9)+$AB$18*(F178-AB$15)</f>
        <v>0.71694270737522725</v>
      </c>
      <c r="AV178" s="136"/>
      <c r="AW178" s="24">
        <f t="shared" si="170"/>
        <v>12219.5</v>
      </c>
      <c r="AX178" s="136">
        <f t="shared" si="171"/>
        <v>2.8088971619057504E-4</v>
      </c>
      <c r="AY178" s="136">
        <f t="shared" si="172"/>
        <v>1.9406028416211682E-4</v>
      </c>
      <c r="AZ178" s="136">
        <f t="shared" si="182"/>
        <v>1.9406028416211682E-4</v>
      </c>
      <c r="BA178" s="136"/>
      <c r="BB178" s="136">
        <f t="shared" si="173"/>
        <v>2.3669709798486537E-8</v>
      </c>
      <c r="BC178" s="24"/>
      <c r="BD178" s="203"/>
      <c r="BE178" s="24">
        <f t="shared" si="174"/>
        <v>3.3351217452836004E-3</v>
      </c>
      <c r="BF178" s="24">
        <f t="shared" si="175"/>
        <v>1.0980446065488849</v>
      </c>
      <c r="BG178" s="24">
        <f t="shared" si="176"/>
        <v>0.60373443478170685</v>
      </c>
      <c r="BH178" s="24">
        <f t="shared" si="177"/>
        <v>0.28352646283314431</v>
      </c>
      <c r="BI178" s="24">
        <f t="shared" si="178"/>
        <v>1.2378644035833832</v>
      </c>
      <c r="BJ178" s="24">
        <f t="shared" si="179"/>
        <v>0.7122982152461943</v>
      </c>
      <c r="BK178" s="136">
        <f t="shared" si="184"/>
        <v>0.96325937015733143</v>
      </c>
      <c r="BL178" s="136">
        <f t="shared" si="184"/>
        <v>0.96325764469328157</v>
      </c>
      <c r="BM178" s="136">
        <f t="shared" si="184"/>
        <v>0.963247569328193</v>
      </c>
      <c r="BN178" s="136">
        <f t="shared" si="184"/>
        <v>0.96318873996471399</v>
      </c>
      <c r="BO178" s="136">
        <f t="shared" si="184"/>
        <v>0.96284533867660471</v>
      </c>
      <c r="BP178" s="136">
        <f t="shared" si="184"/>
        <v>0.96084419260446241</v>
      </c>
      <c r="BQ178" s="136">
        <f t="shared" si="184"/>
        <v>0.94929454429499294</v>
      </c>
      <c r="BR178" s="136">
        <f t="shared" si="180"/>
        <v>-4.0275266238570717</v>
      </c>
      <c r="BS178" s="136"/>
      <c r="BT178" s="24"/>
      <c r="BU178" s="136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K178" s="24"/>
      <c r="CL178" s="136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</row>
    <row r="179" spans="1:104" s="129" customFormat="1" ht="12.95" customHeight="1" x14ac:dyDescent="0.2">
      <c r="A179" s="206" t="s">
        <v>481</v>
      </c>
      <c r="B179" s="207" t="s">
        <v>646</v>
      </c>
      <c r="C179" s="208">
        <v>42923.370999999999</v>
      </c>
      <c r="D179" s="208"/>
      <c r="E179" s="129">
        <f>(C179-C$7)/C$8</f>
        <v>12222.476562687631</v>
      </c>
      <c r="F179" s="199">
        <f>ROUND(2*E179,0)/2</f>
        <v>12222.5</v>
      </c>
      <c r="G179" s="130">
        <f>C179-(C$7+F179*C$8)</f>
        <v>-5.5627499968977645E-3</v>
      </c>
      <c r="J179" s="199"/>
      <c r="O179" s="199"/>
      <c r="P179" s="199">
        <f>+D$11+D$12*F179+D$13*F179^2</f>
        <v>-3.0568021170930258E-3</v>
      </c>
      <c r="Q179" s="201">
        <f>+C179-15018.5</f>
        <v>27904.870999999999</v>
      </c>
      <c r="R179" s="129">
        <f>C179-(C$7+F179*C$8)</f>
        <v>-5.5627499968977645E-3</v>
      </c>
      <c r="S179" s="131"/>
      <c r="U179" s="202">
        <f>+$C179-15018.5</f>
        <v>27904.870999999999</v>
      </c>
      <c r="Z179" s="24">
        <f>$F179</f>
        <v>12222.5</v>
      </c>
      <c r="AA179" s="136">
        <f>AB$3+AB$4*Z179+AB$5*Z179^2+AH179</f>
        <v>2.8249664761695022E-4</v>
      </c>
      <c r="AB179" s="136"/>
      <c r="AC179" s="136">
        <f>IF(S179&gt;0,G179-AA179,-9999)</f>
        <v>-9999</v>
      </c>
      <c r="AD179" s="136"/>
      <c r="AE179" s="136">
        <f>+(G179-AA179)^2*$S179</f>
        <v>0</v>
      </c>
      <c r="AF179" s="24"/>
      <c r="AG179" s="203"/>
      <c r="AH179" s="24">
        <f>$AB$6*($AB$11/AI179*AJ179+$AB$12)</f>
        <v>3.339298764709976E-3</v>
      </c>
      <c r="AI179" s="24">
        <f>1+$AB$7*COS(AL179)</f>
        <v>1.0978946526325388</v>
      </c>
      <c r="AJ179" s="24">
        <f>SIN(AL179+RADIANS($AB$9))</f>
        <v>0.60415593414255098</v>
      </c>
      <c r="AK179" s="24">
        <f>$AB$7*SIN(AL179)</f>
        <v>0.28357827312041123</v>
      </c>
      <c r="AL179" s="24">
        <f>2*ATAN(AM179)</f>
        <v>1.2383932438604759</v>
      </c>
      <c r="AM179" s="24">
        <f>SQRT((1+$AB$7)/(1-$AB$7))*TAN(AN179/2)</f>
        <v>0.71269686899336038</v>
      </c>
      <c r="AN179" s="136">
        <f>$AU179+$AB$7*SIN(AO179)</f>
        <v>0.96371883775802458</v>
      </c>
      <c r="AO179" s="136">
        <f>$AU179+$AB$7*SIN(AP179)</f>
        <v>0.96371259630629491</v>
      </c>
      <c r="AP179" s="136">
        <f>$AU179+$AB$7*SIN(AQ179)</f>
        <v>0.96367612791868729</v>
      </c>
      <c r="AQ179" s="136">
        <f>$AU179+$AB$7*SIN(AR179)</f>
        <v>0.96346308381560486</v>
      </c>
      <c r="AR179" s="136">
        <f>$AU179+$AB$7*SIN(AS179)</f>
        <v>0.9622198073685293</v>
      </c>
      <c r="AS179" s="136">
        <f>$AU179+$AB$7*SIN(AT179)</f>
        <v>0.95500806359497403</v>
      </c>
      <c r="AT179" s="136">
        <f>$AU179+$AB$7*SIN(AU179)</f>
        <v>0.91453549745864171</v>
      </c>
      <c r="AU179" s="136">
        <f>RADIANS($AB$9)+$AB$18*(F179-AB$15)</f>
        <v>0.71732428796186287</v>
      </c>
      <c r="AV179" s="136"/>
      <c r="AW179" s="24">
        <f t="shared" si="170"/>
        <v>12222.5</v>
      </c>
      <c r="AX179" s="136">
        <f t="shared" si="171"/>
        <v>2.8250507937233309E-4</v>
      </c>
      <c r="AY179" s="136">
        <f t="shared" si="172"/>
        <v>-5.8452550762700976E-3</v>
      </c>
      <c r="AZ179" s="136">
        <f t="shared" si="182"/>
        <v>-5.8452550762700976E-3</v>
      </c>
      <c r="BA179" s="136"/>
      <c r="BB179" s="136">
        <f t="shared" si="173"/>
        <v>0</v>
      </c>
      <c r="BC179" s="24"/>
      <c r="BD179" s="203"/>
      <c r="BE179" s="24">
        <f t="shared" si="174"/>
        <v>3.3393071964653589E-3</v>
      </c>
      <c r="BF179" s="24">
        <f t="shared" si="175"/>
        <v>1.097894349902127</v>
      </c>
      <c r="BG179" s="24">
        <f t="shared" si="176"/>
        <v>0.60415678482643065</v>
      </c>
      <c r="BH179" s="24">
        <f t="shared" si="177"/>
        <v>0.28357837762643318</v>
      </c>
      <c r="BI179" s="24">
        <f t="shared" si="178"/>
        <v>1.2383943113976776</v>
      </c>
      <c r="BJ179" s="24">
        <f t="shared" si="179"/>
        <v>0.71269767388299698</v>
      </c>
      <c r="BK179" s="136">
        <f t="shared" si="184"/>
        <v>0.9637197653203583</v>
      </c>
      <c r="BL179" s="136">
        <f t="shared" si="184"/>
        <v>0.96371801615477992</v>
      </c>
      <c r="BM179" s="136">
        <f t="shared" si="184"/>
        <v>0.96370779562371245</v>
      </c>
      <c r="BN179" s="136">
        <f t="shared" si="184"/>
        <v>0.96364807915204298</v>
      </c>
      <c r="BO179" s="136">
        <f t="shared" si="184"/>
        <v>0.96329927058770015</v>
      </c>
      <c r="BP179" s="136">
        <f t="shared" si="184"/>
        <v>0.9612653376662611</v>
      </c>
      <c r="BQ179" s="136">
        <f t="shared" si="184"/>
        <v>0.94952108085460352</v>
      </c>
      <c r="BR179" s="136">
        <f t="shared" si="180"/>
        <v>-4.0267100214646865</v>
      </c>
      <c r="BS179" s="136"/>
      <c r="BT179" s="24"/>
      <c r="BU179" s="136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K179" s="24"/>
      <c r="CL179" s="136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</row>
    <row r="180" spans="1:104" s="129" customFormat="1" ht="12.95" customHeight="1" x14ac:dyDescent="0.2">
      <c r="A180" s="206" t="s">
        <v>598</v>
      </c>
      <c r="B180" s="207"/>
      <c r="C180" s="208">
        <v>42925.637999999999</v>
      </c>
      <c r="D180" s="208">
        <v>4.0000000000000001E-3</v>
      </c>
      <c r="E180" s="129">
        <f>(C180-C$7)/C$8</f>
        <v>12232.028023235294</v>
      </c>
      <c r="F180" s="199">
        <f>ROUND(2*E180,0)/2</f>
        <v>12232</v>
      </c>
      <c r="G180" s="130">
        <f>C180-(C$7+F180*C$8)</f>
        <v>6.6512000048533082E-3</v>
      </c>
      <c r="J180" s="199">
        <f>G180</f>
        <v>6.6512000048533082E-3</v>
      </c>
      <c r="O180" s="199"/>
      <c r="P180" s="199">
        <f>+D$11+D$12*F180+D$13*F180^2</f>
        <v>-3.064939304093026E-3</v>
      </c>
      <c r="Q180" s="201">
        <f>+C180-15018.5</f>
        <v>27907.137999999999</v>
      </c>
      <c r="S180" s="131">
        <v>0.3</v>
      </c>
      <c r="U180" s="202">
        <f>+$C180-15018.5</f>
        <v>27907.137999999999</v>
      </c>
      <c r="Z180" s="24">
        <f>$F180</f>
        <v>12232</v>
      </c>
      <c r="AA180" s="136">
        <f>AB$3+AB$4*Z180+AB$5*Z180^2+AH180</f>
        <v>2.8760522788089538E-4</v>
      </c>
      <c r="AB180" s="136">
        <f>+$G180-AH180</f>
        <v>3.2986554728793869E-3</v>
      </c>
      <c r="AC180" s="136">
        <f>IF(S180&gt;0,G180-AA180,-9999)</f>
        <v>6.3635947769724128E-3</v>
      </c>
      <c r="AD180" s="136"/>
      <c r="AE180" s="136">
        <f>+(G180-AA180)^2*$S180</f>
        <v>1.2148601545653172E-5</v>
      </c>
      <c r="AF180" s="24"/>
      <c r="AG180" s="203"/>
      <c r="AH180" s="24">
        <f>$AB$6*($AB$11/AI180*AJ180+$AB$12)</f>
        <v>3.3525445319739213E-3</v>
      </c>
      <c r="AI180" s="24">
        <f>1+$AB$7*COS(AL180)</f>
        <v>1.0974189200332634</v>
      </c>
      <c r="AJ180" s="24">
        <f>SIN(AL180+RADIANS($AB$9))</f>
        <v>0.60549152494348546</v>
      </c>
      <c r="AK180" s="24">
        <f>$AB$7*SIN(AL180)</f>
        <v>0.28374205542984399</v>
      </c>
      <c r="AL180" s="24">
        <f>2*ATAN(AM180)</f>
        <v>1.240070365105125</v>
      </c>
      <c r="AM180" s="24">
        <f>SQRT((1+$AB$7)/(1-$AB$7))*TAN(AN180/2)</f>
        <v>0.71396212189921726</v>
      </c>
      <c r="AN180" s="136">
        <f>$AU180+$AB$7*SIN(AO180)</f>
        <v>0.96517637139914125</v>
      </c>
      <c r="AO180" s="136">
        <f>$AU180+$AB$7*SIN(AP180)</f>
        <v>0.96517019494335166</v>
      </c>
      <c r="AP180" s="136">
        <f>$AU180+$AB$7*SIN(AQ180)</f>
        <v>0.96513403038760337</v>
      </c>
      <c r="AQ180" s="136">
        <f>$AU180+$AB$7*SIN(AR180)</f>
        <v>0.96492231656643657</v>
      </c>
      <c r="AR180" s="136">
        <f>$AU180+$AB$7*SIN(AS180)</f>
        <v>0.96368420114409725</v>
      </c>
      <c r="AS180" s="136">
        <f>$AU180+$AB$7*SIN(AT180)</f>
        <v>0.95648730131787485</v>
      </c>
      <c r="AT180" s="136">
        <f>$AU180+$AB$7*SIN(AU180)</f>
        <v>0.91601686128553694</v>
      </c>
      <c r="AU180" s="136">
        <f>RADIANS($AB$9)+$AB$18*(F180-AB$15)</f>
        <v>0.71853262648620753</v>
      </c>
      <c r="AV180" s="136"/>
      <c r="AW180" s="24">
        <f t="shared" si="170"/>
        <v>12232</v>
      </c>
      <c r="AX180" s="136">
        <f t="shared" si="171"/>
        <v>2.8761337354385593E-4</v>
      </c>
      <c r="AY180" s="136">
        <f t="shared" si="172"/>
        <v>6.3635866313094518E-3</v>
      </c>
      <c r="AZ180" s="136">
        <f t="shared" si="182"/>
        <v>6.3635866313094518E-3</v>
      </c>
      <c r="BA180" s="136"/>
      <c r="BB180" s="136">
        <f t="shared" si="173"/>
        <v>2.4816435792383283E-8</v>
      </c>
      <c r="BC180" s="24"/>
      <c r="BD180" s="203"/>
      <c r="BE180" s="24">
        <f t="shared" si="174"/>
        <v>3.3525526776368819E-3</v>
      </c>
      <c r="BF180" s="24">
        <f t="shared" si="175"/>
        <v>1.0974186273754838</v>
      </c>
      <c r="BG180" s="24">
        <f t="shared" si="176"/>
        <v>0.60549234580197209</v>
      </c>
      <c r="BH180" s="24">
        <f t="shared" si="177"/>
        <v>0.2837421559096861</v>
      </c>
      <c r="BI180" s="24">
        <f t="shared" si="178"/>
        <v>1.2400713965268759</v>
      </c>
      <c r="BJ180" s="24">
        <f t="shared" si="179"/>
        <v>0.71396290048982691</v>
      </c>
      <c r="BK180" s="136">
        <f t="shared" si="184"/>
        <v>0.96517726796995373</v>
      </c>
      <c r="BL180" s="136">
        <f t="shared" si="184"/>
        <v>0.9651754447267028</v>
      </c>
      <c r="BM180" s="136">
        <f t="shared" si="184"/>
        <v>0.96516476894468062</v>
      </c>
      <c r="BN180" s="136">
        <f t="shared" si="184"/>
        <v>0.96510226148758094</v>
      </c>
      <c r="BO180" s="136">
        <f t="shared" si="184"/>
        <v>0.96473638907194847</v>
      </c>
      <c r="BP180" s="136">
        <f t="shared" si="184"/>
        <v>0.96259870298502781</v>
      </c>
      <c r="BQ180" s="136">
        <f t="shared" si="184"/>
        <v>0.9502374256194106</v>
      </c>
      <c r="BR180" s="136">
        <f t="shared" si="180"/>
        <v>-4.024124113888802</v>
      </c>
      <c r="BS180" s="136"/>
      <c r="BT180" s="24"/>
      <c r="BU180" s="136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K180" s="24"/>
      <c r="CL180" s="136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</row>
    <row r="181" spans="1:104" s="129" customFormat="1" ht="12.95" customHeight="1" x14ac:dyDescent="0.2">
      <c r="A181" s="206" t="s">
        <v>577</v>
      </c>
      <c r="B181" s="64"/>
      <c r="C181" s="208">
        <v>42932.747000000003</v>
      </c>
      <c r="D181" s="208"/>
      <c r="E181" s="129">
        <f>(C181-C$7)/C$8</f>
        <v>12261.980088975652</v>
      </c>
      <c r="F181" s="199">
        <f>ROUND(2*E181,0)/2</f>
        <v>12262</v>
      </c>
      <c r="G181" s="130">
        <f>C181-(C$7+F181*C$8)</f>
        <v>-4.7257999976864085E-3</v>
      </c>
      <c r="K181" s="199"/>
      <c r="O181" s="199"/>
      <c r="P181" s="199">
        <f>+D$11+D$12*F181+D$13*F181^2</f>
        <v>-3.0906214640930257E-3</v>
      </c>
      <c r="Q181" s="201">
        <f>+C181-15018.5</f>
        <v>27914.247000000003</v>
      </c>
      <c r="R181" s="129">
        <f>C181-(C$7+F181*C$8)</f>
        <v>-4.7257999976864085E-3</v>
      </c>
      <c r="S181" s="131"/>
      <c r="U181" s="202">
        <f>+$C181-15018.5</f>
        <v>27914.247000000003</v>
      </c>
      <c r="Z181" s="24">
        <f>$F181</f>
        <v>12262</v>
      </c>
      <c r="AA181" s="136">
        <f>AB$3+AB$4*Z181+AB$5*Z181^2+AH181</f>
        <v>3.0366730620959119E-4</v>
      </c>
      <c r="AB181" s="136"/>
      <c r="AC181" s="136">
        <f>IF(S181&gt;0,G181-AA181,-9999)</f>
        <v>-9999</v>
      </c>
      <c r="AD181" s="136"/>
      <c r="AE181" s="136">
        <f>+(G181-AA181)^2*$S181</f>
        <v>0</v>
      </c>
      <c r="AF181" s="24"/>
      <c r="AG181" s="203"/>
      <c r="AH181" s="24">
        <f>$AB$6*($AB$11/AI181*AJ181+$AB$12)</f>
        <v>3.3942887703026169E-3</v>
      </c>
      <c r="AI181" s="24">
        <f>1+$AB$7*COS(AL181)</f>
        <v>1.0959175248031225</v>
      </c>
      <c r="AJ181" s="24">
        <f>SIN(AL181+RADIANS($AB$9))</f>
        <v>0.60969042231499548</v>
      </c>
      <c r="AK181" s="24">
        <f>$AB$7*SIN(AL181)</f>
        <v>0.28425310629022577</v>
      </c>
      <c r="AL181" s="24">
        <f>2*ATAN(AM181)</f>
        <v>1.2453570007475074</v>
      </c>
      <c r="AM181" s="24">
        <f>SQRT((1+$AB$7)/(1-$AB$7))*TAN(AN181/2)</f>
        <v>0.71796040458571775</v>
      </c>
      <c r="AN181" s="136">
        <f>$AU181+$AB$7*SIN(AO181)</f>
        <v>0.96977496250639761</v>
      </c>
      <c r="AO181" s="136">
        <f>$AU181+$AB$7*SIN(AP181)</f>
        <v>0.96976898828138303</v>
      </c>
      <c r="AP181" s="136">
        <f>$AU181+$AB$7*SIN(AQ181)</f>
        <v>0.96973377356602319</v>
      </c>
      <c r="AQ181" s="136">
        <f>$AU181+$AB$7*SIN(AR181)</f>
        <v>0.96952623924778969</v>
      </c>
      <c r="AR181" s="136">
        <f>$AU181+$AB$7*SIN(AS181)</f>
        <v>0.96830442976684128</v>
      </c>
      <c r="AS181" s="136">
        <f>$AU181+$AB$7*SIN(AT181)</f>
        <v>0.9611548033223577</v>
      </c>
      <c r="AT181" s="136">
        <f>$AU181+$AB$7*SIN(AU181)</f>
        <v>0.92069295743725965</v>
      </c>
      <c r="AU181" s="136">
        <f>RADIANS($AB$9)+$AB$18*(F181-AB$15)</f>
        <v>0.72234843235256108</v>
      </c>
      <c r="AV181" s="136"/>
      <c r="AW181" s="24">
        <f t="shared" si="170"/>
        <v>12262</v>
      </c>
      <c r="AX181" s="136">
        <f t="shared" si="171"/>
        <v>3.0367458243022978E-4</v>
      </c>
      <c r="AY181" s="136">
        <f t="shared" si="172"/>
        <v>-5.0294745801166378E-3</v>
      </c>
      <c r="AZ181" s="136">
        <f t="shared" si="182"/>
        <v>-5.0294745801166378E-3</v>
      </c>
      <c r="BA181" s="136"/>
      <c r="BB181" s="136">
        <f t="shared" si="173"/>
        <v>0</v>
      </c>
      <c r="BC181" s="24"/>
      <c r="BD181" s="203"/>
      <c r="BE181" s="24">
        <f t="shared" si="174"/>
        <v>3.3942960465232555E-3</v>
      </c>
      <c r="BF181" s="24">
        <f t="shared" si="175"/>
        <v>1.0959172628228417</v>
      </c>
      <c r="BG181" s="24">
        <f t="shared" si="176"/>
        <v>0.60969115284649433</v>
      </c>
      <c r="BH181" s="24">
        <f t="shared" si="177"/>
        <v>0.28425319469193988</v>
      </c>
      <c r="BI181" s="24">
        <f t="shared" si="178"/>
        <v>1.2453579223917539</v>
      </c>
      <c r="BJ181" s="24">
        <f t="shared" si="179"/>
        <v>0.71796110294673521</v>
      </c>
      <c r="BK181" s="136">
        <f t="shared" ref="BK181:BQ190" si="185">$AU181+$AB$7*SIN(BL181)</f>
        <v>0.96977576474987104</v>
      </c>
      <c r="BL181" s="136">
        <f t="shared" si="185"/>
        <v>0.96977371719574312</v>
      </c>
      <c r="BM181" s="136">
        <f t="shared" si="185"/>
        <v>0.96976164772231199</v>
      </c>
      <c r="BN181" s="136">
        <f t="shared" si="185"/>
        <v>0.96969050755156649</v>
      </c>
      <c r="BO181" s="136">
        <f t="shared" si="185"/>
        <v>0.96927134134791459</v>
      </c>
      <c r="BP181" s="136">
        <f t="shared" si="185"/>
        <v>0.96680674163986069</v>
      </c>
      <c r="BQ181" s="136">
        <f t="shared" si="185"/>
        <v>0.95248941068448656</v>
      </c>
      <c r="BR181" s="136">
        <f t="shared" si="180"/>
        <v>-4.015958089964955</v>
      </c>
      <c r="BS181" s="136"/>
      <c r="BT181" s="24"/>
      <c r="BU181" s="136"/>
      <c r="BV181" s="24"/>
      <c r="BW181" s="24"/>
      <c r="BX181" s="24"/>
      <c r="BY181" s="24"/>
      <c r="BZ181" s="24"/>
      <c r="CA181" s="24"/>
      <c r="CB181" s="24"/>
      <c r="CC181" s="24"/>
      <c r="CD181" s="24"/>
      <c r="CE181" s="24"/>
      <c r="CF181" s="24"/>
      <c r="CG181" s="24"/>
      <c r="CH181" s="24"/>
      <c r="CI181" s="24"/>
      <c r="CK181" s="24"/>
      <c r="CL181" s="136"/>
      <c r="CM181" s="24"/>
      <c r="CN181" s="24"/>
      <c r="CO181" s="24"/>
      <c r="CP181" s="24"/>
      <c r="CQ181" s="24"/>
      <c r="CR181" s="24"/>
      <c r="CS181" s="24"/>
      <c r="CT181" s="24"/>
      <c r="CU181" s="24"/>
      <c r="CV181" s="24"/>
      <c r="CW181" s="24"/>
      <c r="CX181" s="24"/>
      <c r="CY181" s="24"/>
      <c r="CZ181" s="24"/>
    </row>
    <row r="182" spans="1:104" s="129" customFormat="1" ht="12.95" customHeight="1" x14ac:dyDescent="0.2">
      <c r="A182" s="206" t="s">
        <v>577</v>
      </c>
      <c r="B182" s="64"/>
      <c r="C182" s="208">
        <v>42932.752999999997</v>
      </c>
      <c r="D182" s="208"/>
      <c r="E182" s="129">
        <f>(C182-C$7)/C$8</f>
        <v>12262.005368535963</v>
      </c>
      <c r="F182" s="199">
        <f>ROUND(2*E182,0)/2</f>
        <v>12262</v>
      </c>
      <c r="G182" s="130">
        <f>C182-(C$7+F182*C$8)</f>
        <v>1.2741999962599948E-3</v>
      </c>
      <c r="K182" s="199"/>
      <c r="O182" s="199"/>
      <c r="P182" s="199">
        <f>+D$11+D$12*F182+D$13*F182^2</f>
        <v>-3.0906214640930257E-3</v>
      </c>
      <c r="Q182" s="201">
        <f>+C182-15018.5</f>
        <v>27914.252999999997</v>
      </c>
      <c r="R182" s="129">
        <f>C182-(C$7+F182*C$8)</f>
        <v>1.2741999962599948E-3</v>
      </c>
      <c r="S182" s="131"/>
      <c r="U182" s="202">
        <f>+$C182-15018.5</f>
        <v>27914.252999999997</v>
      </c>
      <c r="Z182" s="24">
        <f>$F182</f>
        <v>12262</v>
      </c>
      <c r="AA182" s="136">
        <f>AB$3+AB$4*Z182+AB$5*Z182^2+AH182</f>
        <v>3.0366730620959119E-4</v>
      </c>
      <c r="AB182" s="136"/>
      <c r="AC182" s="136">
        <f>IF(S182&gt;0,G182-AA182,-9999)</f>
        <v>-9999</v>
      </c>
      <c r="AD182" s="136"/>
      <c r="AE182" s="136">
        <f>+(G182-AA182)^2*$S182</f>
        <v>0</v>
      </c>
      <c r="AF182" s="24"/>
      <c r="AG182" s="203"/>
      <c r="AH182" s="24">
        <f>$AB$6*($AB$11/AI182*AJ182+$AB$12)</f>
        <v>3.3942887703026169E-3</v>
      </c>
      <c r="AI182" s="24">
        <f>1+$AB$7*COS(AL182)</f>
        <v>1.0959175248031225</v>
      </c>
      <c r="AJ182" s="24">
        <f>SIN(AL182+RADIANS($AB$9))</f>
        <v>0.60969042231499548</v>
      </c>
      <c r="AK182" s="24">
        <f>$AB$7*SIN(AL182)</f>
        <v>0.28425310629022577</v>
      </c>
      <c r="AL182" s="24">
        <f>2*ATAN(AM182)</f>
        <v>1.2453570007475074</v>
      </c>
      <c r="AM182" s="24">
        <f>SQRT((1+$AB$7)/(1-$AB$7))*TAN(AN182/2)</f>
        <v>0.71796040458571775</v>
      </c>
      <c r="AN182" s="136">
        <f>$AU182+$AB$7*SIN(AO182)</f>
        <v>0.96977496250639761</v>
      </c>
      <c r="AO182" s="136">
        <f>$AU182+$AB$7*SIN(AP182)</f>
        <v>0.96976898828138303</v>
      </c>
      <c r="AP182" s="136">
        <f>$AU182+$AB$7*SIN(AQ182)</f>
        <v>0.96973377356602319</v>
      </c>
      <c r="AQ182" s="136">
        <f>$AU182+$AB$7*SIN(AR182)</f>
        <v>0.96952623924778969</v>
      </c>
      <c r="AR182" s="136">
        <f>$AU182+$AB$7*SIN(AS182)</f>
        <v>0.96830442976684128</v>
      </c>
      <c r="AS182" s="136">
        <f>$AU182+$AB$7*SIN(AT182)</f>
        <v>0.9611548033223577</v>
      </c>
      <c r="AT182" s="136">
        <f>$AU182+$AB$7*SIN(AU182)</f>
        <v>0.92069295743725965</v>
      </c>
      <c r="AU182" s="136">
        <f>RADIANS($AB$9)+$AB$18*(F182-AB$15)</f>
        <v>0.72234843235256108</v>
      </c>
      <c r="AV182" s="136"/>
      <c r="AW182" s="24">
        <f t="shared" si="170"/>
        <v>12262</v>
      </c>
      <c r="AX182" s="136">
        <f t="shared" si="171"/>
        <v>3.0367458243022978E-4</v>
      </c>
      <c r="AY182" s="136">
        <f t="shared" si="172"/>
        <v>9.7052541382976502E-4</v>
      </c>
      <c r="AZ182" s="136">
        <f t="shared" si="182"/>
        <v>9.7052541382976502E-4</v>
      </c>
      <c r="BA182" s="136"/>
      <c r="BB182" s="136">
        <f t="shared" si="173"/>
        <v>0</v>
      </c>
      <c r="BC182" s="24"/>
      <c r="BD182" s="203"/>
      <c r="BE182" s="24">
        <f t="shared" si="174"/>
        <v>3.3942960465232555E-3</v>
      </c>
      <c r="BF182" s="24">
        <f t="shared" si="175"/>
        <v>1.0959172628228417</v>
      </c>
      <c r="BG182" s="24">
        <f t="shared" si="176"/>
        <v>0.60969115284649433</v>
      </c>
      <c r="BH182" s="24">
        <f t="shared" si="177"/>
        <v>0.28425319469193988</v>
      </c>
      <c r="BI182" s="24">
        <f t="shared" si="178"/>
        <v>1.2453579223917539</v>
      </c>
      <c r="BJ182" s="24">
        <f t="shared" si="179"/>
        <v>0.71796110294673521</v>
      </c>
      <c r="BK182" s="136">
        <f t="shared" si="185"/>
        <v>0.96977576474987104</v>
      </c>
      <c r="BL182" s="136">
        <f t="shared" si="185"/>
        <v>0.96977371719574312</v>
      </c>
      <c r="BM182" s="136">
        <f t="shared" si="185"/>
        <v>0.96976164772231199</v>
      </c>
      <c r="BN182" s="136">
        <f t="shared" si="185"/>
        <v>0.96969050755156649</v>
      </c>
      <c r="BO182" s="136">
        <f t="shared" si="185"/>
        <v>0.96927134134791459</v>
      </c>
      <c r="BP182" s="136">
        <f t="shared" si="185"/>
        <v>0.96680674163986069</v>
      </c>
      <c r="BQ182" s="136">
        <f t="shared" si="185"/>
        <v>0.95248941068448656</v>
      </c>
      <c r="BR182" s="136">
        <f t="shared" si="180"/>
        <v>-4.015958089964955</v>
      </c>
      <c r="BS182" s="136"/>
      <c r="BT182" s="24"/>
      <c r="BU182" s="136"/>
      <c r="BV182" s="24"/>
      <c r="BW182" s="24"/>
      <c r="BX182" s="24"/>
      <c r="BY182" s="24"/>
      <c r="BZ182" s="24"/>
      <c r="CA182" s="24"/>
      <c r="CB182" s="24"/>
      <c r="CC182" s="24"/>
      <c r="CD182" s="24"/>
      <c r="CE182" s="24"/>
      <c r="CF182" s="24"/>
      <c r="CG182" s="24"/>
      <c r="CH182" s="24"/>
      <c r="CI182" s="24"/>
      <c r="CK182" s="24"/>
      <c r="CL182" s="136"/>
      <c r="CM182" s="24"/>
      <c r="CN182" s="24"/>
      <c r="CO182" s="24"/>
      <c r="CP182" s="24"/>
      <c r="CQ182" s="24"/>
      <c r="CR182" s="24"/>
      <c r="CS182" s="24"/>
      <c r="CT182" s="24"/>
      <c r="CU182" s="24"/>
      <c r="CV182" s="24"/>
      <c r="CW182" s="24"/>
      <c r="CX182" s="24"/>
      <c r="CY182" s="24"/>
      <c r="CZ182" s="24"/>
    </row>
    <row r="183" spans="1:104" s="129" customFormat="1" ht="12.95" customHeight="1" x14ac:dyDescent="0.2">
      <c r="A183" s="206" t="s">
        <v>577</v>
      </c>
      <c r="B183" s="64"/>
      <c r="C183" s="208">
        <v>42932.754999999997</v>
      </c>
      <c r="D183" s="208"/>
      <c r="E183" s="129">
        <f>(C183-C$7)/C$8</f>
        <v>12262.013795056078</v>
      </c>
      <c r="F183" s="199">
        <f>ROUND(2*E183,0)/2</f>
        <v>12262</v>
      </c>
      <c r="G183" s="130">
        <f>C183-(C$7+F183*C$8)</f>
        <v>3.2741999966674484E-3</v>
      </c>
      <c r="K183" s="199"/>
      <c r="O183" s="199"/>
      <c r="P183" s="199">
        <f>+D$11+D$12*F183+D$13*F183^2</f>
        <v>-3.0906214640930257E-3</v>
      </c>
      <c r="Q183" s="201">
        <f>+C183-15018.5</f>
        <v>27914.254999999997</v>
      </c>
      <c r="R183" s="129">
        <f>C183-(C$7+F183*C$8)</f>
        <v>3.2741999966674484E-3</v>
      </c>
      <c r="S183" s="131"/>
      <c r="U183" s="202">
        <f>+$C183-15018.5</f>
        <v>27914.254999999997</v>
      </c>
      <c r="Z183" s="24">
        <f>$F183</f>
        <v>12262</v>
      </c>
      <c r="AA183" s="136">
        <f>AB$3+AB$4*Z183+AB$5*Z183^2+AH183</f>
        <v>3.0366730620959119E-4</v>
      </c>
      <c r="AB183" s="136"/>
      <c r="AC183" s="136">
        <f>IF(S183&gt;0,G183-AA183,-9999)</f>
        <v>-9999</v>
      </c>
      <c r="AD183" s="136"/>
      <c r="AE183" s="136">
        <f>+(G183-AA183)^2*$S183</f>
        <v>0</v>
      </c>
      <c r="AF183" s="24"/>
      <c r="AG183" s="203"/>
      <c r="AH183" s="24">
        <f>$AB$6*($AB$11/AI183*AJ183+$AB$12)</f>
        <v>3.3942887703026169E-3</v>
      </c>
      <c r="AI183" s="24">
        <f>1+$AB$7*COS(AL183)</f>
        <v>1.0959175248031225</v>
      </c>
      <c r="AJ183" s="24">
        <f>SIN(AL183+RADIANS($AB$9))</f>
        <v>0.60969042231499548</v>
      </c>
      <c r="AK183" s="24">
        <f>$AB$7*SIN(AL183)</f>
        <v>0.28425310629022577</v>
      </c>
      <c r="AL183" s="24">
        <f>2*ATAN(AM183)</f>
        <v>1.2453570007475074</v>
      </c>
      <c r="AM183" s="24">
        <f>SQRT((1+$AB$7)/(1-$AB$7))*TAN(AN183/2)</f>
        <v>0.71796040458571775</v>
      </c>
      <c r="AN183" s="136">
        <f>$AU183+$AB$7*SIN(AO183)</f>
        <v>0.96977496250639761</v>
      </c>
      <c r="AO183" s="136">
        <f>$AU183+$AB$7*SIN(AP183)</f>
        <v>0.96976898828138303</v>
      </c>
      <c r="AP183" s="136">
        <f>$AU183+$AB$7*SIN(AQ183)</f>
        <v>0.96973377356602319</v>
      </c>
      <c r="AQ183" s="136">
        <f>$AU183+$AB$7*SIN(AR183)</f>
        <v>0.96952623924778969</v>
      </c>
      <c r="AR183" s="136">
        <f>$AU183+$AB$7*SIN(AS183)</f>
        <v>0.96830442976684128</v>
      </c>
      <c r="AS183" s="136">
        <f>$AU183+$AB$7*SIN(AT183)</f>
        <v>0.9611548033223577</v>
      </c>
      <c r="AT183" s="136">
        <f>$AU183+$AB$7*SIN(AU183)</f>
        <v>0.92069295743725965</v>
      </c>
      <c r="AU183" s="136">
        <f>RADIANS($AB$9)+$AB$18*(F183-AB$15)</f>
        <v>0.72234843235256108</v>
      </c>
      <c r="AV183" s="136"/>
      <c r="AW183" s="24">
        <f t="shared" si="170"/>
        <v>12262</v>
      </c>
      <c r="AX183" s="136">
        <f t="shared" si="171"/>
        <v>3.0367458243022978E-4</v>
      </c>
      <c r="AY183" s="136">
        <f t="shared" si="172"/>
        <v>2.9705254142372186E-3</v>
      </c>
      <c r="AZ183" s="136">
        <f t="shared" si="182"/>
        <v>2.9705254142372186E-3</v>
      </c>
      <c r="BA183" s="136"/>
      <c r="BB183" s="136">
        <f t="shared" si="173"/>
        <v>0</v>
      </c>
      <c r="BC183" s="24"/>
      <c r="BD183" s="203"/>
      <c r="BE183" s="24">
        <f t="shared" si="174"/>
        <v>3.3942960465232555E-3</v>
      </c>
      <c r="BF183" s="24">
        <f t="shared" si="175"/>
        <v>1.0959172628228417</v>
      </c>
      <c r="BG183" s="24">
        <f t="shared" si="176"/>
        <v>0.60969115284649433</v>
      </c>
      <c r="BH183" s="24">
        <f t="shared" si="177"/>
        <v>0.28425319469193988</v>
      </c>
      <c r="BI183" s="24">
        <f t="shared" si="178"/>
        <v>1.2453579223917539</v>
      </c>
      <c r="BJ183" s="24">
        <f t="shared" si="179"/>
        <v>0.71796110294673521</v>
      </c>
      <c r="BK183" s="136">
        <f t="shared" si="185"/>
        <v>0.96977576474987104</v>
      </c>
      <c r="BL183" s="136">
        <f t="shared" si="185"/>
        <v>0.96977371719574312</v>
      </c>
      <c r="BM183" s="136">
        <f t="shared" si="185"/>
        <v>0.96976164772231199</v>
      </c>
      <c r="BN183" s="136">
        <f t="shared" si="185"/>
        <v>0.96969050755156649</v>
      </c>
      <c r="BO183" s="136">
        <f t="shared" si="185"/>
        <v>0.96927134134791459</v>
      </c>
      <c r="BP183" s="136">
        <f t="shared" si="185"/>
        <v>0.96680674163986069</v>
      </c>
      <c r="BQ183" s="136">
        <f t="shared" si="185"/>
        <v>0.95248941068448656</v>
      </c>
      <c r="BR183" s="136">
        <f t="shared" si="180"/>
        <v>-4.015958089964955</v>
      </c>
      <c r="BS183" s="136"/>
      <c r="BT183" s="24"/>
      <c r="BU183" s="136"/>
      <c r="BV183" s="24"/>
      <c r="BW183" s="24"/>
      <c r="BX183" s="24"/>
      <c r="BY183" s="24"/>
      <c r="BZ183" s="24"/>
      <c r="CA183" s="24"/>
      <c r="CB183" s="24"/>
      <c r="CC183" s="24"/>
      <c r="CD183" s="24"/>
      <c r="CE183" s="24"/>
      <c r="CF183" s="24"/>
      <c r="CG183" s="24"/>
      <c r="CH183" s="24"/>
      <c r="CI183" s="24"/>
      <c r="CK183" s="24"/>
      <c r="CL183" s="136"/>
      <c r="CM183" s="24"/>
      <c r="CN183" s="24"/>
      <c r="CO183" s="24"/>
      <c r="CP183" s="24"/>
      <c r="CQ183" s="24"/>
      <c r="CR183" s="24"/>
      <c r="CS183" s="24"/>
      <c r="CT183" s="24"/>
      <c r="CU183" s="24"/>
      <c r="CV183" s="24"/>
      <c r="CW183" s="24"/>
      <c r="CX183" s="24"/>
      <c r="CY183" s="24"/>
      <c r="CZ183" s="24"/>
    </row>
    <row r="184" spans="1:104" s="129" customFormat="1" ht="12.95" customHeight="1" x14ac:dyDescent="0.2">
      <c r="A184" s="206" t="s">
        <v>577</v>
      </c>
      <c r="B184" s="64"/>
      <c r="C184" s="208">
        <v>42933.696000000004</v>
      </c>
      <c r="D184" s="208"/>
      <c r="E184" s="129">
        <f>(C184-C$7)/C$8</f>
        <v>12265.978472769095</v>
      </c>
      <c r="F184" s="199">
        <f>ROUND(2*E184,0)/2</f>
        <v>12266</v>
      </c>
      <c r="G184" s="130">
        <f>C184-(C$7+F184*C$8)</f>
        <v>-5.1093999936711043E-3</v>
      </c>
      <c r="K184" s="199"/>
      <c r="O184" s="199"/>
      <c r="P184" s="199">
        <f>+D$11+D$12*F184+D$13*F184^2</f>
        <v>-3.0940441200930247E-3</v>
      </c>
      <c r="Q184" s="201">
        <f>+C184-15018.5</f>
        <v>27915.196000000004</v>
      </c>
      <c r="R184" s="129">
        <f>C184-(C$7+F184*C$8)</f>
        <v>-5.1093999936711043E-3</v>
      </c>
      <c r="S184" s="131"/>
      <c r="U184" s="202">
        <f>+$C184-15018.5</f>
        <v>27915.196000000004</v>
      </c>
      <c r="Z184" s="24">
        <f>$F184</f>
        <v>12266</v>
      </c>
      <c r="AA184" s="136">
        <f>AB$3+AB$4*Z184+AB$5*Z184^2+AH184</f>
        <v>3.058008311337488E-4</v>
      </c>
      <c r="AB184" s="136"/>
      <c r="AC184" s="136">
        <f>IF(S184&gt;0,G184-AA184,-9999)</f>
        <v>-9999</v>
      </c>
      <c r="AD184" s="136"/>
      <c r="AE184" s="136">
        <f>+(G184-AA184)^2*$S184</f>
        <v>0</v>
      </c>
      <c r="AF184" s="24"/>
      <c r="AG184" s="203"/>
      <c r="AH184" s="24">
        <f>$AB$6*($AB$11/AI184*AJ184+$AB$12)</f>
        <v>3.3998449512267735E-3</v>
      </c>
      <c r="AI184" s="24">
        <f>1+$AB$7*COS(AL184)</f>
        <v>1.0957174461546315</v>
      </c>
      <c r="AJ184" s="24">
        <f>SIN(AL184+RADIANS($AB$9))</f>
        <v>0.61024812428089059</v>
      </c>
      <c r="AK184" s="24">
        <f>$AB$7*SIN(AL184)</f>
        <v>0.28432054182143646</v>
      </c>
      <c r="AL184" s="24">
        <f>2*ATAN(AM184)</f>
        <v>1.2460607922119791</v>
      </c>
      <c r="AM184" s="24">
        <f>SQRT((1+$AB$7)/(1-$AB$7))*TAN(AN184/2)</f>
        <v>0.71849382579491983</v>
      </c>
      <c r="AN184" s="136">
        <f>$AU184+$AB$7*SIN(AO184)</f>
        <v>0.97038763229486213</v>
      </c>
      <c r="AO184" s="136">
        <f>$AU184+$AB$7*SIN(AP184)</f>
        <v>0.97038168468841302</v>
      </c>
      <c r="AP184" s="136">
        <f>$AU184+$AB$7*SIN(AQ184)</f>
        <v>0.9703465955101479</v>
      </c>
      <c r="AQ184" s="136">
        <f>$AU184+$AB$7*SIN(AR184)</f>
        <v>0.97013961596869169</v>
      </c>
      <c r="AR184" s="136">
        <f>$AU184+$AB$7*SIN(AS184)</f>
        <v>0.96891998135822321</v>
      </c>
      <c r="AS184" s="136">
        <f>$AU184+$AB$7*SIN(AT184)</f>
        <v>0.96177670326037412</v>
      </c>
      <c r="AT184" s="136">
        <f>$AU184+$AB$7*SIN(AU184)</f>
        <v>0.92131621899512184</v>
      </c>
      <c r="AU184" s="136">
        <f>RADIANS($AB$9)+$AB$18*(F184-AB$15)</f>
        <v>0.72285720646807405</v>
      </c>
      <c r="AV184" s="136"/>
      <c r="AW184" s="24">
        <f t="shared" si="170"/>
        <v>12266</v>
      </c>
      <c r="AX184" s="136">
        <f t="shared" si="171"/>
        <v>3.058079952617445E-4</v>
      </c>
      <c r="AY184" s="136">
        <f t="shared" si="172"/>
        <v>-5.4152079889328488E-3</v>
      </c>
      <c r="AZ184" s="136">
        <f t="shared" si="182"/>
        <v>-5.4152079889328488E-3</v>
      </c>
      <c r="BA184" s="136"/>
      <c r="BB184" s="136">
        <f t="shared" si="173"/>
        <v>0</v>
      </c>
      <c r="BC184" s="24"/>
      <c r="BD184" s="203"/>
      <c r="BE184" s="24">
        <f t="shared" si="174"/>
        <v>3.3998521153547692E-3</v>
      </c>
      <c r="BF184" s="24">
        <f t="shared" si="175"/>
        <v>1.0957171881369481</v>
      </c>
      <c r="BG184" s="24">
        <f t="shared" si="176"/>
        <v>0.61024884320247685</v>
      </c>
      <c r="BH184" s="24">
        <f t="shared" si="177"/>
        <v>0.28432062868380847</v>
      </c>
      <c r="BI184" s="24">
        <f t="shared" si="178"/>
        <v>1.2460616997005571</v>
      </c>
      <c r="BJ184" s="24">
        <f t="shared" si="179"/>
        <v>0.71849451377738005</v>
      </c>
      <c r="BK184" s="136">
        <f t="shared" si="185"/>
        <v>0.9703884223607997</v>
      </c>
      <c r="BL184" s="136">
        <f t="shared" si="185"/>
        <v>0.97038634598694185</v>
      </c>
      <c r="BM184" s="136">
        <f t="shared" si="185"/>
        <v>0.97037409568691468</v>
      </c>
      <c r="BN184" s="136">
        <f t="shared" si="185"/>
        <v>0.97030182518076036</v>
      </c>
      <c r="BO184" s="136">
        <f t="shared" si="185"/>
        <v>0.96987562124983318</v>
      </c>
      <c r="BP184" s="136">
        <f t="shared" si="185"/>
        <v>0.96736751788334463</v>
      </c>
      <c r="BQ184" s="136">
        <f t="shared" si="185"/>
        <v>0.95278851354906269</v>
      </c>
      <c r="BR184" s="136">
        <f t="shared" si="180"/>
        <v>-4.0148692867751086</v>
      </c>
      <c r="BS184" s="136"/>
      <c r="BT184" s="24"/>
      <c r="BU184" s="136"/>
      <c r="BV184" s="24"/>
      <c r="BW184" s="24"/>
      <c r="BX184" s="24"/>
      <c r="BY184" s="24"/>
      <c r="BZ184" s="24"/>
      <c r="CA184" s="24"/>
      <c r="CB184" s="24"/>
      <c r="CC184" s="24"/>
      <c r="CD184" s="24"/>
      <c r="CE184" s="24"/>
      <c r="CF184" s="24"/>
      <c r="CG184" s="24"/>
      <c r="CH184" s="24"/>
      <c r="CI184" s="24"/>
      <c r="CK184" s="24"/>
      <c r="CL184" s="136"/>
      <c r="CM184" s="24"/>
      <c r="CN184" s="24"/>
      <c r="CO184" s="24"/>
      <c r="CP184" s="24"/>
      <c r="CQ184" s="24"/>
      <c r="CR184" s="24"/>
      <c r="CS184" s="24"/>
      <c r="CT184" s="24"/>
      <c r="CU184" s="24"/>
      <c r="CV184" s="24"/>
      <c r="CW184" s="24"/>
      <c r="CX184" s="24"/>
      <c r="CY184" s="24"/>
      <c r="CZ184" s="24"/>
    </row>
    <row r="185" spans="1:104" s="129" customFormat="1" ht="12.95" customHeight="1" x14ac:dyDescent="0.2">
      <c r="A185" s="206" t="s">
        <v>481</v>
      </c>
      <c r="B185" s="207" t="s">
        <v>646</v>
      </c>
      <c r="C185" s="208">
        <v>42937.377999999997</v>
      </c>
      <c r="D185" s="208"/>
      <c r="E185" s="129">
        <f>(C185-C$7)/C$8</f>
        <v>12281.491696296418</v>
      </c>
      <c r="F185" s="199">
        <f>ROUND(2*E185,0)/2</f>
        <v>12281.5</v>
      </c>
      <c r="G185" s="130">
        <f>C185-(C$7+F185*C$8)</f>
        <v>-1.9708500039996579E-3</v>
      </c>
      <c r="I185" s="129">
        <f>G185</f>
        <v>-1.9708500039996579E-3</v>
      </c>
      <c r="K185" s="199"/>
      <c r="O185" s="199"/>
      <c r="P185" s="199">
        <f>+D$11+D$12*F185+D$13*F185^2</f>
        <v>-3.1073032850930252E-3</v>
      </c>
      <c r="Q185" s="201">
        <f>+C185-15018.5</f>
        <v>27918.877999999997</v>
      </c>
      <c r="S185" s="131">
        <v>0.1</v>
      </c>
      <c r="U185" s="202">
        <f>+$C185-15018.5</f>
        <v>27918.877999999997</v>
      </c>
      <c r="Z185" s="24">
        <f>$F185</f>
        <v>12281.5</v>
      </c>
      <c r="AA185" s="136">
        <f>AB$3+AB$4*Z185+AB$5*Z185^2+AH185</f>
        <v>3.1405022167264917E-4</v>
      </c>
      <c r="AB185" s="136">
        <f>+$G185-AH185</f>
        <v>-5.3922035107653327E-3</v>
      </c>
      <c r="AC185" s="136">
        <f>IF(S185&gt;0,G185-AA185,-9999)</f>
        <v>-2.2849002256723071E-3</v>
      </c>
      <c r="AD185" s="136"/>
      <c r="AE185" s="136">
        <f>+(G185-AA185)^2*$S185</f>
        <v>5.2207690412773598E-7</v>
      </c>
      <c r="AF185" s="24"/>
      <c r="AG185" s="203"/>
      <c r="AH185" s="24">
        <f>$AB$6*($AB$11/AI185*AJ185+$AB$12)</f>
        <v>3.4213535067656744E-3</v>
      </c>
      <c r="AI185" s="24">
        <f>1+$AB$7*COS(AL185)</f>
        <v>1.09494238505272</v>
      </c>
      <c r="AJ185" s="24">
        <f>SIN(AL185+RADIANS($AB$9))</f>
        <v>0.61240444350130419</v>
      </c>
      <c r="AK185" s="24">
        <f>$AB$7*SIN(AL185)</f>
        <v>0.28458029362642284</v>
      </c>
      <c r="AL185" s="24">
        <f>2*ATAN(AM185)</f>
        <v>1.2487855574929951</v>
      </c>
      <c r="AM185" s="24">
        <f>SQRT((1+$AB$7)/(1-$AB$7))*TAN(AN185/2)</f>
        <v>0.72056154111804127</v>
      </c>
      <c r="AN185" s="136">
        <f>$AU185+$AB$7*SIN(AO185)</f>
        <v>0.97276067109137987</v>
      </c>
      <c r="AO185" s="136">
        <f>$AU185+$AB$7*SIN(AP185)</f>
        <v>0.97275482586661188</v>
      </c>
      <c r="AP185" s="136">
        <f>$AU185+$AB$7*SIN(AQ185)</f>
        <v>0.97272022067381059</v>
      </c>
      <c r="AQ185" s="136">
        <f>$AU185+$AB$7*SIN(AR185)</f>
        <v>0.97251538526901216</v>
      </c>
      <c r="AR185" s="136">
        <f>$AU185+$AB$7*SIN(AS185)</f>
        <v>0.97130417951030501</v>
      </c>
      <c r="AS185" s="136">
        <f>$AU185+$AB$7*SIN(AT185)</f>
        <v>0.96418560070625092</v>
      </c>
      <c r="AT185" s="136">
        <f>$AU185+$AB$7*SIN(AU185)</f>
        <v>0.92373087204547666</v>
      </c>
      <c r="AU185" s="136">
        <f>RADIANS($AB$9)+$AB$18*(F185-AB$15)</f>
        <v>0.72482870616568995</v>
      </c>
      <c r="AV185" s="136"/>
      <c r="AW185" s="24">
        <f t="shared" si="170"/>
        <v>12281.5</v>
      </c>
      <c r="AX185" s="136">
        <f t="shared" si="171"/>
        <v>3.1405695978482069E-4</v>
      </c>
      <c r="AY185" s="136">
        <f t="shared" si="172"/>
        <v>-2.2849069637844786E-3</v>
      </c>
      <c r="AZ185" s="136">
        <f t="shared" si="182"/>
        <v>-2.2849069637844786E-3</v>
      </c>
      <c r="BA185" s="136"/>
      <c r="BB185" s="136">
        <f t="shared" si="173"/>
        <v>9.8631773989284494E-9</v>
      </c>
      <c r="BC185" s="24"/>
      <c r="BD185" s="203"/>
      <c r="BE185" s="24">
        <f t="shared" si="174"/>
        <v>3.4213602448778459E-3</v>
      </c>
      <c r="BF185" s="24">
        <f t="shared" si="175"/>
        <v>1.0949421421113654</v>
      </c>
      <c r="BG185" s="24">
        <f t="shared" si="176"/>
        <v>0.61240511837547706</v>
      </c>
      <c r="BH185" s="24">
        <f t="shared" si="177"/>
        <v>0.28458037467700625</v>
      </c>
      <c r="BI185" s="24">
        <f t="shared" si="178"/>
        <v>1.2487864111758589</v>
      </c>
      <c r="BJ185" s="24">
        <f t="shared" si="179"/>
        <v>0.72056218957955764</v>
      </c>
      <c r="BK185" s="136">
        <f t="shared" si="185"/>
        <v>0.97276141483977319</v>
      </c>
      <c r="BL185" s="136">
        <f t="shared" si="185"/>
        <v>0.97275922916920787</v>
      </c>
      <c r="BM185" s="136">
        <f t="shared" si="185"/>
        <v>0.97274628916333672</v>
      </c>
      <c r="BN185" s="136">
        <f t="shared" si="185"/>
        <v>0.97266968441270607</v>
      </c>
      <c r="BO185" s="136">
        <f t="shared" si="185"/>
        <v>0.97221636106026477</v>
      </c>
      <c r="BP185" s="136">
        <f t="shared" si="185"/>
        <v>0.96953987276329112</v>
      </c>
      <c r="BQ185" s="136">
        <f t="shared" si="185"/>
        <v>0.95394496478337132</v>
      </c>
      <c r="BR185" s="136">
        <f t="shared" si="180"/>
        <v>-4.0106501744144536</v>
      </c>
      <c r="BS185" s="136"/>
      <c r="BT185" s="24"/>
      <c r="BU185" s="136"/>
      <c r="BV185" s="24"/>
      <c r="BW185" s="24"/>
      <c r="BX185" s="24"/>
      <c r="BY185" s="24"/>
      <c r="BZ185" s="24"/>
      <c r="CA185" s="24"/>
      <c r="CB185" s="24"/>
      <c r="CC185" s="24"/>
      <c r="CD185" s="24"/>
      <c r="CE185" s="24"/>
      <c r="CF185" s="24"/>
      <c r="CG185" s="24"/>
      <c r="CH185" s="24"/>
      <c r="CI185" s="24"/>
      <c r="CK185" s="24"/>
      <c r="CL185" s="136"/>
      <c r="CM185" s="24"/>
      <c r="CN185" s="24"/>
      <c r="CO185" s="24"/>
      <c r="CP185" s="24"/>
      <c r="CQ185" s="24"/>
      <c r="CR185" s="24"/>
      <c r="CS185" s="24"/>
      <c r="CT185" s="24"/>
      <c r="CU185" s="24"/>
      <c r="CV185" s="24"/>
      <c r="CW185" s="24"/>
      <c r="CX185" s="24"/>
      <c r="CY185" s="24"/>
      <c r="CZ185" s="24"/>
    </row>
    <row r="186" spans="1:104" s="129" customFormat="1" ht="12.95" customHeight="1" x14ac:dyDescent="0.2">
      <c r="A186" s="206" t="s">
        <v>577</v>
      </c>
      <c r="B186" s="64"/>
      <c r="C186" s="208">
        <v>42937.728000000003</v>
      </c>
      <c r="D186" s="208"/>
      <c r="E186" s="129">
        <f>(C186-C$7)/C$8</f>
        <v>12282.966337316151</v>
      </c>
      <c r="F186" s="199">
        <f>ROUND(2*E186,0)/2</f>
        <v>12283</v>
      </c>
      <c r="G186" s="130">
        <f>C186-(C$7+F186*C$8)</f>
        <v>-7.9896999959601089E-3</v>
      </c>
      <c r="I186" s="129">
        <f>G186</f>
        <v>-7.9896999959601089E-3</v>
      </c>
      <c r="K186" s="199"/>
      <c r="O186" s="199"/>
      <c r="P186" s="199">
        <f>+D$11+D$12*F186+D$13*F186^2</f>
        <v>-3.1085861240930249E-3</v>
      </c>
      <c r="Q186" s="201">
        <f>+C186-15018.5</f>
        <v>27919.228000000003</v>
      </c>
      <c r="S186" s="131">
        <v>0.1</v>
      </c>
      <c r="U186" s="202">
        <f>+$C186-15018.5</f>
        <v>27919.228000000003</v>
      </c>
      <c r="Z186" s="24">
        <f>$F186</f>
        <v>12283</v>
      </c>
      <c r="AA186" s="136">
        <f>AB$3+AB$4*Z186+AB$5*Z186^2+AH186</f>
        <v>3.1484702787232342E-4</v>
      </c>
      <c r="AB186" s="136">
        <f>+$G186-AH186</f>
        <v>-1.1413133147925457E-2</v>
      </c>
      <c r="AC186" s="136">
        <f>IF(S186&gt;0,G186-AA186,-9999)</f>
        <v>-8.3045470238324315E-3</v>
      </c>
      <c r="AD186" s="136"/>
      <c r="AE186" s="136">
        <f>+(G186-AA186)^2*$S186</f>
        <v>6.8965501271044097E-6</v>
      </c>
      <c r="AF186" s="24"/>
      <c r="AG186" s="203"/>
      <c r="AH186" s="24">
        <f>$AB$6*($AB$11/AI186*AJ186+$AB$12)</f>
        <v>3.4234331519653483E-3</v>
      </c>
      <c r="AI186" s="24">
        <f>1+$AB$7*COS(AL186)</f>
        <v>1.0948673998748011</v>
      </c>
      <c r="AJ186" s="24">
        <f>SIN(AL186+RADIANS($AB$9))</f>
        <v>0.61261271679222007</v>
      </c>
      <c r="AK186" s="24">
        <f>$AB$7*SIN(AL186)</f>
        <v>0.28460529939021623</v>
      </c>
      <c r="AL186" s="24">
        <f>2*ATAN(AM186)</f>
        <v>1.2490490398383154</v>
      </c>
      <c r="AM186" s="24">
        <f>SQRT((1+$AB$7)/(1-$AB$7))*TAN(AN186/2)</f>
        <v>0.72076170248659388</v>
      </c>
      <c r="AN186" s="136">
        <f>$AU186+$AB$7*SIN(AO186)</f>
        <v>0.97299023088217496</v>
      </c>
      <c r="AO186" s="136">
        <f>$AU186+$AB$7*SIN(AP186)</f>
        <v>0.97298439550084792</v>
      </c>
      <c r="AP186" s="136">
        <f>$AU186+$AB$7*SIN(AQ186)</f>
        <v>0.97294983693663672</v>
      </c>
      <c r="AQ186" s="136">
        <f>$AU186+$AB$7*SIN(AR186)</f>
        <v>0.97274520855136903</v>
      </c>
      <c r="AR186" s="136">
        <f>$AU186+$AB$7*SIN(AS186)</f>
        <v>0.97153481857642798</v>
      </c>
      <c r="AS186" s="136">
        <f>$AU186+$AB$7*SIN(AT186)</f>
        <v>0.96441863837866693</v>
      </c>
      <c r="AT186" s="136">
        <f>$AU186+$AB$7*SIN(AU186)</f>
        <v>0.92396450714669187</v>
      </c>
      <c r="AU186" s="136">
        <f>RADIANS($AB$9)+$AB$18*(F186-AB$15)</f>
        <v>0.72501949645900776</v>
      </c>
      <c r="AV186" s="136"/>
      <c r="AW186" s="24">
        <f t="shared" si="170"/>
        <v>12283</v>
      </c>
      <c r="AX186" s="136">
        <f t="shared" si="171"/>
        <v>3.1485372545481984E-4</v>
      </c>
      <c r="AY186" s="136">
        <f t="shared" si="172"/>
        <v>-8.3045537214149288E-3</v>
      </c>
      <c r="AZ186" s="136">
        <f t="shared" si="182"/>
        <v>-8.3045537214149288E-3</v>
      </c>
      <c r="BA186" s="136"/>
      <c r="BB186" s="136">
        <f t="shared" si="173"/>
        <v>9.9132868432779073E-9</v>
      </c>
      <c r="BC186" s="24"/>
      <c r="BD186" s="203"/>
      <c r="BE186" s="24">
        <f t="shared" si="174"/>
        <v>3.4234398495478447E-3</v>
      </c>
      <c r="BF186" s="24">
        <f t="shared" si="175"/>
        <v>1.0948671583691134</v>
      </c>
      <c r="BG186" s="24">
        <f t="shared" si="176"/>
        <v>0.61261338748232108</v>
      </c>
      <c r="BH186" s="24">
        <f t="shared" si="177"/>
        <v>0.28460537989112139</v>
      </c>
      <c r="BI186" s="24">
        <f t="shared" si="178"/>
        <v>1.2490498884017607</v>
      </c>
      <c r="BJ186" s="24">
        <f t="shared" si="179"/>
        <v>0.7207623471817789</v>
      </c>
      <c r="BK186" s="136">
        <f t="shared" si="185"/>
        <v>0.97299097022104353</v>
      </c>
      <c r="BL186" s="136">
        <f t="shared" si="185"/>
        <v>0.97298877417275453</v>
      </c>
      <c r="BM186" s="136">
        <f t="shared" si="185"/>
        <v>0.97297576834492228</v>
      </c>
      <c r="BN186" s="136">
        <f t="shared" si="185"/>
        <v>0.97289874800906317</v>
      </c>
      <c r="BO186" s="136">
        <f t="shared" si="185"/>
        <v>0.97244281301504376</v>
      </c>
      <c r="BP186" s="136">
        <f t="shared" si="185"/>
        <v>0.96975004569479251</v>
      </c>
      <c r="BQ186" s="136">
        <f t="shared" si="185"/>
        <v>0.95405666274317869</v>
      </c>
      <c r="BR186" s="136">
        <f t="shared" si="180"/>
        <v>-4.0102418732182619</v>
      </c>
      <c r="BS186" s="136"/>
      <c r="BT186" s="24"/>
      <c r="BU186" s="136"/>
      <c r="BV186" s="24"/>
      <c r="BW186" s="24"/>
      <c r="BX186" s="24"/>
      <c r="BY186" s="24"/>
      <c r="BZ186" s="24"/>
      <c r="CA186" s="24"/>
      <c r="CB186" s="24"/>
      <c r="CC186" s="24"/>
      <c r="CD186" s="24"/>
      <c r="CE186" s="24"/>
      <c r="CF186" s="24"/>
      <c r="CG186" s="24"/>
      <c r="CH186" s="24"/>
      <c r="CI186" s="24"/>
      <c r="CK186" s="24"/>
      <c r="CL186" s="136"/>
      <c r="CM186" s="24"/>
      <c r="CN186" s="24"/>
      <c r="CO186" s="24"/>
      <c r="CP186" s="24"/>
      <c r="CQ186" s="24"/>
      <c r="CR186" s="24"/>
      <c r="CS186" s="24"/>
      <c r="CT186" s="24"/>
      <c r="CU186" s="24"/>
      <c r="CV186" s="24"/>
      <c r="CW186" s="24"/>
      <c r="CX186" s="24"/>
      <c r="CY186" s="24"/>
      <c r="CZ186" s="24"/>
    </row>
    <row r="187" spans="1:104" s="129" customFormat="1" ht="12.95" customHeight="1" x14ac:dyDescent="0.2">
      <c r="A187" s="206" t="s">
        <v>481</v>
      </c>
      <c r="B187" s="207" t="s">
        <v>646</v>
      </c>
      <c r="C187" s="208">
        <v>42951.379000000001</v>
      </c>
      <c r="D187" s="208"/>
      <c r="E187" s="129">
        <f>(C187-C$7)/C$8</f>
        <v>12340.481550344892</v>
      </c>
      <c r="F187" s="199">
        <f>ROUND(2*E187,0)/2</f>
        <v>12340.5</v>
      </c>
      <c r="G187" s="130">
        <f>C187-(C$7+F187*C$8)</f>
        <v>-4.378949997771997E-3</v>
      </c>
      <c r="K187" s="199"/>
      <c r="O187" s="199"/>
      <c r="P187" s="199">
        <f>+D$11+D$12*F187+D$13*F187^2</f>
        <v>-3.157720909093025E-3</v>
      </c>
      <c r="Q187" s="201">
        <f>+C187-15018.5</f>
        <v>27932.879000000001</v>
      </c>
      <c r="R187" s="129">
        <f>C187-(C$7+F187*C$8)</f>
        <v>-4.378949997771997E-3</v>
      </c>
      <c r="S187" s="131"/>
      <c r="U187" s="202">
        <f>+$C187-15018.5</f>
        <v>27932.879000000001</v>
      </c>
      <c r="Z187" s="24">
        <f>$F187</f>
        <v>12340.5</v>
      </c>
      <c r="AA187" s="136">
        <f>AB$3+AB$4*Z187+AB$5*Z187^2+AH187</f>
        <v>3.4518797876875252E-4</v>
      </c>
      <c r="AB187" s="136"/>
      <c r="AC187" s="136">
        <f>IF(S187&gt;0,G187-AA187,-9999)</f>
        <v>-9999</v>
      </c>
      <c r="AD187" s="136"/>
      <c r="AE187" s="136">
        <f>+(G187-AA187)^2*$S187</f>
        <v>0</v>
      </c>
      <c r="AF187" s="24"/>
      <c r="AG187" s="203"/>
      <c r="AH187" s="24">
        <f>$AB$6*($AB$11/AI187*AJ187+$AB$12)</f>
        <v>3.5029088878617775E-3</v>
      </c>
      <c r="AI187" s="24">
        <f>1+$AB$7*COS(AL187)</f>
        <v>1.0919958098469389</v>
      </c>
      <c r="AJ187" s="24">
        <f>SIN(AL187+RADIANS($AB$9))</f>
        <v>0.62054302364344738</v>
      </c>
      <c r="AK187" s="24">
        <f>$AB$7*SIN(AL187)</f>
        <v>0.2855464427560005</v>
      </c>
      <c r="AL187" s="24">
        <f>2*ATAN(AM187)</f>
        <v>1.2591220275538384</v>
      </c>
      <c r="AM187" s="24">
        <f>SQRT((1+$AB$7)/(1-$AB$7))*TAN(AN187/2)</f>
        <v>0.72844258939272033</v>
      </c>
      <c r="AN187" s="136">
        <f>$AU187+$AB$7*SIN(AO187)</f>
        <v>0.98177817554625335</v>
      </c>
      <c r="AO187" s="136">
        <f>$AU187+$AB$7*SIN(AP187)</f>
        <v>0.98177270896991753</v>
      </c>
      <c r="AP187" s="136">
        <f>$AU187+$AB$7*SIN(AQ187)</f>
        <v>0.98173990995601401</v>
      </c>
      <c r="AQ187" s="136">
        <f>$AU187+$AB$7*SIN(AR187)</f>
        <v>0.981543152334861</v>
      </c>
      <c r="AR187" s="136">
        <f>$AU187+$AB$7*SIN(AS187)</f>
        <v>0.98036403869463851</v>
      </c>
      <c r="AS187" s="136">
        <f>$AU187+$AB$7*SIN(AT187)</f>
        <v>0.9733408980649878</v>
      </c>
      <c r="AT187" s="136">
        <f>$AU187+$AB$7*SIN(AU187)</f>
        <v>0.93291504525231206</v>
      </c>
      <c r="AU187" s="136">
        <f>RADIANS($AB$9)+$AB$18*(F187-AB$15)</f>
        <v>0.73233312436951703</v>
      </c>
      <c r="AV187" s="136"/>
      <c r="AW187" s="24">
        <f t="shared" si="170"/>
        <v>12340.5</v>
      </c>
      <c r="AX187" s="136">
        <f t="shared" si="171"/>
        <v>3.4519321262722717E-4</v>
      </c>
      <c r="AY187" s="136">
        <f t="shared" si="172"/>
        <v>-4.7241432103992242E-3</v>
      </c>
      <c r="AZ187" s="136">
        <f t="shared" si="182"/>
        <v>-4.7241432103992242E-3</v>
      </c>
      <c r="BA187" s="136"/>
      <c r="BB187" s="136">
        <f t="shared" si="173"/>
        <v>0</v>
      </c>
      <c r="BC187" s="24"/>
      <c r="BD187" s="203"/>
      <c r="BE187" s="24">
        <f t="shared" si="174"/>
        <v>3.5029141217202521E-3</v>
      </c>
      <c r="BF187" s="24">
        <f t="shared" si="175"/>
        <v>1.0919956203570733</v>
      </c>
      <c r="BG187" s="24">
        <f t="shared" si="176"/>
        <v>0.62054354402348255</v>
      </c>
      <c r="BH187" s="24">
        <f t="shared" si="177"/>
        <v>0.28554650380475194</v>
      </c>
      <c r="BI187" s="24">
        <f t="shared" si="178"/>
        <v>1.259122691158131</v>
      </c>
      <c r="BJ187" s="24">
        <f t="shared" si="179"/>
        <v>0.72844309725869971</v>
      </c>
      <c r="BK187" s="136">
        <f t="shared" si="185"/>
        <v>0.98177875525379266</v>
      </c>
      <c r="BL187" s="136">
        <f t="shared" si="185"/>
        <v>0.98177618726248239</v>
      </c>
      <c r="BM187" s="136">
        <f t="shared" si="185"/>
        <v>0.98176077924251759</v>
      </c>
      <c r="BN187" s="136">
        <f t="shared" si="185"/>
        <v>0.98166833815062393</v>
      </c>
      <c r="BO187" s="136">
        <f t="shared" si="185"/>
        <v>0.98111400199881815</v>
      </c>
      <c r="BP187" s="136">
        <f t="shared" si="185"/>
        <v>0.97779942743498283</v>
      </c>
      <c r="BQ187" s="136">
        <f t="shared" si="185"/>
        <v>0.95830975661757856</v>
      </c>
      <c r="BR187" s="136">
        <f t="shared" si="180"/>
        <v>-3.9945903273642207</v>
      </c>
      <c r="BS187" s="136"/>
      <c r="BT187" s="24"/>
      <c r="BU187" s="136"/>
      <c r="BV187" s="24"/>
      <c r="BW187" s="24"/>
      <c r="BX187" s="24"/>
      <c r="BY187" s="24"/>
      <c r="BZ187" s="24"/>
      <c r="CA187" s="24"/>
      <c r="CB187" s="24"/>
      <c r="CC187" s="24"/>
      <c r="CD187" s="24"/>
      <c r="CE187" s="24"/>
      <c r="CF187" s="24"/>
      <c r="CG187" s="24"/>
      <c r="CH187" s="24"/>
      <c r="CI187" s="24"/>
      <c r="CK187" s="24"/>
      <c r="CL187" s="136"/>
      <c r="CM187" s="24"/>
      <c r="CN187" s="24"/>
      <c r="CO187" s="24"/>
      <c r="CP187" s="24"/>
      <c r="CQ187" s="24"/>
      <c r="CR187" s="24"/>
      <c r="CS187" s="24"/>
      <c r="CT187" s="24"/>
      <c r="CU187" s="24"/>
      <c r="CV187" s="24"/>
      <c r="CW187" s="24"/>
      <c r="CX187" s="24"/>
      <c r="CY187" s="24"/>
      <c r="CZ187" s="24"/>
    </row>
    <row r="188" spans="1:104" s="129" customFormat="1" ht="12.95" customHeight="1" x14ac:dyDescent="0.2">
      <c r="A188" s="206" t="s">
        <v>481</v>
      </c>
      <c r="B188" s="207"/>
      <c r="C188" s="208">
        <v>42953.411999999997</v>
      </c>
      <c r="D188" s="208"/>
      <c r="E188" s="129">
        <f>(C188-C$7)/C$8</f>
        <v>12349.047108039362</v>
      </c>
      <c r="F188" s="199">
        <f>ROUND(2*E188,0)/2</f>
        <v>12349</v>
      </c>
      <c r="G188" s="130">
        <f>C188-(C$7+F188*C$8)</f>
        <v>1.1180900000908878E-2</v>
      </c>
      <c r="I188" s="129">
        <f>G188</f>
        <v>1.1180900000908878E-2</v>
      </c>
      <c r="K188" s="199"/>
      <c r="O188" s="199"/>
      <c r="P188" s="199">
        <f>+D$11+D$12*F188+D$13*F188^2</f>
        <v>-3.1649775800930251E-3</v>
      </c>
      <c r="Q188" s="201">
        <f>+C188-15018.5</f>
        <v>27934.911999999997</v>
      </c>
      <c r="S188" s="131">
        <v>0.1</v>
      </c>
      <c r="U188" s="202">
        <f>+$C188-15018.5</f>
        <v>27934.911999999997</v>
      </c>
      <c r="Z188" s="24">
        <f>$F188</f>
        <v>12349</v>
      </c>
      <c r="AA188" s="136">
        <f>AB$3+AB$4*Z188+AB$5*Z188^2+AH188</f>
        <v>3.4963942627038455E-4</v>
      </c>
      <c r="AB188" s="136">
        <f>+$G188-AH188</f>
        <v>7.6662829945454685E-3</v>
      </c>
      <c r="AC188" s="136">
        <f>IF(S188&gt;0,G188-AA188,-9999)</f>
        <v>1.0831260574638494E-2</v>
      </c>
      <c r="AD188" s="136"/>
      <c r="AE188" s="136">
        <f>+(G188-AA188)^2*$S188</f>
        <v>1.1731620563571819E-5</v>
      </c>
      <c r="AF188" s="24"/>
      <c r="AG188" s="203"/>
      <c r="AH188" s="24">
        <f>$AB$6*($AB$11/AI188*AJ188+$AB$12)</f>
        <v>3.5146170063634096E-3</v>
      </c>
      <c r="AI188" s="24">
        <f>1+$AB$7*COS(AL188)</f>
        <v>1.0915717961882785</v>
      </c>
      <c r="AJ188" s="24">
        <f>SIN(AL188+RADIANS($AB$9))</f>
        <v>0.62170649480251317</v>
      </c>
      <c r="AK188" s="24">
        <f>$AB$7*SIN(AL188)</f>
        <v>0.2856827018614399</v>
      </c>
      <c r="AL188" s="24">
        <f>2*ATAN(AM188)</f>
        <v>1.2606065931954227</v>
      </c>
      <c r="AM188" s="24">
        <f>SQRT((1+$AB$7)/(1-$AB$7))*TAN(AN188/2)</f>
        <v>0.72957936358643083</v>
      </c>
      <c r="AN188" s="136">
        <f>$AU188+$AB$7*SIN(AO188)</f>
        <v>0.98307530539430932</v>
      </c>
      <c r="AO188" s="136">
        <f>$AU188+$AB$7*SIN(AP188)</f>
        <v>0.98306989193469207</v>
      </c>
      <c r="AP188" s="136">
        <f>$AU188+$AB$7*SIN(AQ188)</f>
        <v>0.98303734840293355</v>
      </c>
      <c r="AQ188" s="136">
        <f>$AU188+$AB$7*SIN(AR188)</f>
        <v>0.9828417433276756</v>
      </c>
      <c r="AR188" s="136">
        <f>$AU188+$AB$7*SIN(AS188)</f>
        <v>0.9816672528472401</v>
      </c>
      <c r="AS188" s="136">
        <f>$AU188+$AB$7*SIN(AT188)</f>
        <v>0.97465804390379285</v>
      </c>
      <c r="AT188" s="136">
        <f>$AU188+$AB$7*SIN(AU188)</f>
        <v>0.93423726014590591</v>
      </c>
      <c r="AU188" s="136">
        <f>RADIANS($AB$9)+$AB$18*(F188-AB$15)</f>
        <v>0.73341426936498344</v>
      </c>
      <c r="AV188" s="136"/>
      <c r="AW188" s="24">
        <f t="shared" si="170"/>
        <v>12349</v>
      </c>
      <c r="AX188" s="136">
        <f t="shared" si="171"/>
        <v>3.4964445819160887E-4</v>
      </c>
      <c r="AY188" s="136">
        <f t="shared" si="172"/>
        <v>1.0831255542717268E-2</v>
      </c>
      <c r="AZ188" s="136">
        <f t="shared" si="182"/>
        <v>1.0831255542717268E-2</v>
      </c>
      <c r="BA188" s="136"/>
      <c r="BB188" s="136">
        <f t="shared" si="173"/>
        <v>1.2225124714410373E-8</v>
      </c>
      <c r="BC188" s="24"/>
      <c r="BD188" s="203"/>
      <c r="BE188" s="24">
        <f t="shared" si="174"/>
        <v>3.5146220382846339E-3</v>
      </c>
      <c r="BF188" s="24">
        <f t="shared" si="175"/>
        <v>1.0915716139014224</v>
      </c>
      <c r="BG188" s="24">
        <f t="shared" si="176"/>
        <v>0.62170699457440448</v>
      </c>
      <c r="BH188" s="24">
        <f t="shared" si="177"/>
        <v>0.28568276029100675</v>
      </c>
      <c r="BI188" s="24">
        <f t="shared" si="178"/>
        <v>1.2606072312698891</v>
      </c>
      <c r="BJ188" s="24">
        <f t="shared" si="179"/>
        <v>0.72957985244284573</v>
      </c>
      <c r="BK188" s="136">
        <f t="shared" si="185"/>
        <v>0.98307586301617156</v>
      </c>
      <c r="BL188" s="136">
        <f t="shared" si="185"/>
        <v>0.9830732442223058</v>
      </c>
      <c r="BM188" s="136">
        <f t="shared" si="185"/>
        <v>0.98305750081409227</v>
      </c>
      <c r="BN188" s="136">
        <f t="shared" si="185"/>
        <v>0.98296286397505195</v>
      </c>
      <c r="BO188" s="136">
        <f t="shared" si="185"/>
        <v>0.98239426555583709</v>
      </c>
      <c r="BP188" s="136">
        <f t="shared" si="185"/>
        <v>0.97898814724005589</v>
      </c>
      <c r="BQ188" s="136">
        <f t="shared" si="185"/>
        <v>0.95893376018485699</v>
      </c>
      <c r="BR188" s="136">
        <f t="shared" si="180"/>
        <v>-3.9922766205857974</v>
      </c>
      <c r="BS188" s="136"/>
      <c r="BT188" s="24"/>
      <c r="BU188" s="136"/>
      <c r="BV188" s="24"/>
      <c r="BW188" s="24"/>
      <c r="BX188" s="24"/>
      <c r="BY188" s="24"/>
      <c r="BZ188" s="24"/>
      <c r="CA188" s="24"/>
      <c r="CB188" s="24"/>
      <c r="CC188" s="24"/>
      <c r="CD188" s="24"/>
      <c r="CE188" s="24"/>
      <c r="CF188" s="24"/>
      <c r="CG188" s="24"/>
      <c r="CH188" s="24"/>
      <c r="CI188" s="24"/>
      <c r="CK188" s="24"/>
      <c r="CL188" s="136"/>
      <c r="CM188" s="24"/>
      <c r="CN188" s="24"/>
      <c r="CO188" s="24"/>
      <c r="CP188" s="24"/>
      <c r="CQ188" s="24"/>
      <c r="CR188" s="24"/>
      <c r="CS188" s="24"/>
      <c r="CT188" s="24"/>
      <c r="CU188" s="24"/>
      <c r="CV188" s="24"/>
      <c r="CW188" s="24"/>
      <c r="CX188" s="24"/>
      <c r="CY188" s="24"/>
      <c r="CZ188" s="24"/>
    </row>
    <row r="189" spans="1:104" s="129" customFormat="1" ht="12.95" customHeight="1" x14ac:dyDescent="0.2">
      <c r="A189" s="206" t="s">
        <v>481</v>
      </c>
      <c r="B189" s="207"/>
      <c r="C189" s="208">
        <v>42958.383999999998</v>
      </c>
      <c r="D189" s="208"/>
      <c r="E189" s="129">
        <f>(C189-C$7)/C$8</f>
        <v>12369.995437039364</v>
      </c>
      <c r="F189" s="199">
        <f>ROUND(2*E189,0)/2</f>
        <v>12370</v>
      </c>
      <c r="G189" s="130">
        <f>C189-(C$7+F189*C$8)</f>
        <v>-1.0829999955603853E-3</v>
      </c>
      <c r="K189" s="199"/>
      <c r="O189" s="199"/>
      <c r="P189" s="199">
        <f>+D$11+D$12*F189+D$13*F189^2</f>
        <v>-3.1828983920930256E-3</v>
      </c>
      <c r="Q189" s="201">
        <f>+C189-15018.5</f>
        <v>27939.883999999998</v>
      </c>
      <c r="R189" s="129">
        <f>C189-(C$7+F189*C$8)</f>
        <v>-1.0829999955603853E-3</v>
      </c>
      <c r="S189" s="131"/>
      <c r="U189" s="202">
        <f>+$C189-15018.5</f>
        <v>27939.883999999998</v>
      </c>
      <c r="Z189" s="24">
        <f>$F189</f>
        <v>12370</v>
      </c>
      <c r="AA189" s="136">
        <f>AB$3+AB$4*Z189+AB$5*Z189^2+AH189</f>
        <v>3.6059969708634575E-4</v>
      </c>
      <c r="AB189" s="136"/>
      <c r="AC189" s="136">
        <f>IF(S189&gt;0,G189-AA189,-9999)</f>
        <v>-9999</v>
      </c>
      <c r="AD189" s="136"/>
      <c r="AE189" s="136">
        <f>+(G189-AA189)^2*$S189</f>
        <v>0</v>
      </c>
      <c r="AF189" s="24"/>
      <c r="AG189" s="203"/>
      <c r="AH189" s="24">
        <f>$AB$6*($AB$11/AI189*AJ189+$AB$12)</f>
        <v>3.5434980891793713E-3</v>
      </c>
      <c r="AI189" s="24">
        <f>1+$AB$7*COS(AL189)</f>
        <v>1.0905247829118825</v>
      </c>
      <c r="AJ189" s="24">
        <f>SIN(AL189+RADIANS($AB$9))</f>
        <v>0.62457121465976928</v>
      </c>
      <c r="AK189" s="24">
        <f>$AB$7*SIN(AL189)</f>
        <v>0.28601619478406559</v>
      </c>
      <c r="AL189" s="24">
        <f>2*ATAN(AM189)</f>
        <v>1.2642694028036388</v>
      </c>
      <c r="AM189" s="24">
        <f>SQRT((1+$AB$7)/(1-$AB$7))*TAN(AN189/2)</f>
        <v>0.73238935734483701</v>
      </c>
      <c r="AN189" s="136">
        <f>$AU189+$AB$7*SIN(AO189)</f>
        <v>0.9862778195710149</v>
      </c>
      <c r="AO189" s="136">
        <f>$AU189+$AB$7*SIN(AP189)</f>
        <v>0.98627253580405949</v>
      </c>
      <c r="AP189" s="136">
        <f>$AU189+$AB$7*SIN(AQ189)</f>
        <v>0.98624061833692911</v>
      </c>
      <c r="AQ189" s="136">
        <f>$AU189+$AB$7*SIN(AR189)</f>
        <v>0.9860478483324665</v>
      </c>
      <c r="AR189" s="136">
        <f>$AU189+$AB$7*SIN(AS189)</f>
        <v>0.98488477794463059</v>
      </c>
      <c r="AS189" s="136">
        <f>$AU189+$AB$7*SIN(AT189)</f>
        <v>0.97791018113005945</v>
      </c>
      <c r="AT189" s="136">
        <f>$AU189+$AB$7*SIN(AU189)</f>
        <v>0.93750290175183904</v>
      </c>
      <c r="AU189" s="136">
        <f>RADIANS($AB$9)+$AB$18*(F189-AB$15)</f>
        <v>0.73608533347143013</v>
      </c>
      <c r="AV189" s="136"/>
      <c r="AW189" s="24">
        <f t="shared" si="170"/>
        <v>12370</v>
      </c>
      <c r="AX189" s="136">
        <f t="shared" si="171"/>
        <v>3.6060424544687728E-4</v>
      </c>
      <c r="AY189" s="136">
        <f t="shared" si="172"/>
        <v>-1.4436042410072626E-3</v>
      </c>
      <c r="AZ189" s="136">
        <f t="shared" si="182"/>
        <v>-1.4436042410072626E-3</v>
      </c>
      <c r="BA189" s="136"/>
      <c r="BB189" s="136">
        <f t="shared" si="173"/>
        <v>0</v>
      </c>
      <c r="BC189" s="24"/>
      <c r="BD189" s="203"/>
      <c r="BE189" s="24">
        <f t="shared" si="174"/>
        <v>3.5435026375399028E-3</v>
      </c>
      <c r="BF189" s="24">
        <f t="shared" si="175"/>
        <v>1.0905246179017627</v>
      </c>
      <c r="BG189" s="24">
        <f t="shared" si="176"/>
        <v>0.62457166522012508</v>
      </c>
      <c r="BH189" s="24">
        <f t="shared" si="177"/>
        <v>0.28601624701009537</v>
      </c>
      <c r="BI189" s="24">
        <f t="shared" si="178"/>
        <v>1.2642699797293786</v>
      </c>
      <c r="BJ189" s="24">
        <f t="shared" si="179"/>
        <v>0.7323898005376025</v>
      </c>
      <c r="BK189" s="136">
        <f t="shared" si="185"/>
        <v>0.98627832423824469</v>
      </c>
      <c r="BL189" s="136">
        <f t="shared" si="185"/>
        <v>0.98627558441037988</v>
      </c>
      <c r="BM189" s="136">
        <f t="shared" si="185"/>
        <v>0.98625903375912238</v>
      </c>
      <c r="BN189" s="136">
        <f t="shared" si="185"/>
        <v>0.98615906399684206</v>
      </c>
      <c r="BO189" s="136">
        <f t="shared" si="185"/>
        <v>0.98555554425608616</v>
      </c>
      <c r="BP189" s="136">
        <f t="shared" si="185"/>
        <v>0.98192368533681429</v>
      </c>
      <c r="BQ189" s="136">
        <f t="shared" si="185"/>
        <v>0.9604702454567271</v>
      </c>
      <c r="BR189" s="136">
        <f t="shared" si="180"/>
        <v>-3.9865604038391043</v>
      </c>
      <c r="BS189" s="136"/>
      <c r="BT189" s="24"/>
      <c r="BU189" s="136"/>
      <c r="BV189" s="24"/>
      <c r="BW189" s="24"/>
      <c r="BX189" s="24"/>
      <c r="BY189" s="24"/>
      <c r="BZ189" s="24"/>
      <c r="CA189" s="24"/>
      <c r="CB189" s="24"/>
      <c r="CC189" s="24"/>
      <c r="CD189" s="24"/>
      <c r="CE189" s="24"/>
      <c r="CF189" s="24"/>
      <c r="CG189" s="24"/>
      <c r="CH189" s="24"/>
      <c r="CI189" s="24"/>
      <c r="CK189" s="24"/>
      <c r="CL189" s="136"/>
      <c r="CM189" s="24"/>
      <c r="CN189" s="24"/>
      <c r="CO189" s="24"/>
      <c r="CP189" s="24"/>
      <c r="CQ189" s="24"/>
      <c r="CR189" s="24"/>
      <c r="CS189" s="24"/>
      <c r="CT189" s="24"/>
      <c r="CU189" s="24"/>
      <c r="CV189" s="24"/>
      <c r="CW189" s="24"/>
      <c r="CX189" s="24"/>
      <c r="CY189" s="24"/>
      <c r="CZ189" s="24"/>
    </row>
    <row r="190" spans="1:104" s="129" customFormat="1" ht="12.95" customHeight="1" x14ac:dyDescent="0.2">
      <c r="A190" s="206" t="s">
        <v>482</v>
      </c>
      <c r="B190" s="207" t="s">
        <v>646</v>
      </c>
      <c r="C190" s="208">
        <v>42975.353000000003</v>
      </c>
      <c r="D190" s="208"/>
      <c r="E190" s="129">
        <f>(C190-C$7)/C$8</f>
        <v>12441.490246934982</v>
      </c>
      <c r="F190" s="199">
        <f>ROUND(2*E190,0)/2</f>
        <v>12441.5</v>
      </c>
      <c r="G190" s="130">
        <f>C190-(C$7+F190*C$8)</f>
        <v>-2.3148499967646785E-3</v>
      </c>
      <c r="K190" s="199"/>
      <c r="O190" s="199"/>
      <c r="P190" s="199">
        <f>+D$11+D$12*F190+D$13*F190^2</f>
        <v>-3.2438351250930254E-3</v>
      </c>
      <c r="Q190" s="201">
        <f>+C190-15018.5</f>
        <v>27956.853000000003</v>
      </c>
      <c r="R190" s="129">
        <f>C190-(C$7+F190*C$8)</f>
        <v>-2.3148499967646785E-3</v>
      </c>
      <c r="S190" s="131"/>
      <c r="U190" s="202">
        <f>+$C190-15018.5</f>
        <v>27956.853000000003</v>
      </c>
      <c r="Z190" s="24">
        <f>$F190</f>
        <v>12441.5</v>
      </c>
      <c r="AA190" s="136">
        <f>AB$3+AB$4*Z190+AB$5*Z190^2+AH190</f>
        <v>3.9751524839692345E-4</v>
      </c>
      <c r="AB190" s="136"/>
      <c r="AC190" s="136">
        <f>IF(S190&gt;0,G190-AA190,-9999)</f>
        <v>-9999</v>
      </c>
      <c r="AD190" s="136"/>
      <c r="AE190" s="136">
        <f>+(G190-AA190)^2*$S190</f>
        <v>0</v>
      </c>
      <c r="AF190" s="24"/>
      <c r="AG190" s="203"/>
      <c r="AH190" s="24">
        <f>$AB$6*($AB$11/AI190*AJ190+$AB$12)</f>
        <v>3.6413503734899488E-3</v>
      </c>
      <c r="AI190" s="24">
        <f>1+$AB$7*COS(AL190)</f>
        <v>1.0869660326682016</v>
      </c>
      <c r="AJ190" s="24">
        <f>SIN(AL190+RADIANS($AB$9))</f>
        <v>0.63422117196904892</v>
      </c>
      <c r="AK190" s="24">
        <f>$AB$7*SIN(AL190)</f>
        <v>0.28711828426966002</v>
      </c>
      <c r="AL190" s="24">
        <f>2*ATAN(AM190)</f>
        <v>1.2766877954803872</v>
      </c>
      <c r="AM190" s="24">
        <f>SQRT((1+$AB$7)/(1-$AB$7))*TAN(AN190/2)</f>
        <v>0.74197283490214128</v>
      </c>
      <c r="AN190" s="136">
        <f>$AU190+$AB$7*SIN(AO190)</f>
        <v>0.99715859082017111</v>
      </c>
      <c r="AO190" s="136">
        <f>$AU190+$AB$7*SIN(AP190)</f>
        <v>0.99715373237443017</v>
      </c>
      <c r="AP190" s="136">
        <f>$AU190+$AB$7*SIN(AQ190)</f>
        <v>0.99712389159788473</v>
      </c>
      <c r="AQ190" s="136">
        <f>$AU190+$AB$7*SIN(AR190)</f>
        <v>0.99694063851936809</v>
      </c>
      <c r="AR190" s="136">
        <f>$AU190+$AB$7*SIN(AS190)</f>
        <v>0.99581641290546308</v>
      </c>
      <c r="AS190" s="136">
        <f>$AU190+$AB$7*SIN(AT190)</f>
        <v>0.98896167032043047</v>
      </c>
      <c r="AT190" s="136">
        <f>$AU190+$AB$7*SIN(AU190)</f>
        <v>0.9486108327862498</v>
      </c>
      <c r="AU190" s="136">
        <f>RADIANS($AB$9)+$AB$18*(F190-AB$15)</f>
        <v>0.74517967078623748</v>
      </c>
      <c r="AV190" s="136"/>
      <c r="AW190" s="24">
        <f t="shared" si="170"/>
        <v>12441.5</v>
      </c>
      <c r="AX190" s="136">
        <f t="shared" si="171"/>
        <v>3.9751830689095137E-4</v>
      </c>
      <c r="AY190" s="136">
        <f t="shared" si="172"/>
        <v>-2.7123683036556299E-3</v>
      </c>
      <c r="AZ190" s="136">
        <f t="shared" si="182"/>
        <v>-2.7123683036556299E-3</v>
      </c>
      <c r="BA190" s="136"/>
      <c r="BB190" s="136">
        <f t="shared" si="173"/>
        <v>0</v>
      </c>
      <c r="BC190" s="24"/>
      <c r="BD190" s="203"/>
      <c r="BE190" s="24">
        <f t="shared" si="174"/>
        <v>3.6413534319839768E-3</v>
      </c>
      <c r="BF190" s="24">
        <f t="shared" si="175"/>
        <v>1.0869659211613223</v>
      </c>
      <c r="BG190" s="24">
        <f t="shared" si="176"/>
        <v>0.63422147223453473</v>
      </c>
      <c r="BH190" s="24">
        <f t="shared" si="177"/>
        <v>0.28711831804425625</v>
      </c>
      <c r="BI190" s="24">
        <f t="shared" si="178"/>
        <v>1.2766881838460147</v>
      </c>
      <c r="BJ190" s="24">
        <f t="shared" si="179"/>
        <v>0.74197313598723691</v>
      </c>
      <c r="BK190" s="136">
        <f t="shared" si="185"/>
        <v>0.99715893165622682</v>
      </c>
      <c r="BL190" s="136">
        <f t="shared" si="185"/>
        <v>0.99715582585544493</v>
      </c>
      <c r="BM190" s="136">
        <f t="shared" si="185"/>
        <v>0.99713674967668853</v>
      </c>
      <c r="BN190" s="136">
        <f t="shared" si="185"/>
        <v>0.99701959398522977</v>
      </c>
      <c r="BO190" s="136">
        <f t="shared" si="185"/>
        <v>0.99630055149357766</v>
      </c>
      <c r="BP190" s="136">
        <f t="shared" si="185"/>
        <v>0.99190479379172414</v>
      </c>
      <c r="BQ190" s="136">
        <f t="shared" si="185"/>
        <v>0.96564685874199063</v>
      </c>
      <c r="BR190" s="136">
        <f t="shared" si="180"/>
        <v>-3.9670980468206016</v>
      </c>
      <c r="BS190" s="136"/>
      <c r="BT190" s="24"/>
      <c r="BU190" s="136"/>
      <c r="BV190" s="24"/>
      <c r="BW190" s="24"/>
      <c r="BX190" s="24"/>
      <c r="BY190" s="24"/>
      <c r="BZ190" s="24"/>
      <c r="CA190" s="24"/>
      <c r="CB190" s="24"/>
      <c r="CC190" s="24"/>
      <c r="CD190" s="24"/>
      <c r="CE190" s="24"/>
      <c r="CF190" s="24"/>
      <c r="CG190" s="24"/>
      <c r="CH190" s="24"/>
      <c r="CI190" s="24"/>
      <c r="CK190" s="24"/>
      <c r="CL190" s="136"/>
      <c r="CM190" s="24"/>
      <c r="CN190" s="24"/>
      <c r="CO190" s="24"/>
      <c r="CP190" s="24"/>
      <c r="CQ190" s="24"/>
      <c r="CR190" s="24"/>
      <c r="CS190" s="24"/>
      <c r="CT190" s="24"/>
      <c r="CU190" s="24"/>
      <c r="CV190" s="24"/>
      <c r="CW190" s="24"/>
      <c r="CX190" s="24"/>
      <c r="CY190" s="24"/>
      <c r="CZ190" s="24"/>
    </row>
    <row r="191" spans="1:104" s="129" customFormat="1" ht="12.95" customHeight="1" x14ac:dyDescent="0.2">
      <c r="A191" s="206" t="s">
        <v>577</v>
      </c>
      <c r="B191" s="64"/>
      <c r="C191" s="208">
        <v>43165.826999999997</v>
      </c>
      <c r="D191" s="208"/>
      <c r="E191" s="129">
        <f>(C191-C$7)/C$8</f>
        <v>13244.006742901396</v>
      </c>
      <c r="F191" s="199">
        <f>ROUND(2*E191,0)/2</f>
        <v>13244</v>
      </c>
      <c r="G191" s="130">
        <f>C191-(C$7+F191*C$8)</f>
        <v>1.6003999990061857E-3</v>
      </c>
      <c r="K191" s="199"/>
      <c r="O191" s="199"/>
      <c r="P191" s="199">
        <f>+D$11+D$12*F191+D$13*F191^2</f>
        <v>-3.9193587600930254E-3</v>
      </c>
      <c r="Q191" s="201">
        <f>+C191-15018.5</f>
        <v>28147.326999999997</v>
      </c>
      <c r="R191" s="129">
        <f>C191-(C$7+F191*C$8)</f>
        <v>1.6003999990061857E-3</v>
      </c>
      <c r="S191" s="131"/>
      <c r="U191" s="202">
        <f>+$C191-15018.5</f>
        <v>28147.326999999997</v>
      </c>
      <c r="Z191" s="24">
        <f>$F191</f>
        <v>13244</v>
      </c>
      <c r="AA191" s="136">
        <f>AB$3+AB$4*Z191+AB$5*Z191^2+AH191</f>
        <v>7.6761727591867328E-4</v>
      </c>
      <c r="AB191" s="136"/>
      <c r="AC191" s="136">
        <f>IF(S191&gt;0,G191-AA191,-9999)</f>
        <v>-9999</v>
      </c>
      <c r="AD191" s="136"/>
      <c r="AE191" s="136">
        <f>+(G191-AA191)^2*$S191</f>
        <v>0</v>
      </c>
      <c r="AF191" s="24"/>
      <c r="AG191" s="203"/>
      <c r="AH191" s="24">
        <f>$AB$6*($AB$11/AI191*AJ191+$AB$12)</f>
        <v>4.6869760360116986E-3</v>
      </c>
      <c r="AI191" s="24">
        <f>1+$AB$7*COS(AL191)</f>
        <v>1.0478422609136264</v>
      </c>
      <c r="AJ191" s="24">
        <f>SIN(AL191+RADIANS($AB$9))</f>
        <v>0.7317944795193303</v>
      </c>
      <c r="AK191" s="24">
        <f>$AB$7*SIN(AL191)</f>
        <v>0.29616062883285565</v>
      </c>
      <c r="AL191" s="24">
        <f>2*ATAN(AM191)</f>
        <v>1.4106383100712079</v>
      </c>
      <c r="AM191" s="24">
        <f>SQRT((1+$AB$7)/(1-$AB$7))*TAN(AN191/2)</f>
        <v>0.85142221665353113</v>
      </c>
      <c r="AN191" s="136">
        <f>$AU191+$AB$7*SIN(AO191)</f>
        <v>1.1168722686802648</v>
      </c>
      <c r="AO191" s="136">
        <f>$AU191+$AB$7*SIN(AP191)</f>
        <v>1.1168706552166294</v>
      </c>
      <c r="AP191" s="136">
        <f>$AU191+$AB$7*SIN(AQ191)</f>
        <v>1.116858390265866</v>
      </c>
      <c r="AQ191" s="136">
        <f>$AU191+$AB$7*SIN(AR191)</f>
        <v>1.1167651667470051</v>
      </c>
      <c r="AR191" s="136">
        <f>$AU191+$AB$7*SIN(AS191)</f>
        <v>1.1160571739664853</v>
      </c>
      <c r="AS191" s="136">
        <f>$AU191+$AB$7*SIN(AT191)</f>
        <v>1.1107133435466057</v>
      </c>
      <c r="AT191" s="136">
        <f>$AU191+$AB$7*SIN(AU191)</f>
        <v>1.0720917537184516</v>
      </c>
      <c r="AU191" s="136">
        <f>RADIANS($AB$9)+$AB$18*(F191-AB$15)</f>
        <v>0.84725247771117385</v>
      </c>
      <c r="AV191" s="136"/>
      <c r="AW191" s="24">
        <f t="shared" si="170"/>
        <v>13244</v>
      </c>
      <c r="AX191" s="136">
        <f t="shared" si="171"/>
        <v>7.6761451287686664E-4</v>
      </c>
      <c r="AY191" s="136">
        <f t="shared" si="172"/>
        <v>8.3278548612931904E-4</v>
      </c>
      <c r="AZ191" s="136">
        <f t="shared" si="182"/>
        <v>8.3278548612931904E-4</v>
      </c>
      <c r="BA191" s="136"/>
      <c r="BB191" s="136">
        <f t="shared" si="173"/>
        <v>0</v>
      </c>
      <c r="BC191" s="24"/>
      <c r="BD191" s="203"/>
      <c r="BE191" s="24">
        <f t="shared" si="174"/>
        <v>4.686973272969892E-3</v>
      </c>
      <c r="BF191" s="24">
        <f t="shared" si="175"/>
        <v>1.0478423669807766</v>
      </c>
      <c r="BG191" s="24">
        <f t="shared" si="176"/>
        <v>0.73179423543735778</v>
      </c>
      <c r="BH191" s="24">
        <f t="shared" si="177"/>
        <v>0.29616061169857932</v>
      </c>
      <c r="BI191" s="24">
        <f t="shared" si="178"/>
        <v>1.4106379519305807</v>
      </c>
      <c r="BJ191" s="24">
        <f t="shared" si="179"/>
        <v>0.85142190777165039</v>
      </c>
      <c r="BK191" s="136">
        <f t="shared" ref="BK191:BQ200" si="186">$AU191+$AB$7*SIN(BL191)</f>
        <v>1.1168719426346572</v>
      </c>
      <c r="BL191" s="136">
        <f t="shared" si="186"/>
        <v>1.1168681767142679</v>
      </c>
      <c r="BM191" s="136">
        <f t="shared" si="186"/>
        <v>1.1168395502128092</v>
      </c>
      <c r="BN191" s="136">
        <f t="shared" si="186"/>
        <v>1.1166220018223163</v>
      </c>
      <c r="BO191" s="136">
        <f t="shared" si="186"/>
        <v>1.114971889222824</v>
      </c>
      <c r="BP191" s="136">
        <f t="shared" si="186"/>
        <v>1.1026317818973226</v>
      </c>
      <c r="BQ191" s="136">
        <f t="shared" si="186"/>
        <v>1.0183900924837417</v>
      </c>
      <c r="BR191" s="136">
        <f t="shared" si="180"/>
        <v>-3.7486569068576854</v>
      </c>
      <c r="BS191" s="136"/>
      <c r="BT191" s="24"/>
      <c r="BU191" s="136"/>
      <c r="BV191" s="24"/>
      <c r="BW191" s="24"/>
      <c r="BX191" s="24"/>
      <c r="BY191" s="24"/>
      <c r="BZ191" s="24"/>
      <c r="CA191" s="24"/>
      <c r="CB191" s="24"/>
      <c r="CC191" s="24"/>
      <c r="CD191" s="24"/>
      <c r="CE191" s="24"/>
      <c r="CF191" s="24"/>
      <c r="CG191" s="24"/>
      <c r="CH191" s="24"/>
      <c r="CI191" s="24"/>
      <c r="CK191" s="24"/>
      <c r="CL191" s="136"/>
      <c r="CM191" s="24"/>
      <c r="CN191" s="24"/>
      <c r="CO191" s="24"/>
      <c r="CP191" s="24"/>
      <c r="CQ191" s="24"/>
      <c r="CR191" s="24"/>
      <c r="CS191" s="24"/>
      <c r="CT191" s="24"/>
      <c r="CU191" s="24"/>
      <c r="CV191" s="24"/>
      <c r="CW191" s="24"/>
      <c r="CX191" s="24"/>
      <c r="CY191" s="24"/>
      <c r="CZ191" s="24"/>
    </row>
    <row r="192" spans="1:104" s="129" customFormat="1" ht="12.95" customHeight="1" x14ac:dyDescent="0.2">
      <c r="A192" s="206" t="s">
        <v>577</v>
      </c>
      <c r="B192" s="64"/>
      <c r="C192" s="208">
        <v>43165.834000000003</v>
      </c>
      <c r="D192" s="208"/>
      <c r="E192" s="129">
        <f>(C192-C$7)/C$8</f>
        <v>13244.036235721811</v>
      </c>
      <c r="F192" s="199">
        <f>ROUND(2*E192,0)/2</f>
        <v>13244</v>
      </c>
      <c r="G192" s="130">
        <f>C192-(C$7+F192*C$8)</f>
        <v>8.6004000040702522E-3</v>
      </c>
      <c r="I192" s="129">
        <f>G192</f>
        <v>8.6004000040702522E-3</v>
      </c>
      <c r="K192" s="199"/>
      <c r="O192" s="199"/>
      <c r="P192" s="199">
        <f>+D$11+D$12*F192+D$13*F192^2</f>
        <v>-3.9193587600930254E-3</v>
      </c>
      <c r="Q192" s="201">
        <f>+C192-15018.5</f>
        <v>28147.334000000003</v>
      </c>
      <c r="S192" s="131">
        <v>0.1</v>
      </c>
      <c r="U192" s="202">
        <f>+$C192-15018.5</f>
        <v>28147.334000000003</v>
      </c>
      <c r="Z192" s="24">
        <f>$F192</f>
        <v>13244</v>
      </c>
      <c r="AA192" s="136">
        <f>AB$3+AB$4*Z192+AB$5*Z192^2+AH192</f>
        <v>7.6761727591867328E-4</v>
      </c>
      <c r="AB192" s="136">
        <f>+$G192-AH192</f>
        <v>3.9134239680585535E-3</v>
      </c>
      <c r="AC192" s="136">
        <f>IF(S192&gt;0,G192-AA192,-9999)</f>
        <v>7.8327827281515789E-3</v>
      </c>
      <c r="AD192" s="136"/>
      <c r="AE192" s="136">
        <f>+(G192-AA192)^2*$S192</f>
        <v>6.1352485266429694E-6</v>
      </c>
      <c r="AF192" s="24"/>
      <c r="AG192" s="203"/>
      <c r="AH192" s="24">
        <f>$AB$6*($AB$11/AI192*AJ192+$AB$12)</f>
        <v>4.6869760360116986E-3</v>
      </c>
      <c r="AI192" s="24">
        <f>1+$AB$7*COS(AL192)</f>
        <v>1.0478422609136264</v>
      </c>
      <c r="AJ192" s="24">
        <f>SIN(AL192+RADIANS($AB$9))</f>
        <v>0.7317944795193303</v>
      </c>
      <c r="AK192" s="24">
        <f>$AB$7*SIN(AL192)</f>
        <v>0.29616062883285565</v>
      </c>
      <c r="AL192" s="24">
        <f>2*ATAN(AM192)</f>
        <v>1.4106383100712079</v>
      </c>
      <c r="AM192" s="24">
        <f>SQRT((1+$AB$7)/(1-$AB$7))*TAN(AN192/2)</f>
        <v>0.85142221665353113</v>
      </c>
      <c r="AN192" s="136">
        <f>$AU192+$AB$7*SIN(AO192)</f>
        <v>1.1168722686802648</v>
      </c>
      <c r="AO192" s="136">
        <f>$AU192+$AB$7*SIN(AP192)</f>
        <v>1.1168706552166294</v>
      </c>
      <c r="AP192" s="136">
        <f>$AU192+$AB$7*SIN(AQ192)</f>
        <v>1.116858390265866</v>
      </c>
      <c r="AQ192" s="136">
        <f>$AU192+$AB$7*SIN(AR192)</f>
        <v>1.1167651667470051</v>
      </c>
      <c r="AR192" s="136">
        <f>$AU192+$AB$7*SIN(AS192)</f>
        <v>1.1160571739664853</v>
      </c>
      <c r="AS192" s="136">
        <f>$AU192+$AB$7*SIN(AT192)</f>
        <v>1.1107133435466057</v>
      </c>
      <c r="AT192" s="136">
        <f>$AU192+$AB$7*SIN(AU192)</f>
        <v>1.0720917537184516</v>
      </c>
      <c r="AU192" s="136">
        <f>RADIANS($AB$9)+$AB$18*(F192-AB$15)</f>
        <v>0.84725247771117385</v>
      </c>
      <c r="AV192" s="136"/>
      <c r="AW192" s="24">
        <f t="shared" si="170"/>
        <v>13244</v>
      </c>
      <c r="AX192" s="136">
        <f t="shared" si="171"/>
        <v>7.6761451287686664E-4</v>
      </c>
      <c r="AY192" s="136">
        <f t="shared" si="172"/>
        <v>7.8327854911933864E-3</v>
      </c>
      <c r="AZ192" s="136">
        <f t="shared" si="182"/>
        <v>7.8327854911933864E-3</v>
      </c>
      <c r="BA192" s="136"/>
      <c r="BB192" s="136">
        <f t="shared" si="173"/>
        <v>5.8923204037918935E-8</v>
      </c>
      <c r="BC192" s="24"/>
      <c r="BD192" s="203"/>
      <c r="BE192" s="24">
        <f t="shared" si="174"/>
        <v>4.686973272969892E-3</v>
      </c>
      <c r="BF192" s="24">
        <f t="shared" si="175"/>
        <v>1.0478423669807766</v>
      </c>
      <c r="BG192" s="24">
        <f t="shared" si="176"/>
        <v>0.73179423543735778</v>
      </c>
      <c r="BH192" s="24">
        <f t="shared" si="177"/>
        <v>0.29616061169857932</v>
      </c>
      <c r="BI192" s="24">
        <f t="shared" si="178"/>
        <v>1.4106379519305807</v>
      </c>
      <c r="BJ192" s="24">
        <f t="shared" si="179"/>
        <v>0.85142190777165039</v>
      </c>
      <c r="BK192" s="136">
        <f t="shared" si="186"/>
        <v>1.1168719426346572</v>
      </c>
      <c r="BL192" s="136">
        <f t="shared" si="186"/>
        <v>1.1168681767142679</v>
      </c>
      <c r="BM192" s="136">
        <f t="shared" si="186"/>
        <v>1.1168395502128092</v>
      </c>
      <c r="BN192" s="136">
        <f t="shared" si="186"/>
        <v>1.1166220018223163</v>
      </c>
      <c r="BO192" s="136">
        <f t="shared" si="186"/>
        <v>1.114971889222824</v>
      </c>
      <c r="BP192" s="136">
        <f t="shared" si="186"/>
        <v>1.1026317818973226</v>
      </c>
      <c r="BQ192" s="136">
        <f t="shared" si="186"/>
        <v>1.0183900924837417</v>
      </c>
      <c r="BR192" s="136">
        <f t="shared" si="180"/>
        <v>-3.7486569068576854</v>
      </c>
      <c r="BS192" s="136"/>
      <c r="BT192" s="24"/>
      <c r="BU192" s="136"/>
      <c r="BV192" s="24"/>
      <c r="BW192" s="24"/>
      <c r="BX192" s="24"/>
      <c r="BY192" s="24"/>
      <c r="BZ192" s="24"/>
      <c r="CA192" s="24"/>
      <c r="CB192" s="24"/>
      <c r="CC192" s="24"/>
      <c r="CD192" s="24"/>
      <c r="CE192" s="24"/>
      <c r="CF192" s="24"/>
      <c r="CG192" s="24"/>
      <c r="CH192" s="24"/>
      <c r="CI192" s="24"/>
      <c r="CK192" s="24"/>
      <c r="CL192" s="136"/>
      <c r="CM192" s="24"/>
      <c r="CN192" s="24"/>
      <c r="CO192" s="24"/>
      <c r="CP192" s="24"/>
      <c r="CQ192" s="24"/>
      <c r="CR192" s="24"/>
      <c r="CS192" s="24"/>
      <c r="CT192" s="24"/>
      <c r="CU192" s="24"/>
      <c r="CV192" s="24"/>
      <c r="CW192" s="24"/>
      <c r="CX192" s="24"/>
      <c r="CY192" s="24"/>
      <c r="CZ192" s="24"/>
    </row>
    <row r="193" spans="1:104" s="129" customFormat="1" ht="12.95" customHeight="1" x14ac:dyDescent="0.2">
      <c r="A193" s="206" t="s">
        <v>483</v>
      </c>
      <c r="B193" s="207" t="s">
        <v>646</v>
      </c>
      <c r="C193" s="208">
        <v>43210.33</v>
      </c>
      <c r="D193" s="208"/>
      <c r="E193" s="129">
        <f>(C193-C$7)/C$8</f>
        <v>13431.509455187575</v>
      </c>
      <c r="F193" s="199">
        <f>ROUND(2*E193,0)/2</f>
        <v>13431.5</v>
      </c>
      <c r="G193" s="130">
        <f>C193-(C$7+F193*C$8)</f>
        <v>2.2441500041168183E-3</v>
      </c>
      <c r="I193" s="129">
        <f>G193</f>
        <v>2.2441500041168183E-3</v>
      </c>
      <c r="K193" s="199"/>
      <c r="O193" s="199"/>
      <c r="P193" s="199">
        <f>+D$11+D$12*F193+D$13*F193^2</f>
        <v>-4.0749638850930241E-3</v>
      </c>
      <c r="Q193" s="201">
        <f>+C193-15018.5</f>
        <v>28191.83</v>
      </c>
      <c r="S193" s="131">
        <v>0.1</v>
      </c>
      <c r="U193" s="202">
        <f>+$C193-15018.5</f>
        <v>28191.83</v>
      </c>
      <c r="Z193" s="24">
        <f>$F193</f>
        <v>13431.5</v>
      </c>
      <c r="AA193" s="136">
        <f>AB$3+AB$4*Z193+AB$5*Z193^2+AH193</f>
        <v>8.4196169732080224E-4</v>
      </c>
      <c r="AB193" s="136">
        <f>+$G193-AH193</f>
        <v>-2.672775578297008E-3</v>
      </c>
      <c r="AC193" s="136">
        <f>IF(S193&gt;0,G193-AA193,-9999)</f>
        <v>1.4021883067960161E-3</v>
      </c>
      <c r="AD193" s="136"/>
      <c r="AE193" s="136">
        <f>+(G193-AA193)^2*$S193</f>
        <v>1.9661320477154787E-7</v>
      </c>
      <c r="AF193" s="24"/>
      <c r="AG193" s="203"/>
      <c r="AH193" s="24">
        <f>$AB$6*($AB$11/AI193*AJ193+$AB$12)</f>
        <v>4.9169255824138263E-3</v>
      </c>
      <c r="AI193" s="24">
        <f>1+$AB$7*COS(AL193)</f>
        <v>1.0389642609016425</v>
      </c>
      <c r="AJ193" s="24">
        <f>SIN(AL193+RADIANS($AB$9))</f>
        <v>0.75184801740680574</v>
      </c>
      <c r="AK193" s="24">
        <f>$AB$7*SIN(AL193)</f>
        <v>0.29745888181795604</v>
      </c>
      <c r="AL193" s="24">
        <f>2*ATAN(AM193)</f>
        <v>1.4405474960665097</v>
      </c>
      <c r="AM193" s="24">
        <f>SQRT((1+$AB$7)/(1-$AB$7))*TAN(AN193/2)</f>
        <v>0.8775523443879234</v>
      </c>
      <c r="AN193" s="136">
        <f>$AU193+$AB$7*SIN(AO193)</f>
        <v>1.1442170448857285</v>
      </c>
      <c r="AO193" s="136">
        <f>$AU193+$AB$7*SIN(AP193)</f>
        <v>1.1442158574435228</v>
      </c>
      <c r="AP193" s="136">
        <f>$AU193+$AB$7*SIN(AQ193)</f>
        <v>1.1442062912753603</v>
      </c>
      <c r="AQ193" s="136">
        <f>$AU193+$AB$7*SIN(AR193)</f>
        <v>1.1441292324905727</v>
      </c>
      <c r="AR193" s="136">
        <f>$AU193+$AB$7*SIN(AS193)</f>
        <v>1.1435089731156409</v>
      </c>
      <c r="AS193" s="136">
        <f>$AU193+$AB$7*SIN(AT193)</f>
        <v>1.1385468172455135</v>
      </c>
      <c r="AT193" s="136">
        <f>$AU193+$AB$7*SIN(AU193)</f>
        <v>1.1006128437472138</v>
      </c>
      <c r="AU193" s="136">
        <f>RADIANS($AB$9)+$AB$18*(F193-AB$15)</f>
        <v>0.87110126437587798</v>
      </c>
      <c r="AV193" s="136"/>
      <c r="AW193" s="24">
        <f t="shared" si="170"/>
        <v>13431.5</v>
      </c>
      <c r="AX193" s="136">
        <f t="shared" si="171"/>
        <v>8.4195908546037986E-4</v>
      </c>
      <c r="AY193" s="136">
        <f t="shared" si="172"/>
        <v>1.4021909186564385E-3</v>
      </c>
      <c r="AZ193" s="136">
        <f t="shared" si="182"/>
        <v>1.4021909186564385E-3</v>
      </c>
      <c r="BA193" s="136"/>
      <c r="BB193" s="136">
        <f t="shared" si="173"/>
        <v>7.0889510158927923E-8</v>
      </c>
      <c r="BC193" s="24"/>
      <c r="BD193" s="203"/>
      <c r="BE193" s="24">
        <f t="shared" si="174"/>
        <v>4.9169229705534039E-3</v>
      </c>
      <c r="BF193" s="24">
        <f t="shared" si="175"/>
        <v>1.0389643623231566</v>
      </c>
      <c r="BG193" s="24">
        <f t="shared" si="176"/>
        <v>0.75184779259954615</v>
      </c>
      <c r="BH193" s="24">
        <f t="shared" si="177"/>
        <v>0.29745886853269271</v>
      </c>
      <c r="BI193" s="24">
        <f t="shared" si="178"/>
        <v>1.4405471551067242</v>
      </c>
      <c r="BJ193" s="24">
        <f t="shared" si="179"/>
        <v>0.87755204262183151</v>
      </c>
      <c r="BK193" s="136">
        <f t="shared" si="186"/>
        <v>1.1442167318288683</v>
      </c>
      <c r="BL193" s="136">
        <f t="shared" si="186"/>
        <v>1.1442133354026502</v>
      </c>
      <c r="BM193" s="136">
        <f t="shared" si="186"/>
        <v>1.1441859740979399</v>
      </c>
      <c r="BN193" s="136">
        <f t="shared" si="186"/>
        <v>1.1439656139329761</v>
      </c>
      <c r="BO193" s="136">
        <f t="shared" si="186"/>
        <v>1.1421947724960291</v>
      </c>
      <c r="BP193" s="136">
        <f t="shared" si="186"/>
        <v>1.1282053470870363</v>
      </c>
      <c r="BQ193" s="136">
        <f t="shared" si="186"/>
        <v>1.0294459243800245</v>
      </c>
      <c r="BR193" s="136">
        <f t="shared" si="180"/>
        <v>-3.6976192573336393</v>
      </c>
      <c r="BS193" s="136"/>
      <c r="BT193" s="24"/>
      <c r="BU193" s="136"/>
      <c r="BV193" s="24"/>
      <c r="BW193" s="24"/>
      <c r="BX193" s="24"/>
      <c r="BY193" s="24"/>
      <c r="BZ193" s="24"/>
      <c r="CA193" s="24"/>
      <c r="CB193" s="24"/>
      <c r="CC193" s="24"/>
      <c r="CD193" s="24"/>
      <c r="CE193" s="24"/>
      <c r="CF193" s="24"/>
      <c r="CG193" s="24"/>
      <c r="CH193" s="24"/>
      <c r="CI193" s="24"/>
      <c r="CK193" s="24"/>
      <c r="CL193" s="136"/>
      <c r="CM193" s="24"/>
      <c r="CN193" s="24"/>
      <c r="CO193" s="24"/>
      <c r="CP193" s="24"/>
      <c r="CQ193" s="24"/>
      <c r="CR193" s="24"/>
      <c r="CS193" s="24"/>
      <c r="CT193" s="24"/>
      <c r="CU193" s="24"/>
      <c r="CV193" s="24"/>
      <c r="CW193" s="24"/>
      <c r="CX193" s="24"/>
      <c r="CY193" s="24"/>
      <c r="CZ193" s="24"/>
    </row>
    <row r="194" spans="1:104" s="129" customFormat="1" ht="12.95" customHeight="1" x14ac:dyDescent="0.2">
      <c r="A194" s="206" t="s">
        <v>483</v>
      </c>
      <c r="B194" s="207"/>
      <c r="C194" s="208">
        <v>43212.339</v>
      </c>
      <c r="D194" s="208"/>
      <c r="E194" s="129">
        <f>(C194-C$7)/C$8</f>
        <v>13439.973894640703</v>
      </c>
      <c r="F194" s="199">
        <f>ROUND(2*E194,0)/2</f>
        <v>13440</v>
      </c>
      <c r="G194" s="130">
        <f>C194-(C$7+F194*C$8)</f>
        <v>-6.1959999948157929E-3</v>
      </c>
      <c r="I194" s="129">
        <f>G194</f>
        <v>-6.1959999948157929E-3</v>
      </c>
      <c r="K194" s="199"/>
      <c r="O194" s="199"/>
      <c r="P194" s="199">
        <f>+D$11+D$12*F194+D$13*F194^2</f>
        <v>-4.0819979920930245E-3</v>
      </c>
      <c r="Q194" s="201">
        <f>+C194-15018.5</f>
        <v>28193.839</v>
      </c>
      <c r="S194" s="131">
        <v>0.1</v>
      </c>
      <c r="U194" s="202">
        <f>+$C194-15018.5</f>
        <v>28193.839</v>
      </c>
      <c r="Z194" s="24">
        <f>$F194</f>
        <v>13440</v>
      </c>
      <c r="AA194" s="136">
        <f>AB$3+AB$4*Z194+AB$5*Z194^2+AH194</f>
        <v>8.4522028797728941E-4</v>
      </c>
      <c r="AB194" s="136">
        <f>+$G194-AH194</f>
        <v>-1.1123218274886108E-2</v>
      </c>
      <c r="AC194" s="136">
        <f>IF(S194&gt;0,G194-AA194,-9999)</f>
        <v>-7.0412202827930823E-3</v>
      </c>
      <c r="AD194" s="136"/>
      <c r="AE194" s="136">
        <f>+(G194-AA194)^2*$S194</f>
        <v>4.9578783070816698E-6</v>
      </c>
      <c r="AF194" s="24"/>
      <c r="AG194" s="203"/>
      <c r="AH194" s="24">
        <f>$AB$6*($AB$11/AI194*AJ194+$AB$12)</f>
        <v>4.9272182800703139E-3</v>
      </c>
      <c r="AI194" s="24">
        <f>1+$AB$7*COS(AL194)</f>
        <v>1.0385644800654652</v>
      </c>
      <c r="AJ194" s="24">
        <f>SIN(AL194+RADIANS($AB$9))</f>
        <v>0.75273340005225131</v>
      </c>
      <c r="AK194" s="24">
        <f>$AB$7*SIN(AL194)</f>
        <v>0.29751097606185944</v>
      </c>
      <c r="AL194" s="24">
        <f>2*ATAN(AM194)</f>
        <v>1.4418913650733709</v>
      </c>
      <c r="AM194" s="24">
        <f>SQRT((1+$AB$7)/(1-$AB$7))*TAN(AN194/2)</f>
        <v>0.87874243631326121</v>
      </c>
      <c r="AN194" s="136">
        <f>$AU194+$AB$7*SIN(AO194)</f>
        <v>1.1454511739839777</v>
      </c>
      <c r="AO194" s="136">
        <f>$AU194+$AB$7*SIN(AP194)</f>
        <v>1.1454500035286515</v>
      </c>
      <c r="AP194" s="136">
        <f>$AU194+$AB$7*SIN(AQ194)</f>
        <v>1.1454405485259933</v>
      </c>
      <c r="AQ194" s="136">
        <f>$AU194+$AB$7*SIN(AR194)</f>
        <v>1.1453641777276735</v>
      </c>
      <c r="AR194" s="136">
        <f>$AU194+$AB$7*SIN(AS194)</f>
        <v>1.1447477798618415</v>
      </c>
      <c r="AS194" s="136">
        <f>$AU194+$AB$7*SIN(AT194)</f>
        <v>1.1398030540981385</v>
      </c>
      <c r="AT194" s="136">
        <f>$AU194+$AB$7*SIN(AU194)</f>
        <v>1.1019027267293859</v>
      </c>
      <c r="AU194" s="136">
        <f>RADIANS($AB$9)+$AB$18*(F194-AB$15)</f>
        <v>0.87218240937134439</v>
      </c>
      <c r="AV194" s="136"/>
      <c r="AW194" s="24">
        <f t="shared" si="170"/>
        <v>13440</v>
      </c>
      <c r="AX194" s="136">
        <f t="shared" si="171"/>
        <v>8.4521768819880664E-4</v>
      </c>
      <c r="AY194" s="136">
        <f t="shared" si="172"/>
        <v>-7.0412176830145995E-3</v>
      </c>
      <c r="AZ194" s="136">
        <f t="shared" si="182"/>
        <v>-7.0412176830145995E-3</v>
      </c>
      <c r="BA194" s="136"/>
      <c r="BB194" s="136">
        <f t="shared" si="173"/>
        <v>7.1439294044413514E-8</v>
      </c>
      <c r="BC194" s="24"/>
      <c r="BD194" s="203"/>
      <c r="BE194" s="24">
        <f t="shared" si="174"/>
        <v>4.9272156802918311E-3</v>
      </c>
      <c r="BF194" s="24">
        <f t="shared" si="175"/>
        <v>1.038564581070192</v>
      </c>
      <c r="BG194" s="24">
        <f t="shared" si="176"/>
        <v>0.75273317655125738</v>
      </c>
      <c r="BH194" s="24">
        <f t="shared" si="177"/>
        <v>0.29751096296923341</v>
      </c>
      <c r="BI194" s="24">
        <f t="shared" si="178"/>
        <v>1.4418910255742026</v>
      </c>
      <c r="BJ194" s="24">
        <f t="shared" si="179"/>
        <v>0.87874213548508417</v>
      </c>
      <c r="BK194" s="136">
        <f t="shared" si="186"/>
        <v>1.1454508621482118</v>
      </c>
      <c r="BL194" s="136">
        <f t="shared" si="186"/>
        <v>1.1454474844828582</v>
      </c>
      <c r="BM194" s="136">
        <f t="shared" si="186"/>
        <v>1.1454202002045446</v>
      </c>
      <c r="BN194" s="136">
        <f t="shared" si="186"/>
        <v>1.1451998620794439</v>
      </c>
      <c r="BO194" s="136">
        <f t="shared" si="186"/>
        <v>1.1434243983120647</v>
      </c>
      <c r="BP194" s="136">
        <f t="shared" si="186"/>
        <v>1.1293623903309962</v>
      </c>
      <c r="BQ194" s="136">
        <f t="shared" si="186"/>
        <v>1.0299370957493896</v>
      </c>
      <c r="BR194" s="136">
        <f t="shared" si="180"/>
        <v>-3.6953055505552159</v>
      </c>
      <c r="BS194" s="136"/>
      <c r="BT194" s="24"/>
      <c r="BU194" s="136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K194" s="24"/>
      <c r="CL194" s="136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</row>
    <row r="195" spans="1:104" s="129" customFormat="1" ht="12.95" customHeight="1" x14ac:dyDescent="0.2">
      <c r="A195" s="206" t="s">
        <v>484</v>
      </c>
      <c r="B195" s="207"/>
      <c r="C195" s="208">
        <v>43244.394</v>
      </c>
      <c r="D195" s="208"/>
      <c r="E195" s="129">
        <f>(C195-C$7)/C$8</f>
        <v>13575.029945745864</v>
      </c>
      <c r="F195" s="199">
        <f>ROUND(2*E195,0)/2</f>
        <v>13575</v>
      </c>
      <c r="G195" s="130">
        <f>C195-(C$7+F195*C$8)</f>
        <v>7.1075000014388934E-3</v>
      </c>
      <c r="I195" s="129">
        <f>G195</f>
        <v>7.1075000014388934E-3</v>
      </c>
      <c r="K195" s="199"/>
      <c r="O195" s="199"/>
      <c r="P195" s="199">
        <f>+D$11+D$12*F195+D$13*F195^2</f>
        <v>-4.1934836920930248E-3</v>
      </c>
      <c r="Q195" s="201">
        <f>+C195-15018.5</f>
        <v>28225.894</v>
      </c>
      <c r="S195" s="131">
        <v>0.1</v>
      </c>
      <c r="U195" s="202">
        <f>+$C195-15018.5</f>
        <v>28225.894</v>
      </c>
      <c r="Z195" s="24">
        <f>$F195</f>
        <v>13575</v>
      </c>
      <c r="AA195" s="136">
        <f>AB$3+AB$4*Z195+AB$5*Z195^2+AH195</f>
        <v>8.9566739702765484E-4</v>
      </c>
      <c r="AB195" s="136">
        <f>+$G195-AH195</f>
        <v>2.0183489123182137E-3</v>
      </c>
      <c r="AC195" s="136">
        <f>IF(S195&gt;0,G195-AA195,-9999)</f>
        <v>6.2118326044112385E-3</v>
      </c>
      <c r="AD195" s="136"/>
      <c r="AE195" s="136">
        <f>+(G195-AA195)^2*$S195</f>
        <v>3.8586864305226508E-6</v>
      </c>
      <c r="AF195" s="24"/>
      <c r="AG195" s="203"/>
      <c r="AH195" s="24">
        <f>$AB$6*($AB$11/AI195*AJ195+$AB$12)</f>
        <v>5.0891510891206797E-3</v>
      </c>
      <c r="AI195" s="24">
        <f>1+$AB$7*COS(AL195)</f>
        <v>1.032247305588986</v>
      </c>
      <c r="AJ195" s="24">
        <f>SIN(AL195+RADIANS($AB$9))</f>
        <v>0.76652347129245568</v>
      </c>
      <c r="AK195" s="24">
        <f>$AB$7*SIN(AL195)</f>
        <v>0.29826181666825968</v>
      </c>
      <c r="AL195" s="24">
        <f>2*ATAN(AM195)</f>
        <v>1.4630972268437938</v>
      </c>
      <c r="AM195" s="24">
        <f>SQRT((1+$AB$7)/(1-$AB$7))*TAN(AN195/2)</f>
        <v>0.89771026476654481</v>
      </c>
      <c r="AN195" s="136">
        <f>$AU195+$AB$7*SIN(AO195)</f>
        <v>1.1649885745449178</v>
      </c>
      <c r="AO195" s="136">
        <f>$AU195+$AB$7*SIN(AP195)</f>
        <v>1.1649876493370346</v>
      </c>
      <c r="AP195" s="136">
        <f>$AU195+$AB$7*SIN(AQ195)</f>
        <v>1.1649798370371975</v>
      </c>
      <c r="AQ195" s="136">
        <f>$AU195+$AB$7*SIN(AR195)</f>
        <v>1.1649138769532099</v>
      </c>
      <c r="AR195" s="136">
        <f>$AU195+$AB$7*SIN(AS195)</f>
        <v>1.1643573719402289</v>
      </c>
      <c r="AS195" s="136">
        <f>$AU195+$AB$7*SIN(AT195)</f>
        <v>1.1596904615187567</v>
      </c>
      <c r="AT195" s="136">
        <f>$AU195+$AB$7*SIN(AU195)</f>
        <v>1.1223529436155295</v>
      </c>
      <c r="AU195" s="136">
        <f>RADIANS($AB$9)+$AB$18*(F195-AB$15)</f>
        <v>0.88935353576993226</v>
      </c>
      <c r="AV195" s="136"/>
      <c r="AW195" s="24">
        <f t="shared" si="170"/>
        <v>13575</v>
      </c>
      <c r="AX195" s="136">
        <f t="shared" si="171"/>
        <v>8.956650295437402E-4</v>
      </c>
      <c r="AY195" s="136">
        <f t="shared" si="172"/>
        <v>6.2118349718951532E-3</v>
      </c>
      <c r="AZ195" s="136">
        <f t="shared" si="182"/>
        <v>6.2118349718951532E-3</v>
      </c>
      <c r="BA195" s="136"/>
      <c r="BB195" s="136">
        <f t="shared" si="173"/>
        <v>8.0221584514758904E-8</v>
      </c>
      <c r="BC195" s="24"/>
      <c r="BD195" s="203"/>
      <c r="BE195" s="24">
        <f t="shared" si="174"/>
        <v>5.089148721636765E-3</v>
      </c>
      <c r="BF195" s="24">
        <f t="shared" si="175"/>
        <v>1.0322473983284832</v>
      </c>
      <c r="BG195" s="24">
        <f t="shared" si="176"/>
        <v>0.76652327160605638</v>
      </c>
      <c r="BH195" s="24">
        <f t="shared" si="177"/>
        <v>0.2982618066414876</v>
      </c>
      <c r="BI195" s="24">
        <f t="shared" si="178"/>
        <v>1.4630969159106015</v>
      </c>
      <c r="BJ195" s="24">
        <f t="shared" si="179"/>
        <v>0.89770998401198909</v>
      </c>
      <c r="BK195" s="136">
        <f t="shared" si="186"/>
        <v>1.1649882871996797</v>
      </c>
      <c r="BL195" s="136">
        <f t="shared" si="186"/>
        <v>1.1649852230269409</v>
      </c>
      <c r="BM195" s="136">
        <f t="shared" si="186"/>
        <v>1.1649593503572921</v>
      </c>
      <c r="BN195" s="136">
        <f t="shared" si="186"/>
        <v>1.1647409537858413</v>
      </c>
      <c r="BO195" s="136">
        <f t="shared" si="186"/>
        <v>1.1629018237035547</v>
      </c>
      <c r="BP195" s="136">
        <f t="shared" si="186"/>
        <v>1.1477136897494531</v>
      </c>
      <c r="BQ195" s="136">
        <f t="shared" si="186"/>
        <v>1.0376269482914238</v>
      </c>
      <c r="BR195" s="136">
        <f t="shared" si="180"/>
        <v>-3.6585584428979034</v>
      </c>
      <c r="BS195" s="136"/>
      <c r="BT195" s="24"/>
      <c r="BU195" s="136"/>
      <c r="BV195" s="24"/>
      <c r="BW195" s="24"/>
      <c r="BX195" s="24"/>
      <c r="BY195" s="24"/>
      <c r="BZ195" s="24"/>
      <c r="CA195" s="24"/>
      <c r="CB195" s="24"/>
      <c r="CC195" s="24"/>
      <c r="CD195" s="24"/>
      <c r="CE195" s="24"/>
      <c r="CF195" s="24"/>
      <c r="CG195" s="24"/>
      <c r="CH195" s="24"/>
      <c r="CI195" s="24"/>
      <c r="CK195" s="24"/>
      <c r="CL195" s="136"/>
      <c r="CM195" s="24"/>
      <c r="CN195" s="24"/>
      <c r="CO195" s="24"/>
      <c r="CP195" s="24"/>
      <c r="CQ195" s="24"/>
      <c r="CR195" s="24"/>
      <c r="CS195" s="24"/>
      <c r="CT195" s="24"/>
      <c r="CU195" s="24"/>
      <c r="CV195" s="24"/>
      <c r="CW195" s="24"/>
      <c r="CX195" s="24"/>
      <c r="CY195" s="24"/>
      <c r="CZ195" s="24"/>
    </row>
    <row r="196" spans="1:104" s="129" customFormat="1" ht="12.95" customHeight="1" x14ac:dyDescent="0.2">
      <c r="A196" s="206" t="s">
        <v>484</v>
      </c>
      <c r="B196" s="207"/>
      <c r="C196" s="208">
        <v>43249.391000000003</v>
      </c>
      <c r="D196" s="208"/>
      <c r="E196" s="129">
        <f>(C196-C$7)/C$8</f>
        <v>13596.083606247279</v>
      </c>
      <c r="F196" s="199">
        <f>ROUND(2*E196,0)/2</f>
        <v>13596</v>
      </c>
      <c r="G196" s="130">
        <f>C196-(C$7+F196*C$8)</f>
        <v>1.9843600006424822E-2</v>
      </c>
      <c r="I196" s="129">
        <f>G196</f>
        <v>1.9843600006424822E-2</v>
      </c>
      <c r="K196" s="199"/>
      <c r="O196" s="199"/>
      <c r="P196" s="199">
        <f>+D$11+D$12*F196+D$13*F196^2</f>
        <v>-4.2107866000930258E-3</v>
      </c>
      <c r="Q196" s="201">
        <f>+C196-15018.5</f>
        <v>28230.891000000003</v>
      </c>
      <c r="S196" s="131">
        <v>0.1</v>
      </c>
      <c r="U196" s="202">
        <f>+$C196-15018.5</f>
        <v>28230.891000000003</v>
      </c>
      <c r="Z196" s="24">
        <f>$F196</f>
        <v>13596</v>
      </c>
      <c r="AA196" s="136">
        <f>AB$3+AB$4*Z196+AB$5*Z196^2+AH196</f>
        <v>9.0329308066975939E-4</v>
      </c>
      <c r="AB196" s="136">
        <f>+$G196-AH196</f>
        <v>1.4729520325662037E-2</v>
      </c>
      <c r="AC196" s="136">
        <f>IF(S196&gt;0,G196-AA196,-9999)</f>
        <v>1.8940306925755063E-2</v>
      </c>
      <c r="AD196" s="136"/>
      <c r="AE196" s="136">
        <f>+(G196-AA196)^2*$S196</f>
        <v>3.5873522644180518E-5</v>
      </c>
      <c r="AF196" s="24"/>
      <c r="AG196" s="203"/>
      <c r="AH196" s="24">
        <f>$AB$6*($AB$11/AI196*AJ196+$AB$12)</f>
        <v>5.1140796807627852E-3</v>
      </c>
      <c r="AI196" s="24">
        <f>1+$AB$7*COS(AL196)</f>
        <v>1.0312701740803711</v>
      </c>
      <c r="AJ196" s="24">
        <f>SIN(AL196+RADIANS($AB$9))</f>
        <v>0.76862294293104971</v>
      </c>
      <c r="AK196" s="24">
        <f>$AB$7*SIN(AL196)</f>
        <v>0.2983658429059588</v>
      </c>
      <c r="AL196" s="24">
        <f>2*ATAN(AM196)</f>
        <v>1.4663727391982715</v>
      </c>
      <c r="AM196" s="24">
        <f>SQRT((1+$AB$7)/(1-$AB$7))*TAN(AN196/2)</f>
        <v>0.90067221938782449</v>
      </c>
      <c r="AN196" s="136">
        <f>$AU196+$AB$7*SIN(AO196)</f>
        <v>1.1680170342676952</v>
      </c>
      <c r="AO196" s="136">
        <f>$AU196+$AB$7*SIN(AP196)</f>
        <v>1.1680161432646612</v>
      </c>
      <c r="AP196" s="136">
        <f>$AU196+$AB$7*SIN(AQ196)</f>
        <v>1.1680085663417334</v>
      </c>
      <c r="AQ196" s="136">
        <f>$AU196+$AB$7*SIN(AR196)</f>
        <v>1.1679441390520371</v>
      </c>
      <c r="AR196" s="136">
        <f>$AU196+$AB$7*SIN(AS196)</f>
        <v>1.1673967007359325</v>
      </c>
      <c r="AS196" s="136">
        <f>$AU196+$AB$7*SIN(AT196)</f>
        <v>1.1627731307659146</v>
      </c>
      <c r="AT196" s="136">
        <f>$AU196+$AB$7*SIN(AU196)</f>
        <v>1.1255279383436705</v>
      </c>
      <c r="AU196" s="136">
        <f>RADIANS($AB$9)+$AB$18*(F196-AB$15)</f>
        <v>0.89202459987637894</v>
      </c>
      <c r="AV196" s="136"/>
      <c r="AW196" s="24">
        <f t="shared" si="170"/>
        <v>13596</v>
      </c>
      <c r="AX196" s="136">
        <f t="shared" si="171"/>
        <v>9.0329075469652593E-4</v>
      </c>
      <c r="AY196" s="136">
        <f t="shared" si="172"/>
        <v>1.8940309251728297E-2</v>
      </c>
      <c r="AZ196" s="136">
        <f t="shared" si="182"/>
        <v>1.8940309251728297E-2</v>
      </c>
      <c r="BA196" s="136"/>
      <c r="BB196" s="136">
        <f t="shared" si="173"/>
        <v>8.1593418752021939E-8</v>
      </c>
      <c r="BC196" s="24"/>
      <c r="BD196" s="203"/>
      <c r="BE196" s="24">
        <f t="shared" si="174"/>
        <v>5.1140773547895518E-3</v>
      </c>
      <c r="BF196" s="24">
        <f t="shared" si="175"/>
        <v>1.0312702653103785</v>
      </c>
      <c r="BG196" s="24">
        <f t="shared" si="176"/>
        <v>0.76862274733212343</v>
      </c>
      <c r="BH196" s="24">
        <f t="shared" si="177"/>
        <v>0.29836583334460154</v>
      </c>
      <c r="BI196" s="24">
        <f t="shared" si="178"/>
        <v>1.4663724334326789</v>
      </c>
      <c r="BJ196" s="24">
        <f t="shared" si="179"/>
        <v>0.90067194248494475</v>
      </c>
      <c r="BK196" s="136">
        <f t="shared" si="186"/>
        <v>1.1680167514302973</v>
      </c>
      <c r="BL196" s="136">
        <f t="shared" si="186"/>
        <v>1.1680137380538025</v>
      </c>
      <c r="BM196" s="136">
        <f t="shared" si="186"/>
        <v>1.1679881135517995</v>
      </c>
      <c r="BN196" s="136">
        <f t="shared" si="186"/>
        <v>1.1677702756633077</v>
      </c>
      <c r="BO196" s="136">
        <f t="shared" si="186"/>
        <v>1.1659228761424427</v>
      </c>
      <c r="BP196" s="136">
        <f t="shared" si="186"/>
        <v>1.1505641770426258</v>
      </c>
      <c r="BQ196" s="136">
        <f t="shared" si="186"/>
        <v>1.0388048267947831</v>
      </c>
      <c r="BR196" s="136">
        <f t="shared" si="180"/>
        <v>-3.6528422261512103</v>
      </c>
      <c r="BS196" s="136"/>
      <c r="BT196" s="24"/>
      <c r="BU196" s="136"/>
      <c r="BV196" s="136"/>
      <c r="BW196" s="136"/>
      <c r="BX196" s="136"/>
      <c r="BY196" s="136"/>
      <c r="BZ196" s="136"/>
      <c r="CA196" s="136"/>
      <c r="CB196" s="136"/>
      <c r="CC196" s="136"/>
      <c r="CD196" s="136"/>
      <c r="CE196" s="136"/>
      <c r="CF196" s="136"/>
      <c r="CG196" s="136"/>
      <c r="CH196" s="136"/>
      <c r="CI196" s="136"/>
      <c r="CK196" s="24"/>
      <c r="CL196" s="136"/>
      <c r="CM196" s="136"/>
      <c r="CN196" s="136"/>
      <c r="CO196" s="136"/>
      <c r="CP196" s="136"/>
      <c r="CQ196" s="136"/>
      <c r="CR196" s="136"/>
      <c r="CS196" s="136"/>
      <c r="CT196" s="136"/>
      <c r="CU196" s="136"/>
      <c r="CV196" s="136"/>
      <c r="CW196" s="136"/>
      <c r="CX196" s="136"/>
      <c r="CY196" s="136"/>
      <c r="CZ196" s="136"/>
    </row>
    <row r="197" spans="1:104" s="129" customFormat="1" ht="12.95" customHeight="1" x14ac:dyDescent="0.2">
      <c r="A197" s="206" t="s">
        <v>483</v>
      </c>
      <c r="B197" s="207"/>
      <c r="C197" s="208">
        <v>43250.324000000001</v>
      </c>
      <c r="D197" s="208"/>
      <c r="E197" s="129">
        <f>(C197-C$7)/C$8</f>
        <v>13600.014577879809</v>
      </c>
      <c r="F197" s="199">
        <f>ROUND(2*E197,0)/2</f>
        <v>13600</v>
      </c>
      <c r="G197" s="130">
        <f>C197-(C$7+F197*C$8)</f>
        <v>3.4599999999045394E-3</v>
      </c>
      <c r="I197" s="129">
        <f>G197</f>
        <v>3.4599999999045394E-3</v>
      </c>
      <c r="K197" s="199"/>
      <c r="O197" s="199"/>
      <c r="P197" s="199">
        <f>+D$11+D$12*F197+D$13*F197^2</f>
        <v>-4.2140811920930261E-3</v>
      </c>
      <c r="Q197" s="201">
        <f>+C197-15018.5</f>
        <v>28231.824000000001</v>
      </c>
      <c r="S197" s="131">
        <v>0.1</v>
      </c>
      <c r="U197" s="202">
        <f>+$C197-15018.5</f>
        <v>28231.824000000001</v>
      </c>
      <c r="Z197" s="24">
        <f>$F197</f>
        <v>13600</v>
      </c>
      <c r="AA197" s="136">
        <f>AB$3+AB$4*Z197+AB$5*Z197^2+AH197</f>
        <v>9.047388084154253E-4</v>
      </c>
      <c r="AB197" s="136">
        <f>+$G197-AH197</f>
        <v>-1.658820000603912E-3</v>
      </c>
      <c r="AC197" s="136">
        <f>IF(S197&gt;0,G197-AA197,-9999)</f>
        <v>2.5552611914891141E-3</v>
      </c>
      <c r="AD197" s="136"/>
      <c r="AE197" s="136">
        <f>+(G197-AA197)^2*$S197</f>
        <v>6.529359756730368E-7</v>
      </c>
      <c r="AF197" s="24"/>
      <c r="AG197" s="203"/>
      <c r="AH197" s="24">
        <f>$AB$6*($AB$11/AI197*AJ197+$AB$12)</f>
        <v>5.1188200005084514E-3</v>
      </c>
      <c r="AI197" s="24">
        <f>1+$AB$7*COS(AL197)</f>
        <v>1.0310842252114742</v>
      </c>
      <c r="AJ197" s="24">
        <f>SIN(AL197+RADIANS($AB$9))</f>
        <v>0.76902145859677007</v>
      </c>
      <c r="AK197" s="24">
        <f>$AB$7*SIN(AL197)</f>
        <v>0.29838527266438997</v>
      </c>
      <c r="AL197" s="24">
        <f>2*ATAN(AM197)</f>
        <v>1.4669959432712152</v>
      </c>
      <c r="AM197" s="24">
        <f>SQRT((1+$AB$7)/(1-$AB$7))*TAN(AN197/2)</f>
        <v>0.90123675470736075</v>
      </c>
      <c r="AN197" s="136">
        <f>$AU197+$AB$7*SIN(AO197)</f>
        <v>1.168593558648662</v>
      </c>
      <c r="AO197" s="136">
        <f>$AU197+$AB$7*SIN(AP197)</f>
        <v>1.1685926740464541</v>
      </c>
      <c r="AP197" s="136">
        <f>$AU197+$AB$7*SIN(AQ197)</f>
        <v>1.1685851413607684</v>
      </c>
      <c r="AQ197" s="136">
        <f>$AU197+$AB$7*SIN(AR197)</f>
        <v>1.1685210034084623</v>
      </c>
      <c r="AR197" s="136">
        <f>$AU197+$AB$7*SIN(AS197)</f>
        <v>1.1679752842551172</v>
      </c>
      <c r="AS197" s="136">
        <f>$AU197+$AB$7*SIN(AT197)</f>
        <v>1.1633599721818193</v>
      </c>
      <c r="AT197" s="136">
        <f>$AU197+$AB$7*SIN(AU197)</f>
        <v>1.1261325104710658</v>
      </c>
      <c r="AU197" s="136">
        <f>RADIANS($AB$9)+$AB$18*(F197-AB$15)</f>
        <v>0.89253337399189281</v>
      </c>
      <c r="AV197" s="136"/>
      <c r="AW197" s="24">
        <f t="shared" si="170"/>
        <v>13600</v>
      </c>
      <c r="AX197" s="136">
        <f t="shared" si="171"/>
        <v>9.0473649047324075E-4</v>
      </c>
      <c r="AY197" s="136">
        <f t="shared" si="172"/>
        <v>2.5552635094312987E-3</v>
      </c>
      <c r="AZ197" s="136">
        <f t="shared" si="182"/>
        <v>2.5552635094312987E-3</v>
      </c>
      <c r="BA197" s="136"/>
      <c r="BB197" s="136">
        <f t="shared" si="173"/>
        <v>8.1854811719383643E-8</v>
      </c>
      <c r="BC197" s="24"/>
      <c r="BD197" s="203"/>
      <c r="BE197" s="24">
        <f t="shared" si="174"/>
        <v>5.1188176825662669E-3</v>
      </c>
      <c r="BF197" s="24">
        <f t="shared" si="175"/>
        <v>1.0310843161486298</v>
      </c>
      <c r="BG197" s="24">
        <f t="shared" si="176"/>
        <v>0.76902126378444158</v>
      </c>
      <c r="BH197" s="24">
        <f t="shared" si="177"/>
        <v>0.29838526319101621</v>
      </c>
      <c r="BI197" s="24">
        <f t="shared" si="178"/>
        <v>1.466995638506988</v>
      </c>
      <c r="BJ197" s="24">
        <f t="shared" si="179"/>
        <v>0.90123647855631328</v>
      </c>
      <c r="BK197" s="136">
        <f t="shared" si="186"/>
        <v>1.1685932766867004</v>
      </c>
      <c r="BL197" s="136">
        <f t="shared" si="186"/>
        <v>1.1685902730309201</v>
      </c>
      <c r="BM197" s="136">
        <f t="shared" si="186"/>
        <v>1.168564696577268</v>
      </c>
      <c r="BN197" s="136">
        <f t="shared" si="186"/>
        <v>1.1683469725678648</v>
      </c>
      <c r="BO197" s="136">
        <f t="shared" si="186"/>
        <v>1.1664980473550073</v>
      </c>
      <c r="BP197" s="136">
        <f t="shared" si="186"/>
        <v>1.1511070033979776</v>
      </c>
      <c r="BQ197" s="136">
        <f t="shared" si="186"/>
        <v>1.0390286393397223</v>
      </c>
      <c r="BR197" s="136">
        <f t="shared" si="180"/>
        <v>-3.651753422961364</v>
      </c>
      <c r="BS197" s="136"/>
      <c r="BT197" s="24"/>
      <c r="BU197" s="136"/>
      <c r="BV197" s="136"/>
      <c r="BW197" s="136"/>
      <c r="BX197" s="136"/>
      <c r="BY197" s="136"/>
      <c r="BZ197" s="136"/>
      <c r="CA197" s="136"/>
      <c r="CB197" s="136"/>
      <c r="CC197" s="136"/>
      <c r="CD197" s="136"/>
      <c r="CE197" s="136"/>
      <c r="CF197" s="136"/>
      <c r="CG197" s="136"/>
      <c r="CH197" s="136"/>
      <c r="CI197" s="136"/>
      <c r="CK197" s="24"/>
      <c r="CL197" s="136"/>
      <c r="CM197" s="136"/>
      <c r="CN197" s="136"/>
      <c r="CO197" s="136"/>
      <c r="CP197" s="136"/>
      <c r="CQ197" s="136"/>
      <c r="CR197" s="136"/>
      <c r="CS197" s="136"/>
      <c r="CT197" s="136"/>
      <c r="CU197" s="136"/>
      <c r="CV197" s="136"/>
      <c r="CW197" s="136"/>
      <c r="CX197" s="136"/>
      <c r="CY197" s="136"/>
      <c r="CZ197" s="136"/>
    </row>
    <row r="198" spans="1:104" s="129" customFormat="1" ht="12.95" customHeight="1" x14ac:dyDescent="0.2">
      <c r="A198" s="206" t="s">
        <v>484</v>
      </c>
      <c r="B198" s="207"/>
      <c r="C198" s="208">
        <v>43250.328999999998</v>
      </c>
      <c r="D198" s="208"/>
      <c r="E198" s="129">
        <f>(C198-C$7)/C$8</f>
        <v>13600.03564418008</v>
      </c>
      <c r="F198" s="199">
        <f>ROUND(2*E198,0)/2</f>
        <v>13600</v>
      </c>
      <c r="G198" s="130">
        <f>C198-(C$7+F198*C$8)</f>
        <v>8.4599999972851947E-3</v>
      </c>
      <c r="I198" s="129">
        <f>G198</f>
        <v>8.4599999972851947E-3</v>
      </c>
      <c r="K198" s="199"/>
      <c r="O198" s="199"/>
      <c r="P198" s="199">
        <f>+D$11+D$12*F198+D$13*F198^2</f>
        <v>-4.2140811920930261E-3</v>
      </c>
      <c r="Q198" s="201">
        <f>+C198-15018.5</f>
        <v>28231.828999999998</v>
      </c>
      <c r="S198" s="131">
        <v>0.1</v>
      </c>
      <c r="U198" s="202">
        <f>+$C198-15018.5</f>
        <v>28231.828999999998</v>
      </c>
      <c r="Z198" s="24">
        <f>$F198</f>
        <v>13600</v>
      </c>
      <c r="AA198" s="136">
        <f>AB$3+AB$4*Z198+AB$5*Z198^2+AH198</f>
        <v>9.047388084154253E-4</v>
      </c>
      <c r="AB198" s="136">
        <f>+$G198-AH198</f>
        <v>3.3411799967767433E-3</v>
      </c>
      <c r="AC198" s="136">
        <f>IF(S198&gt;0,G198-AA198,-9999)</f>
        <v>7.5552611888697694E-3</v>
      </c>
      <c r="AD198" s="136"/>
      <c r="AE198" s="136">
        <f>+(G198-AA198)^2*$S198</f>
        <v>5.7081971632041847E-6</v>
      </c>
      <c r="AF198" s="24"/>
      <c r="AG198" s="203"/>
      <c r="AH198" s="24">
        <f>$AB$6*($AB$11/AI198*AJ198+$AB$12)</f>
        <v>5.1188200005084514E-3</v>
      </c>
      <c r="AI198" s="24">
        <f>1+$AB$7*COS(AL198)</f>
        <v>1.0310842252114742</v>
      </c>
      <c r="AJ198" s="24">
        <f>SIN(AL198+RADIANS($AB$9))</f>
        <v>0.76902145859677007</v>
      </c>
      <c r="AK198" s="24">
        <f>$AB$7*SIN(AL198)</f>
        <v>0.29838527266438997</v>
      </c>
      <c r="AL198" s="24">
        <f>2*ATAN(AM198)</f>
        <v>1.4669959432712152</v>
      </c>
      <c r="AM198" s="24">
        <f>SQRT((1+$AB$7)/(1-$AB$7))*TAN(AN198/2)</f>
        <v>0.90123675470736075</v>
      </c>
      <c r="AN198" s="136">
        <f>$AU198+$AB$7*SIN(AO198)</f>
        <v>1.168593558648662</v>
      </c>
      <c r="AO198" s="136">
        <f>$AU198+$AB$7*SIN(AP198)</f>
        <v>1.1685926740464541</v>
      </c>
      <c r="AP198" s="136">
        <f>$AU198+$AB$7*SIN(AQ198)</f>
        <v>1.1685851413607684</v>
      </c>
      <c r="AQ198" s="136">
        <f>$AU198+$AB$7*SIN(AR198)</f>
        <v>1.1685210034084623</v>
      </c>
      <c r="AR198" s="136">
        <f>$AU198+$AB$7*SIN(AS198)</f>
        <v>1.1679752842551172</v>
      </c>
      <c r="AS198" s="136">
        <f>$AU198+$AB$7*SIN(AT198)</f>
        <v>1.1633599721818193</v>
      </c>
      <c r="AT198" s="136">
        <f>$AU198+$AB$7*SIN(AU198)</f>
        <v>1.1261325104710658</v>
      </c>
      <c r="AU198" s="136">
        <f>RADIANS($AB$9)+$AB$18*(F198-AB$15)</f>
        <v>0.89253337399189281</v>
      </c>
      <c r="AV198" s="136"/>
      <c r="AW198" s="24">
        <f t="shared" si="170"/>
        <v>13600</v>
      </c>
      <c r="AX198" s="136">
        <f t="shared" si="171"/>
        <v>9.0473649047324075E-4</v>
      </c>
      <c r="AY198" s="136">
        <f t="shared" si="172"/>
        <v>7.5552635068119539E-3</v>
      </c>
      <c r="AZ198" s="136">
        <f t="shared" si="182"/>
        <v>7.5552635068119539E-3</v>
      </c>
      <c r="BA198" s="136"/>
      <c r="BB198" s="136">
        <f t="shared" si="173"/>
        <v>8.1854811719383643E-8</v>
      </c>
      <c r="BC198" s="24"/>
      <c r="BD198" s="203"/>
      <c r="BE198" s="24">
        <f t="shared" si="174"/>
        <v>5.1188176825662669E-3</v>
      </c>
      <c r="BF198" s="24">
        <f t="shared" si="175"/>
        <v>1.0310843161486298</v>
      </c>
      <c r="BG198" s="24">
        <f t="shared" si="176"/>
        <v>0.76902126378444158</v>
      </c>
      <c r="BH198" s="24">
        <f t="shared" si="177"/>
        <v>0.29838526319101621</v>
      </c>
      <c r="BI198" s="24">
        <f t="shared" si="178"/>
        <v>1.466995638506988</v>
      </c>
      <c r="BJ198" s="24">
        <f t="shared" si="179"/>
        <v>0.90123647855631328</v>
      </c>
      <c r="BK198" s="136">
        <f t="shared" si="186"/>
        <v>1.1685932766867004</v>
      </c>
      <c r="BL198" s="136">
        <f t="shared" si="186"/>
        <v>1.1685902730309201</v>
      </c>
      <c r="BM198" s="136">
        <f t="shared" si="186"/>
        <v>1.168564696577268</v>
      </c>
      <c r="BN198" s="136">
        <f t="shared" si="186"/>
        <v>1.1683469725678648</v>
      </c>
      <c r="BO198" s="136">
        <f t="shared" si="186"/>
        <v>1.1664980473550073</v>
      </c>
      <c r="BP198" s="136">
        <f t="shared" si="186"/>
        <v>1.1511070033979776</v>
      </c>
      <c r="BQ198" s="136">
        <f t="shared" si="186"/>
        <v>1.0390286393397223</v>
      </c>
      <c r="BR198" s="136">
        <f t="shared" si="180"/>
        <v>-3.651753422961364</v>
      </c>
      <c r="BS198" s="136"/>
      <c r="BT198" s="24"/>
      <c r="BU198" s="136"/>
      <c r="BV198" s="136"/>
      <c r="BW198" s="136"/>
      <c r="BX198" s="136"/>
      <c r="BY198" s="136"/>
      <c r="BZ198" s="136"/>
      <c r="CA198" s="136"/>
      <c r="CB198" s="136"/>
      <c r="CC198" s="136"/>
      <c r="CD198" s="136"/>
      <c r="CE198" s="136"/>
      <c r="CF198" s="136"/>
      <c r="CG198" s="136"/>
      <c r="CH198" s="136"/>
      <c r="CI198" s="136"/>
      <c r="CK198" s="24"/>
      <c r="CL198" s="136"/>
      <c r="CM198" s="136"/>
      <c r="CN198" s="136"/>
      <c r="CO198" s="136"/>
      <c r="CP198" s="136"/>
      <c r="CQ198" s="136"/>
      <c r="CR198" s="136"/>
      <c r="CS198" s="136"/>
      <c r="CT198" s="136"/>
      <c r="CU198" s="136"/>
      <c r="CV198" s="136"/>
      <c r="CW198" s="136"/>
      <c r="CX198" s="136"/>
      <c r="CY198" s="136"/>
      <c r="CZ198" s="136"/>
    </row>
    <row r="199" spans="1:104" s="129" customFormat="1" ht="12.95" customHeight="1" x14ac:dyDescent="0.2">
      <c r="A199" s="206" t="s">
        <v>483</v>
      </c>
      <c r="B199" s="207"/>
      <c r="C199" s="208">
        <v>43254.358</v>
      </c>
      <c r="D199" s="208"/>
      <c r="E199" s="129">
        <f>(C199-C$7)/C$8</f>
        <v>13617.01086894698</v>
      </c>
      <c r="F199" s="199">
        <f>ROUND(2*E199,0)/2</f>
        <v>13617</v>
      </c>
      <c r="G199" s="130">
        <f>C199-(C$7+F199*C$8)</f>
        <v>2.5797000052989461E-3</v>
      </c>
      <c r="I199" s="129">
        <f>G199</f>
        <v>2.5797000052989461E-3</v>
      </c>
      <c r="K199" s="199"/>
      <c r="O199" s="199"/>
      <c r="P199" s="199">
        <f>+D$11+D$12*F199+D$13*F199^2</f>
        <v>-4.2280789240930266E-3</v>
      </c>
      <c r="Q199" s="201">
        <f>+C199-15018.5</f>
        <v>28235.858</v>
      </c>
      <c r="S199" s="131">
        <v>0.1</v>
      </c>
      <c r="U199" s="202">
        <f>+$C199-15018.5</f>
        <v>28235.858</v>
      </c>
      <c r="Z199" s="24">
        <f>$F199</f>
        <v>13617</v>
      </c>
      <c r="AA199" s="136">
        <f>AB$3+AB$4*Z199+AB$5*Z199^2+AH199</f>
        <v>9.1085891877164867E-4</v>
      </c>
      <c r="AB199" s="136">
        <f>+$G199-AH199</f>
        <v>-2.5592378375657292E-3</v>
      </c>
      <c r="AC199" s="136">
        <f>IF(S199&gt;0,G199-AA199,-9999)</f>
        <v>1.6688410865272974E-3</v>
      </c>
      <c r="AD199" s="136"/>
      <c r="AE199" s="136">
        <f>+(G199-AA199)^2*$S199</f>
        <v>2.7850305720816103E-7</v>
      </c>
      <c r="AF199" s="24"/>
      <c r="AG199" s="203"/>
      <c r="AH199" s="24">
        <f>$AB$6*($AB$11/AI199*AJ199+$AB$12)</f>
        <v>5.1389378428646753E-3</v>
      </c>
      <c r="AI199" s="24">
        <f>1+$AB$7*COS(AL199)</f>
        <v>1.0302945565691108</v>
      </c>
      <c r="AJ199" s="24">
        <f>SIN(AL199+RADIANS($AB$9))</f>
        <v>0.77071021963056219</v>
      </c>
      <c r="AK199" s="24">
        <f>$AB$7*SIN(AL199)</f>
        <v>0.29846648026584316</v>
      </c>
      <c r="AL199" s="24">
        <f>2*ATAN(AM199)</f>
        <v>1.4696420548985027</v>
      </c>
      <c r="AM199" s="24">
        <f>SQRT((1+$AB$7)/(1-$AB$7))*TAN(AN199/2)</f>
        <v>0.90363729686048289</v>
      </c>
      <c r="AN199" s="136">
        <f>$AU199+$AB$7*SIN(AO199)</f>
        <v>1.1710426278973856</v>
      </c>
      <c r="AO199" s="136">
        <f>$AU199+$AB$7*SIN(AP199)</f>
        <v>1.1710417700959066</v>
      </c>
      <c r="AP199" s="136">
        <f>$AU199+$AB$7*SIN(AQ199)</f>
        <v>1.171034423306978</v>
      </c>
      <c r="AQ199" s="136">
        <f>$AU199+$AB$7*SIN(AR199)</f>
        <v>1.1709715056958987</v>
      </c>
      <c r="AR199" s="136">
        <f>$AU199+$AB$7*SIN(AS199)</f>
        <v>1.1704330648668648</v>
      </c>
      <c r="AS199" s="136">
        <f>$AU199+$AB$7*SIN(AT199)</f>
        <v>1.1658528568856097</v>
      </c>
      <c r="AT199" s="136">
        <f>$AU199+$AB$7*SIN(AU199)</f>
        <v>1.1287012671237451</v>
      </c>
      <c r="AU199" s="136">
        <f>RADIANS($AB$9)+$AB$18*(F199-AB$15)</f>
        <v>0.89469566398282563</v>
      </c>
      <c r="AV199" s="136"/>
      <c r="AW199" s="24">
        <f t="shared" si="170"/>
        <v>13617</v>
      </c>
      <c r="AX199" s="136">
        <f t="shared" si="171"/>
        <v>9.1085663537098047E-4</v>
      </c>
      <c r="AY199" s="136">
        <f t="shared" si="172"/>
        <v>1.6688433699279656E-3</v>
      </c>
      <c r="AZ199" s="136">
        <f t="shared" si="182"/>
        <v>1.6688433699279656E-3</v>
      </c>
      <c r="BA199" s="136"/>
      <c r="BB199" s="136">
        <f t="shared" si="173"/>
        <v>8.2965981019934325E-8</v>
      </c>
      <c r="BC199" s="24"/>
      <c r="BD199" s="203"/>
      <c r="BE199" s="24">
        <f t="shared" si="174"/>
        <v>5.1389355594640071E-3</v>
      </c>
      <c r="BF199" s="24">
        <f t="shared" si="175"/>
        <v>1.0302946462439126</v>
      </c>
      <c r="BG199" s="24">
        <f t="shared" si="176"/>
        <v>0.77071002818687806</v>
      </c>
      <c r="BH199" s="24">
        <f t="shared" si="177"/>
        <v>0.29846647116377439</v>
      </c>
      <c r="BI199" s="24">
        <f t="shared" si="178"/>
        <v>1.4696417544466627</v>
      </c>
      <c r="BJ199" s="24">
        <f t="shared" si="179"/>
        <v>0.90363702396606782</v>
      </c>
      <c r="BK199" s="136">
        <f t="shared" si="186"/>
        <v>1.1710423497121092</v>
      </c>
      <c r="BL199" s="136">
        <f t="shared" si="186"/>
        <v>1.1710393875160612</v>
      </c>
      <c r="BM199" s="136">
        <f t="shared" si="186"/>
        <v>1.1710140179605228</v>
      </c>
      <c r="BN199" s="136">
        <f t="shared" si="186"/>
        <v>1.1707968042322883</v>
      </c>
      <c r="BO199" s="136">
        <f t="shared" si="186"/>
        <v>1.1689415708828848</v>
      </c>
      <c r="BP199" s="136">
        <f t="shared" si="186"/>
        <v>1.1534135772567957</v>
      </c>
      <c r="BQ199" s="136">
        <f t="shared" si="186"/>
        <v>1.0399779092476338</v>
      </c>
      <c r="BR199" s="136">
        <f t="shared" si="180"/>
        <v>-3.6471260094045173</v>
      </c>
      <c r="BS199" s="136"/>
      <c r="BT199" s="24"/>
      <c r="BU199" s="136"/>
      <c r="BV199" s="136"/>
      <c r="BW199" s="136"/>
      <c r="BX199" s="136"/>
      <c r="BY199" s="136"/>
      <c r="BZ199" s="136"/>
      <c r="CA199" s="136"/>
      <c r="CB199" s="136"/>
      <c r="CC199" s="136"/>
      <c r="CD199" s="136"/>
      <c r="CE199" s="136"/>
      <c r="CF199" s="136"/>
      <c r="CG199" s="136"/>
      <c r="CH199" s="136"/>
      <c r="CI199" s="136"/>
      <c r="CK199" s="24"/>
      <c r="CL199" s="136"/>
      <c r="CM199" s="136"/>
      <c r="CN199" s="136"/>
      <c r="CO199" s="136"/>
      <c r="CP199" s="136"/>
      <c r="CQ199" s="136"/>
      <c r="CR199" s="136"/>
      <c r="CS199" s="136"/>
      <c r="CT199" s="136"/>
      <c r="CU199" s="136"/>
      <c r="CV199" s="136"/>
      <c r="CW199" s="136"/>
      <c r="CX199" s="136"/>
      <c r="CY199" s="136"/>
      <c r="CZ199" s="136"/>
    </row>
    <row r="200" spans="1:104" s="129" customFormat="1" ht="12.95" customHeight="1" x14ac:dyDescent="0.2">
      <c r="A200" s="206" t="s">
        <v>577</v>
      </c>
      <c r="B200" s="64"/>
      <c r="C200" s="208">
        <v>43260.767</v>
      </c>
      <c r="D200" s="208"/>
      <c r="E200" s="129">
        <f>(C200-C$7)/C$8</f>
        <v>13644.013652647898</v>
      </c>
      <c r="F200" s="199">
        <f>ROUND(2*E200,0)/2</f>
        <v>13644</v>
      </c>
      <c r="G200" s="130">
        <f>C200-(C$7+F200*C$8)</f>
        <v>3.2404000012320466E-3</v>
      </c>
      <c r="I200" s="129">
        <f>G200</f>
        <v>3.2404000012320466E-3</v>
      </c>
      <c r="K200" s="199"/>
      <c r="O200" s="199"/>
      <c r="P200" s="199">
        <f>+D$11+D$12*F200+D$13*F200^2</f>
        <v>-4.2502963600930237E-3</v>
      </c>
      <c r="Q200" s="201">
        <f>+C200-15018.5</f>
        <v>28242.267</v>
      </c>
      <c r="S200" s="131">
        <v>0.1</v>
      </c>
      <c r="U200" s="202">
        <f>+$C200-15018.5</f>
        <v>28242.267</v>
      </c>
      <c r="Z200" s="24">
        <f>$F200</f>
        <v>13644</v>
      </c>
      <c r="AA200" s="136">
        <f>AB$3+AB$4*Z200+AB$5*Z200^2+AH200</f>
        <v>9.2049839600341458E-4</v>
      </c>
      <c r="AB200" s="136">
        <f>+$G200-AH200</f>
        <v>-1.9303947548643917E-3</v>
      </c>
      <c r="AC200" s="136">
        <f>IF(S200&gt;0,G200-AA200,-9999)</f>
        <v>2.319901605228632E-3</v>
      </c>
      <c r="AD200" s="136"/>
      <c r="AE200" s="136">
        <f>+(G200-AA200)^2*$S200</f>
        <v>5.3819434579423846E-7</v>
      </c>
      <c r="AF200" s="24"/>
      <c r="AG200" s="203"/>
      <c r="AH200" s="24">
        <f>$AB$6*($AB$11/AI200*AJ200+$AB$12)</f>
        <v>5.1707947560964383E-3</v>
      </c>
      <c r="AI200" s="24">
        <f>1+$AB$7*COS(AL200)</f>
        <v>1.0290424281803707</v>
      </c>
      <c r="AJ200" s="24">
        <f>SIN(AL200+RADIANS($AB$9))</f>
        <v>0.77337599722015471</v>
      </c>
      <c r="AK200" s="24">
        <f>$AB$7*SIN(AL200)</f>
        <v>0.29859091976379321</v>
      </c>
      <c r="AL200" s="24">
        <f>2*ATAN(AM200)</f>
        <v>1.473836380445825</v>
      </c>
      <c r="AM200" s="24">
        <f>SQRT((1+$AB$7)/(1-$AB$7))*TAN(AN200/2)</f>
        <v>0.90745415846528765</v>
      </c>
      <c r="AN200" s="136">
        <f>$AU200+$AB$7*SIN(AO200)</f>
        <v>1.1749284726297209</v>
      </c>
      <c r="AO200" s="136">
        <f>$AU200+$AB$7*SIN(AP200)</f>
        <v>1.1749276560747859</v>
      </c>
      <c r="AP200" s="136">
        <f>$AU200+$AB$7*SIN(AQ200)</f>
        <v>1.1749205975751518</v>
      </c>
      <c r="AQ200" s="136">
        <f>$AU200+$AB$7*SIN(AR200)</f>
        <v>1.1748595871543661</v>
      </c>
      <c r="AR200" s="136">
        <f>$AU200+$AB$7*SIN(AS200)</f>
        <v>1.1743326118003041</v>
      </c>
      <c r="AS200" s="136">
        <f>$AU200+$AB$7*SIN(AT200)</f>
        <v>1.1698081797220117</v>
      </c>
      <c r="AT200" s="136">
        <f>$AU200+$AB$7*SIN(AU200)</f>
        <v>1.1327788075802889</v>
      </c>
      <c r="AU200" s="136">
        <f>RADIANS($AB$9)+$AB$18*(F200-AB$15)</f>
        <v>0.89812988926254356</v>
      </c>
      <c r="AV200" s="136"/>
      <c r="AW200" s="24">
        <f t="shared" si="170"/>
        <v>13644</v>
      </c>
      <c r="AX200" s="136">
        <f t="shared" si="171"/>
        <v>9.2049616870046314E-4</v>
      </c>
      <c r="AY200" s="136">
        <f t="shared" si="172"/>
        <v>2.3199038325315835E-3</v>
      </c>
      <c r="AZ200" s="136">
        <f t="shared" si="182"/>
        <v>2.3199038325315835E-3</v>
      </c>
      <c r="BA200" s="136"/>
      <c r="BB200" s="136">
        <f t="shared" si="173"/>
        <v>8.473131965922315E-8</v>
      </c>
      <c r="BC200" s="24"/>
      <c r="BD200" s="203"/>
      <c r="BE200" s="24">
        <f t="shared" si="174"/>
        <v>5.1707925287934869E-3</v>
      </c>
      <c r="BF200" s="24">
        <f t="shared" si="175"/>
        <v>1.0290425157960106</v>
      </c>
      <c r="BG200" s="24">
        <f t="shared" si="176"/>
        <v>0.77337581120064669</v>
      </c>
      <c r="BH200" s="24">
        <f t="shared" si="177"/>
        <v>0.29859091124185017</v>
      </c>
      <c r="BI200" s="24">
        <f t="shared" si="178"/>
        <v>1.4738360870154648</v>
      </c>
      <c r="BJ200" s="24">
        <f t="shared" si="179"/>
        <v>0.90745389093414641</v>
      </c>
      <c r="BK200" s="136">
        <f t="shared" si="186"/>
        <v>1.1749282006149779</v>
      </c>
      <c r="BL200" s="136">
        <f t="shared" si="186"/>
        <v>1.1749253046998893</v>
      </c>
      <c r="BM200" s="136">
        <f t="shared" si="186"/>
        <v>1.174900272384009</v>
      </c>
      <c r="BN200" s="136">
        <f t="shared" si="186"/>
        <v>1.1746839552774171</v>
      </c>
      <c r="BO200" s="136">
        <f t="shared" si="186"/>
        <v>1.1728192872597489</v>
      </c>
      <c r="BP200" s="136">
        <f t="shared" si="186"/>
        <v>1.1570755130413983</v>
      </c>
      <c r="BQ200" s="136">
        <f t="shared" si="186"/>
        <v>1.0414791896467857</v>
      </c>
      <c r="BR200" s="136">
        <f t="shared" si="180"/>
        <v>-3.6397765878730537</v>
      </c>
      <c r="BS200" s="136"/>
      <c r="BT200" s="24"/>
      <c r="BU200" s="136"/>
      <c r="BV200" s="136"/>
      <c r="BW200" s="136"/>
      <c r="BX200" s="136"/>
      <c r="BY200" s="136"/>
      <c r="BZ200" s="136"/>
      <c r="CA200" s="136"/>
      <c r="CB200" s="136"/>
      <c r="CC200" s="136"/>
      <c r="CD200" s="136"/>
      <c r="CE200" s="136"/>
      <c r="CF200" s="136"/>
      <c r="CG200" s="136"/>
      <c r="CH200" s="136"/>
      <c r="CI200" s="136"/>
      <c r="CK200" s="24"/>
      <c r="CL200" s="136"/>
      <c r="CM200" s="136"/>
      <c r="CN200" s="136"/>
      <c r="CO200" s="136"/>
      <c r="CP200" s="136"/>
      <c r="CQ200" s="136"/>
      <c r="CR200" s="136"/>
      <c r="CS200" s="136"/>
      <c r="CT200" s="136"/>
      <c r="CU200" s="136"/>
      <c r="CV200" s="136"/>
      <c r="CW200" s="136"/>
      <c r="CX200" s="136"/>
      <c r="CY200" s="136"/>
      <c r="CZ200" s="136"/>
    </row>
    <row r="201" spans="1:104" s="129" customFormat="1" ht="12.95" customHeight="1" x14ac:dyDescent="0.2">
      <c r="A201" s="206" t="s">
        <v>577</v>
      </c>
      <c r="B201" s="64"/>
      <c r="C201" s="208">
        <v>43260.767999999996</v>
      </c>
      <c r="D201" s="208"/>
      <c r="E201" s="129">
        <f>(C201-C$7)/C$8</f>
        <v>13644.017865907939</v>
      </c>
      <c r="F201" s="199">
        <f>ROUND(2*E201,0)/2</f>
        <v>13644</v>
      </c>
      <c r="G201" s="130">
        <f>C201-(C$7+F201*C$8)</f>
        <v>4.2403999977977946E-3</v>
      </c>
      <c r="I201" s="129">
        <f>G201</f>
        <v>4.2403999977977946E-3</v>
      </c>
      <c r="K201" s="199"/>
      <c r="O201" s="199"/>
      <c r="P201" s="199">
        <f>+D$11+D$12*F201+D$13*F201^2</f>
        <v>-4.2502963600930237E-3</v>
      </c>
      <c r="Q201" s="201">
        <f>+C201-15018.5</f>
        <v>28242.267999999996</v>
      </c>
      <c r="S201" s="131">
        <v>0.1</v>
      </c>
      <c r="U201" s="202">
        <f>+$C201-15018.5</f>
        <v>28242.267999999996</v>
      </c>
      <c r="Z201" s="24">
        <f>$F201</f>
        <v>13644</v>
      </c>
      <c r="AA201" s="136">
        <f>AB$3+AB$4*Z201+AB$5*Z201^2+AH201</f>
        <v>9.2049839600341458E-4</v>
      </c>
      <c r="AB201" s="136">
        <f>+$G201-AH201</f>
        <v>-9.3039475829864368E-4</v>
      </c>
      <c r="AC201" s="136">
        <f>IF(S201&gt;0,G201-AA201,-9999)</f>
        <v>3.3199016017943801E-3</v>
      </c>
      <c r="AD201" s="136"/>
      <c r="AE201" s="136">
        <f>+(G201-AA201)^2*$S201</f>
        <v>1.1021746645596891E-6</v>
      </c>
      <c r="AF201" s="24"/>
      <c r="AG201" s="203"/>
      <c r="AH201" s="24">
        <f>$AB$6*($AB$11/AI201*AJ201+$AB$12)</f>
        <v>5.1707947560964383E-3</v>
      </c>
      <c r="AI201" s="24">
        <f>1+$AB$7*COS(AL201)</f>
        <v>1.0290424281803707</v>
      </c>
      <c r="AJ201" s="24">
        <f>SIN(AL201+RADIANS($AB$9))</f>
        <v>0.77337599722015471</v>
      </c>
      <c r="AK201" s="24">
        <f>$AB$7*SIN(AL201)</f>
        <v>0.29859091976379321</v>
      </c>
      <c r="AL201" s="24">
        <f>2*ATAN(AM201)</f>
        <v>1.473836380445825</v>
      </c>
      <c r="AM201" s="24">
        <f>SQRT((1+$AB$7)/(1-$AB$7))*TAN(AN201/2)</f>
        <v>0.90745415846528765</v>
      </c>
      <c r="AN201" s="136">
        <f>$AU201+$AB$7*SIN(AO201)</f>
        <v>1.1749284726297209</v>
      </c>
      <c r="AO201" s="136">
        <f>$AU201+$AB$7*SIN(AP201)</f>
        <v>1.1749276560747859</v>
      </c>
      <c r="AP201" s="136">
        <f>$AU201+$AB$7*SIN(AQ201)</f>
        <v>1.1749205975751518</v>
      </c>
      <c r="AQ201" s="136">
        <f>$AU201+$AB$7*SIN(AR201)</f>
        <v>1.1748595871543661</v>
      </c>
      <c r="AR201" s="136">
        <f>$AU201+$AB$7*SIN(AS201)</f>
        <v>1.1743326118003041</v>
      </c>
      <c r="AS201" s="136">
        <f>$AU201+$AB$7*SIN(AT201)</f>
        <v>1.1698081797220117</v>
      </c>
      <c r="AT201" s="136">
        <f>$AU201+$AB$7*SIN(AU201)</f>
        <v>1.1327788075802889</v>
      </c>
      <c r="AU201" s="136">
        <f>RADIANS($AB$9)+$AB$18*(F201-AB$15)</f>
        <v>0.89812988926254356</v>
      </c>
      <c r="AV201" s="136"/>
      <c r="AW201" s="24">
        <f t="shared" si="170"/>
        <v>13644</v>
      </c>
      <c r="AX201" s="136">
        <f t="shared" si="171"/>
        <v>9.2049616870046314E-4</v>
      </c>
      <c r="AY201" s="136">
        <f t="shared" si="172"/>
        <v>3.3199038290973315E-3</v>
      </c>
      <c r="AZ201" s="136">
        <f t="shared" si="182"/>
        <v>3.3199038290973315E-3</v>
      </c>
      <c r="BA201" s="136"/>
      <c r="BB201" s="136">
        <f t="shared" si="173"/>
        <v>8.473131965922315E-8</v>
      </c>
      <c r="BC201" s="24"/>
      <c r="BD201" s="203"/>
      <c r="BE201" s="24">
        <f t="shared" si="174"/>
        <v>5.1707925287934869E-3</v>
      </c>
      <c r="BF201" s="24">
        <f t="shared" si="175"/>
        <v>1.0290425157960106</v>
      </c>
      <c r="BG201" s="24">
        <f t="shared" si="176"/>
        <v>0.77337581120064669</v>
      </c>
      <c r="BH201" s="24">
        <f t="shared" si="177"/>
        <v>0.29859091124185017</v>
      </c>
      <c r="BI201" s="24">
        <f t="shared" si="178"/>
        <v>1.4738360870154648</v>
      </c>
      <c r="BJ201" s="24">
        <f t="shared" si="179"/>
        <v>0.90745389093414641</v>
      </c>
      <c r="BK201" s="136">
        <f t="shared" ref="BK201:BQ210" si="187">$AU201+$AB$7*SIN(BL201)</f>
        <v>1.1749282006149779</v>
      </c>
      <c r="BL201" s="136">
        <f t="shared" si="187"/>
        <v>1.1749253046998893</v>
      </c>
      <c r="BM201" s="136">
        <f t="shared" si="187"/>
        <v>1.174900272384009</v>
      </c>
      <c r="BN201" s="136">
        <f t="shared" si="187"/>
        <v>1.1746839552774171</v>
      </c>
      <c r="BO201" s="136">
        <f t="shared" si="187"/>
        <v>1.1728192872597489</v>
      </c>
      <c r="BP201" s="136">
        <f t="shared" si="187"/>
        <v>1.1570755130413983</v>
      </c>
      <c r="BQ201" s="136">
        <f t="shared" si="187"/>
        <v>1.0414791896467857</v>
      </c>
      <c r="BR201" s="136">
        <f t="shared" si="180"/>
        <v>-3.6397765878730537</v>
      </c>
      <c r="BS201" s="136"/>
      <c r="BT201" s="24"/>
      <c r="BU201" s="136"/>
      <c r="BV201" s="136"/>
      <c r="BW201" s="136"/>
      <c r="BX201" s="136"/>
      <c r="BY201" s="136"/>
      <c r="BZ201" s="136"/>
      <c r="CA201" s="136"/>
      <c r="CB201" s="136"/>
      <c r="CC201" s="136"/>
      <c r="CD201" s="136"/>
      <c r="CE201" s="136"/>
      <c r="CF201" s="136"/>
      <c r="CG201" s="136"/>
      <c r="CH201" s="136"/>
      <c r="CI201" s="136"/>
      <c r="CK201" s="24"/>
      <c r="CL201" s="136"/>
      <c r="CM201" s="136"/>
      <c r="CN201" s="136"/>
      <c r="CO201" s="136"/>
      <c r="CP201" s="136"/>
      <c r="CQ201" s="136"/>
      <c r="CR201" s="136"/>
      <c r="CS201" s="136"/>
      <c r="CT201" s="136"/>
      <c r="CU201" s="136"/>
      <c r="CV201" s="136"/>
      <c r="CW201" s="136"/>
      <c r="CX201" s="136"/>
      <c r="CY201" s="136"/>
      <c r="CZ201" s="136"/>
    </row>
    <row r="202" spans="1:104" s="129" customFormat="1" ht="12.95" customHeight="1" x14ac:dyDescent="0.2">
      <c r="A202" s="206" t="s">
        <v>483</v>
      </c>
      <c r="B202" s="207"/>
      <c r="C202" s="208">
        <v>43281.406999999999</v>
      </c>
      <c r="D202" s="208"/>
      <c r="E202" s="129">
        <f>(C202-C$7)/C$8</f>
        <v>13730.975340210225</v>
      </c>
      <c r="F202" s="199">
        <f>ROUND(2*E202,0)/2</f>
        <v>13731</v>
      </c>
      <c r="G202" s="130">
        <f>C202-(C$7+F202*C$8)</f>
        <v>-5.8529000016278587E-3</v>
      </c>
      <c r="I202" s="129">
        <f>G202</f>
        <v>-5.8529000016278587E-3</v>
      </c>
      <c r="K202" s="199"/>
      <c r="O202" s="199"/>
      <c r="P202" s="199">
        <f>+D$11+D$12*F202+D$13*F202^2</f>
        <v>-4.3217668600930249E-3</v>
      </c>
      <c r="Q202" s="201">
        <f>+C202-15018.5</f>
        <v>28262.906999999999</v>
      </c>
      <c r="S202" s="131">
        <v>0.1</v>
      </c>
      <c r="U202" s="202">
        <f>+$C202-15018.5</f>
        <v>28262.906999999999</v>
      </c>
      <c r="Z202" s="24">
        <f>$F202</f>
        <v>13731</v>
      </c>
      <c r="AA202" s="136">
        <f>AB$3+AB$4*Z202+AB$5*Z202^2+AH202</f>
        <v>9.5088394830103798E-4</v>
      </c>
      <c r="AB202" s="136">
        <f>+$G202-AH202</f>
        <v>-1.1125550810021922E-2</v>
      </c>
      <c r="AC202" s="136">
        <f>IF(S202&gt;0,G202-AA202,-9999)</f>
        <v>-6.8037839499288967E-3</v>
      </c>
      <c r="AD202" s="136"/>
      <c r="AE202" s="136">
        <f>+(G202-AA202)^2*$S202</f>
        <v>4.6291476037310058E-6</v>
      </c>
      <c r="AF202" s="24"/>
      <c r="AG202" s="203"/>
      <c r="AH202" s="24">
        <f>$AB$6*($AB$11/AI202*AJ202+$AB$12)</f>
        <v>5.2726508083940629E-3</v>
      </c>
      <c r="AI202" s="24">
        <f>1+$AB$7*COS(AL202)</f>
        <v>1.0250250902668052</v>
      </c>
      <c r="AJ202" s="24">
        <f>SIN(AL202+RADIANS($AB$9))</f>
        <v>0.78182984812341594</v>
      </c>
      <c r="AK202" s="24">
        <f>$AB$7*SIN(AL202)</f>
        <v>0.2989544193637857</v>
      </c>
      <c r="AL202" s="24">
        <f>2*ATAN(AM202)</f>
        <v>1.4872823137490945</v>
      </c>
      <c r="AM202" s="24">
        <f>SQRT((1+$AB$7)/(1-$AB$7))*TAN(AN202/2)</f>
        <v>0.91978874344248729</v>
      </c>
      <c r="AN202" s="136">
        <f>$AU202+$AB$7*SIN(AO202)</f>
        <v>1.1874174624319629</v>
      </c>
      <c r="AO202" s="136">
        <f>$AU202+$AB$7*SIN(AP202)</f>
        <v>1.1874167682410313</v>
      </c>
      <c r="AP202" s="136">
        <f>$AU202+$AB$7*SIN(AQ202)</f>
        <v>1.1874105821433771</v>
      </c>
      <c r="AQ202" s="136">
        <f>$AU202+$AB$7*SIN(AR202)</f>
        <v>1.1873554605704311</v>
      </c>
      <c r="AR202" s="136">
        <f>$AU202+$AB$7*SIN(AS202)</f>
        <v>1.1868646288152596</v>
      </c>
      <c r="AS202" s="136">
        <f>$AU202+$AB$7*SIN(AT202)</f>
        <v>1.182520006142914</v>
      </c>
      <c r="AT202" s="136">
        <f>$AU202+$AB$7*SIN(AU202)</f>
        <v>1.1458986857195594</v>
      </c>
      <c r="AU202" s="136">
        <f>RADIANS($AB$9)+$AB$18*(F202-AB$15)</f>
        <v>0.90919572627496592</v>
      </c>
      <c r="AV202" s="136"/>
      <c r="AW202" s="24">
        <f t="shared" si="170"/>
        <v>13731</v>
      </c>
      <c r="AX202" s="136">
        <f t="shared" si="171"/>
        <v>9.5088190943767338E-4</v>
      </c>
      <c r="AY202" s="136">
        <f t="shared" si="172"/>
        <v>-6.8037819110655321E-3</v>
      </c>
      <c r="AZ202" s="136">
        <f t="shared" si="182"/>
        <v>-6.8037819110655321E-3</v>
      </c>
      <c r="BA202" s="136"/>
      <c r="BB202" s="136">
        <f t="shared" si="173"/>
        <v>9.0417640569583574E-8</v>
      </c>
      <c r="BC202" s="24"/>
      <c r="BD202" s="203"/>
      <c r="BE202" s="24">
        <f t="shared" si="174"/>
        <v>5.2726487695306983E-3</v>
      </c>
      <c r="BF202" s="24">
        <f t="shared" si="175"/>
        <v>1.0250251708961002</v>
      </c>
      <c r="BG202" s="24">
        <f t="shared" si="176"/>
        <v>0.78182967996494657</v>
      </c>
      <c r="BH202" s="24">
        <f t="shared" si="177"/>
        <v>0.29895441261440009</v>
      </c>
      <c r="BI202" s="24">
        <f t="shared" si="178"/>
        <v>1.4872820440447823</v>
      </c>
      <c r="BJ202" s="24">
        <f t="shared" si="179"/>
        <v>0.91978849450390976</v>
      </c>
      <c r="BK202" s="136">
        <f t="shared" si="187"/>
        <v>1.1874172114317596</v>
      </c>
      <c r="BL202" s="136">
        <f t="shared" si="187"/>
        <v>1.1874145315086</v>
      </c>
      <c r="BM202" s="136">
        <f t="shared" si="187"/>
        <v>1.1873906507431711</v>
      </c>
      <c r="BN202" s="136">
        <f t="shared" si="187"/>
        <v>1.1871779119061341</v>
      </c>
      <c r="BO202" s="136">
        <f t="shared" si="187"/>
        <v>1.1852876789319282</v>
      </c>
      <c r="BP202" s="136">
        <f t="shared" si="187"/>
        <v>1.1688632777332213</v>
      </c>
      <c r="BQ202" s="136">
        <f t="shared" si="187"/>
        <v>1.0462645071507555</v>
      </c>
      <c r="BR202" s="136">
        <f t="shared" si="180"/>
        <v>-3.6160951184938979</v>
      </c>
      <c r="BS202" s="136"/>
      <c r="BT202" s="24"/>
      <c r="BU202" s="136"/>
      <c r="BV202" s="136"/>
      <c r="BW202" s="136"/>
      <c r="BX202" s="136"/>
      <c r="BY202" s="136"/>
      <c r="BZ202" s="136"/>
      <c r="CA202" s="136"/>
      <c r="CB202" s="136"/>
      <c r="CC202" s="136"/>
      <c r="CD202" s="136"/>
      <c r="CE202" s="136"/>
      <c r="CF202" s="136"/>
      <c r="CG202" s="136"/>
      <c r="CH202" s="136"/>
      <c r="CI202" s="136"/>
      <c r="CK202" s="24"/>
      <c r="CL202" s="136"/>
      <c r="CM202" s="136"/>
      <c r="CN202" s="136"/>
      <c r="CO202" s="136"/>
      <c r="CP202" s="136"/>
      <c r="CQ202" s="136"/>
      <c r="CR202" s="136"/>
      <c r="CS202" s="136"/>
      <c r="CT202" s="136"/>
      <c r="CU202" s="136"/>
      <c r="CV202" s="136"/>
      <c r="CW202" s="136"/>
      <c r="CX202" s="136"/>
      <c r="CY202" s="136"/>
      <c r="CZ202" s="136"/>
    </row>
    <row r="203" spans="1:104" s="129" customFormat="1" ht="12.95" customHeight="1" x14ac:dyDescent="0.2">
      <c r="A203" s="206" t="s">
        <v>483</v>
      </c>
      <c r="B203" s="207" t="s">
        <v>646</v>
      </c>
      <c r="C203" s="208">
        <v>43288.411999999997</v>
      </c>
      <c r="D203" s="208"/>
      <c r="E203" s="129">
        <f>(C203-C$7)/C$8</f>
        <v>13760.489226904698</v>
      </c>
      <c r="F203" s="199">
        <f>ROUND(2*E203,0)/2</f>
        <v>13760.5</v>
      </c>
      <c r="G203" s="130">
        <f>C203-(C$7+F203*C$8)</f>
        <v>-2.556949999416247E-3</v>
      </c>
      <c r="I203" s="129">
        <f>G203</f>
        <v>-2.556949999416247E-3</v>
      </c>
      <c r="K203" s="199"/>
      <c r="O203" s="199"/>
      <c r="P203" s="199">
        <f>+D$11+D$12*F203+D$13*F203^2</f>
        <v>-4.3459598690930258E-3</v>
      </c>
      <c r="Q203" s="201">
        <f>+C203-15018.5</f>
        <v>28269.911999999997</v>
      </c>
      <c r="S203" s="131">
        <v>0.1</v>
      </c>
      <c r="U203" s="202">
        <f>+$C203-15018.5</f>
        <v>28269.911999999997</v>
      </c>
      <c r="Z203" s="24">
        <f>$F203</f>
        <v>13760.5</v>
      </c>
      <c r="AA203" s="136">
        <f>AB$3+AB$4*Z203+AB$5*Z203^2+AH203</f>
        <v>9.6095274112030591E-4</v>
      </c>
      <c r="AB203" s="136">
        <f>+$G203-AH203</f>
        <v>-7.8638626096295787E-3</v>
      </c>
      <c r="AC203" s="136">
        <f>IF(S203&gt;0,G203-AA203,-9999)</f>
        <v>-3.5179027405365529E-3</v>
      </c>
      <c r="AD203" s="136"/>
      <c r="AE203" s="136">
        <f>+(G203-AA203)^2*$S203</f>
        <v>1.2375639691874591E-6</v>
      </c>
      <c r="AF203" s="24"/>
      <c r="AG203" s="203"/>
      <c r="AH203" s="24">
        <f>$AB$6*($AB$11/AI203*AJ203+$AB$12)</f>
        <v>5.3069126102133317E-3</v>
      </c>
      <c r="AI203" s="24">
        <f>1+$AB$7*COS(AL203)</f>
        <v>1.0236689471925129</v>
      </c>
      <c r="AJ203" s="24">
        <f>SIN(AL203+RADIANS($AB$9))</f>
        <v>0.78464960816816121</v>
      </c>
      <c r="AK203" s="24">
        <f>$AB$7*SIN(AL203)</f>
        <v>0.29906484403687106</v>
      </c>
      <c r="AL203" s="24">
        <f>2*ATAN(AM203)</f>
        <v>1.4918177554400471</v>
      </c>
      <c r="AM203" s="24">
        <f>SQRT((1+$AB$7)/(1-$AB$7))*TAN(AN203/2)</f>
        <v>0.92398373903627007</v>
      </c>
      <c r="AN203" s="136">
        <f>$AU203+$AB$7*SIN(AO203)</f>
        <v>1.1916411639718656</v>
      </c>
      <c r="AO203" s="136">
        <f>$AU203+$AB$7*SIN(AP203)</f>
        <v>1.1916405077957919</v>
      </c>
      <c r="AP203" s="136">
        <f>$AU203+$AB$7*SIN(AQ203)</f>
        <v>1.1916345985215369</v>
      </c>
      <c r="AQ203" s="136">
        <f>$AU203+$AB$7*SIN(AR203)</f>
        <v>1.1915813857741191</v>
      </c>
      <c r="AR203" s="136">
        <f>$AU203+$AB$7*SIN(AS203)</f>
        <v>1.1911025270738791</v>
      </c>
      <c r="AS203" s="136">
        <f>$AU203+$AB$7*SIN(AT203)</f>
        <v>1.1868188668002875</v>
      </c>
      <c r="AT203" s="136">
        <f>$AU203+$AB$7*SIN(AU203)</f>
        <v>1.1503408121842718</v>
      </c>
      <c r="AU203" s="136">
        <f>RADIANS($AB$9)+$AB$18*(F203-AB$15)</f>
        <v>0.9129479353768799</v>
      </c>
      <c r="AV203" s="136"/>
      <c r="AW203" s="24">
        <f t="shared" si="170"/>
        <v>13760.5</v>
      </c>
      <c r="AX203" s="136">
        <f t="shared" si="171"/>
        <v>9.6095076789364051E-4</v>
      </c>
      <c r="AY203" s="136">
        <f t="shared" si="172"/>
        <v>-3.5179007673098875E-3</v>
      </c>
      <c r="AZ203" s="136">
        <f t="shared" si="182"/>
        <v>-3.5179007673098875E-3</v>
      </c>
      <c r="BA203" s="136"/>
      <c r="BB203" s="136">
        <f t="shared" si="173"/>
        <v>9.2342637831537739E-8</v>
      </c>
      <c r="BC203" s="24"/>
      <c r="BD203" s="203"/>
      <c r="BE203" s="24">
        <f t="shared" si="174"/>
        <v>5.3069106369866663E-3</v>
      </c>
      <c r="BF203" s="24">
        <f t="shared" si="175"/>
        <v>1.0236690253666911</v>
      </c>
      <c r="BG203" s="24">
        <f t="shared" si="176"/>
        <v>0.78464944611878928</v>
      </c>
      <c r="BH203" s="24">
        <f t="shared" si="177"/>
        <v>0.29906483784990656</v>
      </c>
      <c r="BI203" s="24">
        <f t="shared" si="178"/>
        <v>1.4918174940446316</v>
      </c>
      <c r="BJ203" s="24">
        <f t="shared" si="179"/>
        <v>0.92398349675595282</v>
      </c>
      <c r="BK203" s="136">
        <f t="shared" si="187"/>
        <v>1.1916409203820555</v>
      </c>
      <c r="BL203" s="136">
        <f t="shared" si="187"/>
        <v>1.191638314107599</v>
      </c>
      <c r="BM203" s="136">
        <f t="shared" si="187"/>
        <v>1.1916148436292062</v>
      </c>
      <c r="BN203" s="136">
        <f t="shared" si="187"/>
        <v>1.19140354542088</v>
      </c>
      <c r="BO203" s="136">
        <f t="shared" si="187"/>
        <v>1.1895063031598245</v>
      </c>
      <c r="BP203" s="136">
        <f t="shared" si="187"/>
        <v>1.1728562881620777</v>
      </c>
      <c r="BQ203" s="136">
        <f t="shared" si="187"/>
        <v>1.047869486587605</v>
      </c>
      <c r="BR203" s="136">
        <f t="shared" si="180"/>
        <v>-3.6080651949687814</v>
      </c>
      <c r="BS203" s="136"/>
      <c r="BT203" s="24"/>
      <c r="BU203" s="136"/>
      <c r="BV203" s="136"/>
      <c r="BW203" s="136"/>
      <c r="BX203" s="136"/>
      <c r="BY203" s="136"/>
      <c r="BZ203" s="136"/>
      <c r="CA203" s="136"/>
      <c r="CB203" s="136"/>
      <c r="CC203" s="136"/>
      <c r="CD203" s="136"/>
      <c r="CE203" s="136"/>
      <c r="CF203" s="136"/>
      <c r="CG203" s="136"/>
      <c r="CH203" s="136"/>
      <c r="CI203" s="136"/>
      <c r="CK203" s="24"/>
      <c r="CL203" s="136"/>
      <c r="CM203" s="136"/>
      <c r="CN203" s="136"/>
      <c r="CO203" s="136"/>
      <c r="CP203" s="136"/>
      <c r="CQ203" s="136"/>
      <c r="CR203" s="136"/>
      <c r="CS203" s="136"/>
      <c r="CT203" s="136"/>
      <c r="CU203" s="136"/>
      <c r="CV203" s="136"/>
      <c r="CW203" s="136"/>
      <c r="CX203" s="136"/>
      <c r="CY203" s="136"/>
      <c r="CZ203" s="136"/>
    </row>
    <row r="204" spans="1:104" s="129" customFormat="1" ht="12.95" customHeight="1" x14ac:dyDescent="0.2">
      <c r="A204" s="206" t="s">
        <v>484</v>
      </c>
      <c r="B204" s="207"/>
      <c r="C204" s="208">
        <v>43291.387999999999</v>
      </c>
      <c r="D204" s="208"/>
      <c r="E204" s="129">
        <f>(C204-C$7)/C$8</f>
        <v>13773.027888832299</v>
      </c>
      <c r="F204" s="199">
        <f>ROUND(2*E204,0)/2</f>
        <v>13773</v>
      </c>
      <c r="G204" s="130">
        <f>C204-(C$7+F204*C$8)</f>
        <v>6.619300002057571E-3</v>
      </c>
      <c r="I204" s="129">
        <f>G204</f>
        <v>6.619300002057571E-3</v>
      </c>
      <c r="K204" s="199"/>
      <c r="O204" s="199"/>
      <c r="P204" s="199">
        <f>+D$11+D$12*F204+D$13*F204^2</f>
        <v>-4.3562048440930262E-3</v>
      </c>
      <c r="Q204" s="201">
        <f>+C204-15018.5</f>
        <v>28272.887999999999</v>
      </c>
      <c r="S204" s="131">
        <v>0.1</v>
      </c>
      <c r="U204" s="202">
        <f>+$C204-15018.5</f>
        <v>28272.887999999999</v>
      </c>
      <c r="Z204" s="24">
        <f>$F204</f>
        <v>13773</v>
      </c>
      <c r="AA204" s="136">
        <f>AB$3+AB$4*Z204+AB$5*Z204^2+AH204</f>
        <v>9.6518331867110393E-4</v>
      </c>
      <c r="AB204" s="136">
        <f>+$G204-AH204</f>
        <v>1.2979118392934409E-3</v>
      </c>
      <c r="AC204" s="136">
        <f>IF(S204&gt;0,G204-AA204,-9999)</f>
        <v>5.654116683386467E-3</v>
      </c>
      <c r="AD204" s="136"/>
      <c r="AE204" s="136">
        <f>+(G204-AA204)^2*$S204</f>
        <v>3.1969035469349183E-6</v>
      </c>
      <c r="AF204" s="24"/>
      <c r="AG204" s="203"/>
      <c r="AH204" s="24">
        <f>$AB$6*($AB$11/AI204*AJ204+$AB$12)</f>
        <v>5.3213881627641301E-3</v>
      </c>
      <c r="AI204" s="24">
        <f>1+$AB$7*COS(AL204)</f>
        <v>1.0230952441357009</v>
      </c>
      <c r="AJ204" s="24">
        <f>SIN(AL204+RADIANS($AB$9))</f>
        <v>0.78583731877888596</v>
      </c>
      <c r="AK204" s="24">
        <f>$AB$7*SIN(AL204)</f>
        <v>0.29910969509247332</v>
      </c>
      <c r="AL204" s="24">
        <f>2*ATAN(AM204)</f>
        <v>1.4937359343105139</v>
      </c>
      <c r="AM204" s="24">
        <f>SQRT((1+$AB$7)/(1-$AB$7))*TAN(AN204/2)</f>
        <v>0.92576322468815553</v>
      </c>
      <c r="AN204" s="136">
        <f>$AU204+$AB$7*SIN(AO204)</f>
        <v>1.1934291824086964</v>
      </c>
      <c r="AO204" s="136">
        <f>$AU204+$AB$7*SIN(AP204)</f>
        <v>1.193428541833363</v>
      </c>
      <c r="AP204" s="136">
        <f>$AU204+$AB$7*SIN(AQ204)</f>
        <v>1.193422747038609</v>
      </c>
      <c r="AQ204" s="136">
        <f>$AU204+$AB$7*SIN(AR204)</f>
        <v>1.1933703298148051</v>
      </c>
      <c r="AR204" s="136">
        <f>$AU204+$AB$7*SIN(AS204)</f>
        <v>1.1928965006254648</v>
      </c>
      <c r="AS204" s="136">
        <f>$AU204+$AB$7*SIN(AT204)</f>
        <v>1.1886386655916494</v>
      </c>
      <c r="AT204" s="136">
        <f>$AU204+$AB$7*SIN(AU204)</f>
        <v>1.1522220615688459</v>
      </c>
      <c r="AU204" s="136">
        <f>RADIANS($AB$9)+$AB$18*(F204-AB$15)</f>
        <v>0.91453785448786018</v>
      </c>
      <c r="AV204" s="136"/>
      <c r="AW204" s="24">
        <f t="shared" si="170"/>
        <v>13773</v>
      </c>
      <c r="AX204" s="136">
        <f t="shared" si="171"/>
        <v>9.6518137340704645E-4</v>
      </c>
      <c r="AY204" s="136">
        <f t="shared" si="172"/>
        <v>5.6541186286505245E-3</v>
      </c>
      <c r="AZ204" s="136">
        <f t="shared" si="182"/>
        <v>5.6541186286505245E-3</v>
      </c>
      <c r="BA204" s="136"/>
      <c r="BB204" s="136">
        <f t="shared" si="173"/>
        <v>9.3157508357191248E-8</v>
      </c>
      <c r="BC204" s="24"/>
      <c r="BD204" s="203"/>
      <c r="BE204" s="24">
        <f t="shared" si="174"/>
        <v>5.3213862175000726E-3</v>
      </c>
      <c r="BF204" s="24">
        <f t="shared" si="175"/>
        <v>1.0230953212608986</v>
      </c>
      <c r="BG204" s="24">
        <f t="shared" si="176"/>
        <v>0.78583715931633025</v>
      </c>
      <c r="BH204" s="24">
        <f t="shared" si="177"/>
        <v>0.29910968913737296</v>
      </c>
      <c r="BI204" s="24">
        <f t="shared" si="178"/>
        <v>1.4937356764613041</v>
      </c>
      <c r="BJ204" s="24">
        <f t="shared" si="179"/>
        <v>0.92576298527035195</v>
      </c>
      <c r="BK204" s="136">
        <f t="shared" si="187"/>
        <v>1.1934289419887929</v>
      </c>
      <c r="BL204" s="136">
        <f t="shared" si="187"/>
        <v>1.1934263669285778</v>
      </c>
      <c r="BM204" s="136">
        <f t="shared" si="187"/>
        <v>1.1934030729717484</v>
      </c>
      <c r="BN204" s="136">
        <f t="shared" si="187"/>
        <v>1.1931924183446279</v>
      </c>
      <c r="BO204" s="136">
        <f t="shared" si="187"/>
        <v>1.191292457175074</v>
      </c>
      <c r="BP204" s="136">
        <f t="shared" si="187"/>
        <v>1.174547645915953</v>
      </c>
      <c r="BQ204" s="136">
        <f t="shared" si="187"/>
        <v>1.0485469304377275</v>
      </c>
      <c r="BR204" s="136">
        <f t="shared" si="180"/>
        <v>-3.6046626850005117</v>
      </c>
      <c r="BS204" s="136"/>
      <c r="BT204" s="24"/>
      <c r="BU204" s="136"/>
      <c r="BV204" s="136"/>
      <c r="BW204" s="136"/>
      <c r="BX204" s="136"/>
      <c r="BY204" s="136"/>
      <c r="BZ204" s="136"/>
      <c r="CA204" s="136"/>
      <c r="CB204" s="136"/>
      <c r="CC204" s="136"/>
      <c r="CD204" s="136"/>
      <c r="CE204" s="136"/>
      <c r="CF204" s="136"/>
      <c r="CG204" s="136"/>
      <c r="CH204" s="136"/>
      <c r="CI204" s="136"/>
      <c r="CK204" s="24"/>
      <c r="CL204" s="136"/>
      <c r="CM204" s="136"/>
      <c r="CN204" s="136"/>
      <c r="CO204" s="136"/>
      <c r="CP204" s="136"/>
      <c r="CQ204" s="136"/>
      <c r="CR204" s="136"/>
      <c r="CS204" s="136"/>
      <c r="CT204" s="136"/>
      <c r="CU204" s="136"/>
      <c r="CV204" s="136"/>
      <c r="CW204" s="136"/>
      <c r="CX204" s="136"/>
      <c r="CY204" s="136"/>
      <c r="CZ204" s="136"/>
    </row>
    <row r="205" spans="1:104" s="129" customFormat="1" ht="12.95" customHeight="1" x14ac:dyDescent="0.2">
      <c r="A205" s="206" t="s">
        <v>484</v>
      </c>
      <c r="B205" s="207"/>
      <c r="C205" s="208">
        <v>43299.451000000001</v>
      </c>
      <c r="D205" s="208"/>
      <c r="E205" s="129">
        <f>(C205-C$7)/C$8</f>
        <v>13806.999404666371</v>
      </c>
      <c r="F205" s="199">
        <f>ROUND(2*E205,0)/2</f>
        <v>13807</v>
      </c>
      <c r="G205" s="130">
        <f>C205-(C$7+F205*C$8)</f>
        <v>-1.4129999908618629E-4</v>
      </c>
      <c r="I205" s="129">
        <f>G205</f>
        <v>-1.4129999908618629E-4</v>
      </c>
      <c r="K205" s="199"/>
      <c r="O205" s="199"/>
      <c r="P205" s="199">
        <f>+D$11+D$12*F205+D$13*F205^2</f>
        <v>-4.3840522040930266E-3</v>
      </c>
      <c r="Q205" s="201">
        <f>+C205-15018.5</f>
        <v>28280.951000000001</v>
      </c>
      <c r="S205" s="131">
        <v>0.1</v>
      </c>
      <c r="U205" s="202">
        <f>+$C205-15018.5</f>
        <v>28280.951000000001</v>
      </c>
      <c r="Z205" s="24">
        <f>$F205</f>
        <v>13807</v>
      </c>
      <c r="AA205" s="136">
        <f>AB$3+AB$4*Z205+AB$5*Z205^2+AH205</f>
        <v>9.7658239905806191E-4</v>
      </c>
      <c r="AB205" s="136">
        <f>+$G205-AH205</f>
        <v>-5.5019346022372748E-3</v>
      </c>
      <c r="AC205" s="136">
        <f>IF(S205&gt;0,G205-AA205,-9999)</f>
        <v>-1.1178823981442482E-3</v>
      </c>
      <c r="AD205" s="136"/>
      <c r="AE205" s="136">
        <f>+(G205-AA205)^2*$S205</f>
        <v>1.2496610560807354E-7</v>
      </c>
      <c r="AF205" s="24"/>
      <c r="AG205" s="203"/>
      <c r="AH205" s="24">
        <f>$AB$6*($AB$11/AI205*AJ205+$AB$12)</f>
        <v>5.3606346031510885E-3</v>
      </c>
      <c r="AI205" s="24">
        <f>1+$AB$7*COS(AL205)</f>
        <v>1.0215375985011903</v>
      </c>
      <c r="AJ205" s="24">
        <f>SIN(AL205+RADIANS($AB$9))</f>
        <v>0.78904657733043571</v>
      </c>
      <c r="AK205" s="24">
        <f>$AB$7*SIN(AL205)</f>
        <v>0.29922588766816538</v>
      </c>
      <c r="AL205" s="24">
        <f>2*ATAN(AM205)</f>
        <v>1.498942517908749</v>
      </c>
      <c r="AM205" s="24">
        <f>SQRT((1+$AB$7)/(1-$AB$7))*TAN(AN205/2)</f>
        <v>0.93060932551269804</v>
      </c>
      <c r="AN205" s="136">
        <f>$AU205+$AB$7*SIN(AO205)</f>
        <v>1.1982875264714243</v>
      </c>
      <c r="AO205" s="136">
        <f>$AU205+$AB$7*SIN(AP205)</f>
        <v>1.198286926843966</v>
      </c>
      <c r="AP205" s="136">
        <f>$AU205+$AB$7*SIN(AQ205)</f>
        <v>1.198281435092686</v>
      </c>
      <c r="AQ205" s="136">
        <f>$AU205+$AB$7*SIN(AR205)</f>
        <v>1.1982311418996714</v>
      </c>
      <c r="AR205" s="136">
        <f>$AU205+$AB$7*SIN(AS205)</f>
        <v>1.1977708599330996</v>
      </c>
      <c r="AS205" s="136">
        <f>$AU205+$AB$7*SIN(AT205)</f>
        <v>1.1935832415351117</v>
      </c>
      <c r="AT205" s="136">
        <f>$AU205+$AB$7*SIN(AU205)</f>
        <v>1.1573360180540428</v>
      </c>
      <c r="AU205" s="136">
        <f>RADIANS($AB$9)+$AB$18*(F205-AB$15)</f>
        <v>0.91886243446972671</v>
      </c>
      <c r="AV205" s="136"/>
      <c r="AW205" s="24">
        <f t="shared" si="170"/>
        <v>13807</v>
      </c>
      <c r="AX205" s="136">
        <f t="shared" si="171"/>
        <v>9.7658053012005235E-4</v>
      </c>
      <c r="AY205" s="136">
        <f t="shared" si="172"/>
        <v>-1.1178805292062386E-3</v>
      </c>
      <c r="AZ205" s="136">
        <f t="shared" si="182"/>
        <v>-1.1178805292062386E-3</v>
      </c>
      <c r="BA205" s="136"/>
      <c r="BB205" s="136">
        <f t="shared" si="173"/>
        <v>9.5370953180956257E-8</v>
      </c>
      <c r="BC205" s="24"/>
      <c r="BD205" s="203"/>
      <c r="BE205" s="24">
        <f t="shared" si="174"/>
        <v>5.3606327342130789E-3</v>
      </c>
      <c r="BF205" s="24">
        <f t="shared" si="175"/>
        <v>1.0215376727542966</v>
      </c>
      <c r="BG205" s="24">
        <f t="shared" si="176"/>
        <v>0.78904642488316679</v>
      </c>
      <c r="BH205" s="24">
        <f t="shared" si="177"/>
        <v>0.29922588232358649</v>
      </c>
      <c r="BI205" s="24">
        <f t="shared" si="178"/>
        <v>1.4989422697580705</v>
      </c>
      <c r="BJ205" s="24">
        <f t="shared" si="179"/>
        <v>0.9306090939839583</v>
      </c>
      <c r="BK205" s="136">
        <f t="shared" si="187"/>
        <v>1.1982872947416752</v>
      </c>
      <c r="BL205" s="136">
        <f t="shared" si="187"/>
        <v>1.1982848045134831</v>
      </c>
      <c r="BM205" s="136">
        <f t="shared" si="187"/>
        <v>1.198261998125252</v>
      </c>
      <c r="BN205" s="136">
        <f t="shared" si="187"/>
        <v>1.1980531910562406</v>
      </c>
      <c r="BO205" s="136">
        <f t="shared" si="187"/>
        <v>1.19614658636027</v>
      </c>
      <c r="BP205" s="136">
        <f t="shared" si="187"/>
        <v>1.1791463689127701</v>
      </c>
      <c r="BQ205" s="136">
        <f t="shared" si="187"/>
        <v>1.0503817594106084</v>
      </c>
      <c r="BR205" s="136">
        <f t="shared" si="180"/>
        <v>-3.5954078578868165</v>
      </c>
      <c r="BS205" s="136"/>
      <c r="BT205" s="24"/>
      <c r="BU205" s="136"/>
      <c r="BV205" s="136"/>
      <c r="BW205" s="136"/>
      <c r="BX205" s="136"/>
      <c r="BY205" s="136"/>
      <c r="BZ205" s="136"/>
      <c r="CA205" s="136"/>
      <c r="CB205" s="136"/>
      <c r="CC205" s="136"/>
      <c r="CD205" s="136"/>
      <c r="CE205" s="136"/>
      <c r="CF205" s="136"/>
      <c r="CG205" s="136"/>
      <c r="CH205" s="136"/>
      <c r="CI205" s="136"/>
      <c r="CK205" s="24"/>
      <c r="CL205" s="136"/>
      <c r="CM205" s="136"/>
      <c r="CN205" s="136"/>
      <c r="CO205" s="136"/>
      <c r="CP205" s="136"/>
      <c r="CQ205" s="136"/>
      <c r="CR205" s="136"/>
      <c r="CS205" s="136"/>
      <c r="CT205" s="136"/>
      <c r="CU205" s="136"/>
      <c r="CV205" s="136"/>
      <c r="CW205" s="136"/>
      <c r="CX205" s="136"/>
      <c r="CY205" s="136"/>
      <c r="CZ205" s="136"/>
    </row>
    <row r="206" spans="1:104" s="129" customFormat="1" ht="12.95" customHeight="1" x14ac:dyDescent="0.2">
      <c r="A206" s="206" t="s">
        <v>486</v>
      </c>
      <c r="B206" s="207" t="s">
        <v>646</v>
      </c>
      <c r="C206" s="208">
        <v>43326.38</v>
      </c>
      <c r="D206" s="208"/>
      <c r="E206" s="129">
        <f>(C206-C$7)/C$8</f>
        <v>13920.458284722847</v>
      </c>
      <c r="F206" s="199">
        <f>ROUND(2*E206,0)/2</f>
        <v>13920.5</v>
      </c>
      <c r="G206" s="130">
        <f>C206-(C$7+F206*C$8)</f>
        <v>-9.9009499972453341E-3</v>
      </c>
      <c r="I206" s="129">
        <f>G206</f>
        <v>-9.9009499972453341E-3</v>
      </c>
      <c r="K206" s="199"/>
      <c r="O206" s="199"/>
      <c r="P206" s="199">
        <f>+D$11+D$12*F206+D$13*F206^2</f>
        <v>-4.4768123490930255E-3</v>
      </c>
      <c r="Q206" s="201">
        <f>+C206-15018.5</f>
        <v>28307.879999999997</v>
      </c>
      <c r="S206" s="131">
        <v>0.1</v>
      </c>
      <c r="U206" s="202">
        <f>+$C206-15018.5</f>
        <v>28307.879999999997</v>
      </c>
      <c r="Z206" s="24">
        <f>$F206</f>
        <v>13920.5</v>
      </c>
      <c r="AA206" s="136">
        <f>AB$3+AB$4*Z206+AB$5*Z206^2+AH206</f>
        <v>1.0134885493705672E-3</v>
      </c>
      <c r="AB206" s="136">
        <f>+$G206-AH206</f>
        <v>-1.5391250895708926E-2</v>
      </c>
      <c r="AC206" s="136">
        <f>IF(S206&gt;0,G206-AA206,-9999)</f>
        <v>-1.09144385466159E-2</v>
      </c>
      <c r="AD206" s="136"/>
      <c r="AE206" s="136">
        <f>+(G206-AA206)^2*$S206</f>
        <v>1.1912496878785503E-5</v>
      </c>
      <c r="AF206" s="24"/>
      <c r="AG206" s="203"/>
      <c r="AH206" s="24">
        <f>$AB$6*($AB$11/AI206*AJ206+$AB$12)</f>
        <v>5.4903008984635926E-3</v>
      </c>
      <c r="AI206" s="24">
        <f>1+$AB$7*COS(AL206)</f>
        <v>1.0163680525915637</v>
      </c>
      <c r="AJ206" s="24">
        <f>SIN(AL206+RADIANS($AB$9))</f>
        <v>0.79953583725972399</v>
      </c>
      <c r="AK206" s="24">
        <f>$AB$7*SIN(AL206)</f>
        <v>0.29955314529204963</v>
      </c>
      <c r="AL206" s="24">
        <f>2*ATAN(AM206)</f>
        <v>1.5162090459268862</v>
      </c>
      <c r="AM206" s="24">
        <f>SQRT((1+$AB$7)/(1-$AB$7))*TAN(AN206/2)</f>
        <v>0.94685017288638096</v>
      </c>
      <c r="AN206" s="136">
        <f>$AU206+$AB$7*SIN(AO206)</f>
        <v>1.2144524020715188</v>
      </c>
      <c r="AO206" s="136">
        <f>$AU206+$AB$7*SIN(AP206)</f>
        <v>1.2144519243015885</v>
      </c>
      <c r="AP206" s="136">
        <f>$AU206+$AB$7*SIN(AQ206)</f>
        <v>1.2144473591480414</v>
      </c>
      <c r="AQ206" s="136">
        <f>$AU206+$AB$7*SIN(AR206)</f>
        <v>1.2144037413377338</v>
      </c>
      <c r="AR206" s="136">
        <f>$AU206+$AB$7*SIN(AS206)</f>
        <v>1.2139872518539498</v>
      </c>
      <c r="AS206" s="136">
        <f>$AU206+$AB$7*SIN(AT206)</f>
        <v>1.210033534968364</v>
      </c>
      <c r="AT206" s="136">
        <f>$AU206+$AB$7*SIN(AU206)</f>
        <v>1.1743752309740398</v>
      </c>
      <c r="AU206" s="136">
        <f>RADIANS($AB$9)+$AB$18*(F206-AB$15)</f>
        <v>0.93329889999742743</v>
      </c>
      <c r="AV206" s="136"/>
      <c r="AW206" s="24">
        <f t="shared" si="170"/>
        <v>13920.5</v>
      </c>
      <c r="AX206" s="136">
        <f t="shared" si="171"/>
        <v>1.0134869344019474E-3</v>
      </c>
      <c r="AY206" s="136">
        <f t="shared" si="172"/>
        <v>-1.0914436931647281E-2</v>
      </c>
      <c r="AZ206" s="136">
        <f t="shared" si="182"/>
        <v>-1.0914436931647281E-2</v>
      </c>
      <c r="BA206" s="136"/>
      <c r="BB206" s="136">
        <f t="shared" si="173"/>
        <v>1.0271557662034573E-7</v>
      </c>
      <c r="BC206" s="24"/>
      <c r="BD206" s="203"/>
      <c r="BE206" s="24">
        <f t="shared" si="174"/>
        <v>5.4902992834949729E-3</v>
      </c>
      <c r="BF206" s="24">
        <f t="shared" si="175"/>
        <v>1.0163681172021608</v>
      </c>
      <c r="BG206" s="24">
        <f t="shared" si="176"/>
        <v>0.79953570771236637</v>
      </c>
      <c r="BH206" s="24">
        <f t="shared" si="177"/>
        <v>0.29955314176161851</v>
      </c>
      <c r="BI206" s="24">
        <f t="shared" si="178"/>
        <v>1.5162088302369539</v>
      </c>
      <c r="BJ206" s="24">
        <f t="shared" si="179"/>
        <v>0.94684996835570046</v>
      </c>
      <c r="BK206" s="136">
        <f t="shared" si="187"/>
        <v>1.2144521996300168</v>
      </c>
      <c r="BL206" s="136">
        <f t="shared" si="187"/>
        <v>1.2144499899399885</v>
      </c>
      <c r="BM206" s="136">
        <f t="shared" si="187"/>
        <v>1.2144288766446651</v>
      </c>
      <c r="BN206" s="136">
        <f t="shared" si="187"/>
        <v>1.2142272022549603</v>
      </c>
      <c r="BO206" s="136">
        <f t="shared" si="187"/>
        <v>1.2123062800319184</v>
      </c>
      <c r="BP206" s="136">
        <f t="shared" si="187"/>
        <v>1.1944797783939527</v>
      </c>
      <c r="BQ206" s="136">
        <f t="shared" si="187"/>
        <v>1.0564264923799034</v>
      </c>
      <c r="BR206" s="136">
        <f t="shared" si="180"/>
        <v>-3.5645130673749277</v>
      </c>
      <c r="BS206" s="136"/>
      <c r="BT206" s="24"/>
      <c r="BU206" s="136"/>
      <c r="BV206" s="136"/>
      <c r="BW206" s="136"/>
      <c r="BX206" s="136"/>
      <c r="BY206" s="136"/>
      <c r="BZ206" s="136"/>
      <c r="CA206" s="136"/>
      <c r="CB206" s="136"/>
      <c r="CC206" s="136"/>
      <c r="CD206" s="136"/>
      <c r="CE206" s="136"/>
      <c r="CF206" s="136"/>
      <c r="CG206" s="136"/>
      <c r="CH206" s="136"/>
      <c r="CI206" s="136"/>
      <c r="CK206" s="24"/>
      <c r="CL206" s="136"/>
      <c r="CM206" s="136"/>
      <c r="CN206" s="136"/>
      <c r="CO206" s="136"/>
      <c r="CP206" s="136"/>
      <c r="CQ206" s="136"/>
      <c r="CR206" s="136"/>
      <c r="CS206" s="136"/>
      <c r="CT206" s="136"/>
      <c r="CU206" s="136"/>
      <c r="CV206" s="136"/>
      <c r="CW206" s="136"/>
      <c r="CX206" s="136"/>
      <c r="CY206" s="136"/>
      <c r="CZ206" s="136"/>
    </row>
    <row r="207" spans="1:104" s="129" customFormat="1" ht="12.95" customHeight="1" x14ac:dyDescent="0.2">
      <c r="A207" s="206" t="s">
        <v>487</v>
      </c>
      <c r="B207" s="207" t="s">
        <v>646</v>
      </c>
      <c r="C207" s="208">
        <v>43447.673000000003</v>
      </c>
      <c r="D207" s="208"/>
      <c r="E207" s="129">
        <f>(C207-C$7)/C$8</f>
        <v>14431.497236733414</v>
      </c>
      <c r="F207" s="199">
        <f>ROUND(2*E207,0)/2</f>
        <v>14431.5</v>
      </c>
      <c r="G207" s="130">
        <f>C207-(C$7+F207*C$8)</f>
        <v>-6.5584999538259581E-4</v>
      </c>
      <c r="I207" s="129">
        <f>G207</f>
        <v>-6.5584999538259581E-4</v>
      </c>
      <c r="K207" s="199"/>
      <c r="O207" s="199"/>
      <c r="P207" s="199">
        <f>+D$11+D$12*F207+D$13*F207^2</f>
        <v>-4.8906078850930249E-3</v>
      </c>
      <c r="Q207" s="201">
        <f>+C207-15018.5</f>
        <v>28429.173000000003</v>
      </c>
      <c r="S207" s="131">
        <v>0.1</v>
      </c>
      <c r="U207" s="202">
        <f>+$C207-15018.5</f>
        <v>28429.173000000003</v>
      </c>
      <c r="Z207" s="24">
        <f>$F207</f>
        <v>14431.5</v>
      </c>
      <c r="AA207" s="136">
        <f>AB$3+AB$4*Z207+AB$5*Z207^2+AH207</f>
        <v>1.1576657855988728E-3</v>
      </c>
      <c r="AB207" s="136">
        <f>+$G207-AH207</f>
        <v>-6.7041236660744935E-3</v>
      </c>
      <c r="AC207" s="136">
        <f>IF(S207&gt;0,G207-AA207,-9999)</f>
        <v>-1.8135157809814687E-3</v>
      </c>
      <c r="AD207" s="136"/>
      <c r="AE207" s="136">
        <f>+(G207-AA207)^2*$S207</f>
        <v>3.2888394878688264E-7</v>
      </c>
      <c r="AF207" s="24"/>
      <c r="AG207" s="203"/>
      <c r="AH207" s="24">
        <f>$AB$6*($AB$11/AI207*AJ207+$AB$12)</f>
        <v>6.0482736706918977E-3</v>
      </c>
      <c r="AI207" s="24">
        <f>1+$AB$7*COS(AL207)</f>
        <v>0.99369107445284643</v>
      </c>
      <c r="AJ207" s="24">
        <f>SIN(AL207+RADIANS($AB$9))</f>
        <v>0.84262562446391465</v>
      </c>
      <c r="AK207" s="24">
        <f>$AB$7*SIN(AL207)</f>
        <v>0.29993365509465669</v>
      </c>
      <c r="AL207" s="24">
        <f>2*ATAN(AM207)</f>
        <v>1.5918276289968825</v>
      </c>
      <c r="AM207" s="24">
        <f>SQRT((1+$AB$7)/(1-$AB$7))*TAN(AN207/2)</f>
        <v>1.0212556021780379</v>
      </c>
      <c r="AN207" s="136">
        <f>$AU207+$AB$7*SIN(AO207)</f>
        <v>1.2862298128751153</v>
      </c>
      <c r="AO207" s="136">
        <f>$AU207+$AB$7*SIN(AP207)</f>
        <v>1.2862296647177069</v>
      </c>
      <c r="AP207" s="136">
        <f>$AU207+$AB$7*SIN(AQ207)</f>
        <v>1.2862279056032757</v>
      </c>
      <c r="AQ207" s="136">
        <f>$AU207+$AB$7*SIN(AR207)</f>
        <v>1.2862070199530484</v>
      </c>
      <c r="AR207" s="136">
        <f>$AU207+$AB$7*SIN(AS207)</f>
        <v>1.2859591622262125</v>
      </c>
      <c r="AS207" s="136">
        <f>$AU207+$AB$7*SIN(AT207)</f>
        <v>1.2830335995349955</v>
      </c>
      <c r="AT207" s="136">
        <f>$AU207+$AB$7*SIN(AU207)</f>
        <v>1.2504593236741348</v>
      </c>
      <c r="AU207" s="136">
        <f>RADIANS($AB$9)+$AB$18*(F207-AB$15)</f>
        <v>0.9982947932543027</v>
      </c>
      <c r="AV207" s="136"/>
      <c r="AW207" s="24">
        <f t="shared" si="170"/>
        <v>14431.5</v>
      </c>
      <c r="AX207" s="136">
        <f t="shared" si="171"/>
        <v>1.1576651188941632E-3</v>
      </c>
      <c r="AY207" s="136">
        <f t="shared" si="172"/>
        <v>-1.813515114276759E-3</v>
      </c>
      <c r="AZ207" s="136">
        <f t="shared" si="182"/>
        <v>-1.813515114276759E-3</v>
      </c>
      <c r="BA207" s="136"/>
      <c r="BB207" s="136">
        <f t="shared" si="173"/>
        <v>1.340188527504237E-7</v>
      </c>
      <c r="BC207" s="24"/>
      <c r="BD207" s="203"/>
      <c r="BE207" s="24">
        <f t="shared" si="174"/>
        <v>6.048273003987188E-3</v>
      </c>
      <c r="BF207" s="24">
        <f t="shared" si="175"/>
        <v>0.99369110199419763</v>
      </c>
      <c r="BG207" s="24">
        <f t="shared" si="176"/>
        <v>0.84262557501626689</v>
      </c>
      <c r="BH207" s="24">
        <f t="shared" si="177"/>
        <v>0.29993365567397129</v>
      </c>
      <c r="BI207" s="24">
        <f t="shared" si="178"/>
        <v>1.5918275371720716</v>
      </c>
      <c r="BJ207" s="24">
        <f t="shared" si="179"/>
        <v>1.0212555083806967</v>
      </c>
      <c r="BK207" s="136">
        <f t="shared" si="187"/>
        <v>1.2862297247236891</v>
      </c>
      <c r="BL207" s="136">
        <f t="shared" si="187"/>
        <v>1.2862286180698441</v>
      </c>
      <c r="BM207" s="136">
        <f t="shared" si="187"/>
        <v>1.2862154787611932</v>
      </c>
      <c r="BN207" s="136">
        <f t="shared" si="187"/>
        <v>1.2860595207376506</v>
      </c>
      <c r="BO207" s="136">
        <f t="shared" si="187"/>
        <v>1.2842146713838287</v>
      </c>
      <c r="BP207" s="136">
        <f t="shared" si="187"/>
        <v>1.2632072039415292</v>
      </c>
      <c r="BQ207" s="136">
        <f t="shared" si="187"/>
        <v>1.0823039219693986</v>
      </c>
      <c r="BR207" s="136">
        <f t="shared" si="180"/>
        <v>-3.4254184598720618</v>
      </c>
      <c r="BS207" s="136"/>
      <c r="BT207" s="24"/>
      <c r="BU207" s="136"/>
      <c r="BV207" s="136"/>
      <c r="BW207" s="136"/>
      <c r="BX207" s="136"/>
      <c r="BY207" s="136"/>
      <c r="BZ207" s="136"/>
      <c r="CA207" s="136"/>
      <c r="CB207" s="136"/>
      <c r="CC207" s="136"/>
      <c r="CD207" s="136"/>
      <c r="CE207" s="136"/>
      <c r="CF207" s="136"/>
      <c r="CG207" s="136"/>
      <c r="CH207" s="136"/>
      <c r="CI207" s="136"/>
      <c r="CK207" s="24"/>
      <c r="CL207" s="136"/>
      <c r="CM207" s="136"/>
      <c r="CN207" s="136"/>
      <c r="CO207" s="136"/>
      <c r="CP207" s="136"/>
      <c r="CQ207" s="136"/>
      <c r="CR207" s="136"/>
      <c r="CS207" s="136"/>
      <c r="CT207" s="136"/>
      <c r="CU207" s="136"/>
      <c r="CV207" s="136"/>
      <c r="CW207" s="136"/>
      <c r="CX207" s="136"/>
      <c r="CY207" s="136"/>
      <c r="CZ207" s="136"/>
    </row>
    <row r="208" spans="1:104" s="129" customFormat="1" ht="12.95" customHeight="1" x14ac:dyDescent="0.2">
      <c r="A208" s="206" t="s">
        <v>577</v>
      </c>
      <c r="B208" s="64"/>
      <c r="C208" s="208">
        <v>43549.860999999997</v>
      </c>
      <c r="D208" s="208"/>
      <c r="E208" s="129">
        <f>(C208-C$7)/C$8</f>
        <v>14862.041855368052</v>
      </c>
      <c r="F208" s="199">
        <f>ROUND(2*E208,0)/2</f>
        <v>14862</v>
      </c>
      <c r="G208" s="130">
        <f>C208-(C$7+F208*C$8)</f>
        <v>9.9342000030446798E-3</v>
      </c>
      <c r="I208" s="129">
        <f>G208</f>
        <v>9.9342000030446798E-3</v>
      </c>
      <c r="K208" s="199"/>
      <c r="O208" s="199"/>
      <c r="P208" s="199">
        <f>+D$11+D$12*F208+D$13*F208^2</f>
        <v>-5.2343526640930256E-3</v>
      </c>
      <c r="Q208" s="201">
        <f>+C208-15018.5</f>
        <v>28531.360999999997</v>
      </c>
      <c r="S208" s="131">
        <v>0.1</v>
      </c>
      <c r="U208" s="202">
        <f>+$C208-15018.5</f>
        <v>28531.360999999997</v>
      </c>
      <c r="Z208" s="24">
        <f>$F208</f>
        <v>14862</v>
      </c>
      <c r="AA208" s="136">
        <f>AB$3+AB$4*Z208+AB$5*Z208^2+AH208</f>
        <v>1.2510775315748308E-3</v>
      </c>
      <c r="AB208" s="136">
        <f>+$G208-AH208</f>
        <v>3.4487698073768234E-3</v>
      </c>
      <c r="AC208" s="136">
        <f>IF(S208&gt;0,G208-AA208,-9999)</f>
        <v>8.683122471469849E-3</v>
      </c>
      <c r="AD208" s="136"/>
      <c r="AE208" s="136">
        <f>+(G208-AA208)^2*$S208</f>
        <v>7.5396615854544661E-6</v>
      </c>
      <c r="AF208" s="24"/>
      <c r="AG208" s="203"/>
      <c r="AH208" s="24">
        <f>$AB$6*($AB$11/AI208*AJ208+$AB$12)</f>
        <v>6.4854301956678564E-3</v>
      </c>
      <c r="AI208" s="24">
        <f>1+$AB$7*COS(AL208)</f>
        <v>0.9753775778592042</v>
      </c>
      <c r="AJ208" s="24">
        <f>SIN(AL208+RADIANS($AB$9))</f>
        <v>0.87395256679659483</v>
      </c>
      <c r="AK208" s="24">
        <f>$AB$7*SIN(AL208)</f>
        <v>0.29898785314443871</v>
      </c>
      <c r="AL208" s="24">
        <f>2*ATAN(AM208)</f>
        <v>1.6529634938869899</v>
      </c>
      <c r="AM208" s="24">
        <f>SQRT((1+$AB$7)/(1-$AB$7))*TAN(AN208/2)</f>
        <v>1.0857378275630922</v>
      </c>
      <c r="AN208" s="136">
        <f>$AU208+$AB$7*SIN(AO208)</f>
        <v>1.3454678342615363</v>
      </c>
      <c r="AO208" s="136">
        <f>$AU208+$AB$7*SIN(AP208)</f>
        <v>1.3454677912099915</v>
      </c>
      <c r="AP208" s="136">
        <f>$AU208+$AB$7*SIN(AQ208)</f>
        <v>1.3454671489187628</v>
      </c>
      <c r="AQ208" s="136">
        <f>$AU208+$AB$7*SIN(AR208)</f>
        <v>1.3454575667115867</v>
      </c>
      <c r="AR208" s="136">
        <f>$AU208+$AB$7*SIN(AS208)</f>
        <v>1.3453146593195842</v>
      </c>
      <c r="AS208" s="136">
        <f>$AU208+$AB$7*SIN(AT208)</f>
        <v>1.3431938297563333</v>
      </c>
      <c r="AT208" s="136">
        <f>$AU208+$AB$7*SIN(AU208)</f>
        <v>1.3137328802047681</v>
      </c>
      <c r="AU208" s="136">
        <f>RADIANS($AB$9)+$AB$18*(F208-AB$15)</f>
        <v>1.0530516074364638</v>
      </c>
      <c r="AV208" s="136"/>
      <c r="AW208" s="24">
        <f t="shared" si="170"/>
        <v>14862</v>
      </c>
      <c r="AX208" s="136">
        <f t="shared" si="171"/>
        <v>1.2510772998288828E-3</v>
      </c>
      <c r="AY208" s="136">
        <f t="shared" si="172"/>
        <v>8.6831227032157961E-3</v>
      </c>
      <c r="AZ208" s="136">
        <f t="shared" si="182"/>
        <v>8.6831227032157961E-3</v>
      </c>
      <c r="BA208" s="136"/>
      <c r="BB208" s="136">
        <f t="shared" si="173"/>
        <v>1.5651944101471284E-7</v>
      </c>
      <c r="BC208" s="24"/>
      <c r="BD208" s="203"/>
      <c r="BE208" s="24">
        <f t="shared" si="174"/>
        <v>6.4854299639219085E-3</v>
      </c>
      <c r="BF208" s="24">
        <f t="shared" si="175"/>
        <v>0.97537758771015859</v>
      </c>
      <c r="BG208" s="24">
        <f t="shared" si="176"/>
        <v>0.87395255078365497</v>
      </c>
      <c r="BH208" s="24">
        <f t="shared" si="177"/>
        <v>0.29898785395569005</v>
      </c>
      <c r="BI208" s="24">
        <f t="shared" si="178"/>
        <v>1.652963460939316</v>
      </c>
      <c r="BJ208" s="24">
        <f t="shared" si="179"/>
        <v>1.0857377916694582</v>
      </c>
      <c r="BK208" s="136">
        <f t="shared" si="187"/>
        <v>1.3454678020380382</v>
      </c>
      <c r="BL208" s="136">
        <f t="shared" si="187"/>
        <v>1.3454673104635382</v>
      </c>
      <c r="BM208" s="136">
        <f t="shared" si="187"/>
        <v>1.3454599767262669</v>
      </c>
      <c r="BN208" s="136">
        <f t="shared" si="187"/>
        <v>1.3453505934828496</v>
      </c>
      <c r="BO208" s="136">
        <f t="shared" si="187"/>
        <v>1.3437252816194418</v>
      </c>
      <c r="BP208" s="136">
        <f t="shared" si="187"/>
        <v>1.320795621738232</v>
      </c>
      <c r="BQ208" s="136">
        <f t="shared" si="187"/>
        <v>1.1028135529976504</v>
      </c>
      <c r="BR208" s="136">
        <f t="shared" si="180"/>
        <v>-3.3082360165648526</v>
      </c>
      <c r="BS208" s="136"/>
      <c r="BT208" s="24"/>
      <c r="BU208" s="136"/>
      <c r="BV208" s="136"/>
      <c r="BW208" s="136"/>
      <c r="BX208" s="136"/>
      <c r="BY208" s="136"/>
      <c r="BZ208" s="136"/>
      <c r="CA208" s="136"/>
      <c r="CB208" s="136"/>
      <c r="CC208" s="136"/>
      <c r="CD208" s="136"/>
      <c r="CE208" s="136"/>
      <c r="CF208" s="136"/>
      <c r="CG208" s="136"/>
      <c r="CH208" s="136"/>
      <c r="CI208" s="136"/>
      <c r="CK208" s="24"/>
      <c r="CL208" s="136"/>
      <c r="CM208" s="136"/>
      <c r="CN208" s="136"/>
      <c r="CO208" s="136"/>
      <c r="CP208" s="136"/>
      <c r="CQ208" s="136"/>
      <c r="CR208" s="136"/>
      <c r="CS208" s="136"/>
      <c r="CT208" s="136"/>
      <c r="CU208" s="136"/>
      <c r="CV208" s="136"/>
      <c r="CW208" s="136"/>
      <c r="CX208" s="136"/>
      <c r="CY208" s="136"/>
      <c r="CZ208" s="136"/>
    </row>
    <row r="209" spans="1:104" s="129" customFormat="1" ht="12.95" customHeight="1" x14ac:dyDescent="0.2">
      <c r="A209" s="206" t="s">
        <v>488</v>
      </c>
      <c r="B209" s="207"/>
      <c r="C209" s="208">
        <v>43568.368000000002</v>
      </c>
      <c r="D209" s="208"/>
      <c r="E209" s="129">
        <f>(C209-C$7)/C$8</f>
        <v>14940.016659230285</v>
      </c>
      <c r="F209" s="199">
        <f>ROUND(2*E209,0)/2</f>
        <v>14940</v>
      </c>
      <c r="G209" s="130">
        <f>C209-(C$7+F209*C$8)</f>
        <v>3.9540000070701353E-3</v>
      </c>
      <c r="I209" s="129">
        <f>G209</f>
        <v>3.9540000070701353E-3</v>
      </c>
      <c r="K209" s="199"/>
      <c r="O209" s="199"/>
      <c r="P209" s="199">
        <f>+D$11+D$12*F209+D$13*F209^2</f>
        <v>-5.2961579920930233E-3</v>
      </c>
      <c r="Q209" s="201">
        <f>+C209-15018.5</f>
        <v>28549.868000000002</v>
      </c>
      <c r="S209" s="131">
        <v>0.1</v>
      </c>
      <c r="U209" s="202">
        <f>+$C209-15018.5</f>
        <v>28549.868000000002</v>
      </c>
      <c r="Z209" s="24">
        <f>$F209</f>
        <v>14940</v>
      </c>
      <c r="AA209" s="136">
        <f>AB$3+AB$4*Z209+AB$5*Z209^2+AH209</f>
        <v>1.2652551209368012E-3</v>
      </c>
      <c r="AB209" s="136">
        <f>+$G209-AH209</f>
        <v>-2.6074131059596892E-3</v>
      </c>
      <c r="AC209" s="136">
        <f>IF(S209&gt;0,G209-AA209,-9999)</f>
        <v>2.6887448861333341E-3</v>
      </c>
      <c r="AD209" s="136"/>
      <c r="AE209" s="136">
        <f>+(G209-AA209)^2*$S209</f>
        <v>7.2293490627081558E-7</v>
      </c>
      <c r="AF209" s="24"/>
      <c r="AG209" s="203"/>
      <c r="AH209" s="24">
        <f>$AB$6*($AB$11/AI209*AJ209+$AB$12)</f>
        <v>6.5614131130298245E-3</v>
      </c>
      <c r="AI209" s="24">
        <f>1+$AB$7*COS(AL209)</f>
        <v>0.97213903466019647</v>
      </c>
      <c r="AJ209" s="24">
        <f>SIN(AL209+RADIANS($AB$9))</f>
        <v>0.8791679232070827</v>
      </c>
      <c r="AK209" s="24">
        <f>$AB$7*SIN(AL209)</f>
        <v>0.29870347606001219</v>
      </c>
      <c r="AL209" s="24">
        <f>2*ATAN(AM209)</f>
        <v>1.663800229665324</v>
      </c>
      <c r="AM209" s="24">
        <f>SQRT((1+$AB$7)/(1-$AB$7))*TAN(AN209/2)</f>
        <v>1.0976134916954681</v>
      </c>
      <c r="AN209" s="136">
        <f>$AU209+$AB$7*SIN(AO209)</f>
        <v>1.3560840202935611</v>
      </c>
      <c r="AO209" s="136">
        <f>$AU209+$AB$7*SIN(AP209)</f>
        <v>1.3560839869963131</v>
      </c>
      <c r="AP209" s="136">
        <f>$AU209+$AB$7*SIN(AQ209)</f>
        <v>1.3560834660755887</v>
      </c>
      <c r="AQ209" s="136">
        <f>$AU209+$AB$7*SIN(AR209)</f>
        <v>1.3560753166631634</v>
      </c>
      <c r="AR209" s="136">
        <f>$AU209+$AB$7*SIN(AS209)</f>
        <v>1.3559478648674808</v>
      </c>
      <c r="AS209" s="136">
        <f>$AU209+$AB$7*SIN(AT209)</f>
        <v>1.3539641941669971</v>
      </c>
      <c r="AT209" s="136">
        <f>$AU209+$AB$7*SIN(AU209)</f>
        <v>1.3251141718111554</v>
      </c>
      <c r="AU209" s="136">
        <f>RADIANS($AB$9)+$AB$18*(F209-AB$15)</f>
        <v>1.062972702688981</v>
      </c>
      <c r="AV209" s="136"/>
      <c r="AW209" s="24">
        <f t="shared" si="170"/>
        <v>14940</v>
      </c>
      <c r="AX209" s="136">
        <f t="shared" si="171"/>
        <v>1.2652549364693044E-3</v>
      </c>
      <c r="AY209" s="136">
        <f t="shared" si="172"/>
        <v>2.6887450706008309E-3</v>
      </c>
      <c r="AZ209" s="136">
        <f t="shared" si="182"/>
        <v>2.6887450706008309E-3</v>
      </c>
      <c r="BA209" s="136"/>
      <c r="BB209" s="136">
        <f t="shared" si="173"/>
        <v>1.6008700542599435E-7</v>
      </c>
      <c r="BC209" s="24"/>
      <c r="BD209" s="203"/>
      <c r="BE209" s="24">
        <f t="shared" si="174"/>
        <v>6.5614129285623277E-3</v>
      </c>
      <c r="BF209" s="24">
        <f t="shared" si="175"/>
        <v>0.97213904254390759</v>
      </c>
      <c r="BG209" s="24">
        <f t="shared" si="176"/>
        <v>0.87916791063045052</v>
      </c>
      <c r="BH209" s="24">
        <f t="shared" si="177"/>
        <v>0.29870347679534937</v>
      </c>
      <c r="BI209" s="24">
        <f t="shared" si="178"/>
        <v>1.6638002032722223</v>
      </c>
      <c r="BJ209" s="24">
        <f t="shared" si="179"/>
        <v>1.097613462600302</v>
      </c>
      <c r="BK209" s="136">
        <f t="shared" si="187"/>
        <v>1.3560839943945759</v>
      </c>
      <c r="BL209" s="136">
        <f t="shared" si="187"/>
        <v>1.3560835818180306</v>
      </c>
      <c r="BM209" s="136">
        <f t="shared" si="187"/>
        <v>1.3560771273401837</v>
      </c>
      <c r="BN209" s="136">
        <f t="shared" si="187"/>
        <v>1.3559761763087035</v>
      </c>
      <c r="BO209" s="136">
        <f t="shared" si="187"/>
        <v>1.3544032893021516</v>
      </c>
      <c r="BP209" s="136">
        <f t="shared" si="187"/>
        <v>1.3312060631057805</v>
      </c>
      <c r="BQ209" s="136">
        <f t="shared" si="187"/>
        <v>1.1064426420289379</v>
      </c>
      <c r="BR209" s="136">
        <f t="shared" si="180"/>
        <v>-3.2870043543628507</v>
      </c>
      <c r="BS209" s="136"/>
      <c r="BT209" s="24"/>
      <c r="BU209" s="136"/>
      <c r="BV209" s="136"/>
      <c r="BW209" s="136"/>
      <c r="BX209" s="136"/>
      <c r="BY209" s="136"/>
      <c r="BZ209" s="136"/>
      <c r="CA209" s="136"/>
      <c r="CB209" s="136"/>
      <c r="CC209" s="136"/>
      <c r="CD209" s="136"/>
      <c r="CE209" s="136"/>
      <c r="CF209" s="136"/>
      <c r="CG209" s="136"/>
      <c r="CH209" s="136"/>
      <c r="CI209" s="136"/>
      <c r="CK209" s="24"/>
      <c r="CL209" s="136"/>
      <c r="CM209" s="136"/>
      <c r="CN209" s="136"/>
      <c r="CO209" s="136"/>
      <c r="CP209" s="136"/>
      <c r="CQ209" s="136"/>
      <c r="CR209" s="136"/>
      <c r="CS209" s="136"/>
      <c r="CT209" s="136"/>
      <c r="CU209" s="136"/>
      <c r="CV209" s="136"/>
      <c r="CW209" s="136"/>
      <c r="CX209" s="136"/>
      <c r="CY209" s="136"/>
      <c r="CZ209" s="136"/>
    </row>
    <row r="210" spans="1:104" s="129" customFormat="1" ht="12.95" customHeight="1" x14ac:dyDescent="0.2">
      <c r="A210" s="206" t="s">
        <v>577</v>
      </c>
      <c r="B210" s="64"/>
      <c r="C210" s="208">
        <v>43610.731</v>
      </c>
      <c r="D210" s="208"/>
      <c r="E210" s="129">
        <f>(C210-C$7)/C$8</f>
        <v>15118.502994995923</v>
      </c>
      <c r="F210" s="199">
        <f>ROUND(2*E210,0)/2</f>
        <v>15118.5</v>
      </c>
      <c r="G210" s="130">
        <f>C210-(C$7+F210*C$8)</f>
        <v>7.1084999945014715E-4</v>
      </c>
      <c r="I210" s="129">
        <f>G210</f>
        <v>7.1084999945014715E-4</v>
      </c>
      <c r="K210" s="199"/>
      <c r="O210" s="199"/>
      <c r="P210" s="199">
        <f>+D$11+D$12*F210+D$13*F210^2</f>
        <v>-5.4370476850930244E-3</v>
      </c>
      <c r="Q210" s="201">
        <f>+C210-15018.5</f>
        <v>28592.231</v>
      </c>
      <c r="S210" s="131">
        <v>0.1</v>
      </c>
      <c r="U210" s="202">
        <f>+$C210-15018.5</f>
        <v>28592.231</v>
      </c>
      <c r="Z210" s="24">
        <f>$F210</f>
        <v>15118.5</v>
      </c>
      <c r="AA210" s="136">
        <f>AB$3+AB$4*Z210+AB$5*Z210^2+AH210</f>
        <v>1.2945348866943871E-3</v>
      </c>
      <c r="AB210" s="136">
        <f>+$G210-AH210</f>
        <v>-6.0207325723372644E-3</v>
      </c>
      <c r="AC210" s="136">
        <f>IF(S210&gt;0,G210-AA210,-9999)</f>
        <v>-5.8368488724424E-4</v>
      </c>
      <c r="AD210" s="136"/>
      <c r="AE210" s="136">
        <f>+(G210-AA210)^2*$S210</f>
        <v>3.4068804759732116E-8</v>
      </c>
      <c r="AF210" s="24"/>
      <c r="AG210" s="203"/>
      <c r="AH210" s="24">
        <f>$AB$6*($AB$11/AI210*AJ210+$AB$12)</f>
        <v>6.7315825717874115E-3</v>
      </c>
      <c r="AI210" s="24">
        <f>1+$AB$7*COS(AL210)</f>
        <v>0.96482066587226223</v>
      </c>
      <c r="AJ210" s="24">
        <f>SIN(AL210+RADIANS($AB$9))</f>
        <v>0.89059154016344533</v>
      </c>
      <c r="AK210" s="24">
        <f>$AB$7*SIN(AL210)</f>
        <v>0.29793021741731568</v>
      </c>
      <c r="AL210" s="24">
        <f>2*ATAN(AM210)</f>
        <v>1.6883312002332376</v>
      </c>
      <c r="AM210" s="24">
        <f>SQRT((1+$AB$7)/(1-$AB$7))*TAN(AN210/2)</f>
        <v>1.125026313320366</v>
      </c>
      <c r="AN210" s="136">
        <f>$AU210+$AB$7*SIN(AO210)</f>
        <v>1.380246840014272</v>
      </c>
      <c r="AO210" s="136">
        <f>$AU210+$AB$7*SIN(AP210)</f>
        <v>1.3802468223957649</v>
      </c>
      <c r="AP210" s="136">
        <f>$AU210+$AB$7*SIN(AQ210)</f>
        <v>1.3802465123177288</v>
      </c>
      <c r="AQ210" s="136">
        <f>$AU210+$AB$7*SIN(AR210)</f>
        <v>1.3802410551611546</v>
      </c>
      <c r="AR210" s="136">
        <f>$AU210+$AB$7*SIN(AS210)</f>
        <v>1.3801450382774387</v>
      </c>
      <c r="AS210" s="136">
        <f>$AU210+$AB$7*SIN(AT210)</f>
        <v>1.3784633984632246</v>
      </c>
      <c r="AT210" s="136">
        <f>$AU210+$AB$7*SIN(AU210)</f>
        <v>1.3510625057819057</v>
      </c>
      <c r="AU210" s="136">
        <f>RADIANS($AB$9)+$AB$18*(F210-AB$15)</f>
        <v>1.0856767475937801</v>
      </c>
      <c r="AV210" s="136"/>
      <c r="AW210" s="24">
        <f t="shared" si="170"/>
        <v>15118.5</v>
      </c>
      <c r="AX210" s="136">
        <f t="shared" si="171"/>
        <v>1.2945347827577128E-3</v>
      </c>
      <c r="AY210" s="136">
        <f t="shared" si="172"/>
        <v>-5.8368478330756562E-4</v>
      </c>
      <c r="AZ210" s="136">
        <f t="shared" si="182"/>
        <v>-5.8368478330756562E-4</v>
      </c>
      <c r="BA210" s="136"/>
      <c r="BB210" s="136">
        <f t="shared" si="173"/>
        <v>1.6758203037695587E-7</v>
      </c>
      <c r="BC210" s="24"/>
      <c r="BD210" s="203"/>
      <c r="BE210" s="24">
        <f t="shared" si="174"/>
        <v>6.7315824678507372E-3</v>
      </c>
      <c r="BF210" s="24">
        <f t="shared" si="175"/>
        <v>0.96482067037085928</v>
      </c>
      <c r="BG210" s="24">
        <f t="shared" si="176"/>
        <v>0.89059153329613194</v>
      </c>
      <c r="BH210" s="24">
        <f t="shared" si="177"/>
        <v>0.29793021794850594</v>
      </c>
      <c r="BI210" s="24">
        <f t="shared" si="178"/>
        <v>1.6883311851337388</v>
      </c>
      <c r="BJ210" s="24">
        <f t="shared" si="179"/>
        <v>1.1250262962150182</v>
      </c>
      <c r="BK210" s="136">
        <f t="shared" si="187"/>
        <v>1.3802468250850688</v>
      </c>
      <c r="BL210" s="136">
        <f t="shared" si="187"/>
        <v>1.3802465596482698</v>
      </c>
      <c r="BM210" s="136">
        <f t="shared" si="187"/>
        <v>1.3802418881355916</v>
      </c>
      <c r="BN210" s="136">
        <f t="shared" si="187"/>
        <v>1.3801596911005127</v>
      </c>
      <c r="BO210" s="136">
        <f t="shared" si="187"/>
        <v>1.3787190877260833</v>
      </c>
      <c r="BP210" s="136">
        <f t="shared" si="187"/>
        <v>1.3550075202944551</v>
      </c>
      <c r="BQ210" s="136">
        <f t="shared" si="187"/>
        <v>1.114678540887275</v>
      </c>
      <c r="BR210" s="136">
        <f t="shared" si="180"/>
        <v>-3.2384165120159585</v>
      </c>
      <c r="BS210" s="136"/>
      <c r="BT210" s="24"/>
      <c r="BU210" s="136"/>
      <c r="BV210" s="136"/>
      <c r="BW210" s="136"/>
      <c r="BX210" s="136"/>
      <c r="BY210" s="136"/>
      <c r="BZ210" s="136"/>
      <c r="CA210" s="136"/>
      <c r="CB210" s="136"/>
      <c r="CC210" s="136"/>
      <c r="CD210" s="136"/>
      <c r="CE210" s="136"/>
      <c r="CF210" s="136"/>
      <c r="CG210" s="136"/>
      <c r="CH210" s="136"/>
      <c r="CI210" s="136"/>
      <c r="CK210" s="24"/>
      <c r="CL210" s="136"/>
      <c r="CM210" s="136"/>
      <c r="CN210" s="136"/>
      <c r="CO210" s="136"/>
      <c r="CP210" s="136"/>
      <c r="CQ210" s="136"/>
      <c r="CR210" s="136"/>
      <c r="CS210" s="136"/>
      <c r="CT210" s="136"/>
      <c r="CU210" s="136"/>
      <c r="CV210" s="136"/>
      <c r="CW210" s="136"/>
      <c r="CX210" s="136"/>
      <c r="CY210" s="136"/>
      <c r="CZ210" s="136"/>
    </row>
    <row r="211" spans="1:104" s="129" customFormat="1" ht="12.95" customHeight="1" x14ac:dyDescent="0.2">
      <c r="A211" s="206" t="s">
        <v>489</v>
      </c>
      <c r="B211" s="207" t="s">
        <v>646</v>
      </c>
      <c r="C211" s="208">
        <v>43616.425000000003</v>
      </c>
      <c r="D211" s="208"/>
      <c r="E211" s="129">
        <f>(C211-C$7)/C$8</f>
        <v>15142.49329775659</v>
      </c>
      <c r="F211" s="199">
        <f>ROUND(2*E211,0)/2</f>
        <v>15142.5</v>
      </c>
      <c r="G211" s="130">
        <f>C211-(C$7+F211*C$8)</f>
        <v>-1.5907499910099432E-3</v>
      </c>
      <c r="I211" s="129">
        <f>G211</f>
        <v>-1.5907499910099432E-3</v>
      </c>
      <c r="K211" s="199"/>
      <c r="O211" s="199"/>
      <c r="P211" s="199">
        <f>+D$11+D$12*F211+D$13*F211^2</f>
        <v>-5.4559325170930239E-3</v>
      </c>
      <c r="Q211" s="201">
        <f>+C211-15018.5</f>
        <v>28597.925000000003</v>
      </c>
      <c r="S211" s="131">
        <v>0.1</v>
      </c>
      <c r="U211" s="202">
        <f>+$C211-15018.5</f>
        <v>28597.925000000003</v>
      </c>
      <c r="Z211" s="24">
        <f>$F211</f>
        <v>15142.5</v>
      </c>
      <c r="AA211" s="136">
        <f>AB$3+AB$4*Z211+AB$5*Z211^2+AH211</f>
        <v>1.298136135728256E-3</v>
      </c>
      <c r="AB211" s="136">
        <f>+$G211-AH211</f>
        <v>-8.3448186438312231E-3</v>
      </c>
      <c r="AC211" s="136">
        <f>IF(S211&gt;0,G211-AA211,-9999)</f>
        <v>-2.8888861267381992E-3</v>
      </c>
      <c r="AD211" s="136"/>
      <c r="AE211" s="136">
        <f>+(G211-AA211)^2*$S211</f>
        <v>8.345663053260435E-7</v>
      </c>
      <c r="AF211" s="24"/>
      <c r="AG211" s="203"/>
      <c r="AH211" s="24">
        <f>$AB$6*($AB$11/AI211*AJ211+$AB$12)</f>
        <v>6.7540686528212799E-3</v>
      </c>
      <c r="AI211" s="24">
        <f>1+$AB$7*COS(AL211)</f>
        <v>0.96384657699331155</v>
      </c>
      <c r="AJ211" s="24">
        <f>SIN(AL211+RADIANS($AB$9))</f>
        <v>0.89207405634931003</v>
      </c>
      <c r="AK211" s="24">
        <f>$AB$7*SIN(AL211)</f>
        <v>0.29781358264004587</v>
      </c>
      <c r="AL211" s="24">
        <f>2*ATAN(AM211)</f>
        <v>1.6916013576760409</v>
      </c>
      <c r="AM211" s="24">
        <f>SQRT((1+$AB$7)/(1-$AB$7))*TAN(AN211/2)</f>
        <v>1.1287377158112437</v>
      </c>
      <c r="AN211" s="136">
        <f>$AU211+$AB$7*SIN(AO211)</f>
        <v>1.3834817492596096</v>
      </c>
      <c r="AO211" s="136">
        <f>$AU211+$AB$7*SIN(AP211)</f>
        <v>1.3834817331792597</v>
      </c>
      <c r="AP211" s="136">
        <f>$AU211+$AB$7*SIN(AQ211)</f>
        <v>1.3834814453433757</v>
      </c>
      <c r="AQ211" s="136">
        <f>$AU211+$AB$7*SIN(AR211)</f>
        <v>1.3834762931975648</v>
      </c>
      <c r="AR211" s="136">
        <f>$AU211+$AB$7*SIN(AS211)</f>
        <v>1.3833840955498555</v>
      </c>
      <c r="AS211" s="136">
        <f>$AU211+$AB$7*SIN(AT211)</f>
        <v>1.3817417308836553</v>
      </c>
      <c r="AT211" s="136">
        <f>$AU211+$AB$7*SIN(AU211)</f>
        <v>1.3545409607154433</v>
      </c>
      <c r="AU211" s="136">
        <f>RADIANS($AB$9)+$AB$18*(F211-AB$15)</f>
        <v>1.0887293922868624</v>
      </c>
      <c r="AV211" s="136"/>
      <c r="AW211" s="24">
        <f t="shared" si="170"/>
        <v>15142.5</v>
      </c>
      <c r="AX211" s="136">
        <f t="shared" si="171"/>
        <v>1.2981360400860275E-3</v>
      </c>
      <c r="AY211" s="136">
        <f t="shared" si="172"/>
        <v>-2.8888860310959706E-3</v>
      </c>
      <c r="AZ211" s="136">
        <f t="shared" si="182"/>
        <v>-2.8888860310959706E-3</v>
      </c>
      <c r="BA211" s="136"/>
      <c r="BB211" s="136">
        <f t="shared" si="173"/>
        <v>1.6851571785702325E-7</v>
      </c>
      <c r="BC211" s="24"/>
      <c r="BD211" s="203"/>
      <c r="BE211" s="24">
        <f t="shared" si="174"/>
        <v>6.7540685571790514E-3</v>
      </c>
      <c r="BF211" s="24">
        <f t="shared" si="175"/>
        <v>0.96384658114010147</v>
      </c>
      <c r="BG211" s="24">
        <f t="shared" si="176"/>
        <v>0.89207405005715301</v>
      </c>
      <c r="BH211" s="24">
        <f t="shared" si="177"/>
        <v>0.29781358314345019</v>
      </c>
      <c r="BI211" s="24">
        <f t="shared" si="178"/>
        <v>1.6916013437519282</v>
      </c>
      <c r="BJ211" s="24">
        <f t="shared" si="179"/>
        <v>1.1287376999791876</v>
      </c>
      <c r="BK211" s="136">
        <f t="shared" ref="BK211:BQ220" si="188">$AU211+$AB$7*SIN(BL211)</f>
        <v>1.3834817354786226</v>
      </c>
      <c r="BL211" s="136">
        <f t="shared" si="188"/>
        <v>1.3834814865016023</v>
      </c>
      <c r="BM211" s="136">
        <f t="shared" si="188"/>
        <v>1.3834770299045769</v>
      </c>
      <c r="BN211" s="136">
        <f t="shared" si="188"/>
        <v>1.3833972761749156</v>
      </c>
      <c r="BO211" s="136">
        <f t="shared" si="188"/>
        <v>1.381975659435843</v>
      </c>
      <c r="BP211" s="136">
        <f t="shared" si="188"/>
        <v>1.3582055369042316</v>
      </c>
      <c r="BQ211" s="136">
        <f t="shared" si="188"/>
        <v>1.1157799143150955</v>
      </c>
      <c r="BR211" s="136">
        <f t="shared" si="180"/>
        <v>-3.2318836928768802</v>
      </c>
      <c r="BS211" s="136"/>
      <c r="BT211" s="24"/>
      <c r="BU211" s="136"/>
      <c r="BV211" s="136"/>
      <c r="BW211" s="136"/>
      <c r="BX211" s="136"/>
      <c r="BY211" s="136"/>
      <c r="BZ211" s="136"/>
      <c r="CA211" s="136"/>
      <c r="CB211" s="136"/>
      <c r="CC211" s="136"/>
      <c r="CD211" s="136"/>
      <c r="CE211" s="136"/>
      <c r="CF211" s="136"/>
      <c r="CG211" s="136"/>
      <c r="CH211" s="136"/>
      <c r="CI211" s="136"/>
      <c r="CK211" s="24"/>
      <c r="CL211" s="136"/>
      <c r="CM211" s="136"/>
      <c r="CN211" s="136"/>
      <c r="CO211" s="136"/>
      <c r="CP211" s="136"/>
      <c r="CQ211" s="136"/>
      <c r="CR211" s="136"/>
      <c r="CS211" s="136"/>
      <c r="CT211" s="136"/>
      <c r="CU211" s="136"/>
      <c r="CV211" s="136"/>
      <c r="CW211" s="136"/>
      <c r="CX211" s="136"/>
      <c r="CY211" s="136"/>
      <c r="CZ211" s="136"/>
    </row>
    <row r="212" spans="1:104" s="129" customFormat="1" ht="12.95" customHeight="1" x14ac:dyDescent="0.2">
      <c r="A212" s="206" t="s">
        <v>489</v>
      </c>
      <c r="B212" s="207" t="s">
        <v>646</v>
      </c>
      <c r="C212" s="208">
        <v>43622.364000000001</v>
      </c>
      <c r="D212" s="208"/>
      <c r="E212" s="129">
        <f>(C212-C$7)/C$8</f>
        <v>15167.515849231035</v>
      </c>
      <c r="F212" s="199">
        <f>ROUND(2*E212,0)/2</f>
        <v>15167.5</v>
      </c>
      <c r="G212" s="130">
        <f>C212-(C$7+F212*C$8)</f>
        <v>3.7617500056512654E-3</v>
      </c>
      <c r="I212" s="129">
        <f>G212</f>
        <v>3.7617500056512654E-3</v>
      </c>
      <c r="K212" s="199"/>
      <c r="O212" s="199"/>
      <c r="P212" s="199">
        <f>+D$11+D$12*F212+D$13*F212^2</f>
        <v>-5.475589517093025E-3</v>
      </c>
      <c r="Q212" s="201">
        <f>+C212-15018.5</f>
        <v>28603.864000000001</v>
      </c>
      <c r="S212" s="131">
        <v>0.1</v>
      </c>
      <c r="U212" s="202">
        <f>+$C212-15018.5</f>
        <v>28603.864000000001</v>
      </c>
      <c r="Z212" s="24">
        <f>$F212</f>
        <v>15167.5</v>
      </c>
      <c r="AA212" s="136">
        <f>AB$3+AB$4*Z212+AB$5*Z212^2+AH212</f>
        <v>1.3018029696869405E-3</v>
      </c>
      <c r="AB212" s="136">
        <f>+$G212-AH212</f>
        <v>-3.0156424811287001E-3</v>
      </c>
      <c r="AC212" s="136">
        <f>IF(S212&gt;0,G212-AA212,-9999)</f>
        <v>2.4599470359643249E-3</v>
      </c>
      <c r="AD212" s="136"/>
      <c r="AE212" s="136">
        <f>+(G212-AA212)^2*$S212</f>
        <v>6.0513394197496681E-7</v>
      </c>
      <c r="AF212" s="24"/>
      <c r="AG212" s="203"/>
      <c r="AH212" s="24">
        <f>$AB$6*($AB$11/AI212*AJ212+$AB$12)</f>
        <v>6.7773924867799654E-3</v>
      </c>
      <c r="AI212" s="24">
        <f>1+$AB$7*COS(AL212)</f>
        <v>0.96283439998005182</v>
      </c>
      <c r="AJ212" s="24">
        <f>SIN(AL212+RADIANS($AB$9))</f>
        <v>0.89360505183002004</v>
      </c>
      <c r="AK212" s="24">
        <f>$AB$7*SIN(AL212)</f>
        <v>0.29768896213188223</v>
      </c>
      <c r="AL212" s="24">
        <f>2*ATAN(AM212)</f>
        <v>1.6950007588958182</v>
      </c>
      <c r="AM212" s="24">
        <f>SQRT((1+$AB$7)/(1-$AB$7))*TAN(AN212/2)</f>
        <v>1.132610351439826</v>
      </c>
      <c r="AN212" s="136">
        <f>$AU212+$AB$7*SIN(AO212)</f>
        <v>1.3868479759892169</v>
      </c>
      <c r="AO212" s="136">
        <f>$AU212+$AB$7*SIN(AP212)</f>
        <v>1.3868479613918567</v>
      </c>
      <c r="AP212" s="136">
        <f>$AU212+$AB$7*SIN(AQ212)</f>
        <v>1.386847695375218</v>
      </c>
      <c r="AQ212" s="136">
        <f>$AU212+$AB$7*SIN(AR212)</f>
        <v>1.386842847657678</v>
      </c>
      <c r="AR212" s="136">
        <f>$AU212+$AB$7*SIN(AS212)</f>
        <v>1.3867545280584295</v>
      </c>
      <c r="AS212" s="136">
        <f>$AU212+$AB$7*SIN(AT212)</f>
        <v>1.3851527236832453</v>
      </c>
      <c r="AT212" s="136">
        <f>$AU212+$AB$7*SIN(AU212)</f>
        <v>1.3581617172498852</v>
      </c>
      <c r="AU212" s="136">
        <f>RADIANS($AB$9)+$AB$18*(F212-AB$15)</f>
        <v>1.0919092305088229</v>
      </c>
      <c r="AV212" s="136"/>
      <c r="AW212" s="24">
        <f t="shared" si="170"/>
        <v>15167.5</v>
      </c>
      <c r="AX212" s="136">
        <f t="shared" si="171"/>
        <v>1.3018028821267279E-3</v>
      </c>
      <c r="AY212" s="136">
        <f t="shared" si="172"/>
        <v>2.4599471235245375E-3</v>
      </c>
      <c r="AZ212" s="136">
        <f t="shared" si="182"/>
        <v>2.4599471235245375E-3</v>
      </c>
      <c r="BA212" s="136"/>
      <c r="BB212" s="136">
        <f t="shared" si="173"/>
        <v>1.6946907439134555E-7</v>
      </c>
      <c r="BC212" s="24"/>
      <c r="BD212" s="203"/>
      <c r="BE212" s="24">
        <f t="shared" si="174"/>
        <v>6.7773923992197529E-3</v>
      </c>
      <c r="BF212" s="24">
        <f t="shared" si="175"/>
        <v>0.96283440378333462</v>
      </c>
      <c r="BG212" s="24">
        <f t="shared" si="176"/>
        <v>0.89360504609544678</v>
      </c>
      <c r="BH212" s="24">
        <f t="shared" si="177"/>
        <v>0.29768896260671102</v>
      </c>
      <c r="BI212" s="24">
        <f t="shared" si="178"/>
        <v>1.6950007461197893</v>
      </c>
      <c r="BJ212" s="24">
        <f t="shared" si="179"/>
        <v>1.1326103368572271</v>
      </c>
      <c r="BK212" s="136">
        <f t="shared" si="188"/>
        <v>1.3868479633312201</v>
      </c>
      <c r="BL212" s="136">
        <f t="shared" si="188"/>
        <v>1.3868477307174067</v>
      </c>
      <c r="BM212" s="136">
        <f t="shared" si="188"/>
        <v>1.386843491703907</v>
      </c>
      <c r="BN212" s="136">
        <f t="shared" si="188"/>
        <v>1.3867662593943151</v>
      </c>
      <c r="BO212" s="136">
        <f t="shared" si="188"/>
        <v>1.3853647007212857</v>
      </c>
      <c r="BP212" s="136">
        <f t="shared" si="188"/>
        <v>1.3615362952987171</v>
      </c>
      <c r="BQ212" s="136">
        <f t="shared" si="188"/>
        <v>1.116925951926913</v>
      </c>
      <c r="BR212" s="136">
        <f t="shared" si="180"/>
        <v>-3.2250786729403407</v>
      </c>
      <c r="BS212" s="136"/>
      <c r="BT212" s="24"/>
      <c r="BU212" s="136"/>
      <c r="BV212" s="136"/>
      <c r="BW212" s="136"/>
      <c r="BX212" s="136"/>
      <c r="BY212" s="136"/>
      <c r="BZ212" s="136"/>
      <c r="CA212" s="136"/>
      <c r="CB212" s="136"/>
      <c r="CC212" s="136"/>
      <c r="CD212" s="136"/>
      <c r="CE212" s="136"/>
      <c r="CF212" s="136"/>
      <c r="CG212" s="136"/>
      <c r="CH212" s="136"/>
      <c r="CI212" s="136"/>
      <c r="CK212" s="24"/>
      <c r="CL212" s="136"/>
      <c r="CM212" s="136"/>
      <c r="CN212" s="136"/>
      <c r="CO212" s="136"/>
      <c r="CP212" s="136"/>
      <c r="CQ212" s="136"/>
      <c r="CR212" s="136"/>
      <c r="CS212" s="136"/>
      <c r="CT212" s="136"/>
      <c r="CU212" s="136"/>
      <c r="CV212" s="136"/>
      <c r="CW212" s="136"/>
      <c r="CX212" s="136"/>
      <c r="CY212" s="136"/>
      <c r="CZ212" s="136"/>
    </row>
    <row r="213" spans="1:104" s="129" customFormat="1" ht="12.95" customHeight="1" x14ac:dyDescent="0.2">
      <c r="A213" s="206" t="s">
        <v>489</v>
      </c>
      <c r="B213" s="207" t="s">
        <v>646</v>
      </c>
      <c r="C213" s="208">
        <v>43659.385999999999</v>
      </c>
      <c r="D213" s="208"/>
      <c r="E213" s="129">
        <f>(C213-C$7)/C$8</f>
        <v>15323.499163035896</v>
      </c>
      <c r="F213" s="199">
        <f>ROUND(2*E213,0)/2</f>
        <v>15323.5</v>
      </c>
      <c r="G213" s="130">
        <f>C213-(C$7+F213*C$8)</f>
        <v>-1.9864999921992421E-4</v>
      </c>
      <c r="I213" s="129">
        <f>G213</f>
        <v>-1.9864999921992421E-4</v>
      </c>
      <c r="K213" s="199"/>
      <c r="O213" s="199"/>
      <c r="P213" s="199">
        <f>+D$11+D$12*F213+D$13*F213^2</f>
        <v>-5.5979103650930246E-3</v>
      </c>
      <c r="Q213" s="201">
        <f>+C213-15018.5</f>
        <v>28640.885999999999</v>
      </c>
      <c r="S213" s="131">
        <v>0.1</v>
      </c>
      <c r="U213" s="202">
        <f>+$C213-15018.5</f>
        <v>28640.885999999999</v>
      </c>
      <c r="Z213" s="24">
        <f>$F213</f>
        <v>15323.5</v>
      </c>
      <c r="AA213" s="136">
        <f>AB$3+AB$4*Z213+AB$5*Z213^2+AH213</f>
        <v>1.3227395997333488E-3</v>
      </c>
      <c r="AB213" s="136">
        <f>+$G213-AH213</f>
        <v>-7.1192999640462976E-3</v>
      </c>
      <c r="AC213" s="136">
        <f>IF(S213&gt;0,G213-AA213,-9999)</f>
        <v>-1.521389598953273E-3</v>
      </c>
      <c r="AD213" s="136"/>
      <c r="AE213" s="136">
        <f>+(G213-AA213)^2*$S213</f>
        <v>2.3146263118032008E-7</v>
      </c>
      <c r="AF213" s="24"/>
      <c r="AG213" s="203"/>
      <c r="AH213" s="24">
        <f>$AB$6*($AB$11/AI213*AJ213+$AB$12)</f>
        <v>6.9206499648263734E-3</v>
      </c>
      <c r="AI213" s="24">
        <f>1+$AB$7*COS(AL213)</f>
        <v>0.95657609337256433</v>
      </c>
      <c r="AJ213" s="24">
        <f>SIN(AL213+RADIANS($AB$9))</f>
        <v>0.90285570325444997</v>
      </c>
      <c r="AK213" s="24">
        <f>$AB$7*SIN(AL213)</f>
        <v>0.29684063794098636</v>
      </c>
      <c r="AL213" s="24">
        <f>2*ATAN(AM213)</f>
        <v>1.7160529503009907</v>
      </c>
      <c r="AM213" s="24">
        <f>SQRT((1+$AB$7)/(1-$AB$7))*TAN(AN213/2)</f>
        <v>1.1569302269715185</v>
      </c>
      <c r="AN213" s="136">
        <f>$AU213+$AB$7*SIN(AO213)</f>
        <v>1.407773789448973</v>
      </c>
      <c r="AO213" s="136">
        <f>$AU213+$AB$7*SIN(AP213)</f>
        <v>1.4077737817848801</v>
      </c>
      <c r="AP213" s="136">
        <f>$AU213+$AB$7*SIN(AQ213)</f>
        <v>1.4077736243804291</v>
      </c>
      <c r="AQ213" s="136">
        <f>$AU213+$AB$7*SIN(AR213)</f>
        <v>1.4077703916553721</v>
      </c>
      <c r="AR213" s="136">
        <f>$AU213+$AB$7*SIN(AS213)</f>
        <v>1.4077040129709144</v>
      </c>
      <c r="AS213" s="136">
        <f>$AU213+$AB$7*SIN(AT213)</f>
        <v>1.4063469066561738</v>
      </c>
      <c r="AT213" s="136">
        <f>$AU213+$AB$7*SIN(AU213)</f>
        <v>1.3806942513257976</v>
      </c>
      <c r="AU213" s="136">
        <f>RADIANS($AB$9)+$AB$18*(F213-AB$15)</f>
        <v>1.1117514210138566</v>
      </c>
      <c r="AV213" s="136"/>
      <c r="AW213" s="24">
        <f t="shared" ref="AW213:AW276" si="189">$F213</f>
        <v>15323.5</v>
      </c>
      <c r="AX213" s="136">
        <f t="shared" ref="AX213:AX276" si="190">AY$3+AY$4*AW213+AY$5*AW213^2+BE213</f>
        <v>1.3227395513181646E-3</v>
      </c>
      <c r="AY213" s="136">
        <f t="shared" ref="AY213:AY276" si="191">+$G213-AX213</f>
        <v>-1.5213895505380888E-3</v>
      </c>
      <c r="AZ213" s="136">
        <f t="shared" si="182"/>
        <v>-1.5213895505380888E-3</v>
      </c>
      <c r="BA213" s="136"/>
      <c r="BB213" s="136">
        <f t="shared" ref="BB213:BB276" si="192">+(AD213-AX213)^2*$S213</f>
        <v>1.7496399206213797E-7</v>
      </c>
      <c r="BC213" s="24"/>
      <c r="BD213" s="203"/>
      <c r="BE213" s="24">
        <f t="shared" ref="BE213:BE276" si="193">$AB$6*($AB$11/BF213*BG213+$AB$12)</f>
        <v>6.9206499164111892E-3</v>
      </c>
      <c r="BF213" s="24">
        <f t="shared" ref="BF213:BF276" si="194">1+$AB$7*COS(BI213)</f>
        <v>0.9565760954999929</v>
      </c>
      <c r="BG213" s="24">
        <f t="shared" ref="BG213:BG276" si="195">SIN(BI213+RADIANS($AB$9))</f>
        <v>0.90285570017308459</v>
      </c>
      <c r="BH213" s="24">
        <f t="shared" ref="BH213:BH276" si="196">$AB$7*SIN(BI213)</f>
        <v>0.29684063825220131</v>
      </c>
      <c r="BI213" s="24">
        <f t="shared" ref="BI213:BI276" si="197">2*ATAN(BJ213)</f>
        <v>1.7160529431340861</v>
      </c>
      <c r="BJ213" s="24">
        <f t="shared" ref="BJ213:BJ276" si="198">SQRT((1+$AB$7)/(1-$AB$7))*TAN(BK213/2)</f>
        <v>1.1569302185916599</v>
      </c>
      <c r="BK213" s="136">
        <f t="shared" si="188"/>
        <v>1.4077737823018248</v>
      </c>
      <c r="BL213" s="136">
        <f t="shared" si="188"/>
        <v>1.4077736349973904</v>
      </c>
      <c r="BM213" s="136">
        <f t="shared" si="188"/>
        <v>1.4077706097013214</v>
      </c>
      <c r="BN213" s="136">
        <f t="shared" si="188"/>
        <v>1.4077084893432037</v>
      </c>
      <c r="BO213" s="136">
        <f t="shared" si="188"/>
        <v>1.4064380764897313</v>
      </c>
      <c r="BP213" s="136">
        <f t="shared" si="188"/>
        <v>1.3823093110856386</v>
      </c>
      <c r="BQ213" s="136">
        <f t="shared" si="188"/>
        <v>1.1240547780125516</v>
      </c>
      <c r="BR213" s="136">
        <f t="shared" ref="BR213:BR276" si="199">RADIANS($AY$9)+$AY$18*(F213-AY$15)</f>
        <v>-3.1826153485363351</v>
      </c>
      <c r="BS213" s="136"/>
      <c r="BT213" s="24"/>
      <c r="BU213" s="136"/>
      <c r="BV213" s="136"/>
      <c r="BW213" s="136"/>
      <c r="BX213" s="136"/>
      <c r="BY213" s="136"/>
      <c r="BZ213" s="136"/>
      <c r="CA213" s="136"/>
      <c r="CB213" s="136"/>
      <c r="CC213" s="136"/>
      <c r="CD213" s="136"/>
      <c r="CE213" s="136"/>
      <c r="CF213" s="136"/>
      <c r="CG213" s="136"/>
      <c r="CH213" s="136"/>
      <c r="CI213" s="136"/>
      <c r="CK213" s="24"/>
      <c r="CL213" s="136"/>
      <c r="CM213" s="136"/>
      <c r="CN213" s="136"/>
      <c r="CO213" s="136"/>
      <c r="CP213" s="136"/>
      <c r="CQ213" s="136"/>
      <c r="CR213" s="136"/>
      <c r="CS213" s="136"/>
      <c r="CT213" s="136"/>
      <c r="CU213" s="136"/>
      <c r="CV213" s="136"/>
      <c r="CW213" s="136"/>
      <c r="CX213" s="136"/>
      <c r="CY213" s="136"/>
      <c r="CZ213" s="136"/>
    </row>
    <row r="214" spans="1:104" s="129" customFormat="1" ht="12.95" customHeight="1" x14ac:dyDescent="0.2">
      <c r="A214" s="206" t="s">
        <v>489</v>
      </c>
      <c r="B214" s="207" t="s">
        <v>646</v>
      </c>
      <c r="C214" s="208">
        <v>43663.41</v>
      </c>
      <c r="D214" s="208"/>
      <c r="E214" s="129">
        <f>(C214-C$7)/C$8</f>
        <v>15340.453321502526</v>
      </c>
      <c r="F214" s="199">
        <f>ROUND(2*E214,0)/2</f>
        <v>15340.5</v>
      </c>
      <c r="G214" s="130">
        <f>C214-(C$7+F214*C$8)</f>
        <v>-1.1078949995862786E-2</v>
      </c>
      <c r="I214" s="129">
        <f>G214</f>
        <v>-1.1078949995862786E-2</v>
      </c>
      <c r="K214" s="199"/>
      <c r="O214" s="199"/>
      <c r="P214" s="199">
        <f>+D$11+D$12*F214+D$13*F214^2</f>
        <v>-5.6112049090930247E-3</v>
      </c>
      <c r="Q214" s="201">
        <f>+C214-15018.5</f>
        <v>28644.910000000003</v>
      </c>
      <c r="S214" s="131">
        <v>0.1</v>
      </c>
      <c r="U214" s="202">
        <f>+$C214-15018.5</f>
        <v>28644.910000000003</v>
      </c>
      <c r="Z214" s="24">
        <f>$F214</f>
        <v>15340.5</v>
      </c>
      <c r="AA214" s="136">
        <f>AB$3+AB$4*Z214+AB$5*Z214^2+AH214</f>
        <v>1.3248189048797399E-3</v>
      </c>
      <c r="AB214" s="136">
        <f>+$G214-AH214</f>
        <v>-1.8014973809835549E-2</v>
      </c>
      <c r="AC214" s="136">
        <f>IF(S214&gt;0,G214-AA214,-9999)</f>
        <v>-1.2403768900742525E-2</v>
      </c>
      <c r="AD214" s="136"/>
      <c r="AE214" s="136">
        <f>+(G214-AA214)^2*$S214</f>
        <v>1.5385348294302741E-5</v>
      </c>
      <c r="AF214" s="24"/>
      <c r="AG214" s="203"/>
      <c r="AH214" s="24">
        <f>$AB$6*($AB$11/AI214*AJ214+$AB$12)</f>
        <v>6.9360238139727646E-3</v>
      </c>
      <c r="AI214" s="24">
        <f>1+$AB$7*COS(AL214)</f>
        <v>0.95590011235890093</v>
      </c>
      <c r="AJ214" s="24">
        <f>SIN(AL214+RADIANS($AB$9))</f>
        <v>0.90383261480584098</v>
      </c>
      <c r="AK214" s="24">
        <f>$AB$7*SIN(AL214)</f>
        <v>0.29674096432754687</v>
      </c>
      <c r="AL214" s="24">
        <f>2*ATAN(AM214)</f>
        <v>1.7183305839704053</v>
      </c>
      <c r="AM214" s="24">
        <f>SQRT((1+$AB$7)/(1-$AB$7))*TAN(AN214/2)</f>
        <v>1.1595968504748699</v>
      </c>
      <c r="AN214" s="136">
        <f>$AU214+$AB$7*SIN(AO214)</f>
        <v>1.4100459475764073</v>
      </c>
      <c r="AO214" s="136">
        <f>$AU214+$AB$7*SIN(AP214)</f>
        <v>1.4100459404650272</v>
      </c>
      <c r="AP214" s="136">
        <f>$AU214+$AB$7*SIN(AQ214)</f>
        <v>1.4100457923659215</v>
      </c>
      <c r="AQ214" s="136">
        <f>$AU214+$AB$7*SIN(AR214)</f>
        <v>1.4100427081366531</v>
      </c>
      <c r="AR214" s="136">
        <f>$AU214+$AB$7*SIN(AS214)</f>
        <v>1.4099784910270441</v>
      </c>
      <c r="AS214" s="136">
        <f>$AU214+$AB$7*SIN(AT214)</f>
        <v>1.4086471463382702</v>
      </c>
      <c r="AT214" s="136">
        <f>$AU214+$AB$7*SIN(AU214)</f>
        <v>1.3831433404495777</v>
      </c>
      <c r="AU214" s="136">
        <f>RADIANS($AB$9)+$AB$18*(F214-AB$15)</f>
        <v>1.1139137110047903</v>
      </c>
      <c r="AV214" s="136"/>
      <c r="AW214" s="24">
        <f t="shared" si="189"/>
        <v>15340.5</v>
      </c>
      <c r="AX214" s="136">
        <f t="shared" si="190"/>
        <v>1.3248188597059082E-3</v>
      </c>
      <c r="AY214" s="136">
        <f t="shared" si="191"/>
        <v>-1.2403768855568695E-2</v>
      </c>
      <c r="AZ214" s="136">
        <f t="shared" si="182"/>
        <v>-1.2403768855568695E-2</v>
      </c>
      <c r="BA214" s="136"/>
      <c r="BB214" s="136">
        <f t="shared" si="192"/>
        <v>1.7551450110324629E-7</v>
      </c>
      <c r="BC214" s="24"/>
      <c r="BD214" s="203"/>
      <c r="BE214" s="24">
        <f t="shared" si="193"/>
        <v>6.9360237687989329E-3</v>
      </c>
      <c r="BF214" s="24">
        <f t="shared" si="194"/>
        <v>0.95590011434645017</v>
      </c>
      <c r="BG214" s="24">
        <f t="shared" si="195"/>
        <v>0.90383261193989051</v>
      </c>
      <c r="BH214" s="24">
        <f t="shared" si="196"/>
        <v>0.29674096462292465</v>
      </c>
      <c r="BI214" s="24">
        <f t="shared" si="197"/>
        <v>1.7183305772724784</v>
      </c>
      <c r="BJ214" s="24">
        <f t="shared" si="198"/>
        <v>1.159596842622673</v>
      </c>
      <c r="BK214" s="136">
        <f t="shared" si="188"/>
        <v>1.4100459408922204</v>
      </c>
      <c r="BL214" s="136">
        <f t="shared" si="188"/>
        <v>1.4100458012624912</v>
      </c>
      <c r="BM214" s="136">
        <f t="shared" si="188"/>
        <v>1.4100428934099916</v>
      </c>
      <c r="BN214" s="136">
        <f t="shared" si="188"/>
        <v>1.4099823479078679</v>
      </c>
      <c r="BO214" s="136">
        <f t="shared" si="188"/>
        <v>1.4087268009143301</v>
      </c>
      <c r="BP214" s="136">
        <f t="shared" si="188"/>
        <v>1.3845719804519359</v>
      </c>
      <c r="BQ214" s="136">
        <f t="shared" si="188"/>
        <v>1.1248298850918164</v>
      </c>
      <c r="BR214" s="136">
        <f t="shared" si="199"/>
        <v>-3.1779879349794884</v>
      </c>
      <c r="BS214" s="136"/>
      <c r="BT214" s="24"/>
      <c r="BU214" s="136"/>
      <c r="BV214" s="136"/>
      <c r="BW214" s="136"/>
      <c r="BX214" s="136"/>
      <c r="BY214" s="136"/>
      <c r="BZ214" s="136"/>
      <c r="CA214" s="136"/>
      <c r="CB214" s="136"/>
      <c r="CC214" s="136"/>
      <c r="CD214" s="136"/>
      <c r="CE214" s="136"/>
      <c r="CF214" s="136"/>
      <c r="CG214" s="136"/>
      <c r="CH214" s="136"/>
      <c r="CI214" s="136"/>
      <c r="CK214" s="24"/>
      <c r="CL214" s="136"/>
      <c r="CM214" s="136"/>
      <c r="CN214" s="136"/>
      <c r="CO214" s="136"/>
      <c r="CP214" s="136"/>
      <c r="CQ214" s="136"/>
      <c r="CR214" s="136"/>
      <c r="CS214" s="136"/>
      <c r="CT214" s="136"/>
      <c r="CU214" s="136"/>
      <c r="CV214" s="136"/>
      <c r="CW214" s="136"/>
      <c r="CX214" s="136"/>
      <c r="CY214" s="136"/>
      <c r="CZ214" s="136"/>
    </row>
    <row r="215" spans="1:104" s="129" customFormat="1" ht="12.95" customHeight="1" x14ac:dyDescent="0.2">
      <c r="A215" s="206" t="s">
        <v>490</v>
      </c>
      <c r="B215" s="207"/>
      <c r="C215" s="208">
        <v>43713.387999999999</v>
      </c>
      <c r="D215" s="208"/>
      <c r="E215" s="129">
        <f>(C215-C$7)/C$8</f>
        <v>15551.023632596989</v>
      </c>
      <c r="F215" s="199">
        <f>ROUND(2*E215,0)/2</f>
        <v>15551</v>
      </c>
      <c r="G215" s="130">
        <f>C215-(C$7+F215*C$8)</f>
        <v>5.6091000005835667E-3</v>
      </c>
      <c r="I215" s="129">
        <f>G215</f>
        <v>5.6091000005835667E-3</v>
      </c>
      <c r="K215" s="199"/>
      <c r="O215" s="199"/>
      <c r="P215" s="199">
        <f>+D$11+D$12*F215+D$13*F215^2</f>
        <v>-5.7752479800930265E-3</v>
      </c>
      <c r="Q215" s="201">
        <f>+C215-15018.5</f>
        <v>28694.887999999999</v>
      </c>
      <c r="S215" s="131">
        <v>0.1</v>
      </c>
      <c r="U215" s="202">
        <f>+$C215-15018.5</f>
        <v>28694.887999999999</v>
      </c>
      <c r="Z215" s="24">
        <f>$F215</f>
        <v>15551</v>
      </c>
      <c r="AA215" s="136">
        <f>AB$3+AB$4*Z215+AB$5*Z215^2+AH215</f>
        <v>1.3472821110813412E-3</v>
      </c>
      <c r="AB215" s="136">
        <f>+$G215-AH215</f>
        <v>-1.513430090590801E-3</v>
      </c>
      <c r="AC215" s="136">
        <f>IF(S215&gt;0,G215-AA215,-9999)</f>
        <v>4.2618178895022256E-3</v>
      </c>
      <c r="AD215" s="136"/>
      <c r="AE215" s="136">
        <f>+(G215-AA215)^2*$S215</f>
        <v>1.8163091723281206E-6</v>
      </c>
      <c r="AF215" s="24"/>
      <c r="AG215" s="203"/>
      <c r="AH215" s="24">
        <f>$AB$6*($AB$11/AI215*AJ215+$AB$12)</f>
        <v>7.1225300911743677E-3</v>
      </c>
      <c r="AI215" s="24">
        <f>1+$AB$7*COS(AL215)</f>
        <v>0.94762791422870585</v>
      </c>
      <c r="AJ215" s="24">
        <f>SIN(AL215+RADIANS($AB$9))</f>
        <v>0.91543281917667185</v>
      </c>
      <c r="AK215" s="24">
        <f>$AB$7*SIN(AL215)</f>
        <v>0.29539323728204109</v>
      </c>
      <c r="AL215" s="24">
        <f>2*ATAN(AM215)</f>
        <v>1.7462690479987675</v>
      </c>
      <c r="AM215" s="24">
        <f>SQRT((1+$AB$7)/(1-$AB$7))*TAN(AN215/2)</f>
        <v>1.1928915130675444</v>
      </c>
      <c r="AN215" s="136">
        <f>$AU215+$AB$7*SIN(AO215)</f>
        <v>1.4380485315573253</v>
      </c>
      <c r="AO215" s="136">
        <f>$AU215+$AB$7*SIN(AP215)</f>
        <v>1.4380485289907841</v>
      </c>
      <c r="AP215" s="136">
        <f>$AU215+$AB$7*SIN(AQ215)</f>
        <v>1.4380484643545843</v>
      </c>
      <c r="AQ215" s="136">
        <f>$AU215+$AB$7*SIN(AR215)</f>
        <v>1.438046836556067</v>
      </c>
      <c r="AR215" s="136">
        <f>$AU215+$AB$7*SIN(AS215)</f>
        <v>1.4380058486069349</v>
      </c>
      <c r="AS215" s="136">
        <f>$AU215+$AB$7*SIN(AT215)</f>
        <v>1.436977886090737</v>
      </c>
      <c r="AT215" s="136">
        <f>$AU215+$AB$7*SIN(AU215)</f>
        <v>1.4133641182524184</v>
      </c>
      <c r="AU215" s="136">
        <f>RADIANS($AB$9)+$AB$18*(F215-AB$15)</f>
        <v>1.1406879488336985</v>
      </c>
      <c r="AV215" s="136"/>
      <c r="AW215" s="24">
        <f t="shared" si="189"/>
        <v>15551</v>
      </c>
      <c r="AX215" s="136">
        <f t="shared" si="190"/>
        <v>1.3472820936285251E-3</v>
      </c>
      <c r="AY215" s="136">
        <f t="shared" si="191"/>
        <v>4.2618179069550417E-3</v>
      </c>
      <c r="AZ215" s="136">
        <f t="shared" si="182"/>
        <v>4.2618179069550417E-3</v>
      </c>
      <c r="BA215" s="136"/>
      <c r="BB215" s="136">
        <f t="shared" si="192"/>
        <v>1.8151690398120618E-7</v>
      </c>
      <c r="BC215" s="24"/>
      <c r="BD215" s="203"/>
      <c r="BE215" s="24">
        <f t="shared" si="193"/>
        <v>7.1225300737215516E-3</v>
      </c>
      <c r="BF215" s="24">
        <f t="shared" si="194"/>
        <v>0.94762791500922317</v>
      </c>
      <c r="BG215" s="24">
        <f t="shared" si="195"/>
        <v>0.91543281811322375</v>
      </c>
      <c r="BH215" s="24">
        <f t="shared" si="196"/>
        <v>0.29539323742042378</v>
      </c>
      <c r="BI215" s="24">
        <f t="shared" si="197"/>
        <v>1.7462690453564684</v>
      </c>
      <c r="BJ215" s="24">
        <f t="shared" si="198"/>
        <v>1.1928915098664121</v>
      </c>
      <c r="BK215" s="136">
        <f t="shared" si="188"/>
        <v>1.4380485288974283</v>
      </c>
      <c r="BL215" s="136">
        <f t="shared" si="188"/>
        <v>1.4380484620034988</v>
      </c>
      <c r="BM215" s="136">
        <f t="shared" si="188"/>
        <v>1.4380467773466827</v>
      </c>
      <c r="BN215" s="136">
        <f t="shared" si="188"/>
        <v>1.4380043579523374</v>
      </c>
      <c r="BO215" s="136">
        <f t="shared" si="188"/>
        <v>1.4369406489180947</v>
      </c>
      <c r="BP215" s="136">
        <f t="shared" si="188"/>
        <v>1.4125743885866937</v>
      </c>
      <c r="BQ215" s="136">
        <f t="shared" si="188"/>
        <v>1.134417509543088</v>
      </c>
      <c r="BR215" s="136">
        <f t="shared" si="199"/>
        <v>-3.1206896671138251</v>
      </c>
      <c r="BS215" s="136"/>
      <c r="BT215" s="24"/>
      <c r="BU215" s="136"/>
      <c r="BV215" s="136"/>
      <c r="BW215" s="136"/>
      <c r="BX215" s="136"/>
      <c r="BY215" s="136"/>
      <c r="BZ215" s="136"/>
      <c r="CA215" s="136"/>
      <c r="CB215" s="136"/>
      <c r="CC215" s="136"/>
      <c r="CD215" s="136"/>
      <c r="CE215" s="136"/>
      <c r="CF215" s="136"/>
      <c r="CG215" s="136"/>
      <c r="CH215" s="136"/>
      <c r="CI215" s="136"/>
      <c r="CK215" s="24"/>
      <c r="CL215" s="136"/>
      <c r="CM215" s="136"/>
      <c r="CN215" s="136"/>
      <c r="CO215" s="136"/>
      <c r="CP215" s="136"/>
      <c r="CQ215" s="136"/>
      <c r="CR215" s="136"/>
      <c r="CS215" s="136"/>
      <c r="CT215" s="136"/>
      <c r="CU215" s="136"/>
      <c r="CV215" s="136"/>
      <c r="CW215" s="136"/>
      <c r="CX215" s="136"/>
      <c r="CY215" s="136"/>
      <c r="CZ215" s="136"/>
    </row>
    <row r="216" spans="1:104" s="129" customFormat="1" ht="12.95" customHeight="1" x14ac:dyDescent="0.2">
      <c r="A216" s="206" t="s">
        <v>491</v>
      </c>
      <c r="B216" s="207" t="s">
        <v>646</v>
      </c>
      <c r="C216" s="208">
        <v>43831.7</v>
      </c>
      <c r="D216" s="208"/>
      <c r="E216" s="129">
        <f>(C216-C$7)/C$8</f>
        <v>16049.502856379655</v>
      </c>
      <c r="F216" s="199">
        <f>ROUND(2*E216,0)/2</f>
        <v>16049.5</v>
      </c>
      <c r="G216" s="130">
        <f>C216-(C$7+F216*C$8)</f>
        <v>6.7794999631587416E-4</v>
      </c>
      <c r="I216" s="129">
        <f>G216</f>
        <v>6.7794999631587416E-4</v>
      </c>
      <c r="K216" s="199"/>
      <c r="O216" s="199"/>
      <c r="P216" s="199">
        <f>+D$11+D$12*F216+D$13*F216^2</f>
        <v>-6.1594887890930247E-3</v>
      </c>
      <c r="Q216" s="201">
        <f>+C216-15018.5</f>
        <v>28813.199999999997</v>
      </c>
      <c r="S216" s="131">
        <v>0.1</v>
      </c>
      <c r="U216" s="202">
        <f>+$C216-15018.5</f>
        <v>28813.199999999997</v>
      </c>
      <c r="Z216" s="24">
        <f>$F216</f>
        <v>16049.5</v>
      </c>
      <c r="AA216" s="136">
        <f>AB$3+AB$4*Z216+AB$5*Z216^2+AH216</f>
        <v>1.3764130247179047E-3</v>
      </c>
      <c r="AB216" s="136">
        <f>+$G216-AH216</f>
        <v>-6.8579518174950553E-3</v>
      </c>
      <c r="AC216" s="136">
        <f>IF(S216&gt;0,G216-AA216,-9999)</f>
        <v>-6.9846302840203059E-4</v>
      </c>
      <c r="AD216" s="136"/>
      <c r="AE216" s="136">
        <f>+(G216-AA216)^2*$S216</f>
        <v>4.8785060204453586E-8</v>
      </c>
      <c r="AF216" s="24"/>
      <c r="AG216" s="203"/>
      <c r="AH216" s="24">
        <f>$AB$6*($AB$11/AI216*AJ216+$AB$12)</f>
        <v>7.5359018138109295E-3</v>
      </c>
      <c r="AI216" s="24">
        <f>1+$AB$7*COS(AL216)</f>
        <v>0.92876066078786268</v>
      </c>
      <c r="AJ216" s="24">
        <f>SIN(AL216+RADIANS($AB$9))</f>
        <v>0.93939595344089377</v>
      </c>
      <c r="AK216" s="24">
        <f>$AB$7*SIN(AL216)</f>
        <v>0.29141886786654364</v>
      </c>
      <c r="AL216" s="24">
        <f>2*ATAN(AM216)</f>
        <v>1.8105511441184892</v>
      </c>
      <c r="AM216" s="24">
        <f>SQRT((1+$AB$7)/(1-$AB$7))*TAN(AN216/2)</f>
        <v>1.2739028942427562</v>
      </c>
      <c r="AN216" s="136">
        <f>$AU216+$AB$7*SIN(AO216)</f>
        <v>1.5034131058713982</v>
      </c>
      <c r="AO216" s="136">
        <f>$AU216+$AB$7*SIN(AP216)</f>
        <v>1.5034131057986202</v>
      </c>
      <c r="AP216" s="136">
        <f>$AU216+$AB$7*SIN(AQ216)</f>
        <v>1.5034131021956885</v>
      </c>
      <c r="AQ216" s="136">
        <f>$AU216+$AB$7*SIN(AR216)</f>
        <v>1.5034129238300871</v>
      </c>
      <c r="AR216" s="136">
        <f>$AU216+$AB$7*SIN(AS216)</f>
        <v>1.5034040943078966</v>
      </c>
      <c r="AS216" s="136">
        <f>$AU216+$AB$7*SIN(AT216)</f>
        <v>1.5029684464610573</v>
      </c>
      <c r="AT216" s="136">
        <f>$AU216+$AB$7*SIN(AU216)</f>
        <v>1.484148343776269</v>
      </c>
      <c r="AU216" s="136">
        <f>RADIANS($AB$9)+$AB$18*(F216-AB$15)</f>
        <v>1.2040939229795935</v>
      </c>
      <c r="AV216" s="136"/>
      <c r="AW216" s="24">
        <f t="shared" si="189"/>
        <v>16049.5</v>
      </c>
      <c r="AX216" s="136">
        <f t="shared" si="190"/>
        <v>1.3764130241295082E-3</v>
      </c>
      <c r="AY216" s="136">
        <f t="shared" si="191"/>
        <v>-6.9846302781363407E-4</v>
      </c>
      <c r="AZ216" s="136">
        <f t="shared" si="182"/>
        <v>-6.9846302781363407E-4</v>
      </c>
      <c r="BA216" s="136"/>
      <c r="BB216" s="136">
        <f t="shared" si="192"/>
        <v>1.8945128129933383E-7</v>
      </c>
      <c r="BC216" s="24"/>
      <c r="BD216" s="203"/>
      <c r="BE216" s="24">
        <f t="shared" si="193"/>
        <v>7.5359018132225329E-3</v>
      </c>
      <c r="BF216" s="24">
        <f t="shared" si="194"/>
        <v>0.92876066081531061</v>
      </c>
      <c r="BG216" s="24">
        <f t="shared" si="195"/>
        <v>0.93939595340860327</v>
      </c>
      <c r="BH216" s="24">
        <f t="shared" si="196"/>
        <v>0.2914188678732535</v>
      </c>
      <c r="BI216" s="24">
        <f t="shared" si="197"/>
        <v>1.8105511440243018</v>
      </c>
      <c r="BJ216" s="24">
        <f t="shared" si="198"/>
        <v>1.2739028941192376</v>
      </c>
      <c r="BK216" s="136">
        <f t="shared" si="188"/>
        <v>1.5034131057746576</v>
      </c>
      <c r="BL216" s="136">
        <f t="shared" si="188"/>
        <v>1.5034131010094016</v>
      </c>
      <c r="BM216" s="136">
        <f t="shared" si="188"/>
        <v>1.5034128651022443</v>
      </c>
      <c r="BN216" s="136">
        <f t="shared" si="188"/>
        <v>1.5034011873925275</v>
      </c>
      <c r="BO216" s="136">
        <f t="shared" si="188"/>
        <v>1.5028256295402413</v>
      </c>
      <c r="BP216" s="136">
        <f t="shared" si="188"/>
        <v>1.4788112520191543</v>
      </c>
      <c r="BQ216" s="136">
        <f t="shared" si="188"/>
        <v>1.157307163892457</v>
      </c>
      <c r="BR216" s="136">
        <f t="shared" si="199"/>
        <v>-2.984997569579229</v>
      </c>
      <c r="BS216" s="136"/>
      <c r="BT216" s="24"/>
      <c r="BU216" s="136"/>
      <c r="BV216" s="136"/>
      <c r="BW216" s="136"/>
      <c r="BX216" s="136"/>
      <c r="BY216" s="136"/>
      <c r="BZ216" s="136"/>
      <c r="CA216" s="136"/>
      <c r="CB216" s="136"/>
      <c r="CC216" s="136"/>
      <c r="CD216" s="136"/>
      <c r="CE216" s="136"/>
      <c r="CF216" s="136"/>
      <c r="CG216" s="136"/>
      <c r="CH216" s="136"/>
      <c r="CI216" s="136"/>
      <c r="CK216" s="24"/>
      <c r="CL216" s="136"/>
      <c r="CM216" s="136"/>
      <c r="CN216" s="136"/>
      <c r="CO216" s="136"/>
      <c r="CP216" s="136"/>
      <c r="CQ216" s="136"/>
      <c r="CR216" s="136"/>
      <c r="CS216" s="136"/>
      <c r="CT216" s="136"/>
      <c r="CU216" s="136"/>
      <c r="CV216" s="136"/>
      <c r="CW216" s="136"/>
      <c r="CX216" s="136"/>
      <c r="CY216" s="136"/>
      <c r="CZ216" s="136"/>
    </row>
    <row r="217" spans="1:104" s="129" customFormat="1" ht="12.95" customHeight="1" x14ac:dyDescent="0.2">
      <c r="A217" s="206" t="s">
        <v>492</v>
      </c>
      <c r="B217" s="207" t="s">
        <v>646</v>
      </c>
      <c r="C217" s="208">
        <v>43932.338000000003</v>
      </c>
      <c r="D217" s="208"/>
      <c r="E217" s="129">
        <f>(C217-C$7)/C$8</f>
        <v>16473.516921927054</v>
      </c>
      <c r="F217" s="199">
        <f>ROUND(2*E217,0)/2</f>
        <v>16473.5</v>
      </c>
      <c r="G217" s="130">
        <f>C217-(C$7+F217*C$8)</f>
        <v>4.016350008896552E-3</v>
      </c>
      <c r="I217" s="129">
        <f>G217</f>
        <v>4.016350008896552E-3</v>
      </c>
      <c r="K217" s="199"/>
      <c r="O217" s="199"/>
      <c r="P217" s="199">
        <f>+D$11+D$12*F217+D$13*F217^2</f>
        <v>-6.4816117650930254E-3</v>
      </c>
      <c r="Q217" s="201">
        <f>+C217-15018.5</f>
        <v>28913.838000000003</v>
      </c>
      <c r="S217" s="131">
        <v>0.1</v>
      </c>
      <c r="U217" s="202">
        <f>+$C217-15018.5</f>
        <v>28913.838000000003</v>
      </c>
      <c r="Z217" s="24">
        <f>$F217</f>
        <v>16473.5</v>
      </c>
      <c r="AA217" s="136">
        <f>AB$3+AB$4*Z217+AB$5*Z217^2+AH217</f>
        <v>1.3749067753387016E-3</v>
      </c>
      <c r="AB217" s="136">
        <f>+$G217-AH217</f>
        <v>-3.840168531535175E-3</v>
      </c>
      <c r="AC217" s="136">
        <f>IF(S217&gt;0,G217-AA217,-9999)</f>
        <v>2.6414432335578504E-3</v>
      </c>
      <c r="AD217" s="136"/>
      <c r="AE217" s="136">
        <f>+(G217-AA217)^2*$S217</f>
        <v>6.9772223561085526E-7</v>
      </c>
      <c r="AF217" s="24"/>
      <c r="AG217" s="203"/>
      <c r="AH217" s="24">
        <f>$AB$6*($AB$11/AI217*AJ217+$AB$12)</f>
        <v>7.856518540431727E-3</v>
      </c>
      <c r="AI217" s="24">
        <f>1+$AB$7*COS(AL217)</f>
        <v>0.91350692442815062</v>
      </c>
      <c r="AJ217" s="24">
        <f>SIN(AL217+RADIANS($AB$9))</f>
        <v>0.95615277640724516</v>
      </c>
      <c r="AK217" s="24">
        <f>$AB$7*SIN(AL217)</f>
        <v>0.2872611144553372</v>
      </c>
      <c r="AL217" s="24">
        <f>2*ATAN(AM217)</f>
        <v>1.8632580128691005</v>
      </c>
      <c r="AM217" s="24">
        <f>SQRT((1+$AB$7)/(1-$AB$7))*TAN(AN217/2)</f>
        <v>1.3454416770075595</v>
      </c>
      <c r="AN217" s="136">
        <f>$AU217+$AB$7*SIN(AO217)</f>
        <v>1.5579994154181456</v>
      </c>
      <c r="AO217" s="136">
        <f>$AU217+$AB$7*SIN(AP217)</f>
        <v>1.5579994154181267</v>
      </c>
      <c r="AP217" s="136">
        <f>$AU217+$AB$7*SIN(AQ217)</f>
        <v>1.5579994154131813</v>
      </c>
      <c r="AQ217" s="136">
        <f>$AU217+$AB$7*SIN(AR217)</f>
        <v>1.5579994141249935</v>
      </c>
      <c r="AR217" s="136">
        <f>$AU217+$AB$7*SIN(AS217)</f>
        <v>1.5579990785737028</v>
      </c>
      <c r="AS217" s="136">
        <f>$AU217+$AB$7*SIN(AT217)</f>
        <v>1.5579119706946933</v>
      </c>
      <c r="AT217" s="136">
        <f>$AU217+$AB$7*SIN(AU217)</f>
        <v>1.5434692340118912</v>
      </c>
      <c r="AU217" s="136">
        <f>RADIANS($AB$9)+$AB$18*(F217-AB$15)</f>
        <v>1.2580239792240446</v>
      </c>
      <c r="AV217" s="136"/>
      <c r="AW217" s="24">
        <f t="shared" si="189"/>
        <v>16473.5</v>
      </c>
      <c r="AX217" s="136">
        <f t="shared" si="190"/>
        <v>1.3749067753384969E-3</v>
      </c>
      <c r="AY217" s="136">
        <f t="shared" si="191"/>
        <v>2.6414432335580551E-3</v>
      </c>
      <c r="AZ217" s="136">
        <f t="shared" si="182"/>
        <v>2.6414432335580551E-3</v>
      </c>
      <c r="BA217" s="136"/>
      <c r="BB217" s="136">
        <f t="shared" si="192"/>
        <v>1.8903686408717042E-7</v>
      </c>
      <c r="BC217" s="24"/>
      <c r="BD217" s="203"/>
      <c r="BE217" s="24">
        <f t="shared" si="193"/>
        <v>7.8565185404315223E-3</v>
      </c>
      <c r="BF217" s="24">
        <f t="shared" si="194"/>
        <v>0.91350692442816062</v>
      </c>
      <c r="BG217" s="24">
        <f t="shared" si="195"/>
        <v>0.95615277640723506</v>
      </c>
      <c r="BH217" s="24">
        <f t="shared" si="196"/>
        <v>0.28726111445534019</v>
      </c>
      <c r="BI217" s="24">
        <f t="shared" si="197"/>
        <v>1.8632580128690659</v>
      </c>
      <c r="BJ217" s="24">
        <f t="shared" si="198"/>
        <v>1.3454416770075108</v>
      </c>
      <c r="BK217" s="136">
        <f t="shared" si="188"/>
        <v>1.5579994154181094</v>
      </c>
      <c r="BL217" s="136">
        <f t="shared" si="188"/>
        <v>1.5579994154086676</v>
      </c>
      <c r="BM217" s="136">
        <f t="shared" si="188"/>
        <v>1.5579994129492269</v>
      </c>
      <c r="BN217" s="136">
        <f t="shared" si="188"/>
        <v>1.5579987723139956</v>
      </c>
      <c r="BO217" s="136">
        <f t="shared" si="188"/>
        <v>1.5578329776776394</v>
      </c>
      <c r="BP217" s="136">
        <f t="shared" si="188"/>
        <v>1.5351104923132914</v>
      </c>
      <c r="BQ217" s="136">
        <f t="shared" si="188"/>
        <v>1.1774240701511165</v>
      </c>
      <c r="BR217" s="136">
        <f t="shared" si="199"/>
        <v>-2.8695844314555208</v>
      </c>
      <c r="BS217" s="136"/>
      <c r="BT217" s="24"/>
      <c r="BU217" s="136"/>
      <c r="BV217" s="136"/>
      <c r="BW217" s="136"/>
      <c r="BX217" s="136"/>
      <c r="BY217" s="136"/>
      <c r="BZ217" s="136"/>
      <c r="CA217" s="136"/>
      <c r="CB217" s="136"/>
      <c r="CC217" s="136"/>
      <c r="CD217" s="136"/>
      <c r="CE217" s="136"/>
      <c r="CF217" s="136"/>
      <c r="CG217" s="136"/>
      <c r="CH217" s="136"/>
      <c r="CI217" s="136"/>
      <c r="CK217" s="24"/>
      <c r="CL217" s="136"/>
      <c r="CM217" s="136"/>
      <c r="CN217" s="136"/>
      <c r="CO217" s="136"/>
      <c r="CP217" s="136"/>
      <c r="CQ217" s="136"/>
      <c r="CR217" s="136"/>
      <c r="CS217" s="136"/>
      <c r="CT217" s="136"/>
      <c r="CU217" s="136"/>
      <c r="CV217" s="136"/>
      <c r="CW217" s="136"/>
      <c r="CX217" s="136"/>
      <c r="CY217" s="136"/>
      <c r="CZ217" s="136"/>
    </row>
    <row r="218" spans="1:104" s="129" customFormat="1" ht="12.95" customHeight="1" x14ac:dyDescent="0.2">
      <c r="A218" s="206" t="s">
        <v>492</v>
      </c>
      <c r="B218" s="207"/>
      <c r="C218" s="208">
        <v>43957.379000000001</v>
      </c>
      <c r="D218" s="208"/>
      <c r="E218" s="129">
        <f>(C218-C$7)/C$8</f>
        <v>16579.021166997212</v>
      </c>
      <c r="F218" s="199">
        <f>ROUND(2*E218,0)/2</f>
        <v>16579</v>
      </c>
      <c r="G218" s="130">
        <f>C218-(C$7+F218*C$8)</f>
        <v>5.0239000047440641E-3</v>
      </c>
      <c r="I218" s="129">
        <f>G218</f>
        <v>5.0239000047440641E-3</v>
      </c>
      <c r="K218" s="199"/>
      <c r="O218" s="199"/>
      <c r="P218" s="199">
        <f>+D$11+D$12*F218+D$13*F218^2</f>
        <v>-6.5610923000930244E-3</v>
      </c>
      <c r="Q218" s="201">
        <f>+C218-15018.5</f>
        <v>28938.879000000001</v>
      </c>
      <c r="S218" s="131">
        <v>0.1</v>
      </c>
      <c r="U218" s="202">
        <f>+$C218-15018.5</f>
        <v>28938.879000000001</v>
      </c>
      <c r="Z218" s="24">
        <f>$F218</f>
        <v>16579</v>
      </c>
      <c r="AA218" s="136">
        <f>AB$3+AB$4*Z218+AB$5*Z218^2+AH218</f>
        <v>1.3708307834411366E-3</v>
      </c>
      <c r="AB218" s="136">
        <f>+$G218-AH218</f>
        <v>-2.9080230787900969E-3</v>
      </c>
      <c r="AC218" s="136">
        <f>IF(S218&gt;0,G218-AA218,-9999)</f>
        <v>3.6530692213029275E-3</v>
      </c>
      <c r="AD218" s="136"/>
      <c r="AE218" s="136">
        <f>+(G218-AA218)^2*$S218</f>
        <v>1.3344914735630778E-6</v>
      </c>
      <c r="AF218" s="24"/>
      <c r="AG218" s="203"/>
      <c r="AH218" s="24">
        <f>$AB$6*($AB$11/AI218*AJ218+$AB$12)</f>
        <v>7.9319230835341609E-3</v>
      </c>
      <c r="AI218" s="24">
        <f>1+$AB$7*COS(AL218)</f>
        <v>0.9098235378182814</v>
      </c>
      <c r="AJ218" s="24">
        <f>SIN(AL218+RADIANS($AB$9))</f>
        <v>0.959836427914742</v>
      </c>
      <c r="AK218" s="24">
        <f>$AB$7*SIN(AL218)</f>
        <v>0.28612620583999127</v>
      </c>
      <c r="AL218" s="24">
        <f>2*ATAN(AM218)</f>
        <v>1.8761056494101676</v>
      </c>
      <c r="AM218" s="24">
        <f>SQRT((1+$AB$7)/(1-$AB$7))*TAN(AN218/2)</f>
        <v>1.3636516132322209</v>
      </c>
      <c r="AN218" s="136">
        <f>$AU218+$AB$7*SIN(AO218)</f>
        <v>1.5714428338250197</v>
      </c>
      <c r="AO218" s="136">
        <f>$AU218+$AB$7*SIN(AP218)</f>
        <v>1.5714428338250197</v>
      </c>
      <c r="AP218" s="136">
        <f>$AU218+$AB$7*SIN(AQ218)</f>
        <v>1.5714428338250199</v>
      </c>
      <c r="AQ218" s="136">
        <f>$AU218+$AB$7*SIN(AR218)</f>
        <v>1.5714428338241295</v>
      </c>
      <c r="AR218" s="136">
        <f>$AU218+$AB$7*SIN(AS218)</f>
        <v>1.5714428384144359</v>
      </c>
      <c r="AS218" s="136">
        <f>$AU218+$AB$7*SIN(AT218)</f>
        <v>1.5714187215495083</v>
      </c>
      <c r="AT218" s="136">
        <f>$AU218+$AB$7*SIN(AU218)</f>
        <v>1.558101105672999</v>
      </c>
      <c r="AU218" s="136">
        <f>RADIANS($AB$9)+$AB$18*(F218-AB$15)</f>
        <v>1.2714428965207185</v>
      </c>
      <c r="AV218" s="136"/>
      <c r="AW218" s="24">
        <f t="shared" si="189"/>
        <v>16579</v>
      </c>
      <c r="AX218" s="136">
        <f t="shared" si="190"/>
        <v>1.3708307834411366E-3</v>
      </c>
      <c r="AY218" s="136">
        <f t="shared" si="191"/>
        <v>3.6530692213029275E-3</v>
      </c>
      <c r="AZ218" s="136">
        <f t="shared" ref="AZ218:AZ281" si="200">+$G218-AX218</f>
        <v>3.6530692213029275E-3</v>
      </c>
      <c r="BA218" s="136"/>
      <c r="BB218" s="136">
        <f t="shared" si="192"/>
        <v>1.8791770368298404E-7</v>
      </c>
      <c r="BC218" s="24"/>
      <c r="BD218" s="203"/>
      <c r="BE218" s="24">
        <f t="shared" si="193"/>
        <v>7.9319230835341609E-3</v>
      </c>
      <c r="BF218" s="24">
        <f t="shared" si="194"/>
        <v>0.9098235378182814</v>
      </c>
      <c r="BG218" s="24">
        <f t="shared" si="195"/>
        <v>0.959836427914742</v>
      </c>
      <c r="BH218" s="24">
        <f t="shared" si="196"/>
        <v>0.28612620583999127</v>
      </c>
      <c r="BI218" s="24">
        <f t="shared" si="197"/>
        <v>1.8761056494101676</v>
      </c>
      <c r="BJ218" s="24">
        <f t="shared" si="198"/>
        <v>1.3636516132322209</v>
      </c>
      <c r="BK218" s="136">
        <f t="shared" si="188"/>
        <v>1.5714428338250197</v>
      </c>
      <c r="BL218" s="136">
        <f t="shared" si="188"/>
        <v>1.5714428338250201</v>
      </c>
      <c r="BM218" s="136">
        <f t="shared" si="188"/>
        <v>1.5714428338225148</v>
      </c>
      <c r="BN218" s="136">
        <f t="shared" si="188"/>
        <v>1.5714428467399384</v>
      </c>
      <c r="BO218" s="136">
        <f t="shared" si="188"/>
        <v>1.5713724100156292</v>
      </c>
      <c r="BP218" s="136">
        <f t="shared" si="188"/>
        <v>1.5491184939611216</v>
      </c>
      <c r="BQ218" s="136">
        <f t="shared" si="188"/>
        <v>1.1825789557438515</v>
      </c>
      <c r="BR218" s="136">
        <f t="shared" si="199"/>
        <v>-2.8408672473233247</v>
      </c>
      <c r="BS218" s="136"/>
      <c r="BT218" s="24"/>
      <c r="BU218" s="136"/>
      <c r="BV218" s="136"/>
      <c r="BW218" s="136"/>
      <c r="BX218" s="136"/>
      <c r="BY218" s="136"/>
      <c r="BZ218" s="136"/>
      <c r="CA218" s="136"/>
      <c r="CB218" s="136"/>
      <c r="CC218" s="136"/>
      <c r="CD218" s="136"/>
      <c r="CE218" s="136"/>
      <c r="CF218" s="136"/>
      <c r="CG218" s="136"/>
      <c r="CH218" s="136"/>
      <c r="CI218" s="136"/>
      <c r="CK218" s="24"/>
      <c r="CL218" s="136"/>
      <c r="CM218" s="136"/>
      <c r="CN218" s="136"/>
      <c r="CO218" s="136"/>
      <c r="CP218" s="136"/>
      <c r="CQ218" s="136"/>
      <c r="CR218" s="136"/>
      <c r="CS218" s="136"/>
      <c r="CT218" s="136"/>
      <c r="CU218" s="136"/>
      <c r="CV218" s="136"/>
      <c r="CW218" s="136"/>
      <c r="CX218" s="136"/>
      <c r="CY218" s="136"/>
      <c r="CZ218" s="136"/>
    </row>
    <row r="219" spans="1:104" s="129" customFormat="1" ht="12.95" customHeight="1" x14ac:dyDescent="0.2">
      <c r="A219" s="206" t="s">
        <v>577</v>
      </c>
      <c r="B219" s="64"/>
      <c r="C219" s="208">
        <v>43982.773999999998</v>
      </c>
      <c r="D219" s="208"/>
      <c r="E219" s="129">
        <f>(C219-C$7)/C$8</f>
        <v>16686.016906127305</v>
      </c>
      <c r="F219" s="199">
        <f>ROUND(2*E219,0)/2</f>
        <v>16686</v>
      </c>
      <c r="G219" s="130">
        <f>C219-(C$7+F219*C$8)</f>
        <v>4.0126000021700747E-3</v>
      </c>
      <c r="I219" s="129">
        <f>G219</f>
        <v>4.0126000021700747E-3</v>
      </c>
      <c r="K219" s="199"/>
      <c r="O219" s="199"/>
      <c r="P219" s="199">
        <f>+D$11+D$12*F219+D$13*F219^2</f>
        <v>-6.6414300400930238E-3</v>
      </c>
      <c r="Q219" s="201">
        <f>+C219-15018.5</f>
        <v>28964.273999999998</v>
      </c>
      <c r="S219" s="131">
        <v>0.1</v>
      </c>
      <c r="U219" s="202">
        <f>+$C219-15018.5</f>
        <v>28964.273999999998</v>
      </c>
      <c r="Z219" s="24">
        <f>$F219</f>
        <v>16686</v>
      </c>
      <c r="AA219" s="136">
        <f>AB$3+AB$4*Z219+AB$5*Z219^2+AH219</f>
        <v>1.3652050410215338E-3</v>
      </c>
      <c r="AB219" s="136">
        <f>+$G219-AH219</f>
        <v>-3.9940350789444828E-3</v>
      </c>
      <c r="AC219" s="136">
        <f>IF(S219&gt;0,G219-AA219,-9999)</f>
        <v>2.6473949611485409E-3</v>
      </c>
      <c r="AD219" s="136"/>
      <c r="AE219" s="136">
        <f>+(G219-AA219)^2*$S219</f>
        <v>7.0087000803146852E-7</v>
      </c>
      <c r="AF219" s="24"/>
      <c r="AG219" s="203"/>
      <c r="AH219" s="24">
        <f>$AB$6*($AB$11/AI219*AJ219+$AB$12)</f>
        <v>8.0066350811145576E-3</v>
      </c>
      <c r="AI219" s="24">
        <f>1+$AB$7*COS(AL219)</f>
        <v>0.90613295759315804</v>
      </c>
      <c r="AJ219" s="24">
        <f>SIN(AL219+RADIANS($AB$9))</f>
        <v>0.96338242785589923</v>
      </c>
      <c r="AK219" s="24">
        <f>$AB$7*SIN(AL219)</f>
        <v>0.28493679711436382</v>
      </c>
      <c r="AL219" s="24">
        <f>2*ATAN(AM219)</f>
        <v>1.8890307691509085</v>
      </c>
      <c r="AM219" s="24">
        <f>SQRT((1+$AB$7)/(1-$AB$7))*TAN(AN219/2)</f>
        <v>1.3822961667136209</v>
      </c>
      <c r="AN219" s="136">
        <f>$AU219+$AB$7*SIN(AO219)</f>
        <v>1.585022248097127</v>
      </c>
      <c r="AO219" s="136">
        <f>$AU219+$AB$7*SIN(AP219)</f>
        <v>1.5850222480971368</v>
      </c>
      <c r="AP219" s="136">
        <f>$AU219+$AB$7*SIN(AQ219)</f>
        <v>1.5850222480948162</v>
      </c>
      <c r="AQ219" s="136">
        <f>$AU219+$AB$7*SIN(AR219)</f>
        <v>1.5850222486385981</v>
      </c>
      <c r="AR219" s="136">
        <f>$AU219+$AB$7*SIN(AS219)</f>
        <v>1.585022121217992</v>
      </c>
      <c r="AS219" s="136">
        <f>$AU219+$AB$7*SIN(AT219)</f>
        <v>1.5850519476648564</v>
      </c>
      <c r="AT219" s="136">
        <f>$AU219+$AB$7*SIN(AU219)</f>
        <v>1.5728882893397085</v>
      </c>
      <c r="AU219" s="136">
        <f>RADIANS($AB$9)+$AB$18*(F219-AB$15)</f>
        <v>1.2850526041107102</v>
      </c>
      <c r="AV219" s="136"/>
      <c r="AW219" s="24">
        <f t="shared" si="189"/>
        <v>16686</v>
      </c>
      <c r="AX219" s="136">
        <f t="shared" si="190"/>
        <v>1.3652050410215737E-3</v>
      </c>
      <c r="AY219" s="136">
        <f t="shared" si="191"/>
        <v>2.647394961148501E-3</v>
      </c>
      <c r="AZ219" s="136">
        <f t="shared" si="200"/>
        <v>2.647394961148501E-3</v>
      </c>
      <c r="BA219" s="136"/>
      <c r="BB219" s="136">
        <f t="shared" si="192"/>
        <v>1.8637848040307169E-7</v>
      </c>
      <c r="BC219" s="24"/>
      <c r="BD219" s="203"/>
      <c r="BE219" s="24">
        <f t="shared" si="193"/>
        <v>8.0066350811145975E-3</v>
      </c>
      <c r="BF219" s="24">
        <f t="shared" si="194"/>
        <v>0.90613295759315615</v>
      </c>
      <c r="BG219" s="24">
        <f t="shared" si="195"/>
        <v>0.96338242785590122</v>
      </c>
      <c r="BH219" s="24">
        <f t="shared" si="196"/>
        <v>0.28493679711436321</v>
      </c>
      <c r="BI219" s="24">
        <f t="shared" si="197"/>
        <v>1.8890307691509154</v>
      </c>
      <c r="BJ219" s="24">
        <f t="shared" si="198"/>
        <v>1.3822961667136311</v>
      </c>
      <c r="BK219" s="136">
        <f t="shared" si="188"/>
        <v>1.5850222480971343</v>
      </c>
      <c r="BL219" s="136">
        <f t="shared" si="188"/>
        <v>1.5850222480954168</v>
      </c>
      <c r="BM219" s="136">
        <f t="shared" si="188"/>
        <v>1.5850222484978655</v>
      </c>
      <c r="BN219" s="136">
        <f t="shared" si="188"/>
        <v>1.5850221541949729</v>
      </c>
      <c r="BO219" s="136">
        <f t="shared" si="188"/>
        <v>1.5850442344449764</v>
      </c>
      <c r="BP219" s="136">
        <f t="shared" si="188"/>
        <v>1.563326518831502</v>
      </c>
      <c r="BQ219" s="136">
        <f t="shared" si="188"/>
        <v>1.1878820155322876</v>
      </c>
      <c r="BR219" s="136">
        <f t="shared" si="199"/>
        <v>-2.8117417619949352</v>
      </c>
      <c r="BS219" s="136"/>
      <c r="BT219" s="24"/>
      <c r="BU219" s="136"/>
      <c r="BV219" s="136"/>
      <c r="BW219" s="136"/>
      <c r="BX219" s="136"/>
      <c r="BY219" s="136"/>
      <c r="BZ219" s="136"/>
      <c r="CA219" s="136"/>
      <c r="CB219" s="136"/>
      <c r="CC219" s="136"/>
      <c r="CD219" s="136"/>
      <c r="CE219" s="136"/>
      <c r="CF219" s="136"/>
      <c r="CG219" s="136"/>
      <c r="CH219" s="136"/>
      <c r="CI219" s="136"/>
      <c r="CK219" s="24"/>
      <c r="CL219" s="136"/>
      <c r="CM219" s="136"/>
      <c r="CN219" s="136"/>
      <c r="CO219" s="136"/>
      <c r="CP219" s="136"/>
      <c r="CQ219" s="136"/>
      <c r="CR219" s="136"/>
      <c r="CS219" s="136"/>
      <c r="CT219" s="136"/>
      <c r="CU219" s="136"/>
      <c r="CV219" s="136"/>
      <c r="CW219" s="136"/>
      <c r="CX219" s="136"/>
      <c r="CY219" s="136"/>
      <c r="CZ219" s="136"/>
    </row>
    <row r="220" spans="1:104" s="129" customFormat="1" ht="12.95" customHeight="1" x14ac:dyDescent="0.2">
      <c r="A220" s="206" t="s">
        <v>493</v>
      </c>
      <c r="B220" s="207" t="s">
        <v>646</v>
      </c>
      <c r="C220" s="208">
        <v>43983.364999999998</v>
      </c>
      <c r="D220" s="208"/>
      <c r="E220" s="129">
        <f>(C220-C$7)/C$8</f>
        <v>16688.506942820586</v>
      </c>
      <c r="F220" s="199">
        <f>ROUND(2*E220,0)/2</f>
        <v>16688.5</v>
      </c>
      <c r="G220" s="130">
        <f>C220-(C$7+F220*C$8)</f>
        <v>1.647850003791973E-3</v>
      </c>
      <c r="I220" s="129">
        <f>G220</f>
        <v>1.647850003791973E-3</v>
      </c>
      <c r="K220" s="199"/>
      <c r="O220" s="199"/>
      <c r="P220" s="199">
        <f>+D$11+D$12*F220+D$13*F220^2</f>
        <v>-6.6433038050930267E-3</v>
      </c>
      <c r="Q220" s="201">
        <f>+C220-15018.5</f>
        <v>28964.864999999998</v>
      </c>
      <c r="S220" s="131">
        <v>0.1</v>
      </c>
      <c r="U220" s="202">
        <f>+$C220-15018.5</f>
        <v>28964.864999999998</v>
      </c>
      <c r="Z220" s="24">
        <f>$F220</f>
        <v>16688.5</v>
      </c>
      <c r="AA220" s="136">
        <f>AB$3+AB$4*Z220+AB$5*Z220^2+AH220</f>
        <v>1.3650557004525003E-3</v>
      </c>
      <c r="AB220" s="136">
        <f>+$G220-AH220</f>
        <v>-6.3605095017535539E-3</v>
      </c>
      <c r="AC220" s="136">
        <f>IF(S220&gt;0,G220-AA220,-9999)</f>
        <v>2.8279430333947274E-4</v>
      </c>
      <c r="AD220" s="136"/>
      <c r="AE220" s="136">
        <f>+(G220-AA220)^2*$S220</f>
        <v>7.9972618001257723E-9</v>
      </c>
      <c r="AF220" s="24"/>
      <c r="AG220" s="203"/>
      <c r="AH220" s="24">
        <f>$AB$6*($AB$11/AI220*AJ220+$AB$12)</f>
        <v>8.0083595055455269E-3</v>
      </c>
      <c r="AI220" s="24">
        <f>1+$AB$7*COS(AL220)</f>
        <v>0.90604727102731886</v>
      </c>
      <c r="AJ220" s="24">
        <f>SIN(AL220+RADIANS($AB$9))</f>
        <v>0.96346302102583858</v>
      </c>
      <c r="AK220" s="24">
        <f>$AB$7*SIN(AL220)</f>
        <v>0.28490855501122797</v>
      </c>
      <c r="AL220" s="24">
        <f>2*ATAN(AM220)</f>
        <v>1.8893315053589825</v>
      </c>
      <c r="AM220" s="24">
        <f>SQRT((1+$AB$7)/(1-$AB$7))*TAN(AN220/2)</f>
        <v>1.3827339405696535</v>
      </c>
      <c r="AN220" s="136">
        <f>$AU220+$AB$7*SIN(AO220)</f>
        <v>1.5853388656764102</v>
      </c>
      <c r="AO220" s="136">
        <f>$AU220+$AB$7*SIN(AP220)</f>
        <v>1.5853388656764216</v>
      </c>
      <c r="AP220" s="136">
        <f>$AU220+$AB$7*SIN(AQ220)</f>
        <v>1.5853388656738479</v>
      </c>
      <c r="AQ220" s="136">
        <f>$AU220+$AB$7*SIN(AR220)</f>
        <v>1.5853388662638264</v>
      </c>
      <c r="AR220" s="136">
        <f>$AU220+$AB$7*SIN(AS220)</f>
        <v>1.5853387310279075</v>
      </c>
      <c r="AS220" s="136">
        <f>$AU220+$AB$7*SIN(AT220)</f>
        <v>1.5853696972188964</v>
      </c>
      <c r="AT220" s="136">
        <f>$AU220+$AB$7*SIN(AU220)</f>
        <v>1.573233147743889</v>
      </c>
      <c r="AU220" s="136">
        <f>RADIANS($AB$9)+$AB$18*(F220-AB$15)</f>
        <v>1.2853705879329063</v>
      </c>
      <c r="AV220" s="136"/>
      <c r="AW220" s="24">
        <f t="shared" si="189"/>
        <v>16688.5</v>
      </c>
      <c r="AX220" s="136">
        <f t="shared" si="190"/>
        <v>1.3650557004525506E-3</v>
      </c>
      <c r="AY220" s="136">
        <f t="shared" si="191"/>
        <v>2.8279430333942243E-4</v>
      </c>
      <c r="AZ220" s="136">
        <f t="shared" si="200"/>
        <v>2.8279430333942243E-4</v>
      </c>
      <c r="BA220" s="136"/>
      <c r="BB220" s="136">
        <f t="shared" si="192"/>
        <v>1.8633770653380035E-7</v>
      </c>
      <c r="BC220" s="24"/>
      <c r="BD220" s="203"/>
      <c r="BE220" s="24">
        <f t="shared" si="193"/>
        <v>8.0083595055455772E-3</v>
      </c>
      <c r="BF220" s="24">
        <f t="shared" si="194"/>
        <v>0.90604727102731641</v>
      </c>
      <c r="BG220" s="24">
        <f t="shared" si="195"/>
        <v>0.96346302102584103</v>
      </c>
      <c r="BH220" s="24">
        <f t="shared" si="196"/>
        <v>0.28490855501122714</v>
      </c>
      <c r="BI220" s="24">
        <f t="shared" si="197"/>
        <v>1.8893315053589912</v>
      </c>
      <c r="BJ220" s="24">
        <f t="shared" si="198"/>
        <v>1.3827339405696659</v>
      </c>
      <c r="BK220" s="136">
        <f t="shared" si="188"/>
        <v>1.5853388656764191</v>
      </c>
      <c r="BL220" s="136">
        <f t="shared" si="188"/>
        <v>1.5853388656744094</v>
      </c>
      <c r="BM220" s="136">
        <f t="shared" si="188"/>
        <v>1.5853388661350869</v>
      </c>
      <c r="BN220" s="136">
        <f t="shared" si="188"/>
        <v>1.5853387605378688</v>
      </c>
      <c r="BO220" s="136">
        <f t="shared" si="188"/>
        <v>1.585362945670858</v>
      </c>
      <c r="BP220" s="136">
        <f t="shared" si="188"/>
        <v>1.5636584958941455</v>
      </c>
      <c r="BQ220" s="136">
        <f t="shared" si="188"/>
        <v>1.1880068768962491</v>
      </c>
      <c r="BR220" s="136">
        <f t="shared" si="199"/>
        <v>-2.8110612600012823</v>
      </c>
      <c r="BS220" s="136"/>
      <c r="BT220" s="24"/>
      <c r="BU220" s="136"/>
      <c r="BV220" s="136"/>
      <c r="BW220" s="136"/>
      <c r="BX220" s="136"/>
      <c r="BY220" s="136"/>
      <c r="BZ220" s="136"/>
      <c r="CA220" s="136"/>
      <c r="CB220" s="136"/>
      <c r="CC220" s="136"/>
      <c r="CD220" s="136"/>
      <c r="CE220" s="136"/>
      <c r="CF220" s="136"/>
      <c r="CG220" s="136"/>
      <c r="CH220" s="136"/>
      <c r="CI220" s="136"/>
      <c r="CK220" s="24"/>
      <c r="CL220" s="136"/>
      <c r="CM220" s="136"/>
      <c r="CN220" s="136"/>
      <c r="CO220" s="136"/>
      <c r="CP220" s="136"/>
      <c r="CQ220" s="136"/>
      <c r="CR220" s="136"/>
      <c r="CS220" s="136"/>
      <c r="CT220" s="136"/>
      <c r="CU220" s="136"/>
      <c r="CV220" s="136"/>
      <c r="CW220" s="136"/>
      <c r="CX220" s="136"/>
      <c r="CY220" s="136"/>
      <c r="CZ220" s="136"/>
    </row>
    <row r="221" spans="1:104" s="129" customFormat="1" ht="12.95" customHeight="1" x14ac:dyDescent="0.2">
      <c r="A221" s="206" t="s">
        <v>493</v>
      </c>
      <c r="B221" s="207"/>
      <c r="C221" s="208">
        <v>44008.404999999999</v>
      </c>
      <c r="D221" s="208"/>
      <c r="E221" s="129">
        <f>(C221-C$7)/C$8</f>
        <v>16794.006974630705</v>
      </c>
      <c r="F221" s="199">
        <f>ROUND(2*E221,0)/2</f>
        <v>16794</v>
      </c>
      <c r="G221" s="130">
        <f>C221-(C$7+F221*C$8)</f>
        <v>1.655400003073737E-3</v>
      </c>
      <c r="I221" s="129">
        <f>G221</f>
        <v>1.655400003073737E-3</v>
      </c>
      <c r="O221" s="199"/>
      <c r="P221" s="199">
        <f>+D$11+D$12*F221+D$13*F221^2</f>
        <v>-6.7222399600930256E-3</v>
      </c>
      <c r="Q221" s="201">
        <f>+C221-15018.5</f>
        <v>28989.904999999999</v>
      </c>
      <c r="S221" s="131">
        <v>0.1</v>
      </c>
      <c r="U221" s="202">
        <f>+$C221-15018.5</f>
        <v>28989.904999999999</v>
      </c>
      <c r="Z221" s="24">
        <f>$F221</f>
        <v>16794</v>
      </c>
      <c r="AA221" s="136">
        <f>AB$3+AB$4*Z221+AB$5*Z221^2+AH221</f>
        <v>1.3580112413110745E-3</v>
      </c>
      <c r="AB221" s="136">
        <f>+$G221-AH221</f>
        <v>-6.4248511983303631E-3</v>
      </c>
      <c r="AC221" s="136">
        <f>IF(S221&gt;0,G221-AA221,-9999)</f>
        <v>2.9738876176266249E-4</v>
      </c>
      <c r="AD221" s="136"/>
      <c r="AE221" s="136">
        <f>+(G221-AA221)^2*$S221</f>
        <v>8.8440075622729644E-9</v>
      </c>
      <c r="AF221" s="24"/>
      <c r="AG221" s="203"/>
      <c r="AH221" s="24">
        <f>$AB$6*($AB$11/AI221*AJ221+$AB$12)</f>
        <v>8.0802512014041001E-3</v>
      </c>
      <c r="AI221" s="24">
        <f>1+$AB$7*COS(AL221)</f>
        <v>0.90245376919668163</v>
      </c>
      <c r="AJ221" s="24">
        <f>SIN(AL221+RADIANS($AB$9))</f>
        <v>0.96677135378690138</v>
      </c>
      <c r="AK221" s="24">
        <f>$AB$7*SIN(AL221)</f>
        <v>0.28369831310049365</v>
      </c>
      <c r="AL221" s="24">
        <f>2*ATAN(AM221)</f>
        <v>1.9019710079448249</v>
      </c>
      <c r="AM221" s="24">
        <f>SQRT((1+$AB$7)/(1-$AB$7))*TAN(AN221/2)</f>
        <v>1.4012992409387246</v>
      </c>
      <c r="AN221" s="136">
        <f>$AU221+$AB$7*SIN(AO221)</f>
        <v>1.5986729468858976</v>
      </c>
      <c r="AO221" s="136">
        <f>$AU221+$AB$7*SIN(AP221)</f>
        <v>1.5986729468862599</v>
      </c>
      <c r="AP221" s="136">
        <f>$AU221+$AB$7*SIN(AQ221)</f>
        <v>1.5986729468429313</v>
      </c>
      <c r="AQ221" s="136">
        <f>$AU221+$AB$7*SIN(AR221)</f>
        <v>1.5986729520245819</v>
      </c>
      <c r="AR221" s="136">
        <f>$AU221+$AB$7*SIN(AS221)</f>
        <v>1.5986723323442051</v>
      </c>
      <c r="AS221" s="136">
        <f>$AU221+$AB$7*SIN(AT221)</f>
        <v>1.5987463433316982</v>
      </c>
      <c r="AT221" s="136">
        <f>$AU221+$AB$7*SIN(AU221)</f>
        <v>1.5877596073136215</v>
      </c>
      <c r="AU221" s="136">
        <f>RADIANS($AB$9)+$AB$18*(F221-AB$15)</f>
        <v>1.2987895052295801</v>
      </c>
      <c r="AV221" s="136"/>
      <c r="AW221" s="24">
        <f t="shared" si="189"/>
        <v>16794</v>
      </c>
      <c r="AX221" s="136">
        <f t="shared" si="190"/>
        <v>1.3580112413139542E-3</v>
      </c>
      <c r="AY221" s="136">
        <f t="shared" si="191"/>
        <v>2.9738876175978285E-4</v>
      </c>
      <c r="AZ221" s="136">
        <f t="shared" si="200"/>
        <v>2.9738876175978285E-4</v>
      </c>
      <c r="BA221" s="136"/>
      <c r="BB221" s="136">
        <f t="shared" si="192"/>
        <v>1.8441945315350668E-7</v>
      </c>
      <c r="BC221" s="24"/>
      <c r="BD221" s="203"/>
      <c r="BE221" s="24">
        <f t="shared" si="193"/>
        <v>8.0802512014069797E-3</v>
      </c>
      <c r="BF221" s="24">
        <f t="shared" si="194"/>
        <v>0.90245376919653686</v>
      </c>
      <c r="BG221" s="24">
        <f t="shared" si="195"/>
        <v>0.96677135378703194</v>
      </c>
      <c r="BH221" s="24">
        <f t="shared" si="196"/>
        <v>0.28369831310044386</v>
      </c>
      <c r="BI221" s="24">
        <f t="shared" si="197"/>
        <v>1.9019710079453351</v>
      </c>
      <c r="BJ221" s="24">
        <f t="shared" si="198"/>
        <v>1.4012992409394809</v>
      </c>
      <c r="BK221" s="136">
        <f t="shared" ref="BK221:BQ230" si="201">$AU221+$AB$7*SIN(BL221)</f>
        <v>1.5986729468864369</v>
      </c>
      <c r="BL221" s="136">
        <f t="shared" si="201"/>
        <v>1.5986729468217691</v>
      </c>
      <c r="BM221" s="136">
        <f t="shared" si="201"/>
        <v>1.5986729545553833</v>
      </c>
      <c r="BN221" s="136">
        <f t="shared" si="201"/>
        <v>1.5986720296773598</v>
      </c>
      <c r="BO221" s="136">
        <f t="shared" si="201"/>
        <v>1.5987824209571277</v>
      </c>
      <c r="BP221" s="136">
        <f t="shared" si="201"/>
        <v>1.5776686385525232</v>
      </c>
      <c r="BQ221" s="136">
        <f t="shared" si="201"/>
        <v>1.1933182411805041</v>
      </c>
      <c r="BR221" s="136">
        <f t="shared" si="199"/>
        <v>-2.7823440758690845</v>
      </c>
      <c r="BS221" s="136"/>
      <c r="BT221" s="24"/>
      <c r="BU221" s="136"/>
      <c r="BV221" s="136"/>
      <c r="BW221" s="136"/>
      <c r="BX221" s="136"/>
      <c r="BY221" s="136"/>
      <c r="BZ221" s="136"/>
      <c r="CA221" s="136"/>
      <c r="CB221" s="136"/>
      <c r="CC221" s="136"/>
      <c r="CD221" s="136"/>
      <c r="CE221" s="136"/>
      <c r="CF221" s="136"/>
      <c r="CG221" s="136"/>
      <c r="CH221" s="136"/>
      <c r="CI221" s="136"/>
      <c r="CK221" s="24"/>
      <c r="CL221" s="136"/>
      <c r="CM221" s="136"/>
      <c r="CN221" s="136"/>
      <c r="CO221" s="136"/>
      <c r="CP221" s="136"/>
      <c r="CQ221" s="136"/>
      <c r="CR221" s="136"/>
      <c r="CS221" s="136"/>
      <c r="CT221" s="136"/>
      <c r="CU221" s="136"/>
      <c r="CV221" s="136"/>
      <c r="CW221" s="136"/>
      <c r="CX221" s="136"/>
      <c r="CY221" s="136"/>
      <c r="CZ221" s="136"/>
    </row>
    <row r="222" spans="1:104" s="129" customFormat="1" ht="12.95" customHeight="1" x14ac:dyDescent="0.2">
      <c r="A222" s="206" t="s">
        <v>493</v>
      </c>
      <c r="B222" s="207" t="s">
        <v>646</v>
      </c>
      <c r="C222" s="208">
        <v>44010.423999999999</v>
      </c>
      <c r="D222" s="208"/>
      <c r="E222" s="129">
        <f>(C222-C$7)/C$8</f>
        <v>16802.513546684404</v>
      </c>
      <c r="F222" s="199">
        <f>ROUND(2*E222,0)/2</f>
        <v>16802.5</v>
      </c>
      <c r="G222" s="130">
        <f>C222-(C$7+F222*C$8)</f>
        <v>3.2152499989024363E-3</v>
      </c>
      <c r="I222" s="129">
        <f>G222</f>
        <v>3.2152499989024363E-3</v>
      </c>
      <c r="O222" s="199"/>
      <c r="P222" s="199">
        <f>+D$11+D$12*F222+D$13*F222^2</f>
        <v>-6.7285881170930251E-3</v>
      </c>
      <c r="Q222" s="201">
        <f>+C222-15018.5</f>
        <v>28991.923999999999</v>
      </c>
      <c r="S222" s="131">
        <v>0.1</v>
      </c>
      <c r="U222" s="202">
        <f>+$C222-15018.5</f>
        <v>28991.923999999999</v>
      </c>
      <c r="Z222" s="24">
        <f>$F222</f>
        <v>16802.5</v>
      </c>
      <c r="AA222" s="136">
        <f>AB$3+AB$4*Z222+AB$5*Z222^2+AH222</f>
        <v>1.357380674947747E-3</v>
      </c>
      <c r="AB222" s="136">
        <f>+$G222-AH222</f>
        <v>-4.8707187931383358E-3</v>
      </c>
      <c r="AC222" s="136">
        <f>IF(S222&gt;0,G222-AA222,-9999)</f>
        <v>1.8578693239546893E-3</v>
      </c>
      <c r="AD222" s="136"/>
      <c r="AE222" s="136">
        <f>+(G222-AA222)^2*$S222</f>
        <v>3.4516784248918542E-7</v>
      </c>
      <c r="AF222" s="24"/>
      <c r="AG222" s="203"/>
      <c r="AH222" s="24">
        <f>$AB$6*($AB$11/AI222*AJ222+$AB$12)</f>
        <v>8.0859687920407722E-3</v>
      </c>
      <c r="AI222" s="24">
        <f>1+$AB$7*COS(AL222)</f>
        <v>0.90216615236190068</v>
      </c>
      <c r="AJ222" s="24">
        <f>SIN(AL222+RADIANS($AB$9))</f>
        <v>0.96703007559949228</v>
      </c>
      <c r="AK222" s="24">
        <f>$AB$7*SIN(AL222)</f>
        <v>0.28359925644529671</v>
      </c>
      <c r="AL222" s="24">
        <f>2*ATAN(AM222)</f>
        <v>1.9029849971652189</v>
      </c>
      <c r="AM222" s="24">
        <f>SQRT((1+$AB$7)/(1-$AB$7))*TAN(AN222/2)</f>
        <v>1.402802858599304</v>
      </c>
      <c r="AN222" s="136">
        <f>$AU222+$AB$7*SIN(AO222)</f>
        <v>1.5997449555374208</v>
      </c>
      <c r="AO222" s="136">
        <f>$AU222+$AB$7*SIN(AP222)</f>
        <v>1.5997449555378593</v>
      </c>
      <c r="AP222" s="136">
        <f>$AU222+$AB$7*SIN(AQ222)</f>
        <v>1.5997449554873477</v>
      </c>
      <c r="AQ222" s="136">
        <f>$AU222+$AB$7*SIN(AR222)</f>
        <v>1.5997449613043788</v>
      </c>
      <c r="AR222" s="136">
        <f>$AU222+$AB$7*SIN(AS222)</f>
        <v>1.5997442913924429</v>
      </c>
      <c r="AS222" s="136">
        <f>$AU222+$AB$7*SIN(AT222)</f>
        <v>1.5998213394458571</v>
      </c>
      <c r="AT222" s="136">
        <f>$AU222+$AB$7*SIN(AU222)</f>
        <v>1.5889277231580021</v>
      </c>
      <c r="AU222" s="136">
        <f>RADIANS($AB$9)+$AB$18*(F222-AB$15)</f>
        <v>1.2998706502250466</v>
      </c>
      <c r="AV222" s="136"/>
      <c r="AW222" s="24">
        <f t="shared" si="189"/>
        <v>16802.5</v>
      </c>
      <c r="AX222" s="136">
        <f t="shared" si="190"/>
        <v>1.3573806749512893E-3</v>
      </c>
      <c r="AY222" s="136">
        <f t="shared" si="191"/>
        <v>1.857869323951147E-3</v>
      </c>
      <c r="AZ222" s="136">
        <f t="shared" si="200"/>
        <v>1.857869323951147E-3</v>
      </c>
      <c r="BA222" s="136"/>
      <c r="BB222" s="136">
        <f t="shared" si="192"/>
        <v>1.8424822967312179E-7</v>
      </c>
      <c r="BC222" s="24"/>
      <c r="BD222" s="203"/>
      <c r="BE222" s="24">
        <f t="shared" si="193"/>
        <v>8.0859687920443145E-3</v>
      </c>
      <c r="BF222" s="24">
        <f t="shared" si="194"/>
        <v>0.90216615236172237</v>
      </c>
      <c r="BG222" s="24">
        <f t="shared" si="195"/>
        <v>0.96703007559965237</v>
      </c>
      <c r="BH222" s="24">
        <f t="shared" si="196"/>
        <v>0.28359925644523515</v>
      </c>
      <c r="BI222" s="24">
        <f t="shared" si="197"/>
        <v>1.9029849971658477</v>
      </c>
      <c r="BJ222" s="24">
        <f t="shared" si="198"/>
        <v>1.4028028586002372</v>
      </c>
      <c r="BK222" s="136">
        <f t="shared" si="201"/>
        <v>1.5997449555380858</v>
      </c>
      <c r="BL222" s="136">
        <f t="shared" si="201"/>
        <v>1.5997449554612639</v>
      </c>
      <c r="BM222" s="136">
        <f t="shared" si="201"/>
        <v>1.59974496430827</v>
      </c>
      <c r="BN222" s="136">
        <f t="shared" si="201"/>
        <v>1.5997439454465558</v>
      </c>
      <c r="BO222" s="136">
        <f t="shared" si="201"/>
        <v>1.5998610474989046</v>
      </c>
      <c r="BP222" s="136">
        <f t="shared" si="201"/>
        <v>1.578797483949292</v>
      </c>
      <c r="BQ222" s="136">
        <f t="shared" si="201"/>
        <v>1.1937498682618963</v>
      </c>
      <c r="BR222" s="136">
        <f t="shared" si="199"/>
        <v>-2.7800303690906611</v>
      </c>
      <c r="BS222" s="136"/>
      <c r="BT222" s="24"/>
      <c r="BU222" s="136"/>
      <c r="BV222" s="136"/>
      <c r="BW222" s="136"/>
      <c r="BX222" s="136"/>
      <c r="BY222" s="136"/>
      <c r="BZ222" s="136"/>
      <c r="CA222" s="136"/>
      <c r="CB222" s="136"/>
      <c r="CC222" s="136"/>
      <c r="CD222" s="136"/>
      <c r="CE222" s="136"/>
      <c r="CF222" s="136"/>
      <c r="CG222" s="136"/>
      <c r="CH222" s="136"/>
      <c r="CI222" s="136"/>
      <c r="CK222" s="24"/>
      <c r="CL222" s="136"/>
      <c r="CM222" s="136"/>
      <c r="CN222" s="136"/>
      <c r="CO222" s="136"/>
      <c r="CP222" s="136"/>
      <c r="CQ222" s="136"/>
      <c r="CR222" s="136"/>
      <c r="CS222" s="136"/>
      <c r="CT222" s="136"/>
      <c r="CU222" s="136"/>
      <c r="CV222" s="136"/>
      <c r="CW222" s="136"/>
      <c r="CX222" s="136"/>
      <c r="CY222" s="136"/>
      <c r="CZ222" s="136"/>
    </row>
    <row r="223" spans="1:104" s="129" customFormat="1" ht="12.95" customHeight="1" x14ac:dyDescent="0.2">
      <c r="A223" s="206" t="s">
        <v>493</v>
      </c>
      <c r="B223" s="207"/>
      <c r="C223" s="208">
        <v>44017.421000000002</v>
      </c>
      <c r="D223" s="208"/>
      <c r="E223" s="129">
        <f>(C223-C$7)/C$8</f>
        <v>16831.99372729845</v>
      </c>
      <c r="F223" s="199">
        <f>ROUND(2*E223,0)/2</f>
        <v>16832</v>
      </c>
      <c r="G223" s="130">
        <f>C223-(C$7+F223*C$8)</f>
        <v>-1.4887999932398088E-3</v>
      </c>
      <c r="I223" s="129">
        <f>G223</f>
        <v>-1.4887999932398088E-3</v>
      </c>
      <c r="O223" s="199"/>
      <c r="P223" s="199">
        <f>+D$11+D$12*F223+D$13*F223^2</f>
        <v>-6.7506065040930253E-3</v>
      </c>
      <c r="Q223" s="201">
        <f>+C223-15018.5</f>
        <v>28998.921000000002</v>
      </c>
      <c r="S223" s="131">
        <v>0.1</v>
      </c>
      <c r="U223" s="202">
        <f>+$C223-15018.5</f>
        <v>28998.921000000002</v>
      </c>
      <c r="Z223" s="24">
        <f>$F223</f>
        <v>16832</v>
      </c>
      <c r="AA223" s="136">
        <f>AB$3+AB$4*Z223+AB$5*Z223^2+AH223</f>
        <v>1.3551195312432561E-3</v>
      </c>
      <c r="AB223" s="136">
        <f>+$G223-AH223</f>
        <v>-9.5945260285760902E-3</v>
      </c>
      <c r="AC223" s="136">
        <f>IF(S223&gt;0,G223-AA223,-9999)</f>
        <v>-2.8439195244830649E-3</v>
      </c>
      <c r="AD223" s="136"/>
      <c r="AE223" s="136">
        <f>+(G223-AA223)^2*$S223</f>
        <v>8.0878782617359822E-7</v>
      </c>
      <c r="AF223" s="24"/>
      <c r="AG223" s="203"/>
      <c r="AH223" s="24">
        <f>$AB$6*($AB$11/AI223*AJ223+$AB$12)</f>
        <v>8.1057260353362814E-3</v>
      </c>
      <c r="AI223" s="24">
        <f>1+$AB$7*COS(AL223)</f>
        <v>0.90117015303204351</v>
      </c>
      <c r="AJ223" s="24">
        <f>SIN(AL223+RADIANS($AB$9))</f>
        <v>0.96791901955298498</v>
      </c>
      <c r="AK223" s="24">
        <f>$AB$7*SIN(AL223)</f>
        <v>0.28325370491538193</v>
      </c>
      <c r="AL223" s="24">
        <f>2*ATAN(AM223)</f>
        <v>1.9064991300101426</v>
      </c>
      <c r="AM223" s="24">
        <f>SQRT((1+$AB$7)/(1-$AB$7))*TAN(AN223/2)</f>
        <v>1.4080304689645677</v>
      </c>
      <c r="AN223" s="136">
        <f>$AU223+$AB$7*SIN(AO223)</f>
        <v>1.6034628087041518</v>
      </c>
      <c r="AO223" s="136">
        <f>$AU223+$AB$7*SIN(AP223)</f>
        <v>1.6034628087049554</v>
      </c>
      <c r="AP223" s="136">
        <f>$AU223+$AB$7*SIN(AQ223)</f>
        <v>1.6034628086229279</v>
      </c>
      <c r="AQ223" s="136">
        <f>$AU223+$AB$7*SIN(AR223)</f>
        <v>1.6034628169946199</v>
      </c>
      <c r="AR223" s="136">
        <f>$AU223+$AB$7*SIN(AS223)</f>
        <v>1.6034619625725934</v>
      </c>
      <c r="AS223" s="136">
        <f>$AU223+$AB$7*SIN(AT223)</f>
        <v>1.6035490507036361</v>
      </c>
      <c r="AT223" s="136">
        <f>$AU223+$AB$7*SIN(AU223)</f>
        <v>1.5929791504850463</v>
      </c>
      <c r="AU223" s="136">
        <f>RADIANS($AB$9)+$AB$18*(F223-AB$15)</f>
        <v>1.3036228593269605</v>
      </c>
      <c r="AV223" s="136"/>
      <c r="AW223" s="24">
        <f t="shared" si="189"/>
        <v>16832</v>
      </c>
      <c r="AX223" s="136">
        <f t="shared" si="190"/>
        <v>1.3551195312500926E-3</v>
      </c>
      <c r="AY223" s="136">
        <f t="shared" si="191"/>
        <v>-2.8439195244899015E-3</v>
      </c>
      <c r="AZ223" s="136">
        <f t="shared" si="200"/>
        <v>-2.8439195244899015E-3</v>
      </c>
      <c r="BA223" s="136"/>
      <c r="BB223" s="136">
        <f t="shared" si="192"/>
        <v>1.8363489439754708E-7</v>
      </c>
      <c r="BC223" s="24"/>
      <c r="BD223" s="203"/>
      <c r="BE223" s="24">
        <f t="shared" si="193"/>
        <v>8.1057260353431179E-3</v>
      </c>
      <c r="BF223" s="24">
        <f t="shared" si="194"/>
        <v>0.90117015303169845</v>
      </c>
      <c r="BG223" s="24">
        <f t="shared" si="195"/>
        <v>0.96791901955329118</v>
      </c>
      <c r="BH223" s="24">
        <f t="shared" si="196"/>
        <v>0.28325370491526164</v>
      </c>
      <c r="BI223" s="24">
        <f t="shared" si="197"/>
        <v>1.9064991300113605</v>
      </c>
      <c r="BJ223" s="24">
        <f t="shared" si="198"/>
        <v>1.4080304689663838</v>
      </c>
      <c r="BK223" s="136">
        <f t="shared" si="201"/>
        <v>1.603462808705441</v>
      </c>
      <c r="BL223" s="136">
        <f t="shared" si="201"/>
        <v>1.6034628085733746</v>
      </c>
      <c r="BM223" s="136">
        <f t="shared" si="201"/>
        <v>1.6034628220520009</v>
      </c>
      <c r="BN223" s="136">
        <f t="shared" si="201"/>
        <v>1.6034614464011665</v>
      </c>
      <c r="BO223" s="136">
        <f t="shared" si="201"/>
        <v>1.6036015501990288</v>
      </c>
      <c r="BP223" s="136">
        <f t="shared" si="201"/>
        <v>1.5827153256909616</v>
      </c>
      <c r="BQ223" s="136">
        <f t="shared" si="201"/>
        <v>1.1952522974375916</v>
      </c>
      <c r="BR223" s="136">
        <f t="shared" si="199"/>
        <v>-2.7720004455655447</v>
      </c>
      <c r="BS223" s="136"/>
      <c r="BT223" s="24"/>
      <c r="BU223" s="136"/>
      <c r="BV223" s="136"/>
      <c r="BW223" s="136"/>
      <c r="BX223" s="136"/>
      <c r="BY223" s="136"/>
      <c r="BZ223" s="136"/>
      <c r="CA223" s="136"/>
      <c r="CB223" s="136"/>
      <c r="CC223" s="136"/>
      <c r="CD223" s="136"/>
      <c r="CE223" s="136"/>
      <c r="CF223" s="136"/>
      <c r="CG223" s="136"/>
      <c r="CH223" s="136"/>
      <c r="CI223" s="136"/>
      <c r="CK223" s="24"/>
      <c r="CL223" s="136"/>
      <c r="CM223" s="136"/>
      <c r="CN223" s="136"/>
      <c r="CO223" s="136"/>
      <c r="CP223" s="136"/>
      <c r="CQ223" s="136"/>
      <c r="CR223" s="136"/>
      <c r="CS223" s="136"/>
      <c r="CT223" s="136"/>
      <c r="CU223" s="136"/>
      <c r="CV223" s="136"/>
      <c r="CW223" s="136"/>
      <c r="CX223" s="136"/>
      <c r="CY223" s="136"/>
      <c r="CZ223" s="136"/>
    </row>
    <row r="224" spans="1:104" s="129" customFormat="1" ht="12.95" customHeight="1" x14ac:dyDescent="0.2">
      <c r="A224" s="206" t="s">
        <v>494</v>
      </c>
      <c r="B224" s="207" t="s">
        <v>646</v>
      </c>
      <c r="C224" s="208">
        <v>44039.38</v>
      </c>
      <c r="D224" s="208"/>
      <c r="E224" s="129">
        <f>(C224-C$7)/C$8</f>
        <v>16924.512704875036</v>
      </c>
      <c r="F224" s="199">
        <f>ROUND(2*E224,0)/2</f>
        <v>16924.5</v>
      </c>
      <c r="G224" s="130">
        <f>C224-(C$7+F224*C$8)</f>
        <v>3.0154499982018024E-3</v>
      </c>
      <c r="O224" s="199"/>
      <c r="P224" s="199">
        <f>+D$11+D$12*F224+D$13*F224^2</f>
        <v>-6.8195117890930239E-3</v>
      </c>
      <c r="Q224" s="201">
        <f>+C224-15018.5</f>
        <v>29020.879999999997</v>
      </c>
      <c r="R224" s="129">
        <f>C224-(C$7+F224*C$8)</f>
        <v>3.0154499982018024E-3</v>
      </c>
      <c r="S224" s="131"/>
      <c r="U224" s="202">
        <f>+$C224-15018.5</f>
        <v>29020.879999999997</v>
      </c>
      <c r="Z224" s="24">
        <f>$F224</f>
        <v>16924.5</v>
      </c>
      <c r="AA224" s="136">
        <f>AB$3+AB$4*Z224+AB$5*Z224^2+AH224</f>
        <v>1.347299222301368E-3</v>
      </c>
      <c r="AB224" s="136"/>
      <c r="AC224" s="136">
        <f>IF(S224&gt;0,G224-AA224,-9999)</f>
        <v>-9999</v>
      </c>
      <c r="AD224" s="136"/>
      <c r="AE224" s="136">
        <f>+(G224-AA224)^2*$S224</f>
        <v>0</v>
      </c>
      <c r="AF224" s="24"/>
      <c r="AG224" s="203"/>
      <c r="AH224" s="24">
        <f>$AB$6*($AB$11/AI224*AJ224+$AB$12)</f>
        <v>8.1668110113943919E-3</v>
      </c>
      <c r="AI224" s="24">
        <f>1+$AB$7*COS(AL224)</f>
        <v>0.89806919901650606</v>
      </c>
      <c r="AJ224" s="24">
        <f>SIN(AL224+RADIANS($AB$9))</f>
        <v>0.97061679114619726</v>
      </c>
      <c r="AK224" s="24">
        <f>$AB$7*SIN(AL224)</f>
        <v>0.28215263920591516</v>
      </c>
      <c r="AL224" s="24">
        <f>2*ATAN(AM224)</f>
        <v>1.9174679596199213</v>
      </c>
      <c r="AM224" s="24">
        <f>SQRT((1+$AB$7)/(1-$AB$7))*TAN(AN224/2)</f>
        <v>1.4245154754344318</v>
      </c>
      <c r="AN224" s="136">
        <f>$AU224+$AB$7*SIN(AO224)</f>
        <v>1.6150939667411279</v>
      </c>
      <c r="AO224" s="136">
        <f>$AU224+$AB$7*SIN(AP224)</f>
        <v>1.6150939667446682</v>
      </c>
      <c r="AP224" s="136">
        <f>$AU224+$AB$7*SIN(AQ224)</f>
        <v>1.6150939664781763</v>
      </c>
      <c r="AQ224" s="136">
        <f>$AU224+$AB$7*SIN(AR224)</f>
        <v>1.6150939865378606</v>
      </c>
      <c r="AR224" s="136">
        <f>$AU224+$AB$7*SIN(AS224)</f>
        <v>1.6150924765568082</v>
      </c>
      <c r="AS224" s="136">
        <f>$AU224+$AB$7*SIN(AT224)</f>
        <v>1.6152059960718983</v>
      </c>
      <c r="AT224" s="136">
        <f>$AU224+$AB$7*SIN(AU224)</f>
        <v>1.6056563454496473</v>
      </c>
      <c r="AU224" s="136">
        <f>RADIANS($AB$9)+$AB$18*(F224-AB$15)</f>
        <v>1.3153882607482146</v>
      </c>
      <c r="AV224" s="136"/>
      <c r="AW224" s="24">
        <f t="shared" si="189"/>
        <v>16924.5</v>
      </c>
      <c r="AX224" s="136">
        <f t="shared" si="190"/>
        <v>1.3472992223351483E-3</v>
      </c>
      <c r="AY224" s="136">
        <f t="shared" si="191"/>
        <v>1.6681507758666541E-3</v>
      </c>
      <c r="AZ224" s="136">
        <f t="shared" si="200"/>
        <v>1.6681507758666541E-3</v>
      </c>
      <c r="BA224" s="136"/>
      <c r="BB224" s="136">
        <f t="shared" si="192"/>
        <v>0</v>
      </c>
      <c r="BC224" s="24"/>
      <c r="BD224" s="203"/>
      <c r="BE224" s="24">
        <f t="shared" si="193"/>
        <v>8.1668110114281722E-3</v>
      </c>
      <c r="BF224" s="24">
        <f t="shared" si="194"/>
        <v>0.89806919901478188</v>
      </c>
      <c r="BG224" s="24">
        <f t="shared" si="195"/>
        <v>0.97061679114766763</v>
      </c>
      <c r="BH224" s="24">
        <f t="shared" si="196"/>
        <v>0.28215263920529232</v>
      </c>
      <c r="BI224" s="24">
        <f t="shared" si="197"/>
        <v>1.917467959626032</v>
      </c>
      <c r="BJ224" s="24">
        <f t="shared" si="198"/>
        <v>1.4245154754436871</v>
      </c>
      <c r="BK224" s="136">
        <f t="shared" si="201"/>
        <v>1.6150939667476187</v>
      </c>
      <c r="BL224" s="136">
        <f t="shared" si="201"/>
        <v>1.6150939662560817</v>
      </c>
      <c r="BM224" s="136">
        <f t="shared" si="201"/>
        <v>1.615094003255608</v>
      </c>
      <c r="BN224" s="136">
        <f t="shared" si="201"/>
        <v>1.6150912180988084</v>
      </c>
      <c r="BO224" s="136">
        <f t="shared" si="201"/>
        <v>1.6153003851438141</v>
      </c>
      <c r="BP224" s="136">
        <f t="shared" si="201"/>
        <v>1.5950009950503257</v>
      </c>
      <c r="BQ224" s="136">
        <f t="shared" si="201"/>
        <v>1.2000092774241653</v>
      </c>
      <c r="BR224" s="136">
        <f t="shared" si="199"/>
        <v>-2.746821871800349</v>
      </c>
      <c r="BS224" s="136"/>
      <c r="BT224" s="24"/>
      <c r="BU224" s="136"/>
      <c r="BV224" s="136"/>
      <c r="BW224" s="136"/>
      <c r="BX224" s="136"/>
      <c r="BY224" s="136"/>
      <c r="BZ224" s="136"/>
      <c r="CA224" s="136"/>
      <c r="CB224" s="136"/>
      <c r="CC224" s="136"/>
      <c r="CD224" s="136"/>
      <c r="CE224" s="136"/>
      <c r="CF224" s="136"/>
      <c r="CG224" s="136"/>
      <c r="CH224" s="136"/>
      <c r="CI224" s="136"/>
      <c r="CK224" s="24"/>
      <c r="CL224" s="136"/>
      <c r="CM224" s="136"/>
      <c r="CN224" s="136"/>
      <c r="CO224" s="136"/>
      <c r="CP224" s="136"/>
      <c r="CQ224" s="136"/>
      <c r="CR224" s="136"/>
      <c r="CS224" s="136"/>
      <c r="CT224" s="136"/>
      <c r="CU224" s="136"/>
      <c r="CV224" s="136"/>
      <c r="CW224" s="136"/>
      <c r="CX224" s="136"/>
      <c r="CY224" s="136"/>
      <c r="CZ224" s="136"/>
    </row>
    <row r="225" spans="1:104" s="129" customFormat="1" ht="12.95" customHeight="1" x14ac:dyDescent="0.2">
      <c r="A225" s="206" t="s">
        <v>494</v>
      </c>
      <c r="B225" s="207"/>
      <c r="C225" s="208">
        <v>44046.381000000001</v>
      </c>
      <c r="D225" s="208"/>
      <c r="E225" s="129">
        <f>(C225-C$7)/C$8</f>
        <v>16954.009738529312</v>
      </c>
      <c r="F225" s="199">
        <f>ROUND(2*E225,0)/2</f>
        <v>16954</v>
      </c>
      <c r="G225" s="130">
        <f>C225-(C$7+F225*C$8)</f>
        <v>2.3114000068744645E-3</v>
      </c>
      <c r="O225" s="199"/>
      <c r="P225" s="199">
        <f>+D$11+D$12*F225+D$13*F225^2</f>
        <v>-6.8414438000930257E-3</v>
      </c>
      <c r="Q225" s="201">
        <f>+C225-15018.5</f>
        <v>29027.881000000001</v>
      </c>
      <c r="R225" s="129">
        <f>C225-(C$7+F225*C$8)</f>
        <v>2.3114000068744645E-3</v>
      </c>
      <c r="S225" s="131"/>
      <c r="U225" s="202">
        <f>+$C225-15018.5</f>
        <v>29027.881000000001</v>
      </c>
      <c r="Z225" s="24">
        <f>$F225</f>
        <v>16954</v>
      </c>
      <c r="AA225" s="136">
        <f>AB$3+AB$4*Z225+AB$5*Z225^2+AH225</f>
        <v>1.3445728959498252E-3</v>
      </c>
      <c r="AB225" s="136"/>
      <c r="AC225" s="136">
        <f>IF(S225&gt;0,G225-AA225,-9999)</f>
        <v>-9999</v>
      </c>
      <c r="AD225" s="136"/>
      <c r="AE225" s="136">
        <f>+(G225-AA225)^2*$S225</f>
        <v>0</v>
      </c>
      <c r="AF225" s="24"/>
      <c r="AG225" s="203"/>
      <c r="AH225" s="24">
        <f>$AB$6*($AB$11/AI225*AJ225+$AB$12)</f>
        <v>8.1860166960428509E-3</v>
      </c>
      <c r="AI225" s="24">
        <f>1+$AB$7*COS(AL225)</f>
        <v>0.89708727175901182</v>
      </c>
      <c r="AJ225" s="24">
        <f>SIN(AL225+RADIANS($AB$9))</f>
        <v>0.97144885805756431</v>
      </c>
      <c r="AK225" s="24">
        <f>$AB$7*SIN(AL225)</f>
        <v>0.28179597294141112</v>
      </c>
      <c r="AL225" s="24">
        <f>2*ATAN(AM225)</f>
        <v>1.9209502849384266</v>
      </c>
      <c r="AM225" s="24">
        <f>SQRT((1+$AB$7)/(1-$AB$7))*TAN(AN225/2)</f>
        <v>1.4298030026311224</v>
      </c>
      <c r="AN225" s="136">
        <f>$AU225+$AB$7*SIN(AO225)</f>
        <v>1.6187949559327119</v>
      </c>
      <c r="AO225" s="136">
        <f>$AU225+$AB$7*SIN(AP225)</f>
        <v>1.6187949559378836</v>
      </c>
      <c r="AP225" s="136">
        <f>$AU225+$AB$7*SIN(AQ225)</f>
        <v>1.6187949555785823</v>
      </c>
      <c r="AQ225" s="136">
        <f>$AU225+$AB$7*SIN(AR225)</f>
        <v>1.6187949805403556</v>
      </c>
      <c r="AR225" s="136">
        <f>$AU225+$AB$7*SIN(AS225)</f>
        <v>1.6187932463381429</v>
      </c>
      <c r="AS225" s="136">
        <f>$AU225+$AB$7*SIN(AT225)</f>
        <v>1.6189135803018881</v>
      </c>
      <c r="AT225" s="136">
        <f>$AU225+$AB$7*SIN(AU225)</f>
        <v>1.6096908982566913</v>
      </c>
      <c r="AU225" s="136">
        <f>RADIANS($AB$9)+$AB$18*(F225-AB$15)</f>
        <v>1.3191404698501277</v>
      </c>
      <c r="AV225" s="136"/>
      <c r="AW225" s="24">
        <f t="shared" si="189"/>
        <v>16954</v>
      </c>
      <c r="AX225" s="136">
        <f t="shared" si="190"/>
        <v>1.3445728960007151E-3</v>
      </c>
      <c r="AY225" s="136">
        <f t="shared" si="191"/>
        <v>9.6682711087374938E-4</v>
      </c>
      <c r="AZ225" s="136">
        <f t="shared" si="200"/>
        <v>9.6682711087374938E-4</v>
      </c>
      <c r="BA225" s="136"/>
      <c r="BB225" s="136">
        <f t="shared" si="192"/>
        <v>0</v>
      </c>
      <c r="BC225" s="24"/>
      <c r="BD225" s="203"/>
      <c r="BE225" s="24">
        <f t="shared" si="193"/>
        <v>8.1860166960937408E-3</v>
      </c>
      <c r="BF225" s="24">
        <f t="shared" si="194"/>
        <v>0.89708727175640546</v>
      </c>
      <c r="BG225" s="24">
        <f t="shared" si="195"/>
        <v>0.97144885805975856</v>
      </c>
      <c r="BH225" s="24">
        <f t="shared" si="196"/>
        <v>0.28179597294045927</v>
      </c>
      <c r="BI225" s="24">
        <f t="shared" si="197"/>
        <v>1.9209502849476758</v>
      </c>
      <c r="BJ225" s="24">
        <f t="shared" si="198"/>
        <v>1.4298030026452011</v>
      </c>
      <c r="BK225" s="136">
        <f t="shared" si="201"/>
        <v>1.6187949559425474</v>
      </c>
      <c r="BL225" s="136">
        <f t="shared" si="201"/>
        <v>1.6187949552545722</v>
      </c>
      <c r="BM225" s="136">
        <f t="shared" si="201"/>
        <v>1.6187950030503298</v>
      </c>
      <c r="BN225" s="136">
        <f t="shared" si="201"/>
        <v>1.6187916824193223</v>
      </c>
      <c r="BO225" s="136">
        <f t="shared" si="201"/>
        <v>1.6190218412441555</v>
      </c>
      <c r="BP225" s="136">
        <f t="shared" si="201"/>
        <v>1.5989194400636362</v>
      </c>
      <c r="BQ225" s="136">
        <f t="shared" si="201"/>
        <v>1.2015415402293879</v>
      </c>
      <c r="BR225" s="136">
        <f t="shared" si="199"/>
        <v>-2.7387919482752325</v>
      </c>
      <c r="BS225" s="136"/>
      <c r="BT225" s="24"/>
      <c r="BU225" s="136"/>
      <c r="BV225" s="136"/>
      <c r="BW225" s="136"/>
      <c r="BX225" s="136"/>
      <c r="BY225" s="136"/>
      <c r="BZ225" s="136"/>
      <c r="CA225" s="136"/>
      <c r="CB225" s="136"/>
      <c r="CC225" s="136"/>
      <c r="CD225" s="136"/>
      <c r="CE225" s="136"/>
      <c r="CF225" s="136"/>
      <c r="CG225" s="136"/>
      <c r="CH225" s="136"/>
      <c r="CI225" s="136"/>
      <c r="CK225" s="24"/>
      <c r="CL225" s="136"/>
      <c r="CM225" s="136"/>
      <c r="CN225" s="136"/>
      <c r="CO225" s="136"/>
      <c r="CP225" s="136"/>
      <c r="CQ225" s="136"/>
      <c r="CR225" s="136"/>
      <c r="CS225" s="136"/>
      <c r="CT225" s="136"/>
      <c r="CU225" s="136"/>
      <c r="CV225" s="136"/>
      <c r="CW225" s="136"/>
      <c r="CX225" s="136"/>
      <c r="CY225" s="136"/>
      <c r="CZ225" s="136"/>
    </row>
    <row r="226" spans="1:104" s="129" customFormat="1" ht="12.95" customHeight="1" x14ac:dyDescent="0.2">
      <c r="A226" s="206" t="s">
        <v>577</v>
      </c>
      <c r="B226" s="64"/>
      <c r="C226" s="208">
        <v>44238.872000000003</v>
      </c>
      <c r="D226" s="208"/>
      <c r="E226" s="129">
        <f>(C226-C$7)/C$8</f>
        <v>17765.024380029339</v>
      </c>
      <c r="F226" s="199">
        <f>ROUND(2*E226,0)/2</f>
        <v>17765</v>
      </c>
      <c r="G226" s="130">
        <f>C226-(C$7+F226*C$8)</f>
        <v>5.7865000053425319E-3</v>
      </c>
      <c r="O226" s="199"/>
      <c r="P226" s="199">
        <f>+D$11+D$12*F226+D$13*F226^2</f>
        <v>-7.4362084920930258E-3</v>
      </c>
      <c r="Q226" s="201">
        <f>+C226-15018.5</f>
        <v>29220.372000000003</v>
      </c>
      <c r="R226" s="129">
        <f>C226-(C$7+F226*C$8)</f>
        <v>5.7865000053425319E-3</v>
      </c>
      <c r="S226" s="131"/>
      <c r="U226" s="202">
        <f>+$C226-15018.5</f>
        <v>29220.372000000003</v>
      </c>
      <c r="Z226" s="24">
        <f>$F226</f>
        <v>17765</v>
      </c>
      <c r="AA226" s="136">
        <f>AB$3+AB$4*Z226+AB$5*Z226^2+AH226</f>
        <v>1.2263823937823416E-3</v>
      </c>
      <c r="AB226" s="136"/>
      <c r="AC226" s="136">
        <f>IF(S226&gt;0,G226-AA226,-9999)</f>
        <v>-9999</v>
      </c>
      <c r="AD226" s="136"/>
      <c r="AE226" s="136">
        <f>+(G226-AA226)^2*$S226</f>
        <v>0</v>
      </c>
      <c r="AF226" s="24"/>
      <c r="AG226" s="203"/>
      <c r="AH226" s="24">
        <f>$AB$6*($AB$11/AI226*AJ226+$AB$12)</f>
        <v>8.6625908858753674E-3</v>
      </c>
      <c r="AI226" s="24">
        <f>1+$AB$7*COS(AL226)</f>
        <v>0.87139696760587848</v>
      </c>
      <c r="AJ226" s="24">
        <f>SIN(AL226+RADIANS($AB$9))</f>
        <v>0.98926477435526372</v>
      </c>
      <c r="AK226" s="24">
        <f>$AB$7*SIN(AL226)</f>
        <v>0.27103737760507596</v>
      </c>
      <c r="AL226" s="24">
        <f>2*ATAN(AM226)</f>
        <v>2.0138239708328256</v>
      </c>
      <c r="AM226" s="24">
        <f>SQRT((1+$AB$7)/(1-$AB$7))*TAN(AN226/2)</f>
        <v>1.58134289883306</v>
      </c>
      <c r="AN226" s="136">
        <f>$AU226+$AB$7*SIN(AO226)</f>
        <v>1.7190055524702419</v>
      </c>
      <c r="AO226" s="136">
        <f>$AU226+$AB$7*SIN(AP226)</f>
        <v>1.7190055524725543</v>
      </c>
      <c r="AP226" s="136">
        <f>$AU226+$AB$7*SIN(AQ226)</f>
        <v>1.7190055524203565</v>
      </c>
      <c r="AQ226" s="136">
        <f>$AU226+$AB$7*SIN(AR226)</f>
        <v>1.7190055535986306</v>
      </c>
      <c r="AR226" s="136">
        <f>$AU226+$AB$7*SIN(AS226)</f>
        <v>1.7190055270011211</v>
      </c>
      <c r="AS226" s="136">
        <f>$AU226+$AB$7*SIN(AT226)</f>
        <v>1.7190061273929853</v>
      </c>
      <c r="AT226" s="136">
        <f>$AU226+$AB$7*SIN(AU226)</f>
        <v>1.7189925740177694</v>
      </c>
      <c r="AU226" s="136">
        <f>RADIANS($AB$9)+$AB$18*(F226-AB$15)</f>
        <v>1.4222944217705304</v>
      </c>
      <c r="AV226" s="136"/>
      <c r="AW226" s="24">
        <f t="shared" si="189"/>
        <v>17765</v>
      </c>
      <c r="AX226" s="136">
        <f t="shared" si="190"/>
        <v>1.2263824025013602E-3</v>
      </c>
      <c r="AY226" s="136">
        <f t="shared" si="191"/>
        <v>4.5601176028411718E-3</v>
      </c>
      <c r="AZ226" s="136">
        <f t="shared" si="200"/>
        <v>4.5601176028411718E-3</v>
      </c>
      <c r="BA226" s="136"/>
      <c r="BB226" s="136">
        <f t="shared" si="192"/>
        <v>0</v>
      </c>
      <c r="BC226" s="24"/>
      <c r="BD226" s="203"/>
      <c r="BE226" s="24">
        <f t="shared" si="193"/>
        <v>8.6625908945943859E-3</v>
      </c>
      <c r="BF226" s="24">
        <f t="shared" si="194"/>
        <v>0.8713969671072519</v>
      </c>
      <c r="BG226" s="24">
        <f t="shared" si="195"/>
        <v>0.98926477462410634</v>
      </c>
      <c r="BH226" s="24">
        <f t="shared" si="196"/>
        <v>0.27103737736848532</v>
      </c>
      <c r="BI226" s="24">
        <f t="shared" si="197"/>
        <v>2.0138239726725224</v>
      </c>
      <c r="BJ226" s="24">
        <f t="shared" si="198"/>
        <v>1.5813429020531231</v>
      </c>
      <c r="BK226" s="136">
        <f t="shared" si="201"/>
        <v>1.7190055544842022</v>
      </c>
      <c r="BL226" s="136">
        <f t="shared" si="201"/>
        <v>1.7190055070108619</v>
      </c>
      <c r="BM226" s="136">
        <f t="shared" si="201"/>
        <v>1.7190065786362372</v>
      </c>
      <c r="BN226" s="136">
        <f t="shared" si="201"/>
        <v>1.7189823867454732</v>
      </c>
      <c r="BO226" s="136">
        <f t="shared" si="201"/>
        <v>1.7195275662708782</v>
      </c>
      <c r="BP226" s="136">
        <f t="shared" si="201"/>
        <v>1.7067158873315311</v>
      </c>
      <c r="BQ226" s="136">
        <f t="shared" si="201"/>
        <v>1.247116841084035</v>
      </c>
      <c r="BR226" s="136">
        <f t="shared" si="199"/>
        <v>-2.5180371015338929</v>
      </c>
      <c r="BS226" s="136"/>
      <c r="BT226" s="24"/>
      <c r="BU226" s="136"/>
      <c r="BV226" s="136"/>
      <c r="BW226" s="136"/>
      <c r="BX226" s="136"/>
      <c r="BY226" s="136"/>
      <c r="BZ226" s="136"/>
      <c r="CA226" s="136"/>
      <c r="CB226" s="136"/>
      <c r="CC226" s="136"/>
      <c r="CD226" s="136"/>
      <c r="CE226" s="136"/>
      <c r="CF226" s="136"/>
      <c r="CG226" s="136"/>
      <c r="CH226" s="136"/>
      <c r="CI226" s="136"/>
      <c r="CK226" s="24"/>
      <c r="CL226" s="136"/>
      <c r="CM226" s="136"/>
      <c r="CN226" s="136"/>
      <c r="CO226" s="136"/>
      <c r="CP226" s="136"/>
      <c r="CQ226" s="136"/>
      <c r="CR226" s="136"/>
      <c r="CS226" s="136"/>
      <c r="CT226" s="136"/>
      <c r="CU226" s="136"/>
      <c r="CV226" s="136"/>
      <c r="CW226" s="136"/>
      <c r="CX226" s="136"/>
      <c r="CY226" s="136"/>
      <c r="CZ226" s="136"/>
    </row>
    <row r="227" spans="1:104" s="129" customFormat="1" ht="12.95" customHeight="1" x14ac:dyDescent="0.2">
      <c r="A227" s="206" t="s">
        <v>577</v>
      </c>
      <c r="B227" s="64"/>
      <c r="C227" s="208">
        <v>44279.798999999999</v>
      </c>
      <c r="D227" s="208"/>
      <c r="E227" s="129">
        <f>(C227-C$7)/C$8</f>
        <v>17937.460474354106</v>
      </c>
      <c r="F227" s="199">
        <f>ROUND(2*E227,0)/2</f>
        <v>17937.5</v>
      </c>
      <c r="G227" s="130">
        <f>C227-(C$7+F227*C$8)</f>
        <v>-9.3812499981140718E-3</v>
      </c>
      <c r="I227" s="129">
        <f>G227</f>
        <v>-9.3812499981140718E-3</v>
      </c>
      <c r="O227" s="199"/>
      <c r="P227" s="199">
        <f>+D$11+D$12*F227+D$13*F227^2</f>
        <v>-7.5606793170930262E-3</v>
      </c>
      <c r="Q227" s="201">
        <f>+C227-15018.5</f>
        <v>29261.298999999999</v>
      </c>
      <c r="S227" s="131">
        <v>0.1</v>
      </c>
      <c r="U227" s="202">
        <f>+$C227-15018.5</f>
        <v>29261.298999999999</v>
      </c>
      <c r="Z227" s="24">
        <f>$F227</f>
        <v>17937.5</v>
      </c>
      <c r="AA227" s="136">
        <f>AB$3+AB$4*Z227+AB$5*Z227^2+AH227</f>
        <v>1.1906937421471576E-3</v>
      </c>
      <c r="AB227" s="136">
        <f>+$G227-AH227</f>
        <v>-1.8132623057354254E-2</v>
      </c>
      <c r="AC227" s="136">
        <f>IF(S227&gt;0,G227-AA227,-9999)</f>
        <v>-1.0571943740261229E-2</v>
      </c>
      <c r="AD227" s="136"/>
      <c r="AE227" s="136">
        <f>+(G227-AA227)^2*$S227</f>
        <v>1.1176599444724859E-5</v>
      </c>
      <c r="AF227" s="24"/>
      <c r="AG227" s="203"/>
      <c r="AH227" s="24">
        <f>$AB$6*($AB$11/AI227*AJ227+$AB$12)</f>
        <v>8.7513730592401837E-3</v>
      </c>
      <c r="AI227" s="24">
        <f>1+$AB$7*COS(AL227)</f>
        <v>0.86624966426503525</v>
      </c>
      <c r="AJ227" s="24">
        <f>SIN(AL227+RADIANS($AB$9))</f>
        <v>0.99187260778292008</v>
      </c>
      <c r="AK227" s="24">
        <f>$AB$7*SIN(AL227)</f>
        <v>0.26853463033803326</v>
      </c>
      <c r="AL227" s="24">
        <f>2*ATAN(AM227)</f>
        <v>2.032902600308728</v>
      </c>
      <c r="AM227" s="24">
        <f>SQRT((1+$AB$7)/(1-$AB$7))*TAN(AN227/2)</f>
        <v>1.6152491586986635</v>
      </c>
      <c r="AN227" s="136">
        <f>$AU227+$AB$7*SIN(AO227)</f>
        <v>1.7399534124330212</v>
      </c>
      <c r="AO227" s="136">
        <f>$AU227+$AB$7*SIN(AP227)</f>
        <v>1.7399534117797657</v>
      </c>
      <c r="AP227" s="136">
        <f>$AU227+$AB$7*SIN(AQ227)</f>
        <v>1.739953424714116</v>
      </c>
      <c r="AQ227" s="136">
        <f>$AU227+$AB$7*SIN(AR227)</f>
        <v>1.7399531686158738</v>
      </c>
      <c r="AR227" s="136">
        <f>$AU227+$AB$7*SIN(AS227)</f>
        <v>1.7399582392521573</v>
      </c>
      <c r="AS227" s="136">
        <f>$AU227+$AB$7*SIN(AT227)</f>
        <v>1.7398578147762174</v>
      </c>
      <c r="AT227" s="136">
        <f>$AU227+$AB$7*SIN(AU227)</f>
        <v>1.7418358570543675</v>
      </c>
      <c r="AU227" s="136">
        <f>RADIANS($AB$9)+$AB$18*(F227-AB$15)</f>
        <v>1.4442353055020583</v>
      </c>
      <c r="AV227" s="136"/>
      <c r="AW227" s="24">
        <f t="shared" si="189"/>
        <v>17937.5</v>
      </c>
      <c r="AX227" s="136">
        <f t="shared" si="190"/>
        <v>1.1906937556381975E-3</v>
      </c>
      <c r="AY227" s="136">
        <f t="shared" si="191"/>
        <v>-1.0571943753752269E-2</v>
      </c>
      <c r="AZ227" s="136">
        <f t="shared" si="200"/>
        <v>-1.0571943753752269E-2</v>
      </c>
      <c r="BA227" s="136"/>
      <c r="BB227" s="136">
        <f t="shared" si="192"/>
        <v>1.4177516197157955E-7</v>
      </c>
      <c r="BC227" s="24"/>
      <c r="BD227" s="203"/>
      <c r="BE227" s="24">
        <f t="shared" si="193"/>
        <v>8.7513730727312236E-3</v>
      </c>
      <c r="BF227" s="24">
        <f t="shared" si="194"/>
        <v>0.86624966347172072</v>
      </c>
      <c r="BG227" s="24">
        <f t="shared" si="195"/>
        <v>0.99187260815880218</v>
      </c>
      <c r="BH227" s="24">
        <f t="shared" si="196"/>
        <v>0.26853462994290328</v>
      </c>
      <c r="BI227" s="24">
        <f t="shared" si="197"/>
        <v>2.0329026032629636</v>
      </c>
      <c r="BJ227" s="24">
        <f t="shared" si="198"/>
        <v>1.6152491640296252</v>
      </c>
      <c r="BK227" s="136">
        <f t="shared" si="201"/>
        <v>1.7399534156863106</v>
      </c>
      <c r="BL227" s="136">
        <f t="shared" si="201"/>
        <v>1.7399533473651418</v>
      </c>
      <c r="BM227" s="136">
        <f t="shared" si="201"/>
        <v>1.7399547001085351</v>
      </c>
      <c r="BN227" s="136">
        <f t="shared" si="201"/>
        <v>1.7399279141067052</v>
      </c>
      <c r="BO227" s="136">
        <f t="shared" si="201"/>
        <v>1.7404575305899048</v>
      </c>
      <c r="BP227" s="136">
        <f t="shared" si="201"/>
        <v>1.7296616849317616</v>
      </c>
      <c r="BQ227" s="136">
        <f t="shared" si="201"/>
        <v>1.2578195643391878</v>
      </c>
      <c r="BR227" s="136">
        <f t="shared" si="199"/>
        <v>-2.4710824639717712</v>
      </c>
      <c r="BS227" s="136"/>
      <c r="BT227" s="24"/>
      <c r="BU227" s="136"/>
      <c r="BV227" s="136"/>
      <c r="BW227" s="136"/>
      <c r="BX227" s="136"/>
      <c r="BY227" s="136"/>
      <c r="BZ227" s="136"/>
      <c r="CA227" s="136"/>
      <c r="CB227" s="136"/>
      <c r="CC227" s="136"/>
      <c r="CD227" s="136"/>
      <c r="CE227" s="136"/>
      <c r="CF227" s="136"/>
      <c r="CG227" s="136"/>
      <c r="CH227" s="136"/>
      <c r="CI227" s="136"/>
      <c r="CK227" s="24"/>
      <c r="CL227" s="136"/>
      <c r="CM227" s="136"/>
      <c r="CN227" s="136"/>
      <c r="CO227" s="136"/>
      <c r="CP227" s="136"/>
      <c r="CQ227" s="136"/>
      <c r="CR227" s="136"/>
      <c r="CS227" s="136"/>
      <c r="CT227" s="136"/>
      <c r="CU227" s="136"/>
      <c r="CV227" s="136"/>
      <c r="CW227" s="136"/>
      <c r="CX227" s="136"/>
      <c r="CY227" s="136"/>
      <c r="CZ227" s="136"/>
    </row>
    <row r="228" spans="1:104" s="129" customFormat="1" ht="12.95" customHeight="1" x14ac:dyDescent="0.2">
      <c r="A228" s="206" t="s">
        <v>495</v>
      </c>
      <c r="B228" s="207"/>
      <c r="C228" s="208">
        <v>44290.375</v>
      </c>
      <c r="D228" s="208"/>
      <c r="E228" s="129">
        <f>(C228-C$7)/C$8</f>
        <v>17982.019912709689</v>
      </c>
      <c r="F228" s="199">
        <f>ROUND(2*E228,0)/2</f>
        <v>17982</v>
      </c>
      <c r="G228" s="130">
        <f>C228-(C$7+F228*C$8)</f>
        <v>4.7262000007322058E-3</v>
      </c>
      <c r="I228" s="129">
        <f>G228</f>
        <v>4.7262000007322058E-3</v>
      </c>
      <c r="O228" s="199"/>
      <c r="P228" s="199">
        <f>+D$11+D$12*F228+D$13*F228^2</f>
        <v>-7.5926733040930262E-3</v>
      </c>
      <c r="Q228" s="201">
        <f>+C228-15018.5</f>
        <v>29271.875</v>
      </c>
      <c r="S228" s="131">
        <v>0.1</v>
      </c>
      <c r="U228" s="202">
        <f>+$C228-15018.5</f>
        <v>29271.875</v>
      </c>
      <c r="Z228" s="24">
        <f>$F228</f>
        <v>17982</v>
      </c>
      <c r="AA228" s="136">
        <f>AB$3+AB$4*Z228+AB$5*Z228^2+AH228</f>
        <v>1.1808993014546746E-3</v>
      </c>
      <c r="AB228" s="136">
        <f>+$G228-AH228</f>
        <v>-4.047372604815495E-3</v>
      </c>
      <c r="AC228" s="136">
        <f>IF(S228&gt;0,G228-AA228,-9999)</f>
        <v>3.5453006992775312E-3</v>
      </c>
      <c r="AD228" s="136"/>
      <c r="AE228" s="136">
        <f>+(G228-AA228)^2*$S228</f>
        <v>1.2569157048297753E-6</v>
      </c>
      <c r="AF228" s="24"/>
      <c r="AG228" s="203"/>
      <c r="AH228" s="24">
        <f>$AB$6*($AB$11/AI228*AJ228+$AB$12)</f>
        <v>8.7735726055477008E-3</v>
      </c>
      <c r="AI228" s="24">
        <f>1+$AB$7*COS(AL228)</f>
        <v>0.86493939273056752</v>
      </c>
      <c r="AJ228" s="24">
        <f>SIN(AL228+RADIANS($AB$9))</f>
        <v>0.99248235035447663</v>
      </c>
      <c r="AK228" s="24">
        <f>$AB$7*SIN(AL228)</f>
        <v>0.2678780176946442</v>
      </c>
      <c r="AL228" s="24">
        <f>2*ATAN(AM228)</f>
        <v>2.0377879024481951</v>
      </c>
      <c r="AM228" s="24">
        <f>SQRT((1+$AB$7)/(1-$AB$7))*TAN(AN228/2)</f>
        <v>1.6240996966214698</v>
      </c>
      <c r="AN228" s="136">
        <f>$AU228+$AB$7*SIN(AO228)</f>
        <v>1.7453373230253695</v>
      </c>
      <c r="AO228" s="136">
        <f>$AU228+$AB$7*SIN(AP228)</f>
        <v>1.7453373220631072</v>
      </c>
      <c r="AP228" s="136">
        <f>$AU228+$AB$7*SIN(AQ228)</f>
        <v>1.7453373405337507</v>
      </c>
      <c r="AQ228" s="136">
        <f>$AU228+$AB$7*SIN(AR228)</f>
        <v>1.7453369859890027</v>
      </c>
      <c r="AR228" s="136">
        <f>$AU228+$AB$7*SIN(AS228)</f>
        <v>1.7453437913652805</v>
      </c>
      <c r="AS228" s="136">
        <f>$AU228+$AB$7*SIN(AT228)</f>
        <v>1.745213118386671</v>
      </c>
      <c r="AT228" s="136">
        <f>$AU228+$AB$7*SIN(AU228)</f>
        <v>1.7477055324768433</v>
      </c>
      <c r="AU228" s="136">
        <f>RADIANS($AB$9)+$AB$18*(F228-AB$15)</f>
        <v>1.4498954175371486</v>
      </c>
      <c r="AV228" s="136"/>
      <c r="AW228" s="24">
        <f t="shared" si="189"/>
        <v>17982</v>
      </c>
      <c r="AX228" s="136">
        <f t="shared" si="190"/>
        <v>1.1808993162027957E-3</v>
      </c>
      <c r="AY228" s="136">
        <f t="shared" si="191"/>
        <v>3.5453006845294101E-3</v>
      </c>
      <c r="AZ228" s="136">
        <f t="shared" si="200"/>
        <v>3.5453006845294101E-3</v>
      </c>
      <c r="BA228" s="136"/>
      <c r="BB228" s="136">
        <f t="shared" si="192"/>
        <v>1.3945231950082307E-7</v>
      </c>
      <c r="BC228" s="24"/>
      <c r="BD228" s="203"/>
      <c r="BE228" s="24">
        <f t="shared" si="193"/>
        <v>8.773572620295822E-3</v>
      </c>
      <c r="BF228" s="24">
        <f t="shared" si="194"/>
        <v>0.86493939185682178</v>
      </c>
      <c r="BG228" s="24">
        <f t="shared" si="195"/>
        <v>0.99248235075367286</v>
      </c>
      <c r="BH228" s="24">
        <f t="shared" si="196"/>
        <v>0.26787801725411298</v>
      </c>
      <c r="BI228" s="24">
        <f t="shared" si="197"/>
        <v>2.0377879057099251</v>
      </c>
      <c r="BJ228" s="24">
        <f t="shared" si="198"/>
        <v>1.6240997025540675</v>
      </c>
      <c r="BK228" s="136">
        <f t="shared" si="201"/>
        <v>1.7453373266227226</v>
      </c>
      <c r="BL228" s="136">
        <f t="shared" si="201"/>
        <v>1.7453372530118172</v>
      </c>
      <c r="BM228" s="136">
        <f t="shared" si="201"/>
        <v>1.7453386659697387</v>
      </c>
      <c r="BN228" s="136">
        <f t="shared" si="201"/>
        <v>1.7453115423304486</v>
      </c>
      <c r="BO228" s="136">
        <f t="shared" si="201"/>
        <v>1.745831490679516</v>
      </c>
      <c r="BP228" s="136">
        <f t="shared" si="201"/>
        <v>1.7355817514305076</v>
      </c>
      <c r="BQ228" s="136">
        <f t="shared" si="201"/>
        <v>1.2606462588655634</v>
      </c>
      <c r="BR228" s="136">
        <f t="shared" si="199"/>
        <v>-2.4589695284847313</v>
      </c>
      <c r="BS228" s="136"/>
      <c r="BT228" s="24"/>
      <c r="BU228" s="136"/>
      <c r="BV228" s="136"/>
      <c r="BW228" s="136"/>
      <c r="BX228" s="136"/>
      <c r="BY228" s="136"/>
      <c r="BZ228" s="136"/>
      <c r="CA228" s="136"/>
      <c r="CB228" s="136"/>
      <c r="CC228" s="136"/>
      <c r="CD228" s="136"/>
      <c r="CE228" s="136"/>
      <c r="CF228" s="136"/>
      <c r="CG228" s="136"/>
      <c r="CH228" s="136"/>
      <c r="CI228" s="136"/>
      <c r="CK228" s="24"/>
      <c r="CL228" s="136"/>
      <c r="CM228" s="136"/>
      <c r="CN228" s="136"/>
      <c r="CO228" s="136"/>
      <c r="CP228" s="136"/>
      <c r="CQ228" s="136"/>
      <c r="CR228" s="136"/>
      <c r="CS228" s="136"/>
      <c r="CT228" s="136"/>
      <c r="CU228" s="136"/>
      <c r="CV228" s="136"/>
      <c r="CW228" s="136"/>
      <c r="CX228" s="136"/>
      <c r="CY228" s="136"/>
      <c r="CZ228" s="136"/>
    </row>
    <row r="229" spans="1:104" s="129" customFormat="1" ht="12.95" customHeight="1" x14ac:dyDescent="0.2">
      <c r="A229" s="206" t="s">
        <v>496</v>
      </c>
      <c r="B229" s="207" t="s">
        <v>646</v>
      </c>
      <c r="C229" s="208">
        <v>44316.360999999997</v>
      </c>
      <c r="D229" s="208"/>
      <c r="E229" s="129">
        <f>(C229-C$7)/C$8</f>
        <v>18091.505688533067</v>
      </c>
      <c r="F229" s="199">
        <f>ROUND(2*E229,0)/2</f>
        <v>18091.5</v>
      </c>
      <c r="G229" s="130">
        <f>C229-(C$7+F229*C$8)</f>
        <v>1.3501499997801147E-3</v>
      </c>
      <c r="I229" s="129">
        <f>G229</f>
        <v>1.3501499997801147E-3</v>
      </c>
      <c r="O229" s="199"/>
      <c r="P229" s="199">
        <f>+D$11+D$12*F229+D$13*F229^2</f>
        <v>-7.6711977250930258E-3</v>
      </c>
      <c r="Q229" s="201">
        <f>+C229-15018.5</f>
        <v>29297.860999999997</v>
      </c>
      <c r="S229" s="131">
        <v>0.1</v>
      </c>
      <c r="U229" s="202">
        <f>+$C229-15018.5</f>
        <v>29297.860999999997</v>
      </c>
      <c r="Z229" s="24">
        <f>$F229</f>
        <v>18091.5</v>
      </c>
      <c r="AA229" s="136">
        <f>AB$3+AB$4*Z229+AB$5*Z229^2+AH229</f>
        <v>1.1557791195216582E-3</v>
      </c>
      <c r="AB229" s="136">
        <f>+$G229-AH229</f>
        <v>-7.4768268448345693E-3</v>
      </c>
      <c r="AC229" s="136">
        <f>IF(S229&gt;0,G229-AA229,-9999)</f>
        <v>1.9437088025845654E-4</v>
      </c>
      <c r="AD229" s="136"/>
      <c r="AE229" s="136">
        <f>+(G229-AA229)^2*$S229</f>
        <v>3.7780039092447248E-9</v>
      </c>
      <c r="AF229" s="24"/>
      <c r="AG229" s="203"/>
      <c r="AH229" s="24">
        <f>$AB$6*($AB$11/AI229*AJ229+$AB$12)</f>
        <v>8.826976844614684E-3</v>
      </c>
      <c r="AI229" s="24">
        <f>1+$AB$7*COS(AL229)</f>
        <v>0.86174568128435602</v>
      </c>
      <c r="AJ229" s="24">
        <f>SIN(AL229+RADIANS($AB$9))</f>
        <v>0.9938749366530063</v>
      </c>
      <c r="AK229" s="24">
        <f>$AB$7*SIN(AL229)</f>
        <v>0.26624376679365308</v>
      </c>
      <c r="AL229" s="24">
        <f>2*ATAN(AM229)</f>
        <v>2.0497464987022314</v>
      </c>
      <c r="AM229" s="24">
        <f>SQRT((1+$AB$7)/(1-$AB$7))*TAN(AN229/2)</f>
        <v>1.6460641463779477</v>
      </c>
      <c r="AN229" s="136">
        <f>$AU229+$AB$7*SIN(AO229)</f>
        <v>1.7585508597162691</v>
      </c>
      <c r="AO229" s="136">
        <f>$AU229+$AB$7*SIN(AP229)</f>
        <v>1.7585508576298188</v>
      </c>
      <c r="AP229" s="136">
        <f>$AU229+$AB$7*SIN(AQ229)</f>
        <v>1.7585508948905153</v>
      </c>
      <c r="AQ229" s="136">
        <f>$AU229+$AB$7*SIN(AR229)</f>
        <v>1.758550229472464</v>
      </c>
      <c r="AR229" s="136">
        <f>$AU229+$AB$7*SIN(AS229)</f>
        <v>1.7585621124524273</v>
      </c>
      <c r="AS229" s="136">
        <f>$AU229+$AB$7*SIN(AT229)</f>
        <v>1.7583497951977882</v>
      </c>
      <c r="AT229" s="136">
        <f>$AU229+$AB$7*SIN(AU229)</f>
        <v>1.7621082547798259</v>
      </c>
      <c r="AU229" s="136">
        <f>RADIANS($AB$9)+$AB$18*(F229-AB$15)</f>
        <v>1.4638231089493354</v>
      </c>
      <c r="AV229" s="136"/>
      <c r="AW229" s="24">
        <f t="shared" si="189"/>
        <v>18091.5</v>
      </c>
      <c r="AX229" s="136">
        <f t="shared" si="190"/>
        <v>1.1557791371172221E-3</v>
      </c>
      <c r="AY229" s="136">
        <f t="shared" si="191"/>
        <v>1.9437086266289264E-4</v>
      </c>
      <c r="AZ229" s="136">
        <f t="shared" si="200"/>
        <v>1.9437086266289264E-4</v>
      </c>
      <c r="BA229" s="136"/>
      <c r="BB229" s="136">
        <f t="shared" si="192"/>
        <v>1.3358254137954304E-7</v>
      </c>
      <c r="BC229" s="24"/>
      <c r="BD229" s="203"/>
      <c r="BE229" s="24">
        <f t="shared" si="193"/>
        <v>8.8269768622102479E-3</v>
      </c>
      <c r="BF229" s="24">
        <f t="shared" si="194"/>
        <v>0.86174568022196629</v>
      </c>
      <c r="BG229" s="24">
        <f t="shared" si="195"/>
        <v>0.9938749370939759</v>
      </c>
      <c r="BH229" s="24">
        <f t="shared" si="196"/>
        <v>0.26624376624197832</v>
      </c>
      <c r="BI229" s="24">
        <f t="shared" si="197"/>
        <v>2.0497465026925208</v>
      </c>
      <c r="BJ229" s="24">
        <f t="shared" si="198"/>
        <v>1.6460641537789913</v>
      </c>
      <c r="BK229" s="136">
        <f t="shared" si="201"/>
        <v>1.7585508641334582</v>
      </c>
      <c r="BL229" s="136">
        <f t="shared" si="201"/>
        <v>1.7585507787458057</v>
      </c>
      <c r="BM229" s="136">
        <f t="shared" si="201"/>
        <v>1.7585523036285242</v>
      </c>
      <c r="BN229" s="136">
        <f t="shared" si="201"/>
        <v>1.7585250698942081</v>
      </c>
      <c r="BO229" s="136">
        <f t="shared" si="201"/>
        <v>1.7590108661282178</v>
      </c>
      <c r="BP229" s="136">
        <f t="shared" si="201"/>
        <v>1.7501500465239204</v>
      </c>
      <c r="BQ229" s="136">
        <f t="shared" si="201"/>
        <v>1.2677209112392136</v>
      </c>
      <c r="BR229" s="136">
        <f t="shared" si="199"/>
        <v>-2.429163541162688</v>
      </c>
      <c r="BS229" s="136"/>
      <c r="BT229" s="24"/>
      <c r="BU229" s="136"/>
      <c r="BV229" s="136"/>
      <c r="BW229" s="136"/>
      <c r="BX229" s="136"/>
      <c r="BY229" s="136"/>
      <c r="BZ229" s="136"/>
      <c r="CA229" s="136"/>
      <c r="CB229" s="136"/>
      <c r="CC229" s="136"/>
      <c r="CD229" s="136"/>
      <c r="CE229" s="136"/>
      <c r="CF229" s="136"/>
      <c r="CG229" s="136"/>
      <c r="CH229" s="136"/>
      <c r="CI229" s="136"/>
      <c r="CK229" s="24"/>
      <c r="CL229" s="136"/>
      <c r="CM229" s="136"/>
      <c r="CN229" s="136"/>
      <c r="CO229" s="136"/>
      <c r="CP229" s="136"/>
      <c r="CQ229" s="136"/>
      <c r="CR229" s="136"/>
      <c r="CS229" s="136"/>
      <c r="CT229" s="136"/>
      <c r="CU229" s="136"/>
      <c r="CV229" s="136"/>
      <c r="CW229" s="136"/>
      <c r="CX229" s="136"/>
      <c r="CY229" s="136"/>
      <c r="CZ229" s="136"/>
    </row>
    <row r="230" spans="1:104" s="129" customFormat="1" ht="12.95" customHeight="1" x14ac:dyDescent="0.2">
      <c r="A230" s="206" t="s">
        <v>496</v>
      </c>
      <c r="B230" s="207"/>
      <c r="C230" s="208">
        <v>44337.375</v>
      </c>
      <c r="D230" s="208"/>
      <c r="E230" s="129">
        <f>(C230-C$7)/C$8</f>
        <v>18180.043135356467</v>
      </c>
      <c r="F230" s="199">
        <f>ROUND(2*E230,0)/2</f>
        <v>18180</v>
      </c>
      <c r="G230" s="130">
        <f>C230-(C$7+F230*C$8)</f>
        <v>1.0238000002573244E-2</v>
      </c>
      <c r="I230" s="129">
        <f>G230</f>
        <v>1.0238000002573244E-2</v>
      </c>
      <c r="O230" s="199"/>
      <c r="P230" s="199">
        <f>+D$11+D$12*F230+D$13*F230^2</f>
        <v>-7.734452392093024E-3</v>
      </c>
      <c r="Q230" s="201">
        <f>+C230-15018.5</f>
        <v>29318.875</v>
      </c>
      <c r="S230" s="131">
        <v>0.1</v>
      </c>
      <c r="U230" s="202">
        <f>+$C230-15018.5</f>
        <v>29318.875</v>
      </c>
      <c r="Z230" s="24">
        <f>$F230</f>
        <v>18180</v>
      </c>
      <c r="AA230" s="136">
        <f>AB$3+AB$4*Z230+AB$5*Z230^2+AH230</f>
        <v>1.134422972517736E-3</v>
      </c>
      <c r="AB230" s="136">
        <f>+$G230-AH230</f>
        <v>1.3691246379624843E-3</v>
      </c>
      <c r="AC230" s="136">
        <f>IF(S230&gt;0,G230-AA230,-9999)</f>
        <v>9.1035770300555083E-3</v>
      </c>
      <c r="AD230" s="136"/>
      <c r="AE230" s="136">
        <f>+(G230-AA230)^2*$S230</f>
        <v>8.2875114742154273E-6</v>
      </c>
      <c r="AF230" s="24"/>
      <c r="AG230" s="203"/>
      <c r="AH230" s="24">
        <f>$AB$6*($AB$11/AI230*AJ230+$AB$12)</f>
        <v>8.86887536461076E-3</v>
      </c>
      <c r="AI230" s="24">
        <f>1+$AB$7*COS(AL230)</f>
        <v>0.85919588644953404</v>
      </c>
      <c r="AJ230" s="24">
        <f>SIN(AL230+RADIANS($AB$9))</f>
        <v>0.99489012634025731</v>
      </c>
      <c r="AK230" s="24">
        <f>$AB$7*SIN(AL230)</f>
        <v>0.26490413663676055</v>
      </c>
      <c r="AL230" s="24">
        <f>2*ATAN(AM230)</f>
        <v>2.0593474977152142</v>
      </c>
      <c r="AM230" s="24">
        <f>SQRT((1+$AB$7)/(1-$AB$7))*TAN(AN230/2)</f>
        <v>1.6640137037757983</v>
      </c>
      <c r="AN230" s="136">
        <f>$AU230+$AB$7*SIN(AO230)</f>
        <v>1.7691947858241541</v>
      </c>
      <c r="AO230" s="136">
        <f>$AU230+$AB$7*SIN(AP230)</f>
        <v>1.7691947823335792</v>
      </c>
      <c r="AP230" s="136">
        <f>$AU230+$AB$7*SIN(AQ230)</f>
        <v>1.7691948413659491</v>
      </c>
      <c r="AQ230" s="136">
        <f>$AU230+$AB$7*SIN(AR230)</f>
        <v>1.7691938430121223</v>
      </c>
      <c r="AR230" s="136">
        <f>$AU230+$AB$7*SIN(AS230)</f>
        <v>1.7692107264777908</v>
      </c>
      <c r="AS230" s="136">
        <f>$AU230+$AB$7*SIN(AT230)</f>
        <v>1.7689250140278148</v>
      </c>
      <c r="AT230" s="136">
        <f>$AU230+$AB$7*SIN(AU230)</f>
        <v>1.7737065352805104</v>
      </c>
      <c r="AU230" s="136">
        <f>RADIANS($AB$9)+$AB$18*(F230-AB$15)</f>
        <v>1.4750797362550765</v>
      </c>
      <c r="AV230" s="136"/>
      <c r="AW230" s="24">
        <f t="shared" si="189"/>
        <v>18180</v>
      </c>
      <c r="AX230" s="136">
        <f t="shared" si="190"/>
        <v>1.1344229918469027E-3</v>
      </c>
      <c r="AY230" s="136">
        <f t="shared" si="191"/>
        <v>9.1035770107263415E-3</v>
      </c>
      <c r="AZ230" s="136">
        <f t="shared" si="200"/>
        <v>9.1035770107263415E-3</v>
      </c>
      <c r="BA230" s="136"/>
      <c r="BB230" s="136">
        <f t="shared" si="192"/>
        <v>1.2869155244308779E-7</v>
      </c>
      <c r="BC230" s="24"/>
      <c r="BD230" s="203"/>
      <c r="BE230" s="24">
        <f t="shared" si="193"/>
        <v>8.8688753839399267E-3</v>
      </c>
      <c r="BF230" s="24">
        <f t="shared" si="194"/>
        <v>0.85919588526374546</v>
      </c>
      <c r="BG230" s="24">
        <f t="shared" si="195"/>
        <v>0.99489012679219968</v>
      </c>
      <c r="BH230" s="24">
        <f t="shared" si="196"/>
        <v>0.26490413600648005</v>
      </c>
      <c r="BI230" s="24">
        <f t="shared" si="197"/>
        <v>2.0593475021915073</v>
      </c>
      <c r="BJ230" s="24">
        <f t="shared" si="198"/>
        <v>1.6640137122112413</v>
      </c>
      <c r="BK230" s="136">
        <f t="shared" si="201"/>
        <v>1.7691947907940466</v>
      </c>
      <c r="BL230" s="136">
        <f t="shared" si="201"/>
        <v>1.7691946982830609</v>
      </c>
      <c r="BM230" s="136">
        <f t="shared" si="201"/>
        <v>1.7691962628174687</v>
      </c>
      <c r="BN230" s="136">
        <f t="shared" si="201"/>
        <v>1.7691698019656712</v>
      </c>
      <c r="BO230" s="136">
        <f t="shared" si="201"/>
        <v>1.7696168646815196</v>
      </c>
      <c r="BP230" s="136">
        <f t="shared" si="201"/>
        <v>1.7619251137616132</v>
      </c>
      <c r="BQ230" s="136">
        <f t="shared" si="201"/>
        <v>1.2735657955142659</v>
      </c>
      <c r="BR230" s="136">
        <f t="shared" si="199"/>
        <v>-2.4050737705873386</v>
      </c>
      <c r="BS230" s="136"/>
      <c r="BT230" s="24"/>
      <c r="BU230" s="136"/>
      <c r="BV230" s="136"/>
      <c r="BW230" s="136"/>
      <c r="BX230" s="136"/>
      <c r="BY230" s="136"/>
      <c r="BZ230" s="136"/>
      <c r="CA230" s="136"/>
      <c r="CB230" s="136"/>
      <c r="CC230" s="136"/>
      <c r="CD230" s="136"/>
      <c r="CE230" s="136"/>
      <c r="CF230" s="136"/>
      <c r="CG230" s="136"/>
      <c r="CH230" s="136"/>
      <c r="CI230" s="136"/>
      <c r="CK230" s="24"/>
      <c r="CL230" s="136"/>
      <c r="CM230" s="136"/>
      <c r="CN230" s="136"/>
      <c r="CO230" s="136"/>
      <c r="CP230" s="136"/>
      <c r="CQ230" s="136"/>
      <c r="CR230" s="136"/>
      <c r="CS230" s="136"/>
      <c r="CT230" s="136"/>
      <c r="CU230" s="136"/>
      <c r="CV230" s="136"/>
      <c r="CW230" s="136"/>
      <c r="CX230" s="136"/>
      <c r="CY230" s="136"/>
      <c r="CZ230" s="136"/>
    </row>
    <row r="231" spans="1:104" s="129" customFormat="1" ht="12.95" customHeight="1" x14ac:dyDescent="0.2">
      <c r="A231" s="206" t="s">
        <v>496</v>
      </c>
      <c r="B231" s="207"/>
      <c r="C231" s="208">
        <v>44342.343000000001</v>
      </c>
      <c r="D231" s="208"/>
      <c r="E231" s="129">
        <f>(C231-C$7)/C$8</f>
        <v>18200.974611316244</v>
      </c>
      <c r="F231" s="199">
        <f>ROUND(2*E231,0)/2</f>
        <v>18201</v>
      </c>
      <c r="G231" s="130">
        <f>C231-(C$7+F231*C$8)</f>
        <v>-6.025899994710926E-3</v>
      </c>
      <c r="I231" s="129">
        <f>G231</f>
        <v>-6.025899994710926E-3</v>
      </c>
      <c r="O231" s="199"/>
      <c r="P231" s="199">
        <f>+D$11+D$12*F231+D$13*F231^2</f>
        <v>-7.7494343800930243E-3</v>
      </c>
      <c r="Q231" s="201">
        <f>+C231-15018.5</f>
        <v>29323.843000000001</v>
      </c>
      <c r="S231" s="131">
        <v>0.1</v>
      </c>
      <c r="U231" s="202">
        <f>+$C231-15018.5</f>
        <v>29323.843000000001</v>
      </c>
      <c r="Z231" s="24">
        <f>$F231</f>
        <v>18201</v>
      </c>
      <c r="AA231" s="136">
        <f>AB$3+AB$4*Z231+AB$5*Z231^2+AH231</f>
        <v>1.1292178277335987E-3</v>
      </c>
      <c r="AB231" s="136">
        <f>+$G231-AH231</f>
        <v>-1.4904552202537549E-2</v>
      </c>
      <c r="AC231" s="136">
        <f>IF(S231&gt;0,G231-AA231,-9999)</f>
        <v>-7.1551178224445247E-3</v>
      </c>
      <c r="AD231" s="136"/>
      <c r="AE231" s="136">
        <f>+(G231-AA231)^2*$S231</f>
        <v>5.1195711053063284E-6</v>
      </c>
      <c r="AF231" s="24"/>
      <c r="AG231" s="203"/>
      <c r="AH231" s="24">
        <f>$AB$6*($AB$11/AI231*AJ231+$AB$12)</f>
        <v>8.878652207826623E-3</v>
      </c>
      <c r="AI231" s="24">
        <f>1+$AB$7*COS(AL231)</f>
        <v>0.85859494939594272</v>
      </c>
      <c r="AJ231" s="24">
        <f>SIN(AL231+RADIANS($AB$9))</f>
        <v>0.99511673814197843</v>
      </c>
      <c r="AK231" s="24">
        <f>$AB$7*SIN(AL231)</f>
        <v>0.26458384618805436</v>
      </c>
      <c r="AL231" s="24">
        <f>2*ATAN(AM231)</f>
        <v>2.0616173765984533</v>
      </c>
      <c r="AM231" s="24">
        <f>SQRT((1+$AB$7)/(1-$AB$7))*TAN(AN231/2)</f>
        <v>1.6682993197185831</v>
      </c>
      <c r="AN231" s="136">
        <f>$AU231+$AB$7*SIN(AO231)</f>
        <v>1.7717158456005562</v>
      </c>
      <c r="AO231" s="136">
        <f>$AU231+$AB$7*SIN(AP231)</f>
        <v>1.7717158416957461</v>
      </c>
      <c r="AP231" s="136">
        <f>$AU231+$AB$7*SIN(AQ231)</f>
        <v>1.771715906915984</v>
      </c>
      <c r="AQ231" s="136">
        <f>$AU231+$AB$7*SIN(AR231)</f>
        <v>1.7717148175697242</v>
      </c>
      <c r="AR231" s="136">
        <f>$AU231+$AB$7*SIN(AS231)</f>
        <v>1.7717330116991286</v>
      </c>
      <c r="AS231" s="136">
        <f>$AU231+$AB$7*SIN(AT231)</f>
        <v>1.7714289221253587</v>
      </c>
      <c r="AT231" s="136">
        <f>$AU231+$AB$7*SIN(AU231)</f>
        <v>1.776453116490136</v>
      </c>
      <c r="AU231" s="136">
        <f>RADIANS($AB$9)+$AB$18*(F231-AB$15)</f>
        <v>1.4777508003615232</v>
      </c>
      <c r="AV231" s="136"/>
      <c r="AW231" s="24">
        <f t="shared" si="189"/>
        <v>18201</v>
      </c>
      <c r="AX231" s="136">
        <f t="shared" si="190"/>
        <v>1.1292178473554914E-3</v>
      </c>
      <c r="AY231" s="136">
        <f t="shared" si="191"/>
        <v>-7.1551178420664174E-3</v>
      </c>
      <c r="AZ231" s="136">
        <f t="shared" si="200"/>
        <v>-7.1551178420664174E-3</v>
      </c>
      <c r="BA231" s="136"/>
      <c r="BB231" s="136">
        <f t="shared" si="192"/>
        <v>1.2751329467861698E-7</v>
      </c>
      <c r="BC231" s="24"/>
      <c r="BD231" s="203"/>
      <c r="BE231" s="24">
        <f t="shared" si="193"/>
        <v>8.8786522274485156E-3</v>
      </c>
      <c r="BF231" s="24">
        <f t="shared" si="194"/>
        <v>0.85859494818754178</v>
      </c>
      <c r="BG231" s="24">
        <f t="shared" si="195"/>
        <v>0.9951167385927816</v>
      </c>
      <c r="BH231" s="24">
        <f t="shared" si="196"/>
        <v>0.26458384554223258</v>
      </c>
      <c r="BI231" s="24">
        <f t="shared" si="197"/>
        <v>2.0616173811656293</v>
      </c>
      <c r="BJ231" s="24">
        <f t="shared" si="198"/>
        <v>1.6682993283579046</v>
      </c>
      <c r="BK231" s="136">
        <f t="shared" ref="BK231:BQ240" si="202">$AU231+$AB$7*SIN(BL231)</f>
        <v>1.7717158506749024</v>
      </c>
      <c r="BL231" s="136">
        <f t="shared" si="202"/>
        <v>1.7717157569412507</v>
      </c>
      <c r="BM231" s="136">
        <f t="shared" si="202"/>
        <v>1.7717173225260465</v>
      </c>
      <c r="BN231" s="136">
        <f t="shared" si="202"/>
        <v>1.771691171793057</v>
      </c>
      <c r="BO231" s="136">
        <f t="shared" si="202"/>
        <v>1.7721275408789214</v>
      </c>
      <c r="BP231" s="136">
        <f t="shared" si="202"/>
        <v>1.7647192508774332</v>
      </c>
      <c r="BQ231" s="136">
        <f t="shared" si="202"/>
        <v>1.2749697672961122</v>
      </c>
      <c r="BR231" s="136">
        <f t="shared" si="199"/>
        <v>-2.3993575538406455</v>
      </c>
      <c r="BS231" s="136"/>
      <c r="BT231" s="24"/>
      <c r="BU231" s="136"/>
      <c r="BV231" s="136"/>
      <c r="BW231" s="136"/>
      <c r="BX231" s="136"/>
      <c r="BY231" s="136"/>
      <c r="BZ231" s="136"/>
      <c r="CA231" s="136"/>
      <c r="CB231" s="136"/>
      <c r="CC231" s="136"/>
      <c r="CD231" s="136"/>
      <c r="CE231" s="136"/>
      <c r="CF231" s="136"/>
      <c r="CG231" s="136"/>
      <c r="CH231" s="136"/>
      <c r="CI231" s="136"/>
      <c r="CK231" s="24"/>
      <c r="CL231" s="136"/>
      <c r="CM231" s="136"/>
      <c r="CN231" s="136"/>
      <c r="CO231" s="136"/>
      <c r="CP231" s="136"/>
      <c r="CQ231" s="136"/>
      <c r="CR231" s="136"/>
      <c r="CS231" s="136"/>
      <c r="CT231" s="136"/>
      <c r="CU231" s="136"/>
      <c r="CV231" s="136"/>
      <c r="CW231" s="136"/>
      <c r="CX231" s="136"/>
      <c r="CY231" s="136"/>
      <c r="CZ231" s="136"/>
    </row>
    <row r="232" spans="1:104" s="129" customFormat="1" ht="12.95" customHeight="1" x14ac:dyDescent="0.2">
      <c r="A232" s="206" t="s">
        <v>496</v>
      </c>
      <c r="B232" s="207" t="s">
        <v>646</v>
      </c>
      <c r="C232" s="208">
        <v>44343.409</v>
      </c>
      <c r="D232" s="208"/>
      <c r="E232" s="129">
        <f>(C232-C$7)/C$8</f>
        <v>18205.465946536267</v>
      </c>
      <c r="F232" s="199">
        <f>ROUND(2*E232,0)/2</f>
        <v>18205.5</v>
      </c>
      <c r="G232" s="130">
        <f>C232-(C$7+F232*C$8)</f>
        <v>-8.0824499964364804E-3</v>
      </c>
      <c r="I232" s="129">
        <f>G232</f>
        <v>-8.0824499964364804E-3</v>
      </c>
      <c r="O232" s="199"/>
      <c r="P232" s="199">
        <f>+D$11+D$12*F232+D$13*F232^2</f>
        <v>-7.7526434290930242E-3</v>
      </c>
      <c r="Q232" s="201">
        <f>+C232-15018.5</f>
        <v>29324.909</v>
      </c>
      <c r="S232" s="131">
        <v>0.1</v>
      </c>
      <c r="U232" s="202">
        <f>+$C232-15018.5</f>
        <v>29324.909</v>
      </c>
      <c r="Z232" s="24">
        <f>$F232</f>
        <v>18205.5</v>
      </c>
      <c r="AA232" s="136">
        <f>AB$3+AB$4*Z232+AB$5*Z232^2+AH232</f>
        <v>1.1280955912241148E-3</v>
      </c>
      <c r="AB232" s="136">
        <f>+$G232-AH232</f>
        <v>-1.6963189016753619E-2</v>
      </c>
      <c r="AC232" s="136">
        <f>IF(S232&gt;0,G232-AA232,-9999)</f>
        <v>-9.2105455876605943E-3</v>
      </c>
      <c r="AD232" s="136"/>
      <c r="AE232" s="136">
        <f>+(G232-AA232)^2*$S232</f>
        <v>8.4834150022374055E-6</v>
      </c>
      <c r="AF232" s="24"/>
      <c r="AG232" s="203"/>
      <c r="AH232" s="24">
        <f>$AB$6*($AB$11/AI232*AJ232+$AB$12)</f>
        <v>8.8807390203171389E-3</v>
      </c>
      <c r="AI232" s="24">
        <f>1+$AB$7*COS(AL232)</f>
        <v>0.85846638107578133</v>
      </c>
      <c r="AJ232" s="24">
        <f>SIN(AL232+RADIANS($AB$9))</f>
        <v>0.99516459023826054</v>
      </c>
      <c r="AK232" s="24">
        <f>$AB$7*SIN(AL232)</f>
        <v>0.26451509354706781</v>
      </c>
      <c r="AL232" s="24">
        <f>2*ATAN(AM232)</f>
        <v>2.0621033662989632</v>
      </c>
      <c r="AM232" s="24">
        <f>SQRT((1+$AB$7)/(1-$AB$7))*TAN(AN232/2)</f>
        <v>1.6692189961766866</v>
      </c>
      <c r="AN232" s="136">
        <f>$AU232+$AB$7*SIN(AO232)</f>
        <v>1.772255843352464</v>
      </c>
      <c r="AO232" s="136">
        <f>$AU232+$AB$7*SIN(AP232)</f>
        <v>1.7722558393543792</v>
      </c>
      <c r="AP232" s="136">
        <f>$AU232+$AB$7*SIN(AQ232)</f>
        <v>1.7722559059559664</v>
      </c>
      <c r="AQ232" s="136">
        <f>$AU232+$AB$7*SIN(AR232)</f>
        <v>1.7722547964790389</v>
      </c>
      <c r="AR232" s="136">
        <f>$AU232+$AB$7*SIN(AS232)</f>
        <v>1.7722732778209564</v>
      </c>
      <c r="AS232" s="136">
        <f>$AU232+$AB$7*SIN(AT232)</f>
        <v>1.7719652026192509</v>
      </c>
      <c r="AT232" s="136">
        <f>$AU232+$AB$7*SIN(AU232)</f>
        <v>1.7770413923621016</v>
      </c>
      <c r="AU232" s="136">
        <f>RADIANS($AB$9)+$AB$18*(F232-AB$15)</f>
        <v>1.4783231712414757</v>
      </c>
      <c r="AV232" s="136"/>
      <c r="AW232" s="24">
        <f t="shared" si="189"/>
        <v>18205.5</v>
      </c>
      <c r="AX232" s="136">
        <f t="shared" si="190"/>
        <v>1.1280956109015064E-3</v>
      </c>
      <c r="AY232" s="136">
        <f t="shared" si="191"/>
        <v>-9.210545607337986E-3</v>
      </c>
      <c r="AZ232" s="136">
        <f t="shared" si="200"/>
        <v>-9.210545607337986E-3</v>
      </c>
      <c r="BA232" s="136"/>
      <c r="BB232" s="136">
        <f t="shared" si="192"/>
        <v>1.272599707335243E-7</v>
      </c>
      <c r="BC232" s="24"/>
      <c r="BD232" s="203"/>
      <c r="BE232" s="24">
        <f t="shared" si="193"/>
        <v>8.8807390399945306E-3</v>
      </c>
      <c r="BF232" s="24">
        <f t="shared" si="194"/>
        <v>0.85846637986295493</v>
      </c>
      <c r="BG232" s="24">
        <f t="shared" si="195"/>
        <v>0.99516459068861463</v>
      </c>
      <c r="BH232" s="24">
        <f t="shared" si="196"/>
        <v>0.26451509289812297</v>
      </c>
      <c r="BI232" s="24">
        <f t="shared" si="197"/>
        <v>2.0621033708840564</v>
      </c>
      <c r="BJ232" s="24">
        <f t="shared" si="198"/>
        <v>1.6692190048569375</v>
      </c>
      <c r="BK232" s="136">
        <f t="shared" si="202"/>
        <v>1.7722558484474804</v>
      </c>
      <c r="BL232" s="136">
        <f t="shared" si="202"/>
        <v>1.7722557544796613</v>
      </c>
      <c r="BM232" s="136">
        <f t="shared" si="202"/>
        <v>1.7722573198255704</v>
      </c>
      <c r="BN232" s="136">
        <f t="shared" si="202"/>
        <v>1.7722312422290765</v>
      </c>
      <c r="BO232" s="136">
        <f t="shared" si="202"/>
        <v>1.7726652437768127</v>
      </c>
      <c r="BP232" s="136">
        <f t="shared" si="202"/>
        <v>1.7653179961565284</v>
      </c>
      <c r="BQ232" s="136">
        <f t="shared" si="202"/>
        <v>1.275271479025968</v>
      </c>
      <c r="BR232" s="136">
        <f t="shared" si="199"/>
        <v>-2.3981326502520686</v>
      </c>
      <c r="BS232" s="136"/>
      <c r="BT232" s="24"/>
      <c r="BU232" s="136"/>
      <c r="BV232" s="136"/>
      <c r="BW232" s="136"/>
      <c r="BX232" s="136"/>
      <c r="BY232" s="136"/>
      <c r="BZ232" s="136"/>
      <c r="CA232" s="136"/>
      <c r="CB232" s="136"/>
      <c r="CC232" s="136"/>
      <c r="CD232" s="136"/>
      <c r="CE232" s="136"/>
      <c r="CF232" s="136"/>
      <c r="CG232" s="136"/>
      <c r="CH232" s="136"/>
      <c r="CI232" s="136"/>
      <c r="CK232" s="24"/>
      <c r="CL232" s="136"/>
      <c r="CM232" s="136"/>
      <c r="CN232" s="136"/>
      <c r="CO232" s="136"/>
      <c r="CP232" s="136"/>
      <c r="CQ232" s="136"/>
      <c r="CR232" s="136"/>
      <c r="CS232" s="136"/>
      <c r="CT232" s="136"/>
      <c r="CU232" s="136"/>
      <c r="CV232" s="136"/>
      <c r="CW232" s="136"/>
      <c r="CX232" s="136"/>
      <c r="CY232" s="136"/>
      <c r="CZ232" s="136"/>
    </row>
    <row r="233" spans="1:104" s="129" customFormat="1" ht="12.95" customHeight="1" x14ac:dyDescent="0.2">
      <c r="A233" s="206" t="s">
        <v>496</v>
      </c>
      <c r="B233" s="207" t="s">
        <v>646</v>
      </c>
      <c r="C233" s="208">
        <v>44358.362000000001</v>
      </c>
      <c r="D233" s="208"/>
      <c r="E233" s="129">
        <f>(C233-C$7)/C$8</f>
        <v>18268.466824158342</v>
      </c>
      <c r="F233" s="199">
        <f>ROUND(2*E233,0)/2</f>
        <v>18268.5</v>
      </c>
      <c r="G233" s="130">
        <f>C233-(C$7+F233*C$8)</f>
        <v>-7.8741499964962713E-3</v>
      </c>
      <c r="I233" s="129">
        <f>G233</f>
        <v>-7.8741499964962713E-3</v>
      </c>
      <c r="O233" s="199"/>
      <c r="P233" s="199">
        <f>+D$11+D$12*F233+D$13*F233^2</f>
        <v>-7.7975190850930257E-3</v>
      </c>
      <c r="Q233" s="201">
        <f>+C233-15018.5</f>
        <v>29339.862000000001</v>
      </c>
      <c r="S233" s="131">
        <v>0.1</v>
      </c>
      <c r="U233" s="202">
        <f>+$C233-15018.5</f>
        <v>29339.862000000001</v>
      </c>
      <c r="Z233" s="24">
        <f>$F233</f>
        <v>18268.5</v>
      </c>
      <c r="AA233" s="136">
        <f>AB$3+AB$4*Z233+AB$5*Z233^2+AH233</f>
        <v>1.1121309911176526E-3</v>
      </c>
      <c r="AB233" s="136">
        <f>+$G233-AH233</f>
        <v>-1.678380007270695E-2</v>
      </c>
      <c r="AC233" s="136">
        <f>IF(S233&gt;0,G233-AA233,-9999)</f>
        <v>-8.9862809876139239E-3</v>
      </c>
      <c r="AD233" s="136"/>
      <c r="AE233" s="136">
        <f>+(G233-AA233)^2*$S233</f>
        <v>8.0753245988351475E-6</v>
      </c>
      <c r="AF233" s="24"/>
      <c r="AG233" s="203"/>
      <c r="AH233" s="24">
        <f>$AB$6*($AB$11/AI233*AJ233+$AB$12)</f>
        <v>8.9096500762106783E-3</v>
      </c>
      <c r="AI233" s="24">
        <f>1+$AB$7*COS(AL233)</f>
        <v>0.85667396252378403</v>
      </c>
      <c r="AJ233" s="24">
        <f>SIN(AL233+RADIANS($AB$9))</f>
        <v>0.9958084419432508</v>
      </c>
      <c r="AK233" s="24">
        <f>$AB$7*SIN(AL233)</f>
        <v>0.26354818720941015</v>
      </c>
      <c r="AL233" s="24">
        <f>2*ATAN(AM233)</f>
        <v>2.068891990820354</v>
      </c>
      <c r="AM233" s="24">
        <f>SQRT((1+$AB$7)/(1-$AB$7))*TAN(AN233/2)</f>
        <v>1.6821441352732884</v>
      </c>
      <c r="AN233" s="136">
        <f>$AU233+$AB$7*SIN(AO233)</f>
        <v>1.7798073438078394</v>
      </c>
      <c r="AO233" s="136">
        <f>$AU233+$AB$7*SIN(AP233)</f>
        <v>1.7798073383221953</v>
      </c>
      <c r="AP233" s="136">
        <f>$AU233+$AB$7*SIN(AQ233)</f>
        <v>1.7798074264481427</v>
      </c>
      <c r="AQ233" s="136">
        <f>$AU233+$AB$7*SIN(AR233)</f>
        <v>1.7798060107152169</v>
      </c>
      <c r="AR233" s="136">
        <f>$AU233+$AB$7*SIN(AS233)</f>
        <v>1.7798287531539629</v>
      </c>
      <c r="AS233" s="136">
        <f>$AU233+$AB$7*SIN(AT233)</f>
        <v>1.7794631214027448</v>
      </c>
      <c r="AT233" s="136">
        <f>$AU233+$AB$7*SIN(AU233)</f>
        <v>1.7852669766838336</v>
      </c>
      <c r="AU233" s="136">
        <f>RADIANS($AB$9)+$AB$18*(F233-AB$15)</f>
        <v>1.4863363635608167</v>
      </c>
      <c r="AV233" s="136"/>
      <c r="AW233" s="24">
        <f t="shared" si="189"/>
        <v>18268.5</v>
      </c>
      <c r="AX233" s="136">
        <f t="shared" si="190"/>
        <v>1.1121310112626581E-3</v>
      </c>
      <c r="AY233" s="136">
        <f t="shared" si="191"/>
        <v>-8.9862810077589294E-3</v>
      </c>
      <c r="AZ233" s="136">
        <f t="shared" si="200"/>
        <v>-8.9862810077589294E-3</v>
      </c>
      <c r="BA233" s="136"/>
      <c r="BB233" s="136">
        <f t="shared" si="192"/>
        <v>1.2368353862121026E-7</v>
      </c>
      <c r="BC233" s="24"/>
      <c r="BD233" s="203"/>
      <c r="BE233" s="24">
        <f t="shared" si="193"/>
        <v>8.9096500963556837E-3</v>
      </c>
      <c r="BF233" s="24">
        <f t="shared" si="194"/>
        <v>0.85667396126740569</v>
      </c>
      <c r="BG233" s="24">
        <f t="shared" si="195"/>
        <v>0.99580844237927202</v>
      </c>
      <c r="BH233" s="24">
        <f t="shared" si="196"/>
        <v>0.26354818652615097</v>
      </c>
      <c r="BI233" s="24">
        <f t="shared" si="197"/>
        <v>2.0688919955875211</v>
      </c>
      <c r="BJ233" s="24">
        <f t="shared" si="198"/>
        <v>1.6821441444014817</v>
      </c>
      <c r="BK233" s="136">
        <f t="shared" si="202"/>
        <v>1.7798073491162625</v>
      </c>
      <c r="BL233" s="136">
        <f t="shared" si="202"/>
        <v>1.7798072530432367</v>
      </c>
      <c r="BM233" s="136">
        <f t="shared" si="202"/>
        <v>1.7798087964355349</v>
      </c>
      <c r="BN233" s="136">
        <f t="shared" si="202"/>
        <v>1.7797840008143158</v>
      </c>
      <c r="BO233" s="136">
        <f t="shared" si="202"/>
        <v>1.7801820087562763</v>
      </c>
      <c r="BP233" s="136">
        <f t="shared" si="202"/>
        <v>1.7737004576885096</v>
      </c>
      <c r="BQ233" s="136">
        <f t="shared" si="202"/>
        <v>1.2795276161090352</v>
      </c>
      <c r="BR233" s="136">
        <f t="shared" si="199"/>
        <v>-2.3809840000119893</v>
      </c>
      <c r="BS233" s="136"/>
      <c r="BT233" s="24"/>
      <c r="BU233" s="136"/>
      <c r="BV233" s="136"/>
      <c r="BW233" s="136"/>
      <c r="BX233" s="136"/>
      <c r="BY233" s="136"/>
      <c r="BZ233" s="136"/>
      <c r="CA233" s="136"/>
      <c r="CB233" s="136"/>
      <c r="CC233" s="136"/>
      <c r="CD233" s="136"/>
      <c r="CE233" s="136"/>
      <c r="CF233" s="136"/>
      <c r="CG233" s="136"/>
      <c r="CH233" s="136"/>
      <c r="CI233" s="136"/>
      <c r="CK233" s="24"/>
      <c r="CL233" s="136"/>
      <c r="CM233" s="136"/>
      <c r="CN233" s="136"/>
      <c r="CO233" s="136"/>
      <c r="CP233" s="136"/>
      <c r="CQ233" s="136"/>
      <c r="CR233" s="136"/>
      <c r="CS233" s="136"/>
      <c r="CT233" s="136"/>
      <c r="CU233" s="136"/>
      <c r="CV233" s="136"/>
      <c r="CW233" s="136"/>
      <c r="CX233" s="136"/>
      <c r="CY233" s="136"/>
      <c r="CZ233" s="136"/>
    </row>
    <row r="234" spans="1:104" s="129" customFormat="1" ht="12.95" customHeight="1" x14ac:dyDescent="0.2">
      <c r="A234" s="206" t="s">
        <v>497</v>
      </c>
      <c r="B234" s="207" t="s">
        <v>646</v>
      </c>
      <c r="C234" s="208">
        <v>44371.446000000004</v>
      </c>
      <c r="D234" s="208"/>
      <c r="E234" s="129">
        <f>(C234-C$7)/C$8</f>
        <v>18323.593118735174</v>
      </c>
      <c r="F234" s="199">
        <f>ROUND(2*E234,0)/2</f>
        <v>18323.5</v>
      </c>
      <c r="G234" s="130">
        <f>C234-(C$7+F234*C$8)</f>
        <v>2.2101350004959386E-2</v>
      </c>
      <c r="I234" s="129">
        <f>G234</f>
        <v>2.2101350004959386E-2</v>
      </c>
      <c r="O234" s="199"/>
      <c r="P234" s="199">
        <f>+D$11+D$12*F234+D$13*F234^2</f>
        <v>-7.8366183650930253E-3</v>
      </c>
      <c r="Q234" s="201">
        <f>+C234-15018.5</f>
        <v>29352.946000000004</v>
      </c>
      <c r="S234" s="131">
        <v>0.1</v>
      </c>
      <c r="U234" s="202">
        <f>+$C234-15018.5</f>
        <v>29352.946000000004</v>
      </c>
      <c r="Z234" s="24">
        <f>$F234</f>
        <v>18323.5</v>
      </c>
      <c r="AA234" s="136">
        <f>AB$3+AB$4*Z234+AB$5*Z234^2+AH234</f>
        <v>1.0978081457499334E-3</v>
      </c>
      <c r="AB234" s="136">
        <f>+$G234-AH234</f>
        <v>1.3166923494116427E-2</v>
      </c>
      <c r="AC234" s="136">
        <f>IF(S234&gt;0,G234-AA234,-9999)</f>
        <v>2.1003541859209454E-2</v>
      </c>
      <c r="AD234" s="136"/>
      <c r="AE234" s="136">
        <f>+(G234-AA234)^2*$S234</f>
        <v>4.411487706315638E-5</v>
      </c>
      <c r="AF234" s="24"/>
      <c r="AG234" s="203"/>
      <c r="AH234" s="24">
        <f>$AB$6*($AB$11/AI234*AJ234+$AB$12)</f>
        <v>8.9344265108429587E-3</v>
      </c>
      <c r="AI234" s="24">
        <f>1+$AB$7*COS(AL234)</f>
        <v>0.85512061746097423</v>
      </c>
      <c r="AJ234" s="24">
        <f>SIN(AL234+RADIANS($AB$9))</f>
        <v>0.99633103855617799</v>
      </c>
      <c r="AK234" s="24">
        <f>$AB$7*SIN(AL234)</f>
        <v>0.26269747717690523</v>
      </c>
      <c r="AL234" s="24">
        <f>2*ATAN(AM234)</f>
        <v>2.0747954714820152</v>
      </c>
      <c r="AM234" s="24">
        <f>SQRT((1+$AB$7)/(1-$AB$7))*TAN(AN234/2)</f>
        <v>1.693504586796758</v>
      </c>
      <c r="AN234" s="136">
        <f>$AU234+$AB$7*SIN(AO234)</f>
        <v>1.78638706545583</v>
      </c>
      <c r="AO234" s="136">
        <f>$AU234+$AB$7*SIN(AP234)</f>
        <v>1.7863870583612949</v>
      </c>
      <c r="AP234" s="136">
        <f>$AU234+$AB$7*SIN(AQ234)</f>
        <v>1.7863871689070345</v>
      </c>
      <c r="AQ234" s="136">
        <f>$AU234+$AB$7*SIN(AR234)</f>
        <v>1.7863854463973468</v>
      </c>
      <c r="AR234" s="136">
        <f>$AU234+$AB$7*SIN(AS234)</f>
        <v>1.7864122847857598</v>
      </c>
      <c r="AS234" s="136">
        <f>$AU234+$AB$7*SIN(AT234)</f>
        <v>1.7859937420982748</v>
      </c>
      <c r="AT234" s="136">
        <f>$AU234+$AB$7*SIN(AU234)</f>
        <v>1.7924323495561172</v>
      </c>
      <c r="AU234" s="136">
        <f>RADIANS($AB$9)+$AB$18*(F234-AB$15)</f>
        <v>1.4933320076491299</v>
      </c>
      <c r="AV234" s="136"/>
      <c r="AW234" s="24">
        <f t="shared" si="189"/>
        <v>18323.5</v>
      </c>
      <c r="AX234" s="136">
        <f t="shared" si="190"/>
        <v>1.0978081657368466E-3</v>
      </c>
      <c r="AY234" s="136">
        <f t="shared" si="191"/>
        <v>2.1003541839222539E-2</v>
      </c>
      <c r="AZ234" s="136">
        <f t="shared" si="200"/>
        <v>2.1003541839222539E-2</v>
      </c>
      <c r="BA234" s="136"/>
      <c r="BB234" s="136">
        <f t="shared" si="192"/>
        <v>1.2051827687584998E-7</v>
      </c>
      <c r="BC234" s="24"/>
      <c r="BD234" s="203"/>
      <c r="BE234" s="24">
        <f t="shared" si="193"/>
        <v>8.9344265308298719E-3</v>
      </c>
      <c r="BF234" s="24">
        <f t="shared" si="194"/>
        <v>0.85512061620124513</v>
      </c>
      <c r="BG234" s="24">
        <f t="shared" si="195"/>
        <v>0.99633103896657971</v>
      </c>
      <c r="BH234" s="24">
        <f t="shared" si="196"/>
        <v>0.26269747648215636</v>
      </c>
      <c r="BI234" s="24">
        <f t="shared" si="197"/>
        <v>2.0747954762773757</v>
      </c>
      <c r="BJ234" s="24">
        <f t="shared" si="198"/>
        <v>1.6935045960708843</v>
      </c>
      <c r="BK234" s="136">
        <f t="shared" si="202"/>
        <v>1.7863870708053473</v>
      </c>
      <c r="BL234" s="136">
        <f t="shared" si="202"/>
        <v>1.7863869750060659</v>
      </c>
      <c r="BM234" s="136">
        <f t="shared" si="202"/>
        <v>1.786388467728679</v>
      </c>
      <c r="BN234" s="136">
        <f t="shared" si="202"/>
        <v>1.7863652073084211</v>
      </c>
      <c r="BO234" s="136">
        <f t="shared" si="202"/>
        <v>1.7867273836410553</v>
      </c>
      <c r="BP234" s="136">
        <f t="shared" si="202"/>
        <v>1.7810184508448073</v>
      </c>
      <c r="BQ234" s="136">
        <f t="shared" si="202"/>
        <v>1.2832929759099825</v>
      </c>
      <c r="BR234" s="136">
        <f t="shared" si="199"/>
        <v>-2.3660129561516019</v>
      </c>
      <c r="BS234" s="136"/>
      <c r="BT234" s="136"/>
      <c r="BU234" s="136"/>
      <c r="BV234" s="136"/>
      <c r="BW234" s="136"/>
      <c r="BX234" s="136"/>
      <c r="BY234" s="136"/>
      <c r="BZ234" s="136"/>
      <c r="CA234" s="136"/>
      <c r="CB234" s="136"/>
      <c r="CC234" s="136"/>
      <c r="CD234" s="136"/>
      <c r="CE234" s="136"/>
      <c r="CF234" s="136"/>
      <c r="CG234" s="136"/>
      <c r="CH234" s="136"/>
      <c r="CI234" s="136"/>
      <c r="CK234" s="136"/>
      <c r="CL234" s="136"/>
      <c r="CM234" s="136"/>
      <c r="CN234" s="136"/>
      <c r="CO234" s="136"/>
      <c r="CP234" s="136"/>
      <c r="CQ234" s="136"/>
      <c r="CR234" s="136"/>
      <c r="CS234" s="136"/>
      <c r="CT234" s="136"/>
      <c r="CU234" s="136"/>
      <c r="CV234" s="136"/>
      <c r="CW234" s="136"/>
      <c r="CX234" s="136"/>
      <c r="CY234" s="136"/>
      <c r="CZ234" s="136"/>
    </row>
    <row r="235" spans="1:104" s="129" customFormat="1" ht="12.95" customHeight="1" x14ac:dyDescent="0.2">
      <c r="A235" s="206" t="s">
        <v>497</v>
      </c>
      <c r="B235" s="207" t="s">
        <v>646</v>
      </c>
      <c r="C235" s="208">
        <v>44395.398000000001</v>
      </c>
      <c r="D235" s="208"/>
      <c r="E235" s="129">
        <f>(C235-C$7)/C$8</f>
        <v>18424.509123604006</v>
      </c>
      <c r="F235" s="199">
        <f>ROUND(2*E235,0)/2</f>
        <v>18424.5</v>
      </c>
      <c r="G235" s="130">
        <f>C235-(C$7+F235*C$8)</f>
        <v>2.1654500014847144E-3</v>
      </c>
      <c r="I235" s="129">
        <f>G235</f>
        <v>2.1654500014847144E-3</v>
      </c>
      <c r="O235" s="199"/>
      <c r="P235" s="199">
        <f>+D$11+D$12*F235+D$13*F235^2</f>
        <v>-7.9082297890930263E-3</v>
      </c>
      <c r="Q235" s="201">
        <f>+C235-15018.5</f>
        <v>29376.898000000001</v>
      </c>
      <c r="S235" s="131">
        <v>0.1</v>
      </c>
      <c r="U235" s="202">
        <f>+$C235-15018.5</f>
        <v>29376.898000000001</v>
      </c>
      <c r="Z235" s="24">
        <f>$F235</f>
        <v>18424.5</v>
      </c>
      <c r="AA235" s="136">
        <f>AB$3+AB$4*Z235+AB$5*Z235^2+AH235</f>
        <v>1.0705749416673946E-3</v>
      </c>
      <c r="AB235" s="136">
        <f>+$G235-AH235</f>
        <v>-6.8133547292757064E-3</v>
      </c>
      <c r="AC235" s="136">
        <f>IF(S235&gt;0,G235-AA235,-9999)</f>
        <v>1.0948750598173199E-3</v>
      </c>
      <c r="AD235" s="136"/>
      <c r="AE235" s="136">
        <f>+(G235-AA235)^2*$S235</f>
        <v>1.1987513966099797E-7</v>
      </c>
      <c r="AF235" s="24"/>
      <c r="AG235" s="203"/>
      <c r="AH235" s="24">
        <f>$AB$6*($AB$11/AI235*AJ235+$AB$12)</f>
        <v>8.9788047307604209E-3</v>
      </c>
      <c r="AI235" s="24">
        <f>1+$AB$7*COS(AL235)</f>
        <v>0.85229577343116847</v>
      </c>
      <c r="AJ235" s="24">
        <f>SIN(AL235+RADIANS($AB$9))</f>
        <v>0.99719612785535072</v>
      </c>
      <c r="AK235" s="24">
        <f>$AB$7*SIN(AL235)</f>
        <v>0.26111963054068393</v>
      </c>
      <c r="AL235" s="24">
        <f>2*ATAN(AM235)</f>
        <v>2.0855809788825601</v>
      </c>
      <c r="AM235" s="24">
        <f>SQRT((1+$AB$7)/(1-$AB$7))*TAN(AN235/2)</f>
        <v>1.7145559896887057</v>
      </c>
      <c r="AN235" s="136">
        <f>$AU235+$AB$7*SIN(AO235)</f>
        <v>1.798438893996799</v>
      </c>
      <c r="AO235" s="136">
        <f>$AU235+$AB$7*SIN(AP235)</f>
        <v>1.7984388830368487</v>
      </c>
      <c r="AP235" s="136">
        <f>$AU235+$AB$7*SIN(AQ235)</f>
        <v>1.7984390449160905</v>
      </c>
      <c r="AQ235" s="136">
        <f>$AU235+$AB$7*SIN(AR235)</f>
        <v>1.7984366539367154</v>
      </c>
      <c r="AR235" s="136">
        <f>$AU235+$AB$7*SIN(AS235)</f>
        <v>1.7984719665322486</v>
      </c>
      <c r="AS235" s="136">
        <f>$AU235+$AB$7*SIN(AT235)</f>
        <v>1.7979498830465499</v>
      </c>
      <c r="AT235" s="136">
        <f>$AU235+$AB$7*SIN(AU235)</f>
        <v>1.80555245348312</v>
      </c>
      <c r="AU235" s="136">
        <f>RADIANS($AB$9)+$AB$18*(F235-AB$15)</f>
        <v>1.5061785540658512</v>
      </c>
      <c r="AV235" s="136"/>
      <c r="AW235" s="24">
        <f t="shared" si="189"/>
        <v>18424.5</v>
      </c>
      <c r="AX235" s="136">
        <f t="shared" si="190"/>
        <v>1.0705749595354107E-3</v>
      </c>
      <c r="AY235" s="136">
        <f t="shared" si="191"/>
        <v>1.0948750419493038E-3</v>
      </c>
      <c r="AZ235" s="136">
        <f t="shared" si="200"/>
        <v>1.0948750419493038E-3</v>
      </c>
      <c r="BA235" s="136"/>
      <c r="BB235" s="136">
        <f t="shared" si="192"/>
        <v>1.1461307439842463E-7</v>
      </c>
      <c r="BC235" s="24"/>
      <c r="BD235" s="203"/>
      <c r="BE235" s="24">
        <f t="shared" si="193"/>
        <v>8.978804748628437E-3</v>
      </c>
      <c r="BF235" s="24">
        <f t="shared" si="194"/>
        <v>0.85229577228225706</v>
      </c>
      <c r="BG235" s="24">
        <f t="shared" si="195"/>
        <v>0.9971961281846089</v>
      </c>
      <c r="BH235" s="24">
        <f t="shared" si="196"/>
        <v>0.26111962989079374</v>
      </c>
      <c r="BI235" s="24">
        <f t="shared" si="197"/>
        <v>2.0855809832825032</v>
      </c>
      <c r="BJ235" s="24">
        <f t="shared" si="198"/>
        <v>1.714555998355938</v>
      </c>
      <c r="BK235" s="136">
        <f t="shared" si="202"/>
        <v>1.7984388989214719</v>
      </c>
      <c r="BL235" s="136">
        <f t="shared" si="202"/>
        <v>1.7984388102990463</v>
      </c>
      <c r="BM235" s="136">
        <f t="shared" si="202"/>
        <v>1.7984401192557229</v>
      </c>
      <c r="BN235" s="136">
        <f t="shared" si="202"/>
        <v>1.7984207851624521</v>
      </c>
      <c r="BO235" s="136">
        <f t="shared" si="202"/>
        <v>1.7987061976704528</v>
      </c>
      <c r="BP235" s="136">
        <f t="shared" si="202"/>
        <v>1.7944565476516583</v>
      </c>
      <c r="BQ235" s="136">
        <f t="shared" si="202"/>
        <v>1.2903306629624747</v>
      </c>
      <c r="BR235" s="136">
        <f t="shared" si="199"/>
        <v>-2.3385206756079828</v>
      </c>
      <c r="BS235" s="136"/>
      <c r="BT235" s="136"/>
      <c r="BU235" s="136"/>
      <c r="BV235" s="136"/>
      <c r="BW235" s="136"/>
      <c r="BX235" s="136"/>
      <c r="BY235" s="136"/>
      <c r="BZ235" s="136"/>
      <c r="CA235" s="136"/>
      <c r="CB235" s="136"/>
      <c r="CC235" s="136"/>
      <c r="CD235" s="136"/>
      <c r="CE235" s="136"/>
      <c r="CF235" s="136"/>
      <c r="CG235" s="136"/>
      <c r="CH235" s="136"/>
      <c r="CI235" s="136"/>
      <c r="CK235" s="136"/>
      <c r="CL235" s="136"/>
      <c r="CM235" s="136"/>
      <c r="CN235" s="136"/>
      <c r="CO235" s="136"/>
      <c r="CP235" s="136"/>
      <c r="CQ235" s="136"/>
      <c r="CR235" s="136"/>
      <c r="CS235" s="136"/>
      <c r="CT235" s="136"/>
      <c r="CU235" s="136"/>
      <c r="CV235" s="136"/>
      <c r="CW235" s="136"/>
      <c r="CX235" s="136"/>
      <c r="CY235" s="136"/>
      <c r="CZ235" s="136"/>
    </row>
    <row r="236" spans="1:104" s="129" customFormat="1" ht="12.95" customHeight="1" x14ac:dyDescent="0.2">
      <c r="A236" s="206" t="s">
        <v>497</v>
      </c>
      <c r="B236" s="207"/>
      <c r="C236" s="208">
        <v>44402.391000000003</v>
      </c>
      <c r="D236" s="208"/>
      <c r="E236" s="129">
        <f>(C236-C$7)/C$8</f>
        <v>18453.972451177822</v>
      </c>
      <c r="F236" s="199">
        <f>ROUND(2*E236,0)/2</f>
        <v>18454</v>
      </c>
      <c r="G236" s="130">
        <f>C236-(C$7+F236*C$8)</f>
        <v>-6.538599991472438E-3</v>
      </c>
      <c r="I236" s="129">
        <f>G236</f>
        <v>-6.538599991472438E-3</v>
      </c>
      <c r="O236" s="199"/>
      <c r="P236" s="199">
        <f>+D$11+D$12*F236+D$13*F236^2</f>
        <v>-7.929099800093025E-3</v>
      </c>
      <c r="Q236" s="201">
        <f>+C236-15018.5</f>
        <v>29383.891000000003</v>
      </c>
      <c r="S236" s="131">
        <v>0.1</v>
      </c>
      <c r="U236" s="202">
        <f>+$C236-15018.5</f>
        <v>29383.891000000003</v>
      </c>
      <c r="Z236" s="24">
        <f>$F236</f>
        <v>18454</v>
      </c>
      <c r="AA236" s="136">
        <f>AB$3+AB$4*Z236+AB$5*Z236^2+AH236</f>
        <v>1.0623941125232229E-3</v>
      </c>
      <c r="AB236" s="136">
        <f>+$G236-AH236</f>
        <v>-1.5530093904088686E-2</v>
      </c>
      <c r="AC236" s="136">
        <f>IF(S236&gt;0,G236-AA236,-9999)</f>
        <v>-7.6009941039956608E-3</v>
      </c>
      <c r="AD236" s="136"/>
      <c r="AE236" s="136">
        <f>+(G236-AA236)^2*$S236</f>
        <v>5.7775111368976803E-6</v>
      </c>
      <c r="AF236" s="24"/>
      <c r="AG236" s="203"/>
      <c r="AH236" s="24">
        <f>$AB$6*($AB$11/AI236*AJ236+$AB$12)</f>
        <v>8.9914939126162479E-3</v>
      </c>
      <c r="AI236" s="24">
        <f>1+$AB$7*COS(AL236)</f>
        <v>0.85147741861255999</v>
      </c>
      <c r="AJ236" s="24">
        <f>SIN(AL236+RADIANS($AB$9))</f>
        <v>0.99742595643158616</v>
      </c>
      <c r="AK236" s="24">
        <f>$AB$7*SIN(AL236)</f>
        <v>0.26065502645836558</v>
      </c>
      <c r="AL236" s="24">
        <f>2*ATAN(AM236)</f>
        <v>2.0887177895214388</v>
      </c>
      <c r="AM236" s="24">
        <f>SQRT((1+$AB$7)/(1-$AB$7))*TAN(AN236/2)</f>
        <v>1.7207517057380914</v>
      </c>
      <c r="AN236" s="136">
        <f>$AU236+$AB$7*SIN(AO236)</f>
        <v>1.8019514827692187</v>
      </c>
      <c r="AO236" s="136">
        <f>$AU236+$AB$7*SIN(AP236)</f>
        <v>1.8019514704214645</v>
      </c>
      <c r="AP236" s="136">
        <f>$AU236+$AB$7*SIN(AQ236)</f>
        <v>1.8019516500757129</v>
      </c>
      <c r="AQ236" s="136">
        <f>$AU236+$AB$7*SIN(AR236)</f>
        <v>1.8019490361739896</v>
      </c>
      <c r="AR236" s="136">
        <f>$AU236+$AB$7*SIN(AS236)</f>
        <v>1.8019870645996092</v>
      </c>
      <c r="AS236" s="136">
        <f>$AU236+$AB$7*SIN(AT236)</f>
        <v>1.8014332000135136</v>
      </c>
      <c r="AT236" s="136">
        <f>$AU236+$AB$7*SIN(AU236)</f>
        <v>1.8093752421735576</v>
      </c>
      <c r="AU236" s="136">
        <f>RADIANS($AB$9)+$AB$18*(F236-AB$15)</f>
        <v>1.5099307631677643</v>
      </c>
      <c r="AV236" s="136"/>
      <c r="AW236" s="24">
        <f t="shared" si="189"/>
        <v>18454</v>
      </c>
      <c r="AX236" s="136">
        <f t="shared" si="190"/>
        <v>1.0623941292213796E-3</v>
      </c>
      <c r="AY236" s="136">
        <f t="shared" si="191"/>
        <v>-7.6009941206938176E-3</v>
      </c>
      <c r="AZ236" s="136">
        <f t="shared" si="200"/>
        <v>-7.6009941206938176E-3</v>
      </c>
      <c r="BA236" s="136"/>
      <c r="BB236" s="136">
        <f t="shared" si="192"/>
        <v>1.1286812858040536E-7</v>
      </c>
      <c r="BC236" s="24"/>
      <c r="BD236" s="203"/>
      <c r="BE236" s="24">
        <f t="shared" si="193"/>
        <v>8.9914939293144047E-3</v>
      </c>
      <c r="BF236" s="24">
        <f t="shared" si="194"/>
        <v>0.8514774175324139</v>
      </c>
      <c r="BG236" s="24">
        <f t="shared" si="195"/>
        <v>0.99742595672872525</v>
      </c>
      <c r="BH236" s="24">
        <f t="shared" si="196"/>
        <v>0.26065502584289274</v>
      </c>
      <c r="BI236" s="24">
        <f t="shared" si="197"/>
        <v>2.0887177936654071</v>
      </c>
      <c r="BJ236" s="24">
        <f t="shared" si="198"/>
        <v>1.7207517139451922</v>
      </c>
      <c r="BK236" s="136">
        <f t="shared" si="202"/>
        <v>1.8019514874118476</v>
      </c>
      <c r="BL236" s="136">
        <f t="shared" si="202"/>
        <v>1.8019514028732728</v>
      </c>
      <c r="BM236" s="136">
        <f t="shared" si="202"/>
        <v>1.8019526328689808</v>
      </c>
      <c r="BN236" s="136">
        <f t="shared" si="202"/>
        <v>1.8019347363878817</v>
      </c>
      <c r="BO236" s="136">
        <f t="shared" si="202"/>
        <v>1.8021949968180033</v>
      </c>
      <c r="BP236" s="136">
        <f t="shared" si="202"/>
        <v>1.7983813653663958</v>
      </c>
      <c r="BQ236" s="136">
        <f t="shared" si="202"/>
        <v>1.292416815007148</v>
      </c>
      <c r="BR236" s="136">
        <f t="shared" si="199"/>
        <v>-2.3304907520828664</v>
      </c>
      <c r="BS236" s="136"/>
      <c r="BT236" s="136"/>
      <c r="BU236" s="136"/>
      <c r="BV236" s="136"/>
      <c r="BW236" s="136"/>
      <c r="BX236" s="136"/>
      <c r="BY236" s="136"/>
      <c r="BZ236" s="136"/>
      <c r="CA236" s="136"/>
      <c r="CB236" s="136"/>
      <c r="CC236" s="136"/>
      <c r="CD236" s="136"/>
      <c r="CE236" s="136"/>
      <c r="CF236" s="136"/>
      <c r="CG236" s="136"/>
      <c r="CH236" s="136"/>
      <c r="CI236" s="136"/>
      <c r="CK236" s="136"/>
      <c r="CL236" s="136"/>
      <c r="CM236" s="136"/>
      <c r="CN236" s="136"/>
      <c r="CO236" s="136"/>
      <c r="CP236" s="136"/>
      <c r="CQ236" s="136"/>
      <c r="CR236" s="136"/>
      <c r="CS236" s="136"/>
      <c r="CT236" s="136"/>
      <c r="CU236" s="136"/>
      <c r="CV236" s="136"/>
      <c r="CW236" s="136"/>
      <c r="CX236" s="136"/>
      <c r="CY236" s="136"/>
      <c r="CZ236" s="136"/>
    </row>
    <row r="237" spans="1:104" s="129" customFormat="1" ht="12.95" customHeight="1" x14ac:dyDescent="0.2">
      <c r="A237" s="206" t="s">
        <v>577</v>
      </c>
      <c r="B237" s="64"/>
      <c r="C237" s="208">
        <v>44670.718000000001</v>
      </c>
      <c r="D237" s="208"/>
      <c r="E237" s="129">
        <f>(C237-C$7)/C$8</f>
        <v>19584.503882308494</v>
      </c>
      <c r="F237" s="199">
        <f>ROUND(2*E237,0)/2</f>
        <v>19584.5</v>
      </c>
      <c r="G237" s="130">
        <f>C237-(C$7+F237*C$8)</f>
        <v>9.2145000235177577E-4</v>
      </c>
      <c r="I237" s="129">
        <f>G237</f>
        <v>9.2145000235177577E-4</v>
      </c>
      <c r="O237" s="199"/>
      <c r="P237" s="199">
        <f>+D$11+D$12*F237+D$13*F237^2</f>
        <v>-8.7131445090930237E-3</v>
      </c>
      <c r="Q237" s="201">
        <f>+C237-15018.5</f>
        <v>29652.218000000001</v>
      </c>
      <c r="S237" s="131">
        <v>0.1</v>
      </c>
      <c r="U237" s="202">
        <f>+$C237-15018.5</f>
        <v>29652.218000000001</v>
      </c>
      <c r="Z237" s="24">
        <f>$F237</f>
        <v>19584.5</v>
      </c>
      <c r="AA237" s="136">
        <f>AB$3+AB$4*Z237+AB$5*Z237^2+AH237</f>
        <v>6.7395927829188608E-4</v>
      </c>
      <c r="AB237" s="136">
        <f>+$G237-AH237</f>
        <v>-8.4656537850331341E-3</v>
      </c>
      <c r="AC237" s="136">
        <f>IF(S237&gt;0,G237-AA237,-9999)</f>
        <v>2.4749072405988969E-4</v>
      </c>
      <c r="AD237" s="136"/>
      <c r="AE237" s="136">
        <f>+(G237-AA237)^2*$S237</f>
        <v>6.1251658495688463E-9</v>
      </c>
      <c r="AF237" s="24"/>
      <c r="AG237" s="203"/>
      <c r="AH237" s="24">
        <f>$AB$6*($AB$11/AI237*AJ237+$AB$12)</f>
        <v>9.3871037873849098E-3</v>
      </c>
      <c r="AI237" s="24">
        <f>1+$AB$7*COS(AL237)</f>
        <v>0.82232400736027822</v>
      </c>
      <c r="AJ237" s="24">
        <f>SIN(AL237+RADIANS($AB$9))</f>
        <v>0.99902486408034641</v>
      </c>
      <c r="AK237" s="24">
        <f>$AB$7*SIN(AL237)</f>
        <v>0.24172555024136258</v>
      </c>
      <c r="AL237" s="24">
        <f>2*ATAN(AM237)</f>
        <v>2.2046488324384197</v>
      </c>
      <c r="AM237" s="24">
        <f>SQRT((1+$AB$7)/(1-$AB$7))*TAN(AN237/2)</f>
        <v>1.9761088232616</v>
      </c>
      <c r="AN237" s="136">
        <f>$AU237+$AB$7*SIN(AO237)</f>
        <v>1.9341374604262762</v>
      </c>
      <c r="AO237" s="136">
        <f>$AU237+$AB$7*SIN(AP237)</f>
        <v>1.9341371713334361</v>
      </c>
      <c r="AP237" s="136">
        <f>$AU237+$AB$7*SIN(AQ237)</f>
        <v>1.9341398827634255</v>
      </c>
      <c r="AQ237" s="136">
        <f>$AU237+$AB$7*SIN(AR237)</f>
        <v>1.9341144512368333</v>
      </c>
      <c r="AR237" s="136">
        <f>$AU237+$AB$7*SIN(AS237)</f>
        <v>1.9343529163313886</v>
      </c>
      <c r="AS237" s="136">
        <f>$AU237+$AB$7*SIN(AT237)</f>
        <v>1.9321109820132867</v>
      </c>
      <c r="AT237" s="136">
        <f>$AU237+$AB$7*SIN(AU237)</f>
        <v>1.9526921124134669</v>
      </c>
      <c r="AU237" s="136">
        <f>RADIANS($AB$9)+$AB$18*(F237-AB$15)</f>
        <v>1.6537230475648235</v>
      </c>
      <c r="AV237" s="136"/>
      <c r="AW237" s="24">
        <f t="shared" si="189"/>
        <v>19584.5</v>
      </c>
      <c r="AX237" s="136">
        <f t="shared" si="190"/>
        <v>6.739587331268948E-4</v>
      </c>
      <c r="AY237" s="136">
        <f t="shared" si="191"/>
        <v>2.4749126922488096E-4</v>
      </c>
      <c r="AZ237" s="136">
        <f t="shared" si="200"/>
        <v>2.4749126922488096E-4</v>
      </c>
      <c r="BA237" s="136"/>
      <c r="BB237" s="136">
        <f t="shared" si="192"/>
        <v>4.5422037395800904E-8</v>
      </c>
      <c r="BC237" s="24"/>
      <c r="BD237" s="203"/>
      <c r="BE237" s="24">
        <f t="shared" si="193"/>
        <v>9.3871032422199185E-3</v>
      </c>
      <c r="BF237" s="24">
        <f t="shared" si="194"/>
        <v>0.82232405508604034</v>
      </c>
      <c r="BG237" s="24">
        <f t="shared" si="195"/>
        <v>0.99902487279742558</v>
      </c>
      <c r="BH237" s="24">
        <f t="shared" si="196"/>
        <v>0.24172558532131339</v>
      </c>
      <c r="BI237" s="24">
        <f t="shared" si="197"/>
        <v>2.2046486350006287</v>
      </c>
      <c r="BJ237" s="24">
        <f t="shared" si="198"/>
        <v>1.9761083390449119</v>
      </c>
      <c r="BK237" s="136">
        <f t="shared" si="202"/>
        <v>1.9341372313880365</v>
      </c>
      <c r="BL237" s="136">
        <f t="shared" si="202"/>
        <v>1.9341393195070538</v>
      </c>
      <c r="BM237" s="136">
        <f t="shared" si="202"/>
        <v>1.9341197343711962</v>
      </c>
      <c r="BN237" s="136">
        <f t="shared" si="202"/>
        <v>1.9343033899970812</v>
      </c>
      <c r="BO237" s="136">
        <f t="shared" si="202"/>
        <v>1.9325776974188906</v>
      </c>
      <c r="BP237" s="136">
        <f t="shared" si="202"/>
        <v>1.9484957738239852</v>
      </c>
      <c r="BQ237" s="136">
        <f t="shared" si="202"/>
        <v>1.3838466920482491</v>
      </c>
      <c r="BR237" s="136">
        <f t="shared" si="199"/>
        <v>-2.0227677505525525</v>
      </c>
      <c r="BS237" s="136"/>
      <c r="BT237" s="136"/>
      <c r="BU237" s="136"/>
      <c r="BV237" s="136"/>
      <c r="BW237" s="136"/>
      <c r="BX237" s="136"/>
      <c r="BY237" s="136"/>
      <c r="BZ237" s="136"/>
      <c r="CA237" s="136"/>
      <c r="CB237" s="136"/>
      <c r="CC237" s="136"/>
      <c r="CD237" s="136"/>
      <c r="CE237" s="136"/>
      <c r="CF237" s="136"/>
      <c r="CG237" s="136"/>
      <c r="CH237" s="136"/>
      <c r="CI237" s="136"/>
      <c r="CK237" s="136"/>
      <c r="CL237" s="136"/>
      <c r="CM237" s="136"/>
      <c r="CN237" s="136"/>
      <c r="CO237" s="136"/>
      <c r="CP237" s="136"/>
      <c r="CQ237" s="136"/>
      <c r="CR237" s="136"/>
      <c r="CS237" s="136"/>
      <c r="CT237" s="136"/>
      <c r="CU237" s="136"/>
      <c r="CV237" s="136"/>
      <c r="CW237" s="136"/>
      <c r="CX237" s="136"/>
      <c r="CY237" s="136"/>
      <c r="CZ237" s="136"/>
    </row>
    <row r="238" spans="1:104" s="129" customFormat="1" ht="12.95" customHeight="1" x14ac:dyDescent="0.2">
      <c r="A238" s="206" t="s">
        <v>498</v>
      </c>
      <c r="B238" s="207" t="s">
        <v>646</v>
      </c>
      <c r="C238" s="208">
        <v>44691.366999999998</v>
      </c>
      <c r="D238" s="208"/>
      <c r="E238" s="129">
        <f>(C238-C$7)/C$8</f>
        <v>19671.503489211322</v>
      </c>
      <c r="F238" s="199">
        <f>ROUND(2*E238,0)/2</f>
        <v>19671.5</v>
      </c>
      <c r="G238" s="130">
        <f>C238-(C$7+F238*C$8)</f>
        <v>8.2815000496339053E-4</v>
      </c>
      <c r="I238" s="129">
        <f>G238</f>
        <v>8.2815000496339053E-4</v>
      </c>
      <c r="O238" s="199"/>
      <c r="P238" s="199">
        <f>+D$11+D$12*F238+D$13*F238^2</f>
        <v>-8.7722112450930242E-3</v>
      </c>
      <c r="Q238" s="201">
        <f>+C238-15018.5</f>
        <v>29672.866999999998</v>
      </c>
      <c r="S238" s="131">
        <v>0.1</v>
      </c>
      <c r="U238" s="202">
        <f>+$C238-15018.5</f>
        <v>29672.866999999998</v>
      </c>
      <c r="Z238" s="24">
        <f>$F238</f>
        <v>19671.5</v>
      </c>
      <c r="AA238" s="136">
        <f>AB$3+AB$4*Z238+AB$5*Z238^2+AH238</f>
        <v>6.3819555387264505E-4</v>
      </c>
      <c r="AB238" s="136">
        <f>+$G238-AH238</f>
        <v>-8.5822567940022788E-3</v>
      </c>
      <c r="AC238" s="136">
        <f>IF(S238&gt;0,G238-AA238,-9999)</f>
        <v>1.8995445109074548E-4</v>
      </c>
      <c r="AD238" s="136"/>
      <c r="AE238" s="136">
        <f>+(G238-AA238)^2*$S238</f>
        <v>3.6082693489186415E-9</v>
      </c>
      <c r="AF238" s="24"/>
      <c r="AG238" s="203"/>
      <c r="AH238" s="24">
        <f>$AB$6*($AB$11/AI238*AJ238+$AB$12)</f>
        <v>9.4104067989656693E-3</v>
      </c>
      <c r="AI238" s="24">
        <f>1+$AB$7*COS(AL238)</f>
        <v>0.82025217650760174</v>
      </c>
      <c r="AJ238" s="24">
        <f>SIN(AL238+RADIANS($AB$9))</f>
        <v>0.99860831611038925</v>
      </c>
      <c r="AK238" s="24">
        <f>$AB$7*SIN(AL238)</f>
        <v>0.2401889255351829</v>
      </c>
      <c r="AL238" s="24">
        <f>2*ATAN(AM238)</f>
        <v>2.2132471136377623</v>
      </c>
      <c r="AM238" s="24">
        <f>SQRT((1+$AB$7)/(1-$AB$7))*TAN(AN238/2)</f>
        <v>1.9973769499298786</v>
      </c>
      <c r="AN238" s="136">
        <f>$AU238+$AB$7*SIN(AO238)</f>
        <v>1.9441245196899779</v>
      </c>
      <c r="AO238" s="136">
        <f>$AU238+$AB$7*SIN(AP238)</f>
        <v>1.9441241758026557</v>
      </c>
      <c r="AP238" s="136">
        <f>$AU238+$AB$7*SIN(AQ238)</f>
        <v>1.944127318758434</v>
      </c>
      <c r="AQ238" s="136">
        <f>$AU238+$AB$7*SIN(AR238)</f>
        <v>1.9440985927979635</v>
      </c>
      <c r="AR238" s="136">
        <f>$AU238+$AB$7*SIN(AS238)</f>
        <v>1.944361063772126</v>
      </c>
      <c r="AS238" s="136">
        <f>$AU238+$AB$7*SIN(AT238)</f>
        <v>1.9419562731586915</v>
      </c>
      <c r="AT238" s="136">
        <f>$AU238+$AB$7*SIN(AU238)</f>
        <v>1.9634646697793792</v>
      </c>
      <c r="AU238" s="136">
        <f>RADIANS($AB$9)+$AB$18*(F238-AB$15)</f>
        <v>1.6647888845772458</v>
      </c>
      <c r="AV238" s="136"/>
      <c r="AW238" s="24">
        <f t="shared" si="189"/>
        <v>19671.5</v>
      </c>
      <c r="AX238" s="136">
        <f t="shared" si="190"/>
        <v>6.3819489680222441E-4</v>
      </c>
      <c r="AY238" s="136">
        <f t="shared" si="191"/>
        <v>1.8995510816116612E-4</v>
      </c>
      <c r="AZ238" s="136">
        <f t="shared" si="200"/>
        <v>1.8995510816116612E-4</v>
      </c>
      <c r="BA238" s="136"/>
      <c r="BB238" s="136">
        <f t="shared" si="192"/>
        <v>4.0729272630440191E-8</v>
      </c>
      <c r="BC238" s="24"/>
      <c r="BD238" s="203"/>
      <c r="BE238" s="24">
        <f t="shared" si="193"/>
        <v>9.4104061418952487E-3</v>
      </c>
      <c r="BF238" s="24">
        <f t="shared" si="194"/>
        <v>0.82025223586095741</v>
      </c>
      <c r="BG238" s="24">
        <f t="shared" si="195"/>
        <v>0.99860832914281894</v>
      </c>
      <c r="BH238" s="24">
        <f t="shared" si="196"/>
        <v>0.24018896995285843</v>
      </c>
      <c r="BI238" s="24">
        <f t="shared" si="197"/>
        <v>2.2132468665266596</v>
      </c>
      <c r="BJ238" s="24">
        <f t="shared" si="198"/>
        <v>1.9973763334477936</v>
      </c>
      <c r="BK238" s="136">
        <f t="shared" si="202"/>
        <v>1.9441242323040178</v>
      </c>
      <c r="BL238" s="136">
        <f t="shared" si="202"/>
        <v>1.9441268023663612</v>
      </c>
      <c r="BM238" s="136">
        <f t="shared" si="202"/>
        <v>1.9441033126584748</v>
      </c>
      <c r="BN238" s="136">
        <f t="shared" si="202"/>
        <v>1.944317950167147</v>
      </c>
      <c r="BO238" s="136">
        <f t="shared" si="202"/>
        <v>1.9423523036838948</v>
      </c>
      <c r="BP238" s="136">
        <f t="shared" si="202"/>
        <v>1.9600003261704584</v>
      </c>
      <c r="BQ238" s="136">
        <f t="shared" si="202"/>
        <v>1.3918856980590717</v>
      </c>
      <c r="BR238" s="136">
        <f t="shared" si="199"/>
        <v>-1.9990862811733958</v>
      </c>
      <c r="BS238" s="136"/>
      <c r="BT238" s="136"/>
      <c r="BU238" s="136"/>
      <c r="BV238" s="136"/>
      <c r="BW238" s="136"/>
      <c r="BX238" s="136"/>
      <c r="BY238" s="136"/>
      <c r="BZ238" s="136"/>
      <c r="CA238" s="136"/>
      <c r="CB238" s="136"/>
      <c r="CC238" s="136"/>
      <c r="CD238" s="136"/>
      <c r="CE238" s="136"/>
      <c r="CF238" s="136"/>
      <c r="CG238" s="136"/>
      <c r="CH238" s="136"/>
      <c r="CI238" s="136"/>
      <c r="CK238" s="136"/>
      <c r="CL238" s="136"/>
      <c r="CM238" s="136"/>
      <c r="CN238" s="136"/>
      <c r="CO238" s="136"/>
      <c r="CP238" s="136"/>
      <c r="CQ238" s="136"/>
      <c r="CR238" s="136"/>
      <c r="CS238" s="136"/>
      <c r="CT238" s="136"/>
      <c r="CU238" s="136"/>
      <c r="CV238" s="136"/>
      <c r="CW238" s="136"/>
      <c r="CX238" s="136"/>
      <c r="CY238" s="136"/>
      <c r="CZ238" s="136"/>
    </row>
    <row r="239" spans="1:104" s="129" customFormat="1" ht="12.95" customHeight="1" x14ac:dyDescent="0.2">
      <c r="A239" s="206" t="s">
        <v>499</v>
      </c>
      <c r="B239" s="207"/>
      <c r="C239" s="208">
        <v>44701.440000000002</v>
      </c>
      <c r="D239" s="208"/>
      <c r="E239" s="129">
        <f>(C239-C$7)/C$8</f>
        <v>19713.943657758591</v>
      </c>
      <c r="F239" s="199">
        <f>ROUND(2*E239,0)/2</f>
        <v>19714</v>
      </c>
      <c r="G239" s="130">
        <f>C239-(C$7+F239*C$8)</f>
        <v>-1.3372599991271272E-2</v>
      </c>
      <c r="I239" s="129">
        <f>G239</f>
        <v>-1.3372599991271272E-2</v>
      </c>
      <c r="O239" s="199"/>
      <c r="P239" s="199">
        <f>+D$11+D$12*F239+D$13*F239^2</f>
        <v>-8.800999640093024E-3</v>
      </c>
      <c r="Q239" s="201">
        <f>+C239-15018.5</f>
        <v>29682.940000000002</v>
      </c>
      <c r="S239" s="131">
        <v>0.1</v>
      </c>
      <c r="U239" s="202">
        <f>+$C239-15018.5</f>
        <v>29682.940000000002</v>
      </c>
      <c r="Z239" s="24">
        <f>$F239</f>
        <v>19714</v>
      </c>
      <c r="AA239" s="136">
        <f>AB$3+AB$4*Z239+AB$5*Z239^2+AH239</f>
        <v>6.2042926193235128E-4</v>
      </c>
      <c r="AB239" s="136">
        <f>+$G239-AH239</f>
        <v>-2.2794028893296646E-2</v>
      </c>
      <c r="AC239" s="136">
        <f>IF(S239&gt;0,G239-AA239,-9999)</f>
        <v>-1.3993029253203624E-2</v>
      </c>
      <c r="AD239" s="136"/>
      <c r="AE239" s="136">
        <f>+(G239-AA239)^2*$S239</f>
        <v>1.9580486768101235E-5</v>
      </c>
      <c r="AF239" s="24"/>
      <c r="AG239" s="203"/>
      <c r="AH239" s="24">
        <f>$AB$6*($AB$11/AI239*AJ239+$AB$12)</f>
        <v>9.4214289020253753E-3</v>
      </c>
      <c r="AI239" s="24">
        <f>1+$AB$7*COS(AL239)</f>
        <v>0.81924865618985765</v>
      </c>
      <c r="AJ239" s="24">
        <f>SIN(AL239+RADIANS($AB$9))</f>
        <v>0.99837888016803289</v>
      </c>
      <c r="AK239" s="24">
        <f>$AB$7*SIN(AL239)</f>
        <v>0.23943465018837123</v>
      </c>
      <c r="AL239" s="24">
        <f>2*ATAN(AM239)</f>
        <v>2.2174317238368997</v>
      </c>
      <c r="AM239" s="24">
        <f>SQRT((1+$AB$7)/(1-$AB$7))*TAN(AN239/2)</f>
        <v>2.0078603637022425</v>
      </c>
      <c r="AN239" s="136">
        <f>$AU239+$AB$7*SIN(AO239)</f>
        <v>1.9489941305024463</v>
      </c>
      <c r="AO239" s="136">
        <f>$AU239+$AB$7*SIN(AP239)</f>
        <v>1.9489937570568352</v>
      </c>
      <c r="AP239" s="136">
        <f>$AU239+$AB$7*SIN(AQ239)</f>
        <v>1.9489971282885081</v>
      </c>
      <c r="AQ239" s="136">
        <f>$AU239+$AB$7*SIN(AR239)</f>
        <v>1.9489666938966401</v>
      </c>
      <c r="AR239" s="136">
        <f>$AU239+$AB$7*SIN(AS239)</f>
        <v>1.9492413613489019</v>
      </c>
      <c r="AS239" s="136">
        <f>$AU239+$AB$7*SIN(AT239)</f>
        <v>1.9467555975487512</v>
      </c>
      <c r="AT239" s="136">
        <f>$AU239+$AB$7*SIN(AU239)</f>
        <v>1.9687138265450643</v>
      </c>
      <c r="AU239" s="136">
        <f>RADIANS($AB$9)+$AB$18*(F239-AB$15)</f>
        <v>1.6701946095545797</v>
      </c>
      <c r="AV239" s="136"/>
      <c r="AW239" s="24">
        <f t="shared" si="189"/>
        <v>19714</v>
      </c>
      <c r="AX239" s="136">
        <f t="shared" si="190"/>
        <v>6.204285456865577E-4</v>
      </c>
      <c r="AY239" s="136">
        <f t="shared" si="191"/>
        <v>-1.399302853695783E-2</v>
      </c>
      <c r="AZ239" s="136">
        <f t="shared" si="200"/>
        <v>-1.399302853695783E-2</v>
      </c>
      <c r="BA239" s="136"/>
      <c r="BB239" s="136">
        <f t="shared" si="192"/>
        <v>3.8493158030273702E-8</v>
      </c>
      <c r="BC239" s="24"/>
      <c r="BD239" s="203"/>
      <c r="BE239" s="24">
        <f t="shared" si="193"/>
        <v>9.4214281857795817E-3</v>
      </c>
      <c r="BF239" s="24">
        <f t="shared" si="194"/>
        <v>0.81924872192473486</v>
      </c>
      <c r="BG239" s="24">
        <f t="shared" si="195"/>
        <v>0.99837889579426387</v>
      </c>
      <c r="BH239" s="24">
        <f t="shared" si="196"/>
        <v>0.23943469981219961</v>
      </c>
      <c r="BI239" s="24">
        <f t="shared" si="197"/>
        <v>2.2174314492948888</v>
      </c>
      <c r="BJ239" s="24">
        <f t="shared" si="198"/>
        <v>2.0078596730229243</v>
      </c>
      <c r="BK239" s="136">
        <f t="shared" si="202"/>
        <v>1.9489938108237088</v>
      </c>
      <c r="BL239" s="136">
        <f t="shared" si="202"/>
        <v>1.9489966429168133</v>
      </c>
      <c r="BM239" s="136">
        <f t="shared" si="202"/>
        <v>1.9489710758193692</v>
      </c>
      <c r="BN239" s="136">
        <f t="shared" si="202"/>
        <v>1.949201826612992</v>
      </c>
      <c r="BO239" s="136">
        <f t="shared" si="202"/>
        <v>1.9471143534451336</v>
      </c>
      <c r="BP239" s="136">
        <f t="shared" si="202"/>
        <v>1.9656163317752955</v>
      </c>
      <c r="BQ239" s="136">
        <f t="shared" si="202"/>
        <v>1.3958683378881245</v>
      </c>
      <c r="BR239" s="136">
        <f t="shared" si="199"/>
        <v>-1.9875177472812782</v>
      </c>
      <c r="BS239" s="136"/>
      <c r="BT239" s="136"/>
      <c r="BU239" s="136"/>
      <c r="BV239" s="136"/>
      <c r="BW239" s="136"/>
      <c r="BX239" s="136"/>
      <c r="BY239" s="136"/>
      <c r="BZ239" s="136"/>
      <c r="CA239" s="136"/>
      <c r="CB239" s="136"/>
      <c r="CC239" s="136"/>
      <c r="CD239" s="136"/>
      <c r="CE239" s="136"/>
      <c r="CF239" s="136"/>
      <c r="CG239" s="136"/>
      <c r="CH239" s="136"/>
      <c r="CI239" s="136"/>
      <c r="CK239" s="136"/>
      <c r="CL239" s="136"/>
      <c r="CM239" s="136"/>
      <c r="CN239" s="136"/>
      <c r="CO239" s="136"/>
      <c r="CP239" s="136"/>
      <c r="CQ239" s="136"/>
      <c r="CR239" s="136"/>
      <c r="CS239" s="136"/>
      <c r="CT239" s="136"/>
      <c r="CU239" s="136"/>
      <c r="CV239" s="136"/>
      <c r="CW239" s="136"/>
      <c r="CX239" s="136"/>
      <c r="CY239" s="136"/>
      <c r="CZ239" s="136"/>
    </row>
    <row r="240" spans="1:104" s="129" customFormat="1" ht="12.95" customHeight="1" x14ac:dyDescent="0.2">
      <c r="A240" s="206" t="s">
        <v>500</v>
      </c>
      <c r="B240" s="207" t="s">
        <v>646</v>
      </c>
      <c r="C240" s="208">
        <v>44704.423000000003</v>
      </c>
      <c r="D240" s="208"/>
      <c r="E240" s="129">
        <f>(C240-C$7)/C$8</f>
        <v>19726.511812506578</v>
      </c>
      <c r="F240" s="199">
        <f>ROUND(2*E240,0)/2</f>
        <v>19726.5</v>
      </c>
      <c r="G240" s="130">
        <f>C240-(C$7+F240*C$8)</f>
        <v>2.8036500079906546E-3</v>
      </c>
      <c r="I240" s="129">
        <f>G240</f>
        <v>2.8036500079906546E-3</v>
      </c>
      <c r="O240" s="199"/>
      <c r="P240" s="199">
        <f>+D$11+D$12*F240+D$13*F240^2</f>
        <v>-8.8094585650930254E-3</v>
      </c>
      <c r="Q240" s="201">
        <f>+C240-15018.5</f>
        <v>29685.923000000003</v>
      </c>
      <c r="S240" s="131">
        <v>0.1</v>
      </c>
      <c r="U240" s="202">
        <f>+$C240-15018.5</f>
        <v>29685.923000000003</v>
      </c>
      <c r="Z240" s="24">
        <f>$F240</f>
        <v>19726.5</v>
      </c>
      <c r="AA240" s="136">
        <f>AB$3+AB$4*Z240+AB$5*Z240^2+AH240</f>
        <v>6.1516710316046781E-4</v>
      </c>
      <c r="AB240" s="136">
        <f>+$G240-AH240</f>
        <v>-6.6209756602628386E-3</v>
      </c>
      <c r="AC240" s="136">
        <f>IF(S240&gt;0,G240-AA240,-9999)</f>
        <v>2.1884829048301867E-3</v>
      </c>
      <c r="AD240" s="136"/>
      <c r="AE240" s="136">
        <f>+(G240-AA240)^2*$S240</f>
        <v>4.7894574247339718E-7</v>
      </c>
      <c r="AF240" s="24"/>
      <c r="AG240" s="203"/>
      <c r="AH240" s="24">
        <f>$AB$6*($AB$11/AI240*AJ240+$AB$12)</f>
        <v>9.4246256682534932E-3</v>
      </c>
      <c r="AI240" s="24">
        <f>1+$AB$7*COS(AL240)</f>
        <v>0.81895457029885499</v>
      </c>
      <c r="AJ240" s="24">
        <f>SIN(AL240+RADIANS($AB$9))</f>
        <v>0.99830818485799866</v>
      </c>
      <c r="AK240" s="24">
        <f>$AB$7*SIN(AL240)</f>
        <v>0.2392123583436436</v>
      </c>
      <c r="AL240" s="24">
        <f>2*ATAN(AM240)</f>
        <v>2.2186605452804882</v>
      </c>
      <c r="AM240" s="24">
        <f>SQRT((1+$AB$7)/(1-$AB$7))*TAN(AN240/2)</f>
        <v>2.0109555920605615</v>
      </c>
      <c r="AN240" s="136">
        <f>$AU240+$AB$7*SIN(AO240)</f>
        <v>1.9504252362075205</v>
      </c>
      <c r="AO240" s="136">
        <f>$AU240+$AB$7*SIN(AP240)</f>
        <v>1.9504248537016386</v>
      </c>
      <c r="AP240" s="136">
        <f>$AU240+$AB$7*SIN(AQ240)</f>
        <v>1.9504282943344184</v>
      </c>
      <c r="AQ240" s="136">
        <f>$AU240+$AB$7*SIN(AR240)</f>
        <v>1.9503973448442395</v>
      </c>
      <c r="AR240" s="136">
        <f>$AU240+$AB$7*SIN(AS240)</f>
        <v>1.9506756582132072</v>
      </c>
      <c r="AS240" s="136">
        <f>$AU240+$AB$7*SIN(AT240)</f>
        <v>1.9481659062958949</v>
      </c>
      <c r="AT240" s="136">
        <f>$AU240+$AB$7*SIN(AU240)</f>
        <v>1.9702560358334276</v>
      </c>
      <c r="AU240" s="136">
        <f>RADIANS($AB$9)+$AB$18*(F240-AB$15)</f>
        <v>1.6717845286655599</v>
      </c>
      <c r="AV240" s="136"/>
      <c r="AW240" s="24">
        <f t="shared" si="189"/>
        <v>19726.5</v>
      </c>
      <c r="AX240" s="136">
        <f t="shared" si="190"/>
        <v>6.1516636894880239E-4</v>
      </c>
      <c r="AY240" s="136">
        <f t="shared" si="191"/>
        <v>2.1884836390418522E-3</v>
      </c>
      <c r="AZ240" s="136">
        <f t="shared" si="200"/>
        <v>2.1884836390418522E-3</v>
      </c>
      <c r="BA240" s="136"/>
      <c r="BB240" s="136">
        <f t="shared" si="192"/>
        <v>3.7842966148565409E-8</v>
      </c>
      <c r="BC240" s="24"/>
      <c r="BD240" s="203"/>
      <c r="BE240" s="24">
        <f t="shared" si="193"/>
        <v>9.4246249340418278E-3</v>
      </c>
      <c r="BF240" s="24">
        <f t="shared" si="194"/>
        <v>0.81895463800336266</v>
      </c>
      <c r="BG240" s="24">
        <f t="shared" si="195"/>
        <v>0.99830820131461551</v>
      </c>
      <c r="BH240" s="24">
        <f t="shared" si="196"/>
        <v>0.23921240958509352</v>
      </c>
      <c r="BI240" s="24">
        <f t="shared" si="197"/>
        <v>2.2186602622495406</v>
      </c>
      <c r="BJ240" s="24">
        <f t="shared" si="198"/>
        <v>2.0109548782648679</v>
      </c>
      <c r="BK240" s="136">
        <f t="shared" si="202"/>
        <v>1.9504249065258574</v>
      </c>
      <c r="BL240" s="136">
        <f t="shared" si="202"/>
        <v>1.9504278191833881</v>
      </c>
      <c r="BM240" s="136">
        <f t="shared" si="202"/>
        <v>1.9504016191085145</v>
      </c>
      <c r="BN240" s="136">
        <f t="shared" si="202"/>
        <v>1.9506372334284507</v>
      </c>
      <c r="BO240" s="136">
        <f t="shared" si="202"/>
        <v>1.9485133546039286</v>
      </c>
      <c r="BP240" s="136">
        <f t="shared" si="202"/>
        <v>1.9672675684483014</v>
      </c>
      <c r="BQ240" s="136">
        <f t="shared" si="202"/>
        <v>1.3970466810337994</v>
      </c>
      <c r="BR240" s="136">
        <f t="shared" si="199"/>
        <v>-1.9841152373130084</v>
      </c>
      <c r="BS240" s="136"/>
      <c r="BT240" s="136"/>
      <c r="BU240" s="136"/>
      <c r="BV240" s="136"/>
      <c r="BW240" s="136"/>
      <c r="BX240" s="136"/>
      <c r="BY240" s="136"/>
      <c r="BZ240" s="136"/>
      <c r="CA240" s="136"/>
      <c r="CB240" s="136"/>
      <c r="CC240" s="136"/>
      <c r="CD240" s="136"/>
      <c r="CE240" s="136"/>
      <c r="CF240" s="136"/>
      <c r="CG240" s="136"/>
      <c r="CH240" s="136"/>
      <c r="CI240" s="136"/>
      <c r="CK240" s="136"/>
      <c r="CL240" s="136"/>
      <c r="CM240" s="136"/>
      <c r="CN240" s="136"/>
      <c r="CO240" s="136"/>
      <c r="CP240" s="136"/>
      <c r="CQ240" s="136"/>
      <c r="CR240" s="136"/>
      <c r="CS240" s="136"/>
      <c r="CT240" s="136"/>
      <c r="CU240" s="136"/>
      <c r="CV240" s="136"/>
      <c r="CW240" s="136"/>
      <c r="CX240" s="136"/>
      <c r="CY240" s="136"/>
      <c r="CZ240" s="136"/>
    </row>
    <row r="241" spans="1:104" s="129" customFormat="1" ht="12.95" customHeight="1" x14ac:dyDescent="0.2">
      <c r="A241" s="206" t="s">
        <v>500</v>
      </c>
      <c r="B241" s="207"/>
      <c r="C241" s="208">
        <v>44704.538</v>
      </c>
      <c r="D241" s="208"/>
      <c r="E241" s="129">
        <f>(C241-C$7)/C$8</f>
        <v>19726.996337413046</v>
      </c>
      <c r="F241" s="199">
        <f>ROUND(2*E241,0)/2</f>
        <v>19727</v>
      </c>
      <c r="G241" s="130">
        <f>C241-(C$7+F241*C$8)</f>
        <v>-8.6929999815765768E-4</v>
      </c>
      <c r="I241" s="129">
        <f>G241</f>
        <v>-8.6929999815765768E-4</v>
      </c>
      <c r="O241" s="199"/>
      <c r="P241" s="199">
        <f>+D$11+D$12*F241+D$13*F241^2</f>
        <v>-8.8097968440930246E-3</v>
      </c>
      <c r="Q241" s="201">
        <f>+C241-15018.5</f>
        <v>29686.038</v>
      </c>
      <c r="S241" s="131">
        <v>0.1</v>
      </c>
      <c r="U241" s="202">
        <f>+$C241-15018.5</f>
        <v>29686.038</v>
      </c>
      <c r="Z241" s="24">
        <f>$F241</f>
        <v>19727</v>
      </c>
      <c r="AA241" s="136">
        <f>AB$3+AB$4*Z241+AB$5*Z241^2+AH241</f>
        <v>6.1495626957944194E-4</v>
      </c>
      <c r="AB241" s="136">
        <f>+$G241-AH241</f>
        <v>-1.0294053111830124E-2</v>
      </c>
      <c r="AC241" s="136">
        <f>IF(S241&gt;0,G241-AA241,-9999)</f>
        <v>-1.4842562677370996E-3</v>
      </c>
      <c r="AD241" s="136"/>
      <c r="AE241" s="136">
        <f>+(G241-AA241)^2*$S241</f>
        <v>2.2030166683168647E-7</v>
      </c>
      <c r="AF241" s="24"/>
      <c r="AG241" s="203"/>
      <c r="AH241" s="24">
        <f>$AB$6*($AB$11/AI241*AJ241+$AB$12)</f>
        <v>9.4247531136724665E-3</v>
      </c>
      <c r="AI241" s="24">
        <f>1+$AB$7*COS(AL241)</f>
        <v>0.81894281693507509</v>
      </c>
      <c r="AJ241" s="24">
        <f>SIN(AL241+RADIANS($AB$9))</f>
        <v>0.99830532675761752</v>
      </c>
      <c r="AK241" s="24">
        <f>$AB$7*SIN(AL241)</f>
        <v>0.2392034624761821</v>
      </c>
      <c r="AL241" s="24">
        <f>2*ATAN(AM241)</f>
        <v>2.21870967979179</v>
      </c>
      <c r="AM241" s="24">
        <f>SQRT((1+$AB$7)/(1-$AB$7))*TAN(AN241/2)</f>
        <v>2.011079514005047</v>
      </c>
      <c r="AN241" s="136">
        <f>$AU241+$AB$7*SIN(AO241)</f>
        <v>1.950482469751992</v>
      </c>
      <c r="AO241" s="136">
        <f>$AU241+$AB$7*SIN(AP241)</f>
        <v>1.9504820868801647</v>
      </c>
      <c r="AP241" s="136">
        <f>$AU241+$AB$7*SIN(AQ241)</f>
        <v>1.9504855303106581</v>
      </c>
      <c r="AQ241" s="136">
        <f>$AU241+$AB$7*SIN(AR241)</f>
        <v>1.9504545600963676</v>
      </c>
      <c r="AR241" s="136">
        <f>$AU241+$AB$7*SIN(AS241)</f>
        <v>1.9507330198573136</v>
      </c>
      <c r="AS241" s="136">
        <f>$AU241+$AB$7*SIN(AT241)</f>
        <v>1.9482223068014983</v>
      </c>
      <c r="AT241" s="136">
        <f>$AU241+$AB$7*SIN(AU241)</f>
        <v>1.9703177085107835</v>
      </c>
      <c r="AU241" s="136">
        <f>RADIANS($AB$9)+$AB$18*(F241-AB$15)</f>
        <v>1.6718481254299986</v>
      </c>
      <c r="AV241" s="136"/>
      <c r="AW241" s="24">
        <f t="shared" si="189"/>
        <v>19727</v>
      </c>
      <c r="AX241" s="136">
        <f t="shared" si="190"/>
        <v>6.1495553464385212E-4</v>
      </c>
      <c r="AY241" s="136">
        <f t="shared" si="191"/>
        <v>-1.4842555328015098E-3</v>
      </c>
      <c r="AZ241" s="136">
        <f t="shared" si="200"/>
        <v>-1.4842555328015098E-3</v>
      </c>
      <c r="BA241" s="136"/>
      <c r="BB241" s="136">
        <f t="shared" si="192"/>
        <v>3.7817030958910604E-8</v>
      </c>
      <c r="BC241" s="24"/>
      <c r="BD241" s="203"/>
      <c r="BE241" s="24">
        <f t="shared" si="193"/>
        <v>9.4247523787368767E-3</v>
      </c>
      <c r="BF241" s="24">
        <f t="shared" si="194"/>
        <v>0.8189428847192638</v>
      </c>
      <c r="BG241" s="24">
        <f t="shared" si="195"/>
        <v>0.9983053432481146</v>
      </c>
      <c r="BH241" s="24">
        <f t="shared" si="196"/>
        <v>0.23920351378317622</v>
      </c>
      <c r="BI241" s="24">
        <f t="shared" si="197"/>
        <v>2.2187093964172071</v>
      </c>
      <c r="BJ241" s="24">
        <f t="shared" si="198"/>
        <v>2.011078799272096</v>
      </c>
      <c r="BK241" s="136">
        <f t="shared" ref="BK241:BQ250" si="203">$AU241+$AB$7*SIN(BL241)</f>
        <v>1.9504821396653165</v>
      </c>
      <c r="BL241" s="136">
        <f t="shared" si="203"/>
        <v>1.9504850555791362</v>
      </c>
      <c r="BM241" s="136">
        <f t="shared" si="203"/>
        <v>1.9504588299745873</v>
      </c>
      <c r="BN241" s="136">
        <f t="shared" si="203"/>
        <v>1.9506946400185754</v>
      </c>
      <c r="BO241" s="136">
        <f t="shared" si="203"/>
        <v>1.9485692995441724</v>
      </c>
      <c r="BP241" s="136">
        <f t="shared" si="203"/>
        <v>1.9673336128106229</v>
      </c>
      <c r="BQ241" s="136">
        <f t="shared" si="203"/>
        <v>1.3970938808857087</v>
      </c>
      <c r="BR241" s="136">
        <f t="shared" si="199"/>
        <v>-1.9839791369142779</v>
      </c>
      <c r="BS241" s="136"/>
      <c r="BT241" s="136"/>
      <c r="BU241" s="136"/>
      <c r="BV241" s="136"/>
      <c r="BW241" s="136"/>
      <c r="BX241" s="136"/>
      <c r="BY241" s="136"/>
      <c r="BZ241" s="136"/>
      <c r="CA241" s="136"/>
      <c r="CB241" s="136"/>
      <c r="CC241" s="136"/>
      <c r="CD241" s="136"/>
      <c r="CE241" s="136"/>
      <c r="CF241" s="136"/>
      <c r="CG241" s="136"/>
      <c r="CH241" s="136"/>
      <c r="CI241" s="136"/>
      <c r="CK241" s="136"/>
      <c r="CL241" s="136"/>
      <c r="CM241" s="136"/>
      <c r="CN241" s="136"/>
      <c r="CO241" s="136"/>
      <c r="CP241" s="136"/>
      <c r="CQ241" s="136"/>
      <c r="CR241" s="136"/>
      <c r="CS241" s="136"/>
      <c r="CT241" s="136"/>
      <c r="CU241" s="136"/>
      <c r="CV241" s="136"/>
      <c r="CW241" s="136"/>
      <c r="CX241" s="136"/>
      <c r="CY241" s="136"/>
      <c r="CZ241" s="136"/>
    </row>
    <row r="242" spans="1:104" s="129" customFormat="1" ht="12.95" customHeight="1" x14ac:dyDescent="0.2">
      <c r="A242" s="206" t="s">
        <v>577</v>
      </c>
      <c r="B242" s="64"/>
      <c r="C242" s="208">
        <v>44736.701000000001</v>
      </c>
      <c r="D242" s="208"/>
      <c r="E242" s="129">
        <f>(C242-C$7)/C$8</f>
        <v>19862.507420604292</v>
      </c>
      <c r="F242" s="199">
        <f>ROUND(2*E242,0)/2</f>
        <v>19862.5</v>
      </c>
      <c r="G242" s="130">
        <f>C242-(C$7+F242*C$8)</f>
        <v>1.7612500014365651E-3</v>
      </c>
      <c r="I242" s="129">
        <f>G242</f>
        <v>1.7612500014365651E-3</v>
      </c>
      <c r="O242" s="199"/>
      <c r="P242" s="199">
        <f>+D$11+D$12*F242+D$13*F242^2</f>
        <v>-8.9012493170930254E-3</v>
      </c>
      <c r="Q242" s="201">
        <f>+C242-15018.5</f>
        <v>29718.201000000001</v>
      </c>
      <c r="S242" s="131">
        <v>0.1</v>
      </c>
      <c r="U242" s="202">
        <f>+$C242-15018.5</f>
        <v>29718.201000000001</v>
      </c>
      <c r="Z242" s="24">
        <f>$F242</f>
        <v>19862.5</v>
      </c>
      <c r="AA242" s="136">
        <f>AB$3+AB$4*Z242+AB$5*Z242^2+AH242</f>
        <v>5.5683971029172816E-4</v>
      </c>
      <c r="AB242" s="136">
        <f>+$G242-AH242</f>
        <v>-7.6968390259481885E-3</v>
      </c>
      <c r="AC242" s="136">
        <f>IF(S242&gt;0,G242-AA242,-9999)</f>
        <v>1.2044102911448369E-3</v>
      </c>
      <c r="AD242" s="136"/>
      <c r="AE242" s="136">
        <f>+(G242-AA242)^2*$S242</f>
        <v>1.4506041494155909E-7</v>
      </c>
      <c r="AF242" s="24"/>
      <c r="AG242" s="203"/>
      <c r="AH242" s="24">
        <f>$AB$6*($AB$11/AI242*AJ242+$AB$12)</f>
        <v>9.4580890273847536E-3</v>
      </c>
      <c r="AI242" s="24">
        <f>1+$AB$7*COS(AL242)</f>
        <v>0.81578607752531673</v>
      </c>
      <c r="AJ242" s="24">
        <f>SIN(AL242+RADIANS($AB$9))</f>
        <v>0.99744566603810036</v>
      </c>
      <c r="AK242" s="24">
        <f>$AB$7*SIN(AL242)</f>
        <v>0.23678097636104845</v>
      </c>
      <c r="AL242" s="24">
        <f>2*ATAN(AM242)</f>
        <v>2.2319735299167114</v>
      </c>
      <c r="AM242" s="24">
        <f>SQRT((1+$AB$7)/(1-$AB$7))*TAN(AN242/2)</f>
        <v>2.0449865944312355</v>
      </c>
      <c r="AN242" s="136">
        <f>$AU242+$AB$7*SIN(AO242)</f>
        <v>1.9659626681097311</v>
      </c>
      <c r="AO242" s="136">
        <f>$AU242+$AB$7*SIN(AP242)</f>
        <v>1.9659621755191015</v>
      </c>
      <c r="AP242" s="136">
        <f>$AU242+$AB$7*SIN(AQ242)</f>
        <v>1.9659664407804029</v>
      </c>
      <c r="AQ242" s="136">
        <f>$AU242+$AB$7*SIN(AR242)</f>
        <v>1.9659295071374756</v>
      </c>
      <c r="AR242" s="136">
        <f>$AU242+$AB$7*SIN(AS242)</f>
        <v>1.9662492136348448</v>
      </c>
      <c r="AS242" s="136">
        <f>$AU242+$AB$7*SIN(AT242)</f>
        <v>1.9634735858048677</v>
      </c>
      <c r="AT242" s="136">
        <f>$AU242+$AB$7*SIN(AU242)</f>
        <v>1.9869865393624386</v>
      </c>
      <c r="AU242" s="136">
        <f>RADIANS($AB$9)+$AB$18*(F242-AB$15)</f>
        <v>1.6890828485930252</v>
      </c>
      <c r="AV242" s="136"/>
      <c r="AW242" s="24">
        <f t="shared" si="189"/>
        <v>19862.5</v>
      </c>
      <c r="AX242" s="136">
        <f t="shared" si="190"/>
        <v>5.5683876442258473E-4</v>
      </c>
      <c r="AY242" s="136">
        <f t="shared" si="191"/>
        <v>1.2044112370139803E-3</v>
      </c>
      <c r="AZ242" s="136">
        <f t="shared" si="200"/>
        <v>1.2044112370139803E-3</v>
      </c>
      <c r="BA242" s="136"/>
      <c r="BB242" s="136">
        <f t="shared" si="192"/>
        <v>3.1006940956367082E-8</v>
      </c>
      <c r="BC242" s="24"/>
      <c r="BD242" s="203"/>
      <c r="BE242" s="24">
        <f t="shared" si="193"/>
        <v>9.4580880815156101E-3</v>
      </c>
      <c r="BF242" s="24">
        <f t="shared" si="194"/>
        <v>0.81578616959151273</v>
      </c>
      <c r="BG242" s="24">
        <f t="shared" si="195"/>
        <v>0.99744569381146364</v>
      </c>
      <c r="BH242" s="24">
        <f t="shared" si="196"/>
        <v>0.23678104798786809</v>
      </c>
      <c r="BI242" s="24">
        <f t="shared" si="197"/>
        <v>2.2319731410924759</v>
      </c>
      <c r="BJ242" s="24">
        <f t="shared" si="198"/>
        <v>2.0449855869938411</v>
      </c>
      <c r="BK242" s="136">
        <f t="shared" si="203"/>
        <v>1.9659622134382553</v>
      </c>
      <c r="BL242" s="136">
        <f t="shared" si="203"/>
        <v>1.9659661124462329</v>
      </c>
      <c r="BM242" s="136">
        <f t="shared" si="203"/>
        <v>1.9659323503566219</v>
      </c>
      <c r="BN242" s="136">
        <f t="shared" si="203"/>
        <v>1.9662246107460075</v>
      </c>
      <c r="BO242" s="136">
        <f t="shared" si="203"/>
        <v>1.9636878431696458</v>
      </c>
      <c r="BP242" s="136">
        <f t="shared" si="203"/>
        <v>1.985216413211697</v>
      </c>
      <c r="BQ242" s="136">
        <f t="shared" si="203"/>
        <v>1.4100736002787566</v>
      </c>
      <c r="BR242" s="136">
        <f t="shared" si="199"/>
        <v>-1.9470959288582339</v>
      </c>
      <c r="BS242" s="136"/>
      <c r="BT242" s="136"/>
      <c r="BU242" s="136"/>
      <c r="BV242" s="136"/>
      <c r="BW242" s="136"/>
      <c r="BX242" s="136"/>
      <c r="BY242" s="136"/>
      <c r="BZ242" s="136"/>
      <c r="CA242" s="136"/>
      <c r="CB242" s="136"/>
      <c r="CC242" s="136"/>
      <c r="CD242" s="136"/>
      <c r="CE242" s="136"/>
      <c r="CF242" s="136"/>
      <c r="CG242" s="136"/>
      <c r="CH242" s="136"/>
      <c r="CI242" s="136"/>
      <c r="CK242" s="136"/>
      <c r="CL242" s="136"/>
      <c r="CM242" s="136"/>
      <c r="CN242" s="136"/>
      <c r="CO242" s="136"/>
      <c r="CP242" s="136"/>
      <c r="CQ242" s="136"/>
      <c r="CR242" s="136"/>
      <c r="CS242" s="136"/>
      <c r="CT242" s="136"/>
      <c r="CU242" s="136"/>
      <c r="CV242" s="136"/>
      <c r="CW242" s="136"/>
      <c r="CX242" s="136"/>
      <c r="CY242" s="136"/>
      <c r="CZ242" s="136"/>
    </row>
    <row r="243" spans="1:104" s="129" customFormat="1" ht="12.95" customHeight="1" x14ac:dyDescent="0.2">
      <c r="A243" s="206" t="s">
        <v>499</v>
      </c>
      <c r="B243" s="207"/>
      <c r="C243" s="208">
        <v>44744.42</v>
      </c>
      <c r="D243" s="208"/>
      <c r="E243" s="129">
        <f>(C243-C$7)/C$8</f>
        <v>19895.029574978969</v>
      </c>
      <c r="F243" s="199">
        <f>ROUND(2*E243,0)/2</f>
        <v>19895</v>
      </c>
      <c r="G243" s="130">
        <f>C243-(C$7+F243*C$8)</f>
        <v>7.0195000007515773E-3</v>
      </c>
      <c r="I243" s="129">
        <f>G243</f>
        <v>7.0195000007515773E-3</v>
      </c>
      <c r="O243" s="199"/>
      <c r="P243" s="199">
        <f>+D$11+D$12*F243+D$13*F243^2</f>
        <v>-8.9231188920930252E-3</v>
      </c>
      <c r="Q243" s="201">
        <f>+C243-15018.5</f>
        <v>29725.919999999998</v>
      </c>
      <c r="S243" s="131">
        <v>0.1</v>
      </c>
      <c r="U243" s="202">
        <f>+$C243-15018.5</f>
        <v>29725.919999999998</v>
      </c>
      <c r="Z243" s="24">
        <f>$F243</f>
        <v>19895</v>
      </c>
      <c r="AA243" s="136">
        <f>AB$3+AB$4*Z243+AB$5*Z243^2+AH243</f>
        <v>5.4261102175460693E-4</v>
      </c>
      <c r="AB243" s="136">
        <f>+$G243-AH243</f>
        <v>-2.4462299130960548E-3</v>
      </c>
      <c r="AC243" s="136">
        <f>IF(S243&gt;0,G243-AA243,-9999)</f>
        <v>6.4768889789969704E-3</v>
      </c>
      <c r="AD243" s="136"/>
      <c r="AE243" s="136">
        <f>+(G243-AA243)^2*$S243</f>
        <v>4.1950090846252424E-6</v>
      </c>
      <c r="AF243" s="24"/>
      <c r="AG243" s="203"/>
      <c r="AH243" s="24">
        <f>$AB$6*($AB$11/AI243*AJ243+$AB$12)</f>
        <v>9.4657299138476321E-3</v>
      </c>
      <c r="AI243" s="24">
        <f>1+$AB$7*COS(AL243)</f>
        <v>0.81503730281125597</v>
      </c>
      <c r="AJ243" s="24">
        <f>SIN(AL243+RADIANS($AB$9))</f>
        <v>0.99721450632610864</v>
      </c>
      <c r="AK243" s="24">
        <f>$AB$7*SIN(AL243)</f>
        <v>0.23619652971342522</v>
      </c>
      <c r="AL243" s="24">
        <f>2*ATAN(AM243)</f>
        <v>2.2351397442880532</v>
      </c>
      <c r="AM243" s="24">
        <f>SQRT((1+$AB$7)/(1-$AB$7))*TAN(AN243/2)</f>
        <v>2.0532168604557581</v>
      </c>
      <c r="AN243" s="136">
        <f>$AU243+$AB$7*SIN(AO243)</f>
        <v>1.9696667808036881</v>
      </c>
      <c r="AO243" s="136">
        <f>$AU243+$AB$7*SIN(AP243)</f>
        <v>1.9696662585906006</v>
      </c>
      <c r="AP243" s="136">
        <f>$AU243+$AB$7*SIN(AQ243)</f>
        <v>1.9696707405758771</v>
      </c>
      <c r="AQ243" s="136">
        <f>$AU243+$AB$7*SIN(AR243)</f>
        <v>1.9696322716012509</v>
      </c>
      <c r="AR243" s="136">
        <f>$AU243+$AB$7*SIN(AS243)</f>
        <v>1.9699623374447486</v>
      </c>
      <c r="AS243" s="136">
        <f>$AU243+$AB$7*SIN(AT243)</f>
        <v>1.9671218955757386</v>
      </c>
      <c r="AT243" s="136">
        <f>$AU243+$AB$7*SIN(AU243)</f>
        <v>1.9909714345067024</v>
      </c>
      <c r="AU243" s="136">
        <f>RADIANS($AB$9)+$AB$18*(F243-AB$15)</f>
        <v>1.6932166382815739</v>
      </c>
      <c r="AV243" s="136"/>
      <c r="AW243" s="24">
        <f t="shared" si="189"/>
        <v>19895</v>
      </c>
      <c r="AX243" s="136">
        <f t="shared" si="190"/>
        <v>5.4261002104522699E-4</v>
      </c>
      <c r="AY243" s="136">
        <f t="shared" si="191"/>
        <v>6.4768899797063503E-3</v>
      </c>
      <c r="AZ243" s="136">
        <f t="shared" si="200"/>
        <v>6.4768899797063503E-3</v>
      </c>
      <c r="BA243" s="136"/>
      <c r="BB243" s="136">
        <f t="shared" si="192"/>
        <v>2.9442563493870167E-8</v>
      </c>
      <c r="BC243" s="24"/>
      <c r="BD243" s="203"/>
      <c r="BE243" s="24">
        <f t="shared" si="193"/>
        <v>9.4657289131382522E-3</v>
      </c>
      <c r="BF243" s="24">
        <f t="shared" si="194"/>
        <v>0.81503740154918303</v>
      </c>
      <c r="BG243" s="24">
        <f t="shared" si="195"/>
        <v>0.99721453750586031</v>
      </c>
      <c r="BH243" s="24">
        <f t="shared" si="196"/>
        <v>0.23619660703388995</v>
      </c>
      <c r="BI243" s="24">
        <f t="shared" si="197"/>
        <v>2.2351393262551928</v>
      </c>
      <c r="BJ243" s="24">
        <f t="shared" si="198"/>
        <v>2.0532157702893405</v>
      </c>
      <c r="BK243" s="136">
        <f t="shared" si="203"/>
        <v>1.9696662915280347</v>
      </c>
      <c r="BL243" s="136">
        <f t="shared" si="203"/>
        <v>1.9696704578859887</v>
      </c>
      <c r="BM243" s="136">
        <f t="shared" si="203"/>
        <v>1.9696346980383115</v>
      </c>
      <c r="BN243" s="136">
        <f t="shared" si="203"/>
        <v>1.9699415261183959</v>
      </c>
      <c r="BO243" s="136">
        <f t="shared" si="203"/>
        <v>1.9673015602592641</v>
      </c>
      <c r="BP243" s="136">
        <f t="shared" si="203"/>
        <v>1.98950087847379</v>
      </c>
      <c r="BQ243" s="136">
        <f t="shared" si="203"/>
        <v>1.4132430399831892</v>
      </c>
      <c r="BR243" s="136">
        <f t="shared" si="199"/>
        <v>-1.9382494029407331</v>
      </c>
      <c r="BS243" s="136"/>
      <c r="BT243" s="136"/>
      <c r="BU243" s="136"/>
      <c r="BV243" s="136"/>
      <c r="BW243" s="136"/>
      <c r="BX243" s="136"/>
      <c r="BY243" s="136"/>
      <c r="BZ243" s="136"/>
      <c r="CA243" s="136"/>
      <c r="CB243" s="136"/>
      <c r="CC243" s="136"/>
      <c r="CD243" s="136"/>
      <c r="CE243" s="136"/>
      <c r="CF243" s="136"/>
      <c r="CG243" s="136"/>
      <c r="CH243" s="136"/>
      <c r="CI243" s="136"/>
      <c r="CK243" s="136"/>
      <c r="CL243" s="136"/>
      <c r="CM243" s="136"/>
      <c r="CN243" s="136"/>
      <c r="CO243" s="136"/>
      <c r="CP243" s="136"/>
      <c r="CQ243" s="136"/>
      <c r="CR243" s="136"/>
      <c r="CS243" s="136"/>
      <c r="CT243" s="136"/>
      <c r="CU243" s="136"/>
      <c r="CV243" s="136"/>
      <c r="CW243" s="136"/>
      <c r="CX243" s="136"/>
      <c r="CY243" s="136"/>
      <c r="CZ243" s="136"/>
    </row>
    <row r="244" spans="1:104" s="129" customFormat="1" ht="12.95" customHeight="1" x14ac:dyDescent="0.2">
      <c r="A244" s="206" t="s">
        <v>501</v>
      </c>
      <c r="B244" s="207" t="s">
        <v>646</v>
      </c>
      <c r="C244" s="208">
        <v>44770.39</v>
      </c>
      <c r="D244" s="208"/>
      <c r="E244" s="129">
        <f>(C244-C$7)/C$8</f>
        <v>20004.44793864146</v>
      </c>
      <c r="F244" s="199">
        <f>ROUND(2*E244,0)/2</f>
        <v>20004.5</v>
      </c>
      <c r="G244" s="130">
        <f>C244-(C$7+F244*C$8)</f>
        <v>-1.2356549996184185E-2</v>
      </c>
      <c r="I244" s="129">
        <f>G244</f>
        <v>-1.2356549996184185E-2</v>
      </c>
      <c r="O244" s="199"/>
      <c r="P244" s="199">
        <f>+D$11+D$12*F244+D$13*F244^2</f>
        <v>-8.9966159490930259E-3</v>
      </c>
      <c r="Q244" s="201">
        <f>+C244-15018.5</f>
        <v>29751.89</v>
      </c>
      <c r="S244" s="131">
        <v>0.1</v>
      </c>
      <c r="U244" s="202">
        <f>+$C244-15018.5</f>
        <v>29751.89</v>
      </c>
      <c r="Z244" s="24">
        <f>$F244</f>
        <v>20004.5</v>
      </c>
      <c r="AA244" s="136">
        <f>AB$3+AB$4*Z244+AB$5*Z244^2+AH244</f>
        <v>4.9385336839040568E-4</v>
      </c>
      <c r="AB244" s="136">
        <f>+$G244-AH244</f>
        <v>-2.1847019313667615E-2</v>
      </c>
      <c r="AC244" s="136">
        <f>IF(S244&gt;0,G244-AA244,-9999)</f>
        <v>-1.2850403364574591E-2</v>
      </c>
      <c r="AD244" s="136"/>
      <c r="AE244" s="136">
        <f>+(G244-AA244)^2*$S244</f>
        <v>1.6513286663226996E-5</v>
      </c>
      <c r="AF244" s="24"/>
      <c r="AG244" s="203"/>
      <c r="AH244" s="24">
        <f>$AB$6*($AB$11/AI244*AJ244+$AB$12)</f>
        <v>9.4904693174834315E-3</v>
      </c>
      <c r="AI244" s="24">
        <f>1+$AB$7*COS(AL244)</f>
        <v>0.81253815648516847</v>
      </c>
      <c r="AJ244" s="24">
        <f>SIN(AL244+RADIANS($AB$9))</f>
        <v>0.99636572966954218</v>
      </c>
      <c r="AK244" s="24">
        <f>$AB$7*SIN(AL244)</f>
        <v>0.23421796947719617</v>
      </c>
      <c r="AL244" s="24">
        <f>2*ATAN(AM244)</f>
        <v>2.2457649389562975</v>
      </c>
      <c r="AM244" s="24">
        <f>SQRT((1+$AB$7)/(1-$AB$7))*TAN(AN244/2)</f>
        <v>2.0812316177230437</v>
      </c>
      <c r="AN244" s="136">
        <f>$AU244+$AB$7*SIN(AO244)</f>
        <v>1.9821218954894968</v>
      </c>
      <c r="AO244" s="136">
        <f>$AU244+$AB$7*SIN(AP244)</f>
        <v>1.9821212631813736</v>
      </c>
      <c r="AP244" s="136">
        <f>$AU244+$AB$7*SIN(AQ244)</f>
        <v>1.9821265347019863</v>
      </c>
      <c r="AQ244" s="136">
        <f>$AU244+$AB$7*SIN(AR244)</f>
        <v>1.9820825843546204</v>
      </c>
      <c r="AR244" s="136">
        <f>$AU244+$AB$7*SIN(AS244)</f>
        <v>1.9824488770691424</v>
      </c>
      <c r="AS244" s="136">
        <f>$AU244+$AB$7*SIN(AT244)</f>
        <v>1.9793866427510773</v>
      </c>
      <c r="AT244" s="136">
        <f>$AU244+$AB$7*SIN(AU244)</f>
        <v>2.0043600305460538</v>
      </c>
      <c r="AU244" s="136">
        <f>RADIANS($AB$9)+$AB$18*(F244-AB$15)</f>
        <v>1.7071443296937616</v>
      </c>
      <c r="AV244" s="136"/>
      <c r="AW244" s="24">
        <f t="shared" si="189"/>
        <v>20004.5</v>
      </c>
      <c r="AX244" s="136">
        <f t="shared" si="190"/>
        <v>4.9385217170376527E-4</v>
      </c>
      <c r="AY244" s="136">
        <f t="shared" si="191"/>
        <v>-1.285040216788795E-2</v>
      </c>
      <c r="AZ244" s="136">
        <f t="shared" si="200"/>
        <v>-1.285040216788795E-2</v>
      </c>
      <c r="BA244" s="136"/>
      <c r="BB244" s="136">
        <f t="shared" si="192"/>
        <v>2.4388996749652527E-8</v>
      </c>
      <c r="BC244" s="24"/>
      <c r="BD244" s="203"/>
      <c r="BE244" s="24">
        <f t="shared" si="193"/>
        <v>9.4904681207967911E-3</v>
      </c>
      <c r="BF244" s="24">
        <f t="shared" si="194"/>
        <v>0.81253828036168829</v>
      </c>
      <c r="BG244" s="24">
        <f t="shared" si="195"/>
        <v>0.99636577471966892</v>
      </c>
      <c r="BH244" s="24">
        <f t="shared" si="196"/>
        <v>0.23421806862461961</v>
      </c>
      <c r="BI244" s="24">
        <f t="shared" si="197"/>
        <v>2.2457644100622338</v>
      </c>
      <c r="BJ244" s="24">
        <f t="shared" si="198"/>
        <v>2.0812302078178457</v>
      </c>
      <c r="BK244" s="136">
        <f t="shared" si="203"/>
        <v>1.9821212745552819</v>
      </c>
      <c r="BL244" s="136">
        <f t="shared" si="203"/>
        <v>1.9821264398788561</v>
      </c>
      <c r="BM244" s="136">
        <f t="shared" si="203"/>
        <v>1.9820833749643925</v>
      </c>
      <c r="BN244" s="136">
        <f t="shared" si="203"/>
        <v>1.98244229065258</v>
      </c>
      <c r="BO244" s="136">
        <f t="shared" si="203"/>
        <v>1.979441896797032</v>
      </c>
      <c r="BP244" s="136">
        <f t="shared" si="203"/>
        <v>2.0039214107124845</v>
      </c>
      <c r="BQ244" s="136">
        <f t="shared" si="203"/>
        <v>1.4240833134907183</v>
      </c>
      <c r="BR244" s="136">
        <f t="shared" si="199"/>
        <v>-1.9084434156186898</v>
      </c>
      <c r="BS244" s="136"/>
      <c r="BT244" s="136"/>
      <c r="BU244" s="136"/>
      <c r="BV244" s="136"/>
      <c r="BW244" s="136"/>
      <c r="BX244" s="136"/>
      <c r="BY244" s="136"/>
      <c r="BZ244" s="136"/>
      <c r="CA244" s="136"/>
      <c r="CB244" s="136"/>
      <c r="CC244" s="136"/>
      <c r="CD244" s="136"/>
      <c r="CE244" s="136"/>
      <c r="CF244" s="136"/>
      <c r="CG244" s="136"/>
      <c r="CH244" s="136"/>
      <c r="CI244" s="136"/>
      <c r="CK244" s="136"/>
      <c r="CL244" s="136"/>
      <c r="CM244" s="136"/>
      <c r="CN244" s="136"/>
      <c r="CO244" s="136"/>
      <c r="CP244" s="136"/>
      <c r="CQ244" s="136"/>
      <c r="CR244" s="136"/>
      <c r="CS244" s="136"/>
      <c r="CT244" s="136"/>
      <c r="CU244" s="136"/>
      <c r="CV244" s="136"/>
      <c r="CW244" s="136"/>
      <c r="CX244" s="136"/>
      <c r="CY244" s="136"/>
      <c r="CZ244" s="136"/>
    </row>
    <row r="245" spans="1:104" s="129" customFormat="1" ht="12.95" customHeight="1" x14ac:dyDescent="0.2">
      <c r="A245" s="206" t="s">
        <v>502</v>
      </c>
      <c r="B245" s="207" t="s">
        <v>646</v>
      </c>
      <c r="C245" s="208">
        <v>45044.298999999999</v>
      </c>
      <c r="D245" s="208"/>
      <c r="E245" s="129">
        <f>(C245-C$7)/C$8</f>
        <v>21158.49778740649</v>
      </c>
      <c r="F245" s="199">
        <f>ROUND(2*E245,0)/2</f>
        <v>21158.5</v>
      </c>
      <c r="G245" s="130">
        <f>C245-(C$7+F245*C$8)</f>
        <v>-5.2514999697450548E-4</v>
      </c>
      <c r="I245" s="129">
        <f>G245</f>
        <v>-5.2514999697450548E-4</v>
      </c>
      <c r="O245" s="199"/>
      <c r="P245" s="199">
        <f>+D$11+D$12*F245+D$13*F245^2</f>
        <v>-9.7536907250930262E-3</v>
      </c>
      <c r="Q245" s="201">
        <f>+C245-15018.5</f>
        <v>30025.798999999999</v>
      </c>
      <c r="S245" s="131">
        <v>0.1</v>
      </c>
      <c r="U245" s="202">
        <f>+$C245-15018.5</f>
        <v>30025.798999999999</v>
      </c>
      <c r="Z245" s="24">
        <f>$F245</f>
        <v>21158.5</v>
      </c>
      <c r="AA245" s="136">
        <f>AB$3+AB$4*Z245+AB$5*Z245^2+AH245</f>
        <v>-9.4113498013206898E-5</v>
      </c>
      <c r="AB245" s="136">
        <f>+$G245-AH245</f>
        <v>-1.0184727224054325E-2</v>
      </c>
      <c r="AC245" s="136">
        <f>IF(S245&gt;0,G245-AA245,-9999)</f>
        <v>-4.3103649896129859E-4</v>
      </c>
      <c r="AD245" s="136"/>
      <c r="AE245" s="136">
        <f>+(G245-AA245)^2*$S245</f>
        <v>1.8579246343681358E-8</v>
      </c>
      <c r="AF245" s="24"/>
      <c r="AG245" s="203"/>
      <c r="AH245" s="24">
        <f>$AB$6*($AB$11/AI245*AJ245+$AB$12)</f>
        <v>9.6595772270798193E-3</v>
      </c>
      <c r="AI245" s="24">
        <f>1+$AB$7*COS(AL245)</f>
        <v>0.78832966319708797</v>
      </c>
      <c r="AJ245" s="24">
        <f>SIN(AL245+RADIANS($AB$9))</f>
        <v>0.98133009462112686</v>
      </c>
      <c r="AK245" s="24">
        <f>$AB$7*SIN(AL245)</f>
        <v>0.21259272922125474</v>
      </c>
      <c r="AL245" s="24">
        <f>2*ATAN(AM245)</f>
        <v>2.3540203886998676</v>
      </c>
      <c r="AM245" s="24">
        <f>SQRT((1+$AB$7)/(1-$AB$7))*TAN(AN245/2)</f>
        <v>2.4068101419893528</v>
      </c>
      <c r="AN245" s="136">
        <f>$AU245+$AB$7*SIN(AO245)</f>
        <v>2.1111796192986838</v>
      </c>
      <c r="AO245" s="136">
        <f>$AU245+$AB$7*SIN(AP245)</f>
        <v>2.1111764372683717</v>
      </c>
      <c r="AP245" s="136">
        <f>$AU245+$AB$7*SIN(AQ245)</f>
        <v>2.1111970541184126</v>
      </c>
      <c r="AQ245" s="136">
        <f>$AU245+$AB$7*SIN(AR245)</f>
        <v>2.1110634618868716</v>
      </c>
      <c r="AR245" s="136">
        <f>$AU245+$AB$7*SIN(AS245)</f>
        <v>2.1119285800305057</v>
      </c>
      <c r="AS245" s="136">
        <f>$AU245+$AB$7*SIN(AT245)</f>
        <v>2.106303919824847</v>
      </c>
      <c r="AT245" s="136">
        <f>$AU245+$AB$7*SIN(AU245)</f>
        <v>2.1419814393928682</v>
      </c>
      <c r="AU245" s="136">
        <f>RADIANS($AB$9)+$AB$18*(F245-AB$15)</f>
        <v>1.8539256620194635</v>
      </c>
      <c r="AV245" s="136"/>
      <c r="AW245" s="24">
        <f t="shared" si="189"/>
        <v>21158.5</v>
      </c>
      <c r="AX245" s="136">
        <f t="shared" si="190"/>
        <v>-9.4116449070343403E-5</v>
      </c>
      <c r="AY245" s="136">
        <f t="shared" si="191"/>
        <v>-4.3103354790416208E-4</v>
      </c>
      <c r="AZ245" s="136">
        <f t="shared" si="200"/>
        <v>-4.3103354790416208E-4</v>
      </c>
      <c r="BA245" s="136"/>
      <c r="BB245" s="136">
        <f t="shared" si="192"/>
        <v>8.8579059856105437E-10</v>
      </c>
      <c r="BC245" s="24"/>
      <c r="BD245" s="203"/>
      <c r="BE245" s="24">
        <f t="shared" si="193"/>
        <v>9.6595742760226828E-3</v>
      </c>
      <c r="BF245" s="24">
        <f t="shared" si="194"/>
        <v>0.78833041479919441</v>
      </c>
      <c r="BG245" s="24">
        <f t="shared" si="195"/>
        <v>0.98133077458271001</v>
      </c>
      <c r="BH245" s="24">
        <f t="shared" si="196"/>
        <v>0.21259347755968175</v>
      </c>
      <c r="BI245" s="24">
        <f t="shared" si="197"/>
        <v>2.3540168532977566</v>
      </c>
      <c r="BJ245" s="24">
        <f t="shared" si="198"/>
        <v>2.4067981345155038</v>
      </c>
      <c r="BK245" s="136">
        <f t="shared" si="203"/>
        <v>2.1111753411937029</v>
      </c>
      <c r="BL245" s="136">
        <f t="shared" si="203"/>
        <v>2.1112041555859857</v>
      </c>
      <c r="BM245" s="136">
        <f t="shared" si="203"/>
        <v>2.1110174391942151</v>
      </c>
      <c r="BN245" s="136">
        <f t="shared" si="203"/>
        <v>2.1122263260182317</v>
      </c>
      <c r="BO245" s="136">
        <f t="shared" si="203"/>
        <v>2.1043557268403057</v>
      </c>
      <c r="BP245" s="136">
        <f t="shared" si="203"/>
        <v>2.1538833892936013</v>
      </c>
      <c r="BQ245" s="136">
        <f t="shared" si="203"/>
        <v>1.5540086887501483</v>
      </c>
      <c r="BR245" s="136">
        <f t="shared" si="199"/>
        <v>-1.59432369534803</v>
      </c>
      <c r="BS245" s="136"/>
      <c r="BT245" s="136"/>
      <c r="BU245" s="136"/>
      <c r="BV245" s="136"/>
      <c r="BW245" s="136"/>
      <c r="BX245" s="136"/>
      <c r="BY245" s="136"/>
      <c r="BZ245" s="136"/>
      <c r="CA245" s="136"/>
      <c r="CB245" s="136"/>
      <c r="CC245" s="136"/>
      <c r="CD245" s="136"/>
      <c r="CE245" s="136"/>
      <c r="CF245" s="136"/>
      <c r="CG245" s="136"/>
      <c r="CH245" s="136"/>
      <c r="CI245" s="136"/>
      <c r="CK245" s="136"/>
      <c r="CL245" s="136"/>
      <c r="CM245" s="136"/>
      <c r="CN245" s="136"/>
      <c r="CO245" s="136"/>
      <c r="CP245" s="136"/>
      <c r="CQ245" s="136"/>
      <c r="CR245" s="136"/>
      <c r="CS245" s="136"/>
      <c r="CT245" s="136"/>
      <c r="CU245" s="136"/>
      <c r="CV245" s="136"/>
      <c r="CW245" s="136"/>
      <c r="CX245" s="136"/>
      <c r="CY245" s="136"/>
      <c r="CZ245" s="136"/>
    </row>
    <row r="246" spans="1:104" s="129" customFormat="1" ht="12.95" customHeight="1" x14ac:dyDescent="0.2">
      <c r="A246" s="210" t="s">
        <v>1174</v>
      </c>
      <c r="B246" s="354" t="str">
        <f>IF(INT(F246)=F246,"I","II")</f>
        <v>II</v>
      </c>
      <c r="C246" s="210">
        <v>45046.417300000001</v>
      </c>
      <c r="D246" s="210" t="s">
        <v>467</v>
      </c>
      <c r="E246" s="129">
        <f>(C246-C$7)/C$8</f>
        <v>21167.422736183787</v>
      </c>
      <c r="F246" s="199">
        <f>ROUND(2*E246,0)/2</f>
        <v>21167.5</v>
      </c>
      <c r="G246" s="130"/>
      <c r="J246" s="130"/>
      <c r="O246" s="199"/>
      <c r="P246" s="199">
        <f>+D$11+D$12*F246+D$13*F246^2</f>
        <v>-9.7594695170930244E-3</v>
      </c>
      <c r="Q246" s="201">
        <f>+C246-15018.5</f>
        <v>30027.917300000001</v>
      </c>
      <c r="R246" s="129">
        <f>C246-(C$7+F246*C$8)</f>
        <v>-1.8338249996304512E-2</v>
      </c>
      <c r="S246" s="131"/>
      <c r="U246" s="202">
        <f>+$C246-15018.5</f>
        <v>30027.917300000001</v>
      </c>
      <c r="Z246" s="24">
        <f>$F246</f>
        <v>21167.5</v>
      </c>
      <c r="AA246" s="136">
        <f>AB$3+AB$4*Z246+AB$5*Z246^2+AH246</f>
        <v>-9.9213062020297657E-5</v>
      </c>
      <c r="AB246" s="136"/>
      <c r="AC246" s="136">
        <f>IF(S246&gt;0,G246-AA246,-9999)</f>
        <v>-9999</v>
      </c>
      <c r="AD246" s="136"/>
      <c r="AE246" s="136">
        <f>+(G246-AA246)^2*$S246</f>
        <v>0</v>
      </c>
      <c r="AF246" s="24"/>
      <c r="AG246" s="203"/>
      <c r="AH246" s="24">
        <f>$AB$6*($AB$11/AI246*AJ246+$AB$12)</f>
        <v>9.6602564550727268E-3</v>
      </c>
      <c r="AI246" s="24">
        <f>1+$AB$7*COS(AL246)</f>
        <v>0.7881555472107068</v>
      </c>
      <c r="AJ246" s="24">
        <f>SIN(AL246+RADIANS($AB$9))</f>
        <v>0.9811721794895546</v>
      </c>
      <c r="AK246" s="24">
        <f>$AB$7*SIN(AL246)</f>
        <v>0.21241922658367088</v>
      </c>
      <c r="AL246" s="24">
        <f>2*ATAN(AM246)</f>
        <v>2.3548397349524248</v>
      </c>
      <c r="AM246" s="24">
        <f>SQRT((1+$AB$7)/(1-$AB$7))*TAN(AN246/2)</f>
        <v>2.4095956897182296</v>
      </c>
      <c r="AN246" s="136">
        <f>$AU246+$AB$7*SIN(AO246)</f>
        <v>2.1121712004687616</v>
      </c>
      <c r="AO246" s="136">
        <f>$AU246+$AB$7*SIN(AP246)</f>
        <v>2.1121679854577957</v>
      </c>
      <c r="AP246" s="136">
        <f>$AU246+$AB$7*SIN(AQ246)</f>
        <v>2.1121887816319287</v>
      </c>
      <c r="AQ246" s="136">
        <f>$AU246+$AB$7*SIN(AR246)</f>
        <v>2.1120542496601131</v>
      </c>
      <c r="AR246" s="136">
        <f>$AU246+$AB$7*SIN(AS246)</f>
        <v>2.1129240151048592</v>
      </c>
      <c r="AS246" s="136">
        <f>$AU246+$AB$7*SIN(AT246)</f>
        <v>2.1072784493995389</v>
      </c>
      <c r="AT246" s="136">
        <f>$AU246+$AB$7*SIN(AU246)</f>
        <v>2.1430300533145759</v>
      </c>
      <c r="AU246" s="136">
        <f>RADIANS($AB$9)+$AB$18*(F246-AB$15)</f>
        <v>1.855070403779369</v>
      </c>
      <c r="AV246" s="136"/>
      <c r="AW246" s="24">
        <f t="shared" si="189"/>
        <v>21167.5</v>
      </c>
      <c r="AX246" s="136">
        <f t="shared" si="190"/>
        <v>-9.9216007145956631E-5</v>
      </c>
      <c r="AY246" s="136">
        <f t="shared" si="191"/>
        <v>9.9216007145956631E-5</v>
      </c>
      <c r="AZ246" s="136">
        <f t="shared" si="200"/>
        <v>9.9216007145956631E-5</v>
      </c>
      <c r="BA246" s="136"/>
      <c r="BB246" s="136">
        <f t="shared" si="192"/>
        <v>0</v>
      </c>
      <c r="BC246" s="24"/>
      <c r="BD246" s="203"/>
      <c r="BE246" s="24">
        <f t="shared" si="193"/>
        <v>9.6602535099470678E-3</v>
      </c>
      <c r="BF246" s="24">
        <f t="shared" si="194"/>
        <v>0.78815630707561546</v>
      </c>
      <c r="BG246" s="24">
        <f t="shared" si="195"/>
        <v>0.98117287036376266</v>
      </c>
      <c r="BH246" s="24">
        <f t="shared" si="196"/>
        <v>0.21241998438979107</v>
      </c>
      <c r="BI246" s="24">
        <f t="shared" si="197"/>
        <v>2.354836157764213</v>
      </c>
      <c r="BJ246" s="24">
        <f t="shared" si="198"/>
        <v>2.4095835163284378</v>
      </c>
      <c r="BK246" s="136">
        <f t="shared" si="203"/>
        <v>2.1121668708431778</v>
      </c>
      <c r="BL246" s="136">
        <f t="shared" si="203"/>
        <v>2.1121959913055983</v>
      </c>
      <c r="BM246" s="136">
        <f t="shared" si="203"/>
        <v>2.1120076027251269</v>
      </c>
      <c r="BN246" s="136">
        <f t="shared" si="203"/>
        <v>2.1132253000464738</v>
      </c>
      <c r="BO246" s="136">
        <f t="shared" si="203"/>
        <v>2.1053103062300815</v>
      </c>
      <c r="BP246" s="136">
        <f t="shared" si="203"/>
        <v>2.1550336225455426</v>
      </c>
      <c r="BQ246" s="136">
        <f t="shared" si="203"/>
        <v>1.5551370408513125</v>
      </c>
      <c r="BR246" s="136">
        <f t="shared" si="199"/>
        <v>-1.5918738881708752</v>
      </c>
      <c r="BS246" s="136"/>
      <c r="BT246" s="136"/>
      <c r="BU246" s="136"/>
      <c r="BV246" s="136"/>
      <c r="BW246" s="136"/>
      <c r="BX246" s="136"/>
      <c r="BY246" s="136"/>
      <c r="BZ246" s="136"/>
      <c r="CA246" s="136"/>
      <c r="CB246" s="136"/>
      <c r="CC246" s="136"/>
      <c r="CD246" s="136"/>
      <c r="CE246" s="136"/>
      <c r="CF246" s="136"/>
      <c r="CG246" s="136"/>
      <c r="CH246" s="136"/>
      <c r="CI246" s="136"/>
      <c r="CK246" s="136"/>
      <c r="CL246" s="136"/>
      <c r="CM246" s="136"/>
      <c r="CN246" s="136"/>
      <c r="CO246" s="136"/>
      <c r="CP246" s="136"/>
      <c r="CQ246" s="136"/>
      <c r="CR246" s="136"/>
      <c r="CS246" s="136"/>
      <c r="CT246" s="136"/>
      <c r="CU246" s="136"/>
      <c r="CV246" s="136"/>
      <c r="CW246" s="136"/>
      <c r="CX246" s="136"/>
      <c r="CY246" s="136"/>
      <c r="CZ246" s="136"/>
    </row>
    <row r="247" spans="1:104" s="129" customFormat="1" ht="12.95" customHeight="1" x14ac:dyDescent="0.2">
      <c r="A247" s="210" t="s">
        <v>1174</v>
      </c>
      <c r="B247" s="354" t="str">
        <f>IF(INT(F247)=F247,"I","II")</f>
        <v>I</v>
      </c>
      <c r="C247" s="210">
        <v>45046.587800000001</v>
      </c>
      <c r="D247" s="210" t="s">
        <v>467</v>
      </c>
      <c r="E247" s="129">
        <f>(C247-C$7)/C$8</f>
        <v>21168.141097023392</v>
      </c>
      <c r="F247" s="199">
        <f>ROUND(2*E247,0)/2</f>
        <v>21168</v>
      </c>
      <c r="G247" s="130"/>
      <c r="J247" s="130"/>
      <c r="O247" s="199"/>
      <c r="P247" s="199">
        <f>+D$11+D$12*F247+D$13*F247^2</f>
        <v>-9.7597905040930251E-3</v>
      </c>
      <c r="Q247" s="201">
        <f>+C247-15018.5</f>
        <v>30028.087800000001</v>
      </c>
      <c r="R247" s="129">
        <f>C247-(C$7+F247*C$8)</f>
        <v>3.3488800007035024E-2</v>
      </c>
      <c r="S247" s="131"/>
      <c r="U247" s="202">
        <f>+$C247-15018.5</f>
        <v>30028.087800000001</v>
      </c>
      <c r="Z247" s="24">
        <f>$F247</f>
        <v>21168</v>
      </c>
      <c r="AA247" s="136">
        <f>AB$3+AB$4*Z247+AB$5*Z247^2+AH247</f>
        <v>-9.949659698781782E-5</v>
      </c>
      <c r="AB247" s="136"/>
      <c r="AC247" s="136">
        <f>IF(S247&gt;0,G247-AA247,-9999)</f>
        <v>-9999</v>
      </c>
      <c r="AD247" s="136"/>
      <c r="AE247" s="136">
        <f>+(G247-AA247)^2*$S247</f>
        <v>0</v>
      </c>
      <c r="AF247" s="24"/>
      <c r="AG247" s="203"/>
      <c r="AH247" s="24">
        <f>$AB$6*($AB$11/AI247*AJ247+$AB$12)</f>
        <v>9.6602939071052073E-3</v>
      </c>
      <c r="AI247" s="24">
        <f>1+$AB$7*COS(AL247)</f>
        <v>0.78814588052275147</v>
      </c>
      <c r="AJ247" s="24">
        <f>SIN(AL247+RADIANS($AB$9))</f>
        <v>0.98116338916182211</v>
      </c>
      <c r="AK247" s="24">
        <f>$AB$7*SIN(AL247)</f>
        <v>0.21240958561354925</v>
      </c>
      <c r="AL247" s="24">
        <f>2*ATAN(AM247)</f>
        <v>2.3548852435793166</v>
      </c>
      <c r="AM247" s="24">
        <f>SQRT((1+$AB$7)/(1-$AB$7))*TAN(AN247/2)</f>
        <v>2.4097505675120447</v>
      </c>
      <c r="AN247" s="136">
        <f>$AU247+$AB$7*SIN(AO247)</f>
        <v>2.112226281892192</v>
      </c>
      <c r="AO247" s="136">
        <f>$AU247+$AB$7*SIN(AP247)</f>
        <v>2.1122230650417357</v>
      </c>
      <c r="AP247" s="136">
        <f>$AU247+$AB$7*SIN(AQ247)</f>
        <v>2.11224387120857</v>
      </c>
      <c r="AQ247" s="136">
        <f>$AU247+$AB$7*SIN(AR247)</f>
        <v>2.1121092869188334</v>
      </c>
      <c r="AR247" s="136">
        <f>$AU247+$AB$7*SIN(AS247)</f>
        <v>2.1129793108433623</v>
      </c>
      <c r="AS247" s="136">
        <f>$AU247+$AB$7*SIN(AT247)</f>
        <v>2.1073325835960635</v>
      </c>
      <c r="AT247" s="136">
        <f>$AU247+$AB$7*SIN(AU247)</f>
        <v>2.1430882985780615</v>
      </c>
      <c r="AU247" s="136">
        <f>RADIANS($AB$9)+$AB$18*(F247-AB$15)</f>
        <v>1.8551340005438082</v>
      </c>
      <c r="AV247" s="136"/>
      <c r="AW247" s="24">
        <f t="shared" si="189"/>
        <v>21168</v>
      </c>
      <c r="AX247" s="136">
        <f t="shared" si="190"/>
        <v>-9.9499541764271754E-5</v>
      </c>
      <c r="AY247" s="136">
        <f t="shared" si="191"/>
        <v>9.9499541764271754E-5</v>
      </c>
      <c r="AZ247" s="136">
        <f t="shared" si="200"/>
        <v>9.9499541764271754E-5</v>
      </c>
      <c r="BA247" s="136"/>
      <c r="BB247" s="136">
        <f t="shared" si="192"/>
        <v>0</v>
      </c>
      <c r="BC247" s="24"/>
      <c r="BD247" s="203"/>
      <c r="BE247" s="24">
        <f t="shared" si="193"/>
        <v>9.6602909623287533E-3</v>
      </c>
      <c r="BF247" s="24">
        <f t="shared" si="194"/>
        <v>0.78814664084850472</v>
      </c>
      <c r="BG247" s="24">
        <f t="shared" si="195"/>
        <v>0.98116408064623628</v>
      </c>
      <c r="BH247" s="24">
        <f t="shared" si="196"/>
        <v>0.21241034394828223</v>
      </c>
      <c r="BI247" s="24">
        <f t="shared" si="197"/>
        <v>2.3548816640591466</v>
      </c>
      <c r="BJ247" s="24">
        <f t="shared" si="198"/>
        <v>2.409738384850606</v>
      </c>
      <c r="BK247" s="136">
        <f t="shared" si="203"/>
        <v>2.1122219493910017</v>
      </c>
      <c r="BL247" s="136">
        <f t="shared" si="203"/>
        <v>2.1122510869230808</v>
      </c>
      <c r="BM247" s="136">
        <f t="shared" si="203"/>
        <v>2.112062605172051</v>
      </c>
      <c r="BN247" s="136">
        <f t="shared" si="203"/>
        <v>2.1132807929120836</v>
      </c>
      <c r="BO247" s="136">
        <f t="shared" si="203"/>
        <v>2.1053633305207939</v>
      </c>
      <c r="BP247" s="136">
        <f t="shared" si="203"/>
        <v>2.1550975134419947</v>
      </c>
      <c r="BQ247" s="136">
        <f t="shared" si="203"/>
        <v>1.5551997798580035</v>
      </c>
      <c r="BR247" s="136">
        <f t="shared" si="199"/>
        <v>-1.5917377877721446</v>
      </c>
      <c r="BS247" s="136"/>
      <c r="BT247" s="136"/>
      <c r="BU247" s="136"/>
      <c r="BV247" s="136"/>
      <c r="BW247" s="136"/>
      <c r="BX247" s="136"/>
      <c r="BY247" s="136"/>
      <c r="BZ247" s="136"/>
      <c r="CA247" s="136"/>
      <c r="CB247" s="136"/>
      <c r="CC247" s="136"/>
      <c r="CD247" s="136"/>
      <c r="CE247" s="136"/>
      <c r="CF247" s="136"/>
      <c r="CG247" s="136"/>
      <c r="CH247" s="136"/>
      <c r="CI247" s="136"/>
      <c r="CK247" s="136"/>
      <c r="CL247" s="136"/>
      <c r="CM247" s="136"/>
      <c r="CN247" s="136"/>
      <c r="CO247" s="136"/>
      <c r="CP247" s="136"/>
      <c r="CQ247" s="136"/>
      <c r="CR247" s="136"/>
      <c r="CS247" s="136"/>
      <c r="CT247" s="136"/>
      <c r="CU247" s="136"/>
      <c r="CV247" s="136"/>
      <c r="CW247" s="136"/>
      <c r="CX247" s="136"/>
      <c r="CY247" s="136"/>
      <c r="CZ247" s="136"/>
    </row>
    <row r="248" spans="1:104" s="129" customFormat="1" ht="12.95" customHeight="1" x14ac:dyDescent="0.2">
      <c r="A248" s="210" t="s">
        <v>1174</v>
      </c>
      <c r="B248" s="354" t="str">
        <f>IF(INT(F248)=F248,"I","II")</f>
        <v>I</v>
      </c>
      <c r="C248" s="210">
        <v>45047.265200000002</v>
      </c>
      <c r="D248" s="210" t="s">
        <v>467</v>
      </c>
      <c r="E248" s="129">
        <f>(C248-C$7)/C$8</f>
        <v>21170.99515938554</v>
      </c>
      <c r="F248" s="199">
        <f>ROUND(2*E248,0)/2</f>
        <v>21171</v>
      </c>
      <c r="G248" s="130"/>
      <c r="J248" s="130"/>
      <c r="O248" s="199"/>
      <c r="P248" s="199">
        <f>+D$11+D$12*F248+D$13*F248^2</f>
        <v>-9.761716300093027E-3</v>
      </c>
      <c r="Q248" s="201">
        <f>+C248-15018.5</f>
        <v>30028.765200000002</v>
      </c>
      <c r="R248" s="129">
        <f>C248-(C$7+F248*C$8)</f>
        <v>-1.148899995314423E-3</v>
      </c>
      <c r="S248" s="131"/>
      <c r="U248" s="202">
        <f>+$C248-15018.5</f>
        <v>30028.765200000002</v>
      </c>
      <c r="Z248" s="24">
        <f>$F248</f>
        <v>21171</v>
      </c>
      <c r="AA248" s="136">
        <f>AB$3+AB$4*Z248+AB$5*Z248^2+AH248</f>
        <v>-1.0119830587919203E-4</v>
      </c>
      <c r="AB248" s="136"/>
      <c r="AC248" s="136">
        <f>IF(S248&gt;0,G248-AA248,-9999)</f>
        <v>-9999</v>
      </c>
      <c r="AD248" s="136"/>
      <c r="AE248" s="136">
        <f>+(G248-AA248)^2*$S248</f>
        <v>0</v>
      </c>
      <c r="AF248" s="24"/>
      <c r="AG248" s="203"/>
      <c r="AH248" s="24">
        <f>$AB$6*($AB$11/AI248*AJ248+$AB$12)</f>
        <v>9.6605179942138349E-3</v>
      </c>
      <c r="AI248" s="24">
        <f>1+$AB$7*COS(AL248)</f>
        <v>0.78808789458634332</v>
      </c>
      <c r="AJ248" s="24">
        <f>SIN(AL248+RADIANS($AB$9))</f>
        <v>0.98111060905724201</v>
      </c>
      <c r="AK248" s="24">
        <f>$AB$7*SIN(AL248)</f>
        <v>0.21235173552187245</v>
      </c>
      <c r="AL248" s="24">
        <f>2*ATAN(AM248)</f>
        <v>2.3551582719044615</v>
      </c>
      <c r="AM248" s="24">
        <f>SQRT((1+$AB$7)/(1-$AB$7))*TAN(AN248/2)</f>
        <v>2.4106801112578111</v>
      </c>
      <c r="AN248" s="136">
        <f>$AU248+$AB$7*SIN(AO248)</f>
        <v>2.1125567562509047</v>
      </c>
      <c r="AO248" s="136">
        <f>$AU248+$AB$7*SIN(AP248)</f>
        <v>2.1125535283474886</v>
      </c>
      <c r="AP248" s="136">
        <f>$AU248+$AB$7*SIN(AQ248)</f>
        <v>2.1125743945374635</v>
      </c>
      <c r="AQ248" s="136">
        <f>$AU248+$AB$7*SIN(AR248)</f>
        <v>2.1124394960968269</v>
      </c>
      <c r="AR248" s="136">
        <f>$AU248+$AB$7*SIN(AS248)</f>
        <v>2.1133110715538512</v>
      </c>
      <c r="AS248" s="136">
        <f>$AU248+$AB$7*SIN(AT248)</f>
        <v>2.1076573747846239</v>
      </c>
      <c r="AT248" s="136">
        <f>$AU248+$AB$7*SIN(AU248)</f>
        <v>2.1434377457021867</v>
      </c>
      <c r="AU248" s="136">
        <f>RADIANS($AB$9)+$AB$18*(F248-AB$15)</f>
        <v>1.8555155811304438</v>
      </c>
      <c r="AV248" s="136"/>
      <c r="AW248" s="24">
        <f t="shared" si="189"/>
        <v>21171</v>
      </c>
      <c r="AX248" s="136">
        <f t="shared" si="190"/>
        <v>-1.0120124851655497E-4</v>
      </c>
      <c r="AY248" s="136">
        <f t="shared" si="191"/>
        <v>1.0120124851655497E-4</v>
      </c>
      <c r="AZ248" s="136">
        <f t="shared" si="200"/>
        <v>1.0120124851655497E-4</v>
      </c>
      <c r="BA248" s="136"/>
      <c r="BB248" s="136">
        <f t="shared" si="192"/>
        <v>0</v>
      </c>
      <c r="BC248" s="24"/>
      <c r="BD248" s="203"/>
      <c r="BE248" s="24">
        <f t="shared" si="193"/>
        <v>9.660515051576472E-3</v>
      </c>
      <c r="BF248" s="24">
        <f t="shared" si="194"/>
        <v>0.78808865768114766</v>
      </c>
      <c r="BG248" s="24">
        <f t="shared" si="195"/>
        <v>0.98111130421165638</v>
      </c>
      <c r="BH248" s="24">
        <f t="shared" si="196"/>
        <v>0.21235249703411116</v>
      </c>
      <c r="BI248" s="24">
        <f t="shared" si="197"/>
        <v>2.3551546783692627</v>
      </c>
      <c r="BJ248" s="24">
        <f t="shared" si="198"/>
        <v>2.4106678728464468</v>
      </c>
      <c r="BK248" s="136">
        <f t="shared" si="203"/>
        <v>2.1125524064664938</v>
      </c>
      <c r="BL248" s="136">
        <f t="shared" si="203"/>
        <v>2.1125816465621097</v>
      </c>
      <c r="BM248" s="136">
        <f t="shared" si="203"/>
        <v>2.1123926051880373</v>
      </c>
      <c r="BN248" s="136">
        <f t="shared" si="203"/>
        <v>2.1136137375304345</v>
      </c>
      <c r="BO248" s="136">
        <f t="shared" si="203"/>
        <v>2.1056814588335451</v>
      </c>
      <c r="BP248" s="136">
        <f t="shared" si="203"/>
        <v>2.1554808345584373</v>
      </c>
      <c r="BQ248" s="136">
        <f t="shared" si="203"/>
        <v>1.5555763305700174</v>
      </c>
      <c r="BR248" s="136">
        <f t="shared" si="199"/>
        <v>-1.5909211853797602</v>
      </c>
      <c r="BS248" s="136"/>
      <c r="BT248" s="136"/>
      <c r="BU248" s="136"/>
      <c r="BV248" s="136"/>
      <c r="BW248" s="136"/>
      <c r="BX248" s="136"/>
      <c r="BY248" s="136"/>
      <c r="BZ248" s="136"/>
      <c r="CA248" s="136"/>
      <c r="CB248" s="136"/>
      <c r="CC248" s="136"/>
      <c r="CD248" s="136"/>
      <c r="CE248" s="136"/>
      <c r="CF248" s="136"/>
      <c r="CG248" s="136"/>
      <c r="CH248" s="136"/>
      <c r="CI248" s="136"/>
      <c r="CK248" s="136"/>
      <c r="CL248" s="136"/>
      <c r="CM248" s="136"/>
      <c r="CN248" s="136"/>
      <c r="CO248" s="136"/>
      <c r="CP248" s="136"/>
      <c r="CQ248" s="136"/>
      <c r="CR248" s="136"/>
      <c r="CS248" s="136"/>
      <c r="CT248" s="136"/>
      <c r="CU248" s="136"/>
      <c r="CV248" s="136"/>
      <c r="CW248" s="136"/>
      <c r="CX248" s="136"/>
      <c r="CY248" s="136"/>
      <c r="CZ248" s="136"/>
    </row>
    <row r="249" spans="1:104" s="129" customFormat="1" ht="12.95" customHeight="1" x14ac:dyDescent="0.2">
      <c r="A249" s="210" t="s">
        <v>1174</v>
      </c>
      <c r="B249" s="354" t="str">
        <f>IF(INT(F249)=F249,"I","II")</f>
        <v>II</v>
      </c>
      <c r="C249" s="210">
        <v>45047.433599999997</v>
      </c>
      <c r="D249" s="210" t="s">
        <v>467</v>
      </c>
      <c r="E249" s="129">
        <f>(C249-C$7)/C$8</f>
        <v>21171.704672379004</v>
      </c>
      <c r="F249" s="199">
        <f>ROUND(2*E249,0)/2</f>
        <v>21171.5</v>
      </c>
      <c r="G249" s="130"/>
      <c r="J249" s="130"/>
      <c r="O249" s="199"/>
      <c r="P249" s="199">
        <f>+D$11+D$12*F249+D$13*F249^2</f>
        <v>-9.7620372450930252E-3</v>
      </c>
      <c r="Q249" s="201">
        <f>+C249-15018.5</f>
        <v>30028.933599999997</v>
      </c>
      <c r="R249" s="129">
        <f>C249-(C$7+F249*C$8)</f>
        <v>4.8578149995591957E-2</v>
      </c>
      <c r="S249" s="131"/>
      <c r="U249" s="202">
        <f>+$C249-15018.5</f>
        <v>30028.933599999997</v>
      </c>
      <c r="Z249" s="24">
        <f>$F249</f>
        <v>21171.5</v>
      </c>
      <c r="AA249" s="136">
        <f>AB$3+AB$4*Z249+AB$5*Z249^2+AH249</f>
        <v>-1.0148200719948576E-4</v>
      </c>
      <c r="AB249" s="136"/>
      <c r="AC249" s="136">
        <f>IF(S249&gt;0,G249-AA249,-9999)</f>
        <v>-9999</v>
      </c>
      <c r="AD249" s="136"/>
      <c r="AE249" s="136">
        <f>+(G249-AA249)^2*$S249</f>
        <v>0</v>
      </c>
      <c r="AF249" s="24"/>
      <c r="AG249" s="203"/>
      <c r="AH249" s="24">
        <f>$AB$6*($AB$11/AI249*AJ249+$AB$12)</f>
        <v>9.6605552378935394E-3</v>
      </c>
      <c r="AI249" s="24">
        <f>1+$AB$7*COS(AL249)</f>
        <v>0.78807823262853294</v>
      </c>
      <c r="AJ249" s="24">
        <f>SIN(AL249+RADIANS($AB$9))</f>
        <v>0.98110180601818076</v>
      </c>
      <c r="AK249" s="24">
        <f>$AB$7*SIN(AL249)</f>
        <v>0.21234209312840868</v>
      </c>
      <c r="AL249" s="24">
        <f>2*ATAN(AM249)</f>
        <v>2.3552037727201407</v>
      </c>
      <c r="AM249" s="24">
        <f>SQRT((1+$AB$7)/(1-$AB$7))*TAN(AN249/2)</f>
        <v>2.4108350813980852</v>
      </c>
      <c r="AN249" s="136">
        <f>$AU249+$AB$7*SIN(AO249)</f>
        <v>2.1126118329474859</v>
      </c>
      <c r="AO249" s="136">
        <f>$AU249+$AB$7*SIN(AP249)</f>
        <v>2.1126086031992393</v>
      </c>
      <c r="AP249" s="136">
        <f>$AU249+$AB$7*SIN(AQ249)</f>
        <v>2.1126294794042288</v>
      </c>
      <c r="AQ249" s="136">
        <f>$AU249+$AB$7*SIN(AR249)</f>
        <v>2.1124945285645511</v>
      </c>
      <c r="AR249" s="136">
        <f>$AU249+$AB$7*SIN(AS249)</f>
        <v>2.1133663627192174</v>
      </c>
      <c r="AS249" s="136">
        <f>$AU249+$AB$7*SIN(AT249)</f>
        <v>2.1077115043183645</v>
      </c>
      <c r="AT249" s="136">
        <f>$AU249+$AB$7*SIN(AU249)</f>
        <v>2.1434959828136115</v>
      </c>
      <c r="AU249" s="136">
        <f>RADIANS($AB$9)+$AB$18*(F249-AB$15)</f>
        <v>1.8555791778948829</v>
      </c>
      <c r="AV249" s="136"/>
      <c r="AW249" s="24">
        <f t="shared" si="189"/>
        <v>21171.5</v>
      </c>
      <c r="AX249" s="136">
        <f t="shared" si="190"/>
        <v>-1.0148494947301474E-4</v>
      </c>
      <c r="AY249" s="136">
        <f t="shared" si="191"/>
        <v>1.0148494947301474E-4</v>
      </c>
      <c r="AZ249" s="136">
        <f t="shared" si="200"/>
        <v>1.0148494947301474E-4</v>
      </c>
      <c r="BA249" s="136"/>
      <c r="BB249" s="136">
        <f t="shared" si="192"/>
        <v>0</v>
      </c>
      <c r="BC249" s="24"/>
      <c r="BD249" s="203"/>
      <c r="BE249" s="24">
        <f t="shared" si="193"/>
        <v>9.6605522956200104E-3</v>
      </c>
      <c r="BF249" s="24">
        <f t="shared" si="194"/>
        <v>0.78807899618551003</v>
      </c>
      <c r="BG249" s="24">
        <f t="shared" si="195"/>
        <v>0.98110250178572389</v>
      </c>
      <c r="BH249" s="24">
        <f t="shared" si="196"/>
        <v>0.21234285517120405</v>
      </c>
      <c r="BI249" s="24">
        <f t="shared" si="197"/>
        <v>2.3552001768452211</v>
      </c>
      <c r="BJ249" s="24">
        <f t="shared" si="198"/>
        <v>2.4108228336750357</v>
      </c>
      <c r="BK249" s="136">
        <f t="shared" si="203"/>
        <v>2.1126074802776045</v>
      </c>
      <c r="BL249" s="136">
        <f t="shared" si="203"/>
        <v>2.1126367374914188</v>
      </c>
      <c r="BM249" s="136">
        <f t="shared" si="203"/>
        <v>2.1124476027468795</v>
      </c>
      <c r="BN249" s="136">
        <f t="shared" si="203"/>
        <v>2.11366922620459</v>
      </c>
      <c r="BO249" s="136">
        <f t="shared" si="203"/>
        <v>2.1057344773151563</v>
      </c>
      <c r="BP249" s="136">
        <f t="shared" si="203"/>
        <v>2.1555447173645272</v>
      </c>
      <c r="BQ249" s="136">
        <f t="shared" si="203"/>
        <v>1.5556391084674761</v>
      </c>
      <c r="BR249" s="136">
        <f t="shared" si="199"/>
        <v>-1.5907850849810288</v>
      </c>
      <c r="BS249" s="136"/>
      <c r="BT249" s="136"/>
      <c r="BU249" s="136"/>
      <c r="BV249" s="136"/>
      <c r="BW249" s="136"/>
      <c r="BX249" s="136"/>
      <c r="BY249" s="136"/>
      <c r="BZ249" s="136"/>
      <c r="CA249" s="136"/>
      <c r="CB249" s="136"/>
      <c r="CC249" s="136"/>
      <c r="CD249" s="136"/>
      <c r="CE249" s="136"/>
      <c r="CF249" s="136"/>
      <c r="CG249" s="136"/>
      <c r="CH249" s="136"/>
      <c r="CI249" s="136"/>
      <c r="CK249" s="136"/>
      <c r="CL249" s="136"/>
      <c r="CM249" s="136"/>
      <c r="CN249" s="136"/>
      <c r="CO249" s="136"/>
      <c r="CP249" s="136"/>
      <c r="CQ249" s="136"/>
      <c r="CR249" s="136"/>
      <c r="CS249" s="136"/>
      <c r="CT249" s="136"/>
      <c r="CU249" s="136"/>
      <c r="CV249" s="136"/>
      <c r="CW249" s="136"/>
      <c r="CX249" s="136"/>
      <c r="CY249" s="136"/>
      <c r="CZ249" s="136"/>
    </row>
    <row r="250" spans="1:104" s="129" customFormat="1" ht="12.95" customHeight="1" x14ac:dyDescent="0.2">
      <c r="A250" s="210" t="s">
        <v>1174</v>
      </c>
      <c r="B250" s="354" t="str">
        <f>IF(INT(F250)=F250,"I","II")</f>
        <v>II</v>
      </c>
      <c r="C250" s="210">
        <v>45047.602700000003</v>
      </c>
      <c r="D250" s="210" t="s">
        <v>467</v>
      </c>
      <c r="E250" s="129">
        <f>(C250-C$7)/C$8</f>
        <v>21172.417134654552</v>
      </c>
      <c r="F250" s="199">
        <f>ROUND(2*E250,0)/2</f>
        <v>21172.5</v>
      </c>
      <c r="G250" s="130"/>
      <c r="J250" s="130"/>
      <c r="O250" s="199"/>
      <c r="P250" s="199">
        <f>+D$11+D$12*F250+D$13*F250^2</f>
        <v>-9.7626791170930243E-3</v>
      </c>
      <c r="Q250" s="201">
        <f>+C250-15018.5</f>
        <v>30029.102700000003</v>
      </c>
      <c r="R250" s="129">
        <f>C250-(C$7+F250*C$8)</f>
        <v>-1.9667749991640449E-2</v>
      </c>
      <c r="S250" s="131"/>
      <c r="U250" s="202">
        <f>+$C250-15018.5</f>
        <v>30029.102700000003</v>
      </c>
      <c r="Z250" s="24">
        <f>$F250</f>
        <v>21172.5</v>
      </c>
      <c r="AA250" s="136">
        <f>AB$3+AB$4*Z250+AB$5*Z250^2+AH250</f>
        <v>-1.0204948112117578E-4</v>
      </c>
      <c r="AB250" s="136"/>
      <c r="AC250" s="136">
        <f>IF(S250&gt;0,G250-AA250,-9999)</f>
        <v>-9999</v>
      </c>
      <c r="AD250" s="136"/>
      <c r="AE250" s="136">
        <f>+(G250-AA250)^2*$S250</f>
        <v>0</v>
      </c>
      <c r="AF250" s="24"/>
      <c r="AG250" s="203"/>
      <c r="AH250" s="24">
        <f>$AB$6*($AB$11/AI250*AJ250+$AB$12)</f>
        <v>9.6606296359718485E-3</v>
      </c>
      <c r="AI250" s="24">
        <f>1+$AB$7*COS(AL250)</f>
        <v>0.78805891073970447</v>
      </c>
      <c r="AJ250" s="24">
        <f>SIN(AL250+RADIANS($AB$9))</f>
        <v>0.98108419449429451</v>
      </c>
      <c r="AK250" s="24">
        <f>$AB$7*SIN(AL250)</f>
        <v>0.21232280773190479</v>
      </c>
      <c r="AL250" s="24">
        <f>2*ATAN(AM250)</f>
        <v>2.3552947710050285</v>
      </c>
      <c r="AM250" s="24">
        <f>SQRT((1+$AB$7)/(1-$AB$7))*TAN(AN250/2)</f>
        <v>2.4111450612819318</v>
      </c>
      <c r="AN250" s="136">
        <f>$AU250+$AB$7*SIN(AO250)</f>
        <v>2.1127219843154705</v>
      </c>
      <c r="AO250" s="136">
        <f>$AU250+$AB$7*SIN(AP250)</f>
        <v>2.1127187508752714</v>
      </c>
      <c r="AP250" s="136">
        <f>$AU250+$AB$7*SIN(AQ250)</f>
        <v>2.1127396471198581</v>
      </c>
      <c r="AQ250" s="136">
        <f>$AU250+$AB$7*SIN(AR250)</f>
        <v>2.1126045914473366</v>
      </c>
      <c r="AR250" s="136">
        <f>$AU250+$AB$7*SIN(AS250)</f>
        <v>2.1134769430905531</v>
      </c>
      <c r="AS250" s="136">
        <f>$AU250+$AB$7*SIN(AT250)</f>
        <v>2.1078197613885497</v>
      </c>
      <c r="AT250" s="136">
        <f>$AU250+$AB$7*SIN(AU250)</f>
        <v>2.1436124535430019</v>
      </c>
      <c r="AU250" s="136">
        <f>RADIANS($AB$9)+$AB$18*(F250-AB$15)</f>
        <v>1.8557063714237612</v>
      </c>
      <c r="AV250" s="136"/>
      <c r="AW250" s="24">
        <f t="shared" si="189"/>
        <v>21172.5</v>
      </c>
      <c r="AX250" s="136">
        <f t="shared" si="190"/>
        <v>-1.0205242266072244E-4</v>
      </c>
      <c r="AY250" s="136">
        <f t="shared" si="191"/>
        <v>1.0205242266072244E-4</v>
      </c>
      <c r="AZ250" s="136">
        <f t="shared" si="200"/>
        <v>1.0205242266072244E-4</v>
      </c>
      <c r="BA250" s="136"/>
      <c r="BB250" s="136">
        <f t="shared" si="192"/>
        <v>0</v>
      </c>
      <c r="BC250" s="24"/>
      <c r="BD250" s="203"/>
      <c r="BE250" s="24">
        <f t="shared" si="193"/>
        <v>9.6606266944323019E-3</v>
      </c>
      <c r="BF250" s="24">
        <f t="shared" si="194"/>
        <v>0.78805967522159659</v>
      </c>
      <c r="BG250" s="24">
        <f t="shared" si="195"/>
        <v>0.98108489148935141</v>
      </c>
      <c r="BH250" s="24">
        <f t="shared" si="196"/>
        <v>0.21232357083664752</v>
      </c>
      <c r="BI250" s="24">
        <f t="shared" si="197"/>
        <v>2.3552911704473374</v>
      </c>
      <c r="BJ250" s="24">
        <f t="shared" si="198"/>
        <v>2.4111327949183172</v>
      </c>
      <c r="BK250" s="136">
        <f t="shared" si="203"/>
        <v>2.1127176258704154</v>
      </c>
      <c r="BL250" s="136">
        <f t="shared" si="203"/>
        <v>2.1127469173414446</v>
      </c>
      <c r="BM250" s="136">
        <f t="shared" si="203"/>
        <v>2.11255759577028</v>
      </c>
      <c r="BN250" s="136">
        <f t="shared" si="203"/>
        <v>2.1137802017570033</v>
      </c>
      <c r="BO250" s="136">
        <f t="shared" si="203"/>
        <v>2.1058405117907228</v>
      </c>
      <c r="BP250" s="136">
        <f t="shared" si="203"/>
        <v>2.155672479505315</v>
      </c>
      <c r="BQ250" s="136">
        <f t="shared" si="203"/>
        <v>1.5557646809300643</v>
      </c>
      <c r="BR250" s="136">
        <f t="shared" si="199"/>
        <v>-1.5905128841835676</v>
      </c>
      <c r="BS250" s="136"/>
      <c r="BT250" s="136"/>
      <c r="BU250" s="136"/>
      <c r="BV250" s="136"/>
      <c r="BW250" s="136"/>
      <c r="BX250" s="136"/>
      <c r="BY250" s="136"/>
      <c r="BZ250" s="136"/>
      <c r="CA250" s="136"/>
      <c r="CB250" s="136"/>
      <c r="CC250" s="136"/>
      <c r="CD250" s="136"/>
      <c r="CE250" s="136"/>
      <c r="CF250" s="136"/>
      <c r="CG250" s="136"/>
      <c r="CH250" s="136"/>
      <c r="CI250" s="136"/>
      <c r="CK250" s="136"/>
      <c r="CL250" s="136"/>
      <c r="CM250" s="136"/>
      <c r="CN250" s="136"/>
      <c r="CO250" s="136"/>
      <c r="CP250" s="136"/>
      <c r="CQ250" s="136"/>
      <c r="CR250" s="136"/>
      <c r="CS250" s="136"/>
      <c r="CT250" s="136"/>
      <c r="CU250" s="136"/>
      <c r="CV250" s="136"/>
      <c r="CW250" s="136"/>
      <c r="CX250" s="136"/>
      <c r="CY250" s="136"/>
      <c r="CZ250" s="136"/>
    </row>
    <row r="251" spans="1:104" s="129" customFormat="1" ht="12.95" customHeight="1" x14ac:dyDescent="0.2">
      <c r="A251" s="210" t="s">
        <v>1174</v>
      </c>
      <c r="B251" s="354" t="str">
        <f>IF(INT(F251)=F251,"I","II")</f>
        <v>II</v>
      </c>
      <c r="C251" s="210">
        <v>45049.297400000003</v>
      </c>
      <c r="D251" s="210" t="s">
        <v>467</v>
      </c>
      <c r="E251" s="129">
        <f>(C251-C$7)/C$8</f>
        <v>21179.557346471989</v>
      </c>
      <c r="F251" s="199">
        <f>ROUND(2*E251,0)/2</f>
        <v>21179.5</v>
      </c>
      <c r="G251" s="130"/>
      <c r="J251" s="130"/>
      <c r="O251" s="199"/>
      <c r="P251" s="199">
        <f>+D$11+D$12*F251+D$13*F251^2</f>
        <v>-9.7671715490930261E-3</v>
      </c>
      <c r="Q251" s="201">
        <f>+C251-15018.5</f>
        <v>30030.797400000003</v>
      </c>
      <c r="R251" s="129">
        <f>C251-(C$7+F251*C$8)</f>
        <v>1.3610950009024236E-2</v>
      </c>
      <c r="S251" s="131"/>
      <c r="U251" s="202">
        <f>+$C251-15018.5</f>
        <v>30030.797400000003</v>
      </c>
      <c r="Z251" s="24">
        <f>$F251</f>
        <v>21179.5</v>
      </c>
      <c r="AA251" s="136">
        <f>AB$3+AB$4*Z251+AB$5*Z251^2+AH251</f>
        <v>-1.0602445910129314E-4</v>
      </c>
      <c r="AB251" s="136"/>
      <c r="AC251" s="136">
        <f>IF(S251&gt;0,G251-AA251,-9999)</f>
        <v>-9999</v>
      </c>
      <c r="AD251" s="136"/>
      <c r="AE251" s="136">
        <f>+(G251-AA251)^2*$S251</f>
        <v>0</v>
      </c>
      <c r="AF251" s="24"/>
      <c r="AG251" s="203"/>
      <c r="AH251" s="24">
        <f>$AB$6*($AB$11/AI251*AJ251+$AB$12)</f>
        <v>9.661147089991733E-3</v>
      </c>
      <c r="AI251" s="24">
        <f>1+$AB$7*COS(AL251)</f>
        <v>0.78792373316467323</v>
      </c>
      <c r="AJ251" s="24">
        <f>SIN(AL251+RADIANS($AB$9))</f>
        <v>0.98096071061365753</v>
      </c>
      <c r="AK251" s="24">
        <f>$AB$7*SIN(AL251)</f>
        <v>0.21218778721969672</v>
      </c>
      <c r="AL251" s="24">
        <f>2*ATAN(AM251)</f>
        <v>2.3559316341225562</v>
      </c>
      <c r="AM251" s="24">
        <f>SQRT((1+$AB$7)/(1-$AB$7))*TAN(AN251/2)</f>
        <v>2.4133164002748613</v>
      </c>
      <c r="AN251" s="136">
        <f>$AU251+$AB$7*SIN(AO251)</f>
        <v>2.1134929683147052</v>
      </c>
      <c r="AO251" s="136">
        <f>$AU251+$AB$7*SIN(AP251)</f>
        <v>2.1134897089452087</v>
      </c>
      <c r="AP251" s="136">
        <f>$AU251+$AB$7*SIN(AQ251)</f>
        <v>2.1135107458243501</v>
      </c>
      <c r="AQ251" s="136">
        <f>$AU251+$AB$7*SIN(AR251)</f>
        <v>2.1133749550244625</v>
      </c>
      <c r="AR251" s="136">
        <f>$AU251+$AB$7*SIN(AS251)</f>
        <v>2.1142509325644512</v>
      </c>
      <c r="AS251" s="136">
        <f>$AU251+$AB$7*SIN(AT251)</f>
        <v>2.1085774863647657</v>
      </c>
      <c r="AT251" s="136">
        <f>$AU251+$AB$7*SIN(AU251)</f>
        <v>2.144427618240051</v>
      </c>
      <c r="AU251" s="136">
        <f>RADIANS($AB$9)+$AB$18*(F251-AB$15)</f>
        <v>1.8565967261259102</v>
      </c>
      <c r="AV251" s="136"/>
      <c r="AW251" s="24">
        <f t="shared" si="189"/>
        <v>21179.5</v>
      </c>
      <c r="AX251" s="136">
        <f t="shared" si="190"/>
        <v>-1.0602739526671505E-4</v>
      </c>
      <c r="AY251" s="136">
        <f t="shared" si="191"/>
        <v>1.0602739526671505E-4</v>
      </c>
      <c r="AZ251" s="136">
        <f t="shared" si="200"/>
        <v>1.0602739526671505E-4</v>
      </c>
      <c r="BA251" s="136"/>
      <c r="BB251" s="136">
        <f t="shared" si="192"/>
        <v>0</v>
      </c>
      <c r="BC251" s="24"/>
      <c r="BD251" s="203"/>
      <c r="BE251" s="24">
        <f t="shared" si="193"/>
        <v>9.661144153826311E-3</v>
      </c>
      <c r="BF251" s="24">
        <f t="shared" si="194"/>
        <v>0.78792450414225212</v>
      </c>
      <c r="BG251" s="24">
        <f t="shared" si="195"/>
        <v>0.98096141624829214</v>
      </c>
      <c r="BH251" s="24">
        <f t="shared" si="196"/>
        <v>0.21218855778926993</v>
      </c>
      <c r="BI251" s="24">
        <f t="shared" si="197"/>
        <v>2.3559280006609464</v>
      </c>
      <c r="BJ251" s="24">
        <f t="shared" si="198"/>
        <v>2.4133040027837103</v>
      </c>
      <c r="BK251" s="136">
        <f t="shared" ref="BK251:BQ260" si="204">$AU251+$AB$7*SIN(BL251)</f>
        <v>2.1134885692851739</v>
      </c>
      <c r="BL251" s="136">
        <f t="shared" si="204"/>
        <v>2.1135181013347086</v>
      </c>
      <c r="BM251" s="136">
        <f t="shared" si="204"/>
        <v>2.1133274687772365</v>
      </c>
      <c r="BN251" s="136">
        <f t="shared" si="204"/>
        <v>2.1145569635984329</v>
      </c>
      <c r="BO251" s="136">
        <f t="shared" si="204"/>
        <v>2.1065826603429918</v>
      </c>
      <c r="BP251" s="136">
        <f t="shared" si="204"/>
        <v>2.1565666846922573</v>
      </c>
      <c r="BQ251" s="136">
        <f t="shared" si="204"/>
        <v>1.5566443104372318</v>
      </c>
      <c r="BR251" s="136">
        <f t="shared" si="199"/>
        <v>-1.5886074786013369</v>
      </c>
      <c r="BS251" s="136"/>
      <c r="BT251" s="136"/>
      <c r="BU251" s="136"/>
      <c r="BV251" s="136"/>
      <c r="BW251" s="136"/>
      <c r="BX251" s="136"/>
      <c r="BY251" s="136"/>
      <c r="BZ251" s="136"/>
      <c r="CA251" s="136"/>
      <c r="CB251" s="136"/>
      <c r="CC251" s="136"/>
      <c r="CD251" s="136"/>
      <c r="CE251" s="136"/>
      <c r="CF251" s="136"/>
      <c r="CG251" s="136"/>
      <c r="CH251" s="136"/>
      <c r="CI251" s="136"/>
      <c r="CK251" s="136"/>
      <c r="CL251" s="136"/>
      <c r="CM251" s="136"/>
      <c r="CN251" s="136"/>
      <c r="CO251" s="136"/>
      <c r="CP251" s="136"/>
      <c r="CQ251" s="136"/>
      <c r="CR251" s="136"/>
      <c r="CS251" s="136"/>
      <c r="CT251" s="136"/>
      <c r="CU251" s="136"/>
      <c r="CV251" s="136"/>
      <c r="CW251" s="136"/>
      <c r="CX251" s="136"/>
      <c r="CY251" s="136"/>
      <c r="CZ251" s="136"/>
    </row>
    <row r="252" spans="1:104" s="129" customFormat="1" ht="12.95" customHeight="1" x14ac:dyDescent="0.2">
      <c r="A252" s="210" t="s">
        <v>1174</v>
      </c>
      <c r="B252" s="354" t="str">
        <f>IF(INT(F252)=F252,"I","II")</f>
        <v>II</v>
      </c>
      <c r="C252" s="210">
        <v>45049.467299999997</v>
      </c>
      <c r="D252" s="210" t="s">
        <v>467</v>
      </c>
      <c r="E252" s="129">
        <f>(C252-C$7)/C$8</f>
        <v>21180.273179355529</v>
      </c>
      <c r="F252" s="199">
        <f>ROUND(2*E252,0)/2</f>
        <v>21180.5</v>
      </c>
      <c r="G252" s="130"/>
      <c r="J252" s="130"/>
      <c r="O252" s="199"/>
      <c r="P252" s="199">
        <f>+D$11+D$12*F252+D$13*F252^2</f>
        <v>-9.767813229093026E-3</v>
      </c>
      <c r="Q252" s="201">
        <f>+C252-15018.5</f>
        <v>30030.967299999997</v>
      </c>
      <c r="R252" s="129">
        <f>C252-(C$7+F252*C$8)</f>
        <v>-5.3834949998417869E-2</v>
      </c>
      <c r="S252" s="131"/>
      <c r="U252" s="202">
        <f>+$C252-15018.5</f>
        <v>30030.967299999997</v>
      </c>
      <c r="Z252" s="24">
        <f>$F252</f>
        <v>21180.5</v>
      </c>
      <c r="AA252" s="136">
        <f>AB$3+AB$4*Z252+AB$5*Z252^2+AH252</f>
        <v>-1.0659269307826576E-4</v>
      </c>
      <c r="AB252" s="136"/>
      <c r="AC252" s="136">
        <f>IF(S252&gt;0,G252-AA252,-9999)</f>
        <v>-9999</v>
      </c>
      <c r="AD252" s="136"/>
      <c r="AE252" s="136">
        <f>+(G252-AA252)^2*$S252</f>
        <v>0</v>
      </c>
      <c r="AF252" s="24"/>
      <c r="AG252" s="203"/>
      <c r="AH252" s="24">
        <f>$AB$6*($AB$11/AI252*AJ252+$AB$12)</f>
        <v>9.6612205360147602E-3</v>
      </c>
      <c r="AI252" s="24">
        <f>1+$AB$7*COS(AL252)</f>
        <v>0.7879044328861613</v>
      </c>
      <c r="AJ252" s="24">
        <f>SIN(AL252+RADIANS($AB$9))</f>
        <v>0.9809430410431631</v>
      </c>
      <c r="AK252" s="24">
        <f>$AB$7*SIN(AL252)</f>
        <v>0.21216849533014825</v>
      </c>
      <c r="AL252" s="24">
        <f>2*ATAN(AM252)</f>
        <v>2.3560225967371906</v>
      </c>
      <c r="AM252" s="24">
        <f>SQRT((1+$AB$7)/(1-$AB$7))*TAN(AN252/2)</f>
        <v>2.4136268031546524</v>
      </c>
      <c r="AN252" s="136">
        <f>$AU252+$AB$7*SIN(AO252)</f>
        <v>2.1136030980938942</v>
      </c>
      <c r="AO252" s="136">
        <f>$AU252+$AB$7*SIN(AP252)</f>
        <v>2.1135998350079634</v>
      </c>
      <c r="AP252" s="136">
        <f>$AU252+$AB$7*SIN(AQ252)</f>
        <v>2.1136208920288406</v>
      </c>
      <c r="AQ252" s="136">
        <f>$AU252+$AB$7*SIN(AR252)</f>
        <v>2.1134849960254458</v>
      </c>
      <c r="AR252" s="136">
        <f>$AU252+$AB$7*SIN(AS252)</f>
        <v>2.1143614920466325</v>
      </c>
      <c r="AS252" s="136">
        <f>$AU252+$AB$7*SIN(AT252)</f>
        <v>2.1086857221525936</v>
      </c>
      <c r="AT252" s="136">
        <f>$AU252+$AB$7*SIN(AU252)</f>
        <v>2.1445440517119025</v>
      </c>
      <c r="AU252" s="136">
        <f>RADIANS($AB$9)+$AB$18*(F252-AB$15)</f>
        <v>1.8567239196547889</v>
      </c>
      <c r="AV252" s="136"/>
      <c r="AW252" s="24">
        <f t="shared" si="189"/>
        <v>21180.5</v>
      </c>
      <c r="AX252" s="136">
        <f t="shared" si="190"/>
        <v>-1.0659562844201644E-4</v>
      </c>
      <c r="AY252" s="136">
        <f t="shared" si="191"/>
        <v>1.0659562844201644E-4</v>
      </c>
      <c r="AZ252" s="136">
        <f t="shared" si="200"/>
        <v>1.0659562844201644E-4</v>
      </c>
      <c r="BA252" s="136"/>
      <c r="BB252" s="136">
        <f t="shared" si="192"/>
        <v>0</v>
      </c>
      <c r="BC252" s="24"/>
      <c r="BD252" s="203"/>
      <c r="BE252" s="24">
        <f t="shared" si="193"/>
        <v>9.6612176006510096E-3</v>
      </c>
      <c r="BF252" s="24">
        <f t="shared" si="194"/>
        <v>0.78790520479473813</v>
      </c>
      <c r="BG252" s="24">
        <f t="shared" si="195"/>
        <v>0.98094374791875338</v>
      </c>
      <c r="BH252" s="24">
        <f t="shared" si="196"/>
        <v>0.21216926697059124</v>
      </c>
      <c r="BI252" s="24">
        <f t="shared" si="197"/>
        <v>2.3560189585572058</v>
      </c>
      <c r="BJ252" s="24">
        <f t="shared" si="198"/>
        <v>2.4136143868388023</v>
      </c>
      <c r="BK252" s="136">
        <f t="shared" si="204"/>
        <v>2.1135986932439348</v>
      </c>
      <c r="BL252" s="136">
        <f t="shared" si="204"/>
        <v>2.1136282597730869</v>
      </c>
      <c r="BM252" s="136">
        <f t="shared" si="204"/>
        <v>2.1134374394746067</v>
      </c>
      <c r="BN252" s="136">
        <f t="shared" si="204"/>
        <v>2.1146679200039458</v>
      </c>
      <c r="BO252" s="136">
        <f t="shared" si="204"/>
        <v>2.1066886683254267</v>
      </c>
      <c r="BP252" s="136">
        <f t="shared" si="204"/>
        <v>2.1566944097174825</v>
      </c>
      <c r="BQ252" s="136">
        <f t="shared" si="204"/>
        <v>1.5567700606923396</v>
      </c>
      <c r="BR252" s="136">
        <f t="shared" si="199"/>
        <v>-1.5883352778038748</v>
      </c>
      <c r="BS252" s="136"/>
      <c r="BT252" s="136"/>
      <c r="BU252" s="136"/>
      <c r="BV252" s="136"/>
      <c r="BW252" s="136"/>
      <c r="BX252" s="136"/>
      <c r="BY252" s="136"/>
      <c r="BZ252" s="136"/>
      <c r="CA252" s="136"/>
      <c r="CB252" s="136"/>
      <c r="CC252" s="136"/>
      <c r="CD252" s="136"/>
      <c r="CE252" s="136"/>
      <c r="CF252" s="136"/>
      <c r="CG252" s="136"/>
      <c r="CH252" s="136"/>
      <c r="CI252" s="136"/>
      <c r="CK252" s="136"/>
      <c r="CL252" s="136"/>
      <c r="CM252" s="136"/>
      <c r="CN252" s="136"/>
      <c r="CO252" s="136"/>
      <c r="CP252" s="136"/>
      <c r="CQ252" s="136"/>
      <c r="CR252" s="136"/>
      <c r="CS252" s="136"/>
      <c r="CT252" s="136"/>
      <c r="CU252" s="136"/>
      <c r="CV252" s="136"/>
      <c r="CW252" s="136"/>
      <c r="CX252" s="136"/>
      <c r="CY252" s="136"/>
      <c r="CZ252" s="136"/>
    </row>
    <row r="253" spans="1:104" s="129" customFormat="1" ht="12.95" customHeight="1" x14ac:dyDescent="0.2">
      <c r="A253" s="206" t="s">
        <v>502</v>
      </c>
      <c r="B253" s="207"/>
      <c r="C253" s="208">
        <v>45054.375</v>
      </c>
      <c r="D253" s="208"/>
      <c r="E253" s="129">
        <f>(C253-C$7)/C$8</f>
        <v>21200.950595733917</v>
      </c>
      <c r="F253" s="199">
        <f>ROUND(2*E253,0)/2</f>
        <v>21201</v>
      </c>
      <c r="G253" s="130">
        <f>C253-(C$7+F253*C$8)</f>
        <v>-1.1725899996235967E-2</v>
      </c>
      <c r="I253" s="129">
        <f>G253</f>
        <v>-1.1725899996235967E-2</v>
      </c>
      <c r="O253" s="199"/>
      <c r="P253" s="199">
        <f>+D$11+D$12*F253+D$13*F253^2</f>
        <v>-9.7809623800930272E-3</v>
      </c>
      <c r="Q253" s="201">
        <f>+C253-15018.5</f>
        <v>30035.875</v>
      </c>
      <c r="S253" s="131">
        <v>0.1</v>
      </c>
      <c r="U253" s="202">
        <f>+$C253-15018.5</f>
        <v>30035.875</v>
      </c>
      <c r="Z253" s="24">
        <f>$F253</f>
        <v>21201</v>
      </c>
      <c r="AA253" s="136">
        <f>AB$3+AB$4*Z253+AB$5*Z253^2+AH253</f>
        <v>-1.1826240743529823E-4</v>
      </c>
      <c r="AB253" s="136">
        <f>+$G253-AH253</f>
        <v>-2.1388599968893696E-2</v>
      </c>
      <c r="AC253" s="136">
        <f>IF(S253&gt;0,G253-AA253,-9999)</f>
        <v>-1.1607637588800668E-2</v>
      </c>
      <c r="AD253" s="136"/>
      <c r="AE253" s="136">
        <f>+(G253-AA253)^2*$S253</f>
        <v>1.3473725039293819E-5</v>
      </c>
      <c r="AF253" s="24"/>
      <c r="AG253" s="203"/>
      <c r="AH253" s="24">
        <f>$AB$6*($AB$11/AI253*AJ253+$AB$12)</f>
        <v>9.662699972657729E-3</v>
      </c>
      <c r="AI253" s="24">
        <f>1+$AB$7*COS(AL253)</f>
        <v>0.78750937185853842</v>
      </c>
      <c r="AJ253" s="24">
        <f>SIN(AL253+RADIANS($AB$9))</f>
        <v>0.98057921874453724</v>
      </c>
      <c r="AK253" s="24">
        <f>$AB$7*SIN(AL253)</f>
        <v>0.21177283336643327</v>
      </c>
      <c r="AL253" s="24">
        <f>2*ATAN(AM253)</f>
        <v>2.3578863495092137</v>
      </c>
      <c r="AM253" s="24">
        <f>SQRT((1+$AB$7)/(1-$AB$7))*TAN(AN253/2)</f>
        <v>2.4200017537409639</v>
      </c>
      <c r="AN253" s="136">
        <f>$AU253+$AB$7*SIN(AO253)</f>
        <v>2.1158601647789705</v>
      </c>
      <c r="AO253" s="136">
        <f>$AU253+$AB$7*SIN(AP253)</f>
        <v>2.1158568248285414</v>
      </c>
      <c r="AP253" s="136">
        <f>$AU253+$AB$7*SIN(AQ253)</f>
        <v>2.115878297574822</v>
      </c>
      <c r="AQ253" s="136">
        <f>$AU253+$AB$7*SIN(AR253)</f>
        <v>2.1157402346972463</v>
      </c>
      <c r="AR253" s="136">
        <f>$AU253+$AB$7*SIN(AS253)</f>
        <v>2.1166273867735748</v>
      </c>
      <c r="AS253" s="136">
        <f>$AU253+$AB$7*SIN(AT253)</f>
        <v>2.1109039710880557</v>
      </c>
      <c r="AT253" s="136">
        <f>$AU253+$AB$7*SIN(AU253)</f>
        <v>2.1469299119784941</v>
      </c>
      <c r="AU253" s="136">
        <f>RADIANS($AB$9)+$AB$18*(F253-AB$15)</f>
        <v>1.8593313869967965</v>
      </c>
      <c r="AV253" s="136"/>
      <c r="AW253" s="24">
        <f t="shared" si="189"/>
        <v>21201</v>
      </c>
      <c r="AX253" s="136">
        <f t="shared" si="190"/>
        <v>-1.1826532446168429E-4</v>
      </c>
      <c r="AY253" s="136">
        <f t="shared" si="191"/>
        <v>-1.1607634671774282E-2</v>
      </c>
      <c r="AZ253" s="136">
        <f t="shared" si="200"/>
        <v>-1.1607634671774282E-2</v>
      </c>
      <c r="BA253" s="136"/>
      <c r="BB253" s="136">
        <f t="shared" si="192"/>
        <v>1.3986686970027461E-9</v>
      </c>
      <c r="BC253" s="24"/>
      <c r="BD253" s="203"/>
      <c r="BE253" s="24">
        <f t="shared" si="193"/>
        <v>9.6626970556313429E-3</v>
      </c>
      <c r="BF253" s="24">
        <f t="shared" si="194"/>
        <v>0.78751016302065924</v>
      </c>
      <c r="BG253" s="24">
        <f t="shared" si="195"/>
        <v>0.98057995143379817</v>
      </c>
      <c r="BH253" s="24">
        <f t="shared" si="196"/>
        <v>0.21177362720719778</v>
      </c>
      <c r="BI253" s="24">
        <f t="shared" si="197"/>
        <v>2.3578826136162507</v>
      </c>
      <c r="BJ253" s="24">
        <f t="shared" si="198"/>
        <v>2.4199889463947484</v>
      </c>
      <c r="BK253" s="136">
        <f t="shared" si="204"/>
        <v>2.1158556393560528</v>
      </c>
      <c r="BL253" s="136">
        <f t="shared" si="204"/>
        <v>2.1158859188673587</v>
      </c>
      <c r="BM253" s="136">
        <f t="shared" si="204"/>
        <v>2.1156912246668944</v>
      </c>
      <c r="BN253" s="136">
        <f t="shared" si="204"/>
        <v>2.1169419995293768</v>
      </c>
      <c r="BO253" s="136">
        <f t="shared" si="204"/>
        <v>2.1088611050962696</v>
      </c>
      <c r="BP253" s="136">
        <f t="shared" si="204"/>
        <v>2.1593117441985323</v>
      </c>
      <c r="BQ253" s="136">
        <f t="shared" si="204"/>
        <v>1.5593528388001037</v>
      </c>
      <c r="BR253" s="136">
        <f t="shared" si="199"/>
        <v>-1.5827551614559123</v>
      </c>
      <c r="BS253" s="136"/>
      <c r="BT253" s="136"/>
      <c r="BU253" s="136"/>
      <c r="BV253" s="136"/>
      <c r="BW253" s="136"/>
      <c r="BX253" s="136"/>
      <c r="BY253" s="136"/>
      <c r="BZ253" s="136"/>
      <c r="CA253" s="136"/>
      <c r="CB253" s="136"/>
      <c r="CC253" s="136"/>
      <c r="CD253" s="136"/>
      <c r="CE253" s="136"/>
      <c r="CF253" s="136"/>
      <c r="CG253" s="136"/>
      <c r="CH253" s="136"/>
      <c r="CI253" s="136"/>
      <c r="CK253" s="136"/>
      <c r="CL253" s="136"/>
      <c r="CM253" s="136"/>
      <c r="CN253" s="136"/>
      <c r="CO253" s="136"/>
      <c r="CP253" s="136"/>
      <c r="CQ253" s="136"/>
      <c r="CR253" s="136"/>
      <c r="CS253" s="136"/>
      <c r="CT253" s="136"/>
      <c r="CU253" s="136"/>
      <c r="CV253" s="136"/>
      <c r="CW253" s="136"/>
      <c r="CX253" s="136"/>
      <c r="CY253" s="136"/>
      <c r="CZ253" s="136"/>
    </row>
    <row r="254" spans="1:104" s="129" customFormat="1" ht="12.95" customHeight="1" x14ac:dyDescent="0.2">
      <c r="A254" s="206" t="s">
        <v>502</v>
      </c>
      <c r="B254" s="207"/>
      <c r="C254" s="208">
        <v>45055.332999999999</v>
      </c>
      <c r="D254" s="208"/>
      <c r="E254" s="129">
        <f>(C254-C$7)/C$8</f>
        <v>21204.986898867861</v>
      </c>
      <c r="F254" s="199">
        <f>ROUND(2*E254,0)/2</f>
        <v>21205</v>
      </c>
      <c r="G254" s="130">
        <f>C254-(C$7+F254*C$8)</f>
        <v>-3.1095000013010576E-3</v>
      </c>
      <c r="I254" s="129">
        <f>G254</f>
        <v>-3.1095000013010576E-3</v>
      </c>
      <c r="O254" s="199"/>
      <c r="P254" s="199">
        <f>+D$11+D$12*F254+D$13*F254^2</f>
        <v>-9.7835268920930269E-3</v>
      </c>
      <c r="Q254" s="201">
        <f>+C254-15018.5</f>
        <v>30036.832999999999</v>
      </c>
      <c r="S254" s="131">
        <v>0.1</v>
      </c>
      <c r="U254" s="202">
        <f>+$C254-15018.5</f>
        <v>30036.832999999999</v>
      </c>
      <c r="Z254" s="24">
        <f>$F254</f>
        <v>21205</v>
      </c>
      <c r="AA254" s="136">
        <f>AB$3+AB$4*Z254+AB$5*Z254^2+AH254</f>
        <v>-1.2054407259575427E-4</v>
      </c>
      <c r="AB254" s="136">
        <f>+$G254-AH254</f>
        <v>-1.277248282079833E-2</v>
      </c>
      <c r="AC254" s="136">
        <f>IF(S254&gt;0,G254-AA254,-9999)</f>
        <v>-2.9889559287053034E-3</v>
      </c>
      <c r="AD254" s="136"/>
      <c r="AE254" s="136">
        <f>+(G254-AA254)^2*$S254</f>
        <v>8.9338575437425821E-7</v>
      </c>
      <c r="AF254" s="24"/>
      <c r="AG254" s="203"/>
      <c r="AH254" s="24">
        <f>$AB$6*($AB$11/AI254*AJ254+$AB$12)</f>
        <v>9.6629828194972726E-3</v>
      </c>
      <c r="AI254" s="24">
        <f>1+$AB$7*COS(AL254)</f>
        <v>0.7874324189009414</v>
      </c>
      <c r="AJ254" s="24">
        <f>SIN(AL254+RADIANS($AB$9))</f>
        <v>0.98050787463395728</v>
      </c>
      <c r="AK254" s="24">
        <f>$AB$7*SIN(AL254)</f>
        <v>0.211695591512188</v>
      </c>
      <c r="AL254" s="24">
        <f>2*ATAN(AM254)</f>
        <v>2.3582497908060329</v>
      </c>
      <c r="AM254" s="24">
        <f>SQRT((1+$AB$7)/(1-$AB$7))*TAN(AN254/2)</f>
        <v>2.4212482529167278</v>
      </c>
      <c r="AN254" s="136">
        <f>$AU254+$AB$7*SIN(AO254)</f>
        <v>2.1163004361639701</v>
      </c>
      <c r="AO254" s="136">
        <f>$AU254+$AB$7*SIN(AP254)</f>
        <v>2.1162970810643764</v>
      </c>
      <c r="AP254" s="136">
        <f>$AU254+$AB$7*SIN(AQ254)</f>
        <v>2.1163186355558485</v>
      </c>
      <c r="AQ254" s="136">
        <f>$AU254+$AB$7*SIN(AR254)</f>
        <v>2.1161801476065807</v>
      </c>
      <c r="AR254" s="136">
        <f>$AU254+$AB$7*SIN(AS254)</f>
        <v>2.117069384932404</v>
      </c>
      <c r="AS254" s="136">
        <f>$AU254+$AB$7*SIN(AT254)</f>
        <v>2.1113366704038881</v>
      </c>
      <c r="AT254" s="136">
        <f>$AU254+$AB$7*SIN(AU254)</f>
        <v>2.1473952176534081</v>
      </c>
      <c r="AU254" s="136">
        <f>RADIANS($AB$9)+$AB$18*(F254-AB$15)</f>
        <v>1.8598401611123099</v>
      </c>
      <c r="AV254" s="136"/>
      <c r="AW254" s="24">
        <f t="shared" si="189"/>
        <v>21205</v>
      </c>
      <c r="AX254" s="136">
        <f t="shared" si="190"/>
        <v>-1.2054698561441042E-4</v>
      </c>
      <c r="AY254" s="136">
        <f t="shared" si="191"/>
        <v>-2.9889530156866472E-3</v>
      </c>
      <c r="AZ254" s="136">
        <f t="shared" si="200"/>
        <v>-2.9889530156866472E-3</v>
      </c>
      <c r="BA254" s="136"/>
      <c r="BB254" s="136">
        <f t="shared" si="192"/>
        <v>1.4531575740720874E-9</v>
      </c>
      <c r="BC254" s="24"/>
      <c r="BD254" s="203"/>
      <c r="BE254" s="24">
        <f t="shared" si="193"/>
        <v>9.6629799064786165E-3</v>
      </c>
      <c r="BF254" s="24">
        <f t="shared" si="194"/>
        <v>0.78743321385731235</v>
      </c>
      <c r="BG254" s="24">
        <f t="shared" si="195"/>
        <v>0.98050861244385479</v>
      </c>
      <c r="BH254" s="24">
        <f t="shared" si="196"/>
        <v>0.21169638974004473</v>
      </c>
      <c r="BI254" s="24">
        <f t="shared" si="197"/>
        <v>2.3582460356268791</v>
      </c>
      <c r="BJ254" s="24">
        <f t="shared" si="198"/>
        <v>2.4212353681236634</v>
      </c>
      <c r="BK254" s="136">
        <f t="shared" si="204"/>
        <v>2.1162958869344632</v>
      </c>
      <c r="BL254" s="136">
        <f t="shared" si="204"/>
        <v>2.1163263069356804</v>
      </c>
      <c r="BM254" s="136">
        <f t="shared" si="204"/>
        <v>2.1161308512424637</v>
      </c>
      <c r="BN254" s="136">
        <f t="shared" si="204"/>
        <v>2.1173856053441802</v>
      </c>
      <c r="BO254" s="136">
        <f t="shared" si="204"/>
        <v>2.1092848340852899</v>
      </c>
      <c r="BP254" s="136">
        <f t="shared" si="204"/>
        <v>2.159822213863531</v>
      </c>
      <c r="BQ254" s="136">
        <f t="shared" si="204"/>
        <v>1.559857884575423</v>
      </c>
      <c r="BR254" s="136">
        <f t="shared" si="199"/>
        <v>-1.5816663582660659</v>
      </c>
      <c r="BS254" s="136"/>
      <c r="BT254" s="136"/>
      <c r="BU254" s="136"/>
      <c r="BV254" s="136"/>
      <c r="BW254" s="136"/>
      <c r="BX254" s="136"/>
      <c r="BY254" s="136"/>
      <c r="BZ254" s="136"/>
      <c r="CA254" s="136"/>
      <c r="CB254" s="136"/>
      <c r="CC254" s="136"/>
      <c r="CD254" s="136"/>
      <c r="CE254" s="136"/>
      <c r="CF254" s="136"/>
      <c r="CG254" s="136"/>
      <c r="CH254" s="136"/>
      <c r="CI254" s="136"/>
      <c r="CK254" s="136"/>
      <c r="CL254" s="136"/>
      <c r="CM254" s="136"/>
      <c r="CN254" s="136"/>
      <c r="CO254" s="136"/>
      <c r="CP254" s="136"/>
      <c r="CQ254" s="136"/>
      <c r="CR254" s="136"/>
      <c r="CS254" s="136"/>
      <c r="CT254" s="136"/>
      <c r="CU254" s="136"/>
      <c r="CV254" s="136"/>
      <c r="CW254" s="136"/>
      <c r="CX254" s="136"/>
      <c r="CY254" s="136"/>
      <c r="CZ254" s="136"/>
    </row>
    <row r="255" spans="1:104" s="129" customFormat="1" ht="12.95" customHeight="1" x14ac:dyDescent="0.2">
      <c r="A255" s="206" t="s">
        <v>504</v>
      </c>
      <c r="B255" s="207" t="s">
        <v>646</v>
      </c>
      <c r="C255" s="208">
        <v>45056.4</v>
      </c>
      <c r="D255" s="208"/>
      <c r="E255" s="129">
        <f>(C255-C$7)/C$8</f>
        <v>21209.48244734796</v>
      </c>
      <c r="F255" s="199">
        <f>ROUND(2*E255,0)/2</f>
        <v>21209.5</v>
      </c>
      <c r="G255" s="130">
        <f>C255-(C$7+F255*C$8)</f>
        <v>-4.1660499919089489E-3</v>
      </c>
      <c r="I255" s="129">
        <f>G255</f>
        <v>-4.1660499919089489E-3</v>
      </c>
      <c r="O255" s="199"/>
      <c r="P255" s="199">
        <f>+D$11+D$12*F255+D$13*F255^2</f>
        <v>-9.7864115090930265E-3</v>
      </c>
      <c r="Q255" s="201">
        <f>+C255-15018.5</f>
        <v>30037.9</v>
      </c>
      <c r="S255" s="131">
        <v>0.1</v>
      </c>
      <c r="U255" s="202">
        <f>+$C255-15018.5</f>
        <v>30037.9</v>
      </c>
      <c r="Z255" s="24">
        <f>$F255</f>
        <v>21209.5</v>
      </c>
      <c r="AA255" s="136">
        <f>AB$3+AB$4*Z255+AB$5*Z255^2+AH255</f>
        <v>-1.2311275846431206E-4</v>
      </c>
      <c r="AB255" s="136">
        <f>+$G255-AH255</f>
        <v>-1.3829348742537663E-2</v>
      </c>
      <c r="AC255" s="136">
        <f>IF(S255&gt;0,G255-AA255,-9999)</f>
        <v>-4.0429372334446368E-3</v>
      </c>
      <c r="AD255" s="136"/>
      <c r="AE255" s="136">
        <f>+(G255-AA255)^2*$S255</f>
        <v>1.6345341473572974E-6</v>
      </c>
      <c r="AF255" s="24"/>
      <c r="AG255" s="203"/>
      <c r="AH255" s="24">
        <f>$AB$6*($AB$11/AI255*AJ255+$AB$12)</f>
        <v>9.6632987506287144E-3</v>
      </c>
      <c r="AI255" s="24">
        <f>1+$AB$7*COS(AL255)</f>
        <v>0.78734589834446866</v>
      </c>
      <c r="AJ255" s="24">
        <f>SIN(AL255+RADIANS($AB$9))</f>
        <v>0.98042747440775424</v>
      </c>
      <c r="AK255" s="24">
        <f>$AB$7*SIN(AL255)</f>
        <v>0.21160867904951097</v>
      </c>
      <c r="AL255" s="24">
        <f>2*ATAN(AM255)</f>
        <v>2.3586585773989635</v>
      </c>
      <c r="AM255" s="24">
        <f>SQRT((1+$AB$7)/(1-$AB$7))*TAN(AN255/2)</f>
        <v>2.4226515847943251</v>
      </c>
      <c r="AN255" s="136">
        <f>$AU255+$AB$7*SIN(AO255)</f>
        <v>2.1167956900718994</v>
      </c>
      <c r="AO255" s="136">
        <f>$AU255+$AB$7*SIN(AP255)</f>
        <v>2.116792317870233</v>
      </c>
      <c r="AP255" s="136">
        <f>$AU255+$AB$7*SIN(AQ255)</f>
        <v>2.1168139645706376</v>
      </c>
      <c r="AQ255" s="136">
        <f>$AU255+$AB$7*SIN(AR255)</f>
        <v>2.1166749975315833</v>
      </c>
      <c r="AR255" s="136">
        <f>$AU255+$AB$7*SIN(AS255)</f>
        <v>2.1175665831005897</v>
      </c>
      <c r="AS255" s="136">
        <f>$AU255+$AB$7*SIN(AT255)</f>
        <v>2.1118234066118466</v>
      </c>
      <c r="AT255" s="136">
        <f>$AU255+$AB$7*SIN(AU255)</f>
        <v>2.1479185975664272</v>
      </c>
      <c r="AU255" s="136">
        <f>RADIANS($AB$9)+$AB$18*(F255-AB$15)</f>
        <v>1.8604125319922629</v>
      </c>
      <c r="AV255" s="136"/>
      <c r="AW255" s="24">
        <f t="shared" si="189"/>
        <v>21209.5</v>
      </c>
      <c r="AX255" s="136">
        <f t="shared" si="190"/>
        <v>-1.2311566680360889E-4</v>
      </c>
      <c r="AY255" s="136">
        <f t="shared" si="191"/>
        <v>-4.04293432510534E-3</v>
      </c>
      <c r="AZ255" s="136">
        <f t="shared" si="200"/>
        <v>-4.04293432510534E-3</v>
      </c>
      <c r="BA255" s="136"/>
      <c r="BB255" s="136">
        <f t="shared" si="192"/>
        <v>1.5157467412497245E-9</v>
      </c>
      <c r="BC255" s="24"/>
      <c r="BD255" s="203"/>
      <c r="BE255" s="24">
        <f t="shared" si="193"/>
        <v>9.6632958422894176E-3</v>
      </c>
      <c r="BF255" s="24">
        <f t="shared" si="194"/>
        <v>0.78734669758403064</v>
      </c>
      <c r="BG255" s="24">
        <f t="shared" si="195"/>
        <v>0.98042821801137314</v>
      </c>
      <c r="BH255" s="24">
        <f t="shared" si="196"/>
        <v>0.2116094822345688</v>
      </c>
      <c r="BI255" s="24">
        <f t="shared" si="197"/>
        <v>2.3586548004364647</v>
      </c>
      <c r="BJ255" s="24">
        <f t="shared" si="198"/>
        <v>2.4226386124214132</v>
      </c>
      <c r="BK255" s="136">
        <f t="shared" si="204"/>
        <v>2.1167911139500593</v>
      </c>
      <c r="BL255" s="136">
        <f t="shared" si="204"/>
        <v>2.1168216925394736</v>
      </c>
      <c r="BM255" s="136">
        <f t="shared" si="204"/>
        <v>2.1166253779759199</v>
      </c>
      <c r="BN255" s="136">
        <f t="shared" si="204"/>
        <v>2.1178846162613776</v>
      </c>
      <c r="BO255" s="136">
        <f t="shared" si="204"/>
        <v>2.1097614665395708</v>
      </c>
      <c r="BP255" s="136">
        <f t="shared" si="204"/>
        <v>2.1603964020975801</v>
      </c>
      <c r="BQ255" s="136">
        <f t="shared" si="204"/>
        <v>1.5604264861578652</v>
      </c>
      <c r="BR255" s="136">
        <f t="shared" si="199"/>
        <v>-1.580441454677489</v>
      </c>
      <c r="BS255" s="136"/>
      <c r="BT255" s="136"/>
      <c r="BU255" s="136"/>
      <c r="BV255" s="136"/>
      <c r="BW255" s="136"/>
      <c r="BX255" s="136"/>
      <c r="BY255" s="136"/>
      <c r="BZ255" s="136"/>
      <c r="CA255" s="136"/>
      <c r="CB255" s="136"/>
      <c r="CC255" s="136"/>
      <c r="CD255" s="136"/>
      <c r="CE255" s="136"/>
      <c r="CF255" s="136"/>
      <c r="CG255" s="136"/>
      <c r="CH255" s="136"/>
      <c r="CI255" s="136"/>
      <c r="CK255" s="136"/>
      <c r="CL255" s="136"/>
      <c r="CM255" s="136"/>
      <c r="CN255" s="136"/>
      <c r="CO255" s="136"/>
      <c r="CP255" s="136"/>
      <c r="CQ255" s="136"/>
      <c r="CR255" s="136"/>
      <c r="CS255" s="136"/>
      <c r="CT255" s="136"/>
      <c r="CU255" s="136"/>
      <c r="CV255" s="136"/>
      <c r="CW255" s="136"/>
      <c r="CX255" s="136"/>
      <c r="CY255" s="136"/>
      <c r="CZ255" s="136"/>
    </row>
    <row r="256" spans="1:104" s="129" customFormat="1" ht="12.95" customHeight="1" x14ac:dyDescent="0.2">
      <c r="A256" s="206" t="s">
        <v>504</v>
      </c>
      <c r="B256" s="207"/>
      <c r="C256" s="208">
        <v>45056.523999999998</v>
      </c>
      <c r="D256" s="208"/>
      <c r="E256" s="129">
        <f>(C256-C$7)/C$8</f>
        <v>21210.004891594926</v>
      </c>
      <c r="F256" s="199">
        <f>ROUND(2*E256,0)/2</f>
        <v>21210</v>
      </c>
      <c r="G256" s="130">
        <f>C256-(C$7+F256*C$8)</f>
        <v>1.1610000001383014E-3</v>
      </c>
      <c r="I256" s="129">
        <f>G256</f>
        <v>1.1610000001383014E-3</v>
      </c>
      <c r="O256" s="199"/>
      <c r="P256" s="199">
        <f>+D$11+D$12*F256+D$13*F256^2</f>
        <v>-9.7867319920930257E-3</v>
      </c>
      <c r="Q256" s="201">
        <f>+C256-15018.5</f>
        <v>30038.023999999998</v>
      </c>
      <c r="S256" s="131">
        <v>0.1</v>
      </c>
      <c r="U256" s="202">
        <f>+$C256-15018.5</f>
        <v>30038.023999999998</v>
      </c>
      <c r="Z256" s="24">
        <f>$F256</f>
        <v>21210</v>
      </c>
      <c r="AA256" s="136">
        <f>AB$3+AB$4*Z256+AB$5*Z256^2+AH256</f>
        <v>-1.2339828644357224E-4</v>
      </c>
      <c r="AB256" s="136">
        <f>+$G256-AH256</f>
        <v>-8.502333705511152E-3</v>
      </c>
      <c r="AC256" s="136">
        <f>IF(S256&gt;0,G256-AA256,-9999)</f>
        <v>1.2843982865818736E-3</v>
      </c>
      <c r="AD256" s="136"/>
      <c r="AE256" s="136">
        <f>+(G256-AA256)^2*$S256</f>
        <v>1.649678958574453E-7</v>
      </c>
      <c r="AF256" s="24"/>
      <c r="AG256" s="203"/>
      <c r="AH256" s="24">
        <f>$AB$6*($AB$11/AI256*AJ256+$AB$12)</f>
        <v>9.6633337056494534E-3</v>
      </c>
      <c r="AI256" s="24">
        <f>1+$AB$7*COS(AL256)</f>
        <v>0.78733628831573066</v>
      </c>
      <c r="AJ256" s="24">
        <f>SIN(AL256+RADIANS($AB$9))</f>
        <v>0.98041853202748575</v>
      </c>
      <c r="AK256" s="24">
        <f>$AB$7*SIN(AL256)</f>
        <v>0.21159902110517895</v>
      </c>
      <c r="AL256" s="24">
        <f>2*ATAN(AM256)</f>
        <v>2.3587039925874529</v>
      </c>
      <c r="AM256" s="24">
        <f>SQRT((1+$AB$7)/(1-$AB$7))*TAN(AN256/2)</f>
        <v>2.4228075773065179</v>
      </c>
      <c r="AN256" s="136">
        <f>$AU256+$AB$7*SIN(AO256)</f>
        <v>2.1168507149258149</v>
      </c>
      <c r="AO256" s="136">
        <f>$AU256+$AB$7*SIN(AP256)</f>
        <v>2.1168473408200397</v>
      </c>
      <c r="AP256" s="136">
        <f>$AU256+$AB$7*SIN(AQ256)</f>
        <v>2.1168689977819422</v>
      </c>
      <c r="AQ256" s="136">
        <f>$AU256+$AB$7*SIN(AR256)</f>
        <v>2.1167299774529176</v>
      </c>
      <c r="AR256" s="136">
        <f>$AU256+$AB$7*SIN(AS256)</f>
        <v>2.1176218240903699</v>
      </c>
      <c r="AS256" s="136">
        <f>$AU256+$AB$7*SIN(AT256)</f>
        <v>2.1118774851130042</v>
      </c>
      <c r="AT256" s="136">
        <f>$AU256+$AB$7*SIN(AU256)</f>
        <v>2.1479767450756411</v>
      </c>
      <c r="AU256" s="136">
        <f>RADIANS($AB$9)+$AB$18*(F256-AB$15)</f>
        <v>1.860476128756702</v>
      </c>
      <c r="AV256" s="136"/>
      <c r="AW256" s="24">
        <f t="shared" si="189"/>
        <v>21210</v>
      </c>
      <c r="AX256" s="136">
        <f t="shared" si="190"/>
        <v>-1.2340119425173143E-4</v>
      </c>
      <c r="AY256" s="136">
        <f t="shared" si="191"/>
        <v>1.2844011943900328E-3</v>
      </c>
      <c r="AZ256" s="136">
        <f t="shared" si="200"/>
        <v>1.2844011943900328E-3</v>
      </c>
      <c r="BA256" s="136"/>
      <c r="BB256" s="136">
        <f t="shared" si="192"/>
        <v>1.5227854742753555E-9</v>
      </c>
      <c r="BC256" s="24"/>
      <c r="BD256" s="203"/>
      <c r="BE256" s="24">
        <f t="shared" si="193"/>
        <v>9.6633307978412943E-3</v>
      </c>
      <c r="BF256" s="24">
        <f t="shared" si="194"/>
        <v>0.78733708803216174</v>
      </c>
      <c r="BG256" s="24">
        <f t="shared" si="195"/>
        <v>0.98041927627701453</v>
      </c>
      <c r="BH256" s="24">
        <f t="shared" si="196"/>
        <v>0.21159982484245929</v>
      </c>
      <c r="BI256" s="24">
        <f t="shared" si="197"/>
        <v>2.3587002131989281</v>
      </c>
      <c r="BJ256" s="24">
        <f t="shared" si="198"/>
        <v>2.4227945951728791</v>
      </c>
      <c r="BK256" s="136">
        <f t="shared" si="204"/>
        <v>2.1168461358087418</v>
      </c>
      <c r="BL256" s="136">
        <f t="shared" si="204"/>
        <v>2.116876732054203</v>
      </c>
      <c r="BM256" s="136">
        <f t="shared" si="204"/>
        <v>2.1166803219173795</v>
      </c>
      <c r="BN256" s="136">
        <f t="shared" si="204"/>
        <v>2.1179400589378403</v>
      </c>
      <c r="BO256" s="136">
        <f t="shared" si="204"/>
        <v>2.1098144216104102</v>
      </c>
      <c r="BP256" s="136">
        <f t="shared" si="204"/>
        <v>2.1604601948893092</v>
      </c>
      <c r="BQ256" s="136">
        <f t="shared" si="204"/>
        <v>1.5604896918950548</v>
      </c>
      <c r="BR256" s="136">
        <f t="shared" si="199"/>
        <v>-1.5803053542787584</v>
      </c>
      <c r="BS256" s="136"/>
      <c r="BT256" s="136"/>
      <c r="BU256" s="136"/>
      <c r="BV256" s="136"/>
      <c r="BW256" s="136"/>
      <c r="BX256" s="136"/>
      <c r="BY256" s="136"/>
      <c r="BZ256" s="136"/>
      <c r="CA256" s="136"/>
      <c r="CB256" s="136"/>
      <c r="CC256" s="136"/>
      <c r="CD256" s="136"/>
      <c r="CE256" s="136"/>
      <c r="CF256" s="136"/>
      <c r="CG256" s="136"/>
      <c r="CH256" s="136"/>
      <c r="CI256" s="136"/>
      <c r="CK256" s="136"/>
      <c r="CL256" s="136"/>
      <c r="CM256" s="136"/>
      <c r="CN256" s="136"/>
      <c r="CO256" s="136"/>
      <c r="CP256" s="136"/>
      <c r="CQ256" s="136"/>
      <c r="CR256" s="136"/>
      <c r="CS256" s="136"/>
      <c r="CT256" s="136"/>
      <c r="CU256" s="136"/>
      <c r="CV256" s="136"/>
      <c r="CW256" s="136"/>
      <c r="CX256" s="136"/>
      <c r="CY256" s="136"/>
      <c r="CZ256" s="136"/>
    </row>
    <row r="257" spans="1:104" s="129" customFormat="1" ht="12.95" customHeight="1" x14ac:dyDescent="0.2">
      <c r="A257" s="206" t="s">
        <v>577</v>
      </c>
      <c r="B257" s="64"/>
      <c r="C257" s="208">
        <v>45060.667000000001</v>
      </c>
      <c r="D257" s="208"/>
      <c r="E257" s="129">
        <f>(C257-C$7)/C$8</f>
        <v>21227.460428008253</v>
      </c>
      <c r="F257" s="199">
        <f>ROUND(2*E257,0)/2</f>
        <v>21227.5</v>
      </c>
      <c r="G257" s="130">
        <f>C257-(C$7+F257*C$8)</f>
        <v>-9.3922499945620075E-3</v>
      </c>
      <c r="I257" s="129">
        <f>G257</f>
        <v>-9.3922499945620075E-3</v>
      </c>
      <c r="O257" s="199"/>
      <c r="P257" s="199">
        <f>+D$11+D$12*F257+D$13*F257^2</f>
        <v>-9.7979451170930251E-3</v>
      </c>
      <c r="Q257" s="201">
        <f>+C257-15018.5</f>
        <v>30042.167000000001</v>
      </c>
      <c r="S257" s="131">
        <v>0.1</v>
      </c>
      <c r="U257" s="202">
        <f>+$C257-15018.5</f>
        <v>30042.167000000001</v>
      </c>
      <c r="Z257" s="24">
        <f>$F257</f>
        <v>21227.5</v>
      </c>
      <c r="AA257" s="136">
        <f>AB$3+AB$4*Z257+AB$5*Z257^2+AH257</f>
        <v>-1.3340667954201725E-4</v>
      </c>
      <c r="AB257" s="136">
        <f>+$G257-AH257</f>
        <v>-1.9056788432113017E-2</v>
      </c>
      <c r="AC257" s="136">
        <f>IF(S257&gt;0,G257-AA257,-9999)</f>
        <v>-9.2588433150199902E-3</v>
      </c>
      <c r="AD257" s="136"/>
      <c r="AE257" s="136">
        <f>+(G257-AA257)^2*$S257</f>
        <v>8.5726179532090368E-6</v>
      </c>
      <c r="AF257" s="24"/>
      <c r="AG257" s="203"/>
      <c r="AH257" s="24">
        <f>$AB$6*($AB$11/AI257*AJ257+$AB$12)</f>
        <v>9.6645384375510079E-3</v>
      </c>
      <c r="AI257" s="24">
        <f>1+$AB$7*COS(AL257)</f>
        <v>0.78700036118102823</v>
      </c>
      <c r="AJ257" s="24">
        <f>SIN(AL257+RADIANS($AB$9))</f>
        <v>0.98010441337392629</v>
      </c>
      <c r="AK257" s="24">
        <f>$AB$7*SIN(AL257)</f>
        <v>0.21126086685183215</v>
      </c>
      <c r="AL257" s="24">
        <f>2*ATAN(AM257)</f>
        <v>2.3602928264948626</v>
      </c>
      <c r="AM257" s="24">
        <f>SQRT((1+$AB$7)/(1-$AB$7))*TAN(AN257/2)</f>
        <v>2.4282757448816303</v>
      </c>
      <c r="AN257" s="136">
        <f>$AU257+$AB$7*SIN(AO257)</f>
        <v>2.1187761621400591</v>
      </c>
      <c r="AO257" s="136">
        <f>$AU257+$AB$7*SIN(AP257)</f>
        <v>2.1187727209002625</v>
      </c>
      <c r="AP257" s="136">
        <f>$AU257+$AB$7*SIN(AQ257)</f>
        <v>2.1187947390411965</v>
      </c>
      <c r="AQ257" s="136">
        <f>$AU257+$AB$7*SIN(AR257)</f>
        <v>2.1186538462885021</v>
      </c>
      <c r="AR257" s="136">
        <f>$AU257+$AB$7*SIN(AS257)</f>
        <v>2.1195548494649499</v>
      </c>
      <c r="AS257" s="136">
        <f>$AU257+$AB$7*SIN(AT257)</f>
        <v>2.1137698176396662</v>
      </c>
      <c r="AT257" s="136">
        <f>$AU257+$AB$7*SIN(AU257)</f>
        <v>2.1500111754854005</v>
      </c>
      <c r="AU257" s="136">
        <f>RADIANS($AB$9)+$AB$18*(F257-AB$15)</f>
        <v>1.8627020155120748</v>
      </c>
      <c r="AV257" s="136"/>
      <c r="AW257" s="24">
        <f t="shared" si="189"/>
        <v>21227.5</v>
      </c>
      <c r="AX257" s="136">
        <f t="shared" si="190"/>
        <v>-1.3340956732819757E-4</v>
      </c>
      <c r="AY257" s="136">
        <f t="shared" si="191"/>
        <v>-9.2588404272338099E-3</v>
      </c>
      <c r="AZ257" s="136">
        <f t="shared" si="200"/>
        <v>-9.2588404272338099E-3</v>
      </c>
      <c r="BA257" s="136"/>
      <c r="BB257" s="136">
        <f t="shared" si="192"/>
        <v>1.7798112654696883E-9</v>
      </c>
      <c r="BC257" s="24"/>
      <c r="BD257" s="203"/>
      <c r="BE257" s="24">
        <f t="shared" si="193"/>
        <v>9.6645355497648276E-3</v>
      </c>
      <c r="BF257" s="24">
        <f t="shared" si="194"/>
        <v>0.78700117770893885</v>
      </c>
      <c r="BG257" s="24">
        <f t="shared" si="195"/>
        <v>0.98010518050470319</v>
      </c>
      <c r="BH257" s="24">
        <f t="shared" si="196"/>
        <v>0.21126169009695289</v>
      </c>
      <c r="BI257" s="24">
        <f t="shared" si="197"/>
        <v>2.3602889614803337</v>
      </c>
      <c r="BJ257" s="24">
        <f t="shared" si="198"/>
        <v>2.4282624173631961</v>
      </c>
      <c r="BK257" s="136">
        <f t="shared" si="204"/>
        <v>2.1187714772794899</v>
      </c>
      <c r="BL257" s="136">
        <f t="shared" si="204"/>
        <v>2.1188026959249577</v>
      </c>
      <c r="BM257" s="136">
        <f t="shared" si="204"/>
        <v>2.1186029226670033</v>
      </c>
      <c r="BN257" s="136">
        <f t="shared" si="204"/>
        <v>2.1198801773170444</v>
      </c>
      <c r="BO257" s="136">
        <f t="shared" si="204"/>
        <v>2.1116673350984403</v>
      </c>
      <c r="BP257" s="136">
        <f t="shared" si="204"/>
        <v>2.1626921960853824</v>
      </c>
      <c r="BQ257" s="136">
        <f t="shared" si="204"/>
        <v>1.5627053934905326</v>
      </c>
      <c r="BR257" s="136">
        <f t="shared" si="199"/>
        <v>-1.5755418403231811</v>
      </c>
      <c r="BS257" s="136"/>
      <c r="BT257" s="136"/>
      <c r="BU257" s="136"/>
      <c r="BV257" s="136"/>
      <c r="BW257" s="136"/>
      <c r="BX257" s="136"/>
      <c r="BY257" s="136"/>
      <c r="BZ257" s="136"/>
      <c r="CA257" s="136"/>
      <c r="CB257" s="136"/>
      <c r="CC257" s="136"/>
      <c r="CD257" s="136"/>
      <c r="CE257" s="136"/>
      <c r="CF257" s="136"/>
      <c r="CG257" s="136"/>
      <c r="CH257" s="136"/>
      <c r="CI257" s="136"/>
      <c r="CK257" s="136"/>
      <c r="CL257" s="136"/>
      <c r="CM257" s="136"/>
      <c r="CN257" s="136"/>
      <c r="CO257" s="136"/>
      <c r="CP257" s="136"/>
      <c r="CQ257" s="136"/>
      <c r="CR257" s="136"/>
      <c r="CS257" s="136"/>
      <c r="CT257" s="136"/>
      <c r="CU257" s="136"/>
      <c r="CV257" s="136"/>
      <c r="CW257" s="136"/>
      <c r="CX257" s="136"/>
      <c r="CY257" s="136"/>
      <c r="CZ257" s="136"/>
    </row>
    <row r="258" spans="1:104" s="129" customFormat="1" ht="12.95" customHeight="1" x14ac:dyDescent="0.2">
      <c r="A258" s="206" t="s">
        <v>505</v>
      </c>
      <c r="B258" s="207"/>
      <c r="C258" s="208">
        <v>45101.38</v>
      </c>
      <c r="D258" s="208"/>
      <c r="E258" s="129">
        <f>(C258-C$7)/C$8</f>
        <v>21398.994884680968</v>
      </c>
      <c r="F258" s="199">
        <f>ROUND(2*E258,0)/2</f>
        <v>21399</v>
      </c>
      <c r="G258" s="130">
        <f>C258-(C$7+F258*C$8)</f>
        <v>-1.214099997014273E-3</v>
      </c>
      <c r="I258" s="129">
        <f>G258</f>
        <v>-1.214099997014273E-3</v>
      </c>
      <c r="O258" s="199"/>
      <c r="P258" s="199">
        <f>+D$11+D$12*F258+D$13*F258^2</f>
        <v>-9.9074447800930263E-3</v>
      </c>
      <c r="Q258" s="201">
        <f>+C258-15018.5</f>
        <v>30082.879999999997</v>
      </c>
      <c r="S258" s="131">
        <v>0.1</v>
      </c>
      <c r="U258" s="202">
        <f>+$C258-15018.5</f>
        <v>30082.879999999997</v>
      </c>
      <c r="Z258" s="24">
        <f>$F258</f>
        <v>21399</v>
      </c>
      <c r="AA258" s="136">
        <f>AB$3+AB$4*Z258+AB$5*Z258^2+AH258</f>
        <v>-2.330154297425658E-4</v>
      </c>
      <c r="AB258" s="136">
        <f>+$G258-AH258</f>
        <v>-1.0888529347364733E-2</v>
      </c>
      <c r="AC258" s="136">
        <f>IF(S258&gt;0,G258-AA258,-9999)</f>
        <v>-9.8108456727170716E-4</v>
      </c>
      <c r="AD258" s="136"/>
      <c r="AE258" s="136">
        <f>+(G258-AA258)^2*$S258</f>
        <v>9.6252692813871293E-8</v>
      </c>
      <c r="AF258" s="24"/>
      <c r="AG258" s="203"/>
      <c r="AH258" s="24">
        <f>$AB$6*($AB$11/AI258*AJ258+$AB$12)</f>
        <v>9.6744293503504605E-3</v>
      </c>
      <c r="AI258" s="24">
        <f>1+$AB$7*COS(AL258)</f>
        <v>0.78375163438999895</v>
      </c>
      <c r="AJ258" s="24">
        <f>SIN(AL258+RADIANS($AB$9))</f>
        <v>0.97691042590856758</v>
      </c>
      <c r="AK258" s="24">
        <f>$AB$7*SIN(AL258)</f>
        <v>0.20793423087842786</v>
      </c>
      <c r="AL258" s="24">
        <f>2*ATAN(AM258)</f>
        <v>2.3757923481741732</v>
      </c>
      <c r="AM258" s="24">
        <f>SQRT((1+$AB$7)/(1-$AB$7))*TAN(AN258/2)</f>
        <v>2.4827483355149647</v>
      </c>
      <c r="AN258" s="136">
        <f>$AU258+$AB$7*SIN(AO258)</f>
        <v>2.1376024356072412</v>
      </c>
      <c r="AO258" s="136">
        <f>$AU258+$AB$7*SIN(AP258)</f>
        <v>2.1375982846942985</v>
      </c>
      <c r="AP258" s="136">
        <f>$AU258+$AB$7*SIN(AQ258)</f>
        <v>2.1376240532668112</v>
      </c>
      <c r="AQ258" s="136">
        <f>$AU258+$AB$7*SIN(AR258)</f>
        <v>2.1374640669312255</v>
      </c>
      <c r="AR258" s="136">
        <f>$AU258+$AB$7*SIN(AS258)</f>
        <v>2.1384567062042446</v>
      </c>
      <c r="AS258" s="136">
        <f>$AU258+$AB$7*SIN(AT258)</f>
        <v>2.1322726196629347</v>
      </c>
      <c r="AT258" s="136">
        <f>$AU258+$AB$7*SIN(AU258)</f>
        <v>2.169873412713117</v>
      </c>
      <c r="AU258" s="136">
        <f>RADIANS($AB$9)+$AB$18*(F258-AB$15)</f>
        <v>1.8845157057147244</v>
      </c>
      <c r="AV258" s="136"/>
      <c r="AW258" s="24">
        <f t="shared" si="189"/>
        <v>21399</v>
      </c>
      <c r="AX258" s="136">
        <f t="shared" si="190"/>
        <v>-2.3301795686628615E-4</v>
      </c>
      <c r="AY258" s="136">
        <f t="shared" si="191"/>
        <v>-9.8108204014798681E-4</v>
      </c>
      <c r="AZ258" s="136">
        <f t="shared" si="200"/>
        <v>-9.8108204014798681E-4</v>
      </c>
      <c r="BA258" s="136"/>
      <c r="BB258" s="136">
        <f t="shared" si="192"/>
        <v>5.4297368222138395E-9</v>
      </c>
      <c r="BC258" s="24"/>
      <c r="BD258" s="203"/>
      <c r="BE258" s="24">
        <f t="shared" si="193"/>
        <v>9.6744268232267401E-3</v>
      </c>
      <c r="BF258" s="24">
        <f t="shared" si="194"/>
        <v>0.78375262831559134</v>
      </c>
      <c r="BG258" s="24">
        <f t="shared" si="195"/>
        <v>0.97691144713845024</v>
      </c>
      <c r="BH258" s="24">
        <f t="shared" si="196"/>
        <v>0.20793526454063826</v>
      </c>
      <c r="BI258" s="24">
        <f t="shared" si="197"/>
        <v>2.3757875681862042</v>
      </c>
      <c r="BJ258" s="24">
        <f t="shared" si="198"/>
        <v>2.4827312136057365</v>
      </c>
      <c r="BK258" s="136">
        <f t="shared" si="204"/>
        <v>2.1375966176735814</v>
      </c>
      <c r="BL258" s="136">
        <f t="shared" si="204"/>
        <v>2.1376344017193265</v>
      </c>
      <c r="BM258" s="136">
        <f t="shared" si="204"/>
        <v>2.1373998063768958</v>
      </c>
      <c r="BN258" s="136">
        <f t="shared" si="204"/>
        <v>2.138854977687707</v>
      </c>
      <c r="BO258" s="136">
        <f t="shared" si="204"/>
        <v>2.1297742655068959</v>
      </c>
      <c r="BP258" s="136">
        <f t="shared" si="204"/>
        <v>2.1844863769364329</v>
      </c>
      <c r="BQ258" s="136">
        <f t="shared" si="204"/>
        <v>1.5847794728835067</v>
      </c>
      <c r="BR258" s="136">
        <f t="shared" si="199"/>
        <v>-1.5288594035585206</v>
      </c>
      <c r="BS258" s="136"/>
      <c r="BT258" s="136"/>
      <c r="BU258" s="136"/>
      <c r="BV258" s="136"/>
      <c r="BW258" s="136"/>
      <c r="BX258" s="136"/>
      <c r="BY258" s="136"/>
      <c r="BZ258" s="136"/>
      <c r="CA258" s="136"/>
      <c r="CB258" s="136"/>
      <c r="CC258" s="136"/>
      <c r="CD258" s="136"/>
      <c r="CE258" s="136"/>
      <c r="CF258" s="136"/>
      <c r="CG258" s="136"/>
      <c r="CH258" s="136"/>
      <c r="CI258" s="136"/>
      <c r="CK258" s="136"/>
      <c r="CL258" s="136"/>
      <c r="CM258" s="136"/>
      <c r="CN258" s="136"/>
      <c r="CO258" s="136"/>
      <c r="CP258" s="136"/>
      <c r="CQ258" s="136"/>
      <c r="CR258" s="136"/>
      <c r="CS258" s="136"/>
      <c r="CT258" s="136"/>
      <c r="CU258" s="136"/>
      <c r="CV258" s="136"/>
      <c r="CW258" s="136"/>
      <c r="CX258" s="136"/>
      <c r="CY258" s="136"/>
      <c r="CZ258" s="136"/>
    </row>
    <row r="259" spans="1:104" s="129" customFormat="1" ht="12.95" customHeight="1" x14ac:dyDescent="0.2">
      <c r="A259" s="204" t="s">
        <v>1174</v>
      </c>
      <c r="B259" s="205" t="str">
        <f>IF(INT(F259)=F259,"I","II")</f>
        <v>II</v>
      </c>
      <c r="C259" s="204">
        <v>45109.383199999997</v>
      </c>
      <c r="D259" s="204" t="s">
        <v>467</v>
      </c>
      <c r="E259" s="129">
        <f>(C259-C$7)/C$8</f>
        <v>21432.71444756366</v>
      </c>
      <c r="F259" s="199">
        <f>ROUND(2*E259,0)/2</f>
        <v>21432.5</v>
      </c>
      <c r="G259" s="130"/>
      <c r="J259" s="130"/>
      <c r="O259" s="199"/>
      <c r="P259" s="199">
        <f>+D$11+D$12*F259+D$13*F259^2</f>
        <v>-9.9287515170930242E-3</v>
      </c>
      <c r="Q259" s="201">
        <f>+C259-15018.5</f>
        <v>30090.883199999997</v>
      </c>
      <c r="R259" s="129">
        <f>C259-(C$7+F259*C$8)</f>
        <v>5.0898250003228895E-2</v>
      </c>
      <c r="S259" s="131"/>
      <c r="U259" s="202">
        <f>+$C259-15018.5</f>
        <v>30090.883199999997</v>
      </c>
      <c r="Z259" s="24">
        <f>$F259</f>
        <v>21432.5</v>
      </c>
      <c r="AA259" s="136">
        <f>AB$3+AB$4*Z259+AB$5*Z259^2+AH259</f>
        <v>-2.5279393469762601E-4</v>
      </c>
      <c r="AB259" s="136"/>
      <c r="AC259" s="136">
        <f>IF(S259&gt;0,G259-AA259,-9999)</f>
        <v>-9999</v>
      </c>
      <c r="AD259" s="136"/>
      <c r="AE259" s="136">
        <f>+(G259-AA259)^2*$S259</f>
        <v>0</v>
      </c>
      <c r="AF259" s="24"/>
      <c r="AG259" s="203"/>
      <c r="AH259" s="24">
        <f>$AB$6*($AB$11/AI259*AJ259+$AB$12)</f>
        <v>9.6759575823953982E-3</v>
      </c>
      <c r="AI259" s="24">
        <f>1+$AB$7*COS(AL259)</f>
        <v>0.78312616645440802</v>
      </c>
      <c r="AJ259" s="24">
        <f>SIN(AL259+RADIANS($AB$9))</f>
        <v>0.97626232516452438</v>
      </c>
      <c r="AK259" s="24">
        <f>$AB$7*SIN(AL259)</f>
        <v>0.20728178965659008</v>
      </c>
      <c r="AL259" s="24">
        <f>2*ATAN(AM259)</f>
        <v>2.3788050809762149</v>
      </c>
      <c r="AM259" s="24">
        <f>SQRT((1+$AB$7)/(1-$AB$7))*TAN(AN259/2)</f>
        <v>2.4935805234116919</v>
      </c>
      <c r="AN259" s="136">
        <f>$AU259+$AB$7*SIN(AO259)</f>
        <v>2.1412708323070446</v>
      </c>
      <c r="AO259" s="136">
        <f>$AU259+$AB$7*SIN(AP259)</f>
        <v>2.1412665314839341</v>
      </c>
      <c r="AP259" s="136">
        <f>$AU259+$AB$7*SIN(AQ259)</f>
        <v>2.1412930778562163</v>
      </c>
      <c r="AQ259" s="136">
        <f>$AU259+$AB$7*SIN(AR259)</f>
        <v>2.1411292056660356</v>
      </c>
      <c r="AR259" s="136">
        <f>$AU259+$AB$7*SIN(AS259)</f>
        <v>2.1421401303125118</v>
      </c>
      <c r="AS259" s="136">
        <f>$AU259+$AB$7*SIN(AT259)</f>
        <v>2.1358781192928724</v>
      </c>
      <c r="AT259" s="136">
        <f>$AU259+$AB$7*SIN(AU259)</f>
        <v>2.1737373266076299</v>
      </c>
      <c r="AU259" s="136">
        <f>RADIANS($AB$9)+$AB$18*(F259-AB$15)</f>
        <v>1.8887766889321518</v>
      </c>
      <c r="AV259" s="136"/>
      <c r="AW259" s="24">
        <f t="shared" si="189"/>
        <v>21432.5</v>
      </c>
      <c r="AX259" s="136">
        <f t="shared" si="190"/>
        <v>-2.5279635210021141E-4</v>
      </c>
      <c r="AY259" s="136">
        <f t="shared" si="191"/>
        <v>2.5279635210021141E-4</v>
      </c>
      <c r="AZ259" s="136">
        <f t="shared" si="200"/>
        <v>2.5279635210021141E-4</v>
      </c>
      <c r="BA259" s="136"/>
      <c r="BB259" s="136">
        <f t="shared" si="192"/>
        <v>0</v>
      </c>
      <c r="BC259" s="24"/>
      <c r="BD259" s="203"/>
      <c r="BE259" s="24">
        <f t="shared" si="193"/>
        <v>9.6759551649928128E-3</v>
      </c>
      <c r="BF259" s="24">
        <f t="shared" si="194"/>
        <v>0.78312719775203909</v>
      </c>
      <c r="BG259" s="24">
        <f t="shared" si="195"/>
        <v>0.97626340276619095</v>
      </c>
      <c r="BH259" s="24">
        <f t="shared" si="196"/>
        <v>0.20728286867253853</v>
      </c>
      <c r="BI259" s="24">
        <f t="shared" si="197"/>
        <v>2.37880010564795</v>
      </c>
      <c r="BJ259" s="24">
        <f t="shared" si="198"/>
        <v>2.4935625677031066</v>
      </c>
      <c r="BK259" s="136">
        <f t="shared" si="204"/>
        <v>2.1412647717796993</v>
      </c>
      <c r="BL259" s="136">
        <f t="shared" si="204"/>
        <v>2.1413039391264652</v>
      </c>
      <c r="BM259" s="136">
        <f t="shared" si="204"/>
        <v>2.1410621463884474</v>
      </c>
      <c r="BN259" s="136">
        <f t="shared" si="204"/>
        <v>2.1425533596748729</v>
      </c>
      <c r="BO259" s="136">
        <f t="shared" si="204"/>
        <v>2.1333005709408406</v>
      </c>
      <c r="BP259" s="136">
        <f t="shared" si="204"/>
        <v>2.1887260647715281</v>
      </c>
      <c r="BQ259" s="136">
        <f t="shared" si="204"/>
        <v>1.5891676059136062</v>
      </c>
      <c r="BR259" s="136">
        <f t="shared" si="199"/>
        <v>-1.5197406768435577</v>
      </c>
      <c r="BS259" s="136"/>
      <c r="BT259" s="136"/>
      <c r="BU259" s="136"/>
      <c r="BV259" s="136"/>
      <c r="BW259" s="136"/>
      <c r="BX259" s="136"/>
      <c r="BY259" s="136"/>
      <c r="BZ259" s="136"/>
      <c r="CA259" s="136"/>
      <c r="CB259" s="136"/>
      <c r="CC259" s="136"/>
      <c r="CD259" s="136"/>
      <c r="CE259" s="136"/>
      <c r="CF259" s="136"/>
      <c r="CG259" s="136"/>
      <c r="CH259" s="136"/>
      <c r="CI259" s="136"/>
      <c r="CK259" s="136"/>
      <c r="CL259" s="136"/>
      <c r="CM259" s="136"/>
      <c r="CN259" s="136"/>
      <c r="CO259" s="136"/>
      <c r="CP259" s="136"/>
      <c r="CQ259" s="136"/>
      <c r="CR259" s="136"/>
      <c r="CS259" s="136"/>
      <c r="CT259" s="136"/>
      <c r="CU259" s="136"/>
      <c r="CV259" s="136"/>
      <c r="CW259" s="136"/>
      <c r="CX259" s="136"/>
      <c r="CY259" s="136"/>
      <c r="CZ259" s="136"/>
    </row>
    <row r="260" spans="1:104" s="129" customFormat="1" ht="12.95" customHeight="1" x14ac:dyDescent="0.2">
      <c r="A260" s="204" t="s">
        <v>1174</v>
      </c>
      <c r="B260" s="205" t="str">
        <f>IF(INT(F260)=F260,"I","II")</f>
        <v>I</v>
      </c>
      <c r="C260" s="204">
        <v>45110.397499999999</v>
      </c>
      <c r="D260" s="204" t="s">
        <v>467</v>
      </c>
      <c r="E260" s="129">
        <f>(C260-C$7)/C$8</f>
        <v>21436.987957238791</v>
      </c>
      <c r="F260" s="199">
        <f>ROUND(2*E260,0)/2</f>
        <v>21437</v>
      </c>
      <c r="G260" s="130"/>
      <c r="J260" s="130"/>
      <c r="O260" s="199"/>
      <c r="P260" s="199">
        <f>+D$11+D$12*F260+D$13*F260^2</f>
        <v>-9.9316115640930239E-3</v>
      </c>
      <c r="Q260" s="201">
        <f>+C260-15018.5</f>
        <v>30091.897499999999</v>
      </c>
      <c r="R260" s="129">
        <f>C260-(C$7+F260*C$8)</f>
        <v>-2.858299994841218E-3</v>
      </c>
      <c r="S260" s="131"/>
      <c r="U260" s="202">
        <f>+$C260-15018.5</f>
        <v>30091.897499999999</v>
      </c>
      <c r="Z260" s="24">
        <f>$F260</f>
        <v>21437</v>
      </c>
      <c r="AA260" s="136">
        <f>AB$3+AB$4*Z260+AB$5*Z260^2+AH260</f>
        <v>-2.5545870443244301E-4</v>
      </c>
      <c r="AB260" s="136"/>
      <c r="AC260" s="136">
        <f>IF(S260&gt;0,G260-AA260,-9999)</f>
        <v>-9999</v>
      </c>
      <c r="AD260" s="136"/>
      <c r="AE260" s="136">
        <f>+(G260-AA260)^2*$S260</f>
        <v>0</v>
      </c>
      <c r="AF260" s="24"/>
      <c r="AG260" s="203"/>
      <c r="AH260" s="24">
        <f>$AB$6*($AB$11/AI260*AJ260+$AB$12)</f>
        <v>9.6761528596605809E-3</v>
      </c>
      <c r="AI260" s="24">
        <f>1+$AB$7*COS(AL260)</f>
        <v>0.78304237405572685</v>
      </c>
      <c r="AJ260" s="24">
        <f>SIN(AL260+RADIANS($AB$9))</f>
        <v>0.97617467105277433</v>
      </c>
      <c r="AK260" s="24">
        <f>$AB$7*SIN(AL260)</f>
        <v>0.20719408424138192</v>
      </c>
      <c r="AL260" s="24">
        <f>2*ATAN(AM260)</f>
        <v>2.3792094104091999</v>
      </c>
      <c r="AM260" s="24">
        <f>SQRT((1+$AB$7)/(1-$AB$7))*TAN(AN260/2)</f>
        <v>2.4950404729799889</v>
      </c>
      <c r="AN260" s="136">
        <f>$AU260+$AB$7*SIN(AO260)</f>
        <v>2.1417633791667958</v>
      </c>
      <c r="AO260" s="136">
        <f>$AU260+$AB$7*SIN(AP260)</f>
        <v>2.1417590579181902</v>
      </c>
      <c r="AP260" s="136">
        <f>$AU260+$AB$7*SIN(AQ260)</f>
        <v>2.1417857099078357</v>
      </c>
      <c r="AQ260" s="136">
        <f>$AU260+$AB$7*SIN(AR260)</f>
        <v>2.1416213118854865</v>
      </c>
      <c r="AR260" s="136">
        <f>$AU260+$AB$7*SIN(AS260)</f>
        <v>2.1426347019589755</v>
      </c>
      <c r="AS260" s="136">
        <f>$AU260+$AB$7*SIN(AT260)</f>
        <v>2.1363622259918094</v>
      </c>
      <c r="AT260" s="136">
        <f>$AU260+$AB$7*SIN(AU260)</f>
        <v>2.1742559654906572</v>
      </c>
      <c r="AU260" s="136">
        <f>RADIANS($AB$9)+$AB$18*(F260-AB$15)</f>
        <v>1.8893490598121043</v>
      </c>
      <c r="AV260" s="136"/>
      <c r="AW260" s="24">
        <f t="shared" si="189"/>
        <v>21437</v>
      </c>
      <c r="AX260" s="136">
        <f t="shared" si="190"/>
        <v>-2.5546110601055473E-4</v>
      </c>
      <c r="AY260" s="136">
        <f t="shared" si="191"/>
        <v>2.5546110601055473E-4</v>
      </c>
      <c r="AZ260" s="136">
        <f t="shared" si="200"/>
        <v>2.5546110601055473E-4</v>
      </c>
      <c r="BA260" s="136"/>
      <c r="BB260" s="136">
        <f t="shared" si="192"/>
        <v>0</v>
      </c>
      <c r="BC260" s="24"/>
      <c r="BD260" s="203"/>
      <c r="BE260" s="24">
        <f t="shared" si="193"/>
        <v>9.6761504580824692E-3</v>
      </c>
      <c r="BF260" s="24">
        <f t="shared" si="194"/>
        <v>0.78304341044202252</v>
      </c>
      <c r="BG260" s="24">
        <f t="shared" si="195"/>
        <v>0.97617575640425591</v>
      </c>
      <c r="BH260" s="24">
        <f t="shared" si="196"/>
        <v>0.20719516945954911</v>
      </c>
      <c r="BI260" s="24">
        <f t="shared" si="197"/>
        <v>2.3792044084151263</v>
      </c>
      <c r="BJ260" s="24">
        <f t="shared" si="198"/>
        <v>2.4950224028215255</v>
      </c>
      <c r="BK260" s="136">
        <f t="shared" si="204"/>
        <v>2.1417572855054146</v>
      </c>
      <c r="BL260" s="136">
        <f t="shared" si="204"/>
        <v>2.1417966412263891</v>
      </c>
      <c r="BM260" s="136">
        <f t="shared" si="204"/>
        <v>2.1415538718331844</v>
      </c>
      <c r="BN260" s="136">
        <f t="shared" si="204"/>
        <v>2.1430499577884921</v>
      </c>
      <c r="BO260" s="136">
        <f t="shared" si="204"/>
        <v>2.1337739970285088</v>
      </c>
      <c r="BP260" s="136">
        <f t="shared" si="204"/>
        <v>2.1892951242387415</v>
      </c>
      <c r="BQ260" s="136">
        <f t="shared" si="204"/>
        <v>1.5897589548787545</v>
      </c>
      <c r="BR260" s="136">
        <f t="shared" si="199"/>
        <v>-1.5185157732549808</v>
      </c>
      <c r="BS260" s="136"/>
      <c r="BT260" s="136"/>
      <c r="BU260" s="136"/>
      <c r="BV260" s="136"/>
      <c r="BW260" s="136"/>
      <c r="BX260" s="136"/>
      <c r="BY260" s="136"/>
      <c r="BZ260" s="136"/>
      <c r="CA260" s="136"/>
      <c r="CB260" s="136"/>
      <c r="CC260" s="136"/>
      <c r="CD260" s="136"/>
      <c r="CE260" s="136"/>
      <c r="CF260" s="136"/>
      <c r="CG260" s="136"/>
      <c r="CH260" s="136"/>
      <c r="CI260" s="136"/>
      <c r="CK260" s="136"/>
      <c r="CL260" s="136"/>
      <c r="CM260" s="136"/>
      <c r="CN260" s="136"/>
      <c r="CO260" s="136"/>
      <c r="CP260" s="136"/>
      <c r="CQ260" s="136"/>
      <c r="CR260" s="136"/>
      <c r="CS260" s="136"/>
      <c r="CT260" s="136"/>
      <c r="CU260" s="136"/>
      <c r="CV260" s="136"/>
      <c r="CW260" s="136"/>
      <c r="CX260" s="136"/>
      <c r="CY260" s="136"/>
      <c r="CZ260" s="136"/>
    </row>
    <row r="261" spans="1:104" s="129" customFormat="1" ht="12.95" customHeight="1" x14ac:dyDescent="0.2">
      <c r="A261" s="206" t="s">
        <v>505</v>
      </c>
      <c r="B261" s="207"/>
      <c r="C261" s="208">
        <v>45115.383999999998</v>
      </c>
      <c r="D261" s="208"/>
      <c r="E261" s="129">
        <f>(C261-C$7)/C$8</f>
        <v>21457.997378509597</v>
      </c>
      <c r="F261" s="199">
        <f>ROUND(2*E261,0)/2</f>
        <v>21458</v>
      </c>
      <c r="G261" s="130">
        <f>C261-(C$7+F261*C$8)</f>
        <v>-6.2220000108936802E-4</v>
      </c>
      <c r="O261" s="199"/>
      <c r="P261" s="199">
        <f>+D$11+D$12*F261+D$13*F261^2</f>
        <v>-9.9449520240930244E-3</v>
      </c>
      <c r="Q261" s="201">
        <f>+C261-15018.5</f>
        <v>30096.883999999998</v>
      </c>
      <c r="R261" s="129">
        <f>C261-(C$7+F261*C$8)</f>
        <v>-6.2220000108936802E-4</v>
      </c>
      <c r="S261" s="131"/>
      <c r="U261" s="202">
        <f>+$C261-15018.5</f>
        <v>30096.883999999998</v>
      </c>
      <c r="Z261" s="24">
        <f>$F261</f>
        <v>21458</v>
      </c>
      <c r="AA261" s="136">
        <f>AB$3+AB$4*Z261+AB$5*Z261^2+AH261</f>
        <v>-2.6791916866088922E-4</v>
      </c>
      <c r="AB261" s="136"/>
      <c r="AC261" s="136">
        <f>IF(S261&gt;0,G261-AA261,-9999)</f>
        <v>-9999</v>
      </c>
      <c r="AD261" s="136"/>
      <c r="AE261" s="136">
        <f>+(G261-AA261)^2*$S261</f>
        <v>0</v>
      </c>
      <c r="AF261" s="24"/>
      <c r="AG261" s="203"/>
      <c r="AH261" s="24">
        <f>$AB$6*($AB$11/AI261*AJ261+$AB$12)</f>
        <v>9.6770328554321352E-3</v>
      </c>
      <c r="AI261" s="24">
        <f>1+$AB$7*COS(AL261)</f>
        <v>0.78265204830776935</v>
      </c>
      <c r="AJ261" s="24">
        <f>SIN(AL261+RADIANS($AB$9))</f>
        <v>0.97576375867314458</v>
      </c>
      <c r="AK261" s="24">
        <f>$AB$7*SIN(AL261)</f>
        <v>0.20678459298311322</v>
      </c>
      <c r="AL261" s="24">
        <f>2*ATAN(AM261)</f>
        <v>2.3810951386061632</v>
      </c>
      <c r="AM261" s="24">
        <f>SQRT((1+$AB$7)/(1-$AB$7))*TAN(AN261/2)</f>
        <v>2.5018689459832193</v>
      </c>
      <c r="AN261" s="136">
        <f>$AU261+$AB$7*SIN(AO261)</f>
        <v>2.1440612352614945</v>
      </c>
      <c r="AO261" s="136">
        <f>$AU261+$AB$7*SIN(AP261)</f>
        <v>2.144056817784818</v>
      </c>
      <c r="AP261" s="136">
        <f>$AU261+$AB$7*SIN(AQ261)</f>
        <v>2.144083966224084</v>
      </c>
      <c r="AQ261" s="136">
        <f>$AU261+$AB$7*SIN(AR261)</f>
        <v>2.143917102294282</v>
      </c>
      <c r="AR261" s="136">
        <f>$AU261+$AB$7*SIN(AS261)</f>
        <v>2.1449420260710146</v>
      </c>
      <c r="AS261" s="136">
        <f>$AU261+$AB$7*SIN(AT261)</f>
        <v>2.1386207232424836</v>
      </c>
      <c r="AT261" s="136">
        <f>$AU261+$AB$7*SIN(AU261)</f>
        <v>2.1766750464289641</v>
      </c>
      <c r="AU261" s="136">
        <f>RADIANS($AB$9)+$AB$18*(F261-AB$15)</f>
        <v>1.8920201239185515</v>
      </c>
      <c r="AV261" s="136"/>
      <c r="AW261" s="24">
        <f t="shared" si="189"/>
        <v>21458</v>
      </c>
      <c r="AX261" s="136">
        <f t="shared" si="190"/>
        <v>-2.6792149289233715E-4</v>
      </c>
      <c r="AY261" s="136">
        <f t="shared" si="191"/>
        <v>-3.5427850819703087E-4</v>
      </c>
      <c r="AZ261" s="136">
        <f t="shared" si="200"/>
        <v>-3.5427850819703087E-4</v>
      </c>
      <c r="BA261" s="136"/>
      <c r="BB261" s="136">
        <f t="shared" si="192"/>
        <v>0</v>
      </c>
      <c r="BC261" s="24"/>
      <c r="BD261" s="203"/>
      <c r="BE261" s="24">
        <f t="shared" si="193"/>
        <v>9.6770305312006873E-3</v>
      </c>
      <c r="BF261" s="24">
        <f t="shared" si="194"/>
        <v>0.78265310865638393</v>
      </c>
      <c r="BG261" s="24">
        <f t="shared" si="195"/>
        <v>0.97576488075490231</v>
      </c>
      <c r="BH261" s="24">
        <f t="shared" si="196"/>
        <v>0.20678570749272376</v>
      </c>
      <c r="BI261" s="24">
        <f t="shared" si="197"/>
        <v>2.3810900108268558</v>
      </c>
      <c r="BJ261" s="24">
        <f t="shared" si="198"/>
        <v>2.5018503339348053</v>
      </c>
      <c r="BK261" s="136">
        <f t="shared" ref="BK261:BQ270" si="205">$AU261+$AB$7*SIN(BL261)</f>
        <v>2.144054985247335</v>
      </c>
      <c r="BL261" s="136">
        <f t="shared" si="205"/>
        <v>2.144095228095122</v>
      </c>
      <c r="BM261" s="136">
        <f t="shared" si="205"/>
        <v>2.1438478701818959</v>
      </c>
      <c r="BN261" s="136">
        <f t="shared" si="205"/>
        <v>2.1453667921571058</v>
      </c>
      <c r="BO261" s="136">
        <f t="shared" si="205"/>
        <v>2.1359825216216421</v>
      </c>
      <c r="BP261" s="136">
        <f t="shared" si="205"/>
        <v>2.1919493095065077</v>
      </c>
      <c r="BQ261" s="136">
        <f t="shared" si="205"/>
        <v>1.592524526314264</v>
      </c>
      <c r="BR261" s="136">
        <f t="shared" si="199"/>
        <v>-1.5127995565082877</v>
      </c>
      <c r="BS261" s="136"/>
      <c r="BT261" s="136"/>
      <c r="BU261" s="136"/>
      <c r="BV261" s="136"/>
      <c r="BW261" s="136"/>
      <c r="BX261" s="136"/>
      <c r="BY261" s="136"/>
      <c r="BZ261" s="136"/>
      <c r="CA261" s="136"/>
      <c r="CB261" s="136"/>
      <c r="CC261" s="136"/>
      <c r="CD261" s="136"/>
      <c r="CE261" s="136"/>
      <c r="CF261" s="136"/>
      <c r="CG261" s="136"/>
      <c r="CH261" s="136"/>
      <c r="CI261" s="136"/>
      <c r="CK261" s="136"/>
      <c r="CL261" s="136"/>
      <c r="CM261" s="136"/>
      <c r="CN261" s="136"/>
      <c r="CO261" s="136"/>
      <c r="CP261" s="136"/>
      <c r="CQ261" s="136"/>
      <c r="CR261" s="136"/>
      <c r="CS261" s="136"/>
      <c r="CT261" s="136"/>
      <c r="CU261" s="136"/>
      <c r="CV261" s="136"/>
      <c r="CW261" s="136"/>
      <c r="CX261" s="136"/>
      <c r="CY261" s="136"/>
      <c r="CZ261" s="136"/>
    </row>
    <row r="262" spans="1:104" s="129" customFormat="1" ht="12.95" customHeight="1" x14ac:dyDescent="0.2">
      <c r="A262" s="206" t="s">
        <v>505</v>
      </c>
      <c r="B262" s="207"/>
      <c r="C262" s="208">
        <v>45120.364999999998</v>
      </c>
      <c r="D262" s="208"/>
      <c r="E262" s="129">
        <f>(C262-C$7)/C$8</f>
        <v>21478.983626850099</v>
      </c>
      <c r="F262" s="199">
        <f>ROUND(2*E262,0)/2</f>
        <v>21479</v>
      </c>
      <c r="G262" s="130">
        <f>C262-(C$7+F262*C$8)</f>
        <v>-3.8860999993630685E-3</v>
      </c>
      <c r="I262" s="129">
        <f>G262</f>
        <v>-3.8860999993630685E-3</v>
      </c>
      <c r="O262" s="199"/>
      <c r="P262" s="199">
        <f>+D$11+D$12*F262+D$13*F262^2</f>
        <v>-9.9582819000930255E-3</v>
      </c>
      <c r="Q262" s="201">
        <f>+C262-15018.5</f>
        <v>30101.864999999998</v>
      </c>
      <c r="S262" s="131">
        <v>0.1</v>
      </c>
      <c r="U262" s="202">
        <f>+$C262-15018.5</f>
        <v>30101.864999999998</v>
      </c>
      <c r="Z262" s="24">
        <f>$F262</f>
        <v>21479</v>
      </c>
      <c r="AA262" s="136">
        <f>AB$3+AB$4*Z262+AB$5*Z262^2+AH262</f>
        <v>-2.8042054483406499E-4</v>
      </c>
      <c r="AB262" s="136">
        <f>+$G262-AH262</f>
        <v>-1.3563961354622029E-2</v>
      </c>
      <c r="AC262" s="136">
        <f>IF(S262&gt;0,G262-AA262,-9999)</f>
        <v>-3.6056794545290035E-3</v>
      </c>
      <c r="AD262" s="136"/>
      <c r="AE262" s="136">
        <f>+(G262-AA262)^2*$S262</f>
        <v>1.3000924328812574E-6</v>
      </c>
      <c r="AF262" s="24"/>
      <c r="AG262" s="203"/>
      <c r="AH262" s="24">
        <f>$AB$6*($AB$11/AI262*AJ262+$AB$12)</f>
        <v>9.6778613552589605E-3</v>
      </c>
      <c r="AI262" s="24">
        <f>1+$AB$7*COS(AL262)</f>
        <v>0.78226288279279099</v>
      </c>
      <c r="AJ262" s="24">
        <f>SIN(AL262+RADIANS($AB$9))</f>
        <v>0.97534979068004402</v>
      </c>
      <c r="AK262" s="24">
        <f>$AB$7*SIN(AL262)</f>
        <v>0.20637477508235866</v>
      </c>
      <c r="AL262" s="24">
        <f>2*ATAN(AM262)</f>
        <v>2.3829789898750247</v>
      </c>
      <c r="AM262" s="24">
        <f>SQRT((1+$AB$7)/(1-$AB$7))*TAN(AN262/2)</f>
        <v>2.5087228659636036</v>
      </c>
      <c r="AN262" s="136">
        <f>$AU262+$AB$7*SIN(AO262)</f>
        <v>2.1463579476566528</v>
      </c>
      <c r="AO262" s="136">
        <f>$AU262+$AB$7*SIN(AP262)</f>
        <v>2.1463534324465785</v>
      </c>
      <c r="AP262" s="136">
        <f>$AU262+$AB$7*SIN(AQ262)</f>
        <v>2.1463810832237846</v>
      </c>
      <c r="AQ262" s="136">
        <f>$AU262+$AB$7*SIN(AR262)</f>
        <v>2.1462117336335722</v>
      </c>
      <c r="AR262" s="136">
        <f>$AU262+$AB$7*SIN(AS262)</f>
        <v>2.1472482373553143</v>
      </c>
      <c r="AS262" s="136">
        <f>$AU262+$AB$7*SIN(AT262)</f>
        <v>2.1408781255775509</v>
      </c>
      <c r="AT262" s="136">
        <f>$AU262+$AB$7*SIN(AU262)</f>
        <v>2.179092096474176</v>
      </c>
      <c r="AU262" s="136">
        <f>RADIANS($AB$9)+$AB$18*(F262-AB$15)</f>
        <v>1.8946911880249981</v>
      </c>
      <c r="AV262" s="136"/>
      <c r="AW262" s="24">
        <f t="shared" si="189"/>
        <v>21479</v>
      </c>
      <c r="AX262" s="136">
        <f t="shared" si="190"/>
        <v>-2.8042278582575582E-4</v>
      </c>
      <c r="AY262" s="136">
        <f t="shared" si="191"/>
        <v>-3.6056772135373127E-3</v>
      </c>
      <c r="AZ262" s="136">
        <f t="shared" si="200"/>
        <v>-3.6056772135373127E-3</v>
      </c>
      <c r="BA262" s="136"/>
      <c r="BB262" s="136">
        <f t="shared" si="192"/>
        <v>7.8636938810277724E-9</v>
      </c>
      <c r="BC262" s="24"/>
      <c r="BD262" s="203"/>
      <c r="BE262" s="24">
        <f t="shared" si="193"/>
        <v>9.6778591142672697E-3</v>
      </c>
      <c r="BF262" s="24">
        <f t="shared" si="194"/>
        <v>0.78226396745888782</v>
      </c>
      <c r="BG262" s="24">
        <f t="shared" si="195"/>
        <v>0.97535095043307229</v>
      </c>
      <c r="BH262" s="24">
        <f t="shared" si="196"/>
        <v>0.20637591946071546</v>
      </c>
      <c r="BI262" s="24">
        <f t="shared" si="197"/>
        <v>2.3829737340820674</v>
      </c>
      <c r="BJ262" s="24">
        <f t="shared" si="198"/>
        <v>2.5087036990265981</v>
      </c>
      <c r="BK262" s="136">
        <f t="shared" si="205"/>
        <v>2.1463515384257268</v>
      </c>
      <c r="BL262" s="136">
        <f t="shared" si="205"/>
        <v>2.1463926817017782</v>
      </c>
      <c r="BM262" s="136">
        <f t="shared" si="205"/>
        <v>2.1461406845820283</v>
      </c>
      <c r="BN262" s="136">
        <f t="shared" si="205"/>
        <v>2.1476826010598153</v>
      </c>
      <c r="BO262" s="136">
        <f t="shared" si="205"/>
        <v>2.1381897421689717</v>
      </c>
      <c r="BP262" s="136">
        <f t="shared" si="205"/>
        <v>2.1946011288855227</v>
      </c>
      <c r="BQ262" s="136">
        <f t="shared" si="205"/>
        <v>1.595299883781879</v>
      </c>
      <c r="BR262" s="136">
        <f t="shared" si="199"/>
        <v>-1.5070833397615937</v>
      </c>
      <c r="BS262" s="136"/>
      <c r="BT262" s="136"/>
      <c r="BU262" s="136"/>
      <c r="BV262" s="136"/>
      <c r="BW262" s="136"/>
      <c r="BX262" s="136"/>
      <c r="BY262" s="136"/>
      <c r="BZ262" s="136"/>
      <c r="CA262" s="136"/>
      <c r="CB262" s="136"/>
      <c r="CC262" s="136"/>
      <c r="CD262" s="136"/>
      <c r="CE262" s="136"/>
      <c r="CF262" s="136"/>
      <c r="CG262" s="136"/>
      <c r="CH262" s="136"/>
      <c r="CI262" s="136"/>
      <c r="CK262" s="136"/>
      <c r="CL262" s="136"/>
      <c r="CM262" s="136"/>
      <c r="CN262" s="136"/>
      <c r="CO262" s="136"/>
      <c r="CP262" s="136"/>
      <c r="CQ262" s="136"/>
      <c r="CR262" s="136"/>
      <c r="CS262" s="136"/>
      <c r="CT262" s="136"/>
      <c r="CU262" s="136"/>
      <c r="CV262" s="136"/>
      <c r="CW262" s="136"/>
      <c r="CX262" s="136"/>
      <c r="CY262" s="136"/>
      <c r="CZ262" s="136"/>
    </row>
    <row r="263" spans="1:104" s="129" customFormat="1" ht="12.95" customHeight="1" x14ac:dyDescent="0.2">
      <c r="A263" s="206" t="s">
        <v>506</v>
      </c>
      <c r="B263" s="207"/>
      <c r="C263" s="208">
        <v>45138.404999999999</v>
      </c>
      <c r="D263" s="208"/>
      <c r="E263" s="129">
        <f>(C263-C$7)/C$8</f>
        <v>21554.990838266014</v>
      </c>
      <c r="F263" s="199">
        <f>ROUND(2*E263,0)/2</f>
        <v>21555</v>
      </c>
      <c r="G263" s="130">
        <f>C263-(C$7+F263*C$8)</f>
        <v>-2.1744999976363033E-3</v>
      </c>
      <c r="I263" s="129">
        <f>G263</f>
        <v>-2.1744999976363033E-3</v>
      </c>
      <c r="O263" s="199"/>
      <c r="P263" s="199">
        <f>+D$11+D$12*F263+D$13*F263^2</f>
        <v>-1.0006434892093026E-2</v>
      </c>
      <c r="Q263" s="201">
        <f>+C263-15018.5</f>
        <v>30119.904999999999</v>
      </c>
      <c r="S263" s="131">
        <v>0.1</v>
      </c>
      <c r="U263" s="202">
        <f>+$C263-15018.5</f>
        <v>30119.904999999999</v>
      </c>
      <c r="Z263" s="24">
        <f>$F263</f>
        <v>21555</v>
      </c>
      <c r="AA263" s="136">
        <f>AB$3+AB$4*Z263+AB$5*Z263^2+AH263</f>
        <v>-3.2600443157416656E-4</v>
      </c>
      <c r="AB263" s="136">
        <f>+$G263-AH263</f>
        <v>-1.1854930458155163E-2</v>
      </c>
      <c r="AC263" s="136">
        <f>IF(S263&gt;0,G263-AA263,-9999)</f>
        <v>-1.8484955660621367E-3</v>
      </c>
      <c r="AD263" s="136"/>
      <c r="AE263" s="136">
        <f>+(G263-AA263)^2*$S263</f>
        <v>3.4169358577513797E-7</v>
      </c>
      <c r="AF263" s="24"/>
      <c r="AG263" s="203"/>
      <c r="AH263" s="24">
        <f>$AB$6*($AB$11/AI263*AJ263+$AB$12)</f>
        <v>9.6804304605188594E-3</v>
      </c>
      <c r="AI263" s="24">
        <f>1+$AB$7*COS(AL263)</f>
        <v>0.78086413635834817</v>
      </c>
      <c r="AJ263" s="24">
        <f>SIN(AL263+RADIANS($AB$9))</f>
        <v>0.97382624293030406</v>
      </c>
      <c r="AK263" s="24">
        <f>$AB$7*SIN(AL263)</f>
        <v>0.20488892909580877</v>
      </c>
      <c r="AL263" s="24">
        <f>2*ATAN(AM263)</f>
        <v>2.3897811512472309</v>
      </c>
      <c r="AM263" s="24">
        <f>SQRT((1+$AB$7)/(1-$AB$7))*TAN(AN263/2)</f>
        <v>2.5337428719679473</v>
      </c>
      <c r="AN263" s="136">
        <f>$AU263+$AB$7*SIN(AO263)</f>
        <v>2.1546603530689463</v>
      </c>
      <c r="AO263" s="136">
        <f>$AU263+$AB$7*SIN(AP263)</f>
        <v>2.1546554714086872</v>
      </c>
      <c r="AP263" s="136">
        <f>$AU263+$AB$7*SIN(AQ263)</f>
        <v>2.1546849895946396</v>
      </c>
      <c r="AQ263" s="136">
        <f>$AU263+$AB$7*SIN(AR263)</f>
        <v>2.1545064803352454</v>
      </c>
      <c r="AR263" s="136">
        <f>$AU263+$AB$7*SIN(AS263)</f>
        <v>2.1555852682443142</v>
      </c>
      <c r="AS263" s="136">
        <f>$AU263+$AB$7*SIN(AT263)</f>
        <v>2.1490387101326123</v>
      </c>
      <c r="AT263" s="136">
        <f>$AU263+$AB$7*SIN(AU263)</f>
        <v>2.1878225694390805</v>
      </c>
      <c r="AU263" s="136">
        <f>RADIANS($AB$9)+$AB$18*(F263-AB$15)</f>
        <v>1.9043578962197585</v>
      </c>
      <c r="AV263" s="136"/>
      <c r="AW263" s="24">
        <f t="shared" si="189"/>
        <v>21555</v>
      </c>
      <c r="AX263" s="136">
        <f t="shared" si="190"/>
        <v>-3.2600631925779229E-4</v>
      </c>
      <c r="AY263" s="136">
        <f t="shared" si="191"/>
        <v>-1.848493678378511E-3</v>
      </c>
      <c r="AZ263" s="136">
        <f t="shared" si="200"/>
        <v>-1.848493678378511E-3</v>
      </c>
      <c r="BA263" s="136"/>
      <c r="BB263" s="136">
        <f t="shared" si="192"/>
        <v>1.062801201960136E-8</v>
      </c>
      <c r="BC263" s="24"/>
      <c r="BD263" s="203"/>
      <c r="BE263" s="24">
        <f t="shared" si="193"/>
        <v>9.6804285728352337E-3</v>
      </c>
      <c r="BF263" s="24">
        <f t="shared" si="194"/>
        <v>0.78086531201157294</v>
      </c>
      <c r="BG263" s="24">
        <f t="shared" si="195"/>
        <v>0.97382754712241537</v>
      </c>
      <c r="BH263" s="24">
        <f t="shared" si="196"/>
        <v>0.20489018649075105</v>
      </c>
      <c r="BI263" s="24">
        <f t="shared" si="197"/>
        <v>2.3897754132621549</v>
      </c>
      <c r="BJ263" s="24">
        <f t="shared" si="198"/>
        <v>2.5337215846199701</v>
      </c>
      <c r="BK263" s="136">
        <f t="shared" si="205"/>
        <v>2.1546533432902595</v>
      </c>
      <c r="BL263" s="136">
        <f t="shared" si="205"/>
        <v>2.1546978573849573</v>
      </c>
      <c r="BM263" s="136">
        <f t="shared" si="205"/>
        <v>2.1544286481307346</v>
      </c>
      <c r="BN263" s="136">
        <f t="shared" si="205"/>
        <v>2.156055082864071</v>
      </c>
      <c r="BO263" s="136">
        <f t="shared" si="205"/>
        <v>2.1461670691739534</v>
      </c>
      <c r="BP263" s="136">
        <f t="shared" si="205"/>
        <v>2.2041780344200337</v>
      </c>
      <c r="BQ263" s="136">
        <f t="shared" si="205"/>
        <v>1.6054257723549468</v>
      </c>
      <c r="BR263" s="136">
        <f t="shared" si="199"/>
        <v>-1.4863960791545141</v>
      </c>
      <c r="BS263" s="136"/>
      <c r="BT263" s="136"/>
      <c r="BU263" s="136"/>
      <c r="BV263" s="136"/>
      <c r="BW263" s="136"/>
      <c r="BX263" s="136"/>
      <c r="BY263" s="136"/>
      <c r="BZ263" s="136"/>
      <c r="CA263" s="136"/>
      <c r="CB263" s="136"/>
      <c r="CC263" s="136"/>
      <c r="CD263" s="136"/>
      <c r="CE263" s="136"/>
      <c r="CF263" s="136"/>
      <c r="CG263" s="136"/>
      <c r="CH263" s="136"/>
      <c r="CI263" s="136"/>
      <c r="CK263" s="136"/>
      <c r="CL263" s="136"/>
      <c r="CM263" s="136"/>
      <c r="CN263" s="136"/>
      <c r="CO263" s="136"/>
      <c r="CP263" s="136"/>
      <c r="CQ263" s="136"/>
      <c r="CR263" s="136"/>
      <c r="CS263" s="136"/>
      <c r="CT263" s="136"/>
      <c r="CU263" s="136"/>
      <c r="CV263" s="136"/>
      <c r="CW263" s="136"/>
      <c r="CX263" s="136"/>
      <c r="CY263" s="136"/>
      <c r="CZ263" s="136"/>
    </row>
    <row r="264" spans="1:104" s="129" customFormat="1" ht="12.95" customHeight="1" x14ac:dyDescent="0.2">
      <c r="A264" s="206" t="s">
        <v>506</v>
      </c>
      <c r="B264" s="207" t="s">
        <v>646</v>
      </c>
      <c r="C264" s="208">
        <v>45159.411</v>
      </c>
      <c r="D264" s="208"/>
      <c r="E264" s="129">
        <f>(C264-C$7)/C$8</f>
        <v>21643.494579008962</v>
      </c>
      <c r="F264" s="199">
        <f>ROUND(2*E264,0)/2</f>
        <v>21643.5</v>
      </c>
      <c r="G264" s="130">
        <f>C264-(C$7+F264*C$8)</f>
        <v>-1.2866499964729883E-3</v>
      </c>
      <c r="I264" s="129">
        <f>G264</f>
        <v>-1.2866499964729883E-3</v>
      </c>
      <c r="O264" s="199"/>
      <c r="P264" s="199">
        <f>+D$11+D$12*F264+D$13*F264^2</f>
        <v>-1.0062333085093026E-2</v>
      </c>
      <c r="Q264" s="201">
        <f>+C264-15018.5</f>
        <v>30140.911</v>
      </c>
      <c r="S264" s="131">
        <v>0.1</v>
      </c>
      <c r="U264" s="202">
        <f>+$C264-15018.5</f>
        <v>30140.911</v>
      </c>
      <c r="Z264" s="24">
        <f>$F264</f>
        <v>21643.5</v>
      </c>
      <c r="AA264" s="136">
        <f>AB$3+AB$4*Z264+AB$5*Z264^2+AH264</f>
        <v>-3.7975516407223568E-4</v>
      </c>
      <c r="AB264" s="136">
        <f>+$G264-AH264</f>
        <v>-1.0969227917493779E-2</v>
      </c>
      <c r="AC264" s="136">
        <f>IF(S264&gt;0,G264-AA264,-9999)</f>
        <v>-9.068948324007526E-4</v>
      </c>
      <c r="AD264" s="136"/>
      <c r="AE264" s="136">
        <f>+(G264-AA264)^2*$S264</f>
        <v>8.2245823703518911E-8</v>
      </c>
      <c r="AF264" s="24"/>
      <c r="AG264" s="203"/>
      <c r="AH264" s="24">
        <f>$AB$6*($AB$11/AI264*AJ264+$AB$12)</f>
        <v>9.6825779210207904E-3</v>
      </c>
      <c r="AI264" s="24">
        <f>1+$AB$7*COS(AL264)</f>
        <v>0.77925430433912424</v>
      </c>
      <c r="AJ264" s="24">
        <f>SIN(AL264+RADIANS($AB$9))</f>
        <v>0.97200249168078356</v>
      </c>
      <c r="AK264" s="24">
        <f>$AB$7*SIN(AL264)</f>
        <v>0.20315348347295453</v>
      </c>
      <c r="AL264" s="24">
        <f>2*ATAN(AM264)</f>
        <v>2.3976716234988569</v>
      </c>
      <c r="AM264" s="24">
        <f>SQRT((1+$AB$7)/(1-$AB$7))*TAN(AN264/2)</f>
        <v>2.5633116733152246</v>
      </c>
      <c r="AN264" s="136">
        <f>$AU264+$AB$7*SIN(AO264)</f>
        <v>2.164309677485253</v>
      </c>
      <c r="AO264" s="136">
        <f>$AU264+$AB$7*SIN(AP264)</f>
        <v>2.1643043434288467</v>
      </c>
      <c r="AP264" s="136">
        <f>$AU264+$AB$7*SIN(AQ264)</f>
        <v>2.1643361343136274</v>
      </c>
      <c r="AQ264" s="136">
        <f>$AU264+$AB$7*SIN(AR264)</f>
        <v>2.1641466390369604</v>
      </c>
      <c r="AR264" s="136">
        <f>$AU264+$AB$7*SIN(AS264)</f>
        <v>2.1652753740250668</v>
      </c>
      <c r="AS264" s="136">
        <f>$AU264+$AB$7*SIN(AT264)</f>
        <v>2.1585238770113451</v>
      </c>
      <c r="AT264" s="136">
        <f>$AU264+$AB$7*SIN(AU264)</f>
        <v>2.1979556002201139</v>
      </c>
      <c r="AU264" s="136">
        <f>RADIANS($AB$9)+$AB$18*(F264-AB$15)</f>
        <v>1.9156145235254991</v>
      </c>
      <c r="AV264" s="136"/>
      <c r="AW264" s="24">
        <f t="shared" si="189"/>
        <v>21643.5</v>
      </c>
      <c r="AX264" s="136">
        <f t="shared" si="190"/>
        <v>-3.7975652857768008E-4</v>
      </c>
      <c r="AY264" s="136">
        <f t="shared" si="191"/>
        <v>-9.068934678953082E-4</v>
      </c>
      <c r="AZ264" s="136">
        <f t="shared" si="200"/>
        <v>-9.068934678953082E-4</v>
      </c>
      <c r="BA264" s="136"/>
      <c r="BB264" s="136">
        <f t="shared" si="192"/>
        <v>1.4421502099737036E-8</v>
      </c>
      <c r="BC264" s="24"/>
      <c r="BD264" s="203"/>
      <c r="BE264" s="24">
        <f t="shared" si="193"/>
        <v>9.682576556515346E-3</v>
      </c>
      <c r="BF264" s="24">
        <f t="shared" si="194"/>
        <v>0.77925559185843296</v>
      </c>
      <c r="BG264" s="24">
        <f t="shared" si="195"/>
        <v>0.97200398082140183</v>
      </c>
      <c r="BH264" s="24">
        <f t="shared" si="196"/>
        <v>0.20315488247696442</v>
      </c>
      <c r="BI264" s="24">
        <f t="shared" si="197"/>
        <v>2.3976652858527903</v>
      </c>
      <c r="BJ264" s="24">
        <f t="shared" si="198"/>
        <v>2.5632876837238401</v>
      </c>
      <c r="BK264" s="136">
        <f t="shared" si="205"/>
        <v>2.1643019191398714</v>
      </c>
      <c r="BL264" s="136">
        <f t="shared" si="205"/>
        <v>2.1643505825392748</v>
      </c>
      <c r="BM264" s="136">
        <f t="shared" si="205"/>
        <v>2.1640605001943283</v>
      </c>
      <c r="BN264" s="136">
        <f t="shared" si="205"/>
        <v>2.1657878403030124</v>
      </c>
      <c r="BO264" s="136">
        <f t="shared" si="205"/>
        <v>2.1554359059041359</v>
      </c>
      <c r="BP264" s="136">
        <f t="shared" si="205"/>
        <v>2.2152891002702257</v>
      </c>
      <c r="BQ264" s="136">
        <f t="shared" si="205"/>
        <v>1.6173783051266444</v>
      </c>
      <c r="BR264" s="136">
        <f t="shared" si="199"/>
        <v>-1.4623063085791648</v>
      </c>
      <c r="BS264" s="136"/>
      <c r="BT264" s="136"/>
      <c r="BU264" s="136"/>
      <c r="BV264" s="136"/>
      <c r="BW264" s="136"/>
      <c r="BX264" s="136"/>
      <c r="BY264" s="136"/>
      <c r="BZ264" s="136"/>
      <c r="CA264" s="136"/>
      <c r="CB264" s="136"/>
      <c r="CC264" s="136"/>
      <c r="CD264" s="136"/>
      <c r="CE264" s="136"/>
      <c r="CF264" s="136"/>
      <c r="CG264" s="136"/>
      <c r="CH264" s="136"/>
      <c r="CI264" s="136"/>
      <c r="CK264" s="136"/>
      <c r="CL264" s="136"/>
      <c r="CM264" s="136"/>
      <c r="CN264" s="136"/>
      <c r="CO264" s="136"/>
      <c r="CP264" s="136"/>
      <c r="CQ264" s="136"/>
      <c r="CR264" s="136"/>
      <c r="CS264" s="136"/>
      <c r="CT264" s="136"/>
      <c r="CU264" s="136"/>
      <c r="CV264" s="136"/>
      <c r="CW264" s="136"/>
      <c r="CX264" s="136"/>
      <c r="CY264" s="136"/>
      <c r="CZ264" s="136"/>
    </row>
    <row r="265" spans="1:104" s="129" customFormat="1" ht="12.95" customHeight="1" x14ac:dyDescent="0.2">
      <c r="A265" s="206" t="s">
        <v>506</v>
      </c>
      <c r="B265" s="207"/>
      <c r="C265" s="208">
        <v>45162.368999999999</v>
      </c>
      <c r="D265" s="208"/>
      <c r="E265" s="129">
        <f>(C265-C$7)/C$8</f>
        <v>21655.957402255535</v>
      </c>
      <c r="F265" s="199">
        <f>ROUND(2*E265,0)/2</f>
        <v>21656</v>
      </c>
      <c r="G265" s="130">
        <f>C265-(C$7+F265*C$8)</f>
        <v>-1.0110399998666253E-2</v>
      </c>
      <c r="I265" s="129">
        <f>G265</f>
        <v>-1.0110399998666253E-2</v>
      </c>
      <c r="O265" s="199"/>
      <c r="P265" s="199">
        <f>+D$11+D$12*F265+D$13*F265^2</f>
        <v>-1.0070213160093025E-2</v>
      </c>
      <c r="Q265" s="201">
        <f>+C265-15018.5</f>
        <v>30143.868999999999</v>
      </c>
      <c r="S265" s="131">
        <v>0.1</v>
      </c>
      <c r="U265" s="202">
        <f>+$C265-15018.5</f>
        <v>30143.868999999999</v>
      </c>
      <c r="Z265" s="24">
        <f>$F265</f>
        <v>21656</v>
      </c>
      <c r="AA265" s="136">
        <f>AB$3+AB$4*Z265+AB$5*Z265^2+AH265</f>
        <v>-3.8740484228270457E-4</v>
      </c>
      <c r="AB265" s="136">
        <f>+$G265-AH265</f>
        <v>-1.9793208316476574E-2</v>
      </c>
      <c r="AC265" s="136">
        <f>IF(S265&gt;0,G265-AA265,-9999)</f>
        <v>-9.7229951563835484E-3</v>
      </c>
      <c r="AD265" s="136"/>
      <c r="AE265" s="136">
        <f>+(G265-AA265)^2*$S265</f>
        <v>9.4536634811057959E-6</v>
      </c>
      <c r="AF265" s="24"/>
      <c r="AG265" s="203"/>
      <c r="AH265" s="24">
        <f>$AB$6*($AB$11/AI265*AJ265+$AB$12)</f>
        <v>9.6828083178103208E-3</v>
      </c>
      <c r="AI265" s="24">
        <f>1+$AB$7*COS(AL265)</f>
        <v>0.77902856315478686</v>
      </c>
      <c r="AJ265" s="24">
        <f>SIN(AL265+RADIANS($AB$9))</f>
        <v>0.9717406372212779</v>
      </c>
      <c r="AK265" s="24">
        <f>$AB$7*SIN(AL265)</f>
        <v>0.20290792024601209</v>
      </c>
      <c r="AL265" s="24">
        <f>2*ATAN(AM265)</f>
        <v>2.3987834807648478</v>
      </c>
      <c r="AM265" s="24">
        <f>SQRT((1+$AB$7)/(1-$AB$7))*TAN(AN265/2)</f>
        <v>2.5675263745918366</v>
      </c>
      <c r="AN265" s="136">
        <f>$AU265+$AB$7*SIN(AO265)</f>
        <v>2.1656709762493307</v>
      </c>
      <c r="AO265" s="136">
        <f>$AU265+$AB$7*SIN(AP265)</f>
        <v>2.1656655760288279</v>
      </c>
      <c r="AP265" s="136">
        <f>$AU265+$AB$7*SIN(AQ265)</f>
        <v>2.1656976964655028</v>
      </c>
      <c r="AQ265" s="136">
        <f>$AU265+$AB$7*SIN(AR265)</f>
        <v>2.1655066221098584</v>
      </c>
      <c r="AR265" s="136">
        <f>$AU265+$AB$7*SIN(AS265)</f>
        <v>2.1666424703284788</v>
      </c>
      <c r="AS265" s="136">
        <f>$AU265+$AB$7*SIN(AT265)</f>
        <v>2.1598620846631418</v>
      </c>
      <c r="AT265" s="136">
        <f>$AU265+$AB$7*SIN(AU265)</f>
        <v>2.1993839325427698</v>
      </c>
      <c r="AU265" s="136">
        <f>RADIANS($AB$9)+$AB$18*(F265-AB$15)</f>
        <v>1.9172044426364794</v>
      </c>
      <c r="AV265" s="136"/>
      <c r="AW265" s="24">
        <f t="shared" si="189"/>
        <v>21656</v>
      </c>
      <c r="AX265" s="136">
        <f t="shared" si="190"/>
        <v>-3.8740612244115777E-4</v>
      </c>
      <c r="AY265" s="136">
        <f t="shared" si="191"/>
        <v>-9.7229938762250952E-3</v>
      </c>
      <c r="AZ265" s="136">
        <f t="shared" si="200"/>
        <v>-9.7229938762250952E-3</v>
      </c>
      <c r="BA265" s="136"/>
      <c r="BB265" s="136">
        <f t="shared" si="192"/>
        <v>1.5008350370489333E-8</v>
      </c>
      <c r="BC265" s="24"/>
      <c r="BD265" s="203"/>
      <c r="BE265" s="24">
        <f t="shared" si="193"/>
        <v>9.6828070376518676E-3</v>
      </c>
      <c r="BF265" s="24">
        <f t="shared" si="194"/>
        <v>0.77902986698854704</v>
      </c>
      <c r="BG265" s="24">
        <f t="shared" si="195"/>
        <v>0.97174215399932673</v>
      </c>
      <c r="BH265" s="24">
        <f t="shared" si="196"/>
        <v>0.20290934014209591</v>
      </c>
      <c r="BI265" s="24">
        <f t="shared" si="197"/>
        <v>2.3987770550462431</v>
      </c>
      <c r="BJ265" s="24">
        <f t="shared" si="198"/>
        <v>2.5675019821493743</v>
      </c>
      <c r="BK265" s="136">
        <f t="shared" si="205"/>
        <v>2.165663107809026</v>
      </c>
      <c r="BL265" s="136">
        <f t="shared" si="205"/>
        <v>2.1657123768949753</v>
      </c>
      <c r="BM265" s="136">
        <f t="shared" si="205"/>
        <v>2.1654192748870722</v>
      </c>
      <c r="BN265" s="136">
        <f t="shared" si="205"/>
        <v>2.1671610756463142</v>
      </c>
      <c r="BO265" s="136">
        <f t="shared" si="205"/>
        <v>2.1567433315155355</v>
      </c>
      <c r="BP265" s="136">
        <f t="shared" si="205"/>
        <v>2.2168548067297364</v>
      </c>
      <c r="BQ265" s="136">
        <f t="shared" si="205"/>
        <v>1.6190804747729588</v>
      </c>
      <c r="BR265" s="136">
        <f t="shared" si="199"/>
        <v>-1.458903798610895</v>
      </c>
      <c r="BS265" s="136"/>
      <c r="BT265" s="136"/>
      <c r="BU265" s="136"/>
      <c r="BV265" s="136"/>
      <c r="BW265" s="136"/>
      <c r="BX265" s="136"/>
      <c r="BY265" s="136"/>
      <c r="BZ265" s="136"/>
      <c r="CA265" s="136"/>
      <c r="CB265" s="136"/>
      <c r="CC265" s="136"/>
      <c r="CD265" s="136"/>
      <c r="CE265" s="136"/>
      <c r="CF265" s="136"/>
      <c r="CG265" s="136"/>
      <c r="CH265" s="136"/>
      <c r="CI265" s="136"/>
      <c r="CK265" s="136"/>
      <c r="CL265" s="136"/>
      <c r="CM265" s="136"/>
      <c r="CN265" s="136"/>
      <c r="CO265" s="136"/>
      <c r="CP265" s="136"/>
      <c r="CQ265" s="136"/>
      <c r="CR265" s="136"/>
      <c r="CS265" s="136"/>
      <c r="CT265" s="136"/>
      <c r="CU265" s="136"/>
      <c r="CV265" s="136"/>
      <c r="CW265" s="136"/>
      <c r="CX265" s="136"/>
      <c r="CY265" s="136"/>
      <c r="CZ265" s="136"/>
    </row>
    <row r="266" spans="1:104" s="129" customFormat="1" ht="12.95" customHeight="1" x14ac:dyDescent="0.2">
      <c r="A266" s="206" t="s">
        <v>507</v>
      </c>
      <c r="B266" s="207"/>
      <c r="C266" s="208">
        <v>45397.34</v>
      </c>
      <c r="D266" s="208"/>
      <c r="E266" s="129">
        <f>(C266-C$7)/C$8</f>
        <v>22645.951330947784</v>
      </c>
      <c r="F266" s="199">
        <f>ROUND(2*E266,0)/2</f>
        <v>22646</v>
      </c>
      <c r="G266" s="130">
        <f>C266-(C$7+F266*C$8)</f>
        <v>-1.1551399999007117E-2</v>
      </c>
      <c r="I266" s="129">
        <f>G266</f>
        <v>-1.1551399999007117E-2</v>
      </c>
      <c r="O266" s="199"/>
      <c r="P266" s="199">
        <f>+D$11+D$12*F266+D$13*F266^2</f>
        <v>-1.0682405400093027E-2</v>
      </c>
      <c r="Q266" s="201">
        <f>+C266-15018.5</f>
        <v>30378.839999999997</v>
      </c>
      <c r="S266" s="131">
        <v>0.1</v>
      </c>
      <c r="U266" s="202">
        <f>+$C266-15018.5</f>
        <v>30378.839999999997</v>
      </c>
      <c r="Z266" s="24">
        <f>$F266</f>
        <v>22646</v>
      </c>
      <c r="AA266" s="136">
        <f>AB$3+AB$4*Z266+AB$5*Z266^2+AH266</f>
        <v>-1.0372722710019142E-3</v>
      </c>
      <c r="AB266" s="136">
        <f>+$G266-AH266</f>
        <v>-2.119653312809823E-2</v>
      </c>
      <c r="AC266" s="136">
        <f>IF(S266&gt;0,G266-AA266,-9999)</f>
        <v>-1.0514127728005203E-2</v>
      </c>
      <c r="AD266" s="136"/>
      <c r="AE266" s="136">
        <f>+(G266-AA266)^2*$S266</f>
        <v>1.1054688188080786E-5</v>
      </c>
      <c r="AF266" s="24"/>
      <c r="AG266" s="203"/>
      <c r="AH266" s="24">
        <f>$AB$6*($AB$11/AI266*AJ266+$AB$12)</f>
        <v>9.645133129091113E-3</v>
      </c>
      <c r="AI266" s="24">
        <f>1+$AB$7*COS(AL266)</f>
        <v>0.76239420135550062</v>
      </c>
      <c r="AJ266" s="24">
        <f>SIN(AL266+RADIANS($AB$9))</f>
        <v>0.94783494108068012</v>
      </c>
      <c r="AK266" s="24">
        <f>$AB$7*SIN(AL266)</f>
        <v>0.18314880411979115</v>
      </c>
      <c r="AL266" s="24">
        <f>2*ATAN(AM266)</f>
        <v>2.484905949028247</v>
      </c>
      <c r="AM266" s="24">
        <f>SQRT((1+$AB$7)/(1-$AB$7))*TAN(AN266/2)</f>
        <v>2.9353497623324381</v>
      </c>
      <c r="AN266" s="136">
        <f>$AU266+$AB$7*SIN(AO266)</f>
        <v>2.2722918376781212</v>
      </c>
      <c r="AO266" s="136">
        <f>$AU266+$AB$7*SIN(AP266)</f>
        <v>2.2722792755207228</v>
      </c>
      <c r="AP266" s="136">
        <f>$AU266+$AB$7*SIN(AQ266)</f>
        <v>2.2723441584094681</v>
      </c>
      <c r="AQ266" s="136">
        <f>$AU266+$AB$7*SIN(AR266)</f>
        <v>2.2720089880511143</v>
      </c>
      <c r="AR266" s="136">
        <f>$AU266+$AB$7*SIN(AS266)</f>
        <v>2.2737389746894303</v>
      </c>
      <c r="AS266" s="136">
        <f>$AU266+$AB$7*SIN(AT266)</f>
        <v>2.2647711679556548</v>
      </c>
      <c r="AT266" s="136">
        <f>$AU266+$AB$7*SIN(AU266)</f>
        <v>2.3102792690820899</v>
      </c>
      <c r="AU266" s="136">
        <f>RADIANS($AB$9)+$AB$18*(F266-AB$15)</f>
        <v>2.0431260362261194</v>
      </c>
      <c r="AV266" s="136"/>
      <c r="AW266" s="24">
        <f t="shared" si="189"/>
        <v>22646</v>
      </c>
      <c r="AX266" s="136">
        <f t="shared" si="190"/>
        <v>-1.0372546127224089E-3</v>
      </c>
      <c r="AY266" s="136">
        <f t="shared" si="191"/>
        <v>-1.0514145386284708E-2</v>
      </c>
      <c r="AZ266" s="136">
        <f t="shared" si="200"/>
        <v>-1.0514145386284708E-2</v>
      </c>
      <c r="BA266" s="136"/>
      <c r="BB266" s="136">
        <f t="shared" si="192"/>
        <v>1.0758971316139145E-7</v>
      </c>
      <c r="BC266" s="24"/>
      <c r="BD266" s="203"/>
      <c r="BE266" s="24">
        <f t="shared" si="193"/>
        <v>9.6451507873706183E-3</v>
      </c>
      <c r="BF266" s="24">
        <f t="shared" si="194"/>
        <v>0.76239717709933941</v>
      </c>
      <c r="BG266" s="24">
        <f t="shared" si="195"/>
        <v>0.94784012003779705</v>
      </c>
      <c r="BH266" s="24">
        <f t="shared" si="196"/>
        <v>0.18315266459879112</v>
      </c>
      <c r="BI266" s="24">
        <f t="shared" si="197"/>
        <v>2.4848897015157867</v>
      </c>
      <c r="BJ266" s="24">
        <f t="shared" si="198"/>
        <v>2.9352716438950957</v>
      </c>
      <c r="BK266" s="136">
        <f t="shared" si="205"/>
        <v>2.2722715081572695</v>
      </c>
      <c r="BL266" s="136">
        <f t="shared" si="205"/>
        <v>2.2723842739445472</v>
      </c>
      <c r="BM266" s="136">
        <f t="shared" si="205"/>
        <v>2.2718016936785439</v>
      </c>
      <c r="BN266" s="136">
        <f t="shared" si="205"/>
        <v>2.2748071616930092</v>
      </c>
      <c r="BO266" s="136">
        <f t="shared" si="205"/>
        <v>2.2591854163847054</v>
      </c>
      <c r="BP266" s="136">
        <f t="shared" si="205"/>
        <v>2.3375050744869275</v>
      </c>
      <c r="BQ266" s="136">
        <f t="shared" si="205"/>
        <v>1.7646795023983379</v>
      </c>
      <c r="BR266" s="136">
        <f t="shared" si="199"/>
        <v>-1.1894250091239327</v>
      </c>
      <c r="BS266" s="136"/>
      <c r="BT266" s="136"/>
      <c r="BU266" s="136"/>
      <c r="BV266" s="136"/>
      <c r="BW266" s="136"/>
      <c r="BX266" s="136"/>
      <c r="BY266" s="136"/>
      <c r="BZ266" s="136"/>
      <c r="CA266" s="136"/>
      <c r="CB266" s="136"/>
      <c r="CC266" s="136"/>
      <c r="CD266" s="136"/>
      <c r="CE266" s="136"/>
      <c r="CF266" s="136"/>
      <c r="CG266" s="136"/>
      <c r="CH266" s="136"/>
      <c r="CI266" s="136"/>
      <c r="CK266" s="136"/>
      <c r="CL266" s="136"/>
      <c r="CM266" s="136"/>
      <c r="CN266" s="136"/>
      <c r="CO266" s="136"/>
      <c r="CP266" s="136"/>
      <c r="CQ266" s="136"/>
      <c r="CR266" s="136"/>
      <c r="CS266" s="136"/>
      <c r="CT266" s="136"/>
      <c r="CU266" s="136"/>
      <c r="CV266" s="136"/>
      <c r="CW266" s="136"/>
      <c r="CX266" s="136"/>
      <c r="CY266" s="136"/>
      <c r="CZ266" s="136"/>
    </row>
    <row r="267" spans="1:104" s="129" customFormat="1" ht="12.95" customHeight="1" x14ac:dyDescent="0.2">
      <c r="A267" s="206" t="s">
        <v>507</v>
      </c>
      <c r="B267" s="207"/>
      <c r="C267" s="208">
        <v>45407.313999999998</v>
      </c>
      <c r="D267" s="208"/>
      <c r="E267" s="129">
        <f>(C267-C$7)/C$8</f>
        <v>22687.974386749473</v>
      </c>
      <c r="F267" s="199">
        <f>ROUND(2*E267,0)/2</f>
        <v>22688</v>
      </c>
      <c r="G267" s="130">
        <f>C267-(C$7+F267*C$8)</f>
        <v>-6.0792000003857538E-3</v>
      </c>
      <c r="I267" s="129">
        <f>G267</f>
        <v>-6.0792000003857538E-3</v>
      </c>
      <c r="O267" s="199"/>
      <c r="P267" s="199">
        <f>+D$11+D$12*F267+D$13*F267^2</f>
        <v>-1.0707857064093024E-2</v>
      </c>
      <c r="Q267" s="201">
        <f>+C267-15018.5</f>
        <v>30388.813999999998</v>
      </c>
      <c r="S267" s="131">
        <v>0.1</v>
      </c>
      <c r="U267" s="202">
        <f>+$C267-15018.5</f>
        <v>30388.813999999998</v>
      </c>
      <c r="Z267" s="24">
        <f>$F267</f>
        <v>22688</v>
      </c>
      <c r="AA267" s="136">
        <f>AB$3+AB$4*Z267+AB$5*Z267^2+AH267</f>
        <v>-1.0667068101326196E-3</v>
      </c>
      <c r="AB267" s="136">
        <f>+$G267-AH267</f>
        <v>-1.5720350254346156E-2</v>
      </c>
      <c r="AC267" s="136">
        <f>IF(S267&gt;0,G267-AA267,-9999)</f>
        <v>-5.0124931902531342E-3</v>
      </c>
      <c r="AD267" s="136"/>
      <c r="AE267" s="136">
        <f>+(G267-AA267)^2*$S267</f>
        <v>2.5125087982334042E-6</v>
      </c>
      <c r="AF267" s="24"/>
      <c r="AG267" s="203"/>
      <c r="AH267" s="24">
        <f>$AB$6*($AB$11/AI267*AJ267+$AB$12)</f>
        <v>9.6411502539604042E-3</v>
      </c>
      <c r="AI267" s="24">
        <f>1+$AB$7*COS(AL267)</f>
        <v>0.7617411590173857</v>
      </c>
      <c r="AJ267" s="24">
        <f>SIN(AL267+RADIANS($AB$9))</f>
        <v>0.94668965837940533</v>
      </c>
      <c r="AK267" s="24">
        <f>$AB$7*SIN(AL267)</f>
        <v>0.18229844950964685</v>
      </c>
      <c r="AL267" s="24">
        <f>2*ATAN(AM267)</f>
        <v>2.4884798800758658</v>
      </c>
      <c r="AM267" s="24">
        <f>SQRT((1+$AB$7)/(1-$AB$7))*TAN(AN267/2)</f>
        <v>2.952624349962619</v>
      </c>
      <c r="AN267" s="136">
        <f>$AU267+$AB$7*SIN(AO267)</f>
        <v>2.2767656060320105</v>
      </c>
      <c r="AO267" s="136">
        <f>$AU267+$AB$7*SIN(AP267)</f>
        <v>2.2767526528108042</v>
      </c>
      <c r="AP267" s="136">
        <f>$AU267+$AB$7*SIN(AQ267)</f>
        <v>2.2768192037596537</v>
      </c>
      <c r="AQ267" s="136">
        <f>$AU267+$AB$7*SIN(AR267)</f>
        <v>2.2764772236214061</v>
      </c>
      <c r="AR267" s="136">
        <f>$AU267+$AB$7*SIN(AS267)</f>
        <v>2.2782330744674484</v>
      </c>
      <c r="AS267" s="136">
        <f>$AU267+$AB$7*SIN(AT267)</f>
        <v>2.2691790989350471</v>
      </c>
      <c r="AT267" s="136">
        <f>$AU267+$AB$7*SIN(AU267)</f>
        <v>2.3148884488776198</v>
      </c>
      <c r="AU267" s="136">
        <f>RADIANS($AB$9)+$AB$18*(F267-AB$15)</f>
        <v>2.0484681644390133</v>
      </c>
      <c r="AV267" s="136"/>
      <c r="AW267" s="24">
        <f t="shared" si="189"/>
        <v>22688</v>
      </c>
      <c r="AX267" s="136">
        <f t="shared" si="190"/>
        <v>-1.0666876391816366E-3</v>
      </c>
      <c r="AY267" s="136">
        <f t="shared" si="191"/>
        <v>-5.0125123612041172E-3</v>
      </c>
      <c r="AZ267" s="136">
        <f t="shared" si="200"/>
        <v>-5.0125123612041172E-3</v>
      </c>
      <c r="BA267" s="136"/>
      <c r="BB267" s="136">
        <f t="shared" si="192"/>
        <v>1.1378225195828934E-7</v>
      </c>
      <c r="BC267" s="24"/>
      <c r="BD267" s="203"/>
      <c r="BE267" s="24">
        <f t="shared" si="193"/>
        <v>9.6411694249113871E-3</v>
      </c>
      <c r="BF267" s="24">
        <f t="shared" si="194"/>
        <v>0.76174421990665897</v>
      </c>
      <c r="BG267" s="24">
        <f t="shared" si="195"/>
        <v>0.94669506720849284</v>
      </c>
      <c r="BH267" s="24">
        <f t="shared" si="196"/>
        <v>0.18230244993447978</v>
      </c>
      <c r="BI267" s="24">
        <f t="shared" si="197"/>
        <v>2.4884630897208342</v>
      </c>
      <c r="BJ267" s="24">
        <f t="shared" si="198"/>
        <v>2.9525427677290801</v>
      </c>
      <c r="BK267" s="136">
        <f t="shared" si="205"/>
        <v>2.2767445792757419</v>
      </c>
      <c r="BL267" s="136">
        <f t="shared" si="205"/>
        <v>2.2768606812711667</v>
      </c>
      <c r="BM267" s="136">
        <f t="shared" si="205"/>
        <v>2.2762640169425223</v>
      </c>
      <c r="BN267" s="136">
        <f t="shared" si="205"/>
        <v>2.2793259327254121</v>
      </c>
      <c r="BO267" s="136">
        <f t="shared" si="205"/>
        <v>2.263494230411669</v>
      </c>
      <c r="BP267" s="136">
        <f t="shared" si="205"/>
        <v>2.3424571058652863</v>
      </c>
      <c r="BQ267" s="136">
        <f t="shared" si="205"/>
        <v>1.7713163227849777</v>
      </c>
      <c r="BR267" s="136">
        <f t="shared" si="199"/>
        <v>-1.1779925756305465</v>
      </c>
      <c r="BS267" s="136"/>
      <c r="BT267" s="136"/>
      <c r="BU267" s="136"/>
      <c r="BV267" s="136"/>
      <c r="BW267" s="136"/>
      <c r="BX267" s="136"/>
      <c r="BY267" s="136"/>
      <c r="BZ267" s="136"/>
      <c r="CA267" s="136"/>
      <c r="CB267" s="136"/>
      <c r="CC267" s="136"/>
      <c r="CD267" s="136"/>
      <c r="CE267" s="136"/>
      <c r="CF267" s="136"/>
      <c r="CG267" s="136"/>
      <c r="CH267" s="136"/>
      <c r="CI267" s="136"/>
      <c r="CK267" s="136"/>
      <c r="CL267" s="136"/>
      <c r="CM267" s="136"/>
      <c r="CN267" s="136"/>
      <c r="CO267" s="136"/>
      <c r="CP267" s="136"/>
      <c r="CQ267" s="136"/>
      <c r="CR267" s="136"/>
      <c r="CS267" s="136"/>
      <c r="CT267" s="136"/>
      <c r="CU267" s="136"/>
      <c r="CV267" s="136"/>
      <c r="CW267" s="136"/>
      <c r="CX267" s="136"/>
      <c r="CY267" s="136"/>
      <c r="CZ267" s="136"/>
    </row>
    <row r="268" spans="1:104" s="129" customFormat="1" ht="12.95" customHeight="1" x14ac:dyDescent="0.2">
      <c r="A268" s="206" t="s">
        <v>509</v>
      </c>
      <c r="B268" s="207"/>
      <c r="C268" s="208">
        <v>45428.455999999998</v>
      </c>
      <c r="D268" s="208"/>
      <c r="E268" s="129">
        <f>(C268-C$7)/C$8</f>
        <v>22777.051130860069</v>
      </c>
      <c r="F268" s="199">
        <f>ROUND(2*E268,0)/2</f>
        <v>22777</v>
      </c>
      <c r="G268" s="130">
        <f>C268-(C$7+F268*C$8)</f>
        <v>1.2135700002545491E-2</v>
      </c>
      <c r="O268" s="199"/>
      <c r="P268" s="199">
        <f>+D$11+D$12*F268+D$13*F268^2</f>
        <v>-1.0761650444093024E-2</v>
      </c>
      <c r="Q268" s="201">
        <f>+C268-15018.5</f>
        <v>30409.955999999998</v>
      </c>
      <c r="R268" s="129">
        <f>C268-(C$7+F268*C$8)</f>
        <v>1.2135700002545491E-2</v>
      </c>
      <c r="S268" s="131"/>
      <c r="U268" s="202">
        <f>+$C268-15018.5</f>
        <v>30409.955999999998</v>
      </c>
      <c r="Z268" s="24">
        <f>$F268</f>
        <v>22777</v>
      </c>
      <c r="AA268" s="136">
        <f>AB$3+AB$4*Z268+AB$5*Z268^2+AH268</f>
        <v>-1.1295650437305391E-3</v>
      </c>
      <c r="AB268" s="136"/>
      <c r="AC268" s="136">
        <f>IF(S268&gt;0,G268-AA268,-9999)</f>
        <v>-9999</v>
      </c>
      <c r="AD268" s="136"/>
      <c r="AE268" s="136">
        <f>+(G268-AA268)^2*$S268</f>
        <v>0</v>
      </c>
      <c r="AF268" s="24"/>
      <c r="AG268" s="203"/>
      <c r="AH268" s="24">
        <f>$AB$6*($AB$11/AI268*AJ268+$AB$12)</f>
        <v>9.6320854003624848E-3</v>
      </c>
      <c r="AI268" s="24">
        <f>1+$AB$7*COS(AL268)</f>
        <v>0.76037102827996894</v>
      </c>
      <c r="AJ268" s="24">
        <f>SIN(AL268+RADIANS($AB$9))</f>
        <v>0.94422942966189116</v>
      </c>
      <c r="AK268" s="24">
        <f>$AB$7*SIN(AL268)</f>
        <v>0.18049364507483504</v>
      </c>
      <c r="AL268" s="24">
        <f>2*ATAN(AM268)</f>
        <v>2.4960330999166724</v>
      </c>
      <c r="AM268" s="24">
        <f>SQRT((1+$AB$7)/(1-$AB$7))*TAN(AN268/2)</f>
        <v>2.9897394531330668</v>
      </c>
      <c r="AN268" s="136">
        <f>$AU268+$AB$7*SIN(AO268)</f>
        <v>2.2862331410330321</v>
      </c>
      <c r="AO268" s="136">
        <f>$AU268+$AB$7*SIN(AP268)</f>
        <v>2.286219335564633</v>
      </c>
      <c r="AP268" s="136">
        <f>$AU268+$AB$7*SIN(AQ268)</f>
        <v>2.2862894892330603</v>
      </c>
      <c r="AQ268" s="136">
        <f>$AU268+$AB$7*SIN(AR268)</f>
        <v>2.2859329386113649</v>
      </c>
      <c r="AR268" s="136">
        <f>$AU268+$AB$7*SIN(AS268)</f>
        <v>2.2877435652624856</v>
      </c>
      <c r="AS268" s="136">
        <f>$AU268+$AB$7*SIN(AT268)</f>
        <v>2.2785093976954869</v>
      </c>
      <c r="AT268" s="136">
        <f>$AU268+$AB$7*SIN(AU268)</f>
        <v>2.3246304201638921</v>
      </c>
      <c r="AU268" s="136">
        <f>RADIANS($AB$9)+$AB$18*(F268-AB$15)</f>
        <v>2.0597883885091934</v>
      </c>
      <c r="AV268" s="136"/>
      <c r="AW268" s="24">
        <f t="shared" si="189"/>
        <v>22777</v>
      </c>
      <c r="AX268" s="136">
        <f t="shared" si="190"/>
        <v>-1.1295424284390315E-3</v>
      </c>
      <c r="AY268" s="136">
        <f t="shared" si="191"/>
        <v>1.3265242430984522E-2</v>
      </c>
      <c r="AZ268" s="136">
        <f t="shared" si="200"/>
        <v>1.3265242430984522E-2</v>
      </c>
      <c r="BA268" s="136"/>
      <c r="BB268" s="136">
        <f t="shared" si="192"/>
        <v>0</v>
      </c>
      <c r="BC268" s="24"/>
      <c r="BD268" s="203"/>
      <c r="BE268" s="24">
        <f t="shared" si="193"/>
        <v>9.6321080156539923E-3</v>
      </c>
      <c r="BF268" s="24">
        <f t="shared" si="194"/>
        <v>0.76037427232942112</v>
      </c>
      <c r="BG268" s="24">
        <f t="shared" si="195"/>
        <v>0.94423534780519169</v>
      </c>
      <c r="BH268" s="24">
        <f t="shared" si="196"/>
        <v>0.18049795189515461</v>
      </c>
      <c r="BI268" s="24">
        <f t="shared" si="197"/>
        <v>2.4960151269251716</v>
      </c>
      <c r="BJ268" s="24">
        <f t="shared" si="198"/>
        <v>2.9896501428671609</v>
      </c>
      <c r="BK268" s="136">
        <f t="shared" si="205"/>
        <v>2.2862105926928824</v>
      </c>
      <c r="BL268" s="136">
        <f t="shared" si="205"/>
        <v>2.286333913955187</v>
      </c>
      <c r="BM268" s="136">
        <f t="shared" si="205"/>
        <v>2.2857070776672916</v>
      </c>
      <c r="BN268" s="136">
        <f t="shared" si="205"/>
        <v>2.2888885831636196</v>
      </c>
      <c r="BO268" s="136">
        <f t="shared" si="205"/>
        <v>2.272618076297213</v>
      </c>
      <c r="BP268" s="136">
        <f t="shared" si="205"/>
        <v>2.3529002885388417</v>
      </c>
      <c r="BQ268" s="136">
        <f t="shared" si="205"/>
        <v>1.785499554609534</v>
      </c>
      <c r="BR268" s="136">
        <f t="shared" si="199"/>
        <v>-1.1537667046564666</v>
      </c>
      <c r="BS268" s="136"/>
      <c r="BT268" s="136"/>
      <c r="BU268" s="136"/>
      <c r="BV268" s="136"/>
      <c r="BW268" s="136"/>
      <c r="BX268" s="136"/>
      <c r="BY268" s="136"/>
      <c r="BZ268" s="136"/>
      <c r="CA268" s="136"/>
      <c r="CB268" s="136"/>
      <c r="CC268" s="136"/>
      <c r="CD268" s="136"/>
      <c r="CE268" s="136"/>
      <c r="CF268" s="136"/>
      <c r="CG268" s="136"/>
      <c r="CH268" s="136"/>
      <c r="CI268" s="136"/>
      <c r="CK268" s="136"/>
      <c r="CL268" s="136"/>
      <c r="CM268" s="136"/>
      <c r="CN268" s="136"/>
      <c r="CO268" s="136"/>
      <c r="CP268" s="136"/>
      <c r="CQ268" s="136"/>
      <c r="CR268" s="136"/>
      <c r="CS268" s="136"/>
      <c r="CT268" s="136"/>
      <c r="CU268" s="136"/>
      <c r="CV268" s="136"/>
      <c r="CW268" s="136"/>
      <c r="CX268" s="136"/>
      <c r="CY268" s="136"/>
      <c r="CZ268" s="136"/>
    </row>
    <row r="269" spans="1:104" s="129" customFormat="1" ht="12.95" customHeight="1" x14ac:dyDescent="0.2">
      <c r="A269" s="206" t="s">
        <v>509</v>
      </c>
      <c r="B269" s="207" t="s">
        <v>646</v>
      </c>
      <c r="C269" s="208">
        <v>45441.377</v>
      </c>
      <c r="D269" s="208"/>
      <c r="E269" s="129">
        <f>(C269-C$7)/C$8</f>
        <v>22831.490664047717</v>
      </c>
      <c r="F269" s="199">
        <f>ROUND(2*E269,0)/2</f>
        <v>22831.5</v>
      </c>
      <c r="G269" s="130">
        <f>C269-(C$7+F269*C$8)</f>
        <v>-2.2158499996294267E-3</v>
      </c>
      <c r="O269" s="199"/>
      <c r="P269" s="199">
        <f>+D$11+D$12*F269+D$13*F269^2</f>
        <v>-1.0794497485093027E-2</v>
      </c>
      <c r="Q269" s="201">
        <f>+C269-15018.5</f>
        <v>30422.877</v>
      </c>
      <c r="R269" s="129">
        <f>C269-(C$7+F269*C$8)</f>
        <v>-2.2158499996294267E-3</v>
      </c>
      <c r="S269" s="131"/>
      <c r="U269" s="202">
        <f>+$C269-15018.5</f>
        <v>30422.877</v>
      </c>
      <c r="Z269" s="24">
        <f>$F269</f>
        <v>22831.5</v>
      </c>
      <c r="AA269" s="136">
        <f>AB$3+AB$4*Z269+AB$5*Z269^2+AH269</f>
        <v>-1.1683804442750387E-3</v>
      </c>
      <c r="AB269" s="136"/>
      <c r="AC269" s="136">
        <f>IF(S269&gt;0,G269-AA269,-9999)</f>
        <v>-9999</v>
      </c>
      <c r="AD269" s="136"/>
      <c r="AE269" s="136">
        <f>+(G269-AA269)^2*$S269</f>
        <v>0</v>
      </c>
      <c r="AF269" s="24"/>
      <c r="AG269" s="203"/>
      <c r="AH269" s="24">
        <f>$AB$6*($AB$11/AI269*AJ269+$AB$12)</f>
        <v>9.6261170408179879E-3</v>
      </c>
      <c r="AI269" s="24">
        <f>1+$AB$7*COS(AL269)</f>
        <v>0.75954115387679866</v>
      </c>
      <c r="AJ269" s="24">
        <f>SIN(AL269+RADIANS($AB$9))</f>
        <v>0.94270073541750832</v>
      </c>
      <c r="AK269" s="24">
        <f>$AB$7*SIN(AL269)</f>
        <v>0.17938657508603748</v>
      </c>
      <c r="AL269" s="24">
        <f>2*ATAN(AM269)</f>
        <v>2.5006450395884179</v>
      </c>
      <c r="AM269" s="24">
        <f>SQRT((1+$AB$7)/(1-$AB$7))*TAN(AN269/2)</f>
        <v>3.0128165714964252</v>
      </c>
      <c r="AN269" s="136">
        <f>$AU269+$AB$7*SIN(AO269)</f>
        <v>2.2920223083276356</v>
      </c>
      <c r="AO269" s="136">
        <f>$AU269+$AB$7*SIN(AP269)</f>
        <v>2.2920079652677909</v>
      </c>
      <c r="AP269" s="136">
        <f>$AU269+$AB$7*SIN(AQ269)</f>
        <v>2.2920803696074037</v>
      </c>
      <c r="AQ269" s="136">
        <f>$AU269+$AB$7*SIN(AR269)</f>
        <v>2.2917148086599011</v>
      </c>
      <c r="AR269" s="136">
        <f>$AU269+$AB$7*SIN(AS269)</f>
        <v>2.293558932439602</v>
      </c>
      <c r="AS269" s="136">
        <f>$AU269+$AB$7*SIN(AT269)</f>
        <v>2.2842161002901396</v>
      </c>
      <c r="AT269" s="136">
        <f>$AU269+$AB$7*SIN(AU269)</f>
        <v>2.3305792417689499</v>
      </c>
      <c r="AU269" s="136">
        <f>RADIANS($AB$9)+$AB$18*(F269-AB$15)</f>
        <v>2.0667204358330675</v>
      </c>
      <c r="AV269" s="136"/>
      <c r="AW269" s="24">
        <f t="shared" si="189"/>
        <v>22831.5</v>
      </c>
      <c r="AX269" s="136">
        <f t="shared" si="190"/>
        <v>-1.1683555548840947E-3</v>
      </c>
      <c r="AY269" s="136">
        <f t="shared" si="191"/>
        <v>-1.0474944447453321E-3</v>
      </c>
      <c r="AZ269" s="136">
        <f t="shared" si="200"/>
        <v>-1.0474944447453321E-3</v>
      </c>
      <c r="BA269" s="136"/>
      <c r="BB269" s="136">
        <f t="shared" si="192"/>
        <v>0</v>
      </c>
      <c r="BC269" s="24"/>
      <c r="BD269" s="203"/>
      <c r="BE269" s="24">
        <f t="shared" si="193"/>
        <v>9.626141930208932E-3</v>
      </c>
      <c r="BF269" s="24">
        <f t="shared" si="194"/>
        <v>0.75954451175157767</v>
      </c>
      <c r="BG269" s="24">
        <f t="shared" si="195"/>
        <v>0.94270698045573709</v>
      </c>
      <c r="BH269" s="24">
        <f t="shared" si="196"/>
        <v>0.17939107606347873</v>
      </c>
      <c r="BI269" s="24">
        <f t="shared" si="197"/>
        <v>2.500626321171771</v>
      </c>
      <c r="BJ269" s="24">
        <f t="shared" si="198"/>
        <v>3.0127222608173572</v>
      </c>
      <c r="BK269" s="136">
        <f t="shared" si="205"/>
        <v>2.2919987991446678</v>
      </c>
      <c r="BL269" s="136">
        <f t="shared" si="205"/>
        <v>2.2921266374412399</v>
      </c>
      <c r="BM269" s="136">
        <f t="shared" si="205"/>
        <v>2.2914811281772489</v>
      </c>
      <c r="BN269" s="136">
        <f t="shared" si="205"/>
        <v>2.2947357486684297</v>
      </c>
      <c r="BO269" s="136">
        <f t="shared" si="205"/>
        <v>2.2782009983118279</v>
      </c>
      <c r="BP269" s="136">
        <f t="shared" si="205"/>
        <v>2.3592608615654775</v>
      </c>
      <c r="BQ269" s="136">
        <f t="shared" si="205"/>
        <v>1.7942643696999301</v>
      </c>
      <c r="BR269" s="136">
        <f t="shared" si="199"/>
        <v>-1.1389317611948107</v>
      </c>
      <c r="BS269" s="136"/>
      <c r="BT269" s="136"/>
      <c r="BU269" s="136"/>
      <c r="BV269" s="136"/>
      <c r="BW269" s="136"/>
      <c r="BX269" s="136"/>
      <c r="BY269" s="136"/>
      <c r="BZ269" s="136"/>
      <c r="CA269" s="136"/>
      <c r="CB269" s="136"/>
      <c r="CC269" s="136"/>
      <c r="CD269" s="136"/>
      <c r="CE269" s="136"/>
      <c r="CF269" s="136"/>
      <c r="CG269" s="136"/>
      <c r="CH269" s="136"/>
      <c r="CI269" s="136"/>
      <c r="CK269" s="136"/>
      <c r="CL269" s="136"/>
      <c r="CM269" s="136"/>
      <c r="CN269" s="136"/>
      <c r="CO269" s="136"/>
      <c r="CP269" s="136"/>
      <c r="CQ269" s="136"/>
      <c r="CR269" s="136"/>
      <c r="CS269" s="136"/>
      <c r="CT269" s="136"/>
      <c r="CU269" s="136"/>
      <c r="CV269" s="136"/>
      <c r="CW269" s="136"/>
      <c r="CX269" s="136"/>
      <c r="CY269" s="136"/>
      <c r="CZ269" s="136"/>
    </row>
    <row r="270" spans="1:104" s="129" customFormat="1" ht="12.95" customHeight="1" x14ac:dyDescent="0.2">
      <c r="A270" s="206" t="s">
        <v>577</v>
      </c>
      <c r="B270" s="64"/>
      <c r="C270" s="208">
        <v>45492.754000000001</v>
      </c>
      <c r="D270" s="208"/>
      <c r="E270" s="129">
        <f>(C270-C$7)/C$8</f>
        <v>23047.955325960986</v>
      </c>
      <c r="F270" s="199">
        <f>ROUND(2*E270,0)/2</f>
        <v>23048</v>
      </c>
      <c r="G270" s="130">
        <f>C270-(C$7+F270*C$8)</f>
        <v>-1.0603199996694457E-2</v>
      </c>
      <c r="I270" s="129">
        <f>G270</f>
        <v>-1.0603199996694457E-2</v>
      </c>
      <c r="O270" s="199"/>
      <c r="P270" s="199">
        <f>+D$11+D$12*F270+D$13*F270^2</f>
        <v>-1.0924277544093025E-2</v>
      </c>
      <c r="Q270" s="201">
        <f>+C270-15018.5</f>
        <v>30474.254000000001</v>
      </c>
      <c r="S270" s="131">
        <v>0.1</v>
      </c>
      <c r="U270" s="202">
        <f>+$C270-15018.5</f>
        <v>30474.254000000001</v>
      </c>
      <c r="Z270" s="24">
        <f>$F270</f>
        <v>23048</v>
      </c>
      <c r="AA270" s="136">
        <f>AB$3+AB$4*Z270+AB$5*Z270^2+AH270</f>
        <v>-1.3249749879602809E-3</v>
      </c>
      <c r="AB270" s="136">
        <f>+$G270-AH270</f>
        <v>-2.0202502552827201E-2</v>
      </c>
      <c r="AC270" s="136">
        <f>IF(S270&gt;0,G270-AA270,-9999)</f>
        <v>-9.2782250087341759E-3</v>
      </c>
      <c r="AD270" s="136"/>
      <c r="AE270" s="136">
        <f>+(G270-AA270)^2*$S270</f>
        <v>8.6085459312700304E-6</v>
      </c>
      <c r="AF270" s="24"/>
      <c r="AG270" s="203"/>
      <c r="AH270" s="24">
        <f>$AB$6*($AB$11/AI270*AJ270+$AB$12)</f>
        <v>9.5993025561327446E-3</v>
      </c>
      <c r="AI270" s="24">
        <f>1+$AB$7*COS(AL270)</f>
        <v>0.75631234063338448</v>
      </c>
      <c r="AJ270" s="24">
        <f>SIN(AL270+RADIANS($AB$9))</f>
        <v>0.93646472463799735</v>
      </c>
      <c r="AK270" s="24">
        <f>$AB$7*SIN(AL270)</f>
        <v>0.17497521159415791</v>
      </c>
      <c r="AL270" s="24">
        <f>2*ATAN(AM270)</f>
        <v>2.5188677939331376</v>
      </c>
      <c r="AM270" s="24">
        <f>SQRT((1+$AB$7)/(1-$AB$7))*TAN(AN270/2)</f>
        <v>3.1072267575115666</v>
      </c>
      <c r="AN270" s="136">
        <f>$AU270+$AB$7*SIN(AO270)</f>
        <v>2.3149580072275673</v>
      </c>
      <c r="AO270" s="136">
        <f>$AU270+$AB$7*SIN(AP270)</f>
        <v>2.314941412744127</v>
      </c>
      <c r="AP270" s="136">
        <f>$AU270+$AB$7*SIN(AQ270)</f>
        <v>2.3150230737071649</v>
      </c>
      <c r="AQ270" s="136">
        <f>$AU270+$AB$7*SIN(AR270)</f>
        <v>2.3146211526156995</v>
      </c>
      <c r="AR270" s="136">
        <f>$AU270+$AB$7*SIN(AS270)</f>
        <v>2.3165976489491733</v>
      </c>
      <c r="AS270" s="136">
        <f>$AU270+$AB$7*SIN(AT270)</f>
        <v>2.3068366663915274</v>
      </c>
      <c r="AT270" s="136">
        <f>$AU270+$AB$7*SIN(AU270)</f>
        <v>2.3540860436565083</v>
      </c>
      <c r="AU270" s="136">
        <f>RADIANS($AB$9)+$AB$18*(F270-AB$15)</f>
        <v>2.0942578348352461</v>
      </c>
      <c r="AV270" s="136"/>
      <c r="AW270" s="24">
        <f t="shared" si="189"/>
        <v>23048</v>
      </c>
      <c r="AX270" s="136">
        <f t="shared" si="190"/>
        <v>-1.3249397659460087E-3</v>
      </c>
      <c r="AY270" s="136">
        <f t="shared" si="191"/>
        <v>-9.2782602307484481E-3</v>
      </c>
      <c r="AZ270" s="136">
        <f t="shared" si="200"/>
        <v>-9.2782602307484481E-3</v>
      </c>
      <c r="BA270" s="136"/>
      <c r="BB270" s="136">
        <f t="shared" si="192"/>
        <v>1.7554653833850644E-7</v>
      </c>
      <c r="BC270" s="24"/>
      <c r="BD270" s="203"/>
      <c r="BE270" s="24">
        <f t="shared" si="193"/>
        <v>9.5993377781470168E-3</v>
      </c>
      <c r="BF270" s="24">
        <f t="shared" si="194"/>
        <v>0.75631616050896733</v>
      </c>
      <c r="BG270" s="24">
        <f t="shared" si="195"/>
        <v>0.93647238176209036</v>
      </c>
      <c r="BH270" s="24">
        <f t="shared" si="196"/>
        <v>0.17498053140537834</v>
      </c>
      <c r="BI270" s="24">
        <f t="shared" si="197"/>
        <v>2.5188459633122142</v>
      </c>
      <c r="BJ270" s="24">
        <f t="shared" si="198"/>
        <v>3.1071104603716018</v>
      </c>
      <c r="BK270" s="136">
        <f t="shared" si="205"/>
        <v>2.3149304722643231</v>
      </c>
      <c r="BL270" s="136">
        <f t="shared" si="205"/>
        <v>2.3150769075245452</v>
      </c>
      <c r="BM270" s="136">
        <f t="shared" si="205"/>
        <v>2.3143560958654801</v>
      </c>
      <c r="BN270" s="136">
        <f t="shared" si="205"/>
        <v>2.3178987868687244</v>
      </c>
      <c r="BO270" s="136">
        <f t="shared" si="205"/>
        <v>2.3003531952978777</v>
      </c>
      <c r="BP270" s="136">
        <f t="shared" si="205"/>
        <v>2.384261476665138</v>
      </c>
      <c r="BQ270" s="136">
        <f t="shared" si="205"/>
        <v>1.8296704519700278</v>
      </c>
      <c r="BR270" s="136">
        <f t="shared" si="199"/>
        <v>-1.0800002885443787</v>
      </c>
      <c r="BS270" s="136"/>
      <c r="BT270" s="136"/>
      <c r="BU270" s="136"/>
      <c r="BV270" s="136"/>
      <c r="BW270" s="136"/>
      <c r="BX270" s="136"/>
      <c r="BY270" s="136"/>
      <c r="BZ270" s="136"/>
      <c r="CA270" s="136"/>
      <c r="CB270" s="136"/>
      <c r="CC270" s="136"/>
      <c r="CD270" s="136"/>
      <c r="CE270" s="136"/>
      <c r="CF270" s="136"/>
      <c r="CG270" s="136"/>
      <c r="CH270" s="136"/>
      <c r="CI270" s="136"/>
      <c r="CK270" s="136"/>
      <c r="CL270" s="136"/>
      <c r="CM270" s="136"/>
      <c r="CN270" s="136"/>
      <c r="CO270" s="136"/>
      <c r="CP270" s="136"/>
      <c r="CQ270" s="136"/>
      <c r="CR270" s="136"/>
      <c r="CS270" s="136"/>
      <c r="CT270" s="136"/>
      <c r="CU270" s="136"/>
      <c r="CV270" s="136"/>
      <c r="CW270" s="136"/>
      <c r="CX270" s="136"/>
      <c r="CY270" s="136"/>
      <c r="CZ270" s="136"/>
    </row>
    <row r="271" spans="1:104" s="129" customFormat="1" ht="12.95" customHeight="1" x14ac:dyDescent="0.2">
      <c r="A271" s="206" t="s">
        <v>510</v>
      </c>
      <c r="B271" s="207"/>
      <c r="C271" s="208">
        <v>45518.383000000002</v>
      </c>
      <c r="D271" s="208"/>
      <c r="E271" s="129">
        <f>(C271-C$7)/C$8</f>
        <v>23155.936967944272</v>
      </c>
      <c r="F271" s="199">
        <f>ROUND(2*E271,0)/2</f>
        <v>23156</v>
      </c>
      <c r="G271" s="130">
        <f>C271-(C$7+F271*C$8)</f>
        <v>-1.4960399996198248E-2</v>
      </c>
      <c r="I271" s="129">
        <f>G271</f>
        <v>-1.4960399996198248E-2</v>
      </c>
      <c r="O271" s="199"/>
      <c r="P271" s="199">
        <f>+D$11+D$12*F271+D$13*F271^2</f>
        <v>-1.0988597160093027E-2</v>
      </c>
      <c r="Q271" s="201">
        <f>+C271-15018.5</f>
        <v>30499.883000000002</v>
      </c>
      <c r="S271" s="131">
        <v>0.1</v>
      </c>
      <c r="U271" s="202">
        <f>+$C271-15018.5</f>
        <v>30499.883000000002</v>
      </c>
      <c r="Z271" s="24">
        <f>$F271</f>
        <v>23156</v>
      </c>
      <c r="AA271" s="136">
        <f>AB$3+AB$4*Z271+AB$5*Z271^2+AH271</f>
        <v>-1.4045094405298851E-3</v>
      </c>
      <c r="AB271" s="136">
        <f>+$G271-AH271</f>
        <v>-2.4544487715761391E-2</v>
      </c>
      <c r="AC271" s="136">
        <f>IF(S271&gt;0,G271-AA271,-9999)</f>
        <v>-1.3555890555668363E-2</v>
      </c>
      <c r="AD271" s="136"/>
      <c r="AE271" s="136">
        <f>+(G271-AA271)^2*$S271</f>
        <v>1.8376216875725876E-5</v>
      </c>
      <c r="AF271" s="24"/>
      <c r="AG271" s="203"/>
      <c r="AH271" s="24">
        <f>$AB$6*($AB$11/AI271*AJ271+$AB$12)</f>
        <v>9.5840877195631415E-3</v>
      </c>
      <c r="AI271" s="24">
        <f>1+$AB$7*COS(AL271)</f>
        <v>0.75474174787645432</v>
      </c>
      <c r="AJ271" s="24">
        <f>SIN(AL271+RADIANS($AB$9))</f>
        <v>0.9332581211505786</v>
      </c>
      <c r="AK271" s="24">
        <f>$AB$7*SIN(AL271)</f>
        <v>0.17276686535705657</v>
      </c>
      <c r="AL271" s="24">
        <f>2*ATAN(AM271)</f>
        <v>2.5279008226147952</v>
      </c>
      <c r="AM271" s="24">
        <f>SQRT((1+$AB$7)/(1-$AB$7))*TAN(AN271/2)</f>
        <v>3.1560348739132511</v>
      </c>
      <c r="AN271" s="136">
        <f>$AU271+$AB$7*SIN(AO271)</f>
        <v>2.3263632670327019</v>
      </c>
      <c r="AO271" s="136">
        <f>$AU271+$AB$7*SIN(AP271)</f>
        <v>2.3263454819328824</v>
      </c>
      <c r="AP271" s="136">
        <f>$AU271+$AB$7*SIN(AQ271)</f>
        <v>2.3264319365633801</v>
      </c>
      <c r="AQ271" s="136">
        <f>$AU271+$AB$7*SIN(AR271)</f>
        <v>2.32601159998518</v>
      </c>
      <c r="AR271" s="136">
        <f>$AU271+$AB$7*SIN(AS271)</f>
        <v>2.3280534912109929</v>
      </c>
      <c r="AS271" s="136">
        <f>$AU271+$AB$7*SIN(AT271)</f>
        <v>2.3180925603431013</v>
      </c>
      <c r="AT271" s="136">
        <f>$AU271+$AB$7*SIN(AU271)</f>
        <v>2.3657384495922891</v>
      </c>
      <c r="AU271" s="136">
        <f>RADIANS($AB$9)+$AB$18*(F271-AB$15)</f>
        <v>2.107994735954116</v>
      </c>
      <c r="AV271" s="136"/>
      <c r="AW271" s="24">
        <f t="shared" si="189"/>
        <v>23156</v>
      </c>
      <c r="AX271" s="136">
        <f t="shared" si="190"/>
        <v>-1.4044682550728559E-3</v>
      </c>
      <c r="AY271" s="136">
        <f t="shared" si="191"/>
        <v>-1.3555931741125392E-2</v>
      </c>
      <c r="AZ271" s="136">
        <f t="shared" si="200"/>
        <v>-1.3555931741125392E-2</v>
      </c>
      <c r="BA271" s="136"/>
      <c r="BB271" s="136">
        <f t="shared" si="192"/>
        <v>1.9725310795073926E-7</v>
      </c>
      <c r="BC271" s="24"/>
      <c r="BD271" s="203"/>
      <c r="BE271" s="24">
        <f t="shared" si="193"/>
        <v>9.5841289050201707E-3</v>
      </c>
      <c r="BF271" s="24">
        <f t="shared" si="194"/>
        <v>0.75474580226534527</v>
      </c>
      <c r="BG271" s="24">
        <f t="shared" si="195"/>
        <v>0.93326655039431505</v>
      </c>
      <c r="BH271" s="24">
        <f t="shared" si="196"/>
        <v>0.17277262078677544</v>
      </c>
      <c r="BI271" s="24">
        <f t="shared" si="197"/>
        <v>2.5278773556070964</v>
      </c>
      <c r="BJ271" s="24">
        <f t="shared" si="198"/>
        <v>3.1559062729480236</v>
      </c>
      <c r="BK271" s="136">
        <f t="shared" ref="BK271:BQ280" si="206">$AU271+$AB$7*SIN(BL271)</f>
        <v>2.3263336065050848</v>
      </c>
      <c r="BL271" s="136">
        <f t="shared" si="206"/>
        <v>2.3264896594426281</v>
      </c>
      <c r="BM271" s="136">
        <f t="shared" si="206"/>
        <v>2.3257308507278562</v>
      </c>
      <c r="BN271" s="136">
        <f t="shared" si="206"/>
        <v>2.3294148478421564</v>
      </c>
      <c r="BO271" s="136">
        <f t="shared" si="206"/>
        <v>2.3113916040934179</v>
      </c>
      <c r="BP271" s="136">
        <f t="shared" si="206"/>
        <v>2.3965685065371414</v>
      </c>
      <c r="BQ271" s="136">
        <f t="shared" si="206"/>
        <v>1.8476778642743659</v>
      </c>
      <c r="BR271" s="136">
        <f t="shared" si="199"/>
        <v>-1.0506026024185289</v>
      </c>
      <c r="BS271" s="136"/>
      <c r="BT271" s="136"/>
      <c r="BU271" s="136"/>
      <c r="BV271" s="136"/>
      <c r="BW271" s="136"/>
      <c r="BX271" s="136"/>
      <c r="BY271" s="136"/>
      <c r="BZ271" s="136"/>
      <c r="CA271" s="136"/>
      <c r="CB271" s="136"/>
      <c r="CC271" s="136"/>
      <c r="CD271" s="136"/>
      <c r="CE271" s="136"/>
      <c r="CF271" s="136"/>
      <c r="CG271" s="136"/>
      <c r="CH271" s="136"/>
      <c r="CI271" s="136"/>
      <c r="CK271" s="136"/>
      <c r="CL271" s="136"/>
      <c r="CM271" s="136"/>
      <c r="CN271" s="136"/>
      <c r="CO271" s="136"/>
      <c r="CP271" s="136"/>
      <c r="CQ271" s="136"/>
      <c r="CR271" s="136"/>
      <c r="CS271" s="136"/>
      <c r="CT271" s="136"/>
      <c r="CU271" s="136"/>
      <c r="CV271" s="136"/>
      <c r="CW271" s="136"/>
      <c r="CX271" s="136"/>
      <c r="CY271" s="136"/>
      <c r="CZ271" s="136"/>
    </row>
    <row r="272" spans="1:104" s="129" customFormat="1" ht="12.95" customHeight="1" x14ac:dyDescent="0.2">
      <c r="A272" s="206" t="s">
        <v>577</v>
      </c>
      <c r="B272" s="64"/>
      <c r="C272" s="208">
        <v>45762.743999999999</v>
      </c>
      <c r="D272" s="208"/>
      <c r="E272" s="129">
        <f>(C272-C$7)/C$8</f>
        <v>24185.493408565311</v>
      </c>
      <c r="F272" s="199">
        <f>ROUND(2*E272,0)/2</f>
        <v>24185.5</v>
      </c>
      <c r="G272" s="130">
        <f>C272-(C$7+F272*C$8)</f>
        <v>-1.5644500017515384E-3</v>
      </c>
      <c r="I272" s="129">
        <f>G272</f>
        <v>-1.5644500017515384E-3</v>
      </c>
      <c r="O272" s="199"/>
      <c r="P272" s="199">
        <f>+D$11+D$12*F272+D$13*F272^2</f>
        <v>-1.1587665269093026E-2</v>
      </c>
      <c r="Q272" s="201">
        <f>+C272-15018.5</f>
        <v>30744.243999999999</v>
      </c>
      <c r="S272" s="131">
        <v>0.1</v>
      </c>
      <c r="U272" s="202">
        <f>+$C272-15018.5</f>
        <v>30744.243999999999</v>
      </c>
      <c r="Z272" s="24">
        <f>$F272</f>
        <v>24185.5</v>
      </c>
      <c r="AA272" s="136">
        <f>AB$3+AB$4*Z272+AB$5*Z272^2+AH272</f>
        <v>-2.2081307436589322E-3</v>
      </c>
      <c r="AB272" s="136">
        <f>+$G272-AH272</f>
        <v>-1.0943984527185632E-2</v>
      </c>
      <c r="AC272" s="136">
        <f>IF(S272&gt;0,G272-AA272,-9999)</f>
        <v>6.436807419073938E-4</v>
      </c>
      <c r="AD272" s="136"/>
      <c r="AE272" s="136">
        <f>+(G272-AA272)^2*$S272</f>
        <v>4.1432489750245295E-8</v>
      </c>
      <c r="AF272" s="24"/>
      <c r="AG272" s="203"/>
      <c r="AH272" s="24">
        <f>$AB$6*($AB$11/AI272*AJ272+$AB$12)</f>
        <v>9.3795345254340939E-3</v>
      </c>
      <c r="AI272" s="24">
        <f>1+$AB$7*COS(AL272)</f>
        <v>0.74106007054209844</v>
      </c>
      <c r="AJ272" s="24">
        <f>SIN(AL272+RADIANS($AB$9))</f>
        <v>0.89968254081513555</v>
      </c>
      <c r="AK272" s="24">
        <f>$AB$7*SIN(AL272)</f>
        <v>0.15149294680722586</v>
      </c>
      <c r="AL272" s="24">
        <f>2*ATAN(AM272)</f>
        <v>2.6122379272072704</v>
      </c>
      <c r="AM272" s="24">
        <f>SQRT((1+$AB$7)/(1-$AB$7))*TAN(AN272/2)</f>
        <v>3.6895442410870136</v>
      </c>
      <c r="AN272" s="136">
        <f>$AU272+$AB$7*SIN(AO272)</f>
        <v>2.4339588101580207</v>
      </c>
      <c r="AO272" s="136">
        <f>$AU272+$AB$7*SIN(AP272)</f>
        <v>2.4339277851018153</v>
      </c>
      <c r="AP272" s="136">
        <f>$AU272+$AB$7*SIN(AQ272)</f>
        <v>2.4340638731326565</v>
      </c>
      <c r="AQ272" s="136">
        <f>$AU272+$AB$7*SIN(AR272)</f>
        <v>2.4334668200730807</v>
      </c>
      <c r="AR272" s="136">
        <f>$AU272+$AB$7*SIN(AS272)</f>
        <v>2.4360839846849238</v>
      </c>
      <c r="AS272" s="136">
        <f>$AU272+$AB$7*SIN(AT272)</f>
        <v>2.4245677854752823</v>
      </c>
      <c r="AT272" s="136">
        <f>$AU272+$AB$7*SIN(AU272)</f>
        <v>2.4744323061418689</v>
      </c>
      <c r="AU272" s="136">
        <f>RADIANS($AB$9)+$AB$18*(F272-AB$15)</f>
        <v>2.2389404739344538</v>
      </c>
      <c r="AV272" s="136"/>
      <c r="AW272" s="24">
        <f t="shared" si="189"/>
        <v>24185.5</v>
      </c>
      <c r="AX272" s="136">
        <f t="shared" si="190"/>
        <v>-2.2080045375284536E-3</v>
      </c>
      <c r="AY272" s="136">
        <f t="shared" si="191"/>
        <v>6.435545357769152E-4</v>
      </c>
      <c r="AZ272" s="136">
        <f t="shared" si="200"/>
        <v>6.435545357769152E-4</v>
      </c>
      <c r="BA272" s="136"/>
      <c r="BB272" s="136">
        <f t="shared" si="192"/>
        <v>4.8752840377462402E-7</v>
      </c>
      <c r="BC272" s="24"/>
      <c r="BD272" s="203"/>
      <c r="BE272" s="24">
        <f t="shared" si="193"/>
        <v>9.3796607315645725E-3</v>
      </c>
      <c r="BF272" s="24">
        <f t="shared" si="194"/>
        <v>0.74106623464196564</v>
      </c>
      <c r="BG272" s="24">
        <f t="shared" si="195"/>
        <v>0.89970030203212514</v>
      </c>
      <c r="BH272" s="24">
        <f t="shared" si="196"/>
        <v>0.15150348232799943</v>
      </c>
      <c r="BI272" s="24">
        <f t="shared" si="197"/>
        <v>2.6121972395999347</v>
      </c>
      <c r="BJ272" s="24">
        <f t="shared" si="198"/>
        <v>3.6892469847522289</v>
      </c>
      <c r="BK272" s="136">
        <f t="shared" si="206"/>
        <v>2.4339064347248129</v>
      </c>
      <c r="BL272" s="136">
        <f t="shared" si="206"/>
        <v>2.434157515036806</v>
      </c>
      <c r="BM272" s="136">
        <f t="shared" si="206"/>
        <v>2.4330558117182894</v>
      </c>
      <c r="BN272" s="136">
        <f t="shared" si="206"/>
        <v>2.4378822414478716</v>
      </c>
      <c r="BO272" s="136">
        <f t="shared" si="206"/>
        <v>2.4165876002928464</v>
      </c>
      <c r="BP272" s="136">
        <f t="shared" si="206"/>
        <v>2.5078595602905613</v>
      </c>
      <c r="BQ272" s="136">
        <f t="shared" si="206"/>
        <v>2.0300198234946567</v>
      </c>
      <c r="BR272" s="136">
        <f t="shared" si="199"/>
        <v>-0.7703718814318341</v>
      </c>
      <c r="BS272" s="136"/>
      <c r="BT272" s="136"/>
      <c r="BU272" s="136"/>
      <c r="BV272" s="136"/>
      <c r="BW272" s="136"/>
      <c r="BX272" s="136"/>
      <c r="BY272" s="136"/>
      <c r="BZ272" s="136"/>
      <c r="CA272" s="136"/>
      <c r="CB272" s="136"/>
      <c r="CC272" s="136"/>
      <c r="CD272" s="136"/>
      <c r="CE272" s="136"/>
      <c r="CF272" s="136"/>
      <c r="CG272" s="136"/>
      <c r="CH272" s="136"/>
      <c r="CI272" s="136"/>
      <c r="CK272" s="136"/>
      <c r="CL272" s="136"/>
      <c r="CM272" s="136"/>
      <c r="CN272" s="136"/>
      <c r="CO272" s="136"/>
      <c r="CP272" s="136"/>
      <c r="CQ272" s="136"/>
      <c r="CR272" s="136"/>
      <c r="CS272" s="136"/>
      <c r="CT272" s="136"/>
      <c r="CU272" s="136"/>
      <c r="CV272" s="136"/>
      <c r="CW272" s="136"/>
      <c r="CX272" s="136"/>
      <c r="CY272" s="136"/>
      <c r="CZ272" s="136"/>
    </row>
    <row r="273" spans="1:104" s="129" customFormat="1" ht="12.95" customHeight="1" x14ac:dyDescent="0.2">
      <c r="A273" s="206" t="s">
        <v>511</v>
      </c>
      <c r="B273" s="207" t="s">
        <v>646</v>
      </c>
      <c r="C273" s="208">
        <v>45811.4</v>
      </c>
      <c r="D273" s="208"/>
      <c r="E273" s="129">
        <f>(C273-C$7)/C$8</f>
        <v>24390.493789865359</v>
      </c>
      <c r="F273" s="199">
        <f>ROUND(2*E273,0)/2</f>
        <v>24390.5</v>
      </c>
      <c r="G273" s="130">
        <f>C273-(C$7+F273*C$8)</f>
        <v>-1.4739499965799041E-3</v>
      </c>
      <c r="I273" s="129">
        <f>G273</f>
        <v>-1.4739499965799041E-3</v>
      </c>
      <c r="O273" s="199"/>
      <c r="P273" s="199">
        <f>+D$11+D$12*F273+D$13*F273^2</f>
        <v>-1.1703918309093026E-2</v>
      </c>
      <c r="Q273" s="201">
        <f>+C273-15018.5</f>
        <v>30792.9</v>
      </c>
      <c r="S273" s="131">
        <v>0.1</v>
      </c>
      <c r="U273" s="202">
        <f>+$C273-15018.5</f>
        <v>30792.9</v>
      </c>
      <c r="Z273" s="24">
        <f>$F273</f>
        <v>24390.5</v>
      </c>
      <c r="AA273" s="136">
        <f>AB$3+AB$4*Z273+AB$5*Z273^2+AH273</f>
        <v>-2.3775752739978954E-3</v>
      </c>
      <c r="AB273" s="136">
        <f>+$G273-AH273</f>
        <v>-1.0800293031675035E-2</v>
      </c>
      <c r="AC273" s="136">
        <f>IF(S273&gt;0,G273-AA273,-9999)</f>
        <v>9.0362527741799127E-4</v>
      </c>
      <c r="AD273" s="136"/>
      <c r="AE273" s="136">
        <f>+(G273-AA273)^2*$S273</f>
        <v>8.1653864198874172E-8</v>
      </c>
      <c r="AF273" s="24"/>
      <c r="AG273" s="203"/>
      <c r="AH273" s="24">
        <f>$AB$6*($AB$11/AI273*AJ273+$AB$12)</f>
        <v>9.3263430350951308E-3</v>
      </c>
      <c r="AI273" s="24">
        <f>1+$AB$7*COS(AL273)</f>
        <v>0.73860448043605942</v>
      </c>
      <c r="AJ273" s="24">
        <f>SIN(AL273+RADIANS($AB$9))</f>
        <v>0.89238403167664415</v>
      </c>
      <c r="AK273" s="24">
        <f>$AB$7*SIN(AL273)</f>
        <v>0.14721542837589249</v>
      </c>
      <c r="AL273" s="24">
        <f>2*ATAN(AM273)</f>
        <v>2.6286789445752925</v>
      </c>
      <c r="AM273" s="24">
        <f>SQRT((1+$AB$7)/(1-$AB$7))*TAN(AN273/2)</f>
        <v>3.8134285635504277</v>
      </c>
      <c r="AN273" s="136">
        <f>$AU273+$AB$7*SIN(AO273)</f>
        <v>2.4551580334643011</v>
      </c>
      <c r="AO273" s="136">
        <f>$AU273+$AB$7*SIN(AP273)</f>
        <v>2.4551240798140941</v>
      </c>
      <c r="AP273" s="136">
        <f>$AU273+$AB$7*SIN(AQ273)</f>
        <v>2.4552703935144025</v>
      </c>
      <c r="AQ273" s="136">
        <f>$AU273+$AB$7*SIN(AR273)</f>
        <v>2.4546397706573067</v>
      </c>
      <c r="AR273" s="136">
        <f>$AU273+$AB$7*SIN(AS273)</f>
        <v>2.4573554832501676</v>
      </c>
      <c r="AS273" s="136">
        <f>$AU273+$AB$7*SIN(AT273)</f>
        <v>2.445617046892588</v>
      </c>
      <c r="AT273" s="136">
        <f>$AU273+$AB$7*SIN(AU273)</f>
        <v>2.495581264353957</v>
      </c>
      <c r="AU273" s="136">
        <f>RADIANS($AB$9)+$AB$18*(F273-AB$15)</f>
        <v>2.2650151473545308</v>
      </c>
      <c r="AV273" s="136"/>
      <c r="AW273" s="24">
        <f t="shared" si="189"/>
        <v>24390.5</v>
      </c>
      <c r="AX273" s="136">
        <f t="shared" si="190"/>
        <v>-2.3774266779927732E-3</v>
      </c>
      <c r="AY273" s="136">
        <f t="shared" si="191"/>
        <v>9.0347668141286912E-4</v>
      </c>
      <c r="AZ273" s="136">
        <f t="shared" si="200"/>
        <v>9.0347668141286912E-4</v>
      </c>
      <c r="BA273" s="136"/>
      <c r="BB273" s="136">
        <f t="shared" si="192"/>
        <v>5.6521576092317539E-7</v>
      </c>
      <c r="BC273" s="24"/>
      <c r="BD273" s="203"/>
      <c r="BE273" s="24">
        <f t="shared" si="193"/>
        <v>9.3264916311002529E-3</v>
      </c>
      <c r="BF273" s="24">
        <f t="shared" si="194"/>
        <v>0.73861097542895515</v>
      </c>
      <c r="BG273" s="24">
        <f t="shared" si="195"/>
        <v>0.89240393989499567</v>
      </c>
      <c r="BH273" s="24">
        <f t="shared" si="196"/>
        <v>0.1472269602817286</v>
      </c>
      <c r="BI273" s="24">
        <f t="shared" si="197"/>
        <v>2.6286348273344</v>
      </c>
      <c r="BJ273" s="24">
        <f t="shared" si="198"/>
        <v>3.8130857520714256</v>
      </c>
      <c r="BK273" s="136">
        <f t="shared" si="206"/>
        <v>2.4551010544158065</v>
      </c>
      <c r="BL273" s="136">
        <f t="shared" si="206"/>
        <v>2.4553696050106417</v>
      </c>
      <c r="BM273" s="136">
        <f t="shared" si="206"/>
        <v>2.4542119761495678</v>
      </c>
      <c r="BN273" s="136">
        <f t="shared" si="206"/>
        <v>2.4591943156291807</v>
      </c>
      <c r="BO273" s="136">
        <f t="shared" si="206"/>
        <v>2.4376031484573719</v>
      </c>
      <c r="BP273" s="136">
        <f t="shared" si="206"/>
        <v>2.5286299248893664</v>
      </c>
      <c r="BQ273" s="136">
        <f t="shared" si="206"/>
        <v>2.0684271848571387</v>
      </c>
      <c r="BR273" s="136">
        <f t="shared" si="199"/>
        <v>-0.71457071795221072</v>
      </c>
      <c r="BS273" s="136"/>
      <c r="BT273" s="136"/>
      <c r="BU273" s="136"/>
      <c r="BV273" s="136"/>
      <c r="BW273" s="136"/>
      <c r="BX273" s="136"/>
      <c r="BY273" s="136"/>
      <c r="BZ273" s="136"/>
      <c r="CA273" s="136"/>
      <c r="CB273" s="136"/>
      <c r="CC273" s="136"/>
      <c r="CD273" s="136"/>
      <c r="CE273" s="136"/>
      <c r="CF273" s="136"/>
      <c r="CG273" s="136"/>
      <c r="CH273" s="136"/>
      <c r="CI273" s="136"/>
      <c r="CK273" s="136"/>
      <c r="CL273" s="136"/>
      <c r="CM273" s="136"/>
      <c r="CN273" s="136"/>
      <c r="CO273" s="136"/>
      <c r="CP273" s="136"/>
      <c r="CQ273" s="136"/>
      <c r="CR273" s="136"/>
      <c r="CS273" s="136"/>
      <c r="CT273" s="136"/>
      <c r="CU273" s="136"/>
      <c r="CV273" s="136"/>
      <c r="CW273" s="136"/>
      <c r="CX273" s="136"/>
      <c r="CY273" s="136"/>
      <c r="CZ273" s="136"/>
    </row>
    <row r="274" spans="1:104" s="129" customFormat="1" ht="12.95" customHeight="1" x14ac:dyDescent="0.2">
      <c r="A274" s="206" t="s">
        <v>512</v>
      </c>
      <c r="B274" s="207" t="s">
        <v>646</v>
      </c>
      <c r="C274" s="208">
        <v>45812.336000000003</v>
      </c>
      <c r="D274" s="208"/>
      <c r="E274" s="129">
        <f>(C274-C$7)/C$8</f>
        <v>24394.437401278075</v>
      </c>
      <c r="F274" s="199">
        <f>ROUND(2*E274,0)/2</f>
        <v>24394.5</v>
      </c>
      <c r="G274" s="130">
        <f>C274-(C$7+F274*C$8)</f>
        <v>-1.485754999157507E-2</v>
      </c>
      <c r="I274" s="129">
        <f>G274</f>
        <v>-1.485754999157507E-2</v>
      </c>
      <c r="O274" s="199"/>
      <c r="P274" s="199">
        <f>+D$11+D$12*F274+D$13*F274^2</f>
        <v>-1.1706176629093026E-2</v>
      </c>
      <c r="Q274" s="201">
        <f>+C274-15018.5</f>
        <v>30793.836000000003</v>
      </c>
      <c r="S274" s="131">
        <v>0.1</v>
      </c>
      <c r="U274" s="202">
        <f>+$C274-15018.5</f>
        <v>30793.836000000003</v>
      </c>
      <c r="Z274" s="24">
        <f>$F274</f>
        <v>24394.5</v>
      </c>
      <c r="AA274" s="136">
        <f>AB$3+AB$4*Z274+AB$5*Z274^2+AH274</f>
        <v>-2.380911428592496E-3</v>
      </c>
      <c r="AB274" s="136">
        <f>+$G274-AH274</f>
        <v>-2.4182815192075602E-2</v>
      </c>
      <c r="AC274" s="136">
        <f>IF(S274&gt;0,G274-AA274,-9999)</f>
        <v>-1.2476638562982574E-2</v>
      </c>
      <c r="AD274" s="136"/>
      <c r="AE274" s="136">
        <f>+(G274-AA274)^2*$S274</f>
        <v>1.5566650983130387E-5</v>
      </c>
      <c r="AF274" s="24"/>
      <c r="AG274" s="203"/>
      <c r="AH274" s="24">
        <f>$AB$6*($AB$11/AI274*AJ274+$AB$12)</f>
        <v>9.3252652005005304E-3</v>
      </c>
      <c r="AI274" s="24">
        <f>1+$AB$7*COS(AL274)</f>
        <v>0.73855742575314021</v>
      </c>
      <c r="AJ274" s="24">
        <f>SIN(AL274+RADIANS($AB$9))</f>
        <v>0.8922397028504877</v>
      </c>
      <c r="AK274" s="24">
        <f>$AB$7*SIN(AL274)</f>
        <v>0.14713184689650038</v>
      </c>
      <c r="AL274" s="24">
        <f>2*ATAN(AM274)</f>
        <v>2.6289986667977914</v>
      </c>
      <c r="AM274" s="24">
        <f>SQRT((1+$AB$7)/(1-$AB$7))*TAN(AN274/2)</f>
        <v>3.8159146784978888</v>
      </c>
      <c r="AN274" s="136">
        <f>$AU274+$AB$7*SIN(AO274)</f>
        <v>2.4555709815119737</v>
      </c>
      <c r="AO274" s="136">
        <f>$AU274+$AB$7*SIN(AP274)</f>
        <v>2.4555369702036525</v>
      </c>
      <c r="AP274" s="136">
        <f>$AU274+$AB$7*SIN(AQ274)</f>
        <v>2.4556834828038521</v>
      </c>
      <c r="AQ274" s="136">
        <f>$AU274+$AB$7*SIN(AR274)</f>
        <v>2.4550522162056185</v>
      </c>
      <c r="AR274" s="136">
        <f>$AU274+$AB$7*SIN(AS274)</f>
        <v>2.4577697823709497</v>
      </c>
      <c r="AS274" s="136">
        <f>$AU274+$AB$7*SIN(AT274)</f>
        <v>2.4460273296312165</v>
      </c>
      <c r="AT274" s="136">
        <f>$AU274+$AB$7*SIN(AU274)</f>
        <v>2.4959923567791491</v>
      </c>
      <c r="AU274" s="136">
        <f>RADIANS($AB$9)+$AB$18*(F274-AB$15)</f>
        <v>2.2655239214700447</v>
      </c>
      <c r="AV274" s="136"/>
      <c r="AW274" s="24">
        <f t="shared" si="189"/>
        <v>24394.5</v>
      </c>
      <c r="AX274" s="136">
        <f t="shared" si="190"/>
        <v>-2.380762382316411E-3</v>
      </c>
      <c r="AY274" s="136">
        <f t="shared" si="191"/>
        <v>-1.2476787609258659E-2</v>
      </c>
      <c r="AZ274" s="136">
        <f t="shared" si="200"/>
        <v>-1.2476787609258659E-2</v>
      </c>
      <c r="BA274" s="136"/>
      <c r="BB274" s="136">
        <f t="shared" si="192"/>
        <v>5.6680295210529131E-7</v>
      </c>
      <c r="BC274" s="24"/>
      <c r="BD274" s="203"/>
      <c r="BE274" s="24">
        <f t="shared" si="193"/>
        <v>9.3254142467766154E-3</v>
      </c>
      <c r="BF274" s="24">
        <f t="shared" si="194"/>
        <v>0.73856392671509319</v>
      </c>
      <c r="BG274" s="24">
        <f t="shared" si="195"/>
        <v>0.89225965328678947</v>
      </c>
      <c r="BH274" s="24">
        <f t="shared" si="196"/>
        <v>0.14714339803528004</v>
      </c>
      <c r="BI274" s="24">
        <f t="shared" si="197"/>
        <v>2.6289544839311461</v>
      </c>
      <c r="BJ274" s="24">
        <f t="shared" si="198"/>
        <v>3.8155709381558052</v>
      </c>
      <c r="BK274" s="136">
        <f t="shared" si="206"/>
        <v>2.4555139140700111</v>
      </c>
      <c r="BL274" s="136">
        <f t="shared" si="206"/>
        <v>2.4557827931342531</v>
      </c>
      <c r="BM274" s="136">
        <f t="shared" si="206"/>
        <v>2.4546241403252771</v>
      </c>
      <c r="BN274" s="136">
        <f t="shared" si="206"/>
        <v>2.459609203469681</v>
      </c>
      <c r="BO274" s="136">
        <f t="shared" si="206"/>
        <v>2.4380136347287493</v>
      </c>
      <c r="BP274" s="136">
        <f t="shared" si="206"/>
        <v>2.5290304153252374</v>
      </c>
      <c r="BQ274" s="136">
        <f t="shared" si="206"/>
        <v>2.0691828117382212</v>
      </c>
      <c r="BR274" s="136">
        <f t="shared" si="199"/>
        <v>-0.71348191476236433</v>
      </c>
      <c r="BS274" s="136"/>
      <c r="BT274" s="136"/>
      <c r="BU274" s="136"/>
      <c r="BV274" s="136"/>
      <c r="BW274" s="136"/>
      <c r="BX274" s="136"/>
      <c r="BY274" s="136"/>
      <c r="BZ274" s="136"/>
      <c r="CA274" s="136"/>
      <c r="CB274" s="136"/>
      <c r="CC274" s="136"/>
      <c r="CD274" s="136"/>
      <c r="CE274" s="136"/>
      <c r="CF274" s="136"/>
      <c r="CG274" s="136"/>
      <c r="CH274" s="136"/>
      <c r="CI274" s="136"/>
      <c r="CK274" s="136"/>
      <c r="CL274" s="136"/>
      <c r="CM274" s="136"/>
      <c r="CN274" s="136"/>
      <c r="CO274" s="136"/>
      <c r="CP274" s="136"/>
      <c r="CQ274" s="136"/>
      <c r="CR274" s="136"/>
      <c r="CS274" s="136"/>
      <c r="CT274" s="136"/>
      <c r="CU274" s="136"/>
      <c r="CV274" s="136"/>
      <c r="CW274" s="136"/>
      <c r="CX274" s="136"/>
      <c r="CY274" s="136"/>
      <c r="CZ274" s="136"/>
    </row>
    <row r="275" spans="1:104" s="129" customFormat="1" ht="12.95" customHeight="1" x14ac:dyDescent="0.2">
      <c r="A275" s="206" t="s">
        <v>513</v>
      </c>
      <c r="B275" s="207"/>
      <c r="C275" s="208">
        <v>45813.42</v>
      </c>
      <c r="D275" s="208"/>
      <c r="E275" s="129">
        <f>(C275-C$7)/C$8</f>
        <v>24399.0045751791</v>
      </c>
      <c r="F275" s="199">
        <f>ROUND(2*E275,0)/2</f>
        <v>24399</v>
      </c>
      <c r="G275" s="130">
        <f>C275-(C$7+F275*C$8)</f>
        <v>1.0859000030905008E-3</v>
      </c>
      <c r="I275" s="129">
        <f>G275</f>
        <v>1.0859000030905008E-3</v>
      </c>
      <c r="O275" s="199"/>
      <c r="P275" s="199">
        <f>+D$11+D$12*F275+D$13*F275^2</f>
        <v>-1.1708716780093026E-2</v>
      </c>
      <c r="Q275" s="201">
        <f>+C275-15018.5</f>
        <v>30794.92</v>
      </c>
      <c r="S275" s="131">
        <v>0.1</v>
      </c>
      <c r="U275" s="202">
        <f>+$C275-15018.5</f>
        <v>30794.92</v>
      </c>
      <c r="Z275" s="24">
        <f>$F275</f>
        <v>24399</v>
      </c>
      <c r="AA275" s="136">
        <f>AB$3+AB$4*Z275+AB$5*Z275^2+AH275</f>
        <v>-2.3846659620720759E-3</v>
      </c>
      <c r="AB275" s="136">
        <f>+$G275-AH275</f>
        <v>-8.2381508149304492E-3</v>
      </c>
      <c r="AC275" s="136">
        <f>IF(S275&gt;0,G275-AA275,-9999)</f>
        <v>3.4705659651625767E-3</v>
      </c>
      <c r="AD275" s="136"/>
      <c r="AE275" s="136">
        <f>+(G275-AA275)^2*$S275</f>
        <v>1.2044828118544848E-6</v>
      </c>
      <c r="AF275" s="24"/>
      <c r="AG275" s="203"/>
      <c r="AH275" s="24">
        <f>$AB$6*($AB$11/AI275*AJ275+$AB$12)</f>
        <v>9.32405081802095E-3</v>
      </c>
      <c r="AI275" s="24">
        <f>1+$AB$7*COS(AL275)</f>
        <v>0.73850452833602653</v>
      </c>
      <c r="AJ275" s="24">
        <f>SIN(AL275+RADIANS($AB$9))</f>
        <v>0.89207724589297455</v>
      </c>
      <c r="AK275" s="24">
        <f>$AB$7*SIN(AL275)</f>
        <v>0.14703781248113032</v>
      </c>
      <c r="AL275" s="24">
        <f>2*ATAN(AM275)</f>
        <v>2.629358305631079</v>
      </c>
      <c r="AM275" s="24">
        <f>SQRT((1+$AB$7)/(1-$AB$7))*TAN(AN275/2)</f>
        <v>3.8187148066830185</v>
      </c>
      <c r="AN275" s="136">
        <f>$AU275+$AB$7*SIN(AO275)</f>
        <v>2.4560355166412293</v>
      </c>
      <c r="AO275" s="136">
        <f>$AU275+$AB$7*SIN(AP275)</f>
        <v>2.4560014404481714</v>
      </c>
      <c r="AP275" s="136">
        <f>$AU275+$AB$7*SIN(AQ275)</f>
        <v>2.4561481767670532</v>
      </c>
      <c r="AQ275" s="136">
        <f>$AU275+$AB$7*SIN(AR275)</f>
        <v>2.4555161865236275</v>
      </c>
      <c r="AR275" s="136">
        <f>$AU275+$AB$7*SIN(AS275)</f>
        <v>2.4582358346634843</v>
      </c>
      <c r="AS275" s="136">
        <f>$AU275+$AB$7*SIN(AT275)</f>
        <v>2.4464888783433256</v>
      </c>
      <c r="AT275" s="136">
        <f>$AU275+$AB$7*SIN(AU275)</f>
        <v>2.4964547644499842</v>
      </c>
      <c r="AU275" s="136">
        <f>RADIANS($AB$9)+$AB$18*(F275-AB$15)</f>
        <v>2.2660962923499977</v>
      </c>
      <c r="AV275" s="136"/>
      <c r="AW275" s="24">
        <f t="shared" si="189"/>
        <v>24399</v>
      </c>
      <c r="AX275" s="136">
        <f t="shared" si="190"/>
        <v>-2.384516408686671E-3</v>
      </c>
      <c r="AY275" s="136">
        <f t="shared" si="191"/>
        <v>3.4704164117771719E-3</v>
      </c>
      <c r="AZ275" s="136">
        <f t="shared" si="200"/>
        <v>3.4704164117771719E-3</v>
      </c>
      <c r="BA275" s="136"/>
      <c r="BB275" s="136">
        <f t="shared" si="192"/>
        <v>5.6859185032959802E-7</v>
      </c>
      <c r="BC275" s="24"/>
      <c r="BD275" s="203"/>
      <c r="BE275" s="24">
        <f t="shared" si="193"/>
        <v>9.3242003714063548E-3</v>
      </c>
      <c r="BF275" s="24">
        <f t="shared" si="194"/>
        <v>0.73851103598940915</v>
      </c>
      <c r="BG275" s="24">
        <f t="shared" si="195"/>
        <v>0.89209724383285538</v>
      </c>
      <c r="BH275" s="24">
        <f t="shared" si="196"/>
        <v>0.14704938524410074</v>
      </c>
      <c r="BI275" s="24">
        <f t="shared" si="197"/>
        <v>2.6293140490062958</v>
      </c>
      <c r="BJ275" s="24">
        <f t="shared" si="198"/>
        <v>3.8183700195585586</v>
      </c>
      <c r="BK275" s="136">
        <f t="shared" si="206"/>
        <v>2.4559783498376757</v>
      </c>
      <c r="BL275" s="136">
        <f t="shared" si="206"/>
        <v>2.4562475977964935</v>
      </c>
      <c r="BM275" s="136">
        <f t="shared" si="206"/>
        <v>2.4550877963377111</v>
      </c>
      <c r="BN275" s="136">
        <f t="shared" si="206"/>
        <v>2.4600759084180881</v>
      </c>
      <c r="BO275" s="136">
        <f t="shared" si="206"/>
        <v>2.4384754526818111</v>
      </c>
      <c r="BP275" s="136">
        <f t="shared" si="206"/>
        <v>2.5294807472701506</v>
      </c>
      <c r="BQ275" s="136">
        <f t="shared" si="206"/>
        <v>2.0700331701868278</v>
      </c>
      <c r="BR275" s="136">
        <f t="shared" si="199"/>
        <v>-0.71225701117378737</v>
      </c>
      <c r="BS275" s="136"/>
      <c r="BT275" s="136"/>
      <c r="BU275" s="136"/>
      <c r="BV275" s="136"/>
      <c r="BW275" s="136"/>
      <c r="BX275" s="136"/>
      <c r="BY275" s="136"/>
      <c r="BZ275" s="136"/>
      <c r="CA275" s="136"/>
      <c r="CB275" s="136"/>
      <c r="CC275" s="136"/>
      <c r="CD275" s="136"/>
      <c r="CE275" s="136"/>
      <c r="CF275" s="136"/>
      <c r="CG275" s="136"/>
      <c r="CH275" s="136"/>
      <c r="CI275" s="136"/>
      <c r="CK275" s="136"/>
      <c r="CL275" s="136"/>
      <c r="CM275" s="136"/>
      <c r="CN275" s="136"/>
      <c r="CO275" s="136"/>
      <c r="CP275" s="136"/>
      <c r="CQ275" s="136"/>
      <c r="CR275" s="136"/>
      <c r="CS275" s="136"/>
      <c r="CT275" s="136"/>
      <c r="CU275" s="136"/>
      <c r="CV275" s="136"/>
      <c r="CW275" s="136"/>
      <c r="CX275" s="136"/>
      <c r="CY275" s="136"/>
      <c r="CZ275" s="136"/>
    </row>
    <row r="276" spans="1:104" s="129" customFormat="1" ht="12.95" customHeight="1" x14ac:dyDescent="0.2">
      <c r="A276" s="206" t="s">
        <v>512</v>
      </c>
      <c r="B276" s="207" t="s">
        <v>646</v>
      </c>
      <c r="C276" s="208">
        <v>45816.370999999999</v>
      </c>
      <c r="D276" s="208"/>
      <c r="E276" s="129">
        <f>(C276-C$7)/C$8</f>
        <v>24411.437905605289</v>
      </c>
      <c r="F276" s="199">
        <f>ROUND(2*E276,0)/2</f>
        <v>24411.5</v>
      </c>
      <c r="G276" s="130">
        <f>C276-(C$7+F276*C$8)</f>
        <v>-1.4737849996890873E-2</v>
      </c>
      <c r="I276" s="129">
        <f>G276</f>
        <v>-1.4737849996890873E-2</v>
      </c>
      <c r="O276" s="199"/>
      <c r="P276" s="199">
        <f>+D$11+D$12*F276+D$13*F276^2</f>
        <v>-1.1715770205093026E-2</v>
      </c>
      <c r="Q276" s="201">
        <f>+C276-15018.5</f>
        <v>30797.870999999999</v>
      </c>
      <c r="S276" s="131">
        <v>0.1</v>
      </c>
      <c r="U276" s="202">
        <f>+$C276-15018.5</f>
        <v>30797.870999999999</v>
      </c>
      <c r="Z276" s="24">
        <f>$F276</f>
        <v>24411.5</v>
      </c>
      <c r="AA276" s="136">
        <f>AB$3+AB$4*Z276+AB$5*Z276^2+AH276</f>
        <v>-2.3951027697404568E-3</v>
      </c>
      <c r="AB276" s="136">
        <f>+$G276-AH276</f>
        <v>-2.4058517432243444E-2</v>
      </c>
      <c r="AC276" s="136">
        <f>IF(S276&gt;0,G276-AA276,-9999)</f>
        <v>-1.2342747227150416E-2</v>
      </c>
      <c r="AD276" s="136"/>
      <c r="AE276" s="136">
        <f>+(G276-AA276)^2*$S276</f>
        <v>1.5234340911332928E-5</v>
      </c>
      <c r="AF276" s="24"/>
      <c r="AG276" s="203"/>
      <c r="AH276" s="24">
        <f>$AB$6*($AB$11/AI276*AJ276+$AB$12)</f>
        <v>9.3206674353525695E-3</v>
      </c>
      <c r="AI276" s="24">
        <f>1+$AB$7*COS(AL276)</f>
        <v>0.73835780817950658</v>
      </c>
      <c r="AJ276" s="24">
        <f>SIN(AL276+RADIANS($AB$9))</f>
        <v>0.89162549349107034</v>
      </c>
      <c r="AK276" s="24">
        <f>$AB$7*SIN(AL276)</f>
        <v>0.14677657667137534</v>
      </c>
      <c r="AL276" s="24">
        <f>2*ATAN(AM276)</f>
        <v>2.6303570323765428</v>
      </c>
      <c r="AM276" s="24">
        <f>SQRT((1+$AB$7)/(1-$AB$7))*TAN(AN276/2)</f>
        <v>3.8265110452737909</v>
      </c>
      <c r="AN276" s="136">
        <f>$AU276+$AB$7*SIN(AO276)</f>
        <v>2.4573257176323859</v>
      </c>
      <c r="AO276" s="136">
        <f>$AU276+$AB$7*SIN(AP276)</f>
        <v>2.4572914610987575</v>
      </c>
      <c r="AP276" s="136">
        <f>$AU276+$AB$7*SIN(AQ276)</f>
        <v>2.4574388186073337</v>
      </c>
      <c r="AQ276" s="136">
        <f>$AU276+$AB$7*SIN(AR276)</f>
        <v>2.4568048213953761</v>
      </c>
      <c r="AR276" s="136">
        <f>$AU276+$AB$7*SIN(AS276)</f>
        <v>2.4595302344285681</v>
      </c>
      <c r="AS276" s="136">
        <f>$AU276+$AB$7*SIN(AT276)</f>
        <v>2.447770850771497</v>
      </c>
      <c r="AT276" s="136">
        <f>$AU276+$AB$7*SIN(AU276)</f>
        <v>2.4977388343436173</v>
      </c>
      <c r="AU276" s="136">
        <f>RADIANS($AB$9)+$AB$18*(F276-AB$15)</f>
        <v>2.2676862114609779</v>
      </c>
      <c r="AV276" s="136"/>
      <c r="AW276" s="24">
        <f t="shared" si="189"/>
        <v>24411.5</v>
      </c>
      <c r="AX276" s="136">
        <f t="shared" si="190"/>
        <v>-2.3949518046717209E-3</v>
      </c>
      <c r="AY276" s="136">
        <f t="shared" si="191"/>
        <v>-1.2342898192219152E-2</v>
      </c>
      <c r="AZ276" s="136">
        <f t="shared" si="200"/>
        <v>-1.2342898192219152E-2</v>
      </c>
      <c r="BA276" s="136"/>
      <c r="BB276" s="136">
        <f t="shared" si="192"/>
        <v>5.7357941467003331E-7</v>
      </c>
      <c r="BC276" s="24"/>
      <c r="BD276" s="203"/>
      <c r="BE276" s="24">
        <f t="shared" si="193"/>
        <v>9.3208184004213053E-3</v>
      </c>
      <c r="BF276" s="24">
        <f t="shared" si="194"/>
        <v>0.73836433428741155</v>
      </c>
      <c r="BG276" s="24">
        <f t="shared" si="195"/>
        <v>0.89164562342822629</v>
      </c>
      <c r="BH276" s="24">
        <f t="shared" si="196"/>
        <v>0.14678820942817819</v>
      </c>
      <c r="BI276" s="24">
        <f t="shared" si="197"/>
        <v>2.6303125712680382</v>
      </c>
      <c r="BJ276" s="24">
        <f t="shared" si="198"/>
        <v>3.8261633403695825</v>
      </c>
      <c r="BK276" s="136">
        <f t="shared" si="206"/>
        <v>2.4572682752833832</v>
      </c>
      <c r="BL276" s="136">
        <f t="shared" si="206"/>
        <v>2.457538544393731</v>
      </c>
      <c r="BM276" s="136">
        <f t="shared" si="206"/>
        <v>2.4563755706438495</v>
      </c>
      <c r="BN276" s="136">
        <f t="shared" si="206"/>
        <v>2.4613720672878783</v>
      </c>
      <c r="BO276" s="136">
        <f t="shared" si="206"/>
        <v>2.4397583971521262</v>
      </c>
      <c r="BP276" s="136">
        <f t="shared" si="206"/>
        <v>2.5307304478502797</v>
      </c>
      <c r="BQ276" s="136">
        <f t="shared" si="206"/>
        <v>2.0723968191791897</v>
      </c>
      <c r="BR276" s="136">
        <f t="shared" si="199"/>
        <v>-0.70885450120551763</v>
      </c>
      <c r="BS276" s="136"/>
      <c r="BT276" s="136"/>
      <c r="BU276" s="136"/>
      <c r="BV276" s="136"/>
      <c r="BW276" s="136"/>
      <c r="BX276" s="136"/>
      <c r="BY276" s="136"/>
      <c r="BZ276" s="136"/>
      <c r="CA276" s="136"/>
      <c r="CB276" s="136"/>
      <c r="CC276" s="136"/>
      <c r="CD276" s="136"/>
      <c r="CE276" s="136"/>
      <c r="CF276" s="136"/>
      <c r="CG276" s="136"/>
      <c r="CH276" s="136"/>
      <c r="CI276" s="136"/>
      <c r="CK276" s="136"/>
      <c r="CL276" s="136"/>
      <c r="CM276" s="136"/>
      <c r="CN276" s="136"/>
      <c r="CO276" s="136"/>
      <c r="CP276" s="136"/>
      <c r="CQ276" s="136"/>
      <c r="CR276" s="136"/>
      <c r="CS276" s="136"/>
      <c r="CT276" s="136"/>
      <c r="CU276" s="136"/>
      <c r="CV276" s="136"/>
      <c r="CW276" s="136"/>
      <c r="CX276" s="136"/>
      <c r="CY276" s="136"/>
      <c r="CZ276" s="136"/>
    </row>
    <row r="277" spans="1:104" s="129" customFormat="1" ht="12.95" customHeight="1" x14ac:dyDescent="0.2">
      <c r="A277" s="206" t="s">
        <v>515</v>
      </c>
      <c r="B277" s="207" t="s">
        <v>646</v>
      </c>
      <c r="C277" s="208">
        <v>45816.623</v>
      </c>
      <c r="D277" s="208"/>
      <c r="E277" s="129">
        <f>(C277-C$7)/C$8</f>
        <v>24412.499647139481</v>
      </c>
      <c r="F277" s="199">
        <f>ROUND(2*E277,0)/2</f>
        <v>24412.5</v>
      </c>
      <c r="G277" s="130">
        <f>C277-(C$7+F277*C$8)</f>
        <v>-8.3749997429549694E-5</v>
      </c>
      <c r="I277" s="129">
        <f>G277</f>
        <v>-8.3749997429549694E-5</v>
      </c>
      <c r="O277" s="199"/>
      <c r="P277" s="199">
        <f>+D$11+D$12*F277+D$13*F277^2</f>
        <v>-1.1716334317093024E-2</v>
      </c>
      <c r="Q277" s="201">
        <f>+C277-15018.5</f>
        <v>30798.123</v>
      </c>
      <c r="S277" s="131">
        <v>0.1</v>
      </c>
      <c r="U277" s="202">
        <f>+$C277-15018.5</f>
        <v>30798.123</v>
      </c>
      <c r="Z277" s="24">
        <f>$F277</f>
        <v>24412.5</v>
      </c>
      <c r="AA277" s="136">
        <f>AB$3+AB$4*Z277+AB$5*Z277^2+AH277</f>
        <v>-2.3959381935958184E-3</v>
      </c>
      <c r="AB277" s="136">
        <f>+$G277-AH277</f>
        <v>-9.4041461209267551E-3</v>
      </c>
      <c r="AC277" s="136">
        <f>IF(S277&gt;0,G277-AA277,-9999)</f>
        <v>2.3121881961662687E-3</v>
      </c>
      <c r="AD277" s="136"/>
      <c r="AE277" s="136">
        <f>+(G277-AA277)^2*$S277</f>
        <v>5.3462142544906239E-7</v>
      </c>
      <c r="AF277" s="24"/>
      <c r="AG277" s="203"/>
      <c r="AH277" s="24">
        <f>$AB$6*($AB$11/AI277*AJ277+$AB$12)</f>
        <v>9.3203961234972054E-3</v>
      </c>
      <c r="AI277" s="24">
        <f>1+$AB$7*COS(AL277)</f>
        <v>0.73834608435377924</v>
      </c>
      <c r="AJ277" s="24">
        <f>SIN(AL277+RADIANS($AB$9))</f>
        <v>0.89158932263192459</v>
      </c>
      <c r="AK277" s="24">
        <f>$AB$7*SIN(AL277)</f>
        <v>0.14675567596178496</v>
      </c>
      <c r="AL277" s="24">
        <f>2*ATAN(AM277)</f>
        <v>2.6304369133818897</v>
      </c>
      <c r="AM277" s="24">
        <f>SQRT((1+$AB$7)/(1-$AB$7))*TAN(AN277/2)</f>
        <v>3.8271358975749257</v>
      </c>
      <c r="AN277" s="136">
        <f>$AU277+$AB$7*SIN(AO277)</f>
        <v>2.4574289226457275</v>
      </c>
      <c r="AO277" s="136">
        <f>$AU277+$AB$7*SIN(AP277)</f>
        <v>2.4573946516782992</v>
      </c>
      <c r="AP277" s="136">
        <f>$AU277+$AB$7*SIN(AQ277)</f>
        <v>2.4575420588656445</v>
      </c>
      <c r="AQ277" s="136">
        <f>$AU277+$AB$7*SIN(AR277)</f>
        <v>2.4569079012981803</v>
      </c>
      <c r="AR277" s="136">
        <f>$AU277+$AB$7*SIN(AS277)</f>
        <v>2.4596337743522394</v>
      </c>
      <c r="AS277" s="136">
        <f>$AU277+$AB$7*SIN(AT277)</f>
        <v>2.4478734017623514</v>
      </c>
      <c r="AT277" s="136">
        <f>$AU277+$AB$7*SIN(AU277)</f>
        <v>2.4978415348024678</v>
      </c>
      <c r="AU277" s="136">
        <f>RADIANS($AB$9)+$AB$18*(F277-AB$15)</f>
        <v>2.2678134049898562</v>
      </c>
      <c r="AV277" s="136"/>
      <c r="AW277" s="24">
        <f t="shared" ref="AW277:AW340" si="207">$F277</f>
        <v>24412.5</v>
      </c>
      <c r="AX277" s="136">
        <f t="shared" ref="AX277:AX340" si="208">AY$3+AY$4*AW277+AY$5*AW277^2+BE277</f>
        <v>-2.3957871154007618E-3</v>
      </c>
      <c r="AY277" s="136">
        <f t="shared" ref="AY277:AY340" si="209">+$G277-AX277</f>
        <v>2.3120371179712121E-3</v>
      </c>
      <c r="AZ277" s="136">
        <f t="shared" si="200"/>
        <v>2.3120371179712121E-3</v>
      </c>
      <c r="BA277" s="136"/>
      <c r="BB277" s="136">
        <f t="shared" ref="BB277:BB340" si="210">+(AD277-AX277)^2*$S277</f>
        <v>5.7397959023203039E-7</v>
      </c>
      <c r="BC277" s="24"/>
      <c r="BD277" s="203"/>
      <c r="BE277" s="24">
        <f t="shared" ref="BE277:BE340" si="211">$AB$6*($AB$11/BF277*BG277+$AB$12)</f>
        <v>9.3205472016922621E-3</v>
      </c>
      <c r="BF277" s="24">
        <f t="shared" ref="BF277:BF340" si="212">1+$AB$7*COS(BI277)</f>
        <v>0.73835261192956803</v>
      </c>
      <c r="BG277" s="24">
        <f t="shared" ref="BG277:BG340" si="213">SIN(BI277+RADIANS($AB$9))</f>
        <v>0.891609463131385</v>
      </c>
      <c r="BH277" s="24">
        <f t="shared" ref="BH277:BH340" si="214">$AB$7*SIN(BI277)</f>
        <v>0.14676731351333222</v>
      </c>
      <c r="BI277" s="24">
        <f t="shared" ref="BI277:BI340" si="215">2*ATAN(BJ277)</f>
        <v>2.6303924359404514</v>
      </c>
      <c r="BJ277" s="24">
        <f t="shared" ref="BJ277:BJ340" si="216">SQRT((1+$AB$7)/(1-$AB$7))*TAN(BK277/2)</f>
        <v>3.8267879586105007</v>
      </c>
      <c r="BK277" s="136">
        <f t="shared" si="206"/>
        <v>2.4573714582827177</v>
      </c>
      <c r="BL277" s="136">
        <f t="shared" si="206"/>
        <v>2.4576418088573315</v>
      </c>
      <c r="BM277" s="136">
        <f t="shared" si="206"/>
        <v>2.4564785824996087</v>
      </c>
      <c r="BN277" s="136">
        <f t="shared" si="206"/>
        <v>2.4614757445095967</v>
      </c>
      <c r="BO277" s="136">
        <f t="shared" si="206"/>
        <v>2.4398610401707477</v>
      </c>
      <c r="BP277" s="136">
        <f t="shared" si="206"/>
        <v>2.5308303462746222</v>
      </c>
      <c r="BQ277" s="136">
        <f t="shared" si="206"/>
        <v>2.0725860088873396</v>
      </c>
      <c r="BR277" s="136">
        <f t="shared" ref="BR277:BR340" si="217">RADIANS($AY$9)+$AY$18*(F277-AY$15)</f>
        <v>-0.70858230040805648</v>
      </c>
      <c r="BS277" s="136"/>
      <c r="BT277" s="136"/>
      <c r="BU277" s="136"/>
      <c r="BV277" s="136"/>
      <c r="BW277" s="136"/>
      <c r="BX277" s="136"/>
      <c r="BY277" s="136"/>
      <c r="BZ277" s="136"/>
      <c r="CA277" s="136"/>
      <c r="CB277" s="136"/>
      <c r="CC277" s="136"/>
      <c r="CD277" s="136"/>
      <c r="CE277" s="136"/>
      <c r="CF277" s="136"/>
      <c r="CG277" s="136"/>
      <c r="CH277" s="136"/>
      <c r="CI277" s="136"/>
      <c r="CK277" s="136"/>
      <c r="CL277" s="136"/>
      <c r="CM277" s="136"/>
      <c r="CN277" s="136"/>
      <c r="CO277" s="136"/>
      <c r="CP277" s="136"/>
      <c r="CQ277" s="136"/>
      <c r="CR277" s="136"/>
      <c r="CS277" s="136"/>
      <c r="CT277" s="136"/>
      <c r="CU277" s="136"/>
      <c r="CV277" s="136"/>
      <c r="CW277" s="136"/>
      <c r="CX277" s="136"/>
      <c r="CY277" s="136"/>
      <c r="CZ277" s="136"/>
    </row>
    <row r="278" spans="1:104" s="129" customFormat="1" ht="12.95" customHeight="1" x14ac:dyDescent="0.2">
      <c r="A278" s="206" t="s">
        <v>516</v>
      </c>
      <c r="B278" s="207" t="s">
        <v>646</v>
      </c>
      <c r="C278" s="208">
        <v>45820.411</v>
      </c>
      <c r="D278" s="208"/>
      <c r="E278" s="129">
        <f>(C278-C$7)/C$8</f>
        <v>24428.459476232802</v>
      </c>
      <c r="F278" s="199">
        <f>ROUND(2*E278,0)/2</f>
        <v>24428.5</v>
      </c>
      <c r="G278" s="130">
        <f>C278-(C$7+F278*C$8)</f>
        <v>-9.6181499975500628E-3</v>
      </c>
      <c r="I278" s="129">
        <f>G278</f>
        <v>-9.6181499975500628E-3</v>
      </c>
      <c r="O278" s="199"/>
      <c r="P278" s="199">
        <f>+D$11+D$12*F278+D$13*F278^2</f>
        <v>-1.1725356845093026E-2</v>
      </c>
      <c r="Q278" s="201">
        <f>+C278-15018.5</f>
        <v>30801.911</v>
      </c>
      <c r="S278" s="131">
        <v>0.1</v>
      </c>
      <c r="U278" s="202">
        <f>+$C278-15018.5</f>
        <v>30801.911</v>
      </c>
      <c r="Z278" s="24">
        <f>$F278</f>
        <v>24428.5</v>
      </c>
      <c r="AA278" s="136">
        <f>AB$3+AB$4*Z278+AB$5*Z278^2+AH278</f>
        <v>-2.4093146219332003E-3</v>
      </c>
      <c r="AB278" s="136">
        <f>+$G278-AH278</f>
        <v>-1.893419222070989E-2</v>
      </c>
      <c r="AC278" s="136">
        <f>IF(S278&gt;0,G278-AA278,-9999)</f>
        <v>-7.2088353756168625E-3</v>
      </c>
      <c r="AD278" s="136"/>
      <c r="AE278" s="136">
        <f>+(G278-AA278)^2*$S278</f>
        <v>5.1967307472745119E-6</v>
      </c>
      <c r="AF278" s="24"/>
      <c r="AG278" s="203"/>
      <c r="AH278" s="24">
        <f>$AB$6*($AB$11/AI278*AJ278+$AB$12)</f>
        <v>9.3160422231598258E-3</v>
      </c>
      <c r="AI278" s="24">
        <f>1+$AB$7*COS(AL278)</f>
        <v>0.73815878071339791</v>
      </c>
      <c r="AJ278" s="24">
        <f>SIN(AL278+RADIANS($AB$9))</f>
        <v>0.89100997174409236</v>
      </c>
      <c r="AK278" s="24">
        <f>$AB$7*SIN(AL278)</f>
        <v>0.14642122756795048</v>
      </c>
      <c r="AL278" s="24">
        <f>2*ATAN(AM278)</f>
        <v>2.6317146648871614</v>
      </c>
      <c r="AM278" s="24">
        <f>SQRT((1+$AB$7)/(1-$AB$7))*TAN(AN278/2)</f>
        <v>3.8371568700710781</v>
      </c>
      <c r="AN278" s="136">
        <f>$AU278+$AB$7*SIN(AO278)</f>
        <v>2.4590799802815289</v>
      </c>
      <c r="AO278" s="136">
        <f>$AU278+$AB$7*SIN(AP278)</f>
        <v>2.4590454782454931</v>
      </c>
      <c r="AP278" s="136">
        <f>$AU278+$AB$7*SIN(AQ278)</f>
        <v>2.4591936799475715</v>
      </c>
      <c r="AQ278" s="136">
        <f>$AU278+$AB$7*SIN(AR278)</f>
        <v>2.4585569608080955</v>
      </c>
      <c r="AR278" s="136">
        <f>$AU278+$AB$7*SIN(AS278)</f>
        <v>2.4612901704915253</v>
      </c>
      <c r="AS278" s="136">
        <f>$AU278+$AB$7*SIN(AT278)</f>
        <v>2.4495140810365839</v>
      </c>
      <c r="AT278" s="136">
        <f>$AU278+$AB$7*SIN(AU278)</f>
        <v>2.499484236297925</v>
      </c>
      <c r="AU278" s="136">
        <f>RADIANS($AB$9)+$AB$18*(F278-AB$15)</f>
        <v>2.2698485014519112</v>
      </c>
      <c r="AV278" s="136"/>
      <c r="AW278" s="24">
        <f t="shared" si="207"/>
        <v>24428.5</v>
      </c>
      <c r="AX278" s="136">
        <f t="shared" si="208"/>
        <v>-2.4091617299178379E-3</v>
      </c>
      <c r="AY278" s="136">
        <f t="shared" si="209"/>
        <v>-7.2089882676322249E-3</v>
      </c>
      <c r="AZ278" s="136">
        <f t="shared" si="200"/>
        <v>-7.2089882676322249E-3</v>
      </c>
      <c r="BA278" s="136"/>
      <c r="BB278" s="136">
        <f t="shared" si="210"/>
        <v>5.8040602409007097E-7</v>
      </c>
      <c r="BC278" s="24"/>
      <c r="BD278" s="203"/>
      <c r="BE278" s="24">
        <f t="shared" si="211"/>
        <v>9.3161951151751882E-3</v>
      </c>
      <c r="BF278" s="24">
        <f t="shared" si="212"/>
        <v>0.73816533160310449</v>
      </c>
      <c r="BG278" s="24">
        <f t="shared" si="213"/>
        <v>0.89103028128454131</v>
      </c>
      <c r="BH278" s="24">
        <f t="shared" si="214"/>
        <v>0.146432941736099</v>
      </c>
      <c r="BI278" s="24">
        <f t="shared" si="215"/>
        <v>2.6316699266495527</v>
      </c>
      <c r="BJ278" s="24">
        <f t="shared" si="216"/>
        <v>3.8368051733156614</v>
      </c>
      <c r="BK278" s="136">
        <f t="shared" si="206"/>
        <v>2.459022164306969</v>
      </c>
      <c r="BL278" s="136">
        <f t="shared" si="206"/>
        <v>2.4592938136538209</v>
      </c>
      <c r="BM278" s="136">
        <f t="shared" si="206"/>
        <v>2.4581265694625474</v>
      </c>
      <c r="BN278" s="136">
        <f t="shared" si="206"/>
        <v>2.4631342679523103</v>
      </c>
      <c r="BO278" s="136">
        <f t="shared" si="206"/>
        <v>2.4415034800850113</v>
      </c>
      <c r="BP278" s="136">
        <f t="shared" si="206"/>
        <v>2.5324271564296001</v>
      </c>
      <c r="BQ278" s="136">
        <f t="shared" si="206"/>
        <v>2.0756150083359044</v>
      </c>
      <c r="BR278" s="136">
        <f t="shared" si="217"/>
        <v>-0.70422708764867092</v>
      </c>
      <c r="BS278" s="136"/>
      <c r="BT278" s="136"/>
      <c r="BU278" s="136"/>
      <c r="BV278" s="136"/>
      <c r="BW278" s="136"/>
      <c r="BX278" s="136"/>
      <c r="BY278" s="136"/>
      <c r="BZ278" s="136"/>
      <c r="CA278" s="136"/>
      <c r="CB278" s="136"/>
      <c r="CC278" s="136"/>
      <c r="CD278" s="136"/>
      <c r="CE278" s="136"/>
      <c r="CF278" s="136"/>
      <c r="CG278" s="136"/>
      <c r="CH278" s="136"/>
      <c r="CI278" s="136"/>
      <c r="CK278" s="136"/>
      <c r="CL278" s="136"/>
      <c r="CM278" s="136"/>
      <c r="CN278" s="136"/>
      <c r="CO278" s="136"/>
      <c r="CP278" s="136"/>
      <c r="CQ278" s="136"/>
      <c r="CR278" s="136"/>
      <c r="CS278" s="136"/>
      <c r="CT278" s="136"/>
      <c r="CU278" s="136"/>
      <c r="CV278" s="136"/>
      <c r="CW278" s="136"/>
      <c r="CX278" s="136"/>
      <c r="CY278" s="136"/>
      <c r="CZ278" s="136"/>
    </row>
    <row r="279" spans="1:104" s="129" customFormat="1" ht="12.95" customHeight="1" x14ac:dyDescent="0.2">
      <c r="A279" s="206" t="s">
        <v>516</v>
      </c>
      <c r="B279" s="207"/>
      <c r="C279" s="208">
        <v>45820.525999999998</v>
      </c>
      <c r="D279" s="208"/>
      <c r="E279" s="129">
        <f>(C279-C$7)/C$8</f>
        <v>24428.944001139269</v>
      </c>
      <c r="F279" s="199">
        <f>ROUND(2*E279,0)/2</f>
        <v>24429</v>
      </c>
      <c r="G279" s="130">
        <f>C279-(C$7+F279*C$8)</f>
        <v>-1.3291099996422417E-2</v>
      </c>
      <c r="I279" s="129">
        <f>G279</f>
        <v>-1.3291099996422417E-2</v>
      </c>
      <c r="O279" s="199"/>
      <c r="P279" s="199">
        <f>+D$11+D$12*F279+D$13*F279^2</f>
        <v>-1.1725638700093025E-2</v>
      </c>
      <c r="Q279" s="201">
        <f>+C279-15018.5</f>
        <v>30802.025999999998</v>
      </c>
      <c r="S279" s="131">
        <v>0.1</v>
      </c>
      <c r="U279" s="202">
        <f>+$C279-15018.5</f>
        <v>30802.025999999998</v>
      </c>
      <c r="Z279" s="24">
        <f>$F279</f>
        <v>24429</v>
      </c>
      <c r="AA279" s="136">
        <f>AB$3+AB$4*Z279+AB$5*Z279^2+AH279</f>
        <v>-2.4097329277449776E-3</v>
      </c>
      <c r="AB279" s="136">
        <f>+$G279-AH279</f>
        <v>-2.2607005768770463E-2</v>
      </c>
      <c r="AC279" s="136">
        <f>IF(S279&gt;0,G279-AA279,-9999)</f>
        <v>-1.088136706867744E-2</v>
      </c>
      <c r="AD279" s="136"/>
      <c r="AE279" s="136">
        <f>+(G279-AA279)^2*$S279</f>
        <v>1.1840414928329786E-5</v>
      </c>
      <c r="AF279" s="24"/>
      <c r="AG279" s="203"/>
      <c r="AH279" s="24">
        <f>$AB$6*($AB$11/AI279*AJ279+$AB$12)</f>
        <v>9.3159057723480477E-3</v>
      </c>
      <c r="AI279" s="24">
        <f>1+$AB$7*COS(AL279)</f>
        <v>0.73815293588989561</v>
      </c>
      <c r="AJ279" s="24">
        <f>SIN(AL279+RADIANS($AB$9))</f>
        <v>0.89099184832372147</v>
      </c>
      <c r="AK279" s="24">
        <f>$AB$7*SIN(AL279)</f>
        <v>0.14641077493449337</v>
      </c>
      <c r="AL279" s="24">
        <f>2*ATAN(AM279)</f>
        <v>2.631754584181853</v>
      </c>
      <c r="AM279" s="24">
        <f>SQRT((1+$AB$7)/(1-$AB$7))*TAN(AN279/2)</f>
        <v>3.8374707350704491</v>
      </c>
      <c r="AN279" s="136">
        <f>$AU279+$AB$7*SIN(AO279)</f>
        <v>2.4591315690885174</v>
      </c>
      <c r="AO279" s="136">
        <f>$AU279+$AB$7*SIN(AP279)</f>
        <v>2.4590970598277884</v>
      </c>
      <c r="AP279" s="136">
        <f>$AU279+$AB$7*SIN(AQ279)</f>
        <v>2.459245286347699</v>
      </c>
      <c r="AQ279" s="136">
        <f>$AU279+$AB$7*SIN(AR279)</f>
        <v>2.4586084872847822</v>
      </c>
      <c r="AR279" s="136">
        <f>$AU279+$AB$7*SIN(AS279)</f>
        <v>2.4613419255167628</v>
      </c>
      <c r="AS279" s="136">
        <f>$AU279+$AB$7*SIN(AT279)</f>
        <v>2.4495653481302457</v>
      </c>
      <c r="AT279" s="136">
        <f>$AU279+$AB$7*SIN(AU279)</f>
        <v>2.4995355553864447</v>
      </c>
      <c r="AU279" s="136">
        <f>RADIANS($AB$9)+$AB$18*(F279-AB$15)</f>
        <v>2.2699120982163503</v>
      </c>
      <c r="AV279" s="136"/>
      <c r="AW279" s="24">
        <f t="shared" si="207"/>
        <v>24429</v>
      </c>
      <c r="AX279" s="136">
        <f t="shared" si="208"/>
        <v>-2.4095799789336392E-3</v>
      </c>
      <c r="AY279" s="136">
        <f t="shared" si="209"/>
        <v>-1.0881520017488778E-2</v>
      </c>
      <c r="AZ279" s="136">
        <f t="shared" si="200"/>
        <v>-1.0881520017488778E-2</v>
      </c>
      <c r="BA279" s="136"/>
      <c r="BB279" s="136">
        <f t="shared" si="210"/>
        <v>5.8060756748778385E-7</v>
      </c>
      <c r="BC279" s="24"/>
      <c r="BD279" s="203"/>
      <c r="BE279" s="24">
        <f t="shared" si="211"/>
        <v>9.316058721159386E-3</v>
      </c>
      <c r="BF279" s="24">
        <f t="shared" si="212"/>
        <v>0.73815948750291338</v>
      </c>
      <c r="BG279" s="24">
        <f t="shared" si="213"/>
        <v>0.89101216314791754</v>
      </c>
      <c r="BH279" s="24">
        <f t="shared" si="214"/>
        <v>0.1464224914938379</v>
      </c>
      <c r="BI279" s="24">
        <f t="shared" si="215"/>
        <v>2.6317098378106731</v>
      </c>
      <c r="BJ279" s="24">
        <f t="shared" si="216"/>
        <v>3.8371189204954304</v>
      </c>
      <c r="BK279" s="136">
        <f t="shared" si="206"/>
        <v>2.4590737421449571</v>
      </c>
      <c r="BL279" s="136">
        <f t="shared" si="206"/>
        <v>2.4593454319360473</v>
      </c>
      <c r="BM279" s="136">
        <f t="shared" si="206"/>
        <v>2.458178062915894</v>
      </c>
      <c r="BN279" s="136">
        <f t="shared" si="206"/>
        <v>2.463186087342546</v>
      </c>
      <c r="BO279" s="136">
        <f t="shared" si="206"/>
        <v>2.4415548109541101</v>
      </c>
      <c r="BP279" s="136">
        <f t="shared" si="206"/>
        <v>2.5324770092780238</v>
      </c>
      <c r="BQ279" s="136">
        <f t="shared" si="206"/>
        <v>2.0757097240313622</v>
      </c>
      <c r="BR279" s="136">
        <f t="shared" si="217"/>
        <v>-0.70409098724994035</v>
      </c>
      <c r="BS279" s="136"/>
      <c r="BT279" s="136"/>
      <c r="BU279" s="136"/>
      <c r="BV279" s="136"/>
      <c r="BW279" s="136"/>
      <c r="BX279" s="136"/>
      <c r="BY279" s="136"/>
      <c r="BZ279" s="136"/>
      <c r="CA279" s="136"/>
      <c r="CB279" s="136"/>
      <c r="CC279" s="136"/>
      <c r="CD279" s="136"/>
      <c r="CE279" s="136"/>
      <c r="CF279" s="136"/>
      <c r="CG279" s="136"/>
      <c r="CH279" s="136"/>
      <c r="CI279" s="136"/>
      <c r="CK279" s="136"/>
      <c r="CL279" s="136"/>
      <c r="CM279" s="136"/>
      <c r="CN279" s="136"/>
      <c r="CO279" s="136"/>
      <c r="CP279" s="136"/>
      <c r="CQ279" s="136"/>
      <c r="CR279" s="136"/>
      <c r="CS279" s="136"/>
      <c r="CT279" s="136"/>
      <c r="CU279" s="136"/>
      <c r="CV279" s="136"/>
      <c r="CW279" s="136"/>
      <c r="CX279" s="136"/>
      <c r="CY279" s="136"/>
      <c r="CZ279" s="136"/>
    </row>
    <row r="280" spans="1:104" s="129" customFormat="1" ht="12.95" customHeight="1" x14ac:dyDescent="0.2">
      <c r="A280" s="206" t="s">
        <v>515</v>
      </c>
      <c r="B280" s="207"/>
      <c r="C280" s="208">
        <v>45837.625</v>
      </c>
      <c r="D280" s="208"/>
      <c r="E280" s="129">
        <f>(C280-C$7)/C$8</f>
        <v>24500.986534842199</v>
      </c>
      <c r="F280" s="199">
        <f>ROUND(2*E280,0)/2</f>
        <v>24501</v>
      </c>
      <c r="G280" s="130">
        <f>C280-(C$7+F280*C$8)</f>
        <v>-3.1958999970811419E-3</v>
      </c>
      <c r="I280" s="129">
        <f>G280</f>
        <v>-3.1958999970811419E-3</v>
      </c>
      <c r="O280" s="199"/>
      <c r="P280" s="199">
        <f>+D$11+D$12*F280+D$13*F280^2</f>
        <v>-1.1766163180093027E-2</v>
      </c>
      <c r="Q280" s="201">
        <f>+C280-15018.5</f>
        <v>30819.125</v>
      </c>
      <c r="S280" s="131">
        <v>0.1</v>
      </c>
      <c r="U280" s="202">
        <f>+$C280-15018.5</f>
        <v>30819.125</v>
      </c>
      <c r="Z280" s="24">
        <f>$F280</f>
        <v>24501</v>
      </c>
      <c r="AA280" s="136">
        <f>AB$3+AB$4*Z280+AB$5*Z280^2+AH280</f>
        <v>-2.4701534626248457E-3</v>
      </c>
      <c r="AB280" s="136">
        <f>+$G280-AH280</f>
        <v>-1.2491909714549323E-2</v>
      </c>
      <c r="AC280" s="136">
        <f>IF(S280&gt;0,G280-AA280,-9999)</f>
        <v>-7.2574653445629626E-4</v>
      </c>
      <c r="AD280" s="136"/>
      <c r="AE280" s="136">
        <f>+(G280-AA280)^2*$S280</f>
        <v>5.2670803227532408E-8</v>
      </c>
      <c r="AF280" s="24"/>
      <c r="AG280" s="203"/>
      <c r="AH280" s="24">
        <f>$AB$6*($AB$11/AI280*AJ280+$AB$12)</f>
        <v>9.2960097174681813E-3</v>
      </c>
      <c r="AI280" s="24">
        <f>1+$AB$7*COS(AL280)</f>
        <v>0.73731659401067473</v>
      </c>
      <c r="AJ280" s="24">
        <f>SIN(AL280+RADIANS($AB$9))</f>
        <v>0.88837028293109732</v>
      </c>
      <c r="AK280" s="24">
        <f>$AB$7*SIN(AL280)</f>
        <v>0.14490489369875434</v>
      </c>
      <c r="AL280" s="24">
        <f>2*ATAN(AM280)</f>
        <v>2.6374963939884251</v>
      </c>
      <c r="AM280" s="24">
        <f>SQRT((1+$AB$7)/(1-$AB$7))*TAN(AN280/2)</f>
        <v>3.8831221750115565</v>
      </c>
      <c r="AN280" s="136">
        <f>$AU280+$AB$7*SIN(AO280)</f>
        <v>2.4665561119704624</v>
      </c>
      <c r="AO280" s="136">
        <f>$AU280+$AB$7*SIN(AP280)</f>
        <v>2.4665205601974844</v>
      </c>
      <c r="AP280" s="136">
        <f>$AU280+$AB$7*SIN(AQ280)</f>
        <v>2.4666723528120427</v>
      </c>
      <c r="AQ280" s="136">
        <f>$AU280+$AB$7*SIN(AR280)</f>
        <v>2.4660241269817567</v>
      </c>
      <c r="AR280" s="136">
        <f>$AU280+$AB$7*SIN(AS280)</f>
        <v>2.4687900131267528</v>
      </c>
      <c r="AS280" s="136">
        <f>$AU280+$AB$7*SIN(AT280)</f>
        <v>2.4569452225213722</v>
      </c>
      <c r="AT280" s="136">
        <f>$AU280+$AB$7*SIN(AU280)</f>
        <v>2.5069158330428731</v>
      </c>
      <c r="AU280" s="136">
        <f>RADIANS($AB$9)+$AB$18*(F280-AB$15)</f>
        <v>2.2790700322955968</v>
      </c>
      <c r="AV280" s="136"/>
      <c r="AW280" s="24">
        <f t="shared" si="207"/>
        <v>24501</v>
      </c>
      <c r="AX280" s="136">
        <f t="shared" si="208"/>
        <v>-2.4699922667209221E-3</v>
      </c>
      <c r="AY280" s="136">
        <f t="shared" si="209"/>
        <v>-7.2590773036021981E-4</v>
      </c>
      <c r="AZ280" s="136">
        <f t="shared" si="200"/>
        <v>-7.2590773036021981E-4</v>
      </c>
      <c r="BA280" s="136"/>
      <c r="BB280" s="136">
        <f t="shared" si="210"/>
        <v>6.1008617976611593E-7</v>
      </c>
      <c r="BC280" s="24"/>
      <c r="BD280" s="203"/>
      <c r="BE280" s="24">
        <f t="shared" si="211"/>
        <v>9.2961709133721048E-3</v>
      </c>
      <c r="BF280" s="24">
        <f t="shared" si="212"/>
        <v>0.73732324637973856</v>
      </c>
      <c r="BG280" s="24">
        <f t="shared" si="213"/>
        <v>0.88839135899051536</v>
      </c>
      <c r="BH280" s="24">
        <f t="shared" si="214"/>
        <v>0.14491695245043107</v>
      </c>
      <c r="BI280" s="24">
        <f t="shared" si="215"/>
        <v>2.6374504873795814</v>
      </c>
      <c r="BJ280" s="24">
        <f t="shared" si="216"/>
        <v>3.8827531500341572</v>
      </c>
      <c r="BK280" s="136">
        <f t="shared" si="206"/>
        <v>2.4664967183306277</v>
      </c>
      <c r="BL280" s="136">
        <f t="shared" si="206"/>
        <v>2.4667741382307113</v>
      </c>
      <c r="BM280" s="136">
        <f t="shared" si="206"/>
        <v>2.4655892667385455</v>
      </c>
      <c r="BN280" s="136">
        <f t="shared" si="206"/>
        <v>2.4706420864657317</v>
      </c>
      <c r="BO280" s="136">
        <f t="shared" si="206"/>
        <v>2.4489494533694378</v>
      </c>
      <c r="BP280" s="136">
        <f t="shared" si="206"/>
        <v>2.5396257485449381</v>
      </c>
      <c r="BQ280" s="136">
        <f t="shared" si="206"/>
        <v>2.0893860516440945</v>
      </c>
      <c r="BR280" s="136">
        <f t="shared" si="217"/>
        <v>-0.68449252983270714</v>
      </c>
      <c r="BS280" s="136"/>
      <c r="BT280" s="136"/>
      <c r="BU280" s="136"/>
      <c r="BV280" s="136"/>
      <c r="BW280" s="136"/>
      <c r="BX280" s="136"/>
      <c r="BY280" s="136"/>
      <c r="BZ280" s="136"/>
      <c r="CA280" s="136"/>
      <c r="CB280" s="136"/>
      <c r="CC280" s="136"/>
      <c r="CD280" s="136"/>
      <c r="CE280" s="136"/>
      <c r="CF280" s="136"/>
      <c r="CG280" s="136"/>
      <c r="CH280" s="136"/>
      <c r="CI280" s="136"/>
      <c r="CK280" s="136"/>
      <c r="CL280" s="136"/>
      <c r="CM280" s="136"/>
      <c r="CN280" s="136"/>
      <c r="CO280" s="136"/>
      <c r="CP280" s="136"/>
      <c r="CQ280" s="136"/>
      <c r="CR280" s="136"/>
      <c r="CS280" s="136"/>
      <c r="CT280" s="136"/>
      <c r="CU280" s="136"/>
      <c r="CV280" s="136"/>
      <c r="CW280" s="136"/>
      <c r="CX280" s="136"/>
      <c r="CY280" s="136"/>
      <c r="CZ280" s="136"/>
    </row>
    <row r="281" spans="1:104" s="129" customFormat="1" ht="12.95" customHeight="1" x14ac:dyDescent="0.2">
      <c r="A281" s="206" t="s">
        <v>517</v>
      </c>
      <c r="B281" s="207"/>
      <c r="C281" s="208">
        <v>46112.464999999997</v>
      </c>
      <c r="D281" s="208"/>
      <c r="E281" s="129">
        <f>(C281-C$7)/C$8</f>
        <v>25658.958928719643</v>
      </c>
      <c r="F281" s="199">
        <f>ROUND(2*E281,0)/2</f>
        <v>25659</v>
      </c>
      <c r="G281" s="130">
        <f>C281-(C$7+F281*C$8)</f>
        <v>-9.7480999975232407E-3</v>
      </c>
      <c r="I281" s="129">
        <f>G281</f>
        <v>-9.7480999975232407E-3</v>
      </c>
      <c r="O281" s="199"/>
      <c r="P281" s="199">
        <f>+D$11+D$12*F281+D$13*F281^2</f>
        <v>-1.2400839820093025E-2</v>
      </c>
      <c r="Q281" s="201">
        <f>+C281-15018.5</f>
        <v>31093.964999999997</v>
      </c>
      <c r="S281" s="131">
        <v>0.1</v>
      </c>
      <c r="U281" s="202">
        <f>+$C281-15018.5</f>
        <v>31093.964999999997</v>
      </c>
      <c r="Z281" s="24">
        <f>$F281</f>
        <v>25659</v>
      </c>
      <c r="AA281" s="136">
        <f>AB$3+AB$4*Z281+AB$5*Z281^2+AH281</f>
        <v>-3.4902853672739795E-3</v>
      </c>
      <c r="AB281" s="136">
        <f>+$G281-AH281</f>
        <v>-1.8658654450342288E-2</v>
      </c>
      <c r="AC281" s="136">
        <f>IF(S281&gt;0,G281-AA281,-9999)</f>
        <v>-6.2578146302492612E-3</v>
      </c>
      <c r="AD281" s="136"/>
      <c r="AE281" s="136">
        <f>+(G281-AA281)^2*$S281</f>
        <v>3.9160243946561698E-6</v>
      </c>
      <c r="AF281" s="24"/>
      <c r="AG281" s="203"/>
      <c r="AH281" s="24">
        <f>$AB$6*($AB$11/AI281*AJ281+$AB$12)</f>
        <v>8.9105544528190455E-3</v>
      </c>
      <c r="AI281" s="24">
        <f>1+$AB$7*COS(AL281)</f>
        <v>0.72527260835728624</v>
      </c>
      <c r="AJ281" s="24">
        <f>SIN(AL281+RADIANS($AB$9))</f>
        <v>0.84313795676853265</v>
      </c>
      <c r="AK281" s="24">
        <f>$AB$7*SIN(AL281)</f>
        <v>0.12051912827925261</v>
      </c>
      <c r="AL281" s="24">
        <f>2*ATAN(AM281)</f>
        <v>2.7281869765696203</v>
      </c>
      <c r="AM281" s="24">
        <f>SQRT((1+$AB$7)/(1-$AB$7))*TAN(AN281/2)</f>
        <v>4.7687649242784387</v>
      </c>
      <c r="AN281" s="136">
        <f>$AU281+$AB$7*SIN(AO281)</f>
        <v>2.5848901882107045</v>
      </c>
      <c r="AO281" s="136">
        <f>$AU281+$AB$7*SIN(AP281)</f>
        <v>2.5848383190572615</v>
      </c>
      <c r="AP281" s="136">
        <f>$AU281+$AB$7*SIN(AQ281)</f>
        <v>2.5850419602526191</v>
      </c>
      <c r="AQ281" s="136">
        <f>$AU281+$AB$7*SIN(AR281)</f>
        <v>2.5842423051879626</v>
      </c>
      <c r="AR281" s="136">
        <f>$AU281+$AB$7*SIN(AS281)</f>
        <v>2.5873800972714776</v>
      </c>
      <c r="AS281" s="136">
        <f>$AU281+$AB$7*SIN(AT281)</f>
        <v>2.5750320930982706</v>
      </c>
      <c r="AT281" s="136">
        <f>$AU281+$AB$7*SIN(AU281)</f>
        <v>2.6230980295469579</v>
      </c>
      <c r="AU281" s="136">
        <f>RADIANS($AB$9)+$AB$18*(F281-AB$15)</f>
        <v>2.4263601387368126</v>
      </c>
      <c r="AV281" s="136"/>
      <c r="AW281" s="24">
        <f t="shared" si="207"/>
        <v>25659</v>
      </c>
      <c r="AX281" s="136">
        <f t="shared" si="208"/>
        <v>-3.4899916556906056E-3</v>
      </c>
      <c r="AY281" s="136">
        <f t="shared" si="209"/>
        <v>-6.2581083418326352E-3</v>
      </c>
      <c r="AZ281" s="136">
        <f t="shared" si="200"/>
        <v>-6.2581083418326352E-3</v>
      </c>
      <c r="BA281" s="136"/>
      <c r="BB281" s="136">
        <f t="shared" si="210"/>
        <v>1.2180041756790056E-6</v>
      </c>
      <c r="BC281" s="24"/>
      <c r="BD281" s="203"/>
      <c r="BE281" s="24">
        <f t="shared" si="211"/>
        <v>8.9108481644024195E-3</v>
      </c>
      <c r="BF281" s="24">
        <f t="shared" si="212"/>
        <v>0.72527970527313423</v>
      </c>
      <c r="BG281" s="24">
        <f t="shared" si="213"/>
        <v>0.84316961614330688</v>
      </c>
      <c r="BH281" s="24">
        <f t="shared" si="214"/>
        <v>0.12053530464218355</v>
      </c>
      <c r="BI281" s="24">
        <f t="shared" si="215"/>
        <v>2.7281280943017445</v>
      </c>
      <c r="BJ281" s="24">
        <f t="shared" si="216"/>
        <v>4.7680660569362479</v>
      </c>
      <c r="BK281" s="136">
        <f t="shared" ref="BK281:BQ290" si="218">$AU281+$AB$7*SIN(BL281)</f>
        <v>2.5848127417055715</v>
      </c>
      <c r="BL281" s="136">
        <f t="shared" si="218"/>
        <v>2.5851423688667827</v>
      </c>
      <c r="BM281" s="136">
        <f t="shared" si="218"/>
        <v>2.5838478755054743</v>
      </c>
      <c r="BN281" s="136">
        <f t="shared" si="218"/>
        <v>2.5889255686041195</v>
      </c>
      <c r="BO281" s="136">
        <f t="shared" si="218"/>
        <v>2.5689146007517252</v>
      </c>
      <c r="BP281" s="136">
        <f t="shared" si="218"/>
        <v>2.6464223115427807</v>
      </c>
      <c r="BQ281" s="136">
        <f t="shared" si="218"/>
        <v>2.3180757990689087</v>
      </c>
      <c r="BR281" s="136">
        <f t="shared" si="217"/>
        <v>-0.36928400637220005</v>
      </c>
      <c r="BS281" s="136"/>
      <c r="BT281" s="136"/>
      <c r="BU281" s="136"/>
      <c r="BV281" s="136"/>
      <c r="BW281" s="136"/>
      <c r="BX281" s="136"/>
      <c r="BY281" s="136"/>
      <c r="BZ281" s="136"/>
      <c r="CA281" s="136"/>
      <c r="CB281" s="136"/>
      <c r="CC281" s="136"/>
      <c r="CD281" s="136"/>
      <c r="CE281" s="136"/>
      <c r="CF281" s="136"/>
      <c r="CG281" s="136"/>
      <c r="CH281" s="136"/>
      <c r="CI281" s="136"/>
      <c r="CK281" s="136"/>
      <c r="CL281" s="136"/>
      <c r="CM281" s="136"/>
      <c r="CN281" s="136"/>
      <c r="CO281" s="136"/>
      <c r="CP281" s="136"/>
      <c r="CQ281" s="136"/>
      <c r="CR281" s="136"/>
      <c r="CS281" s="136"/>
      <c r="CT281" s="136"/>
      <c r="CU281" s="136"/>
      <c r="CV281" s="136"/>
      <c r="CW281" s="136"/>
      <c r="CX281" s="136"/>
      <c r="CY281" s="136"/>
      <c r="CZ281" s="136"/>
    </row>
    <row r="282" spans="1:104" s="129" customFormat="1" ht="12.95" customHeight="1" x14ac:dyDescent="0.2">
      <c r="A282" s="206" t="s">
        <v>517</v>
      </c>
      <c r="B282" s="207" t="s">
        <v>646</v>
      </c>
      <c r="C282" s="208">
        <v>46112.582999999999</v>
      </c>
      <c r="D282" s="208"/>
      <c r="E282" s="129">
        <f>(C282-C$7)/C$8</f>
        <v>25659.456093406297</v>
      </c>
      <c r="F282" s="199">
        <f>ROUND(2*E282,0)/2</f>
        <v>25659.5</v>
      </c>
      <c r="G282" s="130">
        <f>C282-(C$7+F282*C$8)</f>
        <v>-1.0421049999422394E-2</v>
      </c>
      <c r="I282" s="129">
        <f>G282</f>
        <v>-1.0421049999422394E-2</v>
      </c>
      <c r="O282" s="199"/>
      <c r="P282" s="199">
        <f>+D$11+D$12*F282+D$13*F282^2</f>
        <v>-1.2401106909093027E-2</v>
      </c>
      <c r="Q282" s="201">
        <f>+C282-15018.5</f>
        <v>31094.082999999999</v>
      </c>
      <c r="S282" s="131">
        <v>0.1</v>
      </c>
      <c r="U282" s="202">
        <f>+$C282-15018.5</f>
        <v>31094.082999999999</v>
      </c>
      <c r="Z282" s="24">
        <f>$F282</f>
        <v>25659.5</v>
      </c>
      <c r="AA282" s="136">
        <f>AB$3+AB$4*Z282+AB$5*Z282^2+AH282</f>
        <v>-3.4907447176867959E-3</v>
      </c>
      <c r="AB282" s="136">
        <f>+$G282-AH282</f>
        <v>-1.9331412190828623E-2</v>
      </c>
      <c r="AC282" s="136">
        <f>IF(S282&gt;0,G282-AA282,-9999)</f>
        <v>-6.9303052817355978E-3</v>
      </c>
      <c r="AD282" s="136"/>
      <c r="AE282" s="136">
        <f>+(G282-AA282)^2*$S282</f>
        <v>4.8029131298052326E-6</v>
      </c>
      <c r="AF282" s="24"/>
      <c r="AG282" s="203"/>
      <c r="AH282" s="24">
        <f>$AB$6*($AB$11/AI282*AJ282+$AB$12)</f>
        <v>8.9103621914062309E-3</v>
      </c>
      <c r="AI282" s="24">
        <f>1+$AB$7*COS(AL282)</f>
        <v>0.72526796402158467</v>
      </c>
      <c r="AJ282" s="24">
        <f>SIN(AL282+RADIANS($AB$9))</f>
        <v>0.84311723448194587</v>
      </c>
      <c r="AK282" s="24">
        <f>$AB$7*SIN(AL282)</f>
        <v>0.120508540805848</v>
      </c>
      <c r="AL282" s="24">
        <f>2*ATAN(AM282)</f>
        <v>2.7282255143501044</v>
      </c>
      <c r="AM282" s="24">
        <f>SQRT((1+$AB$7)/(1-$AB$7))*TAN(AN282/2)</f>
        <v>4.7692224313326417</v>
      </c>
      <c r="AN282" s="136">
        <f>$AU282+$AB$7*SIN(AO282)</f>
        <v>2.5849408764854642</v>
      </c>
      <c r="AO282" s="136">
        <f>$AU282+$AB$7*SIN(AP282)</f>
        <v>2.584889000921359</v>
      </c>
      <c r="AP282" s="136">
        <f>$AU282+$AB$7*SIN(AQ282)</f>
        <v>2.5850926608611537</v>
      </c>
      <c r="AQ282" s="136">
        <f>$AU282+$AB$7*SIN(AR282)</f>
        <v>2.584292957426098</v>
      </c>
      <c r="AR282" s="136">
        <f>$AU282+$AB$7*SIN(AS282)</f>
        <v>2.5874308405109314</v>
      </c>
      <c r="AS282" s="136">
        <f>$AU282+$AB$7*SIN(AT282)</f>
        <v>2.5750828715143661</v>
      </c>
      <c r="AT282" s="136">
        <f>$AU282+$AB$7*SIN(AU282)</f>
        <v>2.6231472223762635</v>
      </c>
      <c r="AU282" s="136">
        <f>RADIANS($AB$9)+$AB$18*(F282-AB$15)</f>
        <v>2.4264237355012517</v>
      </c>
      <c r="AV282" s="136"/>
      <c r="AW282" s="24">
        <f t="shared" si="207"/>
        <v>25659.5</v>
      </c>
      <c r="AX282" s="136">
        <f t="shared" si="208"/>
        <v>-3.4904509582950969E-3</v>
      </c>
      <c r="AY282" s="136">
        <f t="shared" si="209"/>
        <v>-6.9305990411272968E-3</v>
      </c>
      <c r="AZ282" s="136">
        <f t="shared" ref="AZ282:AZ345" si="219">+$G282-AX282</f>
        <v>-6.9305990411272968E-3</v>
      </c>
      <c r="BA282" s="136"/>
      <c r="BB282" s="136">
        <f t="shared" si="210"/>
        <v>1.2183247892263161E-6</v>
      </c>
      <c r="BC282" s="24"/>
      <c r="BD282" s="203"/>
      <c r="BE282" s="24">
        <f t="shared" si="211"/>
        <v>8.9106559507979299E-3</v>
      </c>
      <c r="BF282" s="24">
        <f t="shared" si="212"/>
        <v>0.72527506057853874</v>
      </c>
      <c r="BG282" s="24">
        <f t="shared" si="213"/>
        <v>0.84314889695000639</v>
      </c>
      <c r="BH282" s="24">
        <f t="shared" si="214"/>
        <v>0.12052471804519768</v>
      </c>
      <c r="BI282" s="24">
        <f t="shared" si="215"/>
        <v>2.7281666298875558</v>
      </c>
      <c r="BJ282" s="24">
        <f t="shared" si="216"/>
        <v>4.7685234094962583</v>
      </c>
      <c r="BK282" s="136">
        <f t="shared" si="218"/>
        <v>2.5848634265977553</v>
      </c>
      <c r="BL282" s="136">
        <f t="shared" si="218"/>
        <v>2.5851930544221822</v>
      </c>
      <c r="BM282" s="136">
        <f t="shared" si="218"/>
        <v>2.5838985993395709</v>
      </c>
      <c r="BN282" s="136">
        <f t="shared" si="218"/>
        <v>2.5889759830293553</v>
      </c>
      <c r="BO282" s="136">
        <f t="shared" si="218"/>
        <v>2.5689668825578948</v>
      </c>
      <c r="BP282" s="136">
        <f t="shared" si="218"/>
        <v>2.6464651762033933</v>
      </c>
      <c r="BQ282" s="136">
        <f t="shared" si="218"/>
        <v>2.3181774744349135</v>
      </c>
      <c r="BR282" s="136">
        <f t="shared" si="217"/>
        <v>-0.36914790597346947</v>
      </c>
      <c r="BS282" s="136"/>
      <c r="BT282" s="136"/>
      <c r="BU282" s="136"/>
      <c r="BV282" s="136"/>
      <c r="BW282" s="136"/>
      <c r="BX282" s="136"/>
      <c r="BY282" s="136"/>
      <c r="BZ282" s="136"/>
      <c r="CA282" s="136"/>
      <c r="CB282" s="136"/>
      <c r="CC282" s="136"/>
      <c r="CD282" s="136"/>
      <c r="CE282" s="136"/>
      <c r="CF282" s="136"/>
      <c r="CG282" s="136"/>
      <c r="CH282" s="136"/>
      <c r="CI282" s="136"/>
      <c r="CK282" s="136"/>
      <c r="CL282" s="136"/>
      <c r="CM282" s="136"/>
      <c r="CN282" s="136"/>
      <c r="CO282" s="136"/>
      <c r="CP282" s="136"/>
      <c r="CQ282" s="136"/>
      <c r="CR282" s="136"/>
      <c r="CS282" s="136"/>
      <c r="CT282" s="136"/>
      <c r="CU282" s="136"/>
      <c r="CV282" s="136"/>
      <c r="CW282" s="136"/>
      <c r="CX282" s="136"/>
      <c r="CY282" s="136"/>
      <c r="CZ282" s="136"/>
    </row>
    <row r="283" spans="1:104" s="129" customFormat="1" ht="12.95" customHeight="1" x14ac:dyDescent="0.2">
      <c r="A283" s="206" t="s">
        <v>518</v>
      </c>
      <c r="B283" s="207"/>
      <c r="C283" s="208">
        <v>46113.417999999998</v>
      </c>
      <c r="D283" s="208"/>
      <c r="E283" s="129">
        <f>(C283-C$7)/C$8</f>
        <v>25662.974165553314</v>
      </c>
      <c r="F283" s="199">
        <f>ROUND(2*E283,0)/2</f>
        <v>25663</v>
      </c>
      <c r="G283" s="130">
        <f>C283-(C$7+F283*C$8)</f>
        <v>-6.131699999968987E-3</v>
      </c>
      <c r="I283" s="129">
        <f>G283</f>
        <v>-6.131699999968987E-3</v>
      </c>
      <c r="O283" s="199"/>
      <c r="P283" s="199">
        <f>+D$11+D$12*F283+D$13*F283^2</f>
        <v>-1.2402976364093024E-2</v>
      </c>
      <c r="Q283" s="201">
        <f>+C283-15018.5</f>
        <v>31094.917999999998</v>
      </c>
      <c r="S283" s="131">
        <v>0.1</v>
      </c>
      <c r="U283" s="202">
        <f>+$C283-15018.5</f>
        <v>31094.917999999998</v>
      </c>
      <c r="Z283" s="24">
        <f>$F283</f>
        <v>25663</v>
      </c>
      <c r="AA283" s="136">
        <f>AB$3+AB$4*Z283+AB$5*Z283^2+AH283</f>
        <v>-3.493960609054934E-3</v>
      </c>
      <c r="AB283" s="136">
        <f>+$G283-AH283</f>
        <v>-1.5040715755007077E-2</v>
      </c>
      <c r="AC283" s="136">
        <f>IF(S283&gt;0,G283-AA283,-9999)</f>
        <v>-2.6377393909140529E-3</v>
      </c>
      <c r="AD283" s="136"/>
      <c r="AE283" s="136">
        <f>+(G283-AA283)^2*$S283</f>
        <v>6.9576690943796389E-7</v>
      </c>
      <c r="AF283" s="24"/>
      <c r="AG283" s="203"/>
      <c r="AH283" s="24">
        <f>$AB$6*($AB$11/AI283*AJ283+$AB$12)</f>
        <v>8.9090157550380904E-3</v>
      </c>
      <c r="AI283" s="24">
        <f>1+$AB$7*COS(AL283)</f>
        <v>0.72523546676092443</v>
      </c>
      <c r="AJ283" s="24">
        <f>SIN(AL283+RADIANS($AB$9))</f>
        <v>0.84297215085093746</v>
      </c>
      <c r="AK283" s="24">
        <f>$AB$7*SIN(AL283)</f>
        <v>0.1204344272785525</v>
      </c>
      <c r="AL283" s="24">
        <f>2*ATAN(AM283)</f>
        <v>2.7284952649945957</v>
      </c>
      <c r="AM283" s="24">
        <f>SQRT((1+$AB$7)/(1-$AB$7))*TAN(AN283/2)</f>
        <v>4.7724271724205911</v>
      </c>
      <c r="AN283" s="136">
        <f>$AU283+$AB$7*SIN(AO283)</f>
        <v>2.5852956853188127</v>
      </c>
      <c r="AO283" s="136">
        <f>$AU283+$AB$7*SIN(AP283)</f>
        <v>2.5852437649061759</v>
      </c>
      <c r="AP283" s="136">
        <f>$AU283+$AB$7*SIN(AQ283)</f>
        <v>2.5854475559372783</v>
      </c>
      <c r="AQ283" s="136">
        <f>$AU283+$AB$7*SIN(AR283)</f>
        <v>2.5846475144030423</v>
      </c>
      <c r="AR283" s="136">
        <f>$AU283+$AB$7*SIN(AS283)</f>
        <v>2.5877860326448205</v>
      </c>
      <c r="AS283" s="136">
        <f>$AU283+$AB$7*SIN(AT283)</f>
        <v>2.575438316161438</v>
      </c>
      <c r="AT283" s="136">
        <f>$AU283+$AB$7*SIN(AU283)</f>
        <v>2.6234915499062486</v>
      </c>
      <c r="AU283" s="136">
        <f>RADIANS($AB$9)+$AB$18*(F283-AB$15)</f>
        <v>2.426868912852326</v>
      </c>
      <c r="AV283" s="136"/>
      <c r="AW283" s="24">
        <f t="shared" si="207"/>
        <v>25663</v>
      </c>
      <c r="AX283" s="136">
        <f t="shared" si="208"/>
        <v>-3.4936665154791501E-3</v>
      </c>
      <c r="AY283" s="136">
        <f t="shared" si="209"/>
        <v>-2.6380334844898368E-3</v>
      </c>
      <c r="AZ283" s="136">
        <f t="shared" si="219"/>
        <v>-2.6380334844898368E-3</v>
      </c>
      <c r="BA283" s="136"/>
      <c r="BB283" s="136">
        <f t="shared" si="210"/>
        <v>1.2205705721380227E-6</v>
      </c>
      <c r="BC283" s="24"/>
      <c r="BD283" s="203"/>
      <c r="BE283" s="24">
        <f t="shared" si="211"/>
        <v>8.9093098486138743E-3</v>
      </c>
      <c r="BF283" s="24">
        <f t="shared" si="212"/>
        <v>0.72524256079142102</v>
      </c>
      <c r="BG283" s="24">
        <f t="shared" si="213"/>
        <v>0.84300383491671171</v>
      </c>
      <c r="BH283" s="24">
        <f t="shared" si="214"/>
        <v>0.1204506106233753</v>
      </c>
      <c r="BI283" s="24">
        <f t="shared" si="215"/>
        <v>2.7284363652758237</v>
      </c>
      <c r="BJ283" s="24">
        <f t="shared" si="216"/>
        <v>4.7717270691613969</v>
      </c>
      <c r="BK283" s="136">
        <f t="shared" si="218"/>
        <v>2.5852182118933236</v>
      </c>
      <c r="BL283" s="136">
        <f t="shared" si="218"/>
        <v>2.5855478437127446</v>
      </c>
      <c r="BM283" s="136">
        <f t="shared" si="218"/>
        <v>2.584253658955646</v>
      </c>
      <c r="BN283" s="136">
        <f t="shared" si="218"/>
        <v>2.5893288684137179</v>
      </c>
      <c r="BO283" s="136">
        <f t="shared" si="218"/>
        <v>2.5693328677044414</v>
      </c>
      <c r="BP283" s="136">
        <f t="shared" si="218"/>
        <v>2.6467651536973165</v>
      </c>
      <c r="BQ283" s="136">
        <f t="shared" si="218"/>
        <v>2.3188892580996838</v>
      </c>
      <c r="BR283" s="136">
        <f t="shared" si="217"/>
        <v>-0.36819520318235366</v>
      </c>
      <c r="BS283" s="136"/>
      <c r="BT283" s="136"/>
      <c r="BU283" s="136"/>
      <c r="BV283" s="136"/>
      <c r="BW283" s="136"/>
      <c r="BX283" s="136"/>
      <c r="BY283" s="136"/>
      <c r="BZ283" s="136"/>
      <c r="CA283" s="136"/>
      <c r="CB283" s="136"/>
      <c r="CC283" s="136"/>
      <c r="CD283" s="136"/>
      <c r="CE283" s="136"/>
      <c r="CF283" s="136"/>
      <c r="CG283" s="136"/>
      <c r="CH283" s="136"/>
      <c r="CI283" s="136"/>
      <c r="CK283" s="136"/>
      <c r="CL283" s="136"/>
      <c r="CM283" s="136"/>
      <c r="CN283" s="136"/>
      <c r="CO283" s="136"/>
      <c r="CP283" s="136"/>
      <c r="CQ283" s="136"/>
      <c r="CR283" s="136"/>
      <c r="CS283" s="136"/>
      <c r="CT283" s="136"/>
      <c r="CU283" s="136"/>
      <c r="CV283" s="136"/>
      <c r="CW283" s="136"/>
      <c r="CX283" s="136"/>
      <c r="CY283" s="136"/>
      <c r="CZ283" s="136"/>
    </row>
    <row r="284" spans="1:104" s="129" customFormat="1" ht="12.95" customHeight="1" x14ac:dyDescent="0.2">
      <c r="A284" s="206" t="s">
        <v>577</v>
      </c>
      <c r="B284" s="64"/>
      <c r="C284" s="208">
        <v>46120.892</v>
      </c>
      <c r="D284" s="208"/>
      <c r="E284" s="129">
        <f>(C284-C$7)/C$8</f>
        <v>25694.464071214217</v>
      </c>
      <c r="F284" s="199">
        <f>ROUND(2*E284,0)/2</f>
        <v>25694.5</v>
      </c>
      <c r="G284" s="130">
        <f>C284-(C$7+F284*C$8)</f>
        <v>-8.5275499950512312E-3</v>
      </c>
      <c r="I284" s="129">
        <f>G284</f>
        <v>-8.5275499950512312E-3</v>
      </c>
      <c r="O284" s="199"/>
      <c r="P284" s="199">
        <f>+D$11+D$12*F284+D$13*F284^2</f>
        <v>-1.2419788229093025E-2</v>
      </c>
      <c r="Q284" s="201">
        <f>+C284-15018.5</f>
        <v>31102.392</v>
      </c>
      <c r="S284" s="131">
        <v>0.1</v>
      </c>
      <c r="U284" s="202">
        <f>+$C284-15018.5</f>
        <v>31102.392</v>
      </c>
      <c r="Z284" s="24">
        <f>$F284</f>
        <v>25694.5</v>
      </c>
      <c r="AA284" s="136">
        <f>AB$3+AB$4*Z284+AB$5*Z284^2+AH284</f>
        <v>-3.5229381192677968E-3</v>
      </c>
      <c r="AB284" s="136">
        <f>+$G284-AH284</f>
        <v>-1.7424400104876461E-2</v>
      </c>
      <c r="AC284" s="136">
        <f>IF(S284&gt;0,G284-AA284,-9999)</f>
        <v>-5.0046118757834344E-3</v>
      </c>
      <c r="AD284" s="136"/>
      <c r="AE284" s="136">
        <f>+(G284-AA284)^2*$S284</f>
        <v>2.5046140027232589E-6</v>
      </c>
      <c r="AF284" s="24"/>
      <c r="AG284" s="203"/>
      <c r="AH284" s="24">
        <f>$AB$6*($AB$11/AI284*AJ284+$AB$12)</f>
        <v>8.8968501098252283E-3</v>
      </c>
      <c r="AI284" s="24">
        <f>1+$AB$7*COS(AL284)</f>
        <v>0.72494402140504732</v>
      </c>
      <c r="AJ284" s="24">
        <f>SIN(AL284+RADIANS($AB$9))</f>
        <v>0.84166422534110408</v>
      </c>
      <c r="AK284" s="24">
        <f>$AB$7*SIN(AL284)</f>
        <v>0.11976731039466874</v>
      </c>
      <c r="AL284" s="24">
        <f>2*ATAN(AM284)</f>
        <v>2.7309219353066432</v>
      </c>
      <c r="AM284" s="24">
        <f>SQRT((1+$AB$7)/(1-$AB$7))*TAN(AN284/2)</f>
        <v>4.8014435383075122</v>
      </c>
      <c r="AN284" s="136">
        <f>$AU284+$AB$7*SIN(AO284)</f>
        <v>2.5884882506810034</v>
      </c>
      <c r="AO284" s="136">
        <f>$AU284+$AB$7*SIN(AP284)</f>
        <v>2.5884359287137668</v>
      </c>
      <c r="AP284" s="136">
        <f>$AU284+$AB$7*SIN(AQ284)</f>
        <v>2.5886408900620719</v>
      </c>
      <c r="AQ284" s="136">
        <f>$AU284+$AB$7*SIN(AR284)</f>
        <v>2.5878378446891435</v>
      </c>
      <c r="AR284" s="136">
        <f>$AU284+$AB$7*SIN(AS284)</f>
        <v>2.5909819331301152</v>
      </c>
      <c r="AS284" s="136">
        <f>$AU284+$AB$7*SIN(AT284)</f>
        <v>2.5786369838018439</v>
      </c>
      <c r="AT284" s="136">
        <f>$AU284+$AB$7*SIN(AU284)</f>
        <v>2.6265887465513278</v>
      </c>
      <c r="AU284" s="136">
        <f>RADIANS($AB$9)+$AB$18*(F284-AB$15)</f>
        <v>2.4308755090119964</v>
      </c>
      <c r="AV284" s="136"/>
      <c r="AW284" s="24">
        <f t="shared" si="207"/>
        <v>25694.5</v>
      </c>
      <c r="AX284" s="136">
        <f t="shared" si="208"/>
        <v>-3.5226410560328155E-3</v>
      </c>
      <c r="AY284" s="136">
        <f t="shared" si="209"/>
        <v>-5.0049089390184157E-3</v>
      </c>
      <c r="AZ284" s="136">
        <f t="shared" si="219"/>
        <v>-5.0049089390184157E-3</v>
      </c>
      <c r="BA284" s="136"/>
      <c r="BB284" s="136">
        <f t="shared" si="210"/>
        <v>1.240900000964799E-6</v>
      </c>
      <c r="BC284" s="24"/>
      <c r="BD284" s="203"/>
      <c r="BE284" s="24">
        <f t="shared" si="211"/>
        <v>8.8971471730602096E-3</v>
      </c>
      <c r="BF284" s="24">
        <f t="shared" si="212"/>
        <v>0.72495109157914861</v>
      </c>
      <c r="BG284" s="24">
        <f t="shared" si="213"/>
        <v>0.84169609938364021</v>
      </c>
      <c r="BH284" s="24">
        <f t="shared" si="214"/>
        <v>0.11978354635131699</v>
      </c>
      <c r="BI284" s="24">
        <f t="shared" si="215"/>
        <v>2.7308629067212706</v>
      </c>
      <c r="BJ284" s="24">
        <f t="shared" si="216"/>
        <v>4.8007337062326716</v>
      </c>
      <c r="BK284" s="136">
        <f t="shared" si="218"/>
        <v>2.5884105765360346</v>
      </c>
      <c r="BL284" s="136">
        <f t="shared" si="218"/>
        <v>2.5887401930682223</v>
      </c>
      <c r="BM284" s="136">
        <f t="shared" si="218"/>
        <v>2.5874486288228162</v>
      </c>
      <c r="BN284" s="136">
        <f t="shared" si="218"/>
        <v>2.5925036101367622</v>
      </c>
      <c r="BO284" s="136">
        <f t="shared" si="218"/>
        <v>2.5726277191882931</v>
      </c>
      <c r="BP284" s="136">
        <f t="shared" si="218"/>
        <v>2.6494590464108052</v>
      </c>
      <c r="BQ284" s="136">
        <f t="shared" si="218"/>
        <v>2.3252996923271376</v>
      </c>
      <c r="BR284" s="136">
        <f t="shared" si="217"/>
        <v>-0.35962087806231402</v>
      </c>
      <c r="BS284" s="136"/>
      <c r="BT284" s="136"/>
      <c r="BU284" s="136"/>
      <c r="BV284" s="136"/>
      <c r="BW284" s="136"/>
      <c r="BX284" s="136"/>
      <c r="BY284" s="136"/>
      <c r="BZ284" s="136"/>
      <c r="CA284" s="136"/>
      <c r="CB284" s="136"/>
      <c r="CC284" s="136"/>
      <c r="CD284" s="136"/>
      <c r="CE284" s="136"/>
      <c r="CF284" s="136"/>
      <c r="CG284" s="136"/>
      <c r="CH284" s="136"/>
      <c r="CI284" s="136"/>
      <c r="CK284" s="136"/>
      <c r="CL284" s="136"/>
      <c r="CM284" s="136"/>
      <c r="CN284" s="136"/>
      <c r="CO284" s="136"/>
      <c r="CP284" s="136"/>
      <c r="CQ284" s="136"/>
      <c r="CR284" s="136"/>
      <c r="CS284" s="136"/>
      <c r="CT284" s="136"/>
      <c r="CU284" s="136"/>
      <c r="CV284" s="136"/>
      <c r="CW284" s="136"/>
      <c r="CX284" s="136"/>
      <c r="CY284" s="136"/>
      <c r="CZ284" s="136"/>
    </row>
    <row r="285" spans="1:104" s="129" customFormat="1" ht="12.95" customHeight="1" x14ac:dyDescent="0.2">
      <c r="A285" s="206" t="s">
        <v>518</v>
      </c>
      <c r="B285" s="207"/>
      <c r="C285" s="208">
        <v>46136.44</v>
      </c>
      <c r="D285" s="208"/>
      <c r="E285" s="129">
        <f>(C285-C$7)/C$8</f>
        <v>25759.971838569807</v>
      </c>
      <c r="F285" s="199">
        <f>ROUND(2*E285,0)/2</f>
        <v>25760</v>
      </c>
      <c r="G285" s="130">
        <f>C285-(C$7+F285*C$8)</f>
        <v>-6.6839999926742166E-3</v>
      </c>
      <c r="I285" s="129">
        <f>G285</f>
        <v>-6.6839999926742166E-3</v>
      </c>
      <c r="O285" s="199"/>
      <c r="P285" s="199">
        <f>+D$11+D$12*F285+D$13*F285^2</f>
        <v>-1.2454669992093027E-2</v>
      </c>
      <c r="Q285" s="201">
        <f>+C285-15018.5</f>
        <v>31117.940000000002</v>
      </c>
      <c r="S285" s="131">
        <v>0.1</v>
      </c>
      <c r="U285" s="202">
        <f>+$C285-15018.5</f>
        <v>31117.940000000002</v>
      </c>
      <c r="Z285" s="24">
        <f>$F285</f>
        <v>25760</v>
      </c>
      <c r="AA285" s="136">
        <f>AB$3+AB$4*Z285+AB$5*Z285^2+AH285</f>
        <v>-3.5833910003625208E-3</v>
      </c>
      <c r="AB285" s="136">
        <f>+$G285-AH285</f>
        <v>-1.5555278984404723E-2</v>
      </c>
      <c r="AC285" s="136">
        <f>IF(S285&gt;0,G285-AA285,-9999)</f>
        <v>-3.1006089923116958E-3</v>
      </c>
      <c r="AD285" s="136"/>
      <c r="AE285" s="136">
        <f>+(G285-AA285)^2*$S285</f>
        <v>9.613776123204149E-7</v>
      </c>
      <c r="AF285" s="24"/>
      <c r="AG285" s="203"/>
      <c r="AH285" s="24">
        <f>$AB$6*($AB$11/AI285*AJ285+$AB$12)</f>
        <v>8.8712789917305065E-3</v>
      </c>
      <c r="AI285" s="24">
        <f>1+$AB$7*COS(AL285)</f>
        <v>0.72434392295510674</v>
      </c>
      <c r="AJ285" s="24">
        <f>SIN(AL285+RADIANS($AB$9))</f>
        <v>0.83893209172673722</v>
      </c>
      <c r="AK285" s="24">
        <f>$AB$7*SIN(AL285)</f>
        <v>0.11837958940721105</v>
      </c>
      <c r="AL285" s="24">
        <f>2*ATAN(AM285)</f>
        <v>2.7359616581020321</v>
      </c>
      <c r="AM285" s="24">
        <f>SQRT((1+$AB$7)/(1-$AB$7))*TAN(AN285/2)</f>
        <v>4.8627983922524693</v>
      </c>
      <c r="AN285" s="136">
        <f>$AU285+$AB$7*SIN(AO285)</f>
        <v>2.5951226718101821</v>
      </c>
      <c r="AO285" s="136">
        <f>$AU285+$AB$7*SIN(AP285)</f>
        <v>2.5950695272929316</v>
      </c>
      <c r="AP285" s="136">
        <f>$AU285+$AB$7*SIN(AQ285)</f>
        <v>2.5952768661845074</v>
      </c>
      <c r="AQ285" s="136">
        <f>$AU285+$AB$7*SIN(AR285)</f>
        <v>2.5944678027302759</v>
      </c>
      <c r="AR285" s="136">
        <f>$AU285+$AB$7*SIN(AS285)</f>
        <v>2.5976226255024426</v>
      </c>
      <c r="AS285" s="136">
        <f>$AU285+$AB$7*SIN(AT285)</f>
        <v>2.5852862838111235</v>
      </c>
      <c r="AT285" s="136">
        <f>$AU285+$AB$7*SIN(AU285)</f>
        <v>2.6330189074861825</v>
      </c>
      <c r="AU285" s="136">
        <f>RADIANS($AB$9)+$AB$18*(F285-AB$15)</f>
        <v>2.439206685153533</v>
      </c>
      <c r="AV285" s="136"/>
      <c r="AW285" s="24">
        <f t="shared" si="207"/>
        <v>25760</v>
      </c>
      <c r="AX285" s="136">
        <f t="shared" si="208"/>
        <v>-3.5830879917909623E-3</v>
      </c>
      <c r="AY285" s="136">
        <f t="shared" si="209"/>
        <v>-3.1009120008832543E-3</v>
      </c>
      <c r="AZ285" s="136">
        <f t="shared" si="219"/>
        <v>-3.1009120008832543E-3</v>
      </c>
      <c r="BA285" s="136"/>
      <c r="BB285" s="136">
        <f t="shared" si="210"/>
        <v>1.2838519556916591E-6</v>
      </c>
      <c r="BC285" s="24"/>
      <c r="BD285" s="203"/>
      <c r="BE285" s="24">
        <f t="shared" si="211"/>
        <v>8.871582000302065E-3</v>
      </c>
      <c r="BF285" s="24">
        <f t="shared" si="212"/>
        <v>0.72435093708014509</v>
      </c>
      <c r="BG285" s="24">
        <f t="shared" si="213"/>
        <v>0.8389643346374428</v>
      </c>
      <c r="BH285" s="24">
        <f t="shared" si="214"/>
        <v>0.11839592100830951</v>
      </c>
      <c r="BI285" s="24">
        <f t="shared" si="215"/>
        <v>2.7359024110538557</v>
      </c>
      <c r="BJ285" s="24">
        <f t="shared" si="216"/>
        <v>4.8620683720974922</v>
      </c>
      <c r="BK285" s="136">
        <f t="shared" si="218"/>
        <v>2.5950446456041263</v>
      </c>
      <c r="BL285" s="136">
        <f t="shared" si="218"/>
        <v>2.5953739310293931</v>
      </c>
      <c r="BM285" s="136">
        <f t="shared" si="218"/>
        <v>2.5940889059901804</v>
      </c>
      <c r="BN285" s="136">
        <f t="shared" si="218"/>
        <v>2.5990980072507699</v>
      </c>
      <c r="BO285" s="136">
        <f t="shared" si="218"/>
        <v>2.5794846021896851</v>
      </c>
      <c r="BP285" s="136">
        <f t="shared" si="218"/>
        <v>2.6550268022544872</v>
      </c>
      <c r="BQ285" s="136">
        <f t="shared" si="218"/>
        <v>2.3386539710052201</v>
      </c>
      <c r="BR285" s="136">
        <f t="shared" si="217"/>
        <v>-0.34179172582858097</v>
      </c>
      <c r="BS285" s="136"/>
      <c r="BT285" s="136"/>
      <c r="BU285" s="136"/>
      <c r="BV285" s="136"/>
      <c r="BW285" s="136"/>
      <c r="BX285" s="136"/>
      <c r="BY285" s="136"/>
      <c r="BZ285" s="136"/>
      <c r="CA285" s="136"/>
      <c r="CB285" s="136"/>
      <c r="CC285" s="136"/>
      <c r="CD285" s="136"/>
      <c r="CE285" s="136"/>
      <c r="CF285" s="136"/>
      <c r="CG285" s="136"/>
      <c r="CH285" s="136"/>
      <c r="CI285" s="136"/>
      <c r="CK285" s="136"/>
      <c r="CL285" s="136"/>
      <c r="CM285" s="136"/>
      <c r="CN285" s="136"/>
      <c r="CO285" s="136"/>
      <c r="CP285" s="136"/>
      <c r="CQ285" s="136"/>
      <c r="CR285" s="136"/>
      <c r="CS285" s="136"/>
      <c r="CT285" s="136"/>
      <c r="CU285" s="136"/>
      <c r="CV285" s="136"/>
      <c r="CW285" s="136"/>
      <c r="CX285" s="136"/>
      <c r="CY285" s="136"/>
      <c r="CZ285" s="136"/>
    </row>
    <row r="286" spans="1:104" s="129" customFormat="1" ht="12.95" customHeight="1" x14ac:dyDescent="0.2">
      <c r="A286" s="206" t="s">
        <v>577</v>
      </c>
      <c r="B286" s="64"/>
      <c r="C286" s="208">
        <v>46140.714999999997</v>
      </c>
      <c r="D286" s="208"/>
      <c r="E286" s="129">
        <f>(C286-C$7)/C$8</f>
        <v>25777.983525310527</v>
      </c>
      <c r="F286" s="199">
        <f>ROUND(2*E286,0)/2</f>
        <v>25778</v>
      </c>
      <c r="G286" s="130">
        <f>C286-(C$7+F286*C$8)</f>
        <v>-3.9102000009734184E-3</v>
      </c>
      <c r="I286" s="129">
        <f>G286</f>
        <v>-3.9102000009734184E-3</v>
      </c>
      <c r="O286" s="199"/>
      <c r="P286" s="199">
        <f>+D$11+D$12*F286+D$13*F286^2</f>
        <v>-1.2464237784093024E-2</v>
      </c>
      <c r="Q286" s="201">
        <f>+C286-15018.5</f>
        <v>31122.214999999997</v>
      </c>
      <c r="S286" s="131">
        <v>0.1</v>
      </c>
      <c r="U286" s="202">
        <f>+$C286-15018.5</f>
        <v>31122.214999999997</v>
      </c>
      <c r="Z286" s="24">
        <f>$F286</f>
        <v>25778</v>
      </c>
      <c r="AA286" s="136">
        <f>AB$3+AB$4*Z286+AB$5*Z286^2+AH286</f>
        <v>-3.6000506727507028E-3</v>
      </c>
      <c r="AB286" s="136">
        <f>+$G286-AH286</f>
        <v>-1.277438711231574E-2</v>
      </c>
      <c r="AC286" s="136">
        <f>IF(S286&gt;0,G286-AA286,-9999)</f>
        <v>-3.1014932822271551E-4</v>
      </c>
      <c r="AD286" s="136"/>
      <c r="AE286" s="136">
        <f>+(G286-AA286)^2*$S286</f>
        <v>9.6192605797001725E-9</v>
      </c>
      <c r="AF286" s="24"/>
      <c r="AG286" s="203"/>
      <c r="AH286" s="24">
        <f>$AB$6*($AB$11/AI286*AJ286+$AB$12)</f>
        <v>8.8641871113423216E-3</v>
      </c>
      <c r="AI286" s="24">
        <f>1+$AB$7*COS(AL286)</f>
        <v>0.72418040808609307</v>
      </c>
      <c r="AJ286" s="24">
        <f>SIN(AL286+RADIANS($AB$9))</f>
        <v>0.83817833577368572</v>
      </c>
      <c r="AK286" s="24">
        <f>$AB$7*SIN(AL286)</f>
        <v>0.11799810471548194</v>
      </c>
      <c r="AL286" s="24">
        <f>2*ATAN(AM286)</f>
        <v>2.7373451629503958</v>
      </c>
      <c r="AM286" s="24">
        <f>SQRT((1+$AB$7)/(1-$AB$7))*TAN(AN286/2)</f>
        <v>4.8799054298569269</v>
      </c>
      <c r="AN286" s="136">
        <f>$AU286+$AB$7*SIN(AO286)</f>
        <v>2.596944911958551</v>
      </c>
      <c r="AO286" s="136">
        <f>$AU286+$AB$7*SIN(AP286)</f>
        <v>2.5968915444532832</v>
      </c>
      <c r="AP286" s="136">
        <f>$AU286+$AB$7*SIN(AQ286)</f>
        <v>2.5970995231511758</v>
      </c>
      <c r="AQ286" s="136">
        <f>$AU286+$AB$7*SIN(AR286)</f>
        <v>2.5962888605941004</v>
      </c>
      <c r="AR286" s="136">
        <f>$AU286+$AB$7*SIN(AS286)</f>
        <v>2.5994464311481815</v>
      </c>
      <c r="AS286" s="136">
        <f>$AU286+$AB$7*SIN(AT286)</f>
        <v>2.5871131309452569</v>
      </c>
      <c r="AT286" s="136">
        <f>$AU286+$AB$7*SIN(AU286)</f>
        <v>2.6347836126653927</v>
      </c>
      <c r="AU286" s="136">
        <f>RADIANS($AB$9)+$AB$18*(F286-AB$15)</f>
        <v>2.441496168673345</v>
      </c>
      <c r="AV286" s="136"/>
      <c r="AW286" s="24">
        <f t="shared" si="207"/>
        <v>25778</v>
      </c>
      <c r="AX286" s="136">
        <f t="shared" si="208"/>
        <v>-3.599746087587322E-3</v>
      </c>
      <c r="AY286" s="136">
        <f t="shared" si="209"/>
        <v>-3.1045391338609639E-4</v>
      </c>
      <c r="AZ286" s="136">
        <f t="shared" si="219"/>
        <v>-3.1045391338609639E-4</v>
      </c>
      <c r="BA286" s="136"/>
      <c r="BB286" s="136">
        <f t="shared" si="210"/>
        <v>1.2958171895100232E-6</v>
      </c>
      <c r="BC286" s="24"/>
      <c r="BD286" s="203"/>
      <c r="BE286" s="24">
        <f t="shared" si="211"/>
        <v>8.8644916965057025E-3</v>
      </c>
      <c r="BF286" s="24">
        <f t="shared" si="212"/>
        <v>0.72418740528556791</v>
      </c>
      <c r="BG286" s="24">
        <f t="shared" si="213"/>
        <v>0.83821067364974755</v>
      </c>
      <c r="BH286" s="24">
        <f t="shared" si="214"/>
        <v>0.1180144592704319</v>
      </c>
      <c r="BI286" s="24">
        <f t="shared" si="215"/>
        <v>2.737285867806488</v>
      </c>
      <c r="BJ286" s="24">
        <f t="shared" si="216"/>
        <v>4.8791698769296454</v>
      </c>
      <c r="BK286" s="136">
        <f t="shared" si="218"/>
        <v>2.5968668047792671</v>
      </c>
      <c r="BL286" s="136">
        <f t="shared" si="218"/>
        <v>2.5971959273385812</v>
      </c>
      <c r="BM286" s="136">
        <f t="shared" si="218"/>
        <v>2.595912959645184</v>
      </c>
      <c r="BN286" s="136">
        <f t="shared" si="218"/>
        <v>2.6009085457021799</v>
      </c>
      <c r="BO286" s="136">
        <f t="shared" si="218"/>
        <v>2.5813702821839901</v>
      </c>
      <c r="BP286" s="136">
        <f t="shared" si="218"/>
        <v>2.6565489244974163</v>
      </c>
      <c r="BQ286" s="136">
        <f t="shared" si="218"/>
        <v>2.3423295157092832</v>
      </c>
      <c r="BR286" s="136">
        <f t="shared" si="217"/>
        <v>-0.33689211147427223</v>
      </c>
      <c r="BS286" s="136"/>
      <c r="BT286" s="136"/>
      <c r="BU286" s="136"/>
      <c r="BV286" s="136"/>
      <c r="BW286" s="136"/>
      <c r="BX286" s="136"/>
      <c r="BY286" s="136"/>
      <c r="BZ286" s="136"/>
      <c r="CA286" s="136"/>
      <c r="CB286" s="136"/>
      <c r="CC286" s="136"/>
      <c r="CD286" s="136"/>
      <c r="CE286" s="136"/>
      <c r="CF286" s="136"/>
      <c r="CG286" s="136"/>
      <c r="CH286" s="136"/>
      <c r="CI286" s="136"/>
      <c r="CK286" s="136"/>
      <c r="CL286" s="136"/>
      <c r="CM286" s="136"/>
      <c r="CN286" s="136"/>
      <c r="CO286" s="136"/>
      <c r="CP286" s="136"/>
      <c r="CQ286" s="136"/>
      <c r="CR286" s="136"/>
      <c r="CS286" s="136"/>
      <c r="CT286" s="136"/>
      <c r="CU286" s="136"/>
      <c r="CV286" s="136"/>
      <c r="CW286" s="136"/>
      <c r="CX286" s="136"/>
      <c r="CY286" s="136"/>
      <c r="CZ286" s="136"/>
    </row>
    <row r="287" spans="1:104" s="129" customFormat="1" ht="12.95" customHeight="1" x14ac:dyDescent="0.2">
      <c r="A287" s="206" t="s">
        <v>577</v>
      </c>
      <c r="B287" s="64"/>
      <c r="C287" s="208">
        <v>46142.614999999998</v>
      </c>
      <c r="D287" s="208"/>
      <c r="E287" s="129">
        <f>(C287-C$7)/C$8</f>
        <v>25785.988719417528</v>
      </c>
      <c r="F287" s="199">
        <f>ROUND(2*E287,0)/2</f>
        <v>25786</v>
      </c>
      <c r="G287" s="130">
        <f>C287-(C$7+F287*C$8)</f>
        <v>-2.677399999811314E-3</v>
      </c>
      <c r="I287" s="129">
        <f>G287</f>
        <v>-2.677399999811314E-3</v>
      </c>
      <c r="O287" s="199"/>
      <c r="P287" s="199">
        <f>+D$11+D$12*F287+D$13*F287^2</f>
        <v>-1.2468487640093026E-2</v>
      </c>
      <c r="Q287" s="201">
        <f>+C287-15018.5</f>
        <v>31124.114999999998</v>
      </c>
      <c r="S287" s="131">
        <v>0.1</v>
      </c>
      <c r="U287" s="202">
        <f>+$C287-15018.5</f>
        <v>31124.114999999998</v>
      </c>
      <c r="Z287" s="24">
        <f>$F287</f>
        <v>25786</v>
      </c>
      <c r="AA287" s="136">
        <f>AB$3+AB$4*Z287+AB$5*Z287^2+AH287</f>
        <v>-3.6074614093337606E-3</v>
      </c>
      <c r="AB287" s="136">
        <f>+$G287-AH287</f>
        <v>-1.1538426230570579E-2</v>
      </c>
      <c r="AC287" s="136">
        <f>IF(S287&gt;0,G287-AA287,-9999)</f>
        <v>9.3006140952244659E-4</v>
      </c>
      <c r="AD287" s="136"/>
      <c r="AE287" s="136">
        <f>+(G287-AA287)^2*$S287</f>
        <v>8.6501422548288024E-8</v>
      </c>
      <c r="AF287" s="24"/>
      <c r="AG287" s="203"/>
      <c r="AH287" s="24">
        <f>$AB$6*($AB$11/AI287*AJ287+$AB$12)</f>
        <v>8.8610262307592651E-3</v>
      </c>
      <c r="AI287" s="24">
        <f>1+$AB$7*COS(AL287)</f>
        <v>0.7241079278596283</v>
      </c>
      <c r="AJ287" s="24">
        <f>SIN(AL287+RADIANS($AB$9))</f>
        <v>0.8378429274281296</v>
      </c>
      <c r="AK287" s="24">
        <f>$AB$7*SIN(AL287)</f>
        <v>0.11782853869115037</v>
      </c>
      <c r="AL287" s="24">
        <f>2*ATAN(AM287)</f>
        <v>2.7379598536667253</v>
      </c>
      <c r="AM287" s="24">
        <f>SQRT((1+$AB$7)/(1-$AB$7))*TAN(AN287/2)</f>
        <v>4.8875431923151309</v>
      </c>
      <c r="AN287" s="136">
        <f>$AU287+$AB$7*SIN(AO287)</f>
        <v>2.5977546644974945</v>
      </c>
      <c r="AO287" s="136">
        <f>$AU287+$AB$7*SIN(AP287)</f>
        <v>2.5977011983221674</v>
      </c>
      <c r="AP287" s="136">
        <f>$AU287+$AB$7*SIN(AQ287)</f>
        <v>2.5979094594658898</v>
      </c>
      <c r="AQ287" s="136">
        <f>$AU287+$AB$7*SIN(AR287)</f>
        <v>2.5970980938547585</v>
      </c>
      <c r="AR287" s="136">
        <f>$AU287+$AB$7*SIN(AS287)</f>
        <v>2.600256857516718</v>
      </c>
      <c r="AS287" s="136">
        <f>$AU287+$AB$7*SIN(AT287)</f>
        <v>2.5879250027381149</v>
      </c>
      <c r="AT287" s="136">
        <f>$AU287+$AB$7*SIN(AU287)</f>
        <v>2.635567600702474</v>
      </c>
      <c r="AU287" s="136">
        <f>RADIANS($AB$9)+$AB$18*(F287-AB$15)</f>
        <v>2.4425137169043722</v>
      </c>
      <c r="AV287" s="136"/>
      <c r="AW287" s="24">
        <f t="shared" si="207"/>
        <v>25786</v>
      </c>
      <c r="AX287" s="136">
        <f t="shared" si="208"/>
        <v>-3.607156131706481E-3</v>
      </c>
      <c r="AY287" s="136">
        <f t="shared" si="209"/>
        <v>9.29756131895167E-4</v>
      </c>
      <c r="AZ287" s="136">
        <f t="shared" si="219"/>
        <v>9.29756131895167E-4</v>
      </c>
      <c r="BA287" s="136"/>
      <c r="BB287" s="136">
        <f t="shared" si="210"/>
        <v>1.3011575358507666E-6</v>
      </c>
      <c r="BC287" s="24"/>
      <c r="BD287" s="203"/>
      <c r="BE287" s="24">
        <f t="shared" si="211"/>
        <v>8.8613315083865447E-3</v>
      </c>
      <c r="BF287" s="24">
        <f t="shared" si="212"/>
        <v>0.72411491732615874</v>
      </c>
      <c r="BG287" s="24">
        <f t="shared" si="213"/>
        <v>0.83787530660140619</v>
      </c>
      <c r="BH287" s="24">
        <f t="shared" si="214"/>
        <v>0.11784490297865137</v>
      </c>
      <c r="BI287" s="24">
        <f t="shared" si="215"/>
        <v>2.7379005388242987</v>
      </c>
      <c r="BJ287" s="24">
        <f t="shared" si="216"/>
        <v>4.8868051830647961</v>
      </c>
      <c r="BK287" s="136">
        <f t="shared" si="218"/>
        <v>2.5976765235489361</v>
      </c>
      <c r="BL287" s="136">
        <f t="shared" si="218"/>
        <v>2.5980055636616326</v>
      </c>
      <c r="BM287" s="136">
        <f t="shared" si="218"/>
        <v>2.5967235466246481</v>
      </c>
      <c r="BN287" s="136">
        <f t="shared" si="218"/>
        <v>2.6017130000409447</v>
      </c>
      <c r="BO287" s="136">
        <f t="shared" si="218"/>
        <v>2.5822085484704309</v>
      </c>
      <c r="BP287" s="136">
        <f t="shared" si="218"/>
        <v>2.6572243295753228</v>
      </c>
      <c r="BQ287" s="136">
        <f t="shared" si="218"/>
        <v>2.3439638572602757</v>
      </c>
      <c r="BR287" s="136">
        <f t="shared" si="217"/>
        <v>-0.33471450509457945</v>
      </c>
      <c r="BS287" s="136"/>
      <c r="BT287" s="136"/>
      <c r="BU287" s="136"/>
      <c r="BV287" s="136"/>
      <c r="BW287" s="136"/>
      <c r="BX287" s="136"/>
      <c r="BY287" s="136"/>
      <c r="BZ287" s="136"/>
      <c r="CA287" s="136"/>
      <c r="CB287" s="136"/>
      <c r="CC287" s="136"/>
      <c r="CD287" s="136"/>
      <c r="CE287" s="136"/>
      <c r="CF287" s="136"/>
      <c r="CG287" s="136"/>
      <c r="CH287" s="136"/>
      <c r="CI287" s="136"/>
      <c r="CK287" s="136"/>
      <c r="CL287" s="136"/>
      <c r="CM287" s="136"/>
      <c r="CN287" s="136"/>
      <c r="CO287" s="136"/>
      <c r="CP287" s="136"/>
      <c r="CQ287" s="136"/>
      <c r="CR287" s="136"/>
      <c r="CS287" s="136"/>
      <c r="CT287" s="136"/>
      <c r="CU287" s="136"/>
      <c r="CV287" s="136"/>
      <c r="CW287" s="136"/>
      <c r="CX287" s="136"/>
      <c r="CY287" s="136"/>
      <c r="CZ287" s="136"/>
    </row>
    <row r="288" spans="1:104" s="129" customFormat="1" ht="12.95" customHeight="1" x14ac:dyDescent="0.2">
      <c r="A288" s="206" t="s">
        <v>519</v>
      </c>
      <c r="B288" s="207" t="s">
        <v>646</v>
      </c>
      <c r="C288" s="208">
        <v>46173.34</v>
      </c>
      <c r="D288" s="208"/>
      <c r="E288" s="129">
        <f>(C288-C$7)/C$8</f>
        <v>25915.441134647783</v>
      </c>
      <c r="F288" s="199">
        <f>ROUND(2*E288,0)/2</f>
        <v>25915.5</v>
      </c>
      <c r="G288" s="130">
        <f>C288-(C$7+F288*C$8)</f>
        <v>-1.3971450003737118E-2</v>
      </c>
      <c r="I288" s="129">
        <f>G288</f>
        <v>-1.3971450003737118E-2</v>
      </c>
      <c r="O288" s="199"/>
      <c r="P288" s="199">
        <f>+D$11+D$12*F288+D$13*F288^2</f>
        <v>-1.2537068509093027E-2</v>
      </c>
      <c r="Q288" s="201">
        <f>+C288-15018.5</f>
        <v>31154.839999999997</v>
      </c>
      <c r="S288" s="131">
        <v>0.1</v>
      </c>
      <c r="U288" s="202">
        <f>+$C288-15018.5</f>
        <v>31154.839999999997</v>
      </c>
      <c r="Z288" s="24">
        <f>$F288</f>
        <v>25915.5</v>
      </c>
      <c r="AA288" s="136">
        <f>AB$3+AB$4*Z288+AB$5*Z288^2+AH288</f>
        <v>-3.7279708507048544E-3</v>
      </c>
      <c r="AB288" s="136">
        <f>+$G288-AH288</f>
        <v>-2.278054766212529E-2</v>
      </c>
      <c r="AC288" s="136">
        <f>IF(S288&gt;0,G288-AA288,-9999)</f>
        <v>-1.0243479153032264E-2</v>
      </c>
      <c r="AD288" s="136"/>
      <c r="AE288" s="136">
        <f>+(G288-AA288)^2*$S288</f>
        <v>1.049288651586066E-5</v>
      </c>
      <c r="AF288" s="24"/>
      <c r="AG288" s="203"/>
      <c r="AH288" s="24">
        <f>$AB$6*($AB$11/AI288*AJ288+$AB$12)</f>
        <v>8.8090976583881722E-3</v>
      </c>
      <c r="AI288" s="24">
        <f>1+$AB$7*COS(AL288)</f>
        <v>0.72295112639003656</v>
      </c>
      <c r="AJ288" s="24">
        <f>SIN(AL288+RADIANS($AB$9))</f>
        <v>0.83237895344950519</v>
      </c>
      <c r="AK288" s="24">
        <f>$AB$7*SIN(AL288)</f>
        <v>0.11508223855769618</v>
      </c>
      <c r="AL288" s="24">
        <f>2*ATAN(AM288)</f>
        <v>2.7478932021472375</v>
      </c>
      <c r="AM288" s="24">
        <f>SQRT((1+$AB$7)/(1-$AB$7))*TAN(AN288/2)</f>
        <v>5.0142305262915201</v>
      </c>
      <c r="AN288" s="136">
        <f>$AU288+$AB$7*SIN(AO288)</f>
        <v>2.6108513550310239</v>
      </c>
      <c r="AO288" s="136">
        <f>$AU288+$AB$7*SIN(AP288)</f>
        <v>2.6107963307873696</v>
      </c>
      <c r="AP288" s="136">
        <f>$AU288+$AB$7*SIN(AQ288)</f>
        <v>2.611008995212559</v>
      </c>
      <c r="AQ288" s="136">
        <f>$AU288+$AB$7*SIN(AR288)</f>
        <v>2.6101869166774625</v>
      </c>
      <c r="AR288" s="136">
        <f>$AU288+$AB$7*SIN(AS288)</f>
        <v>2.613362563647931</v>
      </c>
      <c r="AS288" s="136">
        <f>$AU288+$AB$7*SIN(AT288)</f>
        <v>2.6010621355839931</v>
      </c>
      <c r="AT288" s="136">
        <f>$AU288+$AB$7*SIN(AU288)</f>
        <v>2.6482307712219049</v>
      </c>
      <c r="AU288" s="136">
        <f>RADIANS($AB$9)+$AB$18*(F288-AB$15)</f>
        <v>2.458985278894128</v>
      </c>
      <c r="AV288" s="136"/>
      <c r="AW288" s="24">
        <f t="shared" si="207"/>
        <v>25915.5</v>
      </c>
      <c r="AX288" s="136">
        <f t="shared" si="208"/>
        <v>-3.7276551166979567E-3</v>
      </c>
      <c r="AY288" s="136">
        <f t="shared" si="209"/>
        <v>-1.0243794887039161E-2</v>
      </c>
      <c r="AZ288" s="136">
        <f t="shared" si="219"/>
        <v>-1.0243794887039161E-2</v>
      </c>
      <c r="BA288" s="136"/>
      <c r="BB288" s="136">
        <f t="shared" si="210"/>
        <v>1.3895412669044459E-6</v>
      </c>
      <c r="BC288" s="24"/>
      <c r="BD288" s="203"/>
      <c r="BE288" s="24">
        <f t="shared" si="211"/>
        <v>8.8094133923950699E-3</v>
      </c>
      <c r="BF288" s="24">
        <f t="shared" si="212"/>
        <v>0.72295797272945728</v>
      </c>
      <c r="BG288" s="24">
        <f t="shared" si="213"/>
        <v>0.83241191985142382</v>
      </c>
      <c r="BH288" s="24">
        <f t="shared" si="214"/>
        <v>0.11509871904512185</v>
      </c>
      <c r="BI288" s="24">
        <f t="shared" si="215"/>
        <v>2.747833715563377</v>
      </c>
      <c r="BJ288" s="24">
        <f t="shared" si="216"/>
        <v>5.013453077999297</v>
      </c>
      <c r="BK288" s="136">
        <f t="shared" si="218"/>
        <v>2.6107728624282118</v>
      </c>
      <c r="BL288" s="136">
        <f t="shared" si="218"/>
        <v>2.6110996905246129</v>
      </c>
      <c r="BM288" s="136">
        <f t="shared" si="218"/>
        <v>2.6098362028030375</v>
      </c>
      <c r="BN288" s="136">
        <f t="shared" si="218"/>
        <v>2.6147155619752009</v>
      </c>
      <c r="BO288" s="136">
        <f t="shared" si="218"/>
        <v>2.5957939204095393</v>
      </c>
      <c r="BP288" s="136">
        <f t="shared" si="218"/>
        <v>2.6680647752095923</v>
      </c>
      <c r="BQ288" s="136">
        <f t="shared" si="218"/>
        <v>2.3704827038842384</v>
      </c>
      <c r="BR288" s="136">
        <f t="shared" si="217"/>
        <v>-0.29946450182330508</v>
      </c>
      <c r="BS288" s="136"/>
      <c r="BT288" s="136"/>
      <c r="BU288" s="136"/>
      <c r="BV288" s="136"/>
      <c r="BW288" s="136"/>
      <c r="BX288" s="136"/>
      <c r="BY288" s="136"/>
      <c r="BZ288" s="136"/>
      <c r="CA288" s="136"/>
      <c r="CB288" s="136"/>
      <c r="CC288" s="136"/>
      <c r="CD288" s="136"/>
      <c r="CE288" s="136"/>
      <c r="CF288" s="136"/>
      <c r="CG288" s="136"/>
      <c r="CH288" s="136"/>
      <c r="CI288" s="136"/>
      <c r="CK288" s="136"/>
      <c r="CL288" s="136"/>
      <c r="CM288" s="136"/>
      <c r="CN288" s="136"/>
      <c r="CO288" s="136"/>
      <c r="CP288" s="136"/>
      <c r="CQ288" s="136"/>
      <c r="CR288" s="136"/>
      <c r="CS288" s="136"/>
      <c r="CT288" s="136"/>
      <c r="CU288" s="136"/>
      <c r="CV288" s="136"/>
      <c r="CW288" s="136"/>
      <c r="CX288" s="136"/>
      <c r="CY288" s="136"/>
      <c r="CZ288" s="136"/>
    </row>
    <row r="289" spans="1:104" s="129" customFormat="1" ht="12.95" customHeight="1" x14ac:dyDescent="0.2">
      <c r="A289" s="206" t="s">
        <v>519</v>
      </c>
      <c r="B289" s="207"/>
      <c r="C289" s="208">
        <v>46175.358</v>
      </c>
      <c r="D289" s="208"/>
      <c r="E289" s="129">
        <f>(C289-C$7)/C$8</f>
        <v>25923.943493441442</v>
      </c>
      <c r="F289" s="199">
        <f>ROUND(2*E289,0)/2</f>
        <v>25924</v>
      </c>
      <c r="G289" s="130">
        <f>C289-(C$7+F289*C$8)</f>
        <v>-1.3411599997198209E-2</v>
      </c>
      <c r="I289" s="129">
        <f>G289</f>
        <v>-1.3411599997198209E-2</v>
      </c>
      <c r="O289" s="199"/>
      <c r="P289" s="199">
        <f>+D$11+D$12*F289+D$13*F289^2</f>
        <v>-1.2541555880093027E-2</v>
      </c>
      <c r="Q289" s="201">
        <f>+C289-15018.5</f>
        <v>31156.858</v>
      </c>
      <c r="S289" s="131">
        <v>0.1</v>
      </c>
      <c r="U289" s="202">
        <f>+$C289-15018.5</f>
        <v>31156.858</v>
      </c>
      <c r="Z289" s="24">
        <f>$F289</f>
        <v>25924</v>
      </c>
      <c r="AA289" s="136">
        <f>AB$3+AB$4*Z289+AB$5*Z289^2+AH289</f>
        <v>-3.7359166625935882E-3</v>
      </c>
      <c r="AB289" s="136">
        <f>+$G289-AH289</f>
        <v>-2.2217239214697648E-2</v>
      </c>
      <c r="AC289" s="136">
        <f>IF(S289&gt;0,G289-AA289,-9999)</f>
        <v>-9.6756833346046209E-3</v>
      </c>
      <c r="AD289" s="136"/>
      <c r="AE289" s="136">
        <f>+(G289-AA289)^2*$S289</f>
        <v>9.3618847991545595E-6</v>
      </c>
      <c r="AF289" s="24"/>
      <c r="AG289" s="203"/>
      <c r="AH289" s="24">
        <f>$AB$6*($AB$11/AI289*AJ289+$AB$12)</f>
        <v>8.8056392174994391E-3</v>
      </c>
      <c r="AI289" s="24">
        <f>1+$AB$7*COS(AL289)</f>
        <v>0.72287627913692121</v>
      </c>
      <c r="AJ289" s="24">
        <f>SIN(AL289+RADIANS($AB$9))</f>
        <v>0.83201804910590682</v>
      </c>
      <c r="AK289" s="24">
        <f>$AB$7*SIN(AL289)</f>
        <v>0.11490188568949772</v>
      </c>
      <c r="AL289" s="24">
        <f>2*ATAN(AM289)</f>
        <v>2.7485440927312537</v>
      </c>
      <c r="AM289" s="24">
        <f>SQRT((1+$AB$7)/(1-$AB$7))*TAN(AN289/2)</f>
        <v>5.0227523891353254</v>
      </c>
      <c r="AN289" s="136">
        <f>$AU289+$AB$7*SIN(AO289)</f>
        <v>2.6117102543028312</v>
      </c>
      <c r="AO289" s="136">
        <f>$AU289+$AB$7*SIN(AP289)</f>
        <v>2.6116551304856088</v>
      </c>
      <c r="AP289" s="136">
        <f>$AU289+$AB$7*SIN(AQ289)</f>
        <v>2.6118680724972529</v>
      </c>
      <c r="AQ289" s="136">
        <f>$AU289+$AB$7*SIN(AR289)</f>
        <v>2.6110453355255725</v>
      </c>
      <c r="AR289" s="136">
        <f>$AU289+$AB$7*SIN(AS289)</f>
        <v>2.6142219292548874</v>
      </c>
      <c r="AS289" s="136">
        <f>$AU289+$AB$7*SIN(AT289)</f>
        <v>2.6019240934760672</v>
      </c>
      <c r="AT289" s="136">
        <f>$AU289+$AB$7*SIN(AU289)</f>
        <v>2.6490601376257743</v>
      </c>
      <c r="AU289" s="136">
        <f>RADIANS($AB$9)+$AB$18*(F289-AB$15)</f>
        <v>2.4600664238895948</v>
      </c>
      <c r="AV289" s="136"/>
      <c r="AW289" s="24">
        <f t="shared" si="207"/>
        <v>25924</v>
      </c>
      <c r="AX289" s="136">
        <f t="shared" si="208"/>
        <v>-3.7356002947869851E-3</v>
      </c>
      <c r="AY289" s="136">
        <f t="shared" si="209"/>
        <v>-9.675999702411224E-3</v>
      </c>
      <c r="AZ289" s="136">
        <f t="shared" si="219"/>
        <v>-9.675999702411224E-3</v>
      </c>
      <c r="BA289" s="136"/>
      <c r="BB289" s="136">
        <f t="shared" si="210"/>
        <v>1.3954709562412609E-6</v>
      </c>
      <c r="BC289" s="24"/>
      <c r="BD289" s="203"/>
      <c r="BE289" s="24">
        <f t="shared" si="211"/>
        <v>8.8059555853060422E-3</v>
      </c>
      <c r="BF289" s="24">
        <f t="shared" si="212"/>
        <v>0.7228831149049707</v>
      </c>
      <c r="BG289" s="24">
        <f t="shared" si="213"/>
        <v>0.83205104848874367</v>
      </c>
      <c r="BH289" s="24">
        <f t="shared" si="214"/>
        <v>0.11491837100841765</v>
      </c>
      <c r="BI289" s="24">
        <f t="shared" si="215"/>
        <v>2.7484846047805771</v>
      </c>
      <c r="BJ289" s="24">
        <f t="shared" si="216"/>
        <v>5.0219723794444997</v>
      </c>
      <c r="BK289" s="136">
        <f t="shared" si="218"/>
        <v>2.6116317517685879</v>
      </c>
      <c r="BL289" s="136">
        <f t="shared" si="218"/>
        <v>2.6119583759137828</v>
      </c>
      <c r="BM289" s="136">
        <f t="shared" si="218"/>
        <v>2.610696313316625</v>
      </c>
      <c r="BN289" s="136">
        <f t="shared" si="218"/>
        <v>2.6155677308805299</v>
      </c>
      <c r="BO289" s="136">
        <f t="shared" si="218"/>
        <v>2.5966866726258133</v>
      </c>
      <c r="BP289" s="136">
        <f t="shared" si="218"/>
        <v>2.6687702664198074</v>
      </c>
      <c r="BQ289" s="136">
        <f t="shared" si="218"/>
        <v>2.3722273054772773</v>
      </c>
      <c r="BR289" s="136">
        <f t="shared" si="217"/>
        <v>-0.29715079504488173</v>
      </c>
      <c r="BS289" s="136"/>
      <c r="BT289" s="136"/>
      <c r="BU289" s="136"/>
      <c r="BV289" s="136"/>
      <c r="BW289" s="136"/>
      <c r="BX289" s="136"/>
      <c r="BY289" s="136"/>
      <c r="BZ289" s="136"/>
      <c r="CA289" s="136"/>
      <c r="CB289" s="136"/>
      <c r="CC289" s="136"/>
      <c r="CD289" s="136"/>
      <c r="CE289" s="136"/>
      <c r="CF289" s="136"/>
      <c r="CG289" s="136"/>
      <c r="CH289" s="136"/>
      <c r="CI289" s="136"/>
      <c r="CK289" s="136"/>
      <c r="CL289" s="136"/>
      <c r="CM289" s="136"/>
      <c r="CN289" s="136"/>
      <c r="CO289" s="136"/>
      <c r="CP289" s="136"/>
      <c r="CQ289" s="136"/>
      <c r="CR289" s="136"/>
      <c r="CS289" s="136"/>
      <c r="CT289" s="136"/>
      <c r="CU289" s="136"/>
      <c r="CV289" s="136"/>
      <c r="CW289" s="136"/>
      <c r="CX289" s="136"/>
      <c r="CY289" s="136"/>
      <c r="CZ289" s="136"/>
    </row>
    <row r="290" spans="1:104" s="129" customFormat="1" ht="12.95" customHeight="1" x14ac:dyDescent="0.2">
      <c r="A290" s="206" t="s">
        <v>520</v>
      </c>
      <c r="B290" s="207" t="s">
        <v>646</v>
      </c>
      <c r="C290" s="208">
        <v>46210.368999999999</v>
      </c>
      <c r="D290" s="208"/>
      <c r="E290" s="129">
        <f>(C290-C$7)/C$8</f>
        <v>26071.453941273059</v>
      </c>
      <c r="F290" s="199">
        <f>ROUND(2*E290,0)/2</f>
        <v>26071.5</v>
      </c>
      <c r="G290" s="130">
        <f>C290-(C$7+F290*C$8)</f>
        <v>-1.0931849996268284E-2</v>
      </c>
      <c r="I290" s="129">
        <f>G290</f>
        <v>-1.0931849996268284E-2</v>
      </c>
      <c r="O290" s="199"/>
      <c r="P290" s="199">
        <f>+D$11+D$12*F290+D$13*F290^2</f>
        <v>-1.2619148845093027E-2</v>
      </c>
      <c r="Q290" s="201">
        <f>+C290-15018.5</f>
        <v>31191.868999999999</v>
      </c>
      <c r="S290" s="131">
        <v>0.1</v>
      </c>
      <c r="U290" s="202">
        <f>+$C290-15018.5</f>
        <v>31191.868999999999</v>
      </c>
      <c r="Z290" s="24">
        <f>$F290</f>
        <v>26071.5</v>
      </c>
      <c r="AA290" s="136">
        <f>AB$3+AB$4*Z290+AB$5*Z290^2+AH290</f>
        <v>-3.8744975833078701E-3</v>
      </c>
      <c r="AB290" s="136">
        <f>+$G290-AH290</f>
        <v>-1.9676501258053439E-2</v>
      </c>
      <c r="AC290" s="136">
        <f>IF(S290&gt;0,G290-AA290,-9999)</f>
        <v>-7.0573524129604135E-3</v>
      </c>
      <c r="AD290" s="136"/>
      <c r="AE290" s="136">
        <f>+(G290-AA290)^2*$S290</f>
        <v>4.9806223080718168E-6</v>
      </c>
      <c r="AF290" s="24"/>
      <c r="AG290" s="203"/>
      <c r="AH290" s="24">
        <f>$AB$6*($AB$11/AI290*AJ290+$AB$12)</f>
        <v>8.7446512617851569E-3</v>
      </c>
      <c r="AI290" s="24">
        <f>1+$AB$7*COS(AL290)</f>
        <v>0.72159855493616809</v>
      </c>
      <c r="AJ290" s="24">
        <f>SIN(AL290+RADIANS($AB$9))</f>
        <v>0.82571127658628141</v>
      </c>
      <c r="AK290" s="24">
        <f>$AB$7*SIN(AL290)</f>
        <v>0.11177045846899882</v>
      </c>
      <c r="AL290" s="24">
        <f>2*ATAN(AM290)</f>
        <v>2.759817728011174</v>
      </c>
      <c r="AM290" s="24">
        <f>SQRT((1+$AB$7)/(1-$AB$7))*TAN(AN290/2)</f>
        <v>5.1749044692722652</v>
      </c>
      <c r="AN290" s="136">
        <f>$AU290+$AB$7*SIN(AO290)</f>
        <v>2.6266006615195812</v>
      </c>
      <c r="AO290" s="136">
        <f>$AU290+$AB$7*SIN(AP290)</f>
        <v>2.6265438669953167</v>
      </c>
      <c r="AP290" s="136">
        <f>$AU290+$AB$7*SIN(AQ290)</f>
        <v>2.6267613899633666</v>
      </c>
      <c r="AQ290" s="136">
        <f>$AU290+$AB$7*SIN(AR290)</f>
        <v>2.6259281320007331</v>
      </c>
      <c r="AR290" s="136">
        <f>$AU290+$AB$7*SIN(AS290)</f>
        <v>2.6291179405944454</v>
      </c>
      <c r="AS290" s="136">
        <f>$AU290+$AB$7*SIN(AT290)</f>
        <v>2.6168754925356419</v>
      </c>
      <c r="AT290" s="136">
        <f>$AU290+$AB$7*SIN(AU290)</f>
        <v>2.6634171631591457</v>
      </c>
      <c r="AU290" s="136">
        <f>RADIANS($AB$9)+$AB$18*(F290-AB$15)</f>
        <v>2.4788274693991625</v>
      </c>
      <c r="AV290" s="136"/>
      <c r="AW290" s="24">
        <f t="shared" si="207"/>
        <v>26071.5</v>
      </c>
      <c r="AX290" s="136">
        <f t="shared" si="208"/>
        <v>-3.8741713605126016E-3</v>
      </c>
      <c r="AY290" s="136">
        <f t="shared" si="209"/>
        <v>-7.057678635755682E-3</v>
      </c>
      <c r="AZ290" s="136">
        <f t="shared" si="219"/>
        <v>-7.057678635755682E-3</v>
      </c>
      <c r="BA290" s="136"/>
      <c r="BB290" s="136">
        <f t="shared" si="210"/>
        <v>1.5009203730616064E-6</v>
      </c>
      <c r="BC290" s="24"/>
      <c r="BD290" s="203"/>
      <c r="BE290" s="24">
        <f t="shared" si="211"/>
        <v>8.7449774845804254E-3</v>
      </c>
      <c r="BF290" s="24">
        <f t="shared" si="212"/>
        <v>0.72160518447888733</v>
      </c>
      <c r="BG290" s="24">
        <f t="shared" si="213"/>
        <v>0.82574473122191527</v>
      </c>
      <c r="BH290" s="24">
        <f t="shared" si="214"/>
        <v>0.11178697013053712</v>
      </c>
      <c r="BI290" s="24">
        <f t="shared" si="215"/>
        <v>2.7597584184837856</v>
      </c>
      <c r="BJ290" s="24">
        <f t="shared" si="216"/>
        <v>5.1740807971242342</v>
      </c>
      <c r="BK290" s="136">
        <f t="shared" si="218"/>
        <v>2.6265222558424681</v>
      </c>
      <c r="BL290" s="136">
        <f t="shared" si="218"/>
        <v>2.6268441536251448</v>
      </c>
      <c r="BM290" s="136">
        <f t="shared" si="218"/>
        <v>2.6256109886640857</v>
      </c>
      <c r="BN290" s="136">
        <f t="shared" si="218"/>
        <v>2.6303304974924968</v>
      </c>
      <c r="BO290" s="136">
        <f t="shared" si="218"/>
        <v>2.6121989938494479</v>
      </c>
      <c r="BP290" s="136">
        <f t="shared" si="218"/>
        <v>2.6808965461461161</v>
      </c>
      <c r="BQ290" s="136">
        <f t="shared" si="218"/>
        <v>2.4025730589409995</v>
      </c>
      <c r="BR290" s="136">
        <f t="shared" si="217"/>
        <v>-0.25700117741929951</v>
      </c>
      <c r="BS290" s="136"/>
      <c r="BT290" s="136"/>
      <c r="BU290" s="136"/>
      <c r="BV290" s="136"/>
      <c r="BW290" s="136"/>
      <c r="BX290" s="136"/>
      <c r="BY290" s="136"/>
      <c r="BZ290" s="136"/>
      <c r="CA290" s="136"/>
      <c r="CB290" s="136"/>
      <c r="CC290" s="136"/>
      <c r="CD290" s="136"/>
      <c r="CE290" s="136"/>
      <c r="CF290" s="136"/>
      <c r="CG290" s="136"/>
      <c r="CH290" s="136"/>
      <c r="CI290" s="136"/>
      <c r="CK290" s="136"/>
      <c r="CL290" s="136"/>
      <c r="CM290" s="136"/>
      <c r="CN290" s="136"/>
      <c r="CO290" s="136"/>
      <c r="CP290" s="136"/>
      <c r="CQ290" s="136"/>
      <c r="CR290" s="136"/>
      <c r="CS290" s="136"/>
      <c r="CT290" s="136"/>
      <c r="CU290" s="136"/>
      <c r="CV290" s="136"/>
      <c r="CW290" s="136"/>
      <c r="CX290" s="136"/>
      <c r="CY290" s="136"/>
      <c r="CZ290" s="136"/>
    </row>
    <row r="291" spans="1:104" s="129" customFormat="1" ht="12.95" customHeight="1" x14ac:dyDescent="0.2">
      <c r="A291" s="206" t="s">
        <v>577</v>
      </c>
      <c r="B291" s="64"/>
      <c r="C291" s="208">
        <v>46230.67</v>
      </c>
      <c r="D291" s="208"/>
      <c r="E291" s="129">
        <f>(C291-C$7)/C$8</f>
        <v>26156.987333676298</v>
      </c>
      <c r="F291" s="199">
        <f>ROUND(2*E291,0)/2</f>
        <v>26157</v>
      </c>
      <c r="G291" s="130">
        <f>C291-(C$7+F291*C$8)</f>
        <v>-3.0063000012887642E-3</v>
      </c>
      <c r="I291" s="129">
        <f>G291</f>
        <v>-3.0063000012887642E-3</v>
      </c>
      <c r="O291" s="199"/>
      <c r="P291" s="199">
        <f>+D$11+D$12*F291+D$13*F291^2</f>
        <v>-1.2663887404093027E-2</v>
      </c>
      <c r="Q291" s="201">
        <f>+C291-15018.5</f>
        <v>31212.17</v>
      </c>
      <c r="S291" s="131">
        <v>0.1</v>
      </c>
      <c r="U291" s="202">
        <f>+$C291-15018.5</f>
        <v>31212.17</v>
      </c>
      <c r="Z291" s="24">
        <f>$F291</f>
        <v>26157</v>
      </c>
      <c r="AA291" s="136">
        <f>AB$3+AB$4*Z291+AB$5*Z291^2+AH291</f>
        <v>-3.9554264848524756E-3</v>
      </c>
      <c r="AB291" s="136">
        <f>+$G291-AH291</f>
        <v>-1.1714760920529315E-2</v>
      </c>
      <c r="AC291" s="136">
        <f>IF(S291&gt;0,G291-AA291,-9999)</f>
        <v>9.4912648356371143E-4</v>
      </c>
      <c r="AD291" s="136"/>
      <c r="AE291" s="136">
        <f>+(G291-AA291)^2*$S291</f>
        <v>9.0084108180201623E-8</v>
      </c>
      <c r="AF291" s="24"/>
      <c r="AG291" s="203"/>
      <c r="AH291" s="24">
        <f>$AB$6*($AB$11/AI291*AJ291+$AB$12)</f>
        <v>8.7084609192405512E-3</v>
      </c>
      <c r="AI291" s="24">
        <f>1+$AB$7*COS(AL291)</f>
        <v>0.72087608239796741</v>
      </c>
      <c r="AJ291" s="24">
        <f>SIN(AL291+RADIANS($AB$9))</f>
        <v>0.82201766936444276</v>
      </c>
      <c r="AK291" s="24">
        <f>$AB$7*SIN(AL291)</f>
        <v>0.10995380221935794</v>
      </c>
      <c r="AL291" s="24">
        <f>2*ATAN(AM291)</f>
        <v>2.766334560937429</v>
      </c>
      <c r="AM291" s="24">
        <f>SQRT((1+$AB$7)/(1-$AB$7))*TAN(AN291/2)</f>
        <v>5.2669749104872201</v>
      </c>
      <c r="AN291" s="136">
        <f>$AU291+$AB$7*SIN(AO291)</f>
        <v>2.6352201148674292</v>
      </c>
      <c r="AO291" s="136">
        <f>$AU291+$AB$7*SIN(AP291)</f>
        <v>2.635162404562069</v>
      </c>
      <c r="AP291" s="136">
        <f>$AU291+$AB$7*SIN(AQ291)</f>
        <v>2.6353823702516359</v>
      </c>
      <c r="AQ291" s="136">
        <f>$AU291+$AB$7*SIN(AR291)</f>
        <v>2.6345438162344372</v>
      </c>
      <c r="AR291" s="136">
        <f>$AU291+$AB$7*SIN(AS291)</f>
        <v>2.6377384699474939</v>
      </c>
      <c r="AS291" s="136">
        <f>$AU291+$AB$7*SIN(AT291)</f>
        <v>2.6255371409905495</v>
      </c>
      <c r="AT291" s="136">
        <f>$AU291+$AB$7*SIN(AU291)</f>
        <v>2.6717095256006944</v>
      </c>
      <c r="AU291" s="136">
        <f>RADIANS($AB$9)+$AB$18*(F291-AB$15)</f>
        <v>2.4897025161182675</v>
      </c>
      <c r="AV291" s="136"/>
      <c r="AW291" s="24">
        <f t="shared" si="207"/>
        <v>26157</v>
      </c>
      <c r="AX291" s="136">
        <f t="shared" si="208"/>
        <v>-3.9550956222031107E-3</v>
      </c>
      <c r="AY291" s="136">
        <f t="shared" si="209"/>
        <v>9.4879562091434652E-4</v>
      </c>
      <c r="AZ291" s="136">
        <f t="shared" si="219"/>
        <v>9.4879562091434652E-4</v>
      </c>
      <c r="BA291" s="136"/>
      <c r="BB291" s="136">
        <f t="shared" si="210"/>
        <v>1.5642781380770212E-6</v>
      </c>
      <c r="BC291" s="24"/>
      <c r="BD291" s="203"/>
      <c r="BE291" s="24">
        <f t="shared" si="211"/>
        <v>8.7087917818899161E-3</v>
      </c>
      <c r="BF291" s="24">
        <f t="shared" si="212"/>
        <v>0.72088257298737068</v>
      </c>
      <c r="BG291" s="24">
        <f t="shared" si="213"/>
        <v>0.82205128084034762</v>
      </c>
      <c r="BH291" s="24">
        <f t="shared" si="214"/>
        <v>0.10997027752010768</v>
      </c>
      <c r="BI291" s="24">
        <f t="shared" si="215"/>
        <v>2.7662755352099229</v>
      </c>
      <c r="BJ291" s="24">
        <f t="shared" si="216"/>
        <v>5.2661268123720042</v>
      </c>
      <c r="BK291" s="136">
        <f t="shared" ref="BK291:BQ300" si="220">$AU291+$AB$7*SIN(BL291)</f>
        <v>2.6351420061560211</v>
      </c>
      <c r="BL291" s="136">
        <f t="shared" si="220"/>
        <v>2.6354601133708226</v>
      </c>
      <c r="BM291" s="136">
        <f t="shared" si="220"/>
        <v>2.634247350219562</v>
      </c>
      <c r="BN291" s="136">
        <f t="shared" si="220"/>
        <v>2.6388665745177473</v>
      </c>
      <c r="BO291" s="136">
        <f t="shared" si="220"/>
        <v>2.6212084412503516</v>
      </c>
      <c r="BP291" s="136">
        <f t="shared" si="220"/>
        <v>2.687827144918832</v>
      </c>
      <c r="BQ291" s="136">
        <f t="shared" si="220"/>
        <v>2.4202207856519871</v>
      </c>
      <c r="BR291" s="136">
        <f t="shared" si="217"/>
        <v>-0.23372800923633452</v>
      </c>
      <c r="BS291" s="136"/>
      <c r="BT291" s="136"/>
      <c r="BU291" s="136"/>
      <c r="BV291" s="136"/>
      <c r="BW291" s="136"/>
      <c r="BX291" s="136"/>
      <c r="BY291" s="136"/>
      <c r="BZ291" s="136"/>
      <c r="CA291" s="136"/>
      <c r="CB291" s="136"/>
      <c r="CC291" s="136"/>
      <c r="CD291" s="136"/>
      <c r="CE291" s="136"/>
      <c r="CF291" s="136"/>
      <c r="CG291" s="136"/>
      <c r="CH291" s="136"/>
      <c r="CI291" s="136"/>
      <c r="CK291" s="136"/>
      <c r="CL291" s="136"/>
      <c r="CM291" s="136"/>
      <c r="CN291" s="136"/>
      <c r="CO291" s="136"/>
      <c r="CP291" s="136"/>
      <c r="CQ291" s="136"/>
      <c r="CR291" s="136"/>
      <c r="CS291" s="136"/>
      <c r="CT291" s="136"/>
      <c r="CU291" s="136"/>
      <c r="CV291" s="136"/>
      <c r="CW291" s="136"/>
      <c r="CX291" s="136"/>
      <c r="CY291" s="136"/>
      <c r="CZ291" s="136"/>
    </row>
    <row r="292" spans="1:104" s="129" customFormat="1" ht="12.95" customHeight="1" x14ac:dyDescent="0.2">
      <c r="A292" s="206" t="s">
        <v>520</v>
      </c>
      <c r="B292" s="207"/>
      <c r="C292" s="208">
        <v>46249.402999999998</v>
      </c>
      <c r="D292" s="208"/>
      <c r="E292" s="129">
        <f>(C292-C$7)/C$8</f>
        <v>26235.914334311237</v>
      </c>
      <c r="F292" s="199">
        <f>ROUND(2*E292,0)/2</f>
        <v>26236</v>
      </c>
      <c r="G292" s="130">
        <f>C292-(C$7+F292*C$8)</f>
        <v>-2.0332399995822925E-2</v>
      </c>
      <c r="I292" s="129">
        <f>G292</f>
        <v>-2.0332399995822925E-2</v>
      </c>
      <c r="O292" s="199"/>
      <c r="P292" s="199">
        <f>+D$11+D$12*F292+D$13*F292^2</f>
        <v>-1.2705068840093026E-2</v>
      </c>
      <c r="Q292" s="201">
        <f>+C292-15018.5</f>
        <v>31230.902999999998</v>
      </c>
      <c r="S292" s="131">
        <v>0.1</v>
      </c>
      <c r="U292" s="202">
        <f>+$C292-15018.5</f>
        <v>31230.902999999998</v>
      </c>
      <c r="Z292" s="24">
        <f>$F292</f>
        <v>26236</v>
      </c>
      <c r="AA292" s="136">
        <f>AB$3+AB$4*Z292+AB$5*Z292^2+AH292</f>
        <v>-4.0305893086314461E-3</v>
      </c>
      <c r="AB292" s="136">
        <f>+$G292-AH292</f>
        <v>-2.9006879527284507E-2</v>
      </c>
      <c r="AC292" s="136">
        <f>IF(S292&gt;0,G292-AA292,-9999)</f>
        <v>-1.6301810687191477E-2</v>
      </c>
      <c r="AD292" s="136"/>
      <c r="AE292" s="136">
        <f>+(G292-AA292)^2*$S292</f>
        <v>2.657490316810303E-5</v>
      </c>
      <c r="AF292" s="24"/>
      <c r="AG292" s="203"/>
      <c r="AH292" s="24">
        <f>$AB$6*($AB$11/AI292*AJ292+$AB$12)</f>
        <v>8.6744795314615802E-3</v>
      </c>
      <c r="AI292" s="24">
        <f>1+$AB$7*COS(AL292)</f>
        <v>0.72022031608922776</v>
      </c>
      <c r="AJ292" s="24">
        <f>SIN(AL292+RADIANS($AB$9))</f>
        <v>0.81858043662814961</v>
      </c>
      <c r="AK292" s="24">
        <f>$AB$7*SIN(AL292)</f>
        <v>0.10827432045867756</v>
      </c>
      <c r="AL292" s="24">
        <f>2*ATAN(AM292)</f>
        <v>2.7723444585335426</v>
      </c>
      <c r="AM292" s="24">
        <f>SQRT((1+$AB$7)/(1-$AB$7))*TAN(AN292/2)</f>
        <v>5.3547293712366706</v>
      </c>
      <c r="AN292" s="136">
        <f>$AU292+$AB$7*SIN(AO292)</f>
        <v>2.6431766735093634</v>
      </c>
      <c r="AO292" s="136">
        <f>$AU292+$AB$7*SIN(AP292)</f>
        <v>2.6431181540210313</v>
      </c>
      <c r="AP292" s="136">
        <f>$AU292+$AB$7*SIN(AQ292)</f>
        <v>2.6433402311105993</v>
      </c>
      <c r="AQ292" s="136">
        <f>$AU292+$AB$7*SIN(AR292)</f>
        <v>2.6424973226849438</v>
      </c>
      <c r="AR292" s="136">
        <f>$AU292+$AB$7*SIN(AS292)</f>
        <v>2.6456945917184203</v>
      </c>
      <c r="AS292" s="136">
        <f>$AU292+$AB$7*SIN(AT292)</f>
        <v>2.6335371352114629</v>
      </c>
      <c r="AT292" s="136">
        <f>$AU292+$AB$7*SIN(AU292)</f>
        <v>2.6793523348747219</v>
      </c>
      <c r="AU292" s="136">
        <f>RADIANS($AB$9)+$AB$18*(F292-AB$15)</f>
        <v>2.4997508048996631</v>
      </c>
      <c r="AV292" s="136"/>
      <c r="AW292" s="24">
        <f t="shared" si="207"/>
        <v>26236</v>
      </c>
      <c r="AX292" s="136">
        <f t="shared" si="208"/>
        <v>-4.0302549282659004E-3</v>
      </c>
      <c r="AY292" s="136">
        <f t="shared" si="209"/>
        <v>-1.6302145067557026E-2</v>
      </c>
      <c r="AZ292" s="136">
        <f t="shared" si="219"/>
        <v>-1.6302145067557026E-2</v>
      </c>
      <c r="BA292" s="136"/>
      <c r="BB292" s="136">
        <f t="shared" si="210"/>
        <v>1.624295478681158E-6</v>
      </c>
      <c r="BC292" s="24"/>
      <c r="BD292" s="203"/>
      <c r="BE292" s="24">
        <f t="shared" si="211"/>
        <v>8.6748139118271259E-3</v>
      </c>
      <c r="BF292" s="24">
        <f t="shared" si="212"/>
        <v>0.72022666595008855</v>
      </c>
      <c r="BG292" s="24">
        <f t="shared" si="213"/>
        <v>0.81861411848360788</v>
      </c>
      <c r="BH292" s="24">
        <f t="shared" si="214"/>
        <v>0.10829072700188437</v>
      </c>
      <c r="BI292" s="24">
        <f t="shared" si="215"/>
        <v>2.7722858169297071</v>
      </c>
      <c r="BJ292" s="24">
        <f t="shared" si="216"/>
        <v>5.3538594679470828</v>
      </c>
      <c r="BK292" s="136">
        <f t="shared" si="220"/>
        <v>2.6430990024455383</v>
      </c>
      <c r="BL292" s="136">
        <f t="shared" si="220"/>
        <v>2.6434129040822691</v>
      </c>
      <c r="BM292" s="136">
        <f t="shared" si="220"/>
        <v>2.6422214034735232</v>
      </c>
      <c r="BN292" s="136">
        <f t="shared" si="220"/>
        <v>2.6467399893618686</v>
      </c>
      <c r="BO292" s="136">
        <f t="shared" si="220"/>
        <v>2.629544257138237</v>
      </c>
      <c r="BP292" s="136">
        <f t="shared" si="220"/>
        <v>2.6941683219213841</v>
      </c>
      <c r="BQ292" s="136">
        <f t="shared" si="220"/>
        <v>2.436560405032492</v>
      </c>
      <c r="BR292" s="136">
        <f t="shared" si="217"/>
        <v>-0.21222414623686969</v>
      </c>
      <c r="BS292" s="136"/>
      <c r="BT292" s="136"/>
      <c r="BU292" s="136"/>
      <c r="BV292" s="136"/>
      <c r="BW292" s="136"/>
      <c r="BX292" s="136"/>
      <c r="BY292" s="136"/>
      <c r="BZ292" s="136"/>
      <c r="CA292" s="136"/>
      <c r="CB292" s="136"/>
      <c r="CC292" s="136"/>
      <c r="CD292" s="136"/>
      <c r="CE292" s="136"/>
      <c r="CF292" s="136"/>
      <c r="CG292" s="136"/>
      <c r="CH292" s="136"/>
      <c r="CI292" s="136"/>
      <c r="CK292" s="136"/>
      <c r="CL292" s="136"/>
      <c r="CM292" s="136"/>
      <c r="CN292" s="136"/>
      <c r="CO292" s="136"/>
      <c r="CP292" s="136"/>
      <c r="CQ292" s="136"/>
      <c r="CR292" s="136"/>
      <c r="CS292" s="136"/>
      <c r="CT292" s="136"/>
      <c r="CU292" s="136"/>
      <c r="CV292" s="136"/>
      <c r="CW292" s="136"/>
      <c r="CX292" s="136"/>
      <c r="CY292" s="136"/>
      <c r="CZ292" s="136"/>
    </row>
    <row r="293" spans="1:104" s="129" customFormat="1" ht="12.95" customHeight="1" x14ac:dyDescent="0.2">
      <c r="A293" s="206" t="s">
        <v>577</v>
      </c>
      <c r="B293" s="64"/>
      <c r="C293" s="208">
        <v>46263.658000000003</v>
      </c>
      <c r="D293" s="208"/>
      <c r="E293" s="129">
        <f>(C293-C$7)/C$8</f>
        <v>26295.974356414019</v>
      </c>
      <c r="F293" s="199">
        <f>ROUND(2*E293,0)/2</f>
        <v>26296</v>
      </c>
      <c r="G293" s="130">
        <f>C293-(C$7+F293*C$8)</f>
        <v>-6.0863999970024452E-3</v>
      </c>
      <c r="I293" s="129">
        <f>G293</f>
        <v>-6.0863999970024452E-3</v>
      </c>
      <c r="O293" s="199"/>
      <c r="P293" s="199">
        <f>+D$11+D$12*F293+D$13*F293^2</f>
        <v>-1.2736245800093027E-2</v>
      </c>
      <c r="Q293" s="201">
        <f>+C293-15018.5</f>
        <v>31245.158000000003</v>
      </c>
      <c r="S293" s="131">
        <v>0.1</v>
      </c>
      <c r="U293" s="202">
        <f>+$C293-15018.5</f>
        <v>31245.158000000003</v>
      </c>
      <c r="Z293" s="24">
        <f>$F293</f>
        <v>26296</v>
      </c>
      <c r="AA293" s="136">
        <f>AB$3+AB$4*Z293+AB$5*Z293^2+AH293</f>
        <v>-4.0879210031576525E-3</v>
      </c>
      <c r="AB293" s="136">
        <f>+$G293-AH293</f>
        <v>-1.4734724793937819E-2</v>
      </c>
      <c r="AC293" s="136">
        <f>IF(S293&gt;0,G293-AA293,-9999)</f>
        <v>-1.9984789938447926E-3</v>
      </c>
      <c r="AD293" s="136"/>
      <c r="AE293" s="136">
        <f>+(G293-AA293)^2*$S293</f>
        <v>3.9939182888388951E-7</v>
      </c>
      <c r="AF293" s="24"/>
      <c r="AG293" s="203"/>
      <c r="AH293" s="24">
        <f>$AB$6*($AB$11/AI293*AJ293+$AB$12)</f>
        <v>8.6483247969353742E-3</v>
      </c>
      <c r="AI293" s="24">
        <f>1+$AB$7*COS(AL293)</f>
        <v>0.71972979295268424</v>
      </c>
      <c r="AJ293" s="24">
        <f>SIN(AL293+RADIANS($AB$9))</f>
        <v>0.81595431402329688</v>
      </c>
      <c r="AK293" s="24">
        <f>$AB$7*SIN(AL293)</f>
        <v>0.10699818242220163</v>
      </c>
      <c r="AL293" s="24">
        <f>2*ATAN(AM293)</f>
        <v>2.7769016804828</v>
      </c>
      <c r="AM293" s="24">
        <f>SQRT((1+$AB$7)/(1-$AB$7))*TAN(AN293/2)</f>
        <v>5.423178169117314</v>
      </c>
      <c r="AN293" s="136">
        <f>$AU293+$AB$7*SIN(AO293)</f>
        <v>2.6492148212675781</v>
      </c>
      <c r="AO293" s="136">
        <f>$AU293+$AB$7*SIN(AP293)</f>
        <v>2.6491557121318277</v>
      </c>
      <c r="AP293" s="136">
        <f>$AU293+$AB$7*SIN(AQ293)</f>
        <v>2.6493792962890956</v>
      </c>
      <c r="AQ293" s="136">
        <f>$AU293+$AB$7*SIN(AR293)</f>
        <v>2.6485334334173158</v>
      </c>
      <c r="AR293" s="136">
        <f>$AU293+$AB$7*SIN(AS293)</f>
        <v>2.6517314836830232</v>
      </c>
      <c r="AS293" s="136">
        <f>$AU293+$AB$7*SIN(AT293)</f>
        <v>2.6396111185500368</v>
      </c>
      <c r="AT293" s="136">
        <f>$AU293+$AB$7*SIN(AU293)</f>
        <v>2.685144870700189</v>
      </c>
      <c r="AU293" s="136">
        <f>RADIANS($AB$9)+$AB$18*(F293-AB$15)</f>
        <v>2.5073824166323688</v>
      </c>
      <c r="AV293" s="136"/>
      <c r="AW293" s="24">
        <f t="shared" si="207"/>
        <v>26296</v>
      </c>
      <c r="AX293" s="136">
        <f t="shared" si="208"/>
        <v>-4.0875844767978304E-3</v>
      </c>
      <c r="AY293" s="136">
        <f t="shared" si="209"/>
        <v>-1.9988155202046148E-3</v>
      </c>
      <c r="AZ293" s="136">
        <f t="shared" si="219"/>
        <v>-1.9988155202046148E-3</v>
      </c>
      <c r="BA293" s="136"/>
      <c r="BB293" s="136">
        <f t="shared" si="210"/>
        <v>1.6708346854958595E-6</v>
      </c>
      <c r="BC293" s="24"/>
      <c r="BD293" s="203"/>
      <c r="BE293" s="24">
        <f t="shared" si="211"/>
        <v>8.6486613232951964E-3</v>
      </c>
      <c r="BF293" s="24">
        <f t="shared" si="212"/>
        <v>0.71973602819571214</v>
      </c>
      <c r="BG293" s="24">
        <f t="shared" si="213"/>
        <v>0.81598799938879274</v>
      </c>
      <c r="BH293" s="24">
        <f t="shared" si="214"/>
        <v>0.10701451354131984</v>
      </c>
      <c r="BI293" s="24">
        <f t="shared" si="215"/>
        <v>2.7768434106404611</v>
      </c>
      <c r="BJ293" s="24">
        <f t="shared" si="216"/>
        <v>5.422292291038068</v>
      </c>
      <c r="BK293" s="136">
        <f t="shared" si="220"/>
        <v>2.6491375899973981</v>
      </c>
      <c r="BL293" s="136">
        <f t="shared" si="220"/>
        <v>2.6494478390739311</v>
      </c>
      <c r="BM293" s="136">
        <f t="shared" si="220"/>
        <v>2.6482740455951603</v>
      </c>
      <c r="BN293" s="136">
        <f t="shared" si="220"/>
        <v>2.6527110873038358</v>
      </c>
      <c r="BO293" s="136">
        <f t="shared" si="220"/>
        <v>2.6358824135052963</v>
      </c>
      <c r="BP293" s="136">
        <f t="shared" si="220"/>
        <v>2.6989451277247554</v>
      </c>
      <c r="BQ293" s="136">
        <f t="shared" si="220"/>
        <v>2.448989921995814</v>
      </c>
      <c r="BR293" s="136">
        <f t="shared" si="217"/>
        <v>-0.19589209838917476</v>
      </c>
      <c r="BS293" s="136"/>
      <c r="BT293" s="136"/>
      <c r="BU293" s="136"/>
      <c r="BV293" s="136"/>
      <c r="BW293" s="136"/>
      <c r="BX293" s="136"/>
      <c r="BY293" s="136"/>
      <c r="BZ293" s="136"/>
      <c r="CA293" s="136"/>
      <c r="CB293" s="136"/>
      <c r="CC293" s="136"/>
      <c r="CD293" s="136"/>
      <c r="CE293" s="136"/>
      <c r="CF293" s="136"/>
      <c r="CG293" s="136"/>
      <c r="CH293" s="136"/>
      <c r="CI293" s="136"/>
      <c r="CK293" s="136"/>
      <c r="CL293" s="136"/>
      <c r="CM293" s="136"/>
      <c r="CN293" s="136"/>
      <c r="CO293" s="136"/>
      <c r="CP293" s="136"/>
      <c r="CQ293" s="136"/>
      <c r="CR293" s="136"/>
      <c r="CS293" s="136"/>
      <c r="CT293" s="136"/>
      <c r="CU293" s="136"/>
      <c r="CV293" s="136"/>
      <c r="CW293" s="136"/>
      <c r="CX293" s="136"/>
      <c r="CY293" s="136"/>
      <c r="CZ293" s="136"/>
    </row>
    <row r="294" spans="1:104" s="129" customFormat="1" ht="12.95" customHeight="1" x14ac:dyDescent="0.2">
      <c r="A294" s="206" t="s">
        <v>522</v>
      </c>
      <c r="B294" s="207"/>
      <c r="C294" s="208">
        <v>46535.413999999997</v>
      </c>
      <c r="D294" s="208"/>
      <c r="E294" s="129">
        <f>(C294-C$7)/C$8</f>
        <v>27440.95305627778</v>
      </c>
      <c r="F294" s="199">
        <f>ROUND(2*E294,0)/2</f>
        <v>27441</v>
      </c>
      <c r="G294" s="130">
        <f>C294-(C$7+F294*C$8)</f>
        <v>-1.1141900002257898E-2</v>
      </c>
      <c r="I294" s="129">
        <f>G294</f>
        <v>-1.1141900002257898E-2</v>
      </c>
      <c r="O294" s="199"/>
      <c r="P294" s="199">
        <f>+D$11+D$12*F294+D$13*F294^2</f>
        <v>-1.3314649420093024E-2</v>
      </c>
      <c r="Q294" s="201">
        <f>+C294-15018.5</f>
        <v>31516.913999999997</v>
      </c>
      <c r="S294" s="131">
        <v>0.1</v>
      </c>
      <c r="U294" s="202">
        <f>+$C294-15018.5</f>
        <v>31516.913999999997</v>
      </c>
      <c r="Z294" s="24">
        <f>$F294</f>
        <v>27441</v>
      </c>
      <c r="AA294" s="136">
        <f>AB$3+AB$4*Z294+AB$5*Z294^2+AH294</f>
        <v>-5.2208520482532206E-3</v>
      </c>
      <c r="AB294" s="136">
        <f>+$G294-AH294</f>
        <v>-1.92356973740977E-2</v>
      </c>
      <c r="AC294" s="136">
        <f>IF(S294&gt;0,G294-AA294,-9999)</f>
        <v>-5.9210479540046778E-3</v>
      </c>
      <c r="AD294" s="136"/>
      <c r="AE294" s="136">
        <f>+(G294-AA294)^2*$S294</f>
        <v>3.5058808873622984E-6</v>
      </c>
      <c r="AF294" s="24"/>
      <c r="AG294" s="203"/>
      <c r="AH294" s="24">
        <f>$AB$6*($AB$11/AI294*AJ294+$AB$12)</f>
        <v>8.0937973718398035E-3</v>
      </c>
      <c r="AI294" s="24">
        <f>1+$AB$7*COS(AL294)</f>
        <v>0.71158486542269728</v>
      </c>
      <c r="AJ294" s="24">
        <f>SIN(AL294+RADIANS($AB$9))</f>
        <v>0.76335854397480929</v>
      </c>
      <c r="AK294" s="24">
        <f>$AB$7*SIN(AL294)</f>
        <v>8.256337049052892E-2</v>
      </c>
      <c r="AL294" s="24">
        <f>2*ATAN(AM294)</f>
        <v>2.8627832383931566</v>
      </c>
      <c r="AM294" s="24">
        <f>SQRT((1+$AB$7)/(1-$AB$7))*TAN(AN294/2)</f>
        <v>7.1268303496016019</v>
      </c>
      <c r="AN294" s="136">
        <f>$AU294+$AB$7*SIN(AO294)</f>
        <v>2.7637203167468791</v>
      </c>
      <c r="AO294" s="136">
        <f>$AU294+$AB$7*SIN(AP294)</f>
        <v>2.7636550953469827</v>
      </c>
      <c r="AP294" s="136">
        <f>$AU294+$AB$7*SIN(AQ294)</f>
        <v>2.7638889969007461</v>
      </c>
      <c r="AQ294" s="136">
        <f>$AU294+$AB$7*SIN(AR294)</f>
        <v>2.7630500619733858</v>
      </c>
      <c r="AR294" s="136">
        <f>$AU294+$AB$7*SIN(AS294)</f>
        <v>2.7660577778898476</v>
      </c>
      <c r="AS294" s="136">
        <f>$AU294+$AB$7*SIN(AT294)</f>
        <v>2.7552578428560213</v>
      </c>
      <c r="AT294" s="136">
        <f>$AU294+$AB$7*SIN(AU294)</f>
        <v>2.7938290745583898</v>
      </c>
      <c r="AU294" s="136">
        <f>RADIANS($AB$9)+$AB$18*(F294-AB$15)</f>
        <v>2.6530190071981647</v>
      </c>
      <c r="AV294" s="136"/>
      <c r="AW294" s="24">
        <f t="shared" si="207"/>
        <v>27441</v>
      </c>
      <c r="AX294" s="136">
        <f t="shared" si="208"/>
        <v>-5.2205889001301371E-3</v>
      </c>
      <c r="AY294" s="136">
        <f t="shared" si="209"/>
        <v>-5.9213111021277614E-3</v>
      </c>
      <c r="AZ294" s="136">
        <f t="shared" si="219"/>
        <v>-5.9213111021277614E-3</v>
      </c>
      <c r="BA294" s="136"/>
      <c r="BB294" s="136">
        <f t="shared" si="210"/>
        <v>2.7254548464161993E-6</v>
      </c>
      <c r="BC294" s="24"/>
      <c r="BD294" s="203"/>
      <c r="BE294" s="24">
        <f t="shared" si="211"/>
        <v>8.0940605199628871E-3</v>
      </c>
      <c r="BF294" s="24">
        <f t="shared" si="212"/>
        <v>0.71158791365339247</v>
      </c>
      <c r="BG294" s="24">
        <f t="shared" si="213"/>
        <v>0.76338239124484619</v>
      </c>
      <c r="BH294" s="24">
        <f t="shared" si="214"/>
        <v>8.2574018003225128E-2</v>
      </c>
      <c r="BI294" s="24">
        <f t="shared" si="215"/>
        <v>2.8627463208819548</v>
      </c>
      <c r="BJ294" s="24">
        <f t="shared" si="216"/>
        <v>7.1258744648180521</v>
      </c>
      <c r="BK294" s="136">
        <f t="shared" si="220"/>
        <v>2.7636708258323908</v>
      </c>
      <c r="BL294" s="136">
        <f t="shared" si="220"/>
        <v>2.7638325851187089</v>
      </c>
      <c r="BM294" s="136">
        <f t="shared" si="220"/>
        <v>2.7632524197561947</v>
      </c>
      <c r="BN294" s="136">
        <f t="shared" si="220"/>
        <v>2.7653326203715944</v>
      </c>
      <c r="BO294" s="136">
        <f t="shared" si="220"/>
        <v>2.7578659855094418</v>
      </c>
      <c r="BP294" s="136">
        <f t="shared" si="220"/>
        <v>2.7845660074926748</v>
      </c>
      <c r="BQ294" s="136">
        <f t="shared" si="220"/>
        <v>2.6876748064008367</v>
      </c>
      <c r="BR294" s="136">
        <f t="shared" si="217"/>
        <v>0.11577781470433113</v>
      </c>
      <c r="BS294" s="136"/>
      <c r="BT294" s="136"/>
      <c r="BU294" s="136"/>
      <c r="BV294" s="136"/>
      <c r="BW294" s="136"/>
      <c r="BX294" s="136"/>
      <c r="BY294" s="136"/>
      <c r="BZ294" s="136"/>
      <c r="CA294" s="136"/>
      <c r="CB294" s="136"/>
      <c r="CC294" s="136"/>
      <c r="CD294" s="136"/>
      <c r="CE294" s="136"/>
      <c r="CF294" s="136"/>
      <c r="CG294" s="136"/>
      <c r="CH294" s="136"/>
      <c r="CI294" s="136"/>
      <c r="CK294" s="136"/>
      <c r="CL294" s="136"/>
      <c r="CM294" s="136"/>
      <c r="CN294" s="136"/>
      <c r="CO294" s="136"/>
      <c r="CP294" s="136"/>
      <c r="CQ294" s="136"/>
      <c r="CR294" s="136"/>
      <c r="CS294" s="136"/>
      <c r="CT294" s="136"/>
      <c r="CU294" s="136"/>
      <c r="CV294" s="136"/>
      <c r="CW294" s="136"/>
      <c r="CX294" s="136"/>
      <c r="CY294" s="136"/>
      <c r="CZ294" s="136"/>
    </row>
    <row r="295" spans="1:104" s="129" customFormat="1" ht="12.95" customHeight="1" x14ac:dyDescent="0.2">
      <c r="A295" s="206" t="s">
        <v>522</v>
      </c>
      <c r="B295" s="207" t="s">
        <v>646</v>
      </c>
      <c r="C295" s="208">
        <v>46552.377</v>
      </c>
      <c r="D295" s="208"/>
      <c r="E295" s="129">
        <f>(C295-C$7)/C$8</f>
        <v>27512.422586613055</v>
      </c>
      <c r="F295" s="199">
        <f>ROUND(2*E295,0)/2</f>
        <v>27512.5</v>
      </c>
      <c r="G295" s="130">
        <f>C295-(C$7+F295*C$8)</f>
        <v>-1.8373749997408595E-2</v>
      </c>
      <c r="I295" s="129">
        <f>G295</f>
        <v>-1.8373749997408595E-2</v>
      </c>
      <c r="O295" s="199"/>
      <c r="P295" s="199">
        <f>+D$11+D$12*F295+D$13*F295^2</f>
        <v>-1.3349724317093022E-2</v>
      </c>
      <c r="Q295" s="201">
        <f>+C295-15018.5</f>
        <v>31533.877</v>
      </c>
      <c r="S295" s="131">
        <v>0.1</v>
      </c>
      <c r="U295" s="202">
        <f>+$C295-15018.5</f>
        <v>31533.877</v>
      </c>
      <c r="Z295" s="24">
        <f>$F295</f>
        <v>27512.5</v>
      </c>
      <c r="AA295" s="136">
        <f>AB$3+AB$4*Z295+AB$5*Z295^2+AH295</f>
        <v>-5.2939333749457661E-3</v>
      </c>
      <c r="AB295" s="136">
        <f>+$G295-AH295</f>
        <v>-2.6429540939555851E-2</v>
      </c>
      <c r="AC295" s="136">
        <f>IF(S295&gt;0,G295-AA295,-9999)</f>
        <v>-1.3079816622462829E-2</v>
      </c>
      <c r="AD295" s="136"/>
      <c r="AE295" s="136">
        <f>+(G295-AA295)^2*$S295</f>
        <v>1.7108160287725492E-5</v>
      </c>
      <c r="AF295" s="24"/>
      <c r="AG295" s="203"/>
      <c r="AH295" s="24">
        <f>$AB$6*($AB$11/AI295*AJ295+$AB$12)</f>
        <v>8.0557909421472562E-3</v>
      </c>
      <c r="AI295" s="24">
        <f>1+$AB$7*COS(AL295)</f>
        <v>0.71115121034138551</v>
      </c>
      <c r="AJ295" s="24">
        <f>SIN(AL295+RADIANS($AB$9))</f>
        <v>0.75992319201564273</v>
      </c>
      <c r="AK295" s="24">
        <f>$AB$7*SIN(AL295)</f>
        <v>8.1033182788000216E-2</v>
      </c>
      <c r="AL295" s="24">
        <f>2*ATAN(AM295)</f>
        <v>2.8680847445304125</v>
      </c>
      <c r="AM295" s="24">
        <f>SQRT((1+$AB$7)/(1-$AB$7))*TAN(AN295/2)</f>
        <v>7.2667612131090342</v>
      </c>
      <c r="AN295" s="136">
        <f>$AU295+$AB$7*SIN(AO295)</f>
        <v>2.7708296036760669</v>
      </c>
      <c r="AO295" s="136">
        <f>$AU295+$AB$7*SIN(AP295)</f>
        <v>2.7707643793665682</v>
      </c>
      <c r="AP295" s="136">
        <f>$AU295+$AB$7*SIN(AQ295)</f>
        <v>2.7709976391213211</v>
      </c>
      <c r="AQ295" s="136">
        <f>$AU295+$AB$7*SIN(AR295)</f>
        <v>2.7701633416990297</v>
      </c>
      <c r="AR295" s="136">
        <f>$AU295+$AB$7*SIN(AS295)</f>
        <v>2.7731461196895282</v>
      </c>
      <c r="AS295" s="136">
        <f>$AU295+$AB$7*SIN(AT295)</f>
        <v>2.7624660339562848</v>
      </c>
      <c r="AT295" s="136">
        <f>$AU295+$AB$7*SIN(AU295)</f>
        <v>2.8005085233405502</v>
      </c>
      <c r="AU295" s="136">
        <f>RADIANS($AB$9)+$AB$18*(F295-AB$15)</f>
        <v>2.6621133445129721</v>
      </c>
      <c r="AV295" s="136"/>
      <c r="AW295" s="24">
        <f t="shared" si="207"/>
        <v>27512.5</v>
      </c>
      <c r="AX295" s="136">
        <f t="shared" si="208"/>
        <v>-5.2936834400384037E-3</v>
      </c>
      <c r="AY295" s="136">
        <f t="shared" si="209"/>
        <v>-1.3080066557370191E-2</v>
      </c>
      <c r="AZ295" s="136">
        <f t="shared" si="219"/>
        <v>-1.3080066557370191E-2</v>
      </c>
      <c r="BA295" s="136"/>
      <c r="BB295" s="136">
        <f t="shared" si="210"/>
        <v>2.8023084363336831E-6</v>
      </c>
      <c r="BC295" s="24"/>
      <c r="BD295" s="203"/>
      <c r="BE295" s="24">
        <f t="shared" si="211"/>
        <v>8.0560408770546186E-3</v>
      </c>
      <c r="BF295" s="24">
        <f t="shared" si="212"/>
        <v>0.7111540197775601</v>
      </c>
      <c r="BG295" s="24">
        <f t="shared" si="213"/>
        <v>0.75994572623925039</v>
      </c>
      <c r="BH295" s="24">
        <f t="shared" si="214"/>
        <v>8.1043196564164532E-2</v>
      </c>
      <c r="BI295" s="24">
        <f t="shared" si="215"/>
        <v>2.8680500764784052</v>
      </c>
      <c r="BJ295" s="24">
        <f t="shared" si="216"/>
        <v>7.2658286591179939</v>
      </c>
      <c r="BK295" s="136">
        <f t="shared" si="220"/>
        <v>2.7707830999957768</v>
      </c>
      <c r="BL295" s="136">
        <f t="shared" si="220"/>
        <v>2.7709306912565936</v>
      </c>
      <c r="BM295" s="136">
        <f t="shared" si="220"/>
        <v>2.7704028210517557</v>
      </c>
      <c r="BN295" s="136">
        <f t="shared" si="220"/>
        <v>2.7722902864836891</v>
      </c>
      <c r="BO295" s="136">
        <f t="shared" si="220"/>
        <v>2.7655350059471706</v>
      </c>
      <c r="BP295" s="136">
        <f t="shared" si="220"/>
        <v>2.789632064165926</v>
      </c>
      <c r="BQ295" s="136">
        <f t="shared" si="220"/>
        <v>2.7025618325939273</v>
      </c>
      <c r="BR295" s="136">
        <f t="shared" si="217"/>
        <v>0.13524017172283376</v>
      </c>
      <c r="BS295" s="136"/>
      <c r="BT295" s="136"/>
      <c r="BU295" s="136"/>
      <c r="BV295" s="136"/>
      <c r="BW295" s="136"/>
      <c r="BX295" s="136"/>
      <c r="BY295" s="136"/>
      <c r="BZ295" s="136"/>
      <c r="CA295" s="136"/>
      <c r="CB295" s="136"/>
      <c r="CC295" s="136"/>
      <c r="CD295" s="136"/>
      <c r="CE295" s="136"/>
      <c r="CF295" s="136"/>
      <c r="CG295" s="136"/>
      <c r="CH295" s="136"/>
      <c r="CI295" s="136"/>
      <c r="CK295" s="136"/>
      <c r="CL295" s="136"/>
      <c r="CM295" s="136"/>
      <c r="CN295" s="136"/>
      <c r="CO295" s="136"/>
      <c r="CP295" s="136"/>
      <c r="CQ295" s="136"/>
      <c r="CR295" s="136"/>
      <c r="CS295" s="136"/>
      <c r="CT295" s="136"/>
      <c r="CU295" s="136"/>
      <c r="CV295" s="136"/>
      <c r="CW295" s="136"/>
      <c r="CX295" s="136"/>
      <c r="CY295" s="136"/>
      <c r="CZ295" s="136"/>
    </row>
    <row r="296" spans="1:104" s="129" customFormat="1" ht="12.95" customHeight="1" x14ac:dyDescent="0.2">
      <c r="A296" s="206" t="s">
        <v>577</v>
      </c>
      <c r="B296" s="64"/>
      <c r="C296" s="208">
        <v>46553.694000000003</v>
      </c>
      <c r="D296" s="208"/>
      <c r="E296" s="129">
        <f>(C296-C$7)/C$8</f>
        <v>27517.97145010723</v>
      </c>
      <c r="F296" s="199">
        <f>ROUND(2*E296,0)/2</f>
        <v>27518</v>
      </c>
      <c r="G296" s="130">
        <f>C296-(C$7+F296*C$8)</f>
        <v>-6.7761999962385744E-3</v>
      </c>
      <c r="I296" s="129">
        <f>G296</f>
        <v>-6.7761999962385744E-3</v>
      </c>
      <c r="O296" s="199"/>
      <c r="P296" s="199">
        <f>+D$11+D$12*F296+D$13*F296^2</f>
        <v>-1.3352417304093025E-2</v>
      </c>
      <c r="Q296" s="201">
        <f>+C296-15018.5</f>
        <v>31535.194000000003</v>
      </c>
      <c r="S296" s="131">
        <v>0.1</v>
      </c>
      <c r="U296" s="202">
        <f>+$C296-15018.5</f>
        <v>31535.194000000003</v>
      </c>
      <c r="Z296" s="24">
        <f>$F296</f>
        <v>27518</v>
      </c>
      <c r="AA296" s="136">
        <f>AB$3+AB$4*Z296+AB$5*Z296^2+AH296</f>
        <v>-5.2995658579561688E-3</v>
      </c>
      <c r="AB296" s="136">
        <f>+$G296-AH296</f>
        <v>-1.4829051442375431E-2</v>
      </c>
      <c r="AC296" s="136">
        <f>IF(S296&gt;0,G296-AA296,-9999)</f>
        <v>-1.4766341382824056E-3</v>
      </c>
      <c r="AD296" s="136"/>
      <c r="AE296" s="136">
        <f>+(G296-AA296)^2*$S296</f>
        <v>2.1804483783410226E-7</v>
      </c>
      <c r="AF296" s="24"/>
      <c r="AG296" s="203"/>
      <c r="AH296" s="24">
        <f>$AB$6*($AB$11/AI296*AJ296+$AB$12)</f>
        <v>8.0528514461368564E-3</v>
      </c>
      <c r="AI296" s="24">
        <f>1+$AB$7*COS(AL296)</f>
        <v>0.71111820997419528</v>
      </c>
      <c r="AJ296" s="24">
        <f>SIN(AL296+RADIANS($AB$9))</f>
        <v>0.75965822192708943</v>
      </c>
      <c r="AK296" s="24">
        <f>$AB$7*SIN(AL296)</f>
        <v>8.0915458297453113E-2</v>
      </c>
      <c r="AL296" s="24">
        <f>2*ATAN(AM296)</f>
        <v>2.8684922856682973</v>
      </c>
      <c r="AM296" s="24">
        <f>SQRT((1+$AB$7)/(1-$AB$7))*TAN(AN296/2)</f>
        <v>7.2777415146190929</v>
      </c>
      <c r="AN296" s="136">
        <f>$AU296+$AB$7*SIN(AO296)</f>
        <v>2.7713762926005709</v>
      </c>
      <c r="AO296" s="136">
        <f>$AU296+$AB$7*SIN(AP296)</f>
        <v>2.7713110701183385</v>
      </c>
      <c r="AP296" s="136">
        <f>$AU296+$AB$7*SIN(AQ296)</f>
        <v>2.7715442738224816</v>
      </c>
      <c r="AQ296" s="136">
        <f>$AU296+$AB$7*SIN(AR296)</f>
        <v>2.770710354150574</v>
      </c>
      <c r="AR296" s="136">
        <f>$AU296+$AB$7*SIN(AS296)</f>
        <v>2.7736911508896624</v>
      </c>
      <c r="AS296" s="136">
        <f>$AU296+$AB$7*SIN(AT296)</f>
        <v>2.7630204584568179</v>
      </c>
      <c r="AT296" s="136">
        <f>$AU296+$AB$7*SIN(AU296)</f>
        <v>2.8010218504396707</v>
      </c>
      <c r="AU296" s="136">
        <f>RADIANS($AB$9)+$AB$18*(F296-AB$15)</f>
        <v>2.6628129089218033</v>
      </c>
      <c r="AV296" s="136"/>
      <c r="AW296" s="24">
        <f t="shared" si="207"/>
        <v>27518</v>
      </c>
      <c r="AX296" s="136">
        <f t="shared" si="208"/>
        <v>-5.2993169863716546E-3</v>
      </c>
      <c r="AY296" s="136">
        <f t="shared" si="209"/>
        <v>-1.4768830098669198E-3</v>
      </c>
      <c r="AZ296" s="136">
        <f t="shared" si="219"/>
        <v>-1.4768830098669198E-3</v>
      </c>
      <c r="BA296" s="136"/>
      <c r="BB296" s="136">
        <f t="shared" si="210"/>
        <v>2.8082760522047158E-6</v>
      </c>
      <c r="BC296" s="24"/>
      <c r="BD296" s="203"/>
      <c r="BE296" s="24">
        <f t="shared" si="211"/>
        <v>8.0531003177213706E-3</v>
      </c>
      <c r="BF296" s="24">
        <f t="shared" si="212"/>
        <v>0.71112100097633846</v>
      </c>
      <c r="BG296" s="24">
        <f t="shared" si="213"/>
        <v>0.75968065155046105</v>
      </c>
      <c r="BH296" s="24">
        <f t="shared" si="214"/>
        <v>8.0925421982757581E-2</v>
      </c>
      <c r="BI296" s="24">
        <f t="shared" si="215"/>
        <v>2.8684577949742511</v>
      </c>
      <c r="BJ296" s="24">
        <f t="shared" si="216"/>
        <v>7.2768109772616443</v>
      </c>
      <c r="BK296" s="136">
        <f t="shared" si="220"/>
        <v>2.7713300246804029</v>
      </c>
      <c r="BL296" s="136">
        <f t="shared" si="220"/>
        <v>2.7714765037521194</v>
      </c>
      <c r="BM296" s="136">
        <f t="shared" si="220"/>
        <v>2.7709527228947528</v>
      </c>
      <c r="BN296" s="136">
        <f t="shared" si="220"/>
        <v>2.7728251724249056</v>
      </c>
      <c r="BO296" s="136">
        <f t="shared" si="220"/>
        <v>2.7661251066686208</v>
      </c>
      <c r="BP296" s="136">
        <f t="shared" si="220"/>
        <v>2.7900207436812159</v>
      </c>
      <c r="BQ296" s="136">
        <f t="shared" si="220"/>
        <v>2.7037063817953046</v>
      </c>
      <c r="BR296" s="136">
        <f t="shared" si="217"/>
        <v>0.13673727610887276</v>
      </c>
      <c r="BS296" s="136"/>
      <c r="BT296" s="136"/>
      <c r="BU296" s="136"/>
      <c r="BV296" s="136"/>
      <c r="BW296" s="136"/>
      <c r="BX296" s="136"/>
      <c r="BY296" s="136"/>
      <c r="BZ296" s="136"/>
      <c r="CA296" s="136"/>
      <c r="CB296" s="136"/>
      <c r="CC296" s="136"/>
      <c r="CD296" s="136"/>
      <c r="CE296" s="136"/>
      <c r="CF296" s="136"/>
      <c r="CG296" s="136"/>
      <c r="CH296" s="136"/>
      <c r="CI296" s="136"/>
      <c r="CK296" s="136"/>
      <c r="CL296" s="136"/>
      <c r="CM296" s="136"/>
      <c r="CN296" s="136"/>
      <c r="CO296" s="136"/>
      <c r="CP296" s="136"/>
      <c r="CQ296" s="136"/>
      <c r="CR296" s="136"/>
      <c r="CS296" s="136"/>
      <c r="CT296" s="136"/>
      <c r="CU296" s="136"/>
      <c r="CV296" s="136"/>
      <c r="CW296" s="136"/>
      <c r="CX296" s="136"/>
      <c r="CY296" s="136"/>
      <c r="CZ296" s="136"/>
    </row>
    <row r="297" spans="1:104" s="129" customFormat="1" ht="12.95" customHeight="1" x14ac:dyDescent="0.2">
      <c r="A297" s="206" t="s">
        <v>577</v>
      </c>
      <c r="B297" s="64"/>
      <c r="C297" s="208">
        <v>46554.633000000002</v>
      </c>
      <c r="D297" s="208"/>
      <c r="E297" s="129">
        <f>(C297-C$7)/C$8</f>
        <v>27521.927701300105</v>
      </c>
      <c r="F297" s="199">
        <f>ROUND(2*E297,0)/2</f>
        <v>27522</v>
      </c>
      <c r="G297" s="130">
        <f>C297-(C$7+F297*C$8)</f>
        <v>-1.7159799994260538E-2</v>
      </c>
      <c r="I297" s="129">
        <f>G297</f>
        <v>-1.7159799994260538E-2</v>
      </c>
      <c r="O297" s="199"/>
      <c r="P297" s="199">
        <f>+D$11+D$12*F297+D$13*F297^2</f>
        <v>-1.3354375384093025E-2</v>
      </c>
      <c r="Q297" s="201">
        <f>+C297-15018.5</f>
        <v>31536.133000000002</v>
      </c>
      <c r="S297" s="131">
        <v>0.1</v>
      </c>
      <c r="U297" s="202">
        <f>+$C297-15018.5</f>
        <v>31536.133000000002</v>
      </c>
      <c r="Z297" s="24">
        <f>$F297</f>
        <v>27522</v>
      </c>
      <c r="AA297" s="136">
        <f>AB$3+AB$4*Z297+AB$5*Z297^2+AH297</f>
        <v>-5.3036631790191312E-3</v>
      </c>
      <c r="AB297" s="136">
        <f>+$G297-AH297</f>
        <v>-2.5210512199334432E-2</v>
      </c>
      <c r="AC297" s="136">
        <f>IF(S297&gt;0,G297-AA297,-9999)</f>
        <v>-1.1856136815241407E-2</v>
      </c>
      <c r="AD297" s="136"/>
      <c r="AE297" s="136">
        <f>+(G297-AA297)^2*$S297</f>
        <v>1.4056798018172265E-5</v>
      </c>
      <c r="AF297" s="24"/>
      <c r="AG297" s="203"/>
      <c r="AH297" s="24">
        <f>$AB$6*($AB$11/AI297*AJ297+$AB$12)</f>
        <v>8.0507122050738934E-3</v>
      </c>
      <c r="AI297" s="24">
        <f>1+$AB$7*COS(AL297)</f>
        <v>0.71109424176488334</v>
      </c>
      <c r="AJ297" s="24">
        <f>SIN(AL297+RADIANS($AB$9))</f>
        <v>0.75946545262359633</v>
      </c>
      <c r="AK297" s="24">
        <f>$AB$7*SIN(AL297)</f>
        <v>8.0829838912324356E-2</v>
      </c>
      <c r="AL297" s="24">
        <f>2*ATAN(AM297)</f>
        <v>2.8687886554490576</v>
      </c>
      <c r="AM297" s="24">
        <f>SQRT((1+$AB$7)/(1-$AB$7))*TAN(AN297/2)</f>
        <v>7.2857470231247019</v>
      </c>
      <c r="AN297" s="136">
        <f>$AU297+$AB$7*SIN(AO297)</f>
        <v>2.771773868578062</v>
      </c>
      <c r="AO297" s="136">
        <f>$AU297+$AB$7*SIN(AP297)</f>
        <v>2.7717086476097057</v>
      </c>
      <c r="AP297" s="136">
        <f>$AU297+$AB$7*SIN(AQ297)</f>
        <v>2.771941809948717</v>
      </c>
      <c r="AQ297" s="136">
        <f>$AU297+$AB$7*SIN(AR297)</f>
        <v>2.7711081668909734</v>
      </c>
      <c r="AR297" s="136">
        <f>$AU297+$AB$7*SIN(AS297)</f>
        <v>2.7740875170815995</v>
      </c>
      <c r="AS297" s="136">
        <f>$AU297+$AB$7*SIN(AT297)</f>
        <v>2.7634236717042171</v>
      </c>
      <c r="AT297" s="136">
        <f>$AU297+$AB$7*SIN(AU297)</f>
        <v>2.8013951367503775</v>
      </c>
      <c r="AU297" s="136">
        <f>RADIANS($AB$9)+$AB$18*(F297-AB$15)</f>
        <v>2.6633216830373172</v>
      </c>
      <c r="AV297" s="136"/>
      <c r="AW297" s="24">
        <f t="shared" si="207"/>
        <v>27522</v>
      </c>
      <c r="AX297" s="136">
        <f t="shared" si="208"/>
        <v>-5.3034150849875679E-3</v>
      </c>
      <c r="AY297" s="136">
        <f t="shared" si="209"/>
        <v>-1.185638490927297E-2</v>
      </c>
      <c r="AZ297" s="136">
        <f t="shared" si="219"/>
        <v>-1.185638490927297E-2</v>
      </c>
      <c r="BA297" s="136"/>
      <c r="BB297" s="136">
        <f t="shared" si="210"/>
        <v>2.8126211563673693E-6</v>
      </c>
      <c r="BC297" s="24"/>
      <c r="BD297" s="203"/>
      <c r="BE297" s="24">
        <f t="shared" si="211"/>
        <v>8.0509602991054568E-3</v>
      </c>
      <c r="BF297" s="24">
        <f t="shared" si="212"/>
        <v>0.71109701935545266</v>
      </c>
      <c r="BG297" s="24">
        <f t="shared" si="213"/>
        <v>0.75948780585116082</v>
      </c>
      <c r="BH297" s="24">
        <f t="shared" si="214"/>
        <v>8.0839766048006009E-2</v>
      </c>
      <c r="BI297" s="24">
        <f t="shared" si="215"/>
        <v>2.8687542941283897</v>
      </c>
      <c r="BJ297" s="24">
        <f t="shared" si="216"/>
        <v>7.2848179730608376</v>
      </c>
      <c r="BK297" s="136">
        <f t="shared" si="220"/>
        <v>2.77172777265314</v>
      </c>
      <c r="BL297" s="136">
        <f t="shared" si="220"/>
        <v>2.7718734408709373</v>
      </c>
      <c r="BM297" s="136">
        <f t="shared" si="220"/>
        <v>2.7713526400015627</v>
      </c>
      <c r="BN297" s="136">
        <f t="shared" si="220"/>
        <v>2.7732141520515112</v>
      </c>
      <c r="BO297" s="136">
        <f t="shared" si="220"/>
        <v>2.7665542861116315</v>
      </c>
      <c r="BP297" s="136">
        <f t="shared" si="220"/>
        <v>2.7903033306335221</v>
      </c>
      <c r="BQ297" s="136">
        <f t="shared" si="220"/>
        <v>2.7045387237027452</v>
      </c>
      <c r="BR297" s="136">
        <f t="shared" si="217"/>
        <v>0.13782607929871915</v>
      </c>
      <c r="BS297" s="136"/>
      <c r="BT297" s="136"/>
      <c r="BU297" s="136"/>
      <c r="BV297" s="136"/>
      <c r="BW297" s="136"/>
      <c r="BX297" s="136"/>
      <c r="BY297" s="136"/>
      <c r="BZ297" s="136"/>
      <c r="CA297" s="136"/>
      <c r="CB297" s="136"/>
      <c r="CC297" s="136"/>
      <c r="CD297" s="136"/>
      <c r="CE297" s="136"/>
      <c r="CF297" s="136"/>
      <c r="CG297" s="136"/>
      <c r="CH297" s="136"/>
      <c r="CI297" s="136"/>
      <c r="CK297" s="136"/>
      <c r="CL297" s="136"/>
      <c r="CM297" s="136"/>
      <c r="CN297" s="136"/>
      <c r="CO297" s="136"/>
      <c r="CP297" s="136"/>
      <c r="CQ297" s="136"/>
      <c r="CR297" s="136"/>
      <c r="CS297" s="136"/>
      <c r="CT297" s="136"/>
      <c r="CU297" s="136"/>
      <c r="CV297" s="136"/>
      <c r="CW297" s="136"/>
      <c r="CX297" s="136"/>
      <c r="CY297" s="136"/>
      <c r="CZ297" s="136"/>
    </row>
    <row r="298" spans="1:104" s="129" customFormat="1" ht="12.95" customHeight="1" x14ac:dyDescent="0.2">
      <c r="A298" s="206" t="s">
        <v>577</v>
      </c>
      <c r="B298" s="64"/>
      <c r="C298" s="208">
        <v>46560.69</v>
      </c>
      <c r="D298" s="208"/>
      <c r="E298" s="129">
        <f>(C298-C$7)/C$8</f>
        <v>27547.447417461204</v>
      </c>
      <c r="F298" s="199">
        <f>ROUND(2*E298,0)/2</f>
        <v>27547.5</v>
      </c>
      <c r="G298" s="130">
        <f>C298-(C$7+F298*C$8)</f>
        <v>-1.2480249992222525E-2</v>
      </c>
      <c r="I298" s="129">
        <f>G298</f>
        <v>-1.2480249992222525E-2</v>
      </c>
      <c r="O298" s="199"/>
      <c r="P298" s="199">
        <f>+D$11+D$12*F298+D$13*F298^2</f>
        <v>-1.3366849117093028E-2</v>
      </c>
      <c r="Q298" s="201">
        <f>+C298-15018.5</f>
        <v>31542.190000000002</v>
      </c>
      <c r="S298" s="131">
        <v>0.1</v>
      </c>
      <c r="U298" s="202">
        <f>+$C298-15018.5</f>
        <v>31542.190000000002</v>
      </c>
      <c r="Z298" s="24">
        <f>$F298</f>
        <v>27547.5</v>
      </c>
      <c r="AA298" s="136">
        <f>AB$3+AB$4*Z298+AB$5*Z298^2+AH298</f>
        <v>-5.3298027721897963E-3</v>
      </c>
      <c r="AB298" s="136">
        <f>+$G298-AH298</f>
        <v>-2.0517296337125755E-2</v>
      </c>
      <c r="AC298" s="136">
        <f>IF(S298&gt;0,G298-AA298,-9999)</f>
        <v>-7.1504472200327289E-3</v>
      </c>
      <c r="AD298" s="136"/>
      <c r="AE298" s="136">
        <f>+(G298-AA298)^2*$S298</f>
        <v>5.1128895446473788E-6</v>
      </c>
      <c r="AF298" s="24"/>
      <c r="AG298" s="203"/>
      <c r="AH298" s="24">
        <f>$AB$6*($AB$11/AI298*AJ298+$AB$12)</f>
        <v>8.0370463449032318E-3</v>
      </c>
      <c r="AI298" s="24">
        <f>1+$AB$7*COS(AL298)</f>
        <v>0.71094207871129178</v>
      </c>
      <c r="AJ298" s="24">
        <f>SIN(AL298+RADIANS($AB$9))</f>
        <v>0.75823528668502549</v>
      </c>
      <c r="AK298" s="24">
        <f>$AB$7*SIN(AL298)</f>
        <v>8.0283984332187641E-2</v>
      </c>
      <c r="AL298" s="24">
        <f>2*ATAN(AM298)</f>
        <v>2.8706775437552925</v>
      </c>
      <c r="AM298" s="24">
        <f>SQRT((1+$AB$7)/(1-$AB$7))*TAN(AN298/2)</f>
        <v>7.3371784695112847</v>
      </c>
      <c r="AN298" s="136">
        <f>$AU298+$AB$7*SIN(AO298)</f>
        <v>2.7743081003710088</v>
      </c>
      <c r="AO298" s="136">
        <f>$AU298+$AB$7*SIN(AP298)</f>
        <v>2.7742428927225578</v>
      </c>
      <c r="AP298" s="136">
        <f>$AU298+$AB$7*SIN(AQ298)</f>
        <v>2.7744757794480384</v>
      </c>
      <c r="AQ298" s="136">
        <f>$AU298+$AB$7*SIN(AR298)</f>
        <v>2.7736439371560846</v>
      </c>
      <c r="AR298" s="136">
        <f>$AU298+$AB$7*SIN(AS298)</f>
        <v>2.7766139540735968</v>
      </c>
      <c r="AS298" s="136">
        <f>$AU298+$AB$7*SIN(AT298)</f>
        <v>2.765994066267496</v>
      </c>
      <c r="AT298" s="136">
        <f>$AU298+$AB$7*SIN(AU298)</f>
        <v>2.8037739982789383</v>
      </c>
      <c r="AU298" s="136">
        <f>RADIANS($AB$9)+$AB$18*(F298-AB$15)</f>
        <v>2.6665651180237169</v>
      </c>
      <c r="AV298" s="136"/>
      <c r="AW298" s="24">
        <f t="shared" si="207"/>
        <v>27547.5</v>
      </c>
      <c r="AX298" s="136">
        <f t="shared" si="208"/>
        <v>-5.3295597188766364E-3</v>
      </c>
      <c r="AY298" s="136">
        <f t="shared" si="209"/>
        <v>-7.1506902733458888E-3</v>
      </c>
      <c r="AZ298" s="136">
        <f t="shared" si="219"/>
        <v>-7.1506902733458888E-3</v>
      </c>
      <c r="BA298" s="136"/>
      <c r="BB298" s="136">
        <f t="shared" si="210"/>
        <v>2.8404206797072413E-6</v>
      </c>
      <c r="BC298" s="24"/>
      <c r="BD298" s="203"/>
      <c r="BE298" s="24">
        <f t="shared" si="211"/>
        <v>8.0372893982163917E-3</v>
      </c>
      <c r="BF298" s="24">
        <f t="shared" si="212"/>
        <v>0.71094477071126483</v>
      </c>
      <c r="BG298" s="24">
        <f t="shared" si="213"/>
        <v>0.75825714649619924</v>
      </c>
      <c r="BH298" s="24">
        <f t="shared" si="214"/>
        <v>8.029367609492509E-2</v>
      </c>
      <c r="BI298" s="24">
        <f t="shared" si="215"/>
        <v>2.8706440148077954</v>
      </c>
      <c r="BJ298" s="24">
        <f t="shared" si="216"/>
        <v>7.336259316267193</v>
      </c>
      <c r="BK298" s="136">
        <f t="shared" si="220"/>
        <v>2.7742631114502458</v>
      </c>
      <c r="BL298" s="136">
        <f t="shared" si="220"/>
        <v>2.7744035712349824</v>
      </c>
      <c r="BM298" s="136">
        <f t="shared" si="220"/>
        <v>2.7739018843757042</v>
      </c>
      <c r="BN298" s="136">
        <f t="shared" si="220"/>
        <v>2.7756933389712191</v>
      </c>
      <c r="BO298" s="136">
        <f t="shared" si="220"/>
        <v>2.7692906031232365</v>
      </c>
      <c r="BP298" s="136">
        <f t="shared" si="220"/>
        <v>2.7921030784046388</v>
      </c>
      <c r="BQ298" s="136">
        <f t="shared" si="220"/>
        <v>2.7098437385617449</v>
      </c>
      <c r="BR298" s="136">
        <f t="shared" si="217"/>
        <v>0.14476719963398921</v>
      </c>
      <c r="BS298" s="136"/>
      <c r="BT298" s="136"/>
      <c r="BU298" s="136"/>
      <c r="BV298" s="136"/>
      <c r="BW298" s="136"/>
      <c r="BX298" s="136"/>
      <c r="BY298" s="136"/>
      <c r="BZ298" s="136"/>
      <c r="CA298" s="136"/>
      <c r="CB298" s="136"/>
      <c r="CC298" s="136"/>
      <c r="CD298" s="136"/>
      <c r="CE298" s="136"/>
      <c r="CF298" s="136"/>
      <c r="CG298" s="136"/>
      <c r="CH298" s="136"/>
      <c r="CI298" s="136"/>
      <c r="CK298" s="136"/>
      <c r="CL298" s="136"/>
      <c r="CM298" s="136"/>
      <c r="CN298" s="136"/>
      <c r="CO298" s="136"/>
      <c r="CP298" s="136"/>
      <c r="CQ298" s="136"/>
      <c r="CR298" s="136"/>
      <c r="CS298" s="136"/>
      <c r="CT298" s="136"/>
      <c r="CU298" s="136"/>
      <c r="CV298" s="136"/>
      <c r="CW298" s="136"/>
      <c r="CX298" s="136"/>
      <c r="CY298" s="136"/>
      <c r="CZ298" s="136"/>
    </row>
    <row r="299" spans="1:104" s="129" customFormat="1" ht="12.95" customHeight="1" x14ac:dyDescent="0.2">
      <c r="A299" s="206" t="s">
        <v>522</v>
      </c>
      <c r="B299" s="207" t="s">
        <v>646</v>
      </c>
      <c r="C299" s="208">
        <v>46561.391000000003</v>
      </c>
      <c r="D299" s="208"/>
      <c r="E299" s="129">
        <f>(C299-C$7)/C$8</f>
        <v>27550.400912760684</v>
      </c>
      <c r="F299" s="199">
        <f>ROUND(2*E299,0)/2</f>
        <v>27550.5</v>
      </c>
      <c r="G299" s="130">
        <f>C299-(C$7+F299*C$8)</f>
        <v>-2.3517949994129594E-2</v>
      </c>
      <c r="I299" s="129">
        <f>G299</f>
        <v>-2.3517949994129594E-2</v>
      </c>
      <c r="O299" s="199"/>
      <c r="P299" s="199">
        <f>+D$11+D$12*F299+D$13*F299^2</f>
        <v>-1.3368315589093023E-2</v>
      </c>
      <c r="Q299" s="201">
        <f>+C299-15018.5</f>
        <v>31542.891000000003</v>
      </c>
      <c r="S299" s="131">
        <v>0.1</v>
      </c>
      <c r="U299" s="202">
        <f>+$C299-15018.5</f>
        <v>31542.891000000003</v>
      </c>
      <c r="Z299" s="24">
        <f>$F299</f>
        <v>27550.5</v>
      </c>
      <c r="AA299" s="136">
        <f>AB$3+AB$4*Z299+AB$5*Z299^2+AH299</f>
        <v>-5.3328801946538815E-3</v>
      </c>
      <c r="AB299" s="136">
        <f>+$G299-AH299</f>
        <v>-3.1553385388568736E-2</v>
      </c>
      <c r="AC299" s="136">
        <f>IF(S299&gt;0,G299-AA299,-9999)</f>
        <v>-1.8185069799475713E-2</v>
      </c>
      <c r="AD299" s="136"/>
      <c r="AE299" s="136">
        <f>+(G299-AA299)^2*$S299</f>
        <v>3.3069676361180365E-5</v>
      </c>
      <c r="AF299" s="24"/>
      <c r="AG299" s="203"/>
      <c r="AH299" s="24">
        <f>$AB$6*($AB$11/AI299*AJ299+$AB$12)</f>
        <v>8.0354353944391416E-3</v>
      </c>
      <c r="AI299" s="24">
        <f>1+$AB$7*COS(AL299)</f>
        <v>0.7109242492319604</v>
      </c>
      <c r="AJ299" s="24">
        <f>SIN(AL299+RADIANS($AB$9))</f>
        <v>0.75809041799584465</v>
      </c>
      <c r="AK299" s="24">
        <f>$AB$7*SIN(AL299)</f>
        <v>8.0219762639229045E-2</v>
      </c>
      <c r="AL299" s="24">
        <f>2*ATAN(AM299)</f>
        <v>2.8708997127649818</v>
      </c>
      <c r="AM299" s="24">
        <f>SQRT((1+$AB$7)/(1-$AB$7))*TAN(AN299/2)</f>
        <v>7.3432746668334019</v>
      </c>
      <c r="AN299" s="136">
        <f>$AU299+$AB$7*SIN(AO299)</f>
        <v>2.7746062095868793</v>
      </c>
      <c r="AO299" s="136">
        <f>$AU299+$AB$7*SIN(AP299)</f>
        <v>2.7745410039232725</v>
      </c>
      <c r="AP299" s="136">
        <f>$AU299+$AB$7*SIN(AQ299)</f>
        <v>2.7747738568685834</v>
      </c>
      <c r="AQ299" s="136">
        <f>$AU299+$AB$7*SIN(AR299)</f>
        <v>2.7739422306768917</v>
      </c>
      <c r="AR299" s="136">
        <f>$AU299+$AB$7*SIN(AS299)</f>
        <v>2.7769111368959725</v>
      </c>
      <c r="AS299" s="136">
        <f>$AU299+$AB$7*SIN(AT299)</f>
        <v>2.7662964554745062</v>
      </c>
      <c r="AT299" s="136">
        <f>$AU299+$AB$7*SIN(AU299)</f>
        <v>2.8040537692690788</v>
      </c>
      <c r="AU299" s="136">
        <f>RADIANS($AB$9)+$AB$18*(F299-AB$15)</f>
        <v>2.6669466986103521</v>
      </c>
      <c r="AV299" s="136"/>
      <c r="AW299" s="24">
        <f t="shared" si="207"/>
        <v>27550.5</v>
      </c>
      <c r="AX299" s="136">
        <f t="shared" si="208"/>
        <v>-5.332637743907017E-3</v>
      </c>
      <c r="AY299" s="136">
        <f t="shared" si="209"/>
        <v>-1.8185312250222577E-2</v>
      </c>
      <c r="AZ299" s="136">
        <f t="shared" si="219"/>
        <v>-1.8185312250222577E-2</v>
      </c>
      <c r="BA299" s="136"/>
      <c r="BB299" s="136">
        <f t="shared" si="210"/>
        <v>2.8437025307741721E-6</v>
      </c>
      <c r="BC299" s="24"/>
      <c r="BD299" s="203"/>
      <c r="BE299" s="24">
        <f t="shared" si="211"/>
        <v>8.035677845186006E-3</v>
      </c>
      <c r="BF299" s="24">
        <f t="shared" si="212"/>
        <v>0.7109269311527856</v>
      </c>
      <c r="BG299" s="24">
        <f t="shared" si="213"/>
        <v>0.75811221903134129</v>
      </c>
      <c r="BH299" s="24">
        <f t="shared" si="214"/>
        <v>8.0229426442257723E-2</v>
      </c>
      <c r="BI299" s="24">
        <f t="shared" si="215"/>
        <v>2.8708662826075555</v>
      </c>
      <c r="BJ299" s="24">
        <f t="shared" si="216"/>
        <v>7.3423567258227713</v>
      </c>
      <c r="BK299" s="136">
        <f t="shared" si="220"/>
        <v>2.774561352096701</v>
      </c>
      <c r="BL299" s="136">
        <f t="shared" si="220"/>
        <v>2.7747011946793818</v>
      </c>
      <c r="BM299" s="136">
        <f t="shared" si="220"/>
        <v>2.7742017697199213</v>
      </c>
      <c r="BN299" s="136">
        <f t="shared" si="220"/>
        <v>2.7759849448549891</v>
      </c>
      <c r="BO299" s="136">
        <f t="shared" si="220"/>
        <v>2.7696125561769671</v>
      </c>
      <c r="BP299" s="136">
        <f t="shared" si="220"/>
        <v>2.7923146172134761</v>
      </c>
      <c r="BQ299" s="136">
        <f t="shared" si="220"/>
        <v>2.7104677227925627</v>
      </c>
      <c r="BR299" s="136">
        <f t="shared" si="217"/>
        <v>0.14558380202637444</v>
      </c>
      <c r="BS299" s="136"/>
      <c r="BT299" s="136"/>
      <c r="BU299" s="136"/>
      <c r="BV299" s="136"/>
      <c r="BW299" s="136"/>
      <c r="BX299" s="136"/>
      <c r="BY299" s="136"/>
      <c r="BZ299" s="136"/>
      <c r="CA299" s="136"/>
      <c r="CB299" s="136"/>
      <c r="CC299" s="136"/>
      <c r="CD299" s="136"/>
      <c r="CE299" s="136"/>
      <c r="CF299" s="136"/>
      <c r="CG299" s="136"/>
      <c r="CH299" s="136"/>
      <c r="CI299" s="136"/>
      <c r="CK299" s="136"/>
      <c r="CL299" s="136"/>
      <c r="CM299" s="136"/>
      <c r="CN299" s="136"/>
      <c r="CO299" s="136"/>
      <c r="CP299" s="136"/>
      <c r="CQ299" s="136"/>
      <c r="CR299" s="136"/>
      <c r="CS299" s="136"/>
      <c r="CT299" s="136"/>
      <c r="CU299" s="136"/>
      <c r="CV299" s="136"/>
      <c r="CW299" s="136"/>
      <c r="CX299" s="136"/>
      <c r="CY299" s="136"/>
      <c r="CZ299" s="136"/>
    </row>
    <row r="300" spans="1:104" s="129" customFormat="1" ht="12.95" customHeight="1" x14ac:dyDescent="0.2">
      <c r="A300" s="206" t="s">
        <v>577</v>
      </c>
      <c r="B300" s="64"/>
      <c r="C300" s="208">
        <v>46561.764000000003</v>
      </c>
      <c r="D300" s="208"/>
      <c r="E300" s="129">
        <f>(C300-C$7)/C$8</f>
        <v>27551.972458761687</v>
      </c>
      <c r="F300" s="199">
        <f>ROUND(2*E300,0)/2</f>
        <v>27552</v>
      </c>
      <c r="G300" s="130">
        <f>C300-(C$7+F300*C$8)</f>
        <v>-6.5367999923182651E-3</v>
      </c>
      <c r="I300" s="129">
        <f>G300</f>
        <v>-6.5367999923182651E-3</v>
      </c>
      <c r="O300" s="199"/>
      <c r="P300" s="199">
        <f>+D$11+D$12*F300+D$13*F300^2</f>
        <v>-1.3369048744093025E-2</v>
      </c>
      <c r="Q300" s="201">
        <f>+C300-15018.5</f>
        <v>31543.264000000003</v>
      </c>
      <c r="S300" s="131">
        <v>0.1</v>
      </c>
      <c r="U300" s="202">
        <f>+$C300-15018.5</f>
        <v>31543.264000000003</v>
      </c>
      <c r="Z300" s="24">
        <f>$F300</f>
        <v>27552</v>
      </c>
      <c r="AA300" s="136">
        <f>AB$3+AB$4*Z300+AB$5*Z300^2+AH300</f>
        <v>-5.3344190774883872E-3</v>
      </c>
      <c r="AB300" s="136">
        <f>+$G300-AH300</f>
        <v>-1.4571429658922903E-2</v>
      </c>
      <c r="AC300" s="136">
        <f>IF(S300&gt;0,G300-AA300,-9999)</f>
        <v>-1.2023809148298779E-3</v>
      </c>
      <c r="AD300" s="136"/>
      <c r="AE300" s="136">
        <f>+(G300-AA300)^2*$S300</f>
        <v>1.4457198643471344E-7</v>
      </c>
      <c r="AF300" s="24"/>
      <c r="AG300" s="203"/>
      <c r="AH300" s="24">
        <f>$AB$6*($AB$11/AI300*AJ300+$AB$12)</f>
        <v>8.0346296666046375E-3</v>
      </c>
      <c r="AI300" s="24">
        <f>1+$AB$7*COS(AL300)</f>
        <v>0.7109153401783872</v>
      </c>
      <c r="AJ300" s="24">
        <f>SIN(AL300+RADIANS($AB$9))</f>
        <v>0.7580179723473659</v>
      </c>
      <c r="AK300" s="24">
        <f>$AB$7*SIN(AL300)</f>
        <v>8.0187651517065792E-2</v>
      </c>
      <c r="AL300" s="24">
        <f>2*ATAN(AM300)</f>
        <v>2.8710107930864361</v>
      </c>
      <c r="AM300" s="24">
        <f>SQRT((1+$AB$7)/(1-$AB$7))*TAN(AN300/2)</f>
        <v>7.3463263816404645</v>
      </c>
      <c r="AN300" s="136">
        <f>$AU300+$AB$7*SIN(AO300)</f>
        <v>2.7747552613842497</v>
      </c>
      <c r="AO300" s="136">
        <f>$AU300+$AB$7*SIN(AP300)</f>
        <v>2.7746900567461057</v>
      </c>
      <c r="AP300" s="136">
        <f>$AU300+$AB$7*SIN(AQ300)</f>
        <v>2.7749228926942635</v>
      </c>
      <c r="AQ300" s="136">
        <f>$AU300+$AB$7*SIN(AR300)</f>
        <v>2.7740913748878837</v>
      </c>
      <c r="AR300" s="136">
        <f>$AU300+$AB$7*SIN(AS300)</f>
        <v>2.7770597247584967</v>
      </c>
      <c r="AS300" s="136">
        <f>$AU300+$AB$7*SIN(AT300)</f>
        <v>2.7664476492810266</v>
      </c>
      <c r="AT300" s="136">
        <f>$AU300+$AB$7*SIN(AU300)</f>
        <v>2.8041936472769837</v>
      </c>
      <c r="AU300" s="136">
        <f>RADIANS($AB$9)+$AB$18*(F300-AB$15)</f>
        <v>2.6671374889036699</v>
      </c>
      <c r="AV300" s="136"/>
      <c r="AW300" s="24">
        <f t="shared" si="207"/>
        <v>27552</v>
      </c>
      <c r="AX300" s="136">
        <f t="shared" si="208"/>
        <v>-5.3341769287788554E-3</v>
      </c>
      <c r="AY300" s="136">
        <f t="shared" si="209"/>
        <v>-1.2026230635394097E-3</v>
      </c>
      <c r="AZ300" s="136">
        <f t="shared" si="219"/>
        <v>-1.2026230635394097E-3</v>
      </c>
      <c r="BA300" s="136"/>
      <c r="BB300" s="136">
        <f t="shared" si="210"/>
        <v>2.8453443507516624E-6</v>
      </c>
      <c r="BC300" s="24"/>
      <c r="BD300" s="203"/>
      <c r="BE300" s="24">
        <f t="shared" si="211"/>
        <v>8.0348718153141693E-3</v>
      </c>
      <c r="BF300" s="24">
        <f t="shared" si="212"/>
        <v>0.71091801705893154</v>
      </c>
      <c r="BG300" s="24">
        <f t="shared" si="213"/>
        <v>0.75803974393765228</v>
      </c>
      <c r="BH300" s="24">
        <f t="shared" si="214"/>
        <v>8.0197301319057862E-2</v>
      </c>
      <c r="BI300" s="24">
        <f t="shared" si="215"/>
        <v>2.8709774123920915</v>
      </c>
      <c r="BJ300" s="24">
        <f t="shared" si="216"/>
        <v>7.3454090505796241</v>
      </c>
      <c r="BK300" s="136">
        <f t="shared" si="220"/>
        <v>2.7747104697035021</v>
      </c>
      <c r="BL300" s="136">
        <f t="shared" si="220"/>
        <v>2.7748500033352976</v>
      </c>
      <c r="BM300" s="136">
        <f t="shared" si="220"/>
        <v>2.7743517103629944</v>
      </c>
      <c r="BN300" s="136">
        <f t="shared" si="220"/>
        <v>2.7761307428304853</v>
      </c>
      <c r="BO300" s="136">
        <f t="shared" si="220"/>
        <v>2.7697735353065895</v>
      </c>
      <c r="BP300" s="136">
        <f t="shared" si="220"/>
        <v>2.7924203712728013</v>
      </c>
      <c r="BQ300" s="136">
        <f t="shared" si="220"/>
        <v>2.7107797040349979</v>
      </c>
      <c r="BR300" s="136">
        <f t="shared" si="217"/>
        <v>0.14599210322256617</v>
      </c>
      <c r="BS300" s="136"/>
      <c r="BT300" s="136"/>
      <c r="BU300" s="136"/>
      <c r="BV300" s="136"/>
      <c r="BW300" s="136"/>
      <c r="BX300" s="136"/>
      <c r="BY300" s="136"/>
      <c r="BZ300" s="136"/>
      <c r="CA300" s="136"/>
      <c r="CB300" s="136"/>
      <c r="CC300" s="136"/>
      <c r="CD300" s="136"/>
      <c r="CE300" s="136"/>
      <c r="CF300" s="136"/>
      <c r="CG300" s="136"/>
      <c r="CH300" s="136"/>
      <c r="CI300" s="136"/>
      <c r="CK300" s="136"/>
      <c r="CL300" s="136"/>
      <c r="CM300" s="136"/>
      <c r="CN300" s="136"/>
      <c r="CO300" s="136"/>
      <c r="CP300" s="136"/>
      <c r="CQ300" s="136"/>
      <c r="CR300" s="136"/>
      <c r="CS300" s="136"/>
      <c r="CT300" s="136"/>
      <c r="CU300" s="136"/>
      <c r="CV300" s="136"/>
      <c r="CW300" s="136"/>
      <c r="CX300" s="136"/>
      <c r="CY300" s="136"/>
      <c r="CZ300" s="136"/>
    </row>
    <row r="301" spans="1:104" s="129" customFormat="1" ht="12.95" customHeight="1" x14ac:dyDescent="0.2">
      <c r="A301" s="206" t="s">
        <v>522</v>
      </c>
      <c r="B301" s="207"/>
      <c r="C301" s="208">
        <v>46573.383999999998</v>
      </c>
      <c r="D301" s="208"/>
      <c r="E301" s="129">
        <f>(C301-C$7)/C$8</f>
        <v>27600.930540616042</v>
      </c>
      <c r="F301" s="199">
        <f>ROUND(2*E301,0)/2</f>
        <v>27601</v>
      </c>
      <c r="G301" s="130">
        <f>C301-(C$7+F301*C$8)</f>
        <v>-1.6485899999679532E-2</v>
      </c>
      <c r="I301" s="129">
        <f>G301</f>
        <v>-1.6485899999679532E-2</v>
      </c>
      <c r="O301" s="199"/>
      <c r="P301" s="199">
        <f>+D$11+D$12*F301+D$13*F301^2</f>
        <v>-1.3392968780093028E-2</v>
      </c>
      <c r="Q301" s="201">
        <f>+C301-15018.5</f>
        <v>31554.883999999998</v>
      </c>
      <c r="S301" s="131">
        <v>0.1</v>
      </c>
      <c r="U301" s="202">
        <f>+$C301-15018.5</f>
        <v>31554.883999999998</v>
      </c>
      <c r="Z301" s="24">
        <f>$F301</f>
        <v>27601</v>
      </c>
      <c r="AA301" s="136">
        <f>AB$3+AB$4*Z301+AB$5*Z301^2+AH301</f>
        <v>-5.3847520253164898E-3</v>
      </c>
      <c r="AB301" s="136">
        <f>+$G301-AH301</f>
        <v>-2.449411675445607E-2</v>
      </c>
      <c r="AC301" s="136">
        <f>IF(S301&gt;0,G301-AA301,-9999)</f>
        <v>-1.1101147974363042E-2</v>
      </c>
      <c r="AD301" s="136"/>
      <c r="AE301" s="136">
        <f>+(G301-AA301)^2*$S301</f>
        <v>1.2323548634870469E-5</v>
      </c>
      <c r="AF301" s="24"/>
      <c r="AG301" s="203"/>
      <c r="AH301" s="24">
        <f>$AB$6*($AB$11/AI301*AJ301+$AB$12)</f>
        <v>8.0082167547765384E-3</v>
      </c>
      <c r="AI301" s="24">
        <f>1+$AB$7*COS(AL301)</f>
        <v>0.71062639390418214</v>
      </c>
      <c r="AJ301" s="24">
        <f>SIN(AL301+RADIANS($AB$9))</f>
        <v>0.75564727581161428</v>
      </c>
      <c r="AK301" s="24">
        <f>$AB$7*SIN(AL301)</f>
        <v>7.9138587901872948E-2</v>
      </c>
      <c r="AL301" s="24">
        <f>2*ATAN(AM301)</f>
        <v>2.874637891277934</v>
      </c>
      <c r="AM301" s="24">
        <f>SQRT((1+$AB$7)/(1-$AB$7))*TAN(AN301/2)</f>
        <v>7.4473606583251861</v>
      </c>
      <c r="AN301" s="136">
        <f>$AU301+$AB$7*SIN(AO301)</f>
        <v>2.7796232616132097</v>
      </c>
      <c r="AO301" s="136">
        <f>$AU301+$AB$7*SIN(AP301)</f>
        <v>2.7795581026221754</v>
      </c>
      <c r="AP301" s="136">
        <f>$AU301+$AB$7*SIN(AQ301)</f>
        <v>2.7797903440226497</v>
      </c>
      <c r="AQ301" s="136">
        <f>$AU301+$AB$7*SIN(AR301)</f>
        <v>2.7789624896787464</v>
      </c>
      <c r="AR301" s="136">
        <f>$AU301+$AB$7*SIN(AS301)</f>
        <v>2.7819122996689383</v>
      </c>
      <c r="AS301" s="136">
        <f>$AU301+$AB$7*SIN(AT301)</f>
        <v>2.7713863577722693</v>
      </c>
      <c r="AT301" s="136">
        <f>$AU301+$AB$7*SIN(AU301)</f>
        <v>2.8087602629208237</v>
      </c>
      <c r="AU301" s="136">
        <f>RADIANS($AB$9)+$AB$18*(F301-AB$15)</f>
        <v>2.6733699718187127</v>
      </c>
      <c r="AV301" s="136"/>
      <c r="AW301" s="24">
        <f t="shared" si="207"/>
        <v>27601</v>
      </c>
      <c r="AX301" s="136">
        <f t="shared" si="208"/>
        <v>-5.384520020247606E-3</v>
      </c>
      <c r="AY301" s="136">
        <f t="shared" si="209"/>
        <v>-1.1101379979431926E-2</v>
      </c>
      <c r="AZ301" s="136">
        <f t="shared" si="219"/>
        <v>-1.1101379979431926E-2</v>
      </c>
      <c r="BA301" s="136"/>
      <c r="BB301" s="136">
        <f t="shared" si="210"/>
        <v>2.899305584844728E-6</v>
      </c>
      <c r="BC301" s="24"/>
      <c r="BD301" s="203"/>
      <c r="BE301" s="24">
        <f t="shared" si="211"/>
        <v>8.0084487598454223E-3</v>
      </c>
      <c r="BF301" s="24">
        <f t="shared" si="212"/>
        <v>0.71062890591320149</v>
      </c>
      <c r="BG301" s="24">
        <f t="shared" si="213"/>
        <v>0.75566806449432988</v>
      </c>
      <c r="BH301" s="24">
        <f t="shared" si="214"/>
        <v>7.9147772596638397E-2</v>
      </c>
      <c r="BI301" s="24">
        <f t="shared" si="215"/>
        <v>2.8746061512213537</v>
      </c>
      <c r="BJ301" s="24">
        <f t="shared" si="216"/>
        <v>7.446464691942956</v>
      </c>
      <c r="BK301" s="136">
        <f t="shared" ref="BK301:BQ310" si="221">$AU301+$AB$7*SIN(BL301)</f>
        <v>2.7795806540898007</v>
      </c>
      <c r="BL301" s="136">
        <f t="shared" si="221"/>
        <v>2.7797099677954025</v>
      </c>
      <c r="BM301" s="136">
        <f t="shared" si="221"/>
        <v>2.7792490304704263</v>
      </c>
      <c r="BN301" s="136">
        <f t="shared" si="221"/>
        <v>2.7808916694451864</v>
      </c>
      <c r="BO301" s="136">
        <f t="shared" si="221"/>
        <v>2.7750331183267378</v>
      </c>
      <c r="BP301" s="136">
        <f t="shared" si="221"/>
        <v>2.7958694743029029</v>
      </c>
      <c r="BQ301" s="136">
        <f t="shared" si="221"/>
        <v>2.7209669733148969</v>
      </c>
      <c r="BR301" s="136">
        <f t="shared" si="217"/>
        <v>0.15932994229818398</v>
      </c>
      <c r="BS301" s="136"/>
      <c r="BT301" s="136"/>
      <c r="BU301" s="136"/>
      <c r="BV301" s="136"/>
      <c r="BW301" s="136"/>
      <c r="BX301" s="136"/>
      <c r="BY301" s="136"/>
      <c r="BZ301" s="136"/>
      <c r="CA301" s="136"/>
      <c r="CB301" s="136"/>
      <c r="CC301" s="136"/>
      <c r="CD301" s="136"/>
      <c r="CE301" s="136"/>
      <c r="CF301" s="136"/>
      <c r="CG301" s="136"/>
      <c r="CH301" s="136"/>
      <c r="CI301" s="136"/>
      <c r="CK301" s="136"/>
      <c r="CL301" s="136"/>
      <c r="CM301" s="136"/>
      <c r="CN301" s="136"/>
      <c r="CO301" s="136"/>
      <c r="CP301" s="136"/>
      <c r="CQ301" s="136"/>
      <c r="CR301" s="136"/>
      <c r="CS301" s="136"/>
      <c r="CT301" s="136"/>
      <c r="CU301" s="136"/>
      <c r="CV301" s="136"/>
      <c r="CW301" s="136"/>
      <c r="CX301" s="136"/>
      <c r="CY301" s="136"/>
      <c r="CZ301" s="136"/>
    </row>
    <row r="302" spans="1:104" s="129" customFormat="1" ht="12.95" customHeight="1" x14ac:dyDescent="0.2">
      <c r="A302" s="206" t="s">
        <v>522</v>
      </c>
      <c r="B302" s="207"/>
      <c r="C302" s="208">
        <v>46606.377</v>
      </c>
      <c r="D302" s="208"/>
      <c r="E302" s="129">
        <f>(C302-C$7)/C$8</f>
        <v>27739.938629654032</v>
      </c>
      <c r="F302" s="199">
        <f>ROUND(2*E302,0)/2</f>
        <v>27740</v>
      </c>
      <c r="G302" s="130">
        <f>C302-(C$7+F302*C$8)</f>
        <v>-1.4565999998012558E-2</v>
      </c>
      <c r="I302" s="129">
        <f>G302</f>
        <v>-1.4565999998012558E-2</v>
      </c>
      <c r="O302" s="199"/>
      <c r="P302" s="199">
        <f>+D$11+D$12*F302+D$13*F302^2</f>
        <v>-1.3460509992093025E-2</v>
      </c>
      <c r="Q302" s="201">
        <f>+C302-15018.5</f>
        <v>31587.877</v>
      </c>
      <c r="S302" s="131">
        <v>0.1</v>
      </c>
      <c r="U302" s="202">
        <f>+$C302-15018.5</f>
        <v>31587.877</v>
      </c>
      <c r="Z302" s="24">
        <f>$F302</f>
        <v>27740</v>
      </c>
      <c r="AA302" s="136">
        <f>AB$3+AB$4*Z302+AB$5*Z302^2+AH302</f>
        <v>-5.5281912180463744E-3</v>
      </c>
      <c r="AB302" s="136">
        <f>+$G302-AH302</f>
        <v>-2.2498318772059208E-2</v>
      </c>
      <c r="AC302" s="136">
        <f>IF(S302&gt;0,G302-AA302,-9999)</f>
        <v>-9.0378087799661833E-3</v>
      </c>
      <c r="AD302" s="136"/>
      <c r="AE302" s="136">
        <f>+(G302-AA302)^2*$S302</f>
        <v>8.1681987543233823E-6</v>
      </c>
      <c r="AF302" s="24"/>
      <c r="AG302" s="203"/>
      <c r="AH302" s="24">
        <f>$AB$6*($AB$11/AI302*AJ302+$AB$12)</f>
        <v>7.9323187740466504E-3</v>
      </c>
      <c r="AI302" s="24">
        <f>1+$AB$7*COS(AL302)</f>
        <v>0.70982866393055422</v>
      </c>
      <c r="AJ302" s="24">
        <f>SIN(AL302+RADIANS($AB$9))</f>
        <v>0.74887872504672348</v>
      </c>
      <c r="AK302" s="24">
        <f>$AB$7*SIN(AL302)</f>
        <v>7.616164207573764E-2</v>
      </c>
      <c r="AL302" s="24">
        <f>2*ATAN(AM302)</f>
        <v>2.8849111916799859</v>
      </c>
      <c r="AM302" s="24">
        <f>SQRT((1+$AB$7)/(1-$AB$7))*TAN(AN302/2)</f>
        <v>7.7489313515924447</v>
      </c>
      <c r="AN302" s="136">
        <f>$AU302+$AB$7*SIN(AO302)</f>
        <v>2.7934218540075633</v>
      </c>
      <c r="AO302" s="136">
        <f>$AU302+$AB$7*SIN(AP302)</f>
        <v>2.7933569540620904</v>
      </c>
      <c r="AP302" s="136">
        <f>$AU302+$AB$7*SIN(AQ302)</f>
        <v>2.7935870919220158</v>
      </c>
      <c r="AQ302" s="136">
        <f>$AU302+$AB$7*SIN(AR302)</f>
        <v>2.792770926819538</v>
      </c>
      <c r="AR302" s="136">
        <f>$AU302+$AB$7*SIN(AS302)</f>
        <v>2.79566430057274</v>
      </c>
      <c r="AS302" s="136">
        <f>$AU302+$AB$7*SIN(AT302)</f>
        <v>2.7853932187533221</v>
      </c>
      <c r="AT302" s="136">
        <f>$AU302+$AB$7*SIN(AU302)</f>
        <v>2.8216861370801243</v>
      </c>
      <c r="AU302" s="136">
        <f>RADIANS($AB$9)+$AB$18*(F302-AB$15)</f>
        <v>2.6910498723328136</v>
      </c>
      <c r="AV302" s="136"/>
      <c r="AW302" s="24">
        <f t="shared" si="207"/>
        <v>27740</v>
      </c>
      <c r="AX302" s="136">
        <f t="shared" si="208"/>
        <v>-5.5279909330015423E-3</v>
      </c>
      <c r="AY302" s="136">
        <f t="shared" si="209"/>
        <v>-9.0380090650110153E-3</v>
      </c>
      <c r="AZ302" s="136">
        <f t="shared" si="219"/>
        <v>-9.0380090650110153E-3</v>
      </c>
      <c r="BA302" s="136"/>
      <c r="BB302" s="136">
        <f t="shared" si="210"/>
        <v>3.0558683755347268E-6</v>
      </c>
      <c r="BC302" s="24"/>
      <c r="BD302" s="203"/>
      <c r="BE302" s="24">
        <f t="shared" si="211"/>
        <v>7.9325190590914824E-3</v>
      </c>
      <c r="BF302" s="24">
        <f t="shared" si="212"/>
        <v>0.70983070728057629</v>
      </c>
      <c r="BG302" s="24">
        <f t="shared" si="213"/>
        <v>0.7488965037176436</v>
      </c>
      <c r="BH302" s="24">
        <f t="shared" si="214"/>
        <v>7.616942669279736E-2</v>
      </c>
      <c r="BI302" s="24">
        <f t="shared" si="215"/>
        <v>2.8848843639285824</v>
      </c>
      <c r="BJ302" s="24">
        <f t="shared" si="216"/>
        <v>7.7481125740865018</v>
      </c>
      <c r="BK302" s="136">
        <f t="shared" si="221"/>
        <v>2.79338580022696</v>
      </c>
      <c r="BL302" s="136">
        <f t="shared" si="221"/>
        <v>2.7934848046149661</v>
      </c>
      <c r="BM302" s="136">
        <f t="shared" si="221"/>
        <v>2.7931337102635445</v>
      </c>
      <c r="BN302" s="136">
        <f t="shared" si="221"/>
        <v>2.7943785769602312</v>
      </c>
      <c r="BO302" s="136">
        <f t="shared" si="221"/>
        <v>2.7899621352244335</v>
      </c>
      <c r="BP302" s="136">
        <f t="shared" si="221"/>
        <v>2.8055988740970301</v>
      </c>
      <c r="BQ302" s="136">
        <f t="shared" si="221"/>
        <v>2.7498171375359841</v>
      </c>
      <c r="BR302" s="136">
        <f t="shared" si="217"/>
        <v>0.19716585314534285</v>
      </c>
      <c r="BS302" s="136"/>
      <c r="BT302" s="136"/>
      <c r="BU302" s="136"/>
      <c r="BV302" s="136"/>
      <c r="BW302" s="136"/>
      <c r="BX302" s="136"/>
      <c r="BY302" s="136"/>
      <c r="BZ302" s="136"/>
      <c r="CA302" s="136"/>
      <c r="CB302" s="136"/>
      <c r="CC302" s="136"/>
      <c r="CD302" s="136"/>
      <c r="CE302" s="136"/>
      <c r="CF302" s="136"/>
      <c r="CG302" s="136"/>
      <c r="CH302" s="136"/>
      <c r="CI302" s="136"/>
      <c r="CK302" s="136"/>
      <c r="CL302" s="136"/>
      <c r="CM302" s="136"/>
      <c r="CN302" s="136"/>
      <c r="CO302" s="136"/>
      <c r="CP302" s="136"/>
      <c r="CQ302" s="136"/>
      <c r="CR302" s="136"/>
      <c r="CS302" s="136"/>
      <c r="CT302" s="136"/>
      <c r="CU302" s="136"/>
      <c r="CV302" s="136"/>
      <c r="CW302" s="136"/>
      <c r="CX302" s="136"/>
      <c r="CY302" s="136"/>
      <c r="CZ302" s="136"/>
    </row>
    <row r="303" spans="1:104" s="129" customFormat="1" ht="12.95" customHeight="1" x14ac:dyDescent="0.2">
      <c r="A303" s="206" t="s">
        <v>522</v>
      </c>
      <c r="B303" s="207"/>
      <c r="C303" s="208">
        <v>46610.394999999997</v>
      </c>
      <c r="D303" s="208"/>
      <c r="E303" s="129">
        <f>(C303-C$7)/C$8</f>
        <v>27756.867508560288</v>
      </c>
      <c r="F303" s="199">
        <f>ROUND(2*E303,0)/2</f>
        <v>27757</v>
      </c>
      <c r="G303" s="130">
        <f>C303-(C$7+F303*C$8)</f>
        <v>-3.1446300003153738E-2</v>
      </c>
      <c r="I303" s="129">
        <f>G303</f>
        <v>-3.1446300003153738E-2</v>
      </c>
      <c r="O303" s="199"/>
      <c r="P303" s="199">
        <f>+D$11+D$12*F303+D$13*F303^2</f>
        <v>-1.3468738604093025E-2</v>
      </c>
      <c r="Q303" s="201">
        <f>+C303-15018.5</f>
        <v>31591.894999999997</v>
      </c>
      <c r="S303" s="131">
        <v>0.1</v>
      </c>
      <c r="U303" s="202">
        <f>+$C303-15018.5</f>
        <v>31591.894999999997</v>
      </c>
      <c r="Z303" s="24">
        <f>$F303</f>
        <v>27757</v>
      </c>
      <c r="AA303" s="136">
        <f>AB$3+AB$4*Z303+AB$5*Z303^2+AH303</f>
        <v>-5.5458003709221958E-3</v>
      </c>
      <c r="AB303" s="136">
        <f>+$G303-AH303</f>
        <v>-3.9369238236324565E-2</v>
      </c>
      <c r="AC303" s="136">
        <f>IF(S303&gt;0,G303-AA303,-9999)</f>
        <v>-2.5900499632231542E-2</v>
      </c>
      <c r="AD303" s="136"/>
      <c r="AE303" s="136">
        <f>+(G303-AA303)^2*$S303</f>
        <v>6.708358811992263E-5</v>
      </c>
      <c r="AF303" s="24"/>
      <c r="AG303" s="203"/>
      <c r="AH303" s="24">
        <f>$AB$6*($AB$11/AI303*AJ303+$AB$12)</f>
        <v>7.922938233170829E-3</v>
      </c>
      <c r="AI303" s="24">
        <f>1+$AB$7*COS(AL303)</f>
        <v>0.70973331913563464</v>
      </c>
      <c r="AJ303" s="24">
        <f>SIN(AL303+RADIANS($AB$9))</f>
        <v>0.7480465215623362</v>
      </c>
      <c r="AK303" s="24">
        <f>$AB$7*SIN(AL303)</f>
        <v>7.5797453651060512E-2</v>
      </c>
      <c r="AL303" s="24">
        <f>2*ATAN(AM303)</f>
        <v>2.8861660659861523</v>
      </c>
      <c r="AM303" s="24">
        <f>SQRT((1+$AB$7)/(1-$AB$7))*TAN(AN303/2)</f>
        <v>7.7874209809435575</v>
      </c>
      <c r="AN303" s="136">
        <f>$AU303+$AB$7*SIN(AO303)</f>
        <v>2.7951083937625207</v>
      </c>
      <c r="AO303" s="136">
        <f>$AU303+$AB$7*SIN(AP303)</f>
        <v>2.7950435387744506</v>
      </c>
      <c r="AP303" s="136">
        <f>$AU303+$AB$7*SIN(AQ303)</f>
        <v>2.7952733768778519</v>
      </c>
      <c r="AQ303" s="136">
        <f>$AU303+$AB$7*SIN(AR303)</f>
        <v>2.7944587728639196</v>
      </c>
      <c r="AR303" s="136">
        <f>$AU303+$AB$7*SIN(AS303)</f>
        <v>2.7973448566512751</v>
      </c>
      <c r="AS303" s="136">
        <f>$AU303+$AB$7*SIN(AT303)</f>
        <v>2.7871060009669093</v>
      </c>
      <c r="AT303" s="136">
        <f>$AU303+$AB$7*SIN(AU303)</f>
        <v>2.8232641670396785</v>
      </c>
      <c r="AU303" s="136">
        <f>RADIANS($AB$9)+$AB$18*(F303-AB$15)</f>
        <v>2.6932121623237468</v>
      </c>
      <c r="AV303" s="136"/>
      <c r="AW303" s="24">
        <f t="shared" si="207"/>
        <v>27757</v>
      </c>
      <c r="AX303" s="136">
        <f t="shared" si="208"/>
        <v>-5.5456042658502697E-3</v>
      </c>
      <c r="AY303" s="136">
        <f t="shared" si="209"/>
        <v>-2.590069573730347E-2</v>
      </c>
      <c r="AZ303" s="136">
        <f t="shared" si="219"/>
        <v>-2.590069573730347E-2</v>
      </c>
      <c r="BA303" s="136"/>
      <c r="BB303" s="136">
        <f t="shared" si="210"/>
        <v>3.0753726673416709E-6</v>
      </c>
      <c r="BC303" s="24"/>
      <c r="BD303" s="203"/>
      <c r="BE303" s="24">
        <f t="shared" si="211"/>
        <v>7.9231343382427551E-3</v>
      </c>
      <c r="BF303" s="24">
        <f t="shared" si="212"/>
        <v>0.70973530522297668</v>
      </c>
      <c r="BG303" s="24">
        <f t="shared" si="213"/>
        <v>0.74806390966514136</v>
      </c>
      <c r="BH303" s="24">
        <f t="shared" si="214"/>
        <v>7.5805058973669209E-2</v>
      </c>
      <c r="BI303" s="24">
        <f t="shared" si="215"/>
        <v>2.8861398647404406</v>
      </c>
      <c r="BJ303" s="24">
        <f t="shared" si="216"/>
        <v>7.7866134895040515</v>
      </c>
      <c r="BK303" s="136">
        <f t="shared" si="221"/>
        <v>2.7950731772103796</v>
      </c>
      <c r="BL303" s="136">
        <f t="shared" si="221"/>
        <v>2.7951683442711892</v>
      </c>
      <c r="BM303" s="136">
        <f t="shared" si="221"/>
        <v>2.7948310645748422</v>
      </c>
      <c r="BN303" s="136">
        <f t="shared" si="221"/>
        <v>2.7960262258893138</v>
      </c>
      <c r="BO303" s="136">
        <f t="shared" si="221"/>
        <v>2.7917888011244796</v>
      </c>
      <c r="BP303" s="136">
        <f t="shared" si="221"/>
        <v>2.8067836382442031</v>
      </c>
      <c r="BQ303" s="136">
        <f t="shared" si="221"/>
        <v>2.7533401216754023</v>
      </c>
      <c r="BR303" s="136">
        <f t="shared" si="217"/>
        <v>0.20179326670218956</v>
      </c>
      <c r="BS303" s="136"/>
      <c r="BT303" s="136"/>
      <c r="BU303" s="136"/>
      <c r="BV303" s="136"/>
      <c r="BW303" s="136"/>
      <c r="BX303" s="136"/>
      <c r="BY303" s="136"/>
      <c r="BZ303" s="136"/>
      <c r="CA303" s="136"/>
      <c r="CB303" s="136"/>
      <c r="CC303" s="136"/>
      <c r="CD303" s="136"/>
      <c r="CE303" s="136"/>
      <c r="CF303" s="136"/>
      <c r="CG303" s="136"/>
      <c r="CH303" s="136"/>
      <c r="CI303" s="136"/>
      <c r="CK303" s="136"/>
      <c r="CL303" s="136"/>
      <c r="CM303" s="136"/>
      <c r="CN303" s="136"/>
      <c r="CO303" s="136"/>
      <c r="CP303" s="136"/>
      <c r="CQ303" s="136"/>
      <c r="CR303" s="136"/>
      <c r="CS303" s="136"/>
      <c r="CT303" s="136"/>
      <c r="CU303" s="136"/>
      <c r="CV303" s="136"/>
      <c r="CW303" s="136"/>
      <c r="CX303" s="136"/>
      <c r="CY303" s="136"/>
      <c r="CZ303" s="136"/>
    </row>
    <row r="304" spans="1:104" s="129" customFormat="1" ht="12.95" customHeight="1" x14ac:dyDescent="0.2">
      <c r="A304" s="206" t="s">
        <v>524</v>
      </c>
      <c r="B304" s="207"/>
      <c r="C304" s="208">
        <v>46821.417000000001</v>
      </c>
      <c r="D304" s="208"/>
      <c r="E304" s="129">
        <f>(C304-C$7)/C$8</f>
        <v>28645.958072163892</v>
      </c>
      <c r="F304" s="199">
        <f>ROUND(2*E304,0)/2</f>
        <v>28646</v>
      </c>
      <c r="G304" s="130">
        <f>C304-(C$7+F304*C$8)</f>
        <v>-9.9513999957707711E-3</v>
      </c>
      <c r="I304" s="129">
        <f>G304</f>
        <v>-9.9513999957707711E-3</v>
      </c>
      <c r="O304" s="199"/>
      <c r="P304" s="199">
        <f>+D$11+D$12*F304+D$13*F304^2</f>
        <v>-1.3889381400093022E-2</v>
      </c>
      <c r="Q304" s="201">
        <f>+C304-15018.5</f>
        <v>31802.917000000001</v>
      </c>
      <c r="S304" s="131">
        <v>0.1</v>
      </c>
      <c r="U304" s="202">
        <f>+$C304-15018.5</f>
        <v>31802.917000000001</v>
      </c>
      <c r="Z304" s="24">
        <f>$F304</f>
        <v>28646</v>
      </c>
      <c r="AA304" s="136">
        <f>AB$3+AB$4*Z304+AB$5*Z304^2+AH304</f>
        <v>-6.4859343896017264E-3</v>
      </c>
      <c r="AB304" s="136">
        <f>+$G304-AH304</f>
        <v>-1.7354847006262067E-2</v>
      </c>
      <c r="AC304" s="136">
        <f>IF(S304&gt;0,G304-AA304,-9999)</f>
        <v>-3.4654656061690447E-3</v>
      </c>
      <c r="AD304" s="136"/>
      <c r="AE304" s="136">
        <f>+(G304-AA304)^2*$S304</f>
        <v>1.2009451867540584E-6</v>
      </c>
      <c r="AF304" s="24"/>
      <c r="AG304" s="203"/>
      <c r="AH304" s="24">
        <f>$AB$6*($AB$11/AI304*AJ304+$AB$12)</f>
        <v>7.4034470104912958E-3</v>
      </c>
      <c r="AI304" s="24">
        <f>1+$AB$7*COS(AL304)</f>
        <v>0.70541189359569356</v>
      </c>
      <c r="AJ304" s="24">
        <f>SIN(AL304+RADIANS($AB$9))</f>
        <v>0.70322200275606794</v>
      </c>
      <c r="AK304" s="24">
        <f>$AB$7*SIN(AL304)</f>
        <v>5.6726074825648079E-2</v>
      </c>
      <c r="AL304" s="24">
        <f>2*ATAN(AM304)</f>
        <v>2.9513604486822782</v>
      </c>
      <c r="AM304" s="24">
        <f>SQRT((1+$AB$7)/(1-$AB$7))*TAN(AN304/2)</f>
        <v>10.481742447927479</v>
      </c>
      <c r="AN304" s="136">
        <f>$AU304+$AB$7*SIN(AO304)</f>
        <v>2.8830156690751072</v>
      </c>
      <c r="AO304" s="136">
        <f>$AU304+$AB$7*SIN(AP304)</f>
        <v>2.8829573003966531</v>
      </c>
      <c r="AP304" s="136">
        <f>$AU304+$AB$7*SIN(AQ304)</f>
        <v>2.883158551098056</v>
      </c>
      <c r="AQ304" s="136">
        <f>$AU304+$AB$7*SIN(AR304)</f>
        <v>2.8824646089598547</v>
      </c>
      <c r="AR304" s="136">
        <f>$AU304+$AB$7*SIN(AS304)</f>
        <v>2.8848568875575649</v>
      </c>
      <c r="AS304" s="136">
        <f>$AU304+$AB$7*SIN(AT304)</f>
        <v>2.8766033688992749</v>
      </c>
      <c r="AT304" s="136">
        <f>$AU304+$AB$7*SIN(AU304)</f>
        <v>2.9050044952217293</v>
      </c>
      <c r="AU304" s="136">
        <f>RADIANS($AB$9)+$AB$18*(F304-AB$15)</f>
        <v>2.806287209496666</v>
      </c>
      <c r="AV304" s="136"/>
      <c r="AW304" s="24">
        <f t="shared" si="207"/>
        <v>28646</v>
      </c>
      <c r="AX304" s="136">
        <f t="shared" si="208"/>
        <v>-6.4860469385882085E-3</v>
      </c>
      <c r="AY304" s="136">
        <f t="shared" si="209"/>
        <v>-3.4653530571825625E-3</v>
      </c>
      <c r="AZ304" s="136">
        <f t="shared" si="219"/>
        <v>-3.4653530571825625E-3</v>
      </c>
      <c r="BA304" s="136"/>
      <c r="BB304" s="136">
        <f t="shared" si="210"/>
        <v>4.206880488956948E-6</v>
      </c>
      <c r="BC304" s="24"/>
      <c r="BD304" s="203"/>
      <c r="BE304" s="24">
        <f t="shared" si="211"/>
        <v>7.4033344615048137E-3</v>
      </c>
      <c r="BF304" s="24">
        <f t="shared" si="212"/>
        <v>0.70541113737423666</v>
      </c>
      <c r="BG304" s="24">
        <f t="shared" si="213"/>
        <v>0.7032125243428331</v>
      </c>
      <c r="BH304" s="24">
        <f t="shared" si="214"/>
        <v>5.6722147498654681E-2</v>
      </c>
      <c r="BI304" s="24">
        <f t="shared" si="215"/>
        <v>2.9513737802522471</v>
      </c>
      <c r="BJ304" s="24">
        <f t="shared" si="216"/>
        <v>10.482481514647628</v>
      </c>
      <c r="BK304" s="136">
        <f t="shared" si="221"/>
        <v>2.8830336975690161</v>
      </c>
      <c r="BL304" s="136">
        <f t="shared" si="221"/>
        <v>2.8828951373745713</v>
      </c>
      <c r="BM304" s="136">
        <f t="shared" si="221"/>
        <v>2.8833728726314041</v>
      </c>
      <c r="BN304" s="136">
        <f t="shared" si="221"/>
        <v>2.8817254562670787</v>
      </c>
      <c r="BO304" s="136">
        <f t="shared" si="221"/>
        <v>2.8874033728344379</v>
      </c>
      <c r="BP304" s="136">
        <f t="shared" si="221"/>
        <v>2.8677974527085826</v>
      </c>
      <c r="BQ304" s="136">
        <f t="shared" si="221"/>
        <v>2.9350940612746141</v>
      </c>
      <c r="BR304" s="136">
        <f t="shared" si="217"/>
        <v>0.44377977564553195</v>
      </c>
      <c r="BS304" s="136"/>
      <c r="BT304" s="136"/>
      <c r="BU304" s="136"/>
      <c r="BV304" s="136"/>
      <c r="BW304" s="136"/>
      <c r="BX304" s="136"/>
      <c r="BY304" s="136"/>
      <c r="BZ304" s="136"/>
      <c r="CA304" s="136"/>
      <c r="CB304" s="136"/>
      <c r="CC304" s="136"/>
      <c r="CD304" s="136"/>
      <c r="CE304" s="136"/>
      <c r="CF304" s="136"/>
      <c r="CG304" s="136"/>
      <c r="CH304" s="136"/>
      <c r="CI304" s="136"/>
      <c r="CK304" s="136"/>
      <c r="CL304" s="136"/>
      <c r="CM304" s="136"/>
      <c r="CN304" s="136"/>
      <c r="CO304" s="136"/>
      <c r="CP304" s="136"/>
      <c r="CQ304" s="136"/>
      <c r="CR304" s="136"/>
      <c r="CS304" s="136"/>
      <c r="CT304" s="136"/>
      <c r="CU304" s="136"/>
      <c r="CV304" s="136"/>
      <c r="CW304" s="136"/>
      <c r="CX304" s="136"/>
      <c r="CY304" s="136"/>
      <c r="CZ304" s="136"/>
    </row>
    <row r="305" spans="1:104" s="129" customFormat="1" ht="12.95" customHeight="1" x14ac:dyDescent="0.2">
      <c r="A305" s="206" t="s">
        <v>577</v>
      </c>
      <c r="B305" s="64"/>
      <c r="C305" s="208">
        <v>46875.648000000001</v>
      </c>
      <c r="D305" s="208"/>
      <c r="E305" s="129">
        <f>(C305-C$7)/C$8</f>
        <v>28874.44737827788</v>
      </c>
      <c r="F305" s="199">
        <f>ROUND(2*E305,0)/2</f>
        <v>28874.5</v>
      </c>
      <c r="G305" s="130">
        <f>C305-(C$7+F305*C$8)</f>
        <v>-1.2489549997553695E-2</v>
      </c>
      <c r="I305" s="129">
        <f>G305</f>
        <v>-1.2489549997553695E-2</v>
      </c>
      <c r="O305" s="199"/>
      <c r="P305" s="199">
        <f>+D$11+D$12*F305+D$13*F305^2</f>
        <v>-1.3994435189093022E-2</v>
      </c>
      <c r="Q305" s="201">
        <f>+C305-15018.5</f>
        <v>31857.148000000001</v>
      </c>
      <c r="S305" s="131">
        <v>0.1</v>
      </c>
      <c r="U305" s="202">
        <f>+$C305-15018.5</f>
        <v>31857.148000000001</v>
      </c>
      <c r="Z305" s="24">
        <f>$F305</f>
        <v>28874.5</v>
      </c>
      <c r="AA305" s="136">
        <f>AB$3+AB$4*Z305+AB$5*Z305^2+AH305</f>
        <v>-6.733404344520192E-3</v>
      </c>
      <c r="AB305" s="136">
        <f>+$G305-AH305</f>
        <v>-1.9750580842126525E-2</v>
      </c>
      <c r="AC305" s="136">
        <f>IF(S305&gt;0,G305-AA305,-9999)</f>
        <v>-5.756145653033503E-3</v>
      </c>
      <c r="AD305" s="136"/>
      <c r="AE305" s="136">
        <f>+(G305-AA305)^2*$S305</f>
        <v>3.3133212778936495E-6</v>
      </c>
      <c r="AF305" s="24"/>
      <c r="AG305" s="203"/>
      <c r="AH305" s="24">
        <f>$AB$6*($AB$11/AI305*AJ305+$AB$12)</f>
        <v>7.26103084457283E-3</v>
      </c>
      <c r="AI305" s="24">
        <f>1+$AB$7*COS(AL305)</f>
        <v>0.70450890737436378</v>
      </c>
      <c r="AJ305" s="24">
        <f>SIN(AL305+RADIANS($AB$9))</f>
        <v>0.69129616511402669</v>
      </c>
      <c r="AK305" s="24">
        <f>$AB$7*SIN(AL305)</f>
        <v>5.1817122449125154E-2</v>
      </c>
      <c r="AL305" s="24">
        <f>2*ATAN(AM305)</f>
        <v>2.9679983479434169</v>
      </c>
      <c r="AM305" s="24">
        <f>SQRT((1+$AB$7)/(1-$AB$7))*TAN(AN305/2)</f>
        <v>11.492168311937778</v>
      </c>
      <c r="AN305" s="136">
        <f>$AU305+$AB$7*SIN(AO305)</f>
        <v>2.9055299829741621</v>
      </c>
      <c r="AO305" s="136">
        <f>$AU305+$AB$7*SIN(AP305)</f>
        <v>2.9054745888319191</v>
      </c>
      <c r="AP305" s="136">
        <f>$AU305+$AB$7*SIN(AQ305)</f>
        <v>2.9056645011771742</v>
      </c>
      <c r="AQ305" s="136">
        <f>$AU305+$AB$7*SIN(AR305)</f>
        <v>2.9050133727469087</v>
      </c>
      <c r="AR305" s="136">
        <f>$AU305+$AB$7*SIN(AS305)</f>
        <v>2.9072453907840456</v>
      </c>
      <c r="AS305" s="136">
        <f>$AU305+$AB$7*SIN(AT305)</f>
        <v>2.8995891781987262</v>
      </c>
      <c r="AT305" s="136">
        <f>$AU305+$AB$7*SIN(AU305)</f>
        <v>2.925794137901371</v>
      </c>
      <c r="AU305" s="136">
        <f>RADIANS($AB$9)+$AB$18*(F305-AB$15)</f>
        <v>2.8353509308453861</v>
      </c>
      <c r="AV305" s="136"/>
      <c r="AW305" s="24">
        <f t="shared" si="207"/>
        <v>28874.5</v>
      </c>
      <c r="AX305" s="136">
        <f t="shared" si="208"/>
        <v>-6.7336228121230388E-3</v>
      </c>
      <c r="AY305" s="136">
        <f t="shared" si="209"/>
        <v>-5.7559271854306562E-3</v>
      </c>
      <c r="AZ305" s="136">
        <f t="shared" si="219"/>
        <v>-5.7559271854306562E-3</v>
      </c>
      <c r="BA305" s="136"/>
      <c r="BB305" s="136">
        <f t="shared" si="210"/>
        <v>4.5341676175943786E-6</v>
      </c>
      <c r="BC305" s="24"/>
      <c r="BD305" s="203"/>
      <c r="BE305" s="24">
        <f t="shared" si="211"/>
        <v>7.2608123769699832E-3</v>
      </c>
      <c r="BF305" s="24">
        <f t="shared" si="212"/>
        <v>0.70450760278700653</v>
      </c>
      <c r="BG305" s="24">
        <f t="shared" si="213"/>
        <v>0.69127797157743609</v>
      </c>
      <c r="BH305" s="24">
        <f t="shared" si="214"/>
        <v>5.180968238966973E-2</v>
      </c>
      <c r="BI305" s="24">
        <f t="shared" si="215"/>
        <v>2.9680235265129808</v>
      </c>
      <c r="BJ305" s="24">
        <f t="shared" si="216"/>
        <v>11.493843809622106</v>
      </c>
      <c r="BK305" s="136">
        <f t="shared" si="221"/>
        <v>2.905564076009084</v>
      </c>
      <c r="BL305" s="136">
        <f t="shared" si="221"/>
        <v>2.9053577005309084</v>
      </c>
      <c r="BM305" s="136">
        <f t="shared" si="221"/>
        <v>2.9060652106212839</v>
      </c>
      <c r="BN305" s="136">
        <f t="shared" si="221"/>
        <v>2.9036391751586508</v>
      </c>
      <c r="BO305" s="136">
        <f t="shared" si="221"/>
        <v>2.9119521481444153</v>
      </c>
      <c r="BP305" s="136">
        <f t="shared" si="221"/>
        <v>2.8833960081932779</v>
      </c>
      <c r="BQ305" s="136">
        <f t="shared" si="221"/>
        <v>2.980749779899718</v>
      </c>
      <c r="BR305" s="136">
        <f t="shared" si="217"/>
        <v>0.50597765786550308</v>
      </c>
      <c r="BS305" s="136"/>
      <c r="BT305" s="136"/>
      <c r="BU305" s="136"/>
      <c r="BV305" s="136"/>
      <c r="BW305" s="136"/>
      <c r="BX305" s="136"/>
      <c r="BY305" s="136"/>
      <c r="BZ305" s="136"/>
      <c r="CA305" s="136"/>
      <c r="CB305" s="136"/>
      <c r="CC305" s="136"/>
      <c r="CD305" s="136"/>
      <c r="CE305" s="136"/>
      <c r="CF305" s="136"/>
      <c r="CG305" s="136"/>
      <c r="CH305" s="136"/>
      <c r="CI305" s="136"/>
      <c r="CK305" s="136"/>
      <c r="CL305" s="136"/>
      <c r="CM305" s="136"/>
      <c r="CN305" s="136"/>
      <c r="CO305" s="136"/>
      <c r="CP305" s="136"/>
      <c r="CQ305" s="136"/>
      <c r="CR305" s="136"/>
      <c r="CS305" s="136"/>
      <c r="CT305" s="136"/>
      <c r="CU305" s="136"/>
      <c r="CV305" s="136"/>
      <c r="CW305" s="136"/>
      <c r="CX305" s="136"/>
      <c r="CY305" s="136"/>
      <c r="CZ305" s="136"/>
    </row>
    <row r="306" spans="1:104" s="129" customFormat="1" ht="12.95" customHeight="1" x14ac:dyDescent="0.2">
      <c r="A306" s="206" t="s">
        <v>577</v>
      </c>
      <c r="B306" s="64"/>
      <c r="C306" s="208">
        <v>46875.775000000001</v>
      </c>
      <c r="D306" s="208"/>
      <c r="E306" s="129">
        <f>(C306-C$7)/C$8</f>
        <v>28874.982462305034</v>
      </c>
      <c r="F306" s="199">
        <f>ROUND(2*E306,0)/2</f>
        <v>28875</v>
      </c>
      <c r="G306" s="130">
        <f>C306-(C$7+F306*C$8)</f>
        <v>-4.1624999939813279E-3</v>
      </c>
      <c r="I306" s="129">
        <f>G306</f>
        <v>-4.1624999939813279E-3</v>
      </c>
      <c r="O306" s="199"/>
      <c r="P306" s="199">
        <f>+D$11+D$12*F306+D$13*F306^2</f>
        <v>-1.3994663692093026E-2</v>
      </c>
      <c r="Q306" s="201">
        <f>+C306-15018.5</f>
        <v>31857.275000000001</v>
      </c>
      <c r="S306" s="131">
        <v>0.1</v>
      </c>
      <c r="U306" s="202">
        <f>+$C306-15018.5</f>
        <v>31857.275000000001</v>
      </c>
      <c r="Z306" s="24">
        <f>$F306</f>
        <v>28875</v>
      </c>
      <c r="AA306" s="136">
        <f>AB$3+AB$4*Z306+AB$5*Z306^2+AH306</f>
        <v>-6.733948342062512E-3</v>
      </c>
      <c r="AB306" s="136">
        <f>+$G306-AH306</f>
        <v>-1.1423215344011842E-2</v>
      </c>
      <c r="AC306" s="136">
        <f>IF(S306&gt;0,G306-AA306,-9999)</f>
        <v>2.5714483480811842E-3</v>
      </c>
      <c r="AD306" s="136"/>
      <c r="AE306" s="136">
        <f>+(G306-AA306)^2*$S306</f>
        <v>6.6123466068494511E-7</v>
      </c>
      <c r="AF306" s="24"/>
      <c r="AG306" s="203"/>
      <c r="AH306" s="24">
        <f>$AB$6*($AB$11/AI306*AJ306+$AB$12)</f>
        <v>7.2607153500305142E-3</v>
      </c>
      <c r="AI306" s="24">
        <f>1+$AB$7*COS(AL306)</f>
        <v>0.70450702346406247</v>
      </c>
      <c r="AJ306" s="24">
        <f>SIN(AL306+RADIANS($AB$9))</f>
        <v>0.69126989146736761</v>
      </c>
      <c r="AK306" s="24">
        <f>$AB$7*SIN(AL306)</f>
        <v>5.1806378158792597E-2</v>
      </c>
      <c r="AL306" s="24">
        <f>2*ATAN(AM306)</f>
        <v>2.9680347086200984</v>
      </c>
      <c r="AM306" s="24">
        <f>SQRT((1+$AB$7)/(1-$AB$7))*TAN(AN306/2)</f>
        <v>11.494588073898584</v>
      </c>
      <c r="AN306" s="136">
        <f>$AU306+$AB$7*SIN(AO306)</f>
        <v>2.9055792171582748</v>
      </c>
      <c r="AO306" s="136">
        <f>$AU306+$AB$7*SIN(AP306)</f>
        <v>2.9055238300936819</v>
      </c>
      <c r="AP306" s="136">
        <f>$AU306+$AB$7*SIN(AQ306)</f>
        <v>2.9057137159260944</v>
      </c>
      <c r="AQ306" s="136">
        <f>$AU306+$AB$7*SIN(AR306)</f>
        <v>2.9050626861176854</v>
      </c>
      <c r="AR306" s="136">
        <f>$AU306+$AB$7*SIN(AS306)</f>
        <v>2.9072943397842121</v>
      </c>
      <c r="AS306" s="136">
        <f>$AU306+$AB$7*SIN(AT306)</f>
        <v>2.8996394692687182</v>
      </c>
      <c r="AT306" s="136">
        <f>$AU306+$AB$7*SIN(AU306)</f>
        <v>2.9258395431371684</v>
      </c>
      <c r="AU306" s="136">
        <f>RADIANS($AB$9)+$AB$18*(F306-AB$15)</f>
        <v>2.8354145276098253</v>
      </c>
      <c r="AV306" s="136"/>
      <c r="AW306" s="24">
        <f t="shared" si="207"/>
        <v>28875</v>
      </c>
      <c r="AX306" s="136">
        <f t="shared" si="208"/>
        <v>-6.7341670518791348E-3</v>
      </c>
      <c r="AY306" s="136">
        <f t="shared" si="209"/>
        <v>2.5716670578978069E-3</v>
      </c>
      <c r="AZ306" s="136">
        <f t="shared" si="219"/>
        <v>2.5716670578978069E-3</v>
      </c>
      <c r="BA306" s="136"/>
      <c r="BB306" s="136">
        <f t="shared" si="210"/>
        <v>4.5349005882614524E-6</v>
      </c>
      <c r="BC306" s="24"/>
      <c r="BD306" s="203"/>
      <c r="BE306" s="24">
        <f t="shared" si="211"/>
        <v>7.2604966402138914E-3</v>
      </c>
      <c r="BF306" s="24">
        <f t="shared" si="212"/>
        <v>0.70450571777760029</v>
      </c>
      <c r="BG306" s="24">
        <f t="shared" si="213"/>
        <v>0.69125167819105027</v>
      </c>
      <c r="BH306" s="24">
        <f t="shared" si="214"/>
        <v>5.1798930238652612E-2</v>
      </c>
      <c r="BI306" s="24">
        <f t="shared" si="215"/>
        <v>2.9680599136309653</v>
      </c>
      <c r="BJ306" s="24">
        <f t="shared" si="216"/>
        <v>11.496266032498864</v>
      </c>
      <c r="BK306" s="136">
        <f t="shared" si="221"/>
        <v>2.9056133460873257</v>
      </c>
      <c r="BL306" s="136">
        <f t="shared" si="221"/>
        <v>2.9054068201141079</v>
      </c>
      <c r="BM306" s="136">
        <f t="shared" si="221"/>
        <v>2.9061148377402848</v>
      </c>
      <c r="BN306" s="136">
        <f t="shared" si="221"/>
        <v>2.9036870905123582</v>
      </c>
      <c r="BO306" s="136">
        <f t="shared" si="221"/>
        <v>2.9120058283837249</v>
      </c>
      <c r="BP306" s="136">
        <f t="shared" si="221"/>
        <v>2.8834301963979594</v>
      </c>
      <c r="BQ306" s="136">
        <f t="shared" si="221"/>
        <v>2.9808490894662452</v>
      </c>
      <c r="BR306" s="136">
        <f t="shared" si="217"/>
        <v>0.50611375826423366</v>
      </c>
      <c r="BS306" s="136"/>
      <c r="BT306" s="136"/>
      <c r="BU306" s="136"/>
      <c r="BV306" s="136"/>
      <c r="BW306" s="136"/>
      <c r="BX306" s="136"/>
      <c r="BY306" s="136"/>
      <c r="BZ306" s="136"/>
      <c r="CA306" s="136"/>
      <c r="CB306" s="136"/>
      <c r="CC306" s="136"/>
      <c r="CD306" s="136"/>
      <c r="CE306" s="136"/>
      <c r="CF306" s="136"/>
      <c r="CG306" s="136"/>
      <c r="CH306" s="136"/>
      <c r="CI306" s="136"/>
      <c r="CK306" s="136"/>
      <c r="CL306" s="136"/>
      <c r="CM306" s="136"/>
      <c r="CN306" s="136"/>
      <c r="CO306" s="136"/>
      <c r="CP306" s="136"/>
      <c r="CQ306" s="136"/>
      <c r="CR306" s="136"/>
      <c r="CS306" s="136"/>
      <c r="CT306" s="136"/>
      <c r="CU306" s="136"/>
      <c r="CV306" s="136"/>
      <c r="CW306" s="136"/>
      <c r="CX306" s="136"/>
      <c r="CY306" s="136"/>
      <c r="CZ306" s="136"/>
    </row>
    <row r="307" spans="1:104" s="129" customFormat="1" ht="12.95" customHeight="1" x14ac:dyDescent="0.2">
      <c r="A307" s="206" t="s">
        <v>524</v>
      </c>
      <c r="B307" s="207"/>
      <c r="C307" s="208">
        <v>46892.372000000003</v>
      </c>
      <c r="D307" s="208"/>
      <c r="E307" s="129">
        <f>(C307-C$7)/C$8</f>
        <v>28944.909939459692</v>
      </c>
      <c r="F307" s="199">
        <f>ROUND(2*E307,0)/2</f>
        <v>28945</v>
      </c>
      <c r="G307" s="130">
        <f>C307-(C$7+F307*C$8)</f>
        <v>-2.1375499993155245E-2</v>
      </c>
      <c r="I307" s="129">
        <f>G307</f>
        <v>-2.1375499993155245E-2</v>
      </c>
      <c r="O307" s="199"/>
      <c r="P307" s="199">
        <f>+D$11+D$12*F307+D$13*F307^2</f>
        <v>-1.4026594892093023E-2</v>
      </c>
      <c r="Q307" s="201">
        <f>+C307-15018.5</f>
        <v>31873.872000000003</v>
      </c>
      <c r="S307" s="131">
        <v>0.1</v>
      </c>
      <c r="U307" s="202">
        <f>+$C307-15018.5</f>
        <v>31873.872000000003</v>
      </c>
      <c r="Z307" s="24">
        <f>$F307</f>
        <v>28945</v>
      </c>
      <c r="AA307" s="136">
        <f>AB$3+AB$4*Z307+AB$5*Z307^2+AH307</f>
        <v>-6.8102137916962397E-3</v>
      </c>
      <c r="AB307" s="136">
        <f>+$G307-AH307</f>
        <v>-2.8591881093552027E-2</v>
      </c>
      <c r="AC307" s="136">
        <f>IF(S307&gt;0,G307-AA307,-9999)</f>
        <v>-1.4565286201459006E-2</v>
      </c>
      <c r="AD307" s="136"/>
      <c r="AE307" s="136">
        <f>+(G307-AA307)^2*$S307</f>
        <v>2.1214756213041212E-5</v>
      </c>
      <c r="AF307" s="24"/>
      <c r="AG307" s="203"/>
      <c r="AH307" s="24">
        <f>$AB$6*($AB$11/AI307*AJ307+$AB$12)</f>
        <v>7.2163811003967829E-3</v>
      </c>
      <c r="AI307" s="24">
        <f>1+$AB$7*COS(AL307)</f>
        <v>0.70424722887532121</v>
      </c>
      <c r="AJ307" s="24">
        <f>SIN(AL307+RADIANS($AB$9))</f>
        <v>0.68758395926387605</v>
      </c>
      <c r="AK307" s="24">
        <f>$AB$7*SIN(AL307)</f>
        <v>5.0302071250330739E-2</v>
      </c>
      <c r="AL307" s="24">
        <f>2*ATAN(AM307)</f>
        <v>2.9731232988328831</v>
      </c>
      <c r="AM307" s="24">
        <f>SQRT((1+$AB$7)/(1-$AB$7))*TAN(AN307/2)</f>
        <v>11.843503782575594</v>
      </c>
      <c r="AN307" s="136">
        <f>$AU307+$AB$7*SIN(AO307)</f>
        <v>2.912470710301208</v>
      </c>
      <c r="AO307" s="136">
        <f>$AU307+$AB$7*SIN(AP307)</f>
        <v>2.9124163382323074</v>
      </c>
      <c r="AP307" s="136">
        <f>$AU307+$AB$7*SIN(AQ307)</f>
        <v>2.9126024403845041</v>
      </c>
      <c r="AQ307" s="136">
        <f>$AU307+$AB$7*SIN(AR307)</f>
        <v>2.9119654252034564</v>
      </c>
      <c r="AR307" s="136">
        <f>$AU307+$AB$7*SIN(AS307)</f>
        <v>2.9141454938750315</v>
      </c>
      <c r="AS307" s="136">
        <f>$AU307+$AB$7*SIN(AT307)</f>
        <v>2.9066799741314999</v>
      </c>
      <c r="AT307" s="136">
        <f>$AU307+$AB$7*SIN(AU307)</f>
        <v>2.9321927000811012</v>
      </c>
      <c r="AU307" s="136">
        <f>RADIANS($AB$9)+$AB$18*(F307-AB$15)</f>
        <v>2.8443180746313148</v>
      </c>
      <c r="AV307" s="136"/>
      <c r="AW307" s="24">
        <f t="shared" si="207"/>
        <v>28945</v>
      </c>
      <c r="AX307" s="136">
        <f t="shared" si="208"/>
        <v>-6.8104668375406517E-3</v>
      </c>
      <c r="AY307" s="136">
        <f t="shared" si="209"/>
        <v>-1.4565033155614592E-2</v>
      </c>
      <c r="AZ307" s="136">
        <f t="shared" si="219"/>
        <v>-1.4565033155614592E-2</v>
      </c>
      <c r="BA307" s="136"/>
      <c r="BB307" s="136">
        <f t="shared" si="210"/>
        <v>4.638245854524097E-6</v>
      </c>
      <c r="BC307" s="24"/>
      <c r="BD307" s="203"/>
      <c r="BE307" s="24">
        <f t="shared" si="211"/>
        <v>7.2161280545523709E-3</v>
      </c>
      <c r="BF307" s="24">
        <f t="shared" si="212"/>
        <v>0.70424577395986443</v>
      </c>
      <c r="BG307" s="24">
        <f t="shared" si="213"/>
        <v>0.68756295564513903</v>
      </c>
      <c r="BH307" s="24">
        <f t="shared" si="214"/>
        <v>5.0293516275961722E-2</v>
      </c>
      <c r="BI307" s="24">
        <f t="shared" si="215"/>
        <v>2.9731522248621927</v>
      </c>
      <c r="BJ307" s="24">
        <f t="shared" si="216"/>
        <v>11.845547302185379</v>
      </c>
      <c r="BK307" s="136">
        <f t="shared" si="221"/>
        <v>2.912509892140585</v>
      </c>
      <c r="BL307" s="136">
        <f t="shared" si="221"/>
        <v>2.9122822234724546</v>
      </c>
      <c r="BM307" s="136">
        <f t="shared" si="221"/>
        <v>2.9130614475613963</v>
      </c>
      <c r="BN307" s="136">
        <f t="shared" si="221"/>
        <v>2.9103938682608201</v>
      </c>
      <c r="BO307" s="136">
        <f t="shared" si="221"/>
        <v>2.9195191847880162</v>
      </c>
      <c r="BP307" s="136">
        <f t="shared" si="221"/>
        <v>2.8882199842415872</v>
      </c>
      <c r="BQ307" s="136">
        <f t="shared" si="221"/>
        <v>2.9947255379800564</v>
      </c>
      <c r="BR307" s="136">
        <f t="shared" si="217"/>
        <v>0.52516781408654367</v>
      </c>
      <c r="BS307" s="136"/>
      <c r="BT307" s="136"/>
      <c r="BU307" s="136"/>
      <c r="BV307" s="136"/>
      <c r="BW307" s="136"/>
      <c r="BX307" s="136"/>
      <c r="BY307" s="136"/>
      <c r="BZ307" s="136"/>
      <c r="CA307" s="136"/>
      <c r="CB307" s="136"/>
      <c r="CC307" s="136"/>
      <c r="CD307" s="136"/>
      <c r="CE307" s="136"/>
      <c r="CF307" s="136"/>
      <c r="CG307" s="136"/>
      <c r="CH307" s="136"/>
      <c r="CI307" s="136"/>
      <c r="CK307" s="136"/>
      <c r="CL307" s="136"/>
      <c r="CM307" s="136"/>
      <c r="CN307" s="136"/>
      <c r="CO307" s="136"/>
      <c r="CP307" s="136"/>
      <c r="CQ307" s="136"/>
      <c r="CR307" s="136"/>
      <c r="CS307" s="136"/>
      <c r="CT307" s="136"/>
      <c r="CU307" s="136"/>
      <c r="CV307" s="136"/>
      <c r="CW307" s="136"/>
      <c r="CX307" s="136"/>
      <c r="CY307" s="136"/>
      <c r="CZ307" s="136"/>
    </row>
    <row r="308" spans="1:104" s="129" customFormat="1" ht="12.95" customHeight="1" x14ac:dyDescent="0.2">
      <c r="A308" s="206" t="s">
        <v>525</v>
      </c>
      <c r="B308" s="207"/>
      <c r="C308" s="208">
        <v>46901.391000000003</v>
      </c>
      <c r="D308" s="208"/>
      <c r="E308" s="129">
        <f>(C308-C$7)/C$8</f>
        <v>28982.909331907591</v>
      </c>
      <c r="F308" s="199">
        <f>ROUND(2*E308,0)/2</f>
        <v>28983</v>
      </c>
      <c r="G308" s="130">
        <f>C308-(C$7+F308*C$8)</f>
        <v>-2.1519699992495589E-2</v>
      </c>
      <c r="I308" s="129">
        <f>G308</f>
        <v>-2.1519699992495589E-2</v>
      </c>
      <c r="O308" s="199"/>
      <c r="P308" s="199">
        <f>+D$11+D$12*F308+D$13*F308^2</f>
        <v>-1.4043879724093024E-2</v>
      </c>
      <c r="Q308" s="201">
        <f>+C308-15018.5</f>
        <v>31882.891000000003</v>
      </c>
      <c r="S308" s="131">
        <v>0.1</v>
      </c>
      <c r="U308" s="202">
        <f>+$C308-15018.5</f>
        <v>31882.891000000003</v>
      </c>
      <c r="Z308" s="24">
        <f>$F308</f>
        <v>28983</v>
      </c>
      <c r="AA308" s="136">
        <f>AB$3+AB$4*Z308+AB$5*Z308^2+AH308</f>
        <v>-6.8517025838429968E-3</v>
      </c>
      <c r="AB308" s="136">
        <f>+$G308-AH308</f>
        <v>-2.8711877132745617E-2</v>
      </c>
      <c r="AC308" s="136">
        <f>IF(S308&gt;0,G308-AA308,-9999)</f>
        <v>-1.4667997408652593E-2</v>
      </c>
      <c r="AD308" s="136"/>
      <c r="AE308" s="136">
        <f>+(G308-AA308)^2*$S308</f>
        <v>2.1515014798023917E-5</v>
      </c>
      <c r="AF308" s="24"/>
      <c r="AG308" s="203"/>
      <c r="AH308" s="24">
        <f>$AB$6*($AB$11/AI308*AJ308+$AB$12)</f>
        <v>7.192177140250027E-3</v>
      </c>
      <c r="AI308" s="24">
        <f>1+$AB$7*COS(AL308)</f>
        <v>0.70410948129031548</v>
      </c>
      <c r="AJ308" s="24">
        <f>SIN(AL308+RADIANS($AB$9))</f>
        <v>0.68557669755206641</v>
      </c>
      <c r="AK308" s="24">
        <f>$AB$7*SIN(AL308)</f>
        <v>4.9485360842514127E-2</v>
      </c>
      <c r="AL308" s="24">
        <f>2*ATAN(AM308)</f>
        <v>2.9758841173973591</v>
      </c>
      <c r="AM308" s="24">
        <f>SQRT((1+$AB$7)/(1-$AB$7))*TAN(AN308/2)</f>
        <v>12.041753532041341</v>
      </c>
      <c r="AN308" s="136">
        <f>$AU308+$AB$7*SIN(AO308)</f>
        <v>2.9162107482458444</v>
      </c>
      <c r="AO308" s="136">
        <f>$AU308+$AB$7*SIN(AP308)</f>
        <v>2.9161569471025999</v>
      </c>
      <c r="AP308" s="136">
        <f>$AU308+$AB$7*SIN(AQ308)</f>
        <v>2.9163409359703611</v>
      </c>
      <c r="AQ308" s="136">
        <f>$AU308+$AB$7*SIN(AR308)</f>
        <v>2.9157116996671584</v>
      </c>
      <c r="AR308" s="136">
        <f>$AU308+$AB$7*SIN(AS308)</f>
        <v>2.9178632937748756</v>
      </c>
      <c r="AS308" s="136">
        <f>$AU308+$AB$7*SIN(AT308)</f>
        <v>2.910501764055109</v>
      </c>
      <c r="AT308" s="136">
        <f>$AU308+$AB$7*SIN(AU308)</f>
        <v>2.9356386265715595</v>
      </c>
      <c r="AU308" s="136">
        <f>RADIANS($AB$9)+$AB$18*(F308-AB$15)</f>
        <v>2.8491514287286952</v>
      </c>
      <c r="AV308" s="136"/>
      <c r="AW308" s="24">
        <f t="shared" si="207"/>
        <v>28983</v>
      </c>
      <c r="AX308" s="136">
        <f t="shared" si="208"/>
        <v>-6.851974615776555E-3</v>
      </c>
      <c r="AY308" s="136">
        <f t="shared" si="209"/>
        <v>-1.4667725376719034E-2</v>
      </c>
      <c r="AZ308" s="136">
        <f t="shared" si="219"/>
        <v>-1.4667725376719034E-2</v>
      </c>
      <c r="BA308" s="136"/>
      <c r="BB308" s="136">
        <f t="shared" si="210"/>
        <v>4.6949556135246274E-6</v>
      </c>
      <c r="BC308" s="24"/>
      <c r="BD308" s="203"/>
      <c r="BE308" s="24">
        <f t="shared" si="211"/>
        <v>7.1919051083164688E-3</v>
      </c>
      <c r="BF308" s="24">
        <f t="shared" si="212"/>
        <v>0.70410794931317155</v>
      </c>
      <c r="BG308" s="24">
        <f t="shared" si="213"/>
        <v>0.68555415756309201</v>
      </c>
      <c r="BH308" s="24">
        <f t="shared" si="214"/>
        <v>4.9476199736270474E-2</v>
      </c>
      <c r="BI308" s="24">
        <f t="shared" si="215"/>
        <v>2.9759150784520325</v>
      </c>
      <c r="BJ308" s="24">
        <f t="shared" si="216"/>
        <v>12.044014169705639</v>
      </c>
      <c r="BK308" s="136">
        <f t="shared" si="221"/>
        <v>2.9162526948417735</v>
      </c>
      <c r="BL308" s="136">
        <f t="shared" si="221"/>
        <v>2.9160134929678039</v>
      </c>
      <c r="BM308" s="136">
        <f t="shared" si="221"/>
        <v>2.9168314817748464</v>
      </c>
      <c r="BN308" s="136">
        <f t="shared" si="221"/>
        <v>2.914033602477327</v>
      </c>
      <c r="BO308" s="136">
        <f t="shared" si="221"/>
        <v>2.9235962184915332</v>
      </c>
      <c r="BP308" s="136">
        <f t="shared" si="221"/>
        <v>2.8908233237442302</v>
      </c>
      <c r="BQ308" s="136">
        <f t="shared" si="221"/>
        <v>3.0022357144165941</v>
      </c>
      <c r="BR308" s="136">
        <f t="shared" si="217"/>
        <v>0.53551144439008436</v>
      </c>
      <c r="BS308" s="136"/>
      <c r="BT308" s="136"/>
      <c r="BU308" s="136"/>
      <c r="BV308" s="136"/>
      <c r="BW308" s="136"/>
      <c r="BX308" s="136"/>
      <c r="BY308" s="136"/>
      <c r="BZ308" s="136"/>
      <c r="CA308" s="136"/>
      <c r="CB308" s="136"/>
      <c r="CC308" s="136"/>
      <c r="CD308" s="136"/>
      <c r="CE308" s="136"/>
      <c r="CF308" s="136"/>
      <c r="CG308" s="136"/>
      <c r="CH308" s="136"/>
      <c r="CI308" s="136"/>
      <c r="CK308" s="136"/>
      <c r="CL308" s="136"/>
      <c r="CM308" s="136"/>
      <c r="CN308" s="136"/>
      <c r="CO308" s="136"/>
      <c r="CP308" s="136"/>
      <c r="CQ308" s="136"/>
      <c r="CR308" s="136"/>
      <c r="CS308" s="136"/>
      <c r="CT308" s="136"/>
      <c r="CU308" s="136"/>
      <c r="CV308" s="136"/>
      <c r="CW308" s="136"/>
      <c r="CX308" s="136"/>
      <c r="CY308" s="136"/>
      <c r="CZ308" s="136"/>
    </row>
    <row r="309" spans="1:104" s="129" customFormat="1" ht="12.95" customHeight="1" x14ac:dyDescent="0.2">
      <c r="A309" s="206" t="s">
        <v>524</v>
      </c>
      <c r="B309" s="207"/>
      <c r="C309" s="208">
        <v>46903.534</v>
      </c>
      <c r="D309" s="208"/>
      <c r="E309" s="129">
        <f>(C309-C$7)/C$8</f>
        <v>28991.938348208259</v>
      </c>
      <c r="F309" s="199">
        <f>ROUND(2*E309,0)/2</f>
        <v>28992</v>
      </c>
      <c r="G309" s="130">
        <f>C309-(C$7+F309*C$8)</f>
        <v>-1.4632799997343682E-2</v>
      </c>
      <c r="I309" s="129">
        <f>G309</f>
        <v>-1.4632799997343682E-2</v>
      </c>
      <c r="O309" s="199"/>
      <c r="P309" s="199">
        <f>+D$11+D$12*F309+D$13*F309^2</f>
        <v>-1.4047968424093022E-2</v>
      </c>
      <c r="Q309" s="201">
        <f>+C309-15018.5</f>
        <v>31885.034</v>
      </c>
      <c r="S309" s="131">
        <v>0.1</v>
      </c>
      <c r="U309" s="202">
        <f>+$C309-15018.5</f>
        <v>31885.034</v>
      </c>
      <c r="Z309" s="24">
        <f>$F309</f>
        <v>28992</v>
      </c>
      <c r="AA309" s="136">
        <f>AB$3+AB$4*Z309+AB$5*Z309^2+AH309</f>
        <v>-6.8615378524234348E-3</v>
      </c>
      <c r="AB309" s="136">
        <f>+$G309-AH309</f>
        <v>-2.1819230569013269E-2</v>
      </c>
      <c r="AC309" s="136">
        <f>IF(S309&gt;0,G309-AA309,-9999)</f>
        <v>-7.7712621449202469E-3</v>
      </c>
      <c r="AD309" s="136"/>
      <c r="AE309" s="136">
        <f>+(G309-AA309)^2*$S309</f>
        <v>6.039251532507044E-6</v>
      </c>
      <c r="AF309" s="24"/>
      <c r="AG309" s="203"/>
      <c r="AH309" s="24">
        <f>$AB$6*($AB$11/AI309*AJ309+$AB$12)</f>
        <v>7.1864305716695873E-3</v>
      </c>
      <c r="AI309" s="24">
        <f>1+$AB$7*COS(AL309)</f>
        <v>0.70407719493929966</v>
      </c>
      <c r="AJ309" s="24">
        <f>SIN(AL309+RADIANS($AB$9))</f>
        <v>0.68510064255725778</v>
      </c>
      <c r="AK309" s="24">
        <f>$AB$7*SIN(AL309)</f>
        <v>4.9291920686931265E-2</v>
      </c>
      <c r="AL309" s="24">
        <f>2*ATAN(AM309)</f>
        <v>2.9765378375517537</v>
      </c>
      <c r="AM309" s="24">
        <f>SQRT((1+$AB$7)/(1-$AB$7))*TAN(AN309/2)</f>
        <v>12.089664934048642</v>
      </c>
      <c r="AN309" s="136">
        <f>$AU309+$AB$7*SIN(AO309)</f>
        <v>2.9170964394713081</v>
      </c>
      <c r="AO309" s="136">
        <f>$AU309+$AB$7*SIN(AP309)</f>
        <v>2.9170427755857311</v>
      </c>
      <c r="AP309" s="136">
        <f>$AU309+$AB$7*SIN(AQ309)</f>
        <v>2.917226257884256</v>
      </c>
      <c r="AQ309" s="136">
        <f>$AU309+$AB$7*SIN(AR309)</f>
        <v>2.916598881375255</v>
      </c>
      <c r="AR309" s="136">
        <f>$AU309+$AB$7*SIN(AS309)</f>
        <v>2.9187436835315204</v>
      </c>
      <c r="AS309" s="136">
        <f>$AU309+$AB$7*SIN(AT309)</f>
        <v>2.9114069049499975</v>
      </c>
      <c r="AT309" s="136">
        <f>$AU309+$AB$7*SIN(AU309)</f>
        <v>2.936454469915867</v>
      </c>
      <c r="AU309" s="136">
        <f>RADIANS($AB$9)+$AB$18*(F309-AB$15)</f>
        <v>2.8502961704886007</v>
      </c>
      <c r="AV309" s="136"/>
      <c r="AW309" s="24">
        <f t="shared" si="207"/>
        <v>28992</v>
      </c>
      <c r="AX309" s="136">
        <f t="shared" si="208"/>
        <v>-6.8618144158893281E-3</v>
      </c>
      <c r="AY309" s="136">
        <f t="shared" si="209"/>
        <v>-7.7709855814543536E-3</v>
      </c>
      <c r="AZ309" s="136">
        <f t="shared" si="219"/>
        <v>-7.7709855814543536E-3</v>
      </c>
      <c r="BA309" s="136"/>
      <c r="BB309" s="136">
        <f t="shared" si="210"/>
        <v>4.7084497078106602E-6</v>
      </c>
      <c r="BC309" s="24"/>
      <c r="BD309" s="203"/>
      <c r="BE309" s="24">
        <f t="shared" si="211"/>
        <v>7.186154008203694E-3</v>
      </c>
      <c r="BF309" s="24">
        <f t="shared" si="212"/>
        <v>0.7040756451268686</v>
      </c>
      <c r="BG309" s="24">
        <f t="shared" si="213"/>
        <v>0.68507773653785664</v>
      </c>
      <c r="BH309" s="24">
        <f t="shared" si="214"/>
        <v>4.9282615524350759E-2</v>
      </c>
      <c r="BI309" s="24">
        <f t="shared" si="215"/>
        <v>2.9765692820300234</v>
      </c>
      <c r="BJ309" s="24">
        <f t="shared" si="216"/>
        <v>12.091979058592822</v>
      </c>
      <c r="BK309" s="136">
        <f t="shared" si="221"/>
        <v>2.9171390429723445</v>
      </c>
      <c r="BL309" s="136">
        <f t="shared" si="221"/>
        <v>2.9168971043948084</v>
      </c>
      <c r="BM309" s="136">
        <f t="shared" si="221"/>
        <v>2.9177242838335053</v>
      </c>
      <c r="BN309" s="136">
        <f t="shared" si="221"/>
        <v>2.9148955385148341</v>
      </c>
      <c r="BO309" s="136">
        <f t="shared" si="221"/>
        <v>2.9245616527853162</v>
      </c>
      <c r="BP309" s="136">
        <f t="shared" si="221"/>
        <v>2.8914402649207007</v>
      </c>
      <c r="BQ309" s="136">
        <f t="shared" si="221"/>
        <v>3.004012052128525</v>
      </c>
      <c r="BR309" s="136">
        <f t="shared" si="217"/>
        <v>0.53796125156723829</v>
      </c>
      <c r="BS309" s="136"/>
      <c r="BT309" s="136"/>
      <c r="BU309" s="136"/>
      <c r="BV309" s="136"/>
      <c r="BW309" s="136"/>
      <c r="BX309" s="136"/>
      <c r="BY309" s="136"/>
      <c r="BZ309" s="136"/>
      <c r="CA309" s="136"/>
      <c r="CB309" s="136"/>
      <c r="CC309" s="136"/>
      <c r="CD309" s="136"/>
      <c r="CE309" s="136"/>
      <c r="CF309" s="136"/>
      <c r="CG309" s="136"/>
      <c r="CH309" s="136"/>
      <c r="CI309" s="136"/>
      <c r="CK309" s="136"/>
      <c r="CL309" s="136"/>
      <c r="CM309" s="136"/>
      <c r="CN309" s="136"/>
      <c r="CO309" s="136"/>
      <c r="CP309" s="136"/>
      <c r="CQ309" s="136"/>
      <c r="CR309" s="136"/>
      <c r="CS309" s="136"/>
      <c r="CT309" s="136"/>
      <c r="CU309" s="136"/>
      <c r="CV309" s="136"/>
      <c r="CW309" s="136"/>
      <c r="CX309" s="136"/>
      <c r="CY309" s="136"/>
      <c r="CZ309" s="136"/>
    </row>
    <row r="310" spans="1:104" s="129" customFormat="1" ht="12.95" customHeight="1" x14ac:dyDescent="0.2">
      <c r="A310" s="206" t="s">
        <v>525</v>
      </c>
      <c r="B310" s="207" t="s">
        <v>646</v>
      </c>
      <c r="C310" s="208">
        <v>46904.364999999998</v>
      </c>
      <c r="D310" s="208"/>
      <c r="E310" s="129">
        <f>(C310-C$7)/C$8</f>
        <v>28995.43956731505</v>
      </c>
      <c r="F310" s="199">
        <f>ROUND(2*E310,0)/2</f>
        <v>28995.5</v>
      </c>
      <c r="G310" s="130">
        <f>C310-(C$7+F310*C$8)</f>
        <v>-1.4343449998705182E-2</v>
      </c>
      <c r="I310" s="129">
        <f>G310</f>
        <v>-1.4343449998705182E-2</v>
      </c>
      <c r="O310" s="199"/>
      <c r="P310" s="199">
        <f>+D$11+D$12*F310+D$13*F310^2</f>
        <v>-1.4049557949093027E-2</v>
      </c>
      <c r="Q310" s="201">
        <f>+C310-15018.5</f>
        <v>31885.864999999998</v>
      </c>
      <c r="S310" s="131">
        <v>0.1</v>
      </c>
      <c r="U310" s="202">
        <f>+$C310-15018.5</f>
        <v>31885.864999999998</v>
      </c>
      <c r="Z310" s="24">
        <f>$F310</f>
        <v>28995.5</v>
      </c>
      <c r="AA310" s="136">
        <f>AB$3+AB$4*Z310+AB$5*Z310^2+AH310</f>
        <v>-6.8653636052951597E-3</v>
      </c>
      <c r="AB310" s="136">
        <f>+$G310-AH310</f>
        <v>-2.1527644342503049E-2</v>
      </c>
      <c r="AC310" s="136">
        <f>IF(S310&gt;0,G310-AA310,-9999)</f>
        <v>-7.4780863934100225E-3</v>
      </c>
      <c r="AD310" s="136"/>
      <c r="AE310" s="136">
        <f>+(G310-AA310)^2*$S310</f>
        <v>5.5921776107304121E-6</v>
      </c>
      <c r="AF310" s="24"/>
      <c r="AG310" s="203"/>
      <c r="AH310" s="24">
        <f>$AB$6*($AB$11/AI310*AJ310+$AB$12)</f>
        <v>7.1841943437978674E-3</v>
      </c>
      <c r="AI310" s="24">
        <f>1+$AB$7*COS(AL310)</f>
        <v>0.7040646740859382</v>
      </c>
      <c r="AJ310" s="24">
        <f>SIN(AL310+RADIANS($AB$9))</f>
        <v>0.68491544279176131</v>
      </c>
      <c r="AK310" s="24">
        <f>$AB$7*SIN(AL310)</f>
        <v>4.9216693063816992E-2</v>
      </c>
      <c r="AL310" s="24">
        <f>2*ATAN(AM310)</f>
        <v>2.9767920458451678</v>
      </c>
      <c r="AM310" s="24">
        <f>SQRT((1+$AB$7)/(1-$AB$7))*TAN(AN310/2)</f>
        <v>12.108398366817138</v>
      </c>
      <c r="AN310" s="136">
        <f>$AU310+$AB$7*SIN(AO310)</f>
        <v>2.9174408639391869</v>
      </c>
      <c r="AO310" s="136">
        <f>$AU310+$AB$7*SIN(AP310)</f>
        <v>2.9173872536416998</v>
      </c>
      <c r="AP310" s="136">
        <f>$AU310+$AB$7*SIN(AQ310)</f>
        <v>2.9175705383174519</v>
      </c>
      <c r="AQ310" s="136">
        <f>$AU310+$AB$7*SIN(AR310)</f>
        <v>2.9169438868556807</v>
      </c>
      <c r="AR310" s="136">
        <f>$AU310+$AB$7*SIN(AS310)</f>
        <v>2.9190860427625487</v>
      </c>
      <c r="AS310" s="136">
        <f>$AU310+$AB$7*SIN(AT310)</f>
        <v>2.9117589021564121</v>
      </c>
      <c r="AT310" s="136">
        <f>$AU310+$AB$7*SIN(AU310)</f>
        <v>2.936771711812582</v>
      </c>
      <c r="AU310" s="136">
        <f>RADIANS($AB$9)+$AB$18*(F310-AB$15)</f>
        <v>2.8507413478396755</v>
      </c>
      <c r="AV310" s="136"/>
      <c r="AW310" s="24">
        <f t="shared" si="207"/>
        <v>28995.5</v>
      </c>
      <c r="AX310" s="136">
        <f t="shared" si="208"/>
        <v>-6.8656419345850253E-3</v>
      </c>
      <c r="AY310" s="136">
        <f t="shared" si="209"/>
        <v>-7.477808064120157E-3</v>
      </c>
      <c r="AZ310" s="136">
        <f t="shared" si="219"/>
        <v>-7.477808064120157E-3</v>
      </c>
      <c r="BA310" s="136"/>
      <c r="BB310" s="136">
        <f t="shared" si="210"/>
        <v>4.713703917393241E-6</v>
      </c>
      <c r="BC310" s="24"/>
      <c r="BD310" s="203"/>
      <c r="BE310" s="24">
        <f t="shared" si="211"/>
        <v>7.1839160145080018E-3</v>
      </c>
      <c r="BF310" s="24">
        <f t="shared" si="212"/>
        <v>0.70406311738100558</v>
      </c>
      <c r="BG310" s="24">
        <f t="shared" si="213"/>
        <v>0.68489239420786252</v>
      </c>
      <c r="BH310" s="24">
        <f t="shared" si="214"/>
        <v>4.9207331829225501E-2</v>
      </c>
      <c r="BI310" s="24">
        <f t="shared" si="215"/>
        <v>2.9768236784660469</v>
      </c>
      <c r="BJ310" s="24">
        <f t="shared" si="216"/>
        <v>12.110733511973361</v>
      </c>
      <c r="BK310" s="136">
        <f t="shared" si="221"/>
        <v>2.9174837231133104</v>
      </c>
      <c r="BL310" s="136">
        <f t="shared" si="221"/>
        <v>2.9172407197555028</v>
      </c>
      <c r="BM310" s="136">
        <f t="shared" si="221"/>
        <v>2.9180714742322014</v>
      </c>
      <c r="BN310" s="136">
        <f t="shared" si="221"/>
        <v>2.9152307251321998</v>
      </c>
      <c r="BO310" s="136">
        <f t="shared" si="221"/>
        <v>2.9249370805308574</v>
      </c>
      <c r="BP310" s="136">
        <f t="shared" si="221"/>
        <v>2.8916802253181313</v>
      </c>
      <c r="BQ310" s="136">
        <f t="shared" si="221"/>
        <v>3.0047026011948597</v>
      </c>
      <c r="BR310" s="136">
        <f t="shared" si="217"/>
        <v>0.5389139543583541</v>
      </c>
      <c r="BS310" s="136"/>
      <c r="BT310" s="136"/>
      <c r="BU310" s="136"/>
      <c r="BV310" s="136"/>
      <c r="BW310" s="136"/>
      <c r="BX310" s="136"/>
      <c r="BY310" s="136"/>
      <c r="BZ310" s="136"/>
      <c r="CA310" s="136"/>
      <c r="CB310" s="136"/>
      <c r="CC310" s="136"/>
      <c r="CD310" s="136"/>
      <c r="CE310" s="136"/>
      <c r="CF310" s="136"/>
      <c r="CG310" s="136"/>
      <c r="CH310" s="136"/>
      <c r="CI310" s="136"/>
      <c r="CK310" s="136"/>
      <c r="CL310" s="136"/>
      <c r="CM310" s="136"/>
      <c r="CN310" s="136"/>
      <c r="CO310" s="136"/>
      <c r="CP310" s="136"/>
      <c r="CQ310" s="136"/>
      <c r="CR310" s="136"/>
      <c r="CS310" s="136"/>
      <c r="CT310" s="136"/>
      <c r="CU310" s="136"/>
      <c r="CV310" s="136"/>
      <c r="CW310" s="136"/>
      <c r="CX310" s="136"/>
      <c r="CY310" s="136"/>
      <c r="CZ310" s="136"/>
    </row>
    <row r="311" spans="1:104" s="129" customFormat="1" ht="12.95" customHeight="1" x14ac:dyDescent="0.2">
      <c r="A311" s="206" t="s">
        <v>577</v>
      </c>
      <c r="B311" s="64"/>
      <c r="C311" s="208">
        <v>46915.639000000003</v>
      </c>
      <c r="D311" s="208"/>
      <c r="E311" s="129">
        <f>(C311-C$7)/C$8</f>
        <v>29042.93986118996</v>
      </c>
      <c r="F311" s="199">
        <f>ROUND(2*E311,0)/2</f>
        <v>29043</v>
      </c>
      <c r="G311" s="130">
        <f>C311-(C$7+F311*C$8)</f>
        <v>-1.4273699991463218E-2</v>
      </c>
      <c r="I311" s="129">
        <f>G311</f>
        <v>-1.4273699991463218E-2</v>
      </c>
      <c r="O311" s="199"/>
      <c r="P311" s="199">
        <f>+D$11+D$12*F311+D$13*F311^2</f>
        <v>-1.4071101004093024E-2</v>
      </c>
      <c r="Q311" s="201">
        <f>+C311-15018.5</f>
        <v>31897.139000000003</v>
      </c>
      <c r="S311" s="131">
        <v>0.1</v>
      </c>
      <c r="U311" s="202">
        <f>+$C311-15018.5</f>
        <v>31897.139000000003</v>
      </c>
      <c r="Z311" s="24">
        <f>$F311</f>
        <v>29043</v>
      </c>
      <c r="AA311" s="136">
        <f>AB$3+AB$4*Z311+AB$5*Z311^2+AH311</f>
        <v>-6.9173356817364253E-3</v>
      </c>
      <c r="AB311" s="136">
        <f>+$G311-AH311</f>
        <v>-2.1427465313819817E-2</v>
      </c>
      <c r="AC311" s="136">
        <f>IF(S311&gt;0,G311-AA311,-9999)</f>
        <v>-7.3563643097267926E-3</v>
      </c>
      <c r="AD311" s="136"/>
      <c r="AE311" s="136">
        <f>+(G311-AA311)^2*$S311</f>
        <v>5.4116095857422147E-6</v>
      </c>
      <c r="AF311" s="24"/>
      <c r="AG311" s="203"/>
      <c r="AH311" s="24">
        <f>$AB$6*($AB$11/AI311*AJ311+$AB$12)</f>
        <v>7.1537653223565983E-3</v>
      </c>
      <c r="AI311" s="24">
        <f>1+$AB$7*COS(AL311)</f>
        <v>0.70389668234792269</v>
      </c>
      <c r="AJ311" s="24">
        <f>SIN(AL311+RADIANS($AB$9))</f>
        <v>0.68239829623970949</v>
      </c>
      <c r="AK311" s="24">
        <f>$AB$7*SIN(AL311)</f>
        <v>4.8195697685924195E-2</v>
      </c>
      <c r="AL311" s="24">
        <f>2*ATAN(AM311)</f>
        <v>2.9802411259916353</v>
      </c>
      <c r="AM311" s="24">
        <f>SQRT((1+$AB$7)/(1-$AB$7))*TAN(AN311/2)</f>
        <v>12.368392746105487</v>
      </c>
      <c r="AN311" s="136">
        <f>$AU311+$AB$7*SIN(AO311)</f>
        <v>2.9221145918546094</v>
      </c>
      <c r="AO311" s="136">
        <f>$AU311+$AB$7*SIN(AP311)</f>
        <v>2.9220617204090225</v>
      </c>
      <c r="AP311" s="136">
        <f>$AU311+$AB$7*SIN(AQ311)</f>
        <v>2.9222422887038388</v>
      </c>
      <c r="AQ311" s="136">
        <f>$AU311+$AB$7*SIN(AR311)</f>
        <v>2.9216255759231471</v>
      </c>
      <c r="AR311" s="136">
        <f>$AU311+$AB$7*SIN(AS311)</f>
        <v>2.9237315469909615</v>
      </c>
      <c r="AS311" s="136">
        <f>$AU311+$AB$7*SIN(AT311)</f>
        <v>2.9165358963124266</v>
      </c>
      <c r="AT311" s="136">
        <f>$AU311+$AB$7*SIN(AU311)</f>
        <v>2.9410754622276909</v>
      </c>
      <c r="AU311" s="136">
        <f>RADIANS($AB$9)+$AB$18*(F311-AB$15)</f>
        <v>2.8567830404614005</v>
      </c>
      <c r="AV311" s="136"/>
      <c r="AW311" s="24">
        <f t="shared" si="207"/>
        <v>29043</v>
      </c>
      <c r="AX311" s="136">
        <f t="shared" si="208"/>
        <v>-6.9176381702537263E-3</v>
      </c>
      <c r="AY311" s="136">
        <f t="shared" si="209"/>
        <v>-7.3560618212094916E-3</v>
      </c>
      <c r="AZ311" s="136">
        <f t="shared" si="219"/>
        <v>-7.3560618212094916E-3</v>
      </c>
      <c r="BA311" s="136"/>
      <c r="BB311" s="136">
        <f t="shared" si="210"/>
        <v>4.7853717854551332E-6</v>
      </c>
      <c r="BC311" s="24"/>
      <c r="BD311" s="203"/>
      <c r="BE311" s="24">
        <f t="shared" si="211"/>
        <v>7.1534628338392973E-3</v>
      </c>
      <c r="BF311" s="24">
        <f t="shared" si="212"/>
        <v>0.70389503453318047</v>
      </c>
      <c r="BG311" s="24">
        <f t="shared" si="213"/>
        <v>0.68237330093209736</v>
      </c>
      <c r="BH311" s="24">
        <f t="shared" si="214"/>
        <v>4.8185572798231227E-2</v>
      </c>
      <c r="BI311" s="24">
        <f t="shared" si="215"/>
        <v>2.9802753196629519</v>
      </c>
      <c r="BJ311" s="24">
        <f t="shared" si="216"/>
        <v>12.371025824740247</v>
      </c>
      <c r="BK311" s="136">
        <f t="shared" ref="BK311:BQ320" si="222">$AU311+$AB$7*SIN(BL311)</f>
        <v>2.9221609320669</v>
      </c>
      <c r="BL311" s="136">
        <f t="shared" si="222"/>
        <v>2.9219034518138196</v>
      </c>
      <c r="BM311" s="136">
        <f t="shared" si="222"/>
        <v>2.9227827693820836</v>
      </c>
      <c r="BN311" s="136">
        <f t="shared" si="222"/>
        <v>2.9197791093848982</v>
      </c>
      <c r="BO311" s="136">
        <f t="shared" si="222"/>
        <v>2.9300310962566818</v>
      </c>
      <c r="BP311" s="136">
        <f t="shared" si="222"/>
        <v>2.8949390799183323</v>
      </c>
      <c r="BQ311" s="136">
        <f t="shared" si="222"/>
        <v>3.0140604291252679</v>
      </c>
      <c r="BR311" s="136">
        <f t="shared" si="217"/>
        <v>0.5518434922377784</v>
      </c>
      <c r="BS311" s="136"/>
      <c r="BT311" s="136"/>
      <c r="BU311" s="136"/>
      <c r="BV311" s="136"/>
      <c r="BW311" s="136"/>
      <c r="BX311" s="136"/>
      <c r="BY311" s="136"/>
      <c r="BZ311" s="136"/>
      <c r="CA311" s="136"/>
      <c r="CB311" s="136"/>
      <c r="CC311" s="136"/>
      <c r="CD311" s="136"/>
      <c r="CE311" s="136"/>
      <c r="CF311" s="136"/>
      <c r="CG311" s="136"/>
      <c r="CH311" s="136"/>
      <c r="CI311" s="136"/>
      <c r="CK311" s="136"/>
      <c r="CL311" s="136"/>
      <c r="CM311" s="136"/>
      <c r="CN311" s="136"/>
      <c r="CO311" s="136"/>
      <c r="CP311" s="136"/>
      <c r="CQ311" s="136"/>
      <c r="CR311" s="136"/>
      <c r="CS311" s="136"/>
      <c r="CT311" s="136"/>
      <c r="CU311" s="136"/>
      <c r="CV311" s="136"/>
      <c r="CW311" s="136"/>
      <c r="CX311" s="136"/>
      <c r="CY311" s="136"/>
      <c r="CZ311" s="136"/>
    </row>
    <row r="312" spans="1:104" s="129" customFormat="1" ht="12.95" customHeight="1" x14ac:dyDescent="0.2">
      <c r="A312" s="206" t="s">
        <v>524</v>
      </c>
      <c r="B312" s="207"/>
      <c r="C312" s="208">
        <v>46939.373</v>
      </c>
      <c r="D312" s="208"/>
      <c r="E312" s="129">
        <f>(C312-C$7)/C$8</f>
        <v>29142.937375366513</v>
      </c>
      <c r="F312" s="199">
        <f>ROUND(2*E312,0)/2</f>
        <v>29143</v>
      </c>
      <c r="G312" s="130">
        <f>C312-(C$7+F312*C$8)</f>
        <v>-1.4863699994748458E-2</v>
      </c>
      <c r="I312" s="129">
        <f>G312</f>
        <v>-1.4863699994748458E-2</v>
      </c>
      <c r="O312" s="199"/>
      <c r="P312" s="199">
        <f>+D$11+D$12*F312+D$13*F312^2</f>
        <v>-1.4116277804093027E-2</v>
      </c>
      <c r="Q312" s="201">
        <f>+C312-15018.5</f>
        <v>31920.873</v>
      </c>
      <c r="S312" s="131">
        <v>0.1</v>
      </c>
      <c r="U312" s="202">
        <f>+$C312-15018.5</f>
        <v>31920.873</v>
      </c>
      <c r="Z312" s="24">
        <f>$F312</f>
        <v>29143</v>
      </c>
      <c r="AA312" s="136">
        <f>AB$3+AB$4*Z312+AB$5*Z312^2+AH312</f>
        <v>-7.0270598352276132E-3</v>
      </c>
      <c r="AB312" s="136">
        <f>+$G312-AH312</f>
        <v>-2.1952917963613872E-2</v>
      </c>
      <c r="AC312" s="136">
        <f>IF(S312&gt;0,G312-AA312,-9999)</f>
        <v>-7.8366401595208451E-3</v>
      </c>
      <c r="AD312" s="136"/>
      <c r="AE312" s="136">
        <f>+(G312-AA312)^2*$S312</f>
        <v>6.1412928989814904E-6</v>
      </c>
      <c r="AF312" s="24"/>
      <c r="AG312" s="203"/>
      <c r="AH312" s="24">
        <f>$AB$6*($AB$11/AI312*AJ312+$AB$12)</f>
        <v>7.0892179688654133E-3</v>
      </c>
      <c r="AI312" s="24">
        <f>1+$AB$7*COS(AL312)</f>
        <v>0.70355477553281265</v>
      </c>
      <c r="AJ312" s="24">
        <f>SIN(AL312+RADIANS($AB$9))</f>
        <v>0.67707643645757276</v>
      </c>
      <c r="AK312" s="24">
        <f>$AB$7*SIN(AL312)</f>
        <v>4.6045943258868328E-2</v>
      </c>
      <c r="AL312" s="24">
        <f>2*ATAN(AM312)</f>
        <v>2.987497054721389</v>
      </c>
      <c r="AM312" s="24">
        <f>SQRT((1+$AB$7)/(1-$AB$7))*TAN(AN312/2)</f>
        <v>12.953263246536133</v>
      </c>
      <c r="AN312" s="136">
        <f>$AU312+$AB$7*SIN(AO312)</f>
        <v>2.9319504234788396</v>
      </c>
      <c r="AO312" s="136">
        <f>$AU312+$AB$7*SIN(AP312)</f>
        <v>2.9318991772601444</v>
      </c>
      <c r="AP312" s="136">
        <f>$AU312+$AB$7*SIN(AQ312)</f>
        <v>2.932073820414578</v>
      </c>
      <c r="AQ312" s="136">
        <f>$AU312+$AB$7*SIN(AR312)</f>
        <v>2.9314786233900634</v>
      </c>
      <c r="AR312" s="136">
        <f>$AU312+$AB$7*SIN(AS312)</f>
        <v>2.9335067910688757</v>
      </c>
      <c r="AS312" s="136">
        <f>$AU312+$AB$7*SIN(AT312)</f>
        <v>2.9265920761981268</v>
      </c>
      <c r="AT312" s="136">
        <f>$AU312+$AB$7*SIN(AU312)</f>
        <v>2.9501260087016008</v>
      </c>
      <c r="AU312" s="136">
        <f>RADIANS($AB$9)+$AB$18*(F312-AB$15)</f>
        <v>2.8695023933492432</v>
      </c>
      <c r="AV312" s="136"/>
      <c r="AW312" s="24">
        <f t="shared" si="207"/>
        <v>29143</v>
      </c>
      <c r="AX312" s="136">
        <f t="shared" si="208"/>
        <v>-7.02741432637553E-3</v>
      </c>
      <c r="AY312" s="136">
        <f t="shared" si="209"/>
        <v>-7.8362856683729283E-3</v>
      </c>
      <c r="AZ312" s="136">
        <f t="shared" si="219"/>
        <v>-7.8362856683729283E-3</v>
      </c>
      <c r="BA312" s="136"/>
      <c r="BB312" s="136">
        <f t="shared" si="210"/>
        <v>4.9384552114548047E-6</v>
      </c>
      <c r="BC312" s="24"/>
      <c r="BD312" s="203"/>
      <c r="BE312" s="24">
        <f t="shared" si="211"/>
        <v>7.0888634777174966E-3</v>
      </c>
      <c r="BF312" s="24">
        <f t="shared" si="212"/>
        <v>0.70355295109109317</v>
      </c>
      <c r="BG312" s="24">
        <f t="shared" si="213"/>
        <v>0.67704727372355777</v>
      </c>
      <c r="BH312" s="24">
        <f t="shared" si="214"/>
        <v>4.603419591130254E-2</v>
      </c>
      <c r="BI312" s="24">
        <f t="shared" si="215"/>
        <v>2.9875366819794653</v>
      </c>
      <c r="BJ312" s="24">
        <f t="shared" si="216"/>
        <v>12.956608388644934</v>
      </c>
      <c r="BK312" s="136">
        <f t="shared" si="222"/>
        <v>2.9320041535440087</v>
      </c>
      <c r="BL312" s="136">
        <f t="shared" si="222"/>
        <v>2.9317160623777738</v>
      </c>
      <c r="BM312" s="136">
        <f t="shared" si="222"/>
        <v>2.9326978088409792</v>
      </c>
      <c r="BN312" s="136">
        <f t="shared" si="222"/>
        <v>2.9293514048769675</v>
      </c>
      <c r="BO312" s="136">
        <f t="shared" si="222"/>
        <v>2.9407483791088072</v>
      </c>
      <c r="BP312" s="136">
        <f t="shared" si="222"/>
        <v>2.9018150286628197</v>
      </c>
      <c r="BQ312" s="136">
        <f t="shared" si="222"/>
        <v>3.0336745162191048</v>
      </c>
      <c r="BR312" s="136">
        <f t="shared" si="217"/>
        <v>0.57906357198393632</v>
      </c>
      <c r="BS312" s="136"/>
      <c r="BT312" s="136"/>
      <c r="BU312" s="136"/>
      <c r="BV312" s="136"/>
      <c r="BW312" s="136"/>
      <c r="BX312" s="136"/>
      <c r="BY312" s="136"/>
      <c r="BZ312" s="136"/>
      <c r="CA312" s="136"/>
      <c r="CB312" s="136"/>
      <c r="CC312" s="136"/>
      <c r="CD312" s="136"/>
      <c r="CE312" s="136"/>
      <c r="CF312" s="136"/>
      <c r="CG312" s="136"/>
      <c r="CH312" s="136"/>
      <c r="CI312" s="136"/>
      <c r="CK312" s="136"/>
      <c r="CL312" s="136"/>
      <c r="CM312" s="136"/>
      <c r="CN312" s="136"/>
      <c r="CO312" s="136"/>
      <c r="CP312" s="136"/>
      <c r="CQ312" s="136"/>
      <c r="CR312" s="136"/>
      <c r="CS312" s="136"/>
      <c r="CT312" s="136"/>
      <c r="CU312" s="136"/>
      <c r="CV312" s="136"/>
      <c r="CW312" s="136"/>
      <c r="CX312" s="136"/>
      <c r="CY312" s="136"/>
      <c r="CZ312" s="136"/>
    </row>
    <row r="313" spans="1:104" s="129" customFormat="1" ht="12.95" customHeight="1" x14ac:dyDescent="0.2">
      <c r="A313" s="206" t="s">
        <v>526</v>
      </c>
      <c r="B313" s="207"/>
      <c r="C313" s="208">
        <v>46976.398999999998</v>
      </c>
      <c r="D313" s="208"/>
      <c r="E313" s="129">
        <f>(C313-C$7)/C$8</f>
        <v>29298.937542211603</v>
      </c>
      <c r="F313" s="199">
        <f>ROUND(2*E313,0)/2</f>
        <v>29299</v>
      </c>
      <c r="G313" s="130">
        <f>C313-(C$7+F313*C$8)</f>
        <v>-1.4824099998804741E-2</v>
      </c>
      <c r="I313" s="129">
        <f>G313</f>
        <v>-1.4824099998804741E-2</v>
      </c>
      <c r="O313" s="199"/>
      <c r="P313" s="199">
        <f>+D$11+D$12*F313+D$13*F313^2</f>
        <v>-1.4186274380093023E-2</v>
      </c>
      <c r="Q313" s="201">
        <f>+C313-15018.5</f>
        <v>31957.898999999998</v>
      </c>
      <c r="S313" s="131">
        <v>0.1</v>
      </c>
      <c r="U313" s="202">
        <f>+$C313-15018.5</f>
        <v>31957.898999999998</v>
      </c>
      <c r="Z313" s="24">
        <f>$F313</f>
        <v>29299</v>
      </c>
      <c r="AA313" s="136">
        <f>AB$3+AB$4*Z313+AB$5*Z313^2+AH313</f>
        <v>-7.1990551435496247E-3</v>
      </c>
      <c r="AB313" s="136">
        <f>+$G313-AH313</f>
        <v>-2.1811319235348139E-2</v>
      </c>
      <c r="AC313" s="136">
        <f>IF(S313&gt;0,G313-AA313,-9999)</f>
        <v>-7.625044855255116E-3</v>
      </c>
      <c r="AD313" s="136"/>
      <c r="AE313" s="136">
        <f>+(G313-AA313)^2*$S313</f>
        <v>5.8141309044652517E-6</v>
      </c>
      <c r="AF313" s="24"/>
      <c r="AG313" s="203"/>
      <c r="AH313" s="24">
        <f>$AB$6*($AB$11/AI313*AJ313+$AB$12)</f>
        <v>6.9872192365433988E-3</v>
      </c>
      <c r="AI313" s="24">
        <f>1+$AB$7*COS(AL313)</f>
        <v>0.70305315515954137</v>
      </c>
      <c r="AJ313" s="24">
        <f>SIN(AL313+RADIANS($AB$9))</f>
        <v>0.66871341652048</v>
      </c>
      <c r="AK313" s="24">
        <f>$AB$7*SIN(AL313)</f>
        <v>4.2691583939888603E-2</v>
      </c>
      <c r="AL313" s="24">
        <f>2*ATAN(AM313)</f>
        <v>2.9988026442764326</v>
      </c>
      <c r="AM313" s="24">
        <f>SQRT((1+$AB$7)/(1-$AB$7))*TAN(AN313/2)</f>
        <v>13.982775754607324</v>
      </c>
      <c r="AN313" s="136">
        <f>$AU313+$AB$7*SIN(AO313)</f>
        <v>2.9472850362802054</v>
      </c>
      <c r="AO313" s="136">
        <f>$AU313+$AB$7*SIN(AP313)</f>
        <v>2.947236509584664</v>
      </c>
      <c r="AP313" s="136">
        <f>$AU313+$AB$7*SIN(AQ313)</f>
        <v>2.9474013665018295</v>
      </c>
      <c r="AQ313" s="136">
        <f>$AU313+$AB$7*SIN(AR313)</f>
        <v>2.9468412859021669</v>
      </c>
      <c r="AR313" s="136">
        <f>$AU313+$AB$7*SIN(AS313)</f>
        <v>2.9487438383142779</v>
      </c>
      <c r="AS313" s="136">
        <f>$AU313+$AB$7*SIN(AT313)</f>
        <v>2.9422780859134976</v>
      </c>
      <c r="AT313" s="136">
        <f>$AU313+$AB$7*SIN(AU313)</f>
        <v>2.9642190383376201</v>
      </c>
      <c r="AU313" s="136">
        <f>RADIANS($AB$9)+$AB$18*(F313-AB$15)</f>
        <v>2.8893445838542773</v>
      </c>
      <c r="AV313" s="136"/>
      <c r="AW313" s="24">
        <f t="shared" si="207"/>
        <v>29299</v>
      </c>
      <c r="AX313" s="136">
        <f t="shared" si="208"/>
        <v>-7.1994936020474409E-3</v>
      </c>
      <c r="AY313" s="136">
        <f t="shared" si="209"/>
        <v>-7.6246063967572997E-3</v>
      </c>
      <c r="AZ313" s="136">
        <f t="shared" si="219"/>
        <v>-7.6246063967572997E-3</v>
      </c>
      <c r="BA313" s="136"/>
      <c r="BB313" s="136">
        <f t="shared" si="210"/>
        <v>5.1832708125922043E-6</v>
      </c>
      <c r="BC313" s="24"/>
      <c r="BD313" s="203"/>
      <c r="BE313" s="24">
        <f t="shared" si="211"/>
        <v>6.9867807780455825E-3</v>
      </c>
      <c r="BF313" s="24">
        <f t="shared" si="212"/>
        <v>0.70305109819320499</v>
      </c>
      <c r="BG313" s="24">
        <f t="shared" si="213"/>
        <v>0.66867758543851374</v>
      </c>
      <c r="BH313" s="24">
        <f t="shared" si="214"/>
        <v>4.267727399610264E-2</v>
      </c>
      <c r="BI313" s="24">
        <f t="shared" si="215"/>
        <v>2.9988508343632079</v>
      </c>
      <c r="BJ313" s="24">
        <f t="shared" si="216"/>
        <v>13.987512460643789</v>
      </c>
      <c r="BK313" s="136">
        <f t="shared" si="222"/>
        <v>2.9473504231998295</v>
      </c>
      <c r="BL313" s="136">
        <f t="shared" si="222"/>
        <v>2.9470143659480921</v>
      </c>
      <c r="BM313" s="136">
        <f t="shared" si="222"/>
        <v>2.948155973982415</v>
      </c>
      <c r="BN313" s="136">
        <f t="shared" si="222"/>
        <v>2.9442768091812797</v>
      </c>
      <c r="BO313" s="136">
        <f t="shared" si="222"/>
        <v>2.9574462683137019</v>
      </c>
      <c r="BP313" s="136">
        <f t="shared" si="222"/>
        <v>2.9125907318696886</v>
      </c>
      <c r="BQ313" s="136">
        <f t="shared" si="222"/>
        <v>3.0640277410984535</v>
      </c>
      <c r="BR313" s="136">
        <f t="shared" si="217"/>
        <v>0.62152689638794278</v>
      </c>
      <c r="BS313" s="136"/>
      <c r="BT313" s="136"/>
      <c r="BU313" s="136"/>
      <c r="BV313" s="136"/>
      <c r="BW313" s="136"/>
      <c r="BX313" s="136"/>
      <c r="BY313" s="136"/>
      <c r="BZ313" s="136"/>
      <c r="CA313" s="136"/>
      <c r="CB313" s="136"/>
      <c r="CC313" s="136"/>
      <c r="CD313" s="136"/>
      <c r="CE313" s="136"/>
      <c r="CF313" s="136"/>
      <c r="CG313" s="136"/>
      <c r="CH313" s="136"/>
      <c r="CI313" s="136"/>
      <c r="CK313" s="136"/>
      <c r="CL313" s="136"/>
      <c r="CM313" s="136"/>
      <c r="CN313" s="136"/>
      <c r="CO313" s="136"/>
      <c r="CP313" s="136"/>
      <c r="CQ313" s="136"/>
      <c r="CR313" s="136"/>
      <c r="CS313" s="136"/>
      <c r="CT313" s="136"/>
      <c r="CU313" s="136"/>
      <c r="CV313" s="136"/>
      <c r="CW313" s="136"/>
      <c r="CX313" s="136"/>
      <c r="CY313" s="136"/>
      <c r="CZ313" s="136"/>
    </row>
    <row r="314" spans="1:104" s="129" customFormat="1" ht="12.95" customHeight="1" x14ac:dyDescent="0.2">
      <c r="A314" s="206" t="s">
        <v>577</v>
      </c>
      <c r="B314" s="64"/>
      <c r="C314" s="208">
        <v>47219.803</v>
      </c>
      <c r="D314" s="208"/>
      <c r="E314" s="129">
        <f>(C314-C$7)/C$8</f>
        <v>30324.46189295877</v>
      </c>
      <c r="F314" s="199">
        <f>ROUND(2*E314,0)/2</f>
        <v>30324.5</v>
      </c>
      <c r="G314" s="130">
        <f>C314-(C$7+F314*C$8)</f>
        <v>-9.0445499954512343E-3</v>
      </c>
      <c r="I314" s="129">
        <f>G314</f>
        <v>-9.0445499954512343E-3</v>
      </c>
      <c r="O314" s="199"/>
      <c r="P314" s="199">
        <f>+D$11+D$12*F314+D$13*F314^2</f>
        <v>-1.4631872589093025E-2</v>
      </c>
      <c r="Q314" s="201">
        <f>+C314-15018.5</f>
        <v>32201.303</v>
      </c>
      <c r="S314" s="131">
        <v>0.1</v>
      </c>
      <c r="U314" s="202">
        <f>+$C314-15018.5</f>
        <v>32201.303</v>
      </c>
      <c r="Z314" s="24">
        <f>$F314</f>
        <v>30324.5</v>
      </c>
      <c r="AA314" s="136">
        <f>AB$3+AB$4*Z314+AB$5*Z314^2+AH314</f>
        <v>-8.353263553831666E-3</v>
      </c>
      <c r="AB314" s="136">
        <f>+$G314-AH314</f>
        <v>-1.5323159030712593E-2</v>
      </c>
      <c r="AC314" s="136">
        <f>IF(S314&gt;0,G314-AA314,-9999)</f>
        <v>-6.9128644161956833E-4</v>
      </c>
      <c r="AD314" s="136"/>
      <c r="AE314" s="136">
        <f>+(G314-AA314)^2*$S314</f>
        <v>4.7787694436704485E-8</v>
      </c>
      <c r="AF314" s="24"/>
      <c r="AG314" s="203"/>
      <c r="AH314" s="24">
        <f>$AB$6*($AB$11/AI314*AJ314+$AB$12)</f>
        <v>6.278609035261359E-3</v>
      </c>
      <c r="AI314" s="24">
        <f>1+$AB$7*COS(AL314)</f>
        <v>0.70070973052530761</v>
      </c>
      <c r="AJ314" s="24">
        <f>SIN(AL314+RADIANS($AB$9))</f>
        <v>0.61192071027941242</v>
      </c>
      <c r="AK314" s="24">
        <f>$AB$7*SIN(AL314)</f>
        <v>2.0623641719299542E-2</v>
      </c>
      <c r="AL314" s="24">
        <f>2*ATAN(AM314)</f>
        <v>3.0727929178830666</v>
      </c>
      <c r="AM314" s="24">
        <f>SQRT((1+$AB$7)/(1-$AB$7))*TAN(AN314/2)</f>
        <v>29.058411585664683</v>
      </c>
      <c r="AN314" s="136">
        <f>$AU314+$AB$7*SIN(AO314)</f>
        <v>3.0478660908796904</v>
      </c>
      <c r="AO314" s="136">
        <f>$AU314+$AB$7*SIN(AP314)</f>
        <v>3.0478402303150416</v>
      </c>
      <c r="AP314" s="136">
        <f>$AU314+$AB$7*SIN(AQ314)</f>
        <v>3.047926812073714</v>
      </c>
      <c r="AQ314" s="136">
        <f>$AU314+$AB$7*SIN(AR314)</f>
        <v>3.0476369316044956</v>
      </c>
      <c r="AR314" s="136">
        <f>$AU314+$AB$7*SIN(AS314)</f>
        <v>3.0486074363055513</v>
      </c>
      <c r="AS314" s="136">
        <f>$AU314+$AB$7*SIN(AT314)</f>
        <v>3.0453578866151654</v>
      </c>
      <c r="AT314" s="136">
        <f>$AU314+$AB$7*SIN(AU314)</f>
        <v>3.0562345751752771</v>
      </c>
      <c r="AU314" s="136">
        <f>RADIANS($AB$9)+$AB$18*(F314-AB$15)</f>
        <v>3.0197815477191012</v>
      </c>
      <c r="AV314" s="136"/>
      <c r="AW314" s="24">
        <f t="shared" si="207"/>
        <v>30324.5</v>
      </c>
      <c r="AX314" s="136">
        <f t="shared" si="208"/>
        <v>-8.354303201221127E-3</v>
      </c>
      <c r="AY314" s="136">
        <f t="shared" si="209"/>
        <v>-6.9024679423010729E-4</v>
      </c>
      <c r="AZ314" s="136">
        <f t="shared" si="219"/>
        <v>-6.9024679423010729E-4</v>
      </c>
      <c r="BA314" s="136"/>
      <c r="BB314" s="136">
        <f t="shared" si="210"/>
        <v>6.9794381977933573E-6</v>
      </c>
      <c r="BC314" s="24"/>
      <c r="BD314" s="203"/>
      <c r="BE314" s="24">
        <f t="shared" si="211"/>
        <v>6.2775693878718989E-3</v>
      </c>
      <c r="BF314" s="24">
        <f t="shared" si="212"/>
        <v>0.70070759616995515</v>
      </c>
      <c r="BG314" s="24">
        <f t="shared" si="213"/>
        <v>0.61183879265776586</v>
      </c>
      <c r="BH314" s="24">
        <f t="shared" si="214"/>
        <v>2.0592644551717734E-2</v>
      </c>
      <c r="BI314" s="24">
        <f t="shared" si="215"/>
        <v>3.0728964864256807</v>
      </c>
      <c r="BJ314" s="24">
        <f t="shared" si="216"/>
        <v>29.102255532306241</v>
      </c>
      <c r="BK314" s="136">
        <f t="shared" si="222"/>
        <v>3.0480070882699595</v>
      </c>
      <c r="BL314" s="136">
        <f t="shared" si="222"/>
        <v>3.047368155429472</v>
      </c>
      <c r="BM314" s="136">
        <f t="shared" si="222"/>
        <v>3.0495072064414508</v>
      </c>
      <c r="BN314" s="136">
        <f t="shared" si="222"/>
        <v>3.0423442679746233</v>
      </c>
      <c r="BO314" s="136">
        <f t="shared" si="222"/>
        <v>3.066312502845367</v>
      </c>
      <c r="BP314" s="136">
        <f t="shared" si="222"/>
        <v>2.9858607533496455</v>
      </c>
      <c r="BQ314" s="136">
        <f t="shared" si="222"/>
        <v>3.2549042905085281</v>
      </c>
      <c r="BR314" s="136">
        <f t="shared" si="217"/>
        <v>0.90066881418479028</v>
      </c>
      <c r="BS314" s="136"/>
      <c r="BT314" s="136"/>
      <c r="BU314" s="136"/>
      <c r="BV314" s="136"/>
      <c r="BW314" s="136"/>
      <c r="BX314" s="136"/>
      <c r="BY314" s="136"/>
      <c r="BZ314" s="136"/>
      <c r="CA314" s="136"/>
      <c r="CB314" s="136"/>
      <c r="CC314" s="136"/>
      <c r="CD314" s="136"/>
      <c r="CE314" s="136"/>
      <c r="CF314" s="136"/>
      <c r="CG314" s="136"/>
      <c r="CH314" s="136"/>
      <c r="CI314" s="136"/>
      <c r="CK314" s="136"/>
      <c r="CL314" s="136"/>
      <c r="CM314" s="136"/>
      <c r="CN314" s="136"/>
      <c r="CO314" s="136"/>
      <c r="CP314" s="136"/>
      <c r="CQ314" s="136"/>
      <c r="CR314" s="136"/>
      <c r="CS314" s="136"/>
      <c r="CT314" s="136"/>
      <c r="CU314" s="136"/>
      <c r="CV314" s="136"/>
      <c r="CW314" s="136"/>
      <c r="CX314" s="136"/>
      <c r="CY314" s="136"/>
      <c r="CZ314" s="136"/>
    </row>
    <row r="315" spans="1:104" s="129" customFormat="1" ht="12.95" customHeight="1" x14ac:dyDescent="0.2">
      <c r="A315" s="206" t="s">
        <v>528</v>
      </c>
      <c r="B315" s="207"/>
      <c r="C315" s="208">
        <v>47263.595999999998</v>
      </c>
      <c r="D315" s="208"/>
      <c r="E315" s="129">
        <f>(C315-C$7)/C$8</f>
        <v>30508.973190604938</v>
      </c>
      <c r="F315" s="199">
        <f>ROUND(2*E315,0)/2</f>
        <v>30509</v>
      </c>
      <c r="G315" s="130">
        <f>C315-(C$7+F315*C$8)</f>
        <v>-6.3631000011810102E-3</v>
      </c>
      <c r="I315" s="129">
        <f>G315</f>
        <v>-6.3631000011810102E-3</v>
      </c>
      <c r="O315" s="199"/>
      <c r="P315" s="199">
        <f>+D$11+D$12*F315+D$13*F315^2</f>
        <v>-1.4709362220093027E-2</v>
      </c>
      <c r="Q315" s="201">
        <f>+C315-15018.5</f>
        <v>32245.095999999998</v>
      </c>
      <c r="S315" s="131">
        <v>0.1</v>
      </c>
      <c r="U315" s="202">
        <f>+$C315-15018.5</f>
        <v>32245.095999999998</v>
      </c>
      <c r="Z315" s="24">
        <f>$F315</f>
        <v>30509</v>
      </c>
      <c r="AA315" s="136">
        <f>AB$3+AB$4*Z315+AB$5*Z315^2+AH315</f>
        <v>-8.5649696508975325E-3</v>
      </c>
      <c r="AB315" s="136">
        <f>+$G315-AH315</f>
        <v>-1.2507492570376505E-2</v>
      </c>
      <c r="AC315" s="136">
        <f>IF(S315&gt;0,G315-AA315,-9999)</f>
        <v>2.2018696497165223E-3</v>
      </c>
      <c r="AD315" s="136"/>
      <c r="AE315" s="136">
        <f>+(G315-AA315)^2*$S315</f>
        <v>4.848229954342761E-7</v>
      </c>
      <c r="AF315" s="24"/>
      <c r="AG315" s="203"/>
      <c r="AH315" s="24">
        <f>$AB$6*($AB$11/AI315*AJ315+$AB$12)</f>
        <v>6.1443925691954939E-3</v>
      </c>
      <c r="AI315" s="24">
        <f>1+$AB$7*COS(AL315)</f>
        <v>0.70046245469977575</v>
      </c>
      <c r="AJ315" s="24">
        <f>SIN(AL315+RADIANS($AB$9))</f>
        <v>0.60137360319472144</v>
      </c>
      <c r="AK315" s="24">
        <f>$AB$7*SIN(AL315)</f>
        <v>1.6651094724255081E-2</v>
      </c>
      <c r="AL315" s="24">
        <f>2*ATAN(AM315)</f>
        <v>3.086060466996901</v>
      </c>
      <c r="AM315" s="24">
        <f>SQRT((1+$AB$7)/(1-$AB$7))*TAN(AN315/2)</f>
        <v>36.005893620129399</v>
      </c>
      <c r="AN315" s="136">
        <f>$AU315+$AB$7*SIN(AO315)</f>
        <v>3.0659317002583339</v>
      </c>
      <c r="AO315" s="136">
        <f>$AU315+$AB$7*SIN(AP315)</f>
        <v>3.0659106044801772</v>
      </c>
      <c r="AP315" s="136">
        <f>$AU315+$AB$7*SIN(AQ315)</f>
        <v>3.065981125420318</v>
      </c>
      <c r="AQ315" s="136">
        <f>$AU315+$AB$7*SIN(AR315)</f>
        <v>3.0657453799489862</v>
      </c>
      <c r="AR315" s="136">
        <f>$AU315+$AB$7*SIN(AS315)</f>
        <v>3.066533440432802</v>
      </c>
      <c r="AS315" s="136">
        <f>$AU315+$AB$7*SIN(AT315)</f>
        <v>3.0638988909802602</v>
      </c>
      <c r="AT315" s="136">
        <f>$AU315+$AB$7*SIN(AU315)</f>
        <v>3.0727043899643771</v>
      </c>
      <c r="AU315" s="136">
        <f>RADIANS($AB$9)+$AB$18*(F315-AB$15)</f>
        <v>3.0432487537971706</v>
      </c>
      <c r="AV315" s="136"/>
      <c r="AW315" s="24">
        <f t="shared" si="207"/>
        <v>30509</v>
      </c>
      <c r="AX315" s="136">
        <f t="shared" si="208"/>
        <v>-8.5661184290671717E-3</v>
      </c>
      <c r="AY315" s="136">
        <f t="shared" si="209"/>
        <v>2.2030184278861616E-3</v>
      </c>
      <c r="AZ315" s="136">
        <f t="shared" si="219"/>
        <v>2.2030184278861616E-3</v>
      </c>
      <c r="BA315" s="136"/>
      <c r="BB315" s="136">
        <f t="shared" si="210"/>
        <v>7.3378384940804236E-6</v>
      </c>
      <c r="BC315" s="24"/>
      <c r="BD315" s="203"/>
      <c r="BE315" s="24">
        <f t="shared" si="211"/>
        <v>6.1432437910258555E-3</v>
      </c>
      <c r="BF315" s="24">
        <f t="shared" si="212"/>
        <v>0.70046058028478275</v>
      </c>
      <c r="BG315" s="24">
        <f t="shared" si="213"/>
        <v>0.60128356824343643</v>
      </c>
      <c r="BH315" s="24">
        <f t="shared" si="214"/>
        <v>1.6617341444133262E-2</v>
      </c>
      <c r="BI315" s="24">
        <f t="shared" si="215"/>
        <v>3.0861731512830852</v>
      </c>
      <c r="BJ315" s="24">
        <f t="shared" si="216"/>
        <v>36.079141885050589</v>
      </c>
      <c r="BK315" s="136">
        <f t="shared" si="222"/>
        <v>3.0660851618766225</v>
      </c>
      <c r="BL315" s="136">
        <f t="shared" si="222"/>
        <v>3.0653975872585271</v>
      </c>
      <c r="BM315" s="136">
        <f t="shared" si="222"/>
        <v>3.067695972237551</v>
      </c>
      <c r="BN315" s="136">
        <f t="shared" si="222"/>
        <v>3.0600114617516638</v>
      </c>
      <c r="BO315" s="136">
        <f t="shared" si="222"/>
        <v>3.0856878446310132</v>
      </c>
      <c r="BP315" s="136">
        <f t="shared" si="222"/>
        <v>2.999652889731506</v>
      </c>
      <c r="BQ315" s="136">
        <f t="shared" si="222"/>
        <v>3.2874285937815735</v>
      </c>
      <c r="BR315" s="136">
        <f t="shared" si="217"/>
        <v>0.95088986131645115</v>
      </c>
      <c r="BS315" s="136"/>
      <c r="BT315" s="136"/>
      <c r="BU315" s="136"/>
      <c r="BV315" s="136"/>
      <c r="BW315" s="136"/>
      <c r="BX315" s="136"/>
      <c r="BY315" s="136"/>
      <c r="BZ315" s="136"/>
      <c r="CA315" s="136"/>
      <c r="CB315" s="136"/>
      <c r="CC315" s="136"/>
      <c r="CD315" s="136"/>
      <c r="CE315" s="136"/>
      <c r="CF315" s="136"/>
      <c r="CG315" s="136"/>
      <c r="CH315" s="136"/>
      <c r="CI315" s="136"/>
      <c r="CK315" s="136"/>
      <c r="CL315" s="136"/>
      <c r="CM315" s="136"/>
      <c r="CN315" s="136"/>
      <c r="CO315" s="136"/>
      <c r="CP315" s="136"/>
      <c r="CQ315" s="136"/>
      <c r="CR315" s="136"/>
      <c r="CS315" s="136"/>
      <c r="CT315" s="136"/>
      <c r="CU315" s="136"/>
      <c r="CV315" s="136"/>
      <c r="CW315" s="136"/>
      <c r="CX315" s="136"/>
      <c r="CY315" s="136"/>
      <c r="CZ315" s="136"/>
    </row>
    <row r="316" spans="1:104" s="129" customFormat="1" ht="12.95" customHeight="1" x14ac:dyDescent="0.2">
      <c r="A316" s="206" t="s">
        <v>528</v>
      </c>
      <c r="B316" s="207"/>
      <c r="C316" s="208">
        <v>47263.603000000003</v>
      </c>
      <c r="D316" s="208"/>
      <c r="E316" s="129">
        <f>(C316-C$7)/C$8</f>
        <v>30509.002683425355</v>
      </c>
      <c r="F316" s="199">
        <f>ROUND(2*E316,0)/2</f>
        <v>30509</v>
      </c>
      <c r="G316" s="130">
        <f>C316-(C$7+F316*C$8)</f>
        <v>6.3690000388305634E-4</v>
      </c>
      <c r="I316" s="129">
        <f>G316</f>
        <v>6.3690000388305634E-4</v>
      </c>
      <c r="O316" s="199"/>
      <c r="P316" s="199">
        <f>+D$11+D$12*F316+D$13*F316^2</f>
        <v>-1.4709362220093027E-2</v>
      </c>
      <c r="Q316" s="201">
        <f>+C316-15018.5</f>
        <v>32245.103000000003</v>
      </c>
      <c r="S316" s="131">
        <v>0.1</v>
      </c>
      <c r="U316" s="202">
        <f>+$C316-15018.5</f>
        <v>32245.103000000003</v>
      </c>
      <c r="Z316" s="24">
        <f>$F316</f>
        <v>30509</v>
      </c>
      <c r="AA316" s="136">
        <f>AB$3+AB$4*Z316+AB$5*Z316^2+AH316</f>
        <v>-8.5649696508975325E-3</v>
      </c>
      <c r="AB316" s="136">
        <f>+$G316-AH316</f>
        <v>-5.5074925653124376E-3</v>
      </c>
      <c r="AC316" s="136">
        <f>IF(S316&gt;0,G316-AA316,-9999)</f>
        <v>9.2018696547805888E-3</v>
      </c>
      <c r="AD316" s="136"/>
      <c r="AE316" s="136">
        <f>+(G316-AA316)^2*$S316</f>
        <v>8.4674405143571834E-6</v>
      </c>
      <c r="AF316" s="24"/>
      <c r="AG316" s="203"/>
      <c r="AH316" s="24">
        <f>$AB$6*($AB$11/AI316*AJ316+$AB$12)</f>
        <v>6.1443925691954939E-3</v>
      </c>
      <c r="AI316" s="24">
        <f>1+$AB$7*COS(AL316)</f>
        <v>0.70046245469977575</v>
      </c>
      <c r="AJ316" s="24">
        <f>SIN(AL316+RADIANS($AB$9))</f>
        <v>0.60137360319472144</v>
      </c>
      <c r="AK316" s="24">
        <f>$AB$7*SIN(AL316)</f>
        <v>1.6651094724255081E-2</v>
      </c>
      <c r="AL316" s="24">
        <f>2*ATAN(AM316)</f>
        <v>3.086060466996901</v>
      </c>
      <c r="AM316" s="24">
        <f>SQRT((1+$AB$7)/(1-$AB$7))*TAN(AN316/2)</f>
        <v>36.005893620129399</v>
      </c>
      <c r="AN316" s="136">
        <f>$AU316+$AB$7*SIN(AO316)</f>
        <v>3.0659317002583339</v>
      </c>
      <c r="AO316" s="136">
        <f>$AU316+$AB$7*SIN(AP316)</f>
        <v>3.0659106044801772</v>
      </c>
      <c r="AP316" s="136">
        <f>$AU316+$AB$7*SIN(AQ316)</f>
        <v>3.065981125420318</v>
      </c>
      <c r="AQ316" s="136">
        <f>$AU316+$AB$7*SIN(AR316)</f>
        <v>3.0657453799489862</v>
      </c>
      <c r="AR316" s="136">
        <f>$AU316+$AB$7*SIN(AS316)</f>
        <v>3.066533440432802</v>
      </c>
      <c r="AS316" s="136">
        <f>$AU316+$AB$7*SIN(AT316)</f>
        <v>3.0638988909802602</v>
      </c>
      <c r="AT316" s="136">
        <f>$AU316+$AB$7*SIN(AU316)</f>
        <v>3.0727043899643771</v>
      </c>
      <c r="AU316" s="136">
        <f>RADIANS($AB$9)+$AB$18*(F316-AB$15)</f>
        <v>3.0432487537971706</v>
      </c>
      <c r="AV316" s="136"/>
      <c r="AW316" s="24">
        <f t="shared" si="207"/>
        <v>30509</v>
      </c>
      <c r="AX316" s="136">
        <f t="shared" si="208"/>
        <v>-8.5661184290671717E-3</v>
      </c>
      <c r="AY316" s="136">
        <f t="shared" si="209"/>
        <v>9.2030184329502281E-3</v>
      </c>
      <c r="AZ316" s="136">
        <f t="shared" si="219"/>
        <v>9.2030184329502281E-3</v>
      </c>
      <c r="BA316" s="136"/>
      <c r="BB316" s="136">
        <f t="shared" si="210"/>
        <v>7.3378384940804236E-6</v>
      </c>
      <c r="BC316" s="24"/>
      <c r="BD316" s="203"/>
      <c r="BE316" s="24">
        <f t="shared" si="211"/>
        <v>6.1432437910258555E-3</v>
      </c>
      <c r="BF316" s="24">
        <f t="shared" si="212"/>
        <v>0.70046058028478275</v>
      </c>
      <c r="BG316" s="24">
        <f t="shared" si="213"/>
        <v>0.60128356824343643</v>
      </c>
      <c r="BH316" s="24">
        <f t="shared" si="214"/>
        <v>1.6617341444133262E-2</v>
      </c>
      <c r="BI316" s="24">
        <f t="shared" si="215"/>
        <v>3.0861731512830852</v>
      </c>
      <c r="BJ316" s="24">
        <f t="shared" si="216"/>
        <v>36.079141885050589</v>
      </c>
      <c r="BK316" s="136">
        <f t="shared" si="222"/>
        <v>3.0660851618766225</v>
      </c>
      <c r="BL316" s="136">
        <f t="shared" si="222"/>
        <v>3.0653975872585271</v>
      </c>
      <c r="BM316" s="136">
        <f t="shared" si="222"/>
        <v>3.067695972237551</v>
      </c>
      <c r="BN316" s="136">
        <f t="shared" si="222"/>
        <v>3.0600114617516638</v>
      </c>
      <c r="BO316" s="136">
        <f t="shared" si="222"/>
        <v>3.0856878446310132</v>
      </c>
      <c r="BP316" s="136">
        <f t="shared" si="222"/>
        <v>2.999652889731506</v>
      </c>
      <c r="BQ316" s="136">
        <f t="shared" si="222"/>
        <v>3.2874285937815735</v>
      </c>
      <c r="BR316" s="136">
        <f t="shared" si="217"/>
        <v>0.95088986131645115</v>
      </c>
      <c r="BS316" s="136"/>
      <c r="BT316" s="136"/>
      <c r="BU316" s="136"/>
      <c r="BV316" s="136"/>
      <c r="BW316" s="136"/>
      <c r="BX316" s="136"/>
      <c r="BY316" s="136"/>
      <c r="BZ316" s="136"/>
      <c r="CA316" s="136"/>
      <c r="CB316" s="136"/>
      <c r="CC316" s="136"/>
      <c r="CD316" s="136"/>
      <c r="CE316" s="136"/>
      <c r="CF316" s="136"/>
      <c r="CG316" s="136"/>
      <c r="CH316" s="136"/>
      <c r="CI316" s="136"/>
      <c r="CK316" s="136"/>
      <c r="CL316" s="136"/>
      <c r="CM316" s="136"/>
      <c r="CN316" s="136"/>
      <c r="CO316" s="136"/>
      <c r="CP316" s="136"/>
      <c r="CQ316" s="136"/>
      <c r="CR316" s="136"/>
      <c r="CS316" s="136"/>
      <c r="CT316" s="136"/>
      <c r="CU316" s="136"/>
      <c r="CV316" s="136"/>
      <c r="CW316" s="136"/>
      <c r="CX316" s="136"/>
      <c r="CY316" s="136"/>
      <c r="CZ316" s="136"/>
    </row>
    <row r="317" spans="1:104" s="129" customFormat="1" ht="12.95" customHeight="1" x14ac:dyDescent="0.2">
      <c r="A317" s="206" t="s">
        <v>530</v>
      </c>
      <c r="B317" s="207" t="s">
        <v>646</v>
      </c>
      <c r="C317" s="208">
        <v>47266.322999999997</v>
      </c>
      <c r="D317" s="208"/>
      <c r="E317" s="129">
        <f>(C317-C$7)/C$8</f>
        <v>30520.462750778504</v>
      </c>
      <c r="F317" s="199">
        <f>ROUND(2*E317,0)/2</f>
        <v>30520.5</v>
      </c>
      <c r="G317" s="130">
        <f>C317-(C$7+F317*C$8)</f>
        <v>-8.8409500021953136E-3</v>
      </c>
      <c r="I317" s="129">
        <f>G317</f>
        <v>-8.8409500021953136E-3</v>
      </c>
      <c r="O317" s="199"/>
      <c r="P317" s="199">
        <f>+D$11+D$12*F317+D$13*F317^2</f>
        <v>-1.4714165149093026E-2</v>
      </c>
      <c r="Q317" s="201">
        <f>+C317-15018.5</f>
        <v>32247.822999999997</v>
      </c>
      <c r="S317" s="131">
        <v>0.1</v>
      </c>
      <c r="U317" s="202">
        <f>+$C317-15018.5</f>
        <v>32247.822999999997</v>
      </c>
      <c r="Z317" s="24">
        <f>$F317</f>
        <v>30520.5</v>
      </c>
      <c r="AA317" s="136">
        <f>AB$3+AB$4*Z317+AB$5*Z317^2+AH317</f>
        <v>-8.5782036948813221E-3</v>
      </c>
      <c r="AB317" s="136">
        <f>+$G317-AH317</f>
        <v>-1.4976911456407017E-2</v>
      </c>
      <c r="AC317" s="136">
        <f>IF(S317&gt;0,G317-AA317,-9999)</f>
        <v>-2.6274630731399143E-4</v>
      </c>
      <c r="AD317" s="136"/>
      <c r="AE317" s="136">
        <f>+(G317-AA317)^2*$S317</f>
        <v>6.9035622007138432E-9</v>
      </c>
      <c r="AF317" s="24"/>
      <c r="AG317" s="203"/>
      <c r="AH317" s="24">
        <f>$AB$6*($AB$11/AI317*AJ317+$AB$12)</f>
        <v>6.1359614542117035E-3</v>
      </c>
      <c r="AI317" s="24">
        <f>1+$AB$7*COS(AL317)</f>
        <v>0.70044879199149057</v>
      </c>
      <c r="AJ317" s="24">
        <f>SIN(AL317+RADIANS($AB$9))</f>
        <v>0.60071291013059624</v>
      </c>
      <c r="AK317" s="24">
        <f>$AB$7*SIN(AL317)</f>
        <v>1.6403468555239904E-2</v>
      </c>
      <c r="AL317" s="24">
        <f>2*ATAN(AM317)</f>
        <v>3.0868871430229334</v>
      </c>
      <c r="AM317" s="24">
        <f>SQRT((1+$AB$7)/(1-$AB$7))*TAN(AN317/2)</f>
        <v>36.550270205930971</v>
      </c>
      <c r="AN317" s="136">
        <f>$AU317+$AB$7*SIN(AO317)</f>
        <v>3.0670575370152262</v>
      </c>
      <c r="AO317" s="136">
        <f>$AU317+$AB$7*SIN(AP317)</f>
        <v>3.0670367431183694</v>
      </c>
      <c r="AP317" s="136">
        <f>$AU317+$AB$7*SIN(AQ317)</f>
        <v>3.0671062490157328</v>
      </c>
      <c r="AQ317" s="136">
        <f>$AU317+$AB$7*SIN(AR317)</f>
        <v>3.0668739164619927</v>
      </c>
      <c r="AR317" s="136">
        <f>$AU317+$AB$7*SIN(AS317)</f>
        <v>3.0676505026648639</v>
      </c>
      <c r="AS317" s="136">
        <f>$AU317+$AB$7*SIN(AT317)</f>
        <v>3.0650545367451123</v>
      </c>
      <c r="AT317" s="136">
        <f>$AU317+$AB$7*SIN(AU317)</f>
        <v>3.0737303868242614</v>
      </c>
      <c r="AU317" s="136">
        <f>RADIANS($AB$9)+$AB$18*(F317-AB$15)</f>
        <v>3.0447114793792727</v>
      </c>
      <c r="AV317" s="136"/>
      <c r="AW317" s="24">
        <f t="shared" si="207"/>
        <v>30520.5</v>
      </c>
      <c r="AX317" s="136">
        <f t="shared" si="208"/>
        <v>-8.5793592082823306E-3</v>
      </c>
      <c r="AY317" s="136">
        <f t="shared" si="209"/>
        <v>-2.6159079391298301E-4</v>
      </c>
      <c r="AZ317" s="136">
        <f t="shared" si="219"/>
        <v>-2.6159079391298301E-4</v>
      </c>
      <c r="BA317" s="136"/>
      <c r="BB317" s="136">
        <f t="shared" si="210"/>
        <v>7.3605404424738819E-6</v>
      </c>
      <c r="BC317" s="24"/>
      <c r="BD317" s="203"/>
      <c r="BE317" s="24">
        <f t="shared" si="211"/>
        <v>6.1348059408106951E-3</v>
      </c>
      <c r="BF317" s="24">
        <f t="shared" si="212"/>
        <v>0.7004469364137349</v>
      </c>
      <c r="BG317" s="24">
        <f t="shared" si="213"/>
        <v>0.60062237636785931</v>
      </c>
      <c r="BH317" s="24">
        <f t="shared" si="214"/>
        <v>1.6369547827688433E-2</v>
      </c>
      <c r="BI317" s="24">
        <f t="shared" si="215"/>
        <v>3.0870003811656859</v>
      </c>
      <c r="BJ317" s="24">
        <f t="shared" si="216"/>
        <v>36.626122474326557</v>
      </c>
      <c r="BK317" s="136">
        <f t="shared" si="222"/>
        <v>3.067211755921496</v>
      </c>
      <c r="BL317" s="136">
        <f t="shared" si="222"/>
        <v>3.0665212381020606</v>
      </c>
      <c r="BM317" s="136">
        <f t="shared" si="222"/>
        <v>3.068829267091183</v>
      </c>
      <c r="BN317" s="136">
        <f t="shared" si="222"/>
        <v>3.0611131791481765</v>
      </c>
      <c r="BO317" s="136">
        <f t="shared" si="222"/>
        <v>3.0868930478098373</v>
      </c>
      <c r="BP317" s="136">
        <f t="shared" si="222"/>
        <v>3.0005199644503686</v>
      </c>
      <c r="BQ317" s="136">
        <f t="shared" si="222"/>
        <v>3.2894356965505791</v>
      </c>
      <c r="BR317" s="136">
        <f t="shared" si="217"/>
        <v>0.95402017048725973</v>
      </c>
      <c r="BS317" s="136"/>
      <c r="BT317" s="136"/>
      <c r="BU317" s="136"/>
      <c r="BV317" s="136"/>
      <c r="BW317" s="136"/>
      <c r="BX317" s="136"/>
      <c r="BY317" s="136"/>
      <c r="BZ317" s="136"/>
      <c r="CA317" s="136"/>
      <c r="CB317" s="136"/>
      <c r="CC317" s="136"/>
      <c r="CD317" s="136"/>
      <c r="CE317" s="136"/>
      <c r="CF317" s="136"/>
      <c r="CG317" s="136"/>
      <c r="CH317" s="136"/>
      <c r="CI317" s="136"/>
      <c r="CK317" s="136"/>
      <c r="CL317" s="136"/>
      <c r="CM317" s="136"/>
      <c r="CN317" s="136"/>
      <c r="CO317" s="136"/>
      <c r="CP317" s="136"/>
      <c r="CQ317" s="136"/>
      <c r="CR317" s="136"/>
      <c r="CS317" s="136"/>
      <c r="CT317" s="136"/>
      <c r="CU317" s="136"/>
      <c r="CV317" s="136"/>
      <c r="CW317" s="136"/>
      <c r="CX317" s="136"/>
      <c r="CY317" s="136"/>
      <c r="CZ317" s="136"/>
    </row>
    <row r="318" spans="1:104" s="129" customFormat="1" ht="12.95" customHeight="1" x14ac:dyDescent="0.2">
      <c r="A318" s="206" t="s">
        <v>530</v>
      </c>
      <c r="B318" s="207" t="s">
        <v>646</v>
      </c>
      <c r="C318" s="208">
        <v>47273.436000000002</v>
      </c>
      <c r="D318" s="208"/>
      <c r="E318" s="129">
        <f>(C318-C$7)/C$8</f>
        <v>30550.43166955909</v>
      </c>
      <c r="F318" s="199">
        <f>ROUND(2*E318,0)/2</f>
        <v>30550.5</v>
      </c>
      <c r="G318" s="130">
        <f>C318-(C$7+F318*C$8)</f>
        <v>-1.6217949996644165E-2</v>
      </c>
      <c r="I318" s="129">
        <f>G318</f>
        <v>-1.6217949996644165E-2</v>
      </c>
      <c r="O318" s="199"/>
      <c r="P318" s="199">
        <f>+D$11+D$12*F318+D$13*F318^2</f>
        <v>-1.4726679589093026E-2</v>
      </c>
      <c r="Q318" s="201">
        <f>+C318-15018.5</f>
        <v>32254.936000000002</v>
      </c>
      <c r="S318" s="131">
        <v>0.1</v>
      </c>
      <c r="U318" s="202">
        <f>+$C318-15018.5</f>
        <v>32254.936000000002</v>
      </c>
      <c r="Z318" s="24">
        <f>$F318</f>
        <v>30550.5</v>
      </c>
      <c r="AA318" s="136">
        <f>AB$3+AB$4*Z318+AB$5*Z318^2+AH318</f>
        <v>-8.6127481598655027E-3</v>
      </c>
      <c r="AB318" s="136">
        <f>+$G318-AH318</f>
        <v>-2.2331881425871686E-2</v>
      </c>
      <c r="AC318" s="136">
        <f>IF(S318&gt;0,G318-AA318,-9999)</f>
        <v>-7.6052018367786627E-3</v>
      </c>
      <c r="AD318" s="136"/>
      <c r="AE318" s="136">
        <f>+(G318-AA318)^2*$S318</f>
        <v>5.7839094978141544E-6</v>
      </c>
      <c r="AF318" s="24"/>
      <c r="AG318" s="203"/>
      <c r="AH318" s="24">
        <f>$AB$6*($AB$11/AI318*AJ318+$AB$12)</f>
        <v>6.113931429227522E-3</v>
      </c>
      <c r="AI318" s="24">
        <f>1+$AB$7*COS(AL318)</f>
        <v>0.7004141161039128</v>
      </c>
      <c r="AJ318" s="24">
        <f>SIN(AL318+RADIANS($AB$9))</f>
        <v>0.59898755185943242</v>
      </c>
      <c r="AK318" s="24">
        <f>$AB$7*SIN(AL318)</f>
        <v>1.575747981753994E-2</v>
      </c>
      <c r="AL318" s="24">
        <f>2*ATAN(AM318)</f>
        <v>3.0890435392671498</v>
      </c>
      <c r="AM318" s="24">
        <f>SQRT((1+$AB$7)/(1-$AB$7))*TAN(AN318/2)</f>
        <v>38.050874304701836</v>
      </c>
      <c r="AN318" s="136">
        <f>$AU318+$AB$7*SIN(AO318)</f>
        <v>3.0699944000595707</v>
      </c>
      <c r="AO318" s="136">
        <f>$AU318+$AB$7*SIN(AP318)</f>
        <v>3.069974396149227</v>
      </c>
      <c r="AP318" s="136">
        <f>$AU318+$AB$7*SIN(AQ318)</f>
        <v>3.0700412470622664</v>
      </c>
      <c r="AQ318" s="136">
        <f>$AU318+$AB$7*SIN(AR318)</f>
        <v>3.0698178372586096</v>
      </c>
      <c r="AR318" s="136">
        <f>$AU318+$AB$7*SIN(AS318)</f>
        <v>3.0705644389666245</v>
      </c>
      <c r="AS318" s="136">
        <f>$AU318+$AB$7*SIN(AT318)</f>
        <v>3.0680692516270995</v>
      </c>
      <c r="AT318" s="136">
        <f>$AU318+$AB$7*SIN(AU318)</f>
        <v>3.0764066104834518</v>
      </c>
      <c r="AU318" s="136">
        <f>RADIANS($AB$9)+$AB$18*(F318-AB$15)</f>
        <v>3.0485272852456253</v>
      </c>
      <c r="AV318" s="136"/>
      <c r="AW318" s="24">
        <f t="shared" si="207"/>
        <v>30550.5</v>
      </c>
      <c r="AX318" s="136">
        <f t="shared" si="208"/>
        <v>-8.6139211985770524E-3</v>
      </c>
      <c r="AY318" s="136">
        <f t="shared" si="209"/>
        <v>-7.6040287980671129E-3</v>
      </c>
      <c r="AZ318" s="136">
        <f t="shared" si="219"/>
        <v>-7.6040287980671129E-3</v>
      </c>
      <c r="BA318" s="136"/>
      <c r="BB318" s="136">
        <f t="shared" si="210"/>
        <v>7.419963841529513E-6</v>
      </c>
      <c r="BC318" s="24"/>
      <c r="BD318" s="203"/>
      <c r="BE318" s="24">
        <f t="shared" si="211"/>
        <v>6.1127583905159731E-3</v>
      </c>
      <c r="BF318" s="24">
        <f t="shared" si="212"/>
        <v>0.70041231109211588</v>
      </c>
      <c r="BG318" s="24">
        <f t="shared" si="213"/>
        <v>0.59889572133420399</v>
      </c>
      <c r="BH318" s="24">
        <f t="shared" si="214"/>
        <v>1.572312484313446E-2</v>
      </c>
      <c r="BI318" s="24">
        <f t="shared" si="215"/>
        <v>3.0891582137986284</v>
      </c>
      <c r="BJ318" s="24">
        <f t="shared" si="216"/>
        <v>38.134130135695862</v>
      </c>
      <c r="BK318" s="136">
        <f t="shared" si="222"/>
        <v>3.0701505829083646</v>
      </c>
      <c r="BL318" s="136">
        <f t="shared" si="222"/>
        <v>3.0694524388490763</v>
      </c>
      <c r="BM318" s="136">
        <f t="shared" si="222"/>
        <v>3.0717854597993375</v>
      </c>
      <c r="BN318" s="136">
        <f t="shared" si="222"/>
        <v>3.0639875316791496</v>
      </c>
      <c r="BO318" s="136">
        <f t="shared" si="222"/>
        <v>3.0900356610381201</v>
      </c>
      <c r="BP318" s="136">
        <f t="shared" si="222"/>
        <v>3.0027860931142674</v>
      </c>
      <c r="BQ318" s="136">
        <f t="shared" si="222"/>
        <v>3.2946603160007117</v>
      </c>
      <c r="BR318" s="136">
        <f t="shared" si="217"/>
        <v>0.96218619441110675</v>
      </c>
      <c r="BS318" s="136"/>
      <c r="BT318" s="136"/>
      <c r="BU318" s="136"/>
      <c r="BV318" s="136"/>
      <c r="BW318" s="136"/>
      <c r="BX318" s="136"/>
      <c r="BY318" s="136"/>
      <c r="BZ318" s="136"/>
      <c r="CA318" s="136"/>
      <c r="CB318" s="136"/>
      <c r="CC318" s="136"/>
      <c r="CD318" s="136"/>
      <c r="CE318" s="136"/>
      <c r="CF318" s="136"/>
      <c r="CG318" s="136"/>
      <c r="CH318" s="136"/>
      <c r="CI318" s="136"/>
      <c r="CK318" s="136"/>
      <c r="CL318" s="136"/>
      <c r="CM318" s="136"/>
      <c r="CN318" s="136"/>
      <c r="CO318" s="136"/>
      <c r="CP318" s="136"/>
      <c r="CQ318" s="136"/>
      <c r="CR318" s="136"/>
      <c r="CS318" s="136"/>
      <c r="CT318" s="136"/>
      <c r="CU318" s="136"/>
      <c r="CV318" s="136"/>
      <c r="CW318" s="136"/>
      <c r="CX318" s="136"/>
      <c r="CY318" s="136"/>
      <c r="CZ318" s="136"/>
    </row>
    <row r="319" spans="1:104" s="129" customFormat="1" ht="12.95" customHeight="1" x14ac:dyDescent="0.2">
      <c r="A319" s="206" t="s">
        <v>530</v>
      </c>
      <c r="B319" s="207"/>
      <c r="C319" s="208">
        <v>47276.417000000001</v>
      </c>
      <c r="D319" s="208"/>
      <c r="E319" s="129">
        <f>(C319-C$7)/C$8</f>
        <v>30562.991397786962</v>
      </c>
      <c r="F319" s="199">
        <f>ROUND(2*E319,0)/2</f>
        <v>30563</v>
      </c>
      <c r="G319" s="130">
        <f>C319-(C$7+F319*C$8)</f>
        <v>-2.0416999977896921E-3</v>
      </c>
      <c r="I319" s="129">
        <f>G319</f>
        <v>-2.0416999977896921E-3</v>
      </c>
      <c r="O319" s="199"/>
      <c r="P319" s="199">
        <f>+D$11+D$12*F319+D$13*F319^2</f>
        <v>-1.4731887564093023E-2</v>
      </c>
      <c r="Q319" s="201">
        <f>+C319-15018.5</f>
        <v>32257.917000000001</v>
      </c>
      <c r="S319" s="131">
        <v>0.1</v>
      </c>
      <c r="U319" s="202">
        <f>+$C319-15018.5</f>
        <v>32257.917000000001</v>
      </c>
      <c r="Z319" s="24">
        <f>$F319</f>
        <v>30563</v>
      </c>
      <c r="AA319" s="136">
        <f>AB$3+AB$4*Z319+AB$5*Z319^2+AH319</f>
        <v>-8.6271505659381211E-3</v>
      </c>
      <c r="AB319" s="136">
        <f>+$G319-AH319</f>
        <v>-8.1464369959445941E-3</v>
      </c>
      <c r="AC319" s="136">
        <f>IF(S319&gt;0,G319-AA319,-9999)</f>
        <v>6.585450568148429E-3</v>
      </c>
      <c r="AD319" s="136"/>
      <c r="AE319" s="136">
        <f>+(G319-AA319)^2*$S319</f>
        <v>4.3368159185526467E-6</v>
      </c>
      <c r="AF319" s="24"/>
      <c r="AG319" s="203"/>
      <c r="AH319" s="24">
        <f>$AB$6*($AB$11/AI319*AJ319+$AB$12)</f>
        <v>6.104736998154902E-3</v>
      </c>
      <c r="AI319" s="24">
        <f>1+$AB$7*COS(AL319)</f>
        <v>0.70040007992968167</v>
      </c>
      <c r="AJ319" s="24">
        <f>SIN(AL319+RADIANS($AB$9))</f>
        <v>0.59826788009525889</v>
      </c>
      <c r="AK319" s="24">
        <f>$AB$7*SIN(AL319)</f>
        <v>1.5488314752058094E-2</v>
      </c>
      <c r="AL319" s="24">
        <f>2*ATAN(AM319)</f>
        <v>3.0899419752634452</v>
      </c>
      <c r="AM319" s="24">
        <f>SQRT((1+$AB$7)/(1-$AB$7))*TAN(AN319/2)</f>
        <v>38.713051075530394</v>
      </c>
      <c r="AN319" s="136">
        <f>$AU319+$AB$7*SIN(AO319)</f>
        <v>3.0712180503394504</v>
      </c>
      <c r="AO319" s="136">
        <f>$AU319+$AB$7*SIN(AP319)</f>
        <v>3.0711983766203295</v>
      </c>
      <c r="AP319" s="136">
        <f>$AU319+$AB$7*SIN(AQ319)</f>
        <v>3.0712641183516474</v>
      </c>
      <c r="AQ319" s="136">
        <f>$AU319+$AB$7*SIN(AR319)</f>
        <v>3.0710444344842185</v>
      </c>
      <c r="AR319" s="136">
        <f>$AU319+$AB$7*SIN(AS319)</f>
        <v>3.071778521151145</v>
      </c>
      <c r="AS319" s="136">
        <f>$AU319+$AB$7*SIN(AT319)</f>
        <v>3.0693253773435147</v>
      </c>
      <c r="AT319" s="136">
        <f>$AU319+$AB$7*SIN(AU319)</f>
        <v>3.0775215829157574</v>
      </c>
      <c r="AU319" s="136">
        <f>RADIANS($AB$9)+$AB$18*(F319-AB$15)</f>
        <v>3.0501172043566056</v>
      </c>
      <c r="AV319" s="136"/>
      <c r="AW319" s="24">
        <f t="shared" si="207"/>
        <v>30563</v>
      </c>
      <c r="AX319" s="136">
        <f t="shared" si="208"/>
        <v>-8.6283308869230385E-3</v>
      </c>
      <c r="AY319" s="136">
        <f t="shared" si="209"/>
        <v>6.5866308891333464E-3</v>
      </c>
      <c r="AZ319" s="136">
        <f t="shared" si="219"/>
        <v>6.5866308891333464E-3</v>
      </c>
      <c r="BA319" s="136"/>
      <c r="BB319" s="136">
        <f t="shared" si="210"/>
        <v>7.4448093894230111E-6</v>
      </c>
      <c r="BC319" s="24"/>
      <c r="BD319" s="203"/>
      <c r="BE319" s="24">
        <f t="shared" si="211"/>
        <v>6.1035566771699837E-3</v>
      </c>
      <c r="BF319" s="24">
        <f t="shared" si="212"/>
        <v>0.70039829659186381</v>
      </c>
      <c r="BG319" s="24">
        <f t="shared" si="213"/>
        <v>0.59817551122018942</v>
      </c>
      <c r="BH319" s="24">
        <f t="shared" si="214"/>
        <v>1.5453779956478141E-2</v>
      </c>
      <c r="BI319" s="24">
        <f t="shared" si="215"/>
        <v>3.0900572446291763</v>
      </c>
      <c r="BJ319" s="24">
        <f t="shared" si="216"/>
        <v>38.799679113897682</v>
      </c>
      <c r="BK319" s="136">
        <f t="shared" si="222"/>
        <v>3.0713750464762088</v>
      </c>
      <c r="BL319" s="136">
        <f t="shared" si="222"/>
        <v>3.0706737471351526</v>
      </c>
      <c r="BM319" s="136">
        <f t="shared" si="222"/>
        <v>3.0730171096790118</v>
      </c>
      <c r="BN319" s="136">
        <f t="shared" si="222"/>
        <v>3.0651853121619426</v>
      </c>
      <c r="BO319" s="136">
        <f t="shared" si="222"/>
        <v>3.0913444851551679</v>
      </c>
      <c r="BP319" s="136">
        <f t="shared" si="222"/>
        <v>3.0037321136424504</v>
      </c>
      <c r="BQ319" s="136">
        <f t="shared" si="222"/>
        <v>3.2968324020013875</v>
      </c>
      <c r="BR319" s="136">
        <f t="shared" si="217"/>
        <v>0.96558870437937649</v>
      </c>
      <c r="BS319" s="136"/>
      <c r="BT319" s="136"/>
      <c r="BU319" s="136"/>
      <c r="BV319" s="136"/>
      <c r="BW319" s="136"/>
      <c r="BX319" s="136"/>
      <c r="BY319" s="136"/>
      <c r="BZ319" s="136"/>
      <c r="CA319" s="136"/>
      <c r="CB319" s="136"/>
      <c r="CC319" s="136"/>
      <c r="CD319" s="136"/>
      <c r="CE319" s="136"/>
      <c r="CF319" s="136"/>
      <c r="CG319" s="136"/>
      <c r="CH319" s="136"/>
      <c r="CI319" s="136"/>
      <c r="CK319" s="136"/>
      <c r="CL319" s="136"/>
      <c r="CM319" s="136"/>
      <c r="CN319" s="136"/>
      <c r="CO319" s="136"/>
      <c r="CP319" s="136"/>
      <c r="CQ319" s="136"/>
      <c r="CR319" s="136"/>
      <c r="CS319" s="136"/>
      <c r="CT319" s="136"/>
      <c r="CU319" s="136"/>
      <c r="CV319" s="136"/>
      <c r="CW319" s="136"/>
      <c r="CX319" s="136"/>
      <c r="CY319" s="136"/>
      <c r="CZ319" s="136"/>
    </row>
    <row r="320" spans="1:104" s="129" customFormat="1" ht="12.95" customHeight="1" x14ac:dyDescent="0.2">
      <c r="A320" s="206" t="s">
        <v>530</v>
      </c>
      <c r="B320" s="207"/>
      <c r="C320" s="208">
        <v>47303.47</v>
      </c>
      <c r="D320" s="208"/>
      <c r="E320" s="129">
        <f>(C320-C$7)/C$8</f>
        <v>30676.972722090435</v>
      </c>
      <c r="F320" s="199">
        <f>ROUND(2*E320,0)/2</f>
        <v>30677</v>
      </c>
      <c r="G320" s="130">
        <f>C320-(C$7+F320*C$8)</f>
        <v>-6.474299996625632E-3</v>
      </c>
      <c r="I320" s="129">
        <f>G320</f>
        <v>-6.474299996625632E-3</v>
      </c>
      <c r="O320" s="199"/>
      <c r="P320" s="199">
        <f>+D$11+D$12*F320+D$13*F320^2</f>
        <v>-1.4779211244093024E-2</v>
      </c>
      <c r="Q320" s="201">
        <f>+C320-15018.5</f>
        <v>32284.97</v>
      </c>
      <c r="S320" s="131">
        <v>0.1</v>
      </c>
      <c r="U320" s="202">
        <f>+$C320-15018.5</f>
        <v>32284.97</v>
      </c>
      <c r="Z320" s="24">
        <f>$F320</f>
        <v>30677</v>
      </c>
      <c r="AA320" s="136">
        <f>AB$3+AB$4*Z320+AB$5*Z320^2+AH320</f>
        <v>-8.7587393920012836E-3</v>
      </c>
      <c r="AB320" s="136">
        <f>+$G320-AH320</f>
        <v>-1.2494771848717372E-2</v>
      </c>
      <c r="AC320" s="136">
        <f>IF(S320&gt;0,G320-AA320,-9999)</f>
        <v>2.2844393953756516E-3</v>
      </c>
      <c r="AD320" s="136"/>
      <c r="AE320" s="136">
        <f>+(G320-AA320)^2*$S320</f>
        <v>5.2186633511442726E-7</v>
      </c>
      <c r="AF320" s="24"/>
      <c r="AG320" s="203"/>
      <c r="AH320" s="24">
        <f>$AB$6*($AB$11/AI320*AJ320+$AB$12)</f>
        <v>6.0204718520917412E-3</v>
      </c>
      <c r="AI320" s="24">
        <f>1+$AB$7*COS(AL320)</f>
        <v>0.70028325181720286</v>
      </c>
      <c r="AJ320" s="24">
        <f>SIN(AL320+RADIANS($AB$9))</f>
        <v>0.59168353063702139</v>
      </c>
      <c r="AK320" s="24">
        <f>$AB$7*SIN(AL320)</f>
        <v>1.3033451527885898E-2</v>
      </c>
      <c r="AL320" s="24">
        <f>2*ATAN(AM320)</f>
        <v>3.098134136853679</v>
      </c>
      <c r="AM320" s="24">
        <f>SQRT((1+$AB$7)/(1-$AB$7))*TAN(AN320/2)</f>
        <v>46.013655469517644</v>
      </c>
      <c r="AN320" s="136">
        <f>$AU320+$AB$7*SIN(AO320)</f>
        <v>3.0823766650339546</v>
      </c>
      <c r="AO320" s="136">
        <f>$AU320+$AB$7*SIN(AP320)</f>
        <v>3.0823600287326376</v>
      </c>
      <c r="AP320" s="136">
        <f>$AU320+$AB$7*SIN(AQ320)</f>
        <v>3.0824155804021816</v>
      </c>
      <c r="AQ320" s="136">
        <f>$AU320+$AB$7*SIN(AR320)</f>
        <v>3.0822300824464923</v>
      </c>
      <c r="AR320" s="136">
        <f>$AU320+$AB$7*SIN(AS320)</f>
        <v>3.0828494886709823</v>
      </c>
      <c r="AS320" s="136">
        <f>$AU320+$AB$7*SIN(AT320)</f>
        <v>3.0807811064798383</v>
      </c>
      <c r="AT320" s="136">
        <f>$AU320+$AB$7*SIN(AU320)</f>
        <v>3.0876870847188869</v>
      </c>
      <c r="AU320" s="136">
        <f>RADIANS($AB$9)+$AB$18*(F320-AB$15)</f>
        <v>3.0646172666487459</v>
      </c>
      <c r="AV320" s="136"/>
      <c r="AW320" s="24">
        <f t="shared" si="207"/>
        <v>30677</v>
      </c>
      <c r="AX320" s="136">
        <f t="shared" si="208"/>
        <v>-8.7599855236274449E-3</v>
      </c>
      <c r="AY320" s="136">
        <f t="shared" si="209"/>
        <v>2.2856855270018128E-3</v>
      </c>
      <c r="AZ320" s="136">
        <f t="shared" si="219"/>
        <v>2.2856855270018128E-3</v>
      </c>
      <c r="BA320" s="136"/>
      <c r="BB320" s="136">
        <f t="shared" si="210"/>
        <v>7.6737346374162405E-6</v>
      </c>
      <c r="BC320" s="24"/>
      <c r="BD320" s="203"/>
      <c r="BE320" s="24">
        <f t="shared" si="211"/>
        <v>6.01922572046558E-3</v>
      </c>
      <c r="BF320" s="24">
        <f t="shared" si="212"/>
        <v>0.70028168228282461</v>
      </c>
      <c r="BG320" s="24">
        <f t="shared" si="213"/>
        <v>0.59158630965375913</v>
      </c>
      <c r="BH320" s="24">
        <f t="shared" si="214"/>
        <v>1.2997308366978069E-2</v>
      </c>
      <c r="BI320" s="24">
        <f t="shared" si="215"/>
        <v>3.0982547275996</v>
      </c>
      <c r="BJ320" s="24">
        <f t="shared" si="216"/>
        <v>46.141731871259132</v>
      </c>
      <c r="BK320" s="136">
        <f t="shared" si="222"/>
        <v>3.0825409362321272</v>
      </c>
      <c r="BL320" s="136">
        <f t="shared" si="222"/>
        <v>3.0818114871394955</v>
      </c>
      <c r="BM320" s="136">
        <f t="shared" si="222"/>
        <v>3.0842471602921471</v>
      </c>
      <c r="BN320" s="136">
        <f t="shared" si="222"/>
        <v>3.0761128929821071</v>
      </c>
      <c r="BO320" s="136">
        <f t="shared" si="222"/>
        <v>3.1032645155338145</v>
      </c>
      <c r="BP320" s="136">
        <f t="shared" si="222"/>
        <v>3.0124094825926981</v>
      </c>
      <c r="BQ320" s="136">
        <f t="shared" si="222"/>
        <v>3.3165091886576543</v>
      </c>
      <c r="BR320" s="136">
        <f t="shared" si="217"/>
        <v>0.99661959528999677</v>
      </c>
      <c r="BS320" s="136"/>
      <c r="BT320" s="136"/>
      <c r="BU320" s="136"/>
      <c r="BV320" s="136"/>
      <c r="BW320" s="136"/>
      <c r="BX320" s="136"/>
      <c r="BY320" s="136"/>
      <c r="BZ320" s="136"/>
      <c r="CA320" s="136"/>
      <c r="CB320" s="136"/>
      <c r="CC320" s="136"/>
      <c r="CD320" s="136"/>
      <c r="CE320" s="136"/>
      <c r="CF320" s="136"/>
      <c r="CG320" s="136"/>
      <c r="CH320" s="136"/>
      <c r="CI320" s="136"/>
      <c r="CK320" s="136"/>
      <c r="CL320" s="136"/>
      <c r="CM320" s="136"/>
      <c r="CN320" s="136"/>
      <c r="CO320" s="136"/>
      <c r="CP320" s="136"/>
      <c r="CQ320" s="136"/>
      <c r="CR320" s="136"/>
      <c r="CS320" s="136"/>
      <c r="CT320" s="136"/>
      <c r="CU320" s="136"/>
      <c r="CV320" s="136"/>
      <c r="CW320" s="136"/>
      <c r="CX320" s="136"/>
      <c r="CY320" s="136"/>
      <c r="CZ320" s="136"/>
    </row>
    <row r="321" spans="1:104" s="129" customFormat="1" ht="12.95" customHeight="1" x14ac:dyDescent="0.2">
      <c r="A321" s="206" t="s">
        <v>528</v>
      </c>
      <c r="B321" s="207" t="s">
        <v>646</v>
      </c>
      <c r="C321" s="208">
        <v>47330.398999999998</v>
      </c>
      <c r="D321" s="208"/>
      <c r="E321" s="129">
        <f>(C321-C$7)/C$8</f>
        <v>30790.431602146909</v>
      </c>
      <c r="F321" s="199">
        <f>ROUND(2*E321,0)/2</f>
        <v>30790.5</v>
      </c>
      <c r="G321" s="130">
        <f>C321-(C$7+F321*C$8)</f>
        <v>-1.6233950002060737E-2</v>
      </c>
      <c r="I321" s="129">
        <f>G321</f>
        <v>-1.6233950002060737E-2</v>
      </c>
      <c r="O321" s="199"/>
      <c r="P321" s="199">
        <f>+D$11+D$12*F321+D$13*F321^2</f>
        <v>-1.4826017509093023E-2</v>
      </c>
      <c r="Q321" s="201">
        <f>+C321-15018.5</f>
        <v>32311.898999999998</v>
      </c>
      <c r="S321" s="131">
        <v>0.1</v>
      </c>
      <c r="U321" s="202">
        <f>+$C321-15018.5</f>
        <v>32311.898999999998</v>
      </c>
      <c r="Z321" s="24">
        <f>$F321</f>
        <v>30790.5</v>
      </c>
      <c r="AA321" s="136">
        <f>AB$3+AB$4*Z321+AB$5*Z321^2+AH321</f>
        <v>-8.8901729220848789E-3</v>
      </c>
      <c r="AB321" s="136">
        <f>+$G321-AH321</f>
        <v>-2.2169794589068884E-2</v>
      </c>
      <c r="AC321" s="136">
        <f>IF(S321&gt;0,G321-AA321,-9999)</f>
        <v>-7.3437770799758585E-3</v>
      </c>
      <c r="AD321" s="136"/>
      <c r="AE321" s="136">
        <f>+(G321-AA321)^2*$S321</f>
        <v>5.3931061800378751E-6</v>
      </c>
      <c r="AF321" s="24"/>
      <c r="AG321" s="203"/>
      <c r="AH321" s="24">
        <f>$AB$6*($AB$11/AI321*AJ321+$AB$12)</f>
        <v>5.9358445870081444E-3</v>
      </c>
      <c r="AI321" s="24">
        <f>1+$AB$7*COS(AL321)</f>
        <v>0.70018694465544407</v>
      </c>
      <c r="AJ321" s="24">
        <f>SIN(AL321+RADIANS($AB$9))</f>
        <v>0.58509063061071864</v>
      </c>
      <c r="AK321" s="24">
        <f>$AB$7*SIN(AL321)</f>
        <v>1.0589232501092526E-2</v>
      </c>
      <c r="AL321" s="24">
        <f>2*ATAN(AM321)</f>
        <v>3.1062878782380499</v>
      </c>
      <c r="AM321" s="24">
        <f>SQRT((1+$AB$7)/(1-$AB$7))*TAN(AN321/2)</f>
        <v>56.643676043817869</v>
      </c>
      <c r="AN321" s="136">
        <f>$AU321+$AB$7*SIN(AO321)</f>
        <v>3.0934846372345812</v>
      </c>
      <c r="AO321" s="136">
        <f>$AU321+$AB$7*SIN(AP321)</f>
        <v>3.0934710664561433</v>
      </c>
      <c r="AP321" s="136">
        <f>$AU321+$AB$7*SIN(AQ321)</f>
        <v>3.0935163547616109</v>
      </c>
      <c r="AQ321" s="136">
        <f>$AU321+$AB$7*SIN(AR321)</f>
        <v>3.0933652185647267</v>
      </c>
      <c r="AR321" s="136">
        <f>$AU321+$AB$7*SIN(AS321)</f>
        <v>3.0938695862142218</v>
      </c>
      <c r="AS321" s="136">
        <f>$AU321+$AB$7*SIN(AT321)</f>
        <v>3.092186375958768</v>
      </c>
      <c r="AT321" s="136">
        <f>$AU321+$AB$7*SIN(AU321)</f>
        <v>3.0978031811408764</v>
      </c>
      <c r="AU321" s="136">
        <f>RADIANS($AB$9)+$AB$18*(F321-AB$15)</f>
        <v>3.0790537321764471</v>
      </c>
      <c r="AV321" s="136"/>
      <c r="AW321" s="24">
        <f t="shared" si="207"/>
        <v>30790.5</v>
      </c>
      <c r="AX321" s="136">
        <f t="shared" si="208"/>
        <v>-8.8914833251709183E-3</v>
      </c>
      <c r="AY321" s="136">
        <f t="shared" si="209"/>
        <v>-7.3424666768898191E-3</v>
      </c>
      <c r="AZ321" s="136">
        <f t="shared" si="219"/>
        <v>-7.3424666768898191E-3</v>
      </c>
      <c r="BA321" s="136"/>
      <c r="BB321" s="136">
        <f t="shared" si="210"/>
        <v>7.9058475721792482E-6</v>
      </c>
      <c r="BC321" s="24"/>
      <c r="BD321" s="203"/>
      <c r="BE321" s="24">
        <f t="shared" si="211"/>
        <v>5.934534183922105E-3</v>
      </c>
      <c r="BF321" s="24">
        <f t="shared" si="212"/>
        <v>0.70018561603689755</v>
      </c>
      <c r="BG321" s="24">
        <f t="shared" si="213"/>
        <v>0.58498869342353954</v>
      </c>
      <c r="BH321" s="24">
        <f t="shared" si="214"/>
        <v>1.0551548171966425E-2</v>
      </c>
      <c r="BI321" s="24">
        <f t="shared" si="215"/>
        <v>3.1064135707150986</v>
      </c>
      <c r="BJ321" s="24">
        <f t="shared" si="216"/>
        <v>56.846102030477759</v>
      </c>
      <c r="BK321" s="136">
        <f t="shared" ref="BK321:BQ330" si="223">$AU321+$AB$7*SIN(BL321)</f>
        <v>3.093655881637126</v>
      </c>
      <c r="BL321" s="136">
        <f t="shared" si="223"/>
        <v>3.0928995823333016</v>
      </c>
      <c r="BM321" s="136">
        <f t="shared" si="223"/>
        <v>3.0954234191054</v>
      </c>
      <c r="BN321" s="136">
        <f t="shared" si="223"/>
        <v>3.0869999168029971</v>
      </c>
      <c r="BO321" s="136">
        <f t="shared" si="223"/>
        <v>3.1151022733823561</v>
      </c>
      <c r="BP321" s="136">
        <f t="shared" si="223"/>
        <v>3.0211397878454385</v>
      </c>
      <c r="BQ321" s="136">
        <f t="shared" si="223"/>
        <v>3.3358587425248665</v>
      </c>
      <c r="BR321" s="136">
        <f t="shared" si="217"/>
        <v>1.0275143858018856</v>
      </c>
      <c r="BS321" s="136"/>
      <c r="BT321" s="136"/>
      <c r="BU321" s="136"/>
      <c r="BV321" s="136"/>
      <c r="BW321" s="136"/>
      <c r="BX321" s="136"/>
      <c r="BY321" s="136"/>
      <c r="BZ321" s="136"/>
      <c r="CA321" s="136"/>
      <c r="CB321" s="136"/>
      <c r="CC321" s="136"/>
      <c r="CD321" s="136"/>
      <c r="CE321" s="136"/>
      <c r="CF321" s="136"/>
      <c r="CG321" s="136"/>
      <c r="CH321" s="136"/>
      <c r="CI321" s="136"/>
      <c r="CK321" s="136"/>
      <c r="CL321" s="136"/>
      <c r="CM321" s="136"/>
      <c r="CN321" s="136"/>
      <c r="CO321" s="136"/>
      <c r="CP321" s="136"/>
      <c r="CQ321" s="136"/>
      <c r="CR321" s="136"/>
      <c r="CS321" s="136"/>
      <c r="CT321" s="136"/>
      <c r="CU321" s="136"/>
      <c r="CV321" s="136"/>
      <c r="CW321" s="136"/>
      <c r="CX321" s="136"/>
      <c r="CY321" s="136"/>
      <c r="CZ321" s="136"/>
    </row>
    <row r="322" spans="1:104" s="129" customFormat="1" ht="12.95" customHeight="1" x14ac:dyDescent="0.2">
      <c r="A322" s="206" t="s">
        <v>531</v>
      </c>
      <c r="B322" s="207"/>
      <c r="C322" s="208">
        <v>47590.423000000003</v>
      </c>
      <c r="D322" s="208"/>
      <c r="E322" s="129">
        <f>(C322-C$7)/C$8</f>
        <v>31885.980335030035</v>
      </c>
      <c r="F322" s="199">
        <f>ROUND(2*E322,0)/2</f>
        <v>31886</v>
      </c>
      <c r="G322" s="130">
        <f>C322-(C$7+F322*C$8)</f>
        <v>-4.6673999968334101E-3</v>
      </c>
      <c r="I322" s="129">
        <f>G322</f>
        <v>-4.6673999968334101E-3</v>
      </c>
      <c r="O322" s="199"/>
      <c r="P322" s="199">
        <f>+D$11+D$12*F322+D$13*F322^2</f>
        <v>-1.5261897240093024E-2</v>
      </c>
      <c r="Q322" s="201">
        <f>+C322-15018.5</f>
        <v>32571.923000000003</v>
      </c>
      <c r="S322" s="131">
        <v>0.1</v>
      </c>
      <c r="U322" s="202">
        <f>+$C322-15018.5</f>
        <v>32571.923000000003</v>
      </c>
      <c r="Z322" s="24">
        <f>$F322</f>
        <v>31886</v>
      </c>
      <c r="AA322" s="136">
        <f>AB$3+AB$4*Z322+AB$5*Z322^2+AH322</f>
        <v>-1.0178742057460728E-2</v>
      </c>
      <c r="AB322" s="136">
        <f>+$G322-AH322</f>
        <v>-9.7505551794657037E-3</v>
      </c>
      <c r="AC322" s="136">
        <f>IF(S322&gt;0,G322-AA322,-9999)</f>
        <v>5.5113420606273181E-3</v>
      </c>
      <c r="AD322" s="136"/>
      <c r="AE322" s="136">
        <f>+(G322-AA322)^2*$S322</f>
        <v>3.0374891309239777E-6</v>
      </c>
      <c r="AF322" s="24"/>
      <c r="AG322" s="203"/>
      <c r="AH322" s="24">
        <f>$AB$6*($AB$11/AI322*AJ322+$AB$12)</f>
        <v>5.0831551826322945E-3</v>
      </c>
      <c r="AI322" s="24">
        <f>1+$AB$7*COS(AL322)</f>
        <v>0.70028197370311496</v>
      </c>
      <c r="AJ322" s="24">
        <f>SIN(AL322+RADIANS($AB$9))</f>
        <v>0.51955212465843714</v>
      </c>
      <c r="AK322" s="24">
        <f>$AB$7*SIN(AL322)</f>
        <v>-1.3004026787873312E-2</v>
      </c>
      <c r="AL322" s="24">
        <f>2*ATAN(AM322)</f>
        <v>-3.098232311805289</v>
      </c>
      <c r="AM322" s="24">
        <f>SQRT((1+$AB$7)/(1-$AB$7))*TAN(AN322/2)</f>
        <v>-46.117870724177521</v>
      </c>
      <c r="AN322" s="136">
        <f>$AU322+$AB$7*SIN(AO322)</f>
        <v>3.2006749062320687</v>
      </c>
      <c r="AO322" s="136">
        <f>$AU322+$AB$7*SIN(AP322)</f>
        <v>3.2006915058589573</v>
      </c>
      <c r="AP322" s="136">
        <f>$AU322+$AB$7*SIN(AQ322)</f>
        <v>3.200636077090885</v>
      </c>
      <c r="AQ322" s="136">
        <f>$AU322+$AB$7*SIN(AR322)</f>
        <v>3.200821163185914</v>
      </c>
      <c r="AR322" s="136">
        <f>$AU322+$AB$7*SIN(AS322)</f>
        <v>3.2002031370953254</v>
      </c>
      <c r="AS322" s="136">
        <f>$AU322+$AB$7*SIN(AT322)</f>
        <v>3.2022668939512182</v>
      </c>
      <c r="AT322" s="136">
        <f>$AU322+$AB$7*SIN(AU322)</f>
        <v>3.1953764101894775</v>
      </c>
      <c r="AU322" s="136">
        <f>RADIANS($AB$9)+$AB$18*(F322-AB$15)</f>
        <v>3.218394243062761</v>
      </c>
      <c r="AV322" s="136"/>
      <c r="AW322" s="24">
        <f t="shared" si="207"/>
        <v>31886</v>
      </c>
      <c r="AX322" s="136">
        <f t="shared" si="208"/>
        <v>-1.0180565017438879E-2</v>
      </c>
      <c r="AY322" s="136">
        <f t="shared" si="209"/>
        <v>5.5131650206054691E-3</v>
      </c>
      <c r="AZ322" s="136">
        <f t="shared" si="219"/>
        <v>5.5131650206054691E-3</v>
      </c>
      <c r="BA322" s="136"/>
      <c r="BB322" s="136">
        <f t="shared" si="210"/>
        <v>1.0364390407430028E-5</v>
      </c>
      <c r="BC322" s="24"/>
      <c r="BD322" s="203"/>
      <c r="BE322" s="24">
        <f t="shared" si="211"/>
        <v>5.0813322226541434E-3</v>
      </c>
      <c r="BF322" s="24">
        <f t="shared" si="212"/>
        <v>0.70028408871102521</v>
      </c>
      <c r="BG322" s="24">
        <f t="shared" si="213"/>
        <v>0.51941340922107693</v>
      </c>
      <c r="BH322" s="24">
        <f t="shared" si="214"/>
        <v>-1.3052682491327036E-2</v>
      </c>
      <c r="BI322" s="24">
        <f t="shared" si="215"/>
        <v>-3.0980699729709453</v>
      </c>
      <c r="BJ322" s="24">
        <f t="shared" si="216"/>
        <v>-45.945797860896704</v>
      </c>
      <c r="BK322" s="136">
        <f t="shared" si="223"/>
        <v>3.2008960473582091</v>
      </c>
      <c r="BL322" s="136">
        <f t="shared" si="223"/>
        <v>3.1999530956693878</v>
      </c>
      <c r="BM322" s="136">
        <f t="shared" si="223"/>
        <v>3.2031019231597035</v>
      </c>
      <c r="BN322" s="136">
        <f t="shared" si="223"/>
        <v>3.1925891543421465</v>
      </c>
      <c r="BO322" s="136">
        <f t="shared" si="223"/>
        <v>3.2277160427961271</v>
      </c>
      <c r="BP322" s="136">
        <f t="shared" si="223"/>
        <v>3.1105149854737055</v>
      </c>
      <c r="BQ322" s="136">
        <f t="shared" si="223"/>
        <v>3.5094291839000293</v>
      </c>
      <c r="BR322" s="136">
        <f t="shared" si="217"/>
        <v>1.3257103594210435</v>
      </c>
      <c r="BS322" s="136"/>
      <c r="BT322" s="136"/>
      <c r="BU322" s="136"/>
      <c r="BV322" s="136"/>
      <c r="BW322" s="136"/>
      <c r="BX322" s="136"/>
      <c r="BY322" s="136"/>
      <c r="BZ322" s="136"/>
      <c r="CA322" s="136"/>
      <c r="CB322" s="136"/>
      <c r="CC322" s="136"/>
      <c r="CD322" s="136"/>
      <c r="CE322" s="136"/>
      <c r="CF322" s="136"/>
      <c r="CG322" s="136"/>
      <c r="CH322" s="136"/>
      <c r="CI322" s="136"/>
      <c r="CK322" s="136"/>
      <c r="CL322" s="136"/>
      <c r="CM322" s="136"/>
      <c r="CN322" s="136"/>
      <c r="CO322" s="136"/>
      <c r="CP322" s="136"/>
      <c r="CQ322" s="136"/>
      <c r="CR322" s="136"/>
      <c r="CS322" s="136"/>
      <c r="CT322" s="136"/>
      <c r="CU322" s="136"/>
      <c r="CV322" s="136"/>
      <c r="CW322" s="136"/>
      <c r="CX322" s="136"/>
      <c r="CY322" s="136"/>
      <c r="CZ322" s="136"/>
    </row>
    <row r="323" spans="1:104" s="129" customFormat="1" ht="12.95" customHeight="1" x14ac:dyDescent="0.2">
      <c r="A323" s="206" t="s">
        <v>531</v>
      </c>
      <c r="B323" s="207" t="s">
        <v>646</v>
      </c>
      <c r="C323" s="208">
        <v>47612.370999999999</v>
      </c>
      <c r="D323" s="208"/>
      <c r="E323" s="129">
        <f>(C323-C$7)/C$8</f>
        <v>31978.452966746012</v>
      </c>
      <c r="F323" s="199">
        <f>ROUND(2*E323,0)/2</f>
        <v>31978.5</v>
      </c>
      <c r="G323" s="130">
        <f>C323-(C$7+F323*C$8)</f>
        <v>-1.1163149996718857E-2</v>
      </c>
      <c r="I323" s="129">
        <f>G323</f>
        <v>-1.1163149996718857E-2</v>
      </c>
      <c r="O323" s="199"/>
      <c r="P323" s="199">
        <f>+D$11+D$12*F323+D$13*F323^2</f>
        <v>-1.5297382645093029E-2</v>
      </c>
      <c r="Q323" s="201">
        <f>+C323-15018.5</f>
        <v>32593.870999999999</v>
      </c>
      <c r="S323" s="131">
        <v>0.1</v>
      </c>
      <c r="U323" s="202">
        <f>+$C323-15018.5</f>
        <v>32593.870999999999</v>
      </c>
      <c r="Z323" s="24">
        <f>$F323</f>
        <v>31978.5</v>
      </c>
      <c r="AA323" s="136">
        <f>AB$3+AB$4*Z323+AB$5*Z323^2+AH323</f>
        <v>-1.0289065451393426E-2</v>
      </c>
      <c r="AB323" s="136">
        <f>+$G323-AH323</f>
        <v>-1.6171467190418461E-2</v>
      </c>
      <c r="AC323" s="136">
        <f>IF(S323&gt;0,G323-AA323,-9999)</f>
        <v>-8.7408454532543131E-4</v>
      </c>
      <c r="AD323" s="136"/>
      <c r="AE323" s="136">
        <f>+(G323-AA323)^2*$S323</f>
        <v>7.6402379237676608E-8</v>
      </c>
      <c r="AF323" s="24"/>
      <c r="AG323" s="203"/>
      <c r="AH323" s="24">
        <f>$AB$6*($AB$11/AI323*AJ323+$AB$12)</f>
        <v>5.0083171936996032E-3</v>
      </c>
      <c r="AI323" s="24">
        <f>1+$AB$7*COS(AL323)</f>
        <v>0.70037503060425044</v>
      </c>
      <c r="AJ323" s="24">
        <f>SIN(AL323+RADIANS($AB$9))</f>
        <v>0.51386131267718826</v>
      </c>
      <c r="AK323" s="24">
        <f>$AB$7*SIN(AL323)</f>
        <v>-1.4995923265878411E-2</v>
      </c>
      <c r="AL323" s="24">
        <f>2*ATAN(AM323)</f>
        <v>-3.0915854029114365</v>
      </c>
      <c r="AM323" s="24">
        <f>SQRT((1+$AB$7)/(1-$AB$7))*TAN(AN323/2)</f>
        <v>-39.985865409176121</v>
      </c>
      <c r="AN323" s="136">
        <f>$AU323+$AB$7*SIN(AO323)</f>
        <v>3.2097288815328766</v>
      </c>
      <c r="AO323" s="136">
        <f>$AU323+$AB$7*SIN(AP323)</f>
        <v>3.2097479497050636</v>
      </c>
      <c r="AP323" s="136">
        <f>$AU323+$AB$7*SIN(AQ323)</f>
        <v>3.2096842413593056</v>
      </c>
      <c r="AQ323" s="136">
        <f>$AU323+$AB$7*SIN(AR323)</f>
        <v>3.2098970973136725</v>
      </c>
      <c r="AR323" s="136">
        <f>$AU323+$AB$7*SIN(AS323)</f>
        <v>3.2091859363502406</v>
      </c>
      <c r="AS323" s="136">
        <f>$AU323+$AB$7*SIN(AT323)</f>
        <v>3.2115620918852295</v>
      </c>
      <c r="AT323" s="136">
        <f>$AU323+$AB$7*SIN(AU323)</f>
        <v>3.2036242700637105</v>
      </c>
      <c r="AU323" s="136">
        <f>RADIANS($AB$9)+$AB$18*(F323-AB$15)</f>
        <v>3.2301596444840155</v>
      </c>
      <c r="AV323" s="136"/>
      <c r="AW323" s="24">
        <f t="shared" si="207"/>
        <v>31978.5</v>
      </c>
      <c r="AX323" s="136">
        <f t="shared" si="208"/>
        <v>-1.0290919699014437E-2</v>
      </c>
      <c r="AY323" s="136">
        <f t="shared" si="209"/>
        <v>-8.7223029770442002E-4</v>
      </c>
      <c r="AZ323" s="136">
        <f t="shared" si="219"/>
        <v>-8.7223029770442002E-4</v>
      </c>
      <c r="BA323" s="136"/>
      <c r="BB323" s="136">
        <f t="shared" si="210"/>
        <v>1.0590302825156341E-5</v>
      </c>
      <c r="BC323" s="24"/>
      <c r="BD323" s="203"/>
      <c r="BE323" s="24">
        <f t="shared" si="211"/>
        <v>5.0064629460785919E-3</v>
      </c>
      <c r="BF323" s="24">
        <f t="shared" si="212"/>
        <v>0.70037749752931155</v>
      </c>
      <c r="BG323" s="24">
        <f t="shared" si="213"/>
        <v>0.51372041129396051</v>
      </c>
      <c r="BH323" s="24">
        <f t="shared" si="214"/>
        <v>-1.5045132541863779E-2</v>
      </c>
      <c r="BI323" s="24">
        <f t="shared" si="215"/>
        <v>-3.0914211660036979</v>
      </c>
      <c r="BJ323" s="24">
        <f t="shared" si="216"/>
        <v>-39.854916585295108</v>
      </c>
      <c r="BK323" s="136">
        <f t="shared" si="223"/>
        <v>3.2099525784695091</v>
      </c>
      <c r="BL323" s="136">
        <f t="shared" si="223"/>
        <v>3.2090005770449523</v>
      </c>
      <c r="BM323" s="136">
        <f t="shared" si="223"/>
        <v>3.2121814852570725</v>
      </c>
      <c r="BN323" s="136">
        <f t="shared" si="223"/>
        <v>3.2015557782184954</v>
      </c>
      <c r="BO323" s="136">
        <f t="shared" si="223"/>
        <v>3.2370839325365601</v>
      </c>
      <c r="BP323" s="136">
        <f t="shared" si="223"/>
        <v>3.1185096436004409</v>
      </c>
      <c r="BQ323" s="136">
        <f t="shared" si="223"/>
        <v>3.5229349408651656</v>
      </c>
      <c r="BR323" s="136">
        <f t="shared" si="217"/>
        <v>1.3508889331862397</v>
      </c>
      <c r="BS323" s="136"/>
      <c r="BT323" s="136"/>
      <c r="BU323" s="136"/>
      <c r="BV323" s="136"/>
      <c r="BW323" s="136"/>
      <c r="BX323" s="136"/>
      <c r="BY323" s="136"/>
      <c r="BZ323" s="136"/>
      <c r="CA323" s="136"/>
      <c r="CB323" s="136"/>
      <c r="CC323" s="136"/>
      <c r="CD323" s="136"/>
      <c r="CE323" s="136"/>
      <c r="CF323" s="136"/>
      <c r="CG323" s="136"/>
      <c r="CH323" s="136"/>
      <c r="CI323" s="136"/>
      <c r="CK323" s="136"/>
      <c r="CL323" s="136"/>
      <c r="CM323" s="136"/>
      <c r="CN323" s="136"/>
      <c r="CO323" s="136"/>
      <c r="CP323" s="136"/>
      <c r="CQ323" s="136"/>
      <c r="CR323" s="136"/>
      <c r="CS323" s="136"/>
      <c r="CT323" s="136"/>
      <c r="CU323" s="136"/>
      <c r="CV323" s="136"/>
      <c r="CW323" s="136"/>
      <c r="CX323" s="136"/>
      <c r="CY323" s="136"/>
      <c r="CZ323" s="136"/>
    </row>
    <row r="324" spans="1:104" s="129" customFormat="1" ht="12.95" customHeight="1" x14ac:dyDescent="0.2">
      <c r="A324" s="206" t="s">
        <v>531</v>
      </c>
      <c r="B324" s="207"/>
      <c r="C324" s="208">
        <v>47613.438999999998</v>
      </c>
      <c r="D324" s="208"/>
      <c r="E324" s="129">
        <f>(C324-C$7)/C$8</f>
        <v>31982.952728486151</v>
      </c>
      <c r="F324" s="199">
        <f>ROUND(2*E324,0)/2</f>
        <v>31983</v>
      </c>
      <c r="G324" s="130">
        <f>C324-(C$7+F324*C$8)</f>
        <v>-1.1219699998036958E-2</v>
      </c>
      <c r="I324" s="129">
        <f>G324</f>
        <v>-1.1219699998036958E-2</v>
      </c>
      <c r="O324" s="199"/>
      <c r="P324" s="199">
        <f>+D$11+D$12*F324+D$13*F324^2</f>
        <v>-1.5299103724093025E-2</v>
      </c>
      <c r="Q324" s="201">
        <f>+C324-15018.5</f>
        <v>32594.938999999998</v>
      </c>
      <c r="S324" s="131">
        <v>0.1</v>
      </c>
      <c r="U324" s="202">
        <f>+$C324-15018.5</f>
        <v>32594.938999999998</v>
      </c>
      <c r="Z324" s="24">
        <f>$F324</f>
        <v>31983</v>
      </c>
      <c r="AA324" s="136">
        <f>AB$3+AB$4*Z324+AB$5*Z324^2+AH324</f>
        <v>-1.0294438082131149E-2</v>
      </c>
      <c r="AB324" s="136">
        <f>+$G324-AH324</f>
        <v>-1.6224365639998836E-2</v>
      </c>
      <c r="AC324" s="136">
        <f>IF(S324&gt;0,G324-AA324,-9999)</f>
        <v>-9.2526191590580967E-4</v>
      </c>
      <c r="AD324" s="136"/>
      <c r="AE324" s="136">
        <f>+(G324-AA324)^2*$S324</f>
        <v>8.5610961302568972E-8</v>
      </c>
      <c r="AF324" s="24"/>
      <c r="AG324" s="203"/>
      <c r="AH324" s="24">
        <f>$AB$6*($AB$11/AI324*AJ324+$AB$12)</f>
        <v>5.0046656419618762E-3</v>
      </c>
      <c r="AI324" s="24">
        <f>1+$AB$7*COS(AL324)</f>
        <v>0.70037989609792417</v>
      </c>
      <c r="AJ324" s="24">
        <f>SIN(AL324+RADIANS($AB$9))</f>
        <v>0.51358384142727243</v>
      </c>
      <c r="AK324" s="24">
        <f>$AB$7*SIN(AL324)</f>
        <v>-1.5092824046854442E-2</v>
      </c>
      <c r="AL324" s="24">
        <f>2*ATAN(AM324)</f>
        <v>-3.0912619933935304</v>
      </c>
      <c r="AM324" s="24">
        <f>SQRT((1+$AB$7)/(1-$AB$7))*TAN(AN324/2)</f>
        <v>-39.728820931099584</v>
      </c>
      <c r="AN324" s="136">
        <f>$AU324+$AB$7*SIN(AO324)</f>
        <v>3.2101693768865069</v>
      </c>
      <c r="AO324" s="136">
        <f>$AU324+$AB$7*SIN(AP324)</f>
        <v>3.2101885643811037</v>
      </c>
      <c r="AP324" s="136">
        <f>$AU324+$AB$7*SIN(AQ324)</f>
        <v>3.210124455436643</v>
      </c>
      <c r="AQ324" s="136">
        <f>$AU324+$AB$7*SIN(AR324)</f>
        <v>3.2103386563026683</v>
      </c>
      <c r="AR324" s="136">
        <f>$AU324+$AB$7*SIN(AS324)</f>
        <v>3.2096229804659879</v>
      </c>
      <c r="AS324" s="136">
        <f>$AU324+$AB$7*SIN(AT324)</f>
        <v>3.2120142947409924</v>
      </c>
      <c r="AT324" s="136">
        <f>$AU324+$AB$7*SIN(AU324)</f>
        <v>3.2040256070566944</v>
      </c>
      <c r="AU324" s="136">
        <f>RADIANS($AB$9)+$AB$18*(F324-AB$15)</f>
        <v>3.230732015363968</v>
      </c>
      <c r="AV324" s="136"/>
      <c r="AW324" s="24">
        <f t="shared" si="207"/>
        <v>31983</v>
      </c>
      <c r="AX324" s="136">
        <f t="shared" si="208"/>
        <v>-1.029629379526607E-2</v>
      </c>
      <c r="AY324" s="136">
        <f t="shared" si="209"/>
        <v>-9.234062027708885E-4</v>
      </c>
      <c r="AZ324" s="136">
        <f t="shared" si="219"/>
        <v>-9.234062027708885E-4</v>
      </c>
      <c r="BA324" s="136"/>
      <c r="BB324" s="136">
        <f t="shared" si="210"/>
        <v>1.0601366591843457E-5</v>
      </c>
      <c r="BC324" s="24"/>
      <c r="BD324" s="203"/>
      <c r="BE324" s="24">
        <f t="shared" si="211"/>
        <v>5.0028099288269559E-3</v>
      </c>
      <c r="BF324" s="24">
        <f t="shared" si="212"/>
        <v>0.7003823802584872</v>
      </c>
      <c r="BG324" s="24">
        <f t="shared" si="213"/>
        <v>0.51344283790447853</v>
      </c>
      <c r="BH324" s="24">
        <f t="shared" si="214"/>
        <v>-1.5142058658921011E-2</v>
      </c>
      <c r="BI324" s="24">
        <f t="shared" si="215"/>
        <v>-3.0910976692529992</v>
      </c>
      <c r="BJ324" s="24">
        <f t="shared" si="216"/>
        <v>-39.599478066230077</v>
      </c>
      <c r="BK324" s="136">
        <f t="shared" si="223"/>
        <v>3.2103931910799481</v>
      </c>
      <c r="BL324" s="136">
        <f t="shared" si="223"/>
        <v>3.2094407775359972</v>
      </c>
      <c r="BM324" s="136">
        <f t="shared" si="223"/>
        <v>3.2126231600418209</v>
      </c>
      <c r="BN324" s="136">
        <f t="shared" si="223"/>
        <v>3.2019922219889367</v>
      </c>
      <c r="BO324" s="136">
        <f t="shared" si="223"/>
        <v>3.2375391064888746</v>
      </c>
      <c r="BP324" s="136">
        <f t="shared" si="223"/>
        <v>3.1189004023721676</v>
      </c>
      <c r="BQ324" s="136">
        <f t="shared" si="223"/>
        <v>3.5235872519509459</v>
      </c>
      <c r="BR324" s="136">
        <f t="shared" si="217"/>
        <v>1.3521138367748167</v>
      </c>
      <c r="BS324" s="136"/>
      <c r="BT324" s="136"/>
      <c r="BU324" s="136"/>
      <c r="BV324" s="136"/>
      <c r="BW324" s="136"/>
      <c r="BX324" s="136"/>
      <c r="BY324" s="136"/>
      <c r="BZ324" s="136"/>
      <c r="CA324" s="136"/>
      <c r="CB324" s="136"/>
      <c r="CC324" s="136"/>
      <c r="CD324" s="136"/>
      <c r="CE324" s="136"/>
      <c r="CF324" s="136"/>
      <c r="CG324" s="136"/>
      <c r="CH324" s="136"/>
      <c r="CI324" s="136"/>
      <c r="CK324" s="136"/>
      <c r="CL324" s="136"/>
      <c r="CM324" s="136"/>
      <c r="CN324" s="136"/>
      <c r="CO324" s="136"/>
      <c r="CP324" s="136"/>
      <c r="CQ324" s="136"/>
      <c r="CR324" s="136"/>
      <c r="CS324" s="136"/>
      <c r="CT324" s="136"/>
      <c r="CU324" s="136"/>
      <c r="CV324" s="136"/>
      <c r="CW324" s="136"/>
      <c r="CX324" s="136"/>
      <c r="CY324" s="136"/>
      <c r="CZ324" s="136"/>
    </row>
    <row r="325" spans="1:104" s="129" customFormat="1" ht="12.95" customHeight="1" x14ac:dyDescent="0.2">
      <c r="A325" s="206" t="s">
        <v>577</v>
      </c>
      <c r="B325" s="64"/>
      <c r="C325" s="208">
        <v>47640.62</v>
      </c>
      <c r="D325" s="208"/>
      <c r="E325" s="129">
        <f>(C325-C$7)/C$8</f>
        <v>32097.473350076853</v>
      </c>
      <c r="F325" s="199">
        <f>ROUND(2*E325,0)/2</f>
        <v>32097.5</v>
      </c>
      <c r="G325" s="130">
        <f>C325-(C$7+F325*C$8)</f>
        <v>-6.3252499967347831E-3</v>
      </c>
      <c r="I325" s="129">
        <f>G325</f>
        <v>-6.3252499967347831E-3</v>
      </c>
      <c r="O325" s="199"/>
      <c r="P325" s="199">
        <f>+D$11+D$12*F325+D$13*F325^2</f>
        <v>-1.5342732117093022E-2</v>
      </c>
      <c r="Q325" s="201">
        <f>+C325-15018.5</f>
        <v>32622.120000000003</v>
      </c>
      <c r="S325" s="131">
        <v>0.1</v>
      </c>
      <c r="U325" s="202">
        <f>+$C325-15018.5</f>
        <v>32622.120000000003</v>
      </c>
      <c r="Z325" s="24">
        <f>$F325</f>
        <v>32097.5</v>
      </c>
      <c r="AA325" s="136">
        <f>AB$3+AB$4*Z325+AB$5*Z325^2+AH325</f>
        <v>-1.0431312069837785E-2</v>
      </c>
      <c r="AB325" s="136">
        <f>+$G325-AH325</f>
        <v>-1.1236670043990021E-2</v>
      </c>
      <c r="AC325" s="136">
        <f>IF(S325&gt;0,G325-AA325,-9999)</f>
        <v>4.1060620731030017E-3</v>
      </c>
      <c r="AD325" s="136"/>
      <c r="AE325" s="136">
        <f>+(G325-AA325)^2*$S325</f>
        <v>1.685974574817492E-6</v>
      </c>
      <c r="AF325" s="24"/>
      <c r="AG325" s="203"/>
      <c r="AH325" s="24">
        <f>$AB$6*($AB$11/AI325*AJ325+$AB$12)</f>
        <v>4.9114200472552376E-3</v>
      </c>
      <c r="AI325" s="24">
        <f>1+$AB$7*COS(AL325)</f>
        <v>0.70051426577858833</v>
      </c>
      <c r="AJ325" s="24">
        <f>SIN(AL325+RADIANS($AB$9))</f>
        <v>0.5065043661886024</v>
      </c>
      <c r="AK325" s="24">
        <f>$AB$7*SIN(AL325)</f>
        <v>-1.7558331294914818E-2</v>
      </c>
      <c r="AL325" s="24">
        <f>2*ATAN(AM325)</f>
        <v>-3.083031416514205</v>
      </c>
      <c r="AM325" s="24">
        <f>SQRT((1+$AB$7)/(1-$AB$7))*TAN(AN325/2)</f>
        <v>-34.142523235965619</v>
      </c>
      <c r="AN325" s="136">
        <f>$AU325+$AB$7*SIN(AO325)</f>
        <v>3.2213786304170013</v>
      </c>
      <c r="AO325" s="136">
        <f>$AU325+$AB$7*SIN(AP325)</f>
        <v>3.2214008275856889</v>
      </c>
      <c r="AP325" s="136">
        <f>$AU325+$AB$7*SIN(AQ325)</f>
        <v>3.2213266009809804</v>
      </c>
      <c r="AQ325" s="136">
        <f>$AU325+$AB$7*SIN(AR325)</f>
        <v>3.2215748140424494</v>
      </c>
      <c r="AR325" s="136">
        <f>$AU325+$AB$7*SIN(AS325)</f>
        <v>3.2207448111868242</v>
      </c>
      <c r="AS325" s="136">
        <f>$AU325+$AB$7*SIN(AT325)</f>
        <v>3.2235204858667679</v>
      </c>
      <c r="AT325" s="136">
        <f>$AU325+$AB$7*SIN(AU325)</f>
        <v>3.2142405009500354</v>
      </c>
      <c r="AU325" s="136">
        <f>RADIANS($AB$9)+$AB$18*(F325-AB$15)</f>
        <v>3.2452956744205479</v>
      </c>
      <c r="AV325" s="136"/>
      <c r="AW325" s="24">
        <f t="shared" si="207"/>
        <v>32097.5</v>
      </c>
      <c r="AX325" s="136">
        <f t="shared" si="208"/>
        <v>-1.0433203269743242E-2</v>
      </c>
      <c r="AY325" s="136">
        <f t="shared" si="209"/>
        <v>4.1079532730084588E-3</v>
      </c>
      <c r="AZ325" s="136">
        <f t="shared" si="219"/>
        <v>4.1079532730084588E-3</v>
      </c>
      <c r="BA325" s="136"/>
      <c r="BB325" s="136">
        <f t="shared" si="210"/>
        <v>1.0885173046778108E-5</v>
      </c>
      <c r="BC325" s="24"/>
      <c r="BD325" s="203"/>
      <c r="BE325" s="24">
        <f t="shared" si="211"/>
        <v>4.9095288473497804E-3</v>
      </c>
      <c r="BF325" s="24">
        <f t="shared" si="212"/>
        <v>0.70051719134053914</v>
      </c>
      <c r="BG325" s="24">
        <f t="shared" si="213"/>
        <v>0.50636089710517695</v>
      </c>
      <c r="BH325" s="24">
        <f t="shared" si="214"/>
        <v>-1.7608160535408809E-2</v>
      </c>
      <c r="BI325" s="24">
        <f t="shared" si="215"/>
        <v>-3.082865033017204</v>
      </c>
      <c r="BJ325" s="24">
        <f t="shared" si="216"/>
        <v>-34.045737341725356</v>
      </c>
      <c r="BK325" s="136">
        <f t="shared" si="223"/>
        <v>3.2216052059726152</v>
      </c>
      <c r="BL325" s="136">
        <f t="shared" si="223"/>
        <v>3.2206431869861616</v>
      </c>
      <c r="BM325" s="136">
        <f t="shared" si="223"/>
        <v>3.223860378004912</v>
      </c>
      <c r="BN325" s="136">
        <f t="shared" si="223"/>
        <v>3.2131045775219684</v>
      </c>
      <c r="BO325" s="136">
        <f t="shared" si="223"/>
        <v>3.2491033012651496</v>
      </c>
      <c r="BP325" s="136">
        <f t="shared" si="223"/>
        <v>3.1289002233234631</v>
      </c>
      <c r="BQ325" s="136">
        <f t="shared" si="223"/>
        <v>3.5400368016122918</v>
      </c>
      <c r="BR325" s="136">
        <f t="shared" si="217"/>
        <v>1.3832808280841675</v>
      </c>
      <c r="BS325" s="136"/>
      <c r="BT325" s="136"/>
      <c r="BU325" s="136"/>
      <c r="BV325" s="136"/>
      <c r="BW325" s="136"/>
      <c r="BX325" s="136"/>
      <c r="BY325" s="136"/>
      <c r="BZ325" s="136"/>
      <c r="CA325" s="136"/>
      <c r="CB325" s="136"/>
      <c r="CC325" s="136"/>
      <c r="CD325" s="136"/>
      <c r="CE325" s="136"/>
      <c r="CF325" s="136"/>
      <c r="CG325" s="136"/>
      <c r="CH325" s="136"/>
      <c r="CI325" s="136"/>
      <c r="CK325" s="136"/>
      <c r="CL325" s="136"/>
      <c r="CM325" s="136"/>
      <c r="CN325" s="136"/>
      <c r="CO325" s="136"/>
      <c r="CP325" s="136"/>
      <c r="CQ325" s="136"/>
      <c r="CR325" s="136"/>
      <c r="CS325" s="136"/>
      <c r="CT325" s="136"/>
      <c r="CU325" s="136"/>
      <c r="CV325" s="136"/>
      <c r="CW325" s="136"/>
      <c r="CX325" s="136"/>
      <c r="CY325" s="136"/>
      <c r="CZ325" s="136"/>
    </row>
    <row r="326" spans="1:104" s="129" customFormat="1" ht="12.95" customHeight="1" x14ac:dyDescent="0.2">
      <c r="A326" s="206" t="s">
        <v>532</v>
      </c>
      <c r="B326" s="207" t="s">
        <v>646</v>
      </c>
      <c r="C326" s="208">
        <v>47958.430999999997</v>
      </c>
      <c r="D326" s="208"/>
      <c r="E326" s="129">
        <f>(C326-C$7)/C$8</f>
        <v>33436.493741834172</v>
      </c>
      <c r="F326" s="199">
        <f>ROUND(2*E326,0)/2</f>
        <v>33436.5</v>
      </c>
      <c r="G326" s="130">
        <f>C326-(C$7+F326*C$8)</f>
        <v>-1.4853500033495948E-3</v>
      </c>
      <c r="I326" s="129">
        <f>G326</f>
        <v>-1.4853500033495948E-3</v>
      </c>
      <c r="O326" s="199"/>
      <c r="P326" s="199">
        <f>+D$11+D$12*F326+D$13*F326^2</f>
        <v>-1.5829581805093026E-2</v>
      </c>
      <c r="Q326" s="201">
        <f>+C326-15018.5</f>
        <v>32939.930999999997</v>
      </c>
      <c r="S326" s="131">
        <v>0.1</v>
      </c>
      <c r="U326" s="202">
        <f>+$C326-15018.5</f>
        <v>32939.930999999997</v>
      </c>
      <c r="Z326" s="24">
        <f>$F326</f>
        <v>33436.5</v>
      </c>
      <c r="AA326" s="136">
        <f>AB$3+AB$4*Z326+AB$5*Z326^2+AH326</f>
        <v>-1.2053559942186884E-2</v>
      </c>
      <c r="AB326" s="136">
        <f>+$G326-AH326</f>
        <v>-5.2613718662557363E-3</v>
      </c>
      <c r="AC326" s="136">
        <f>IF(S326&gt;0,G326-AA326,-9999)</f>
        <v>1.0568209938837289E-2</v>
      </c>
      <c r="AD326" s="136"/>
      <c r="AE326" s="136">
        <f>+(G326-AA326)^2*$S326</f>
        <v>1.1168706131133928E-5</v>
      </c>
      <c r="AF326" s="24"/>
      <c r="AG326" s="203"/>
      <c r="AH326" s="24">
        <f>$AB$6*($AB$11/AI326*AJ326+$AB$12)</f>
        <v>3.7760218629061416E-3</v>
      </c>
      <c r="AI326" s="24">
        <f>1+$AB$7*COS(AL326)</f>
        <v>0.70360549558631258</v>
      </c>
      <c r="AJ326" s="24">
        <f>SIN(AL326+RADIANS($AB$9))</f>
        <v>0.4209512929207318</v>
      </c>
      <c r="AK326" s="24">
        <f>$AB$7*SIN(AL326)</f>
        <v>-4.6371303123425814E-2</v>
      </c>
      <c r="AL326" s="24">
        <f>2*ATAN(AM326)</f>
        <v>-2.9863994230477977</v>
      </c>
      <c r="AM326" s="24">
        <f>SQRT((1+$AB$7)/(1-$AB$7))*TAN(AN326/2)</f>
        <v>-12.861284118461635</v>
      </c>
      <c r="AN326" s="136">
        <f>$AU326+$AB$7*SIN(AO326)</f>
        <v>3.3527230921847262</v>
      </c>
      <c r="AO326" s="136">
        <f>$AU326+$AB$7*SIN(AP326)</f>
        <v>3.3527745903694175</v>
      </c>
      <c r="AP326" s="136">
        <f>$AU326+$AB$7*SIN(AQ326)</f>
        <v>3.352599032768286</v>
      </c>
      <c r="AQ326" s="136">
        <f>$AU326+$AB$7*SIN(AR326)</f>
        <v>3.3531975367607894</v>
      </c>
      <c r="AR326" s="136">
        <f>$AU326+$AB$7*SIN(AS326)</f>
        <v>3.3511574553232197</v>
      </c>
      <c r="AS326" s="136">
        <f>$AU326+$AB$7*SIN(AT326)</f>
        <v>3.3581150380954932</v>
      </c>
      <c r="AT326" s="136">
        <f>$AU326+$AB$7*SIN(AU326)</f>
        <v>3.3344281195673808</v>
      </c>
      <c r="AU326" s="136">
        <f>RADIANS($AB$9)+$AB$18*(F326-AB$15)</f>
        <v>3.4156078095887583</v>
      </c>
      <c r="AV326" s="136"/>
      <c r="AW326" s="24">
        <f t="shared" si="207"/>
        <v>33436.5</v>
      </c>
      <c r="AX326" s="136">
        <f t="shared" si="208"/>
        <v>-1.2055590890118128E-2</v>
      </c>
      <c r="AY326" s="136">
        <f t="shared" si="209"/>
        <v>1.0570240886768533E-2</v>
      </c>
      <c r="AZ326" s="136">
        <f t="shared" si="219"/>
        <v>1.0570240886768533E-2</v>
      </c>
      <c r="BA326" s="136"/>
      <c r="BB326" s="136">
        <f t="shared" si="210"/>
        <v>1.4533727170989921E-5</v>
      </c>
      <c r="BC326" s="24"/>
      <c r="BD326" s="203"/>
      <c r="BE326" s="24">
        <f t="shared" si="211"/>
        <v>3.7739909149748976E-3</v>
      </c>
      <c r="BF326" s="24">
        <f t="shared" si="212"/>
        <v>0.70361328885432539</v>
      </c>
      <c r="BG326" s="24">
        <f t="shared" si="213"/>
        <v>0.42079892227545657</v>
      </c>
      <c r="BH326" s="24">
        <f t="shared" si="214"/>
        <v>-4.6421088486273666E-2</v>
      </c>
      <c r="BI326" s="24">
        <f t="shared" si="215"/>
        <v>-2.9862314509143224</v>
      </c>
      <c r="BJ326" s="24">
        <f t="shared" si="216"/>
        <v>-12.847322856766288</v>
      </c>
      <c r="BK326" s="136">
        <f t="shared" si="223"/>
        <v>3.3529508253628215</v>
      </c>
      <c r="BL326" s="136">
        <f t="shared" si="223"/>
        <v>3.3519982965975048</v>
      </c>
      <c r="BM326" s="136">
        <f t="shared" si="223"/>
        <v>3.3552461263641615</v>
      </c>
      <c r="BN326" s="136">
        <f t="shared" si="223"/>
        <v>3.3441812005754517</v>
      </c>
      <c r="BO326" s="136">
        <f t="shared" si="223"/>
        <v>3.3819901352919106</v>
      </c>
      <c r="BP326" s="136">
        <f t="shared" si="223"/>
        <v>3.253887427511553</v>
      </c>
      <c r="BQ326" s="136">
        <f t="shared" si="223"/>
        <v>3.7109227559984435</v>
      </c>
      <c r="BR326" s="136">
        <f t="shared" si="217"/>
        <v>1.7477576958852197</v>
      </c>
      <c r="BS326" s="136"/>
      <c r="BT326" s="136"/>
      <c r="BU326" s="136"/>
      <c r="BV326" s="136"/>
      <c r="BW326" s="136"/>
      <c r="BX326" s="136"/>
      <c r="BY326" s="136"/>
      <c r="BZ326" s="136"/>
      <c r="CA326" s="136"/>
      <c r="CB326" s="136"/>
      <c r="CC326" s="136"/>
      <c r="CD326" s="136"/>
      <c r="CE326" s="136"/>
      <c r="CF326" s="136"/>
      <c r="CG326" s="136"/>
      <c r="CH326" s="136"/>
      <c r="CI326" s="136"/>
      <c r="CK326" s="136"/>
      <c r="CL326" s="136"/>
      <c r="CM326" s="136"/>
      <c r="CN326" s="136"/>
      <c r="CO326" s="136"/>
      <c r="CP326" s="136"/>
      <c r="CQ326" s="136"/>
      <c r="CR326" s="136"/>
      <c r="CS326" s="136"/>
      <c r="CT326" s="136"/>
      <c r="CU326" s="136"/>
      <c r="CV326" s="136"/>
      <c r="CW326" s="136"/>
      <c r="CX326" s="136"/>
      <c r="CY326" s="136"/>
      <c r="CZ326" s="136"/>
    </row>
    <row r="327" spans="1:104" s="129" customFormat="1" ht="12.95" customHeight="1" x14ac:dyDescent="0.2">
      <c r="A327" s="206" t="s">
        <v>532</v>
      </c>
      <c r="B327" s="207" t="s">
        <v>646</v>
      </c>
      <c r="C327" s="208">
        <v>47969.343000000001</v>
      </c>
      <c r="D327" s="208"/>
      <c r="E327" s="129">
        <f>(C327-C$7)/C$8</f>
        <v>33482.468835568696</v>
      </c>
      <c r="F327" s="199">
        <f>ROUND(2*E327,0)/2</f>
        <v>33482.5</v>
      </c>
      <c r="G327" s="130">
        <f>C327-(C$7+F327*C$8)</f>
        <v>-7.3967499993159436E-3</v>
      </c>
      <c r="I327" s="129">
        <f>G327</f>
        <v>-7.3967499993159436E-3</v>
      </c>
      <c r="O327" s="199"/>
      <c r="P327" s="199">
        <f>+D$11+D$12*F327+D$13*F327^2</f>
        <v>-1.5845542517093025E-2</v>
      </c>
      <c r="Q327" s="201">
        <f>+C327-15018.5</f>
        <v>32950.843000000001</v>
      </c>
      <c r="S327" s="131">
        <v>0.1</v>
      </c>
      <c r="U327" s="202">
        <f>+$C327-15018.5</f>
        <v>32950.843000000001</v>
      </c>
      <c r="Z327" s="24">
        <f>$F327</f>
        <v>33482.5</v>
      </c>
      <c r="AA327" s="136">
        <f>AB$3+AB$4*Z327+AB$5*Z327^2+AH327</f>
        <v>-1.2109904656047152E-2</v>
      </c>
      <c r="AB327" s="136">
        <f>+$G327-AH327</f>
        <v>-1.1132387860361817E-2</v>
      </c>
      <c r="AC327" s="136">
        <f>IF(S327&gt;0,G327-AA327,-9999)</f>
        <v>4.7131546567312083E-3</v>
      </c>
      <c r="AD327" s="136"/>
      <c r="AE327" s="136">
        <f>+(G327-AA327)^2*$S327</f>
        <v>2.2213826818267073E-6</v>
      </c>
      <c r="AF327" s="24"/>
      <c r="AG327" s="203"/>
      <c r="AH327" s="24">
        <f>$AB$6*($AB$11/AI327*AJ327+$AB$12)</f>
        <v>3.7356378610458739E-3</v>
      </c>
      <c r="AI327" s="24">
        <f>1+$AB$7*COS(AL327)</f>
        <v>0.70376190257818161</v>
      </c>
      <c r="AJ327" s="24">
        <f>SIN(AL327+RADIANS($AB$9))</f>
        <v>0.41792171143317908</v>
      </c>
      <c r="AK327" s="24">
        <f>$AB$7*SIN(AL327)</f>
        <v>-4.7360211527200519E-2</v>
      </c>
      <c r="AL327" s="24">
        <f>2*ATAN(AM327)</f>
        <v>-2.9830620856051575</v>
      </c>
      <c r="AM327" s="24">
        <f>SQRT((1+$AB$7)/(1-$AB$7))*TAN(AN327/2)</f>
        <v>-12.589430625312561</v>
      </c>
      <c r="AN327" s="136">
        <f>$AU327+$AB$7*SIN(AO327)</f>
        <v>3.3572473099212332</v>
      </c>
      <c r="AO327" s="136">
        <f>$AU327+$AB$7*SIN(AP327)</f>
        <v>3.3572995608607386</v>
      </c>
      <c r="AP327" s="136">
        <f>$AU327+$AB$7*SIN(AQ327)</f>
        <v>3.3571212624575604</v>
      </c>
      <c r="AQ327" s="136">
        <f>$AU327+$AB$7*SIN(AR327)</f>
        <v>3.3577297073896957</v>
      </c>
      <c r="AR327" s="136">
        <f>$AU327+$AB$7*SIN(AS327)</f>
        <v>3.3556537165739027</v>
      </c>
      <c r="AS327" s="136">
        <f>$AU327+$AB$7*SIN(AT327)</f>
        <v>3.3627408331361739</v>
      </c>
      <c r="AT327" s="136">
        <f>$AU327+$AB$7*SIN(AU327)</f>
        <v>3.338590635703373</v>
      </c>
      <c r="AU327" s="136">
        <f>RADIANS($AB$9)+$AB$18*(F327-AB$15)</f>
        <v>3.4214587119171656</v>
      </c>
      <c r="AV327" s="136"/>
      <c r="AW327" s="24">
        <f t="shared" si="207"/>
        <v>33482.5</v>
      </c>
      <c r="AX327" s="136">
        <f t="shared" si="208"/>
        <v>-1.2111931368928325E-2</v>
      </c>
      <c r="AY327" s="136">
        <f t="shared" si="209"/>
        <v>4.7151813696123812E-3</v>
      </c>
      <c r="AZ327" s="136">
        <f t="shared" si="219"/>
        <v>4.7151813696123812E-3</v>
      </c>
      <c r="BA327" s="136"/>
      <c r="BB327" s="136">
        <f t="shared" si="210"/>
        <v>1.4669888148562998E-5</v>
      </c>
      <c r="BC327" s="24"/>
      <c r="BD327" s="203"/>
      <c r="BE327" s="24">
        <f t="shared" si="211"/>
        <v>3.7336111481647005E-3</v>
      </c>
      <c r="BF327" s="24">
        <f t="shared" si="212"/>
        <v>0.70376983200355536</v>
      </c>
      <c r="BG327" s="24">
        <f t="shared" si="213"/>
        <v>0.41776967964861206</v>
      </c>
      <c r="BH327" s="24">
        <f t="shared" si="214"/>
        <v>-4.7409783471327772E-2</v>
      </c>
      <c r="BI327" s="24">
        <f t="shared" si="215"/>
        <v>-2.9828947451857459</v>
      </c>
      <c r="BJ327" s="24">
        <f t="shared" si="216"/>
        <v>-12.576099790816988</v>
      </c>
      <c r="BK327" s="136">
        <f t="shared" si="223"/>
        <v>3.3574741361906453</v>
      </c>
      <c r="BL327" s="136">
        <f t="shared" si="223"/>
        <v>3.3565256010660987</v>
      </c>
      <c r="BM327" s="136">
        <f t="shared" si="223"/>
        <v>3.3597629982662922</v>
      </c>
      <c r="BN327" s="136">
        <f t="shared" si="223"/>
        <v>3.3487229421508093</v>
      </c>
      <c r="BO327" s="136">
        <f t="shared" si="223"/>
        <v>3.3864857022221941</v>
      </c>
      <c r="BP327" s="136">
        <f t="shared" si="223"/>
        <v>3.258435029248405</v>
      </c>
      <c r="BQ327" s="136">
        <f t="shared" si="223"/>
        <v>3.7160892573696951</v>
      </c>
      <c r="BR327" s="136">
        <f t="shared" si="217"/>
        <v>1.7602789325684522</v>
      </c>
      <c r="BS327" s="136"/>
      <c r="BT327" s="136"/>
      <c r="BU327" s="136"/>
      <c r="BV327" s="136"/>
      <c r="BW327" s="136"/>
      <c r="BX327" s="136"/>
      <c r="BY327" s="136"/>
      <c r="BZ327" s="136"/>
      <c r="CA327" s="136"/>
      <c r="CB327" s="136"/>
      <c r="CC327" s="136"/>
      <c r="CD327" s="136"/>
      <c r="CE327" s="136"/>
      <c r="CF327" s="136"/>
      <c r="CG327" s="136"/>
      <c r="CH327" s="136"/>
      <c r="CI327" s="136"/>
      <c r="CK327" s="136"/>
      <c r="CL327" s="136"/>
      <c r="CM327" s="136"/>
      <c r="CN327" s="136"/>
      <c r="CO327" s="136"/>
      <c r="CP327" s="136"/>
      <c r="CQ327" s="136"/>
      <c r="CR327" s="136"/>
      <c r="CS327" s="136"/>
      <c r="CT327" s="136"/>
      <c r="CU327" s="136"/>
      <c r="CV327" s="136"/>
      <c r="CW327" s="136"/>
      <c r="CX327" s="136"/>
      <c r="CY327" s="136"/>
      <c r="CZ327" s="136"/>
    </row>
    <row r="328" spans="1:104" s="129" customFormat="1" ht="12.95" customHeight="1" x14ac:dyDescent="0.2">
      <c r="A328" s="206" t="s">
        <v>533</v>
      </c>
      <c r="B328" s="207" t="s">
        <v>646</v>
      </c>
      <c r="C328" s="208">
        <v>47983.353000000003</v>
      </c>
      <c r="D328" s="208"/>
      <c r="E328" s="129">
        <f>(C328-C$7)/C$8</f>
        <v>33541.49660895767</v>
      </c>
      <c r="F328" s="199">
        <f>ROUND(2*E328,0)/2</f>
        <v>33541.5</v>
      </c>
      <c r="G328" s="130">
        <f>C328-(C$7+F328*C$8)</f>
        <v>-8.0484999489272013E-4</v>
      </c>
      <c r="I328" s="129">
        <f>G328</f>
        <v>-8.0484999489272013E-4</v>
      </c>
      <c r="O328" s="199"/>
      <c r="P328" s="199">
        <f>+D$11+D$12*F328+D$13*F328^2</f>
        <v>-1.5865939525093027E-2</v>
      </c>
      <c r="Q328" s="201">
        <f>+C328-15018.5</f>
        <v>32964.853000000003</v>
      </c>
      <c r="S328" s="131">
        <v>0.1</v>
      </c>
      <c r="U328" s="202">
        <f>+$C328-15018.5</f>
        <v>32964.853000000003</v>
      </c>
      <c r="Z328" s="24">
        <f>$F328</f>
        <v>33541.5</v>
      </c>
      <c r="AA328" s="136">
        <f>AB$3+AB$4*Z328+AB$5*Z328^2+AH328</f>
        <v>-1.2182223771411708E-2</v>
      </c>
      <c r="AB328" s="136">
        <f>+$G328-AH328</f>
        <v>-4.4885657485740395E-3</v>
      </c>
      <c r="AC328" s="136">
        <f>IF(S328&gt;0,G328-AA328,-9999)</f>
        <v>1.1377373776518988E-2</v>
      </c>
      <c r="AD328" s="136"/>
      <c r="AE328" s="136">
        <f>+(G328-AA328)^2*$S328</f>
        <v>1.2944463405062192E-5</v>
      </c>
      <c r="AF328" s="24"/>
      <c r="AG328" s="203"/>
      <c r="AH328" s="24">
        <f>$AB$6*($AB$11/AI328*AJ328+$AB$12)</f>
        <v>3.6837157536813193E-3</v>
      </c>
      <c r="AI328" s="24">
        <f>1+$AB$7*COS(AL328)</f>
        <v>0.70396744842407011</v>
      </c>
      <c r="AJ328" s="24">
        <f>SIN(AL328+RADIANS($AB$9))</f>
        <v>0.41402712727052837</v>
      </c>
      <c r="AK328" s="24">
        <f>$AB$7*SIN(AL328)</f>
        <v>-4.8628473217286909E-2</v>
      </c>
      <c r="AL328" s="24">
        <f>2*ATAN(AM328)</f>
        <v>-2.9787793822372235</v>
      </c>
      <c r="AM328" s="24">
        <f>SQRT((1+$AB$7)/(1-$AB$7))*TAN(AN328/2)</f>
        <v>-12.25686335889416</v>
      </c>
      <c r="AN328" s="136">
        <f>$AU328+$AB$7*SIN(AO328)</f>
        <v>3.3630516092832554</v>
      </c>
      <c r="AO328" s="136">
        <f>$AU328+$AB$7*SIN(AP328)</f>
        <v>3.3631047965315961</v>
      </c>
      <c r="AP328" s="136">
        <f>$AU328+$AB$7*SIN(AQ328)</f>
        <v>3.3629230690633927</v>
      </c>
      <c r="AQ328" s="136">
        <f>$AU328+$AB$7*SIN(AR328)</f>
        <v>3.3635440168984649</v>
      </c>
      <c r="AR328" s="136">
        <f>$AU328+$AB$7*SIN(AS328)</f>
        <v>3.3614226468064441</v>
      </c>
      <c r="AS328" s="136">
        <f>$AU328+$AB$7*SIN(AT328)</f>
        <v>3.3686741875632213</v>
      </c>
      <c r="AT328" s="136">
        <f>$AU328+$AB$7*SIN(AU328)</f>
        <v>3.3439336757240397</v>
      </c>
      <c r="AU328" s="136">
        <f>RADIANS($AB$9)+$AB$18*(F328-AB$15)</f>
        <v>3.4289631301209926</v>
      </c>
      <c r="AV328" s="136"/>
      <c r="AW328" s="24">
        <f t="shared" si="207"/>
        <v>33541.5</v>
      </c>
      <c r="AX328" s="136">
        <f t="shared" si="208"/>
        <v>-1.2184244224468873E-2</v>
      </c>
      <c r="AY328" s="136">
        <f t="shared" si="209"/>
        <v>1.1379394229576153E-2</v>
      </c>
      <c r="AZ328" s="136">
        <f t="shared" si="219"/>
        <v>1.1379394229576153E-2</v>
      </c>
      <c r="BA328" s="136"/>
      <c r="BB328" s="136">
        <f t="shared" si="210"/>
        <v>1.4845580732150308E-5</v>
      </c>
      <c r="BC328" s="24"/>
      <c r="BD328" s="203"/>
      <c r="BE328" s="24">
        <f t="shared" si="211"/>
        <v>3.6816953006241549E-3</v>
      </c>
      <c r="BF328" s="24">
        <f t="shared" si="212"/>
        <v>0.70397554777056992</v>
      </c>
      <c r="BG328" s="24">
        <f t="shared" si="213"/>
        <v>0.41387558862275109</v>
      </c>
      <c r="BH328" s="24">
        <f t="shared" si="214"/>
        <v>-4.8677753463629153E-2</v>
      </c>
      <c r="BI328" s="24">
        <f t="shared" si="215"/>
        <v>-2.9786129109484398</v>
      </c>
      <c r="BJ328" s="24">
        <f t="shared" si="216"/>
        <v>-12.244288403218226</v>
      </c>
      <c r="BK328" s="136">
        <f t="shared" si="223"/>
        <v>3.3632771915530864</v>
      </c>
      <c r="BL328" s="136">
        <f t="shared" si="223"/>
        <v>3.3623340896177343</v>
      </c>
      <c r="BM328" s="136">
        <f t="shared" si="223"/>
        <v>3.3655571107983544</v>
      </c>
      <c r="BN328" s="136">
        <f t="shared" si="223"/>
        <v>3.354552084571814</v>
      </c>
      <c r="BO328" s="136">
        <f t="shared" si="223"/>
        <v>3.3922458726595464</v>
      </c>
      <c r="BP328" s="136">
        <f t="shared" si="223"/>
        <v>3.2642911494885234</v>
      </c>
      <c r="BQ328" s="136">
        <f t="shared" si="223"/>
        <v>3.7226482545902053</v>
      </c>
      <c r="BR328" s="136">
        <f t="shared" si="217"/>
        <v>1.7763387796186851</v>
      </c>
      <c r="BS328" s="136"/>
      <c r="BT328" s="136"/>
      <c r="BU328" s="136"/>
      <c r="BV328" s="136"/>
      <c r="BW328" s="136"/>
      <c r="BX328" s="136"/>
      <c r="BY328" s="136"/>
      <c r="BZ328" s="136"/>
      <c r="CA328" s="136"/>
      <c r="CB328" s="136"/>
      <c r="CC328" s="136"/>
      <c r="CD328" s="136"/>
      <c r="CE328" s="136"/>
      <c r="CF328" s="136"/>
      <c r="CG328" s="136"/>
      <c r="CH328" s="136"/>
      <c r="CI328" s="136"/>
      <c r="CK328" s="136"/>
      <c r="CL328" s="136"/>
      <c r="CM328" s="136"/>
      <c r="CN328" s="136"/>
      <c r="CO328" s="136"/>
      <c r="CP328" s="136"/>
      <c r="CQ328" s="136"/>
      <c r="CR328" s="136"/>
      <c r="CS328" s="136"/>
      <c r="CT328" s="136"/>
      <c r="CU328" s="136"/>
      <c r="CV328" s="136"/>
      <c r="CW328" s="136"/>
      <c r="CX328" s="136"/>
      <c r="CY328" s="136"/>
      <c r="CZ328" s="136"/>
    </row>
    <row r="329" spans="1:104" s="129" customFormat="1" ht="12.95" customHeight="1" x14ac:dyDescent="0.2">
      <c r="A329" s="206" t="s">
        <v>577</v>
      </c>
      <c r="B329" s="64"/>
      <c r="C329" s="208">
        <v>47985.599999999999</v>
      </c>
      <c r="D329" s="208"/>
      <c r="E329" s="129">
        <f>(C329-C$7)/C$8</f>
        <v>33550.963804304185</v>
      </c>
      <c r="F329" s="199">
        <f>ROUND(2*E329,0)/2</f>
        <v>33551</v>
      </c>
      <c r="G329" s="130">
        <f>C329-(C$7+F329*C$8)</f>
        <v>-8.5908999972161837E-3</v>
      </c>
      <c r="I329" s="129">
        <f>G329</f>
        <v>-8.5908999972161837E-3</v>
      </c>
      <c r="O329" s="199"/>
      <c r="P329" s="199">
        <f>+D$11+D$12*F329+D$13*F329^2</f>
        <v>-1.5869215980093023E-2</v>
      </c>
      <c r="Q329" s="201">
        <f>+C329-15018.5</f>
        <v>32967.1</v>
      </c>
      <c r="S329" s="131">
        <v>0.1</v>
      </c>
      <c r="U329" s="202">
        <f>+$C329-15018.5</f>
        <v>32967.1</v>
      </c>
      <c r="Z329" s="24">
        <f>$F329</f>
        <v>33551</v>
      </c>
      <c r="AA329" s="136">
        <f>AB$3+AB$4*Z329+AB$5*Z329^2+AH329</f>
        <v>-1.2193873646735593E-2</v>
      </c>
      <c r="AB329" s="136">
        <f>+$G329-AH329</f>
        <v>-1.2266242330573614E-2</v>
      </c>
      <c r="AC329" s="136">
        <f>IF(S329&gt;0,G329-AA329,-9999)</f>
        <v>3.6029736495194094E-3</v>
      </c>
      <c r="AD329" s="136"/>
      <c r="AE329" s="136">
        <f>+(G329-AA329)^2*$S329</f>
        <v>1.2981419119131214E-6</v>
      </c>
      <c r="AF329" s="24"/>
      <c r="AG329" s="203"/>
      <c r="AH329" s="24">
        <f>$AB$6*($AB$11/AI329*AJ329+$AB$12)</f>
        <v>3.6753423333574309E-3</v>
      </c>
      <c r="AI329" s="24">
        <f>1+$AB$7*COS(AL329)</f>
        <v>0.70400106392545359</v>
      </c>
      <c r="AJ329" s="24">
        <f>SIN(AL329+RADIANS($AB$9))</f>
        <v>0.41339910682778153</v>
      </c>
      <c r="AK329" s="24">
        <f>$AB$7*SIN(AL329)</f>
        <v>-4.8832671877919821E-2</v>
      </c>
      <c r="AL329" s="24">
        <f>2*ATAN(AM329)</f>
        <v>-2.9780895586153555</v>
      </c>
      <c r="AM329" s="24">
        <f>SQRT((1+$AB$7)/(1-$AB$7))*TAN(AN329/2)</f>
        <v>-12.204921687769314</v>
      </c>
      <c r="AN329" s="136">
        <f>$AU329+$AB$7*SIN(AO329)</f>
        <v>3.3639863600256037</v>
      </c>
      <c r="AO329" s="136">
        <f>$AU329+$AB$7*SIN(AP329)</f>
        <v>3.3640396949432798</v>
      </c>
      <c r="AP329" s="136">
        <f>$AU329+$AB$7*SIN(AQ329)</f>
        <v>3.3638574244974779</v>
      </c>
      <c r="AQ329" s="136">
        <f>$AU329+$AB$7*SIN(AR329)</f>
        <v>3.3644803592135943</v>
      </c>
      <c r="AR329" s="136">
        <f>$AU329+$AB$7*SIN(AS329)</f>
        <v>3.3623517544962911</v>
      </c>
      <c r="AS329" s="136">
        <f>$AU329+$AB$7*SIN(AT329)</f>
        <v>3.3696295873155773</v>
      </c>
      <c r="AT329" s="136">
        <f>$AU329+$AB$7*SIN(AU329)</f>
        <v>3.3447944401405558</v>
      </c>
      <c r="AU329" s="136">
        <f>RADIANS($AB$9)+$AB$18*(F329-AB$15)</f>
        <v>3.4301714686453377</v>
      </c>
      <c r="AV329" s="136"/>
      <c r="AW329" s="24">
        <f t="shared" si="207"/>
        <v>33551</v>
      </c>
      <c r="AX329" s="136">
        <f t="shared" si="208"/>
        <v>-1.2195893005689082E-2</v>
      </c>
      <c r="AY329" s="136">
        <f t="shared" si="209"/>
        <v>3.6049930084728985E-3</v>
      </c>
      <c r="AZ329" s="136">
        <f t="shared" si="219"/>
        <v>3.6049930084728985E-3</v>
      </c>
      <c r="BA329" s="136"/>
      <c r="BB329" s="136">
        <f t="shared" si="210"/>
        <v>1.4873980620621588E-5</v>
      </c>
      <c r="BC329" s="24"/>
      <c r="BD329" s="203"/>
      <c r="BE329" s="24">
        <f t="shared" si="211"/>
        <v>3.6733229744039409E-3</v>
      </c>
      <c r="BF329" s="24">
        <f t="shared" si="212"/>
        <v>0.70400919012575969</v>
      </c>
      <c r="BG329" s="24">
        <f t="shared" si="213"/>
        <v>0.41324765367057814</v>
      </c>
      <c r="BH329" s="24">
        <f t="shared" si="214"/>
        <v>-4.8881903297552515E-2</v>
      </c>
      <c r="BI329" s="24">
        <f t="shared" si="215"/>
        <v>-2.97792323337119</v>
      </c>
      <c r="BJ329" s="24">
        <f t="shared" si="216"/>
        <v>-12.192463256725961</v>
      </c>
      <c r="BK329" s="136">
        <f t="shared" si="223"/>
        <v>3.3642117336268167</v>
      </c>
      <c r="BL329" s="136">
        <f t="shared" si="223"/>
        <v>3.3632695387040026</v>
      </c>
      <c r="BM329" s="136">
        <f t="shared" si="223"/>
        <v>3.3664901418684585</v>
      </c>
      <c r="BN329" s="136">
        <f t="shared" si="223"/>
        <v>3.3554910816130321</v>
      </c>
      <c r="BO329" s="136">
        <f t="shared" si="223"/>
        <v>3.3931727485869758</v>
      </c>
      <c r="BP329" s="136">
        <f t="shared" si="223"/>
        <v>3.2652365202945655</v>
      </c>
      <c r="BQ329" s="136">
        <f t="shared" si="223"/>
        <v>3.7236972776240358</v>
      </c>
      <c r="BR329" s="136">
        <f t="shared" si="217"/>
        <v>1.7789246871945705</v>
      </c>
      <c r="BS329" s="136"/>
      <c r="BT329" s="136"/>
      <c r="BU329" s="136"/>
      <c r="BV329" s="136"/>
      <c r="BW329" s="136"/>
      <c r="BX329" s="136"/>
      <c r="BY329" s="136"/>
      <c r="BZ329" s="136"/>
      <c r="CA329" s="136"/>
      <c r="CB329" s="136"/>
      <c r="CC329" s="136"/>
      <c r="CD329" s="136"/>
      <c r="CE329" s="136"/>
      <c r="CF329" s="136"/>
      <c r="CG329" s="136"/>
      <c r="CH329" s="136"/>
      <c r="CI329" s="136"/>
      <c r="CK329" s="136"/>
      <c r="CL329" s="136"/>
      <c r="CM329" s="136"/>
      <c r="CN329" s="136"/>
      <c r="CO329" s="136"/>
      <c r="CP329" s="136"/>
      <c r="CQ329" s="136"/>
      <c r="CR329" s="136"/>
      <c r="CS329" s="136"/>
      <c r="CT329" s="136"/>
      <c r="CU329" s="136"/>
      <c r="CV329" s="136"/>
      <c r="CW329" s="136"/>
      <c r="CX329" s="136"/>
      <c r="CY329" s="136"/>
      <c r="CZ329" s="136"/>
    </row>
    <row r="330" spans="1:104" s="129" customFormat="1" ht="12.95" customHeight="1" x14ac:dyDescent="0.2">
      <c r="A330" s="206" t="s">
        <v>533</v>
      </c>
      <c r="B330" s="207"/>
      <c r="C330" s="208">
        <v>48013.362999999998</v>
      </c>
      <c r="D330" s="208"/>
      <c r="E330" s="129">
        <f>(C330-C$7)/C$8</f>
        <v>33667.936543247641</v>
      </c>
      <c r="F330" s="199">
        <f>ROUND(2*E330,0)/2</f>
        <v>33668</v>
      </c>
      <c r="G330" s="130">
        <f>C330-(C$7+F330*C$8)</f>
        <v>-1.506119999976363E-2</v>
      </c>
      <c r="I330" s="129">
        <f>G330</f>
        <v>-1.506119999976363E-2</v>
      </c>
      <c r="O330" s="199"/>
      <c r="P330" s="199">
        <f>+D$11+D$12*F330+D$13*F330^2</f>
        <v>-1.5909390504093027E-2</v>
      </c>
      <c r="Q330" s="201">
        <f>+C330-15018.5</f>
        <v>32994.862999999998</v>
      </c>
      <c r="S330" s="131">
        <v>0.1</v>
      </c>
      <c r="U330" s="202">
        <f>+$C330-15018.5</f>
        <v>32994.862999999998</v>
      </c>
      <c r="Z330" s="24">
        <f>$F330</f>
        <v>33668</v>
      </c>
      <c r="AA330" s="136">
        <f>AB$3+AB$4*Z330+AB$5*Z330^2+AH330</f>
        <v>-1.2337468220958969E-2</v>
      </c>
      <c r="AB330" s="136">
        <f>+$G330-AH330</f>
        <v>-1.863312228289769E-2</v>
      </c>
      <c r="AC330" s="136">
        <f>IF(S330&gt;0,G330-AA330,-9999)</f>
        <v>-2.7237317788046615E-3</v>
      </c>
      <c r="AD330" s="136"/>
      <c r="AE330" s="136">
        <f>+(G330-AA330)^2*$S330</f>
        <v>7.4187148028704055E-7</v>
      </c>
      <c r="AF330" s="24"/>
      <c r="AG330" s="203"/>
      <c r="AH330" s="24">
        <f>$AB$6*($AB$11/AI330*AJ330+$AB$12)</f>
        <v>3.5719222831340582E-3</v>
      </c>
      <c r="AI330" s="24">
        <f>1+$AB$7*COS(AL330)</f>
        <v>0.70442689309857065</v>
      </c>
      <c r="AJ330" s="24">
        <f>SIN(AL330+RADIANS($AB$9))</f>
        <v>0.40564346016113195</v>
      </c>
      <c r="AK330" s="24">
        <f>$AB$7*SIN(AL330)</f>
        <v>-5.1347234362098128E-2</v>
      </c>
      <c r="AL330" s="24">
        <f>2*ATAN(AM330)</f>
        <v>-2.9695883207024258</v>
      </c>
      <c r="AM330" s="24">
        <f>SQRT((1+$AB$7)/(1-$AB$7))*TAN(AN330/2)</f>
        <v>-11.598932528702081</v>
      </c>
      <c r="AN330" s="136">
        <f>$AU330+$AB$7*SIN(AO330)</f>
        <v>3.3755022985256833</v>
      </c>
      <c r="AO330" s="136">
        <f>$AU330+$AB$7*SIN(AP330)</f>
        <v>3.3755573808518626</v>
      </c>
      <c r="AP330" s="136">
        <f>$AU330+$AB$7*SIN(AQ330)</f>
        <v>3.3753686348173364</v>
      </c>
      <c r="AQ330" s="136">
        <f>$AU330+$AB$7*SIN(AR330)</f>
        <v>3.3760154305020968</v>
      </c>
      <c r="AR330" s="136">
        <f>$AU330+$AB$7*SIN(AS330)</f>
        <v>3.3737994019397912</v>
      </c>
      <c r="AS330" s="136">
        <f>$AU330+$AB$7*SIN(AT330)</f>
        <v>3.381396782953169</v>
      </c>
      <c r="AT330" s="136">
        <f>$AU330+$AB$7*SIN(AU330)</f>
        <v>3.3554058118023655</v>
      </c>
      <c r="AU330" s="136">
        <f>RADIANS($AB$9)+$AB$18*(F330-AB$15)</f>
        <v>3.4450531115241132</v>
      </c>
      <c r="AV330" s="136"/>
      <c r="AW330" s="24">
        <f t="shared" si="207"/>
        <v>33668</v>
      </c>
      <c r="AX330" s="136">
        <f t="shared" si="208"/>
        <v>-1.233947217690975E-2</v>
      </c>
      <c r="AY330" s="136">
        <f t="shared" si="209"/>
        <v>-2.7217278228538807E-3</v>
      </c>
      <c r="AZ330" s="136">
        <f t="shared" si="219"/>
        <v>-2.7217278228538807E-3</v>
      </c>
      <c r="BA330" s="136"/>
      <c r="BB330" s="136">
        <f t="shared" si="210"/>
        <v>1.5226257360472985E-5</v>
      </c>
      <c r="BC330" s="24"/>
      <c r="BD330" s="203"/>
      <c r="BE330" s="24">
        <f t="shared" si="211"/>
        <v>3.569918327183277E-3</v>
      </c>
      <c r="BF330" s="24">
        <f t="shared" si="212"/>
        <v>0.70443533812194092</v>
      </c>
      <c r="BG330" s="24">
        <f t="shared" si="213"/>
        <v>0.40549319603318457</v>
      </c>
      <c r="BH330" s="24">
        <f t="shared" si="214"/>
        <v>-5.1395823263263203E-2</v>
      </c>
      <c r="BI330" s="24">
        <f t="shared" si="215"/>
        <v>-2.969423929578658</v>
      </c>
      <c r="BJ330" s="24">
        <f t="shared" si="216"/>
        <v>-11.587802744736988</v>
      </c>
      <c r="BK330" s="136">
        <f t="shared" si="223"/>
        <v>3.3757249166554084</v>
      </c>
      <c r="BL330" s="136">
        <f t="shared" si="223"/>
        <v>3.3747946058933298</v>
      </c>
      <c r="BM330" s="136">
        <f t="shared" si="223"/>
        <v>3.3779831305498367</v>
      </c>
      <c r="BN330" s="136">
        <f t="shared" si="223"/>
        <v>3.3670648209936616</v>
      </c>
      <c r="BO330" s="136">
        <f t="shared" si="223"/>
        <v>3.4045744349940374</v>
      </c>
      <c r="BP330" s="136">
        <f t="shared" si="223"/>
        <v>3.2769343814834677</v>
      </c>
      <c r="BQ330" s="136">
        <f t="shared" si="223"/>
        <v>3.7364562257862595</v>
      </c>
      <c r="BR330" s="136">
        <f t="shared" si="217"/>
        <v>1.8107721804975747</v>
      </c>
      <c r="BS330" s="136"/>
      <c r="BT330" s="136"/>
      <c r="BU330" s="136"/>
      <c r="BV330" s="136"/>
      <c r="BW330" s="136"/>
      <c r="BX330" s="136"/>
      <c r="BY330" s="136"/>
      <c r="BZ330" s="136"/>
      <c r="CA330" s="136"/>
      <c r="CB330" s="136"/>
      <c r="CC330" s="136"/>
      <c r="CD330" s="136"/>
      <c r="CE330" s="136"/>
      <c r="CF330" s="136"/>
      <c r="CG330" s="136"/>
      <c r="CH330" s="136"/>
      <c r="CI330" s="136"/>
      <c r="CK330" s="136"/>
      <c r="CL330" s="136"/>
      <c r="CM330" s="136"/>
      <c r="CN330" s="136"/>
      <c r="CO330" s="136"/>
      <c r="CP330" s="136"/>
      <c r="CQ330" s="136"/>
      <c r="CR330" s="136"/>
      <c r="CS330" s="136"/>
      <c r="CT330" s="136"/>
      <c r="CU330" s="136"/>
      <c r="CV330" s="136"/>
      <c r="CW330" s="136"/>
      <c r="CX330" s="136"/>
      <c r="CY330" s="136"/>
      <c r="CZ330" s="136"/>
    </row>
    <row r="331" spans="1:104" s="129" customFormat="1" ht="12.95" customHeight="1" x14ac:dyDescent="0.2">
      <c r="A331" s="206" t="s">
        <v>534</v>
      </c>
      <c r="B331" s="207"/>
      <c r="C331" s="208">
        <v>48232.675000000003</v>
      </c>
      <c r="D331" s="208"/>
      <c r="E331" s="129">
        <f>(C331-C$7)/C$8</f>
        <v>34591.955032718099</v>
      </c>
      <c r="F331" s="199">
        <f>ROUND(2*E331,0)/2</f>
        <v>34592</v>
      </c>
      <c r="G331" s="130">
        <f>C331-(C$7+F331*C$8)</f>
        <v>-1.067279999551829E-2</v>
      </c>
      <c r="I331" s="129">
        <f>G331</f>
        <v>-1.067279999551829E-2</v>
      </c>
      <c r="O331" s="199"/>
      <c r="P331" s="199">
        <f>+D$11+D$12*F331+D$13*F331^2</f>
        <v>-1.6215123624093025E-2</v>
      </c>
      <c r="Q331" s="201">
        <f>+C331-15018.5</f>
        <v>33214.175000000003</v>
      </c>
      <c r="S331" s="131">
        <v>0.1</v>
      </c>
      <c r="U331" s="202">
        <f>+$C331-15018.5</f>
        <v>33214.175000000003</v>
      </c>
      <c r="Z331" s="24">
        <f>$F331</f>
        <v>34592</v>
      </c>
      <c r="AA331" s="136">
        <f>AB$3+AB$4*Z331+AB$5*Z331^2+AH331</f>
        <v>-1.3478090477539126E-2</v>
      </c>
      <c r="AB331" s="136">
        <f>+$G331-AH331</f>
        <v>-1.3409833142072189E-2</v>
      </c>
      <c r="AC331" s="136">
        <f>IF(S331&gt;0,G331-AA331,-9999)</f>
        <v>2.8052904820208367E-3</v>
      </c>
      <c r="AD331" s="136"/>
      <c r="AE331" s="136">
        <f>+(G331-AA331)^2*$S331</f>
        <v>7.8696546885166996E-7</v>
      </c>
      <c r="AF331" s="24"/>
      <c r="AG331" s="203"/>
      <c r="AH331" s="24">
        <f>$AB$6*($AB$11/AI331*AJ331+$AB$12)</f>
        <v>2.7370331465538991E-3</v>
      </c>
      <c r="AI331" s="24">
        <f>1+$AB$7*COS(AL331)</f>
        <v>0.70856709125505157</v>
      </c>
      <c r="AJ331" s="24">
        <f>SIN(AL331+RADIANS($AB$9))</f>
        <v>0.34301935063126354</v>
      </c>
      <c r="AK331" s="24">
        <f>$AB$7*SIN(AL331)</f>
        <v>-7.1181877612623859E-2</v>
      </c>
      <c r="AL331" s="24">
        <f>2*ATAN(AM331)</f>
        <v>-2.9020350102360952</v>
      </c>
      <c r="AM331" s="24">
        <f>SQRT((1+$AB$7)/(1-$AB$7))*TAN(AN331/2)</f>
        <v>-8.3087567872761419</v>
      </c>
      <c r="AN331" s="136">
        <f>$AU331+$AB$7*SIN(AO331)</f>
        <v>3.4667300371113403</v>
      </c>
      <c r="AO331" s="136">
        <f>$AU331+$AB$7*SIN(AP331)</f>
        <v>3.4667940684542349</v>
      </c>
      <c r="AP331" s="136">
        <f>$AU331+$AB$7*SIN(AQ331)</f>
        <v>3.466568833363652</v>
      </c>
      <c r="AQ331" s="136">
        <f>$AU331+$AB$7*SIN(AR331)</f>
        <v>3.4673611906058106</v>
      </c>
      <c r="AR331" s="136">
        <f>$AU331+$AB$7*SIN(AS331)</f>
        <v>3.4645746826051154</v>
      </c>
      <c r="AS331" s="136">
        <f>$AU331+$AB$7*SIN(AT331)</f>
        <v>3.4743857678823855</v>
      </c>
      <c r="AT331" s="136">
        <f>$AU331+$AB$7*SIN(AU331)</f>
        <v>3.439981413995493</v>
      </c>
      <c r="AU331" s="136">
        <f>RADIANS($AB$9)+$AB$18*(F331-AB$15)</f>
        <v>3.5625799322077776</v>
      </c>
      <c r="AV331" s="136"/>
      <c r="AW331" s="24">
        <f t="shared" si="207"/>
        <v>34592</v>
      </c>
      <c r="AX331" s="136">
        <f t="shared" si="208"/>
        <v>-1.3479862025004397E-2</v>
      </c>
      <c r="AY331" s="136">
        <f t="shared" si="209"/>
        <v>2.8070620294861071E-3</v>
      </c>
      <c r="AZ331" s="136">
        <f t="shared" si="219"/>
        <v>2.8070620294861071E-3</v>
      </c>
      <c r="BA331" s="136"/>
      <c r="BB331" s="136">
        <f t="shared" si="210"/>
        <v>1.8170668021315565E-5</v>
      </c>
      <c r="BC331" s="24"/>
      <c r="BD331" s="203"/>
      <c r="BE331" s="24">
        <f t="shared" si="211"/>
        <v>2.7352615990886286E-3</v>
      </c>
      <c r="BF331" s="24">
        <f t="shared" si="212"/>
        <v>0.70857717714779644</v>
      </c>
      <c r="BG331" s="24">
        <f t="shared" si="213"/>
        <v>0.34288629059213432</v>
      </c>
      <c r="BH331" s="24">
        <f t="shared" si="214"/>
        <v>-7.1223158599244496E-2</v>
      </c>
      <c r="BI331" s="24">
        <f t="shared" si="215"/>
        <v>-2.9018933594490695</v>
      </c>
      <c r="BJ331" s="24">
        <f t="shared" si="216"/>
        <v>-8.3037994169845373</v>
      </c>
      <c r="BK331" s="136">
        <f t="shared" ref="BK331:BQ340" si="224">$AU331+$AB$7*SIN(BL331)</f>
        <v>3.4669207392745052</v>
      </c>
      <c r="BL331" s="136">
        <f t="shared" si="224"/>
        <v>3.4661233095082613</v>
      </c>
      <c r="BM331" s="136">
        <f t="shared" si="224"/>
        <v>3.4689291298179841</v>
      </c>
      <c r="BN331" s="136">
        <f t="shared" si="224"/>
        <v>3.4590682855149217</v>
      </c>
      <c r="BO331" s="136">
        <f t="shared" si="224"/>
        <v>3.4938728008151316</v>
      </c>
      <c r="BP331" s="136">
        <f t="shared" si="224"/>
        <v>3.3726673334084758</v>
      </c>
      <c r="BQ331" s="136">
        <f t="shared" si="224"/>
        <v>3.8270692125527117</v>
      </c>
      <c r="BR331" s="136">
        <f t="shared" si="217"/>
        <v>2.0622857173520726</v>
      </c>
      <c r="BS331" s="136"/>
      <c r="BT331" s="136"/>
      <c r="BU331" s="136"/>
      <c r="BV331" s="136"/>
      <c r="BW331" s="136"/>
      <c r="BX331" s="136"/>
      <c r="BY331" s="136"/>
      <c r="BZ331" s="136"/>
      <c r="CA331" s="136"/>
      <c r="CB331" s="136"/>
      <c r="CC331" s="136"/>
      <c r="CD331" s="136"/>
      <c r="CE331" s="136"/>
      <c r="CF331" s="136"/>
      <c r="CG331" s="136"/>
      <c r="CH331" s="136"/>
      <c r="CI331" s="136"/>
      <c r="CK331" s="136"/>
      <c r="CL331" s="136"/>
      <c r="CM331" s="136"/>
      <c r="CN331" s="136"/>
      <c r="CO331" s="136"/>
      <c r="CP331" s="136"/>
      <c r="CQ331" s="136"/>
      <c r="CR331" s="136"/>
      <c r="CS331" s="136"/>
      <c r="CT331" s="136"/>
      <c r="CU331" s="136"/>
      <c r="CV331" s="136"/>
      <c r="CW331" s="136"/>
      <c r="CX331" s="136"/>
      <c r="CY331" s="136"/>
      <c r="CZ331" s="136"/>
    </row>
    <row r="332" spans="1:104" s="129" customFormat="1" ht="12.95" customHeight="1" x14ac:dyDescent="0.2">
      <c r="A332" s="206" t="s">
        <v>577</v>
      </c>
      <c r="B332" s="64"/>
      <c r="C332" s="208">
        <v>48331.775999999998</v>
      </c>
      <c r="D332" s="208"/>
      <c r="E332" s="129">
        <f>(C332-C$7)/C$8</f>
        <v>35009.493317558889</v>
      </c>
      <c r="F332" s="199">
        <f>ROUND(2*E332,0)/2</f>
        <v>35009.5</v>
      </c>
      <c r="G332" s="130">
        <f>C332-(C$7+F332*C$8)</f>
        <v>-1.58604999887757E-3</v>
      </c>
      <c r="I332" s="129">
        <f>G332</f>
        <v>-1.58604999887757E-3</v>
      </c>
      <c r="O332" s="199"/>
      <c r="P332" s="199">
        <f>+D$11+D$12*F332+D$13*F332^2</f>
        <v>-1.634654510909303E-2</v>
      </c>
      <c r="Q332" s="201">
        <f>+C332-15018.5</f>
        <v>33313.275999999998</v>
      </c>
      <c r="S332" s="131">
        <v>0.1</v>
      </c>
      <c r="U332" s="202">
        <f>+$C332-15018.5</f>
        <v>33313.275999999998</v>
      </c>
      <c r="Z332" s="24">
        <f>$F332</f>
        <v>35009.5</v>
      </c>
      <c r="AA332" s="136">
        <f>AB$3+AB$4*Z332+AB$5*Z332^2+AH332</f>
        <v>-1.3996468804300208E-2</v>
      </c>
      <c r="AB332" s="136">
        <f>+$G332-AH332</f>
        <v>-3.9361263036703925E-3</v>
      </c>
      <c r="AC332" s="136">
        <f>IF(S332&gt;0,G332-AA332,-9999)</f>
        <v>1.2410418805422638E-2</v>
      </c>
      <c r="AD332" s="136"/>
      <c r="AE332" s="136">
        <f>+(G332-AA332)^2*$S332</f>
        <v>1.5401849492598786E-5</v>
      </c>
      <c r="AF332" s="24"/>
      <c r="AG332" s="203"/>
      <c r="AH332" s="24">
        <f>$AB$6*($AB$11/AI332*AJ332+$AB$12)</f>
        <v>2.350076304792822E-3</v>
      </c>
      <c r="AI332" s="24">
        <f>1+$AB$7*COS(AL332)</f>
        <v>0.71089832610219106</v>
      </c>
      <c r="AJ332" s="24">
        <f>SIN(AL332+RADIANS($AB$9))</f>
        <v>0.31391857059096701</v>
      </c>
      <c r="AK332" s="24">
        <f>$AB$7*SIN(AL332)</f>
        <v>-8.0126288753972361E-2</v>
      </c>
      <c r="AL332" s="24">
        <f>2*ATAN(AM332)</f>
        <v>-2.8712230525581131</v>
      </c>
      <c r="AM332" s="24">
        <f>SQRT((1+$AB$7)/(1-$AB$7))*TAN(AN332/2)</f>
        <v>-7.3521647271926494</v>
      </c>
      <c r="AN332" s="136">
        <f>$AU332+$AB$7*SIN(AO332)</f>
        <v>3.5081452227752385</v>
      </c>
      <c r="AO332" s="136">
        <f>$AU332+$AB$7*SIN(AP332)</f>
        <v>3.5082104253924995</v>
      </c>
      <c r="AP332" s="136">
        <f>$AU332+$AB$7*SIN(AQ332)</f>
        <v>3.5079776221233576</v>
      </c>
      <c r="AQ332" s="136">
        <f>$AU332+$AB$7*SIN(AR332)</f>
        <v>3.5088089321910041</v>
      </c>
      <c r="AR332" s="136">
        <f>$AU332+$AB$7*SIN(AS332)</f>
        <v>3.5058416473183756</v>
      </c>
      <c r="AS332" s="136">
        <f>$AU332+$AB$7*SIN(AT332)</f>
        <v>3.5164487379071327</v>
      </c>
      <c r="AT332" s="136">
        <f>$AU332+$AB$7*SIN(AU332)</f>
        <v>3.4787243760601876</v>
      </c>
      <c r="AU332" s="136">
        <f>RADIANS($AB$9)+$AB$18*(F332-AB$15)</f>
        <v>3.6156832305145197</v>
      </c>
      <c r="AV332" s="136"/>
      <c r="AW332" s="24">
        <f t="shared" si="207"/>
        <v>35009.5</v>
      </c>
      <c r="AX332" s="136">
        <f t="shared" si="208"/>
        <v>-1.3998085057974256E-2</v>
      </c>
      <c r="AY332" s="136">
        <f t="shared" si="209"/>
        <v>1.2412035059096686E-2</v>
      </c>
      <c r="AZ332" s="136">
        <f t="shared" si="219"/>
        <v>1.2412035059096686E-2</v>
      </c>
      <c r="BA332" s="136"/>
      <c r="BB332" s="136">
        <f t="shared" si="210"/>
        <v>1.9594638529028215E-5</v>
      </c>
      <c r="BC332" s="24"/>
      <c r="BD332" s="203"/>
      <c r="BE332" s="24">
        <f t="shared" si="211"/>
        <v>2.3484600511187747E-3</v>
      </c>
      <c r="BF332" s="24">
        <f t="shared" si="212"/>
        <v>0.71090860112258525</v>
      </c>
      <c r="BG332" s="24">
        <f t="shared" si="213"/>
        <v>0.31379684315019413</v>
      </c>
      <c r="BH332" s="24">
        <f t="shared" si="214"/>
        <v>-8.0163352568985588E-2</v>
      </c>
      <c r="BI332" s="24">
        <f t="shared" si="215"/>
        <v>-2.871094846888735</v>
      </c>
      <c r="BJ332" s="24">
        <f t="shared" si="216"/>
        <v>-7.3486372512984017</v>
      </c>
      <c r="BK332" s="136">
        <f t="shared" si="224"/>
        <v>3.5083172579673478</v>
      </c>
      <c r="BL332" s="136">
        <f t="shared" si="224"/>
        <v>3.5075962257379922</v>
      </c>
      <c r="BM332" s="136">
        <f t="shared" si="224"/>
        <v>3.5101714239291897</v>
      </c>
      <c r="BN332" s="136">
        <f t="shared" si="224"/>
        <v>3.5009855926040854</v>
      </c>
      <c r="BO332" s="136">
        <f t="shared" si="224"/>
        <v>3.533904299547844</v>
      </c>
      <c r="BP332" s="136">
        <f t="shared" si="224"/>
        <v>3.4176832955562193</v>
      </c>
      <c r="BQ332" s="136">
        <f t="shared" si="224"/>
        <v>3.8624111258726805</v>
      </c>
      <c r="BR332" s="136">
        <f t="shared" si="217"/>
        <v>2.1759295502922811</v>
      </c>
      <c r="BS332" s="136"/>
      <c r="BT332" s="136"/>
      <c r="BU332" s="136"/>
      <c r="BV332" s="136"/>
      <c r="BW332" s="136"/>
      <c r="BX332" s="136"/>
      <c r="BY332" s="136"/>
      <c r="BZ332" s="136"/>
      <c r="CA332" s="136"/>
      <c r="CB332" s="136"/>
      <c r="CC332" s="136"/>
      <c r="CD332" s="136"/>
      <c r="CE332" s="136"/>
      <c r="CF332" s="136"/>
      <c r="CG332" s="136"/>
      <c r="CH332" s="136"/>
      <c r="CI332" s="136"/>
      <c r="CK332" s="136"/>
      <c r="CL332" s="136"/>
      <c r="CM332" s="136"/>
      <c r="CN332" s="136"/>
      <c r="CO332" s="136"/>
      <c r="CP332" s="136"/>
      <c r="CQ332" s="136"/>
      <c r="CR332" s="136"/>
      <c r="CS332" s="136"/>
      <c r="CT332" s="136"/>
      <c r="CU332" s="136"/>
      <c r="CV332" s="136"/>
      <c r="CW332" s="136"/>
      <c r="CX332" s="136"/>
      <c r="CY332" s="136"/>
      <c r="CZ332" s="136"/>
    </row>
    <row r="333" spans="1:104" s="129" customFormat="1" ht="12.95" customHeight="1" x14ac:dyDescent="0.2">
      <c r="A333" s="206" t="s">
        <v>577</v>
      </c>
      <c r="B333" s="64"/>
      <c r="C333" s="208">
        <v>48348.612000000001</v>
      </c>
      <c r="D333" s="208"/>
      <c r="E333" s="129">
        <f>(C333-C$7)/C$8</f>
        <v>35080.427763867017</v>
      </c>
      <c r="F333" s="199">
        <f>ROUND(2*E333,0)/2</f>
        <v>35080.5</v>
      </c>
      <c r="G333" s="130">
        <f>C333-(C$7+F333*C$8)</f>
        <v>-1.7144949997600634E-2</v>
      </c>
      <c r="I333" s="129">
        <f>G333</f>
        <v>-1.7144949997600634E-2</v>
      </c>
      <c r="O333" s="199"/>
      <c r="P333" s="199">
        <f>+D$11+D$12*F333+D$13*F333^2</f>
        <v>-1.6368478429093024E-2</v>
      </c>
      <c r="Q333" s="201">
        <f>+C333-15018.5</f>
        <v>33330.112000000001</v>
      </c>
      <c r="S333" s="131">
        <v>0.1</v>
      </c>
      <c r="U333" s="202">
        <f>+$C333-15018.5</f>
        <v>33330.112000000001</v>
      </c>
      <c r="Z333" s="24">
        <f>$F333</f>
        <v>35080.5</v>
      </c>
      <c r="AA333" s="136">
        <f>AB$3+AB$4*Z333+AB$5*Z333^2+AH333</f>
        <v>-1.4084758625401886E-2</v>
      </c>
      <c r="AB333" s="136">
        <f>+$G333-AH333</f>
        <v>-1.9428669801291772E-2</v>
      </c>
      <c r="AC333" s="136">
        <f>IF(S333&gt;0,G333-AA333,-9999)</f>
        <v>-3.0601913721987478E-3</v>
      </c>
      <c r="AD333" s="136"/>
      <c r="AE333" s="136">
        <f>+(G333-AA333)^2*$S333</f>
        <v>9.3647712344796552E-7</v>
      </c>
      <c r="AF333" s="24"/>
      <c r="AG333" s="203"/>
      <c r="AH333" s="24">
        <f>$AB$6*($AB$11/AI333*AJ333+$AB$12)</f>
        <v>2.2837198036911371E-3</v>
      </c>
      <c r="AI333" s="24">
        <f>1+$AB$7*COS(AL333)</f>
        <v>0.7113238388512575</v>
      </c>
      <c r="AJ333" s="24">
        <f>SIN(AL333+RADIANS($AB$9))</f>
        <v>0.30891954976142261</v>
      </c>
      <c r="AK333" s="24">
        <f>$AB$7*SIN(AL333)</f>
        <v>-8.1646028589425462E-2</v>
      </c>
      <c r="AL333" s="24">
        <f>2*ATAN(AM333)</f>
        <v>-2.8659624273195794</v>
      </c>
      <c r="AM333" s="24">
        <f>SQRT((1+$AB$7)/(1-$AB$7))*TAN(AN333/2)</f>
        <v>-7.2101015973358216</v>
      </c>
      <c r="AN333" s="136">
        <f>$AU333+$AB$7*SIN(AO333)</f>
        <v>3.5152022376552057</v>
      </c>
      <c r="AO333" s="136">
        <f>$AU333+$AB$7*SIN(AP333)</f>
        <v>3.5152674667314971</v>
      </c>
      <c r="AP333" s="136">
        <f>$AU333+$AB$7*SIN(AQ333)</f>
        <v>3.5150339306121836</v>
      </c>
      <c r="AQ333" s="136">
        <f>$AU333+$AB$7*SIN(AR333)</f>
        <v>3.5158701461260025</v>
      </c>
      <c r="AR333" s="136">
        <f>$AU333+$AB$7*SIN(AS333)</f>
        <v>3.5128771986684595</v>
      </c>
      <c r="AS333" s="136">
        <f>$AU333+$AB$7*SIN(AT333)</f>
        <v>3.5236057859029577</v>
      </c>
      <c r="AT333" s="136">
        <f>$AU333+$AB$7*SIN(AU333)</f>
        <v>3.4853503167657722</v>
      </c>
      <c r="AU333" s="136">
        <f>RADIANS($AB$9)+$AB$18*(F333-AB$15)</f>
        <v>3.6247139710648879</v>
      </c>
      <c r="AV333" s="136"/>
      <c r="AW333" s="24">
        <f t="shared" si="207"/>
        <v>35080.5</v>
      </c>
      <c r="AX333" s="136">
        <f t="shared" si="208"/>
        <v>-1.4086346313577426E-2</v>
      </c>
      <c r="AY333" s="136">
        <f t="shared" si="209"/>
        <v>-3.0586036840232079E-3</v>
      </c>
      <c r="AZ333" s="136">
        <f t="shared" si="219"/>
        <v>-3.0586036840232079E-3</v>
      </c>
      <c r="BA333" s="136"/>
      <c r="BB333" s="136">
        <f t="shared" si="210"/>
        <v>1.9842515246603634E-5</v>
      </c>
      <c r="BC333" s="24"/>
      <c r="BD333" s="203"/>
      <c r="BE333" s="24">
        <f t="shared" si="211"/>
        <v>2.2821321155155976E-3</v>
      </c>
      <c r="BF333" s="24">
        <f t="shared" si="212"/>
        <v>0.71133411190808371</v>
      </c>
      <c r="BG333" s="24">
        <f t="shared" si="213"/>
        <v>0.30879990389270195</v>
      </c>
      <c r="BH333" s="24">
        <f t="shared" si="214"/>
        <v>-8.1682342351975065E-2</v>
      </c>
      <c r="BI333" s="24">
        <f t="shared" si="215"/>
        <v>-2.8658366309652363</v>
      </c>
      <c r="BJ333" s="24">
        <f t="shared" si="216"/>
        <v>-7.2067704125735403</v>
      </c>
      <c r="BK333" s="136">
        <f t="shared" si="224"/>
        <v>3.5153709388863139</v>
      </c>
      <c r="BL333" s="136">
        <f t="shared" si="224"/>
        <v>3.5146635187004449</v>
      </c>
      <c r="BM333" s="136">
        <f t="shared" si="224"/>
        <v>3.5171970323660835</v>
      </c>
      <c r="BN333" s="136">
        <f t="shared" si="224"/>
        <v>3.5081351969729666</v>
      </c>
      <c r="BO333" s="136">
        <f t="shared" si="224"/>
        <v>3.5406999075054899</v>
      </c>
      <c r="BP333" s="136">
        <f t="shared" si="224"/>
        <v>3.4254355949493576</v>
      </c>
      <c r="BQ333" s="136">
        <f t="shared" si="224"/>
        <v>3.8680977483848009</v>
      </c>
      <c r="BR333" s="136">
        <f t="shared" si="217"/>
        <v>2.1952558069120531</v>
      </c>
      <c r="BS333" s="136"/>
      <c r="BT333" s="136"/>
      <c r="BU333" s="136"/>
      <c r="BV333" s="136"/>
      <c r="BW333" s="136"/>
      <c r="BX333" s="136"/>
      <c r="BY333" s="136"/>
      <c r="BZ333" s="136"/>
      <c r="CA333" s="136"/>
      <c r="CB333" s="136"/>
      <c r="CC333" s="136"/>
      <c r="CD333" s="136"/>
      <c r="CE333" s="136"/>
      <c r="CF333" s="136"/>
      <c r="CG333" s="136"/>
      <c r="CH333" s="136"/>
      <c r="CI333" s="136"/>
      <c r="CK333" s="136"/>
      <c r="CL333" s="136"/>
      <c r="CM333" s="136"/>
      <c r="CN333" s="136"/>
      <c r="CO333" s="136"/>
      <c r="CP333" s="136"/>
      <c r="CQ333" s="136"/>
      <c r="CR333" s="136"/>
      <c r="CS333" s="136"/>
      <c r="CT333" s="136"/>
      <c r="CU333" s="136"/>
      <c r="CV333" s="136"/>
      <c r="CW333" s="136"/>
      <c r="CX333" s="136"/>
      <c r="CY333" s="136"/>
      <c r="CZ333" s="136"/>
    </row>
    <row r="334" spans="1:104" s="129" customFormat="1" ht="12.95" customHeight="1" x14ac:dyDescent="0.2">
      <c r="A334" s="206" t="s">
        <v>535</v>
      </c>
      <c r="B334" s="207" t="s">
        <v>646</v>
      </c>
      <c r="C334" s="208">
        <v>48357.404000000002</v>
      </c>
      <c r="D334" s="208"/>
      <c r="E334" s="129">
        <f>(C334-C$7)/C$8</f>
        <v>35117.470746282139</v>
      </c>
      <c r="F334" s="199">
        <f>ROUND(2*E334,0)/2</f>
        <v>35117.5</v>
      </c>
      <c r="G334" s="130">
        <f>C334-(C$7+F334*C$8)</f>
        <v>-6.9432499949471094E-3</v>
      </c>
      <c r="I334" s="129">
        <f>G334</f>
        <v>-6.9432499949471094E-3</v>
      </c>
      <c r="O334" s="199"/>
      <c r="P334" s="199">
        <f>+D$11+D$12*F334+D$13*F334^2</f>
        <v>-1.6379860517093028E-2</v>
      </c>
      <c r="Q334" s="201">
        <f>+C334-15018.5</f>
        <v>33338.904000000002</v>
      </c>
      <c r="S334" s="131">
        <v>0.1</v>
      </c>
      <c r="U334" s="202">
        <f>+$C334-15018.5</f>
        <v>33338.904000000002</v>
      </c>
      <c r="Z334" s="24">
        <f>$F334</f>
        <v>35117.5</v>
      </c>
      <c r="AA334" s="136">
        <f>AB$3+AB$4*Z334+AB$5*Z334^2+AH334</f>
        <v>-1.4130782063980834E-2</v>
      </c>
      <c r="AB334" s="136">
        <f>+$G334-AH334</f>
        <v>-9.1923284480593028E-3</v>
      </c>
      <c r="AC334" s="136">
        <f>IF(S334&gt;0,G334-AA334,-9999)</f>
        <v>7.1875320690337249E-3</v>
      </c>
      <c r="AD334" s="136"/>
      <c r="AE334" s="136">
        <f>+(G334-AA334)^2*$S334</f>
        <v>5.1660617243388225E-6</v>
      </c>
      <c r="AF334" s="24"/>
      <c r="AG334" s="203"/>
      <c r="AH334" s="24">
        <f>$AB$6*($AB$11/AI334*AJ334+$AB$12)</f>
        <v>2.2490784531121934E-3</v>
      </c>
      <c r="AI334" s="24">
        <f>1+$AB$7*COS(AL334)</f>
        <v>0.71154895949542651</v>
      </c>
      <c r="AJ334" s="24">
        <f>SIN(AL334+RADIANS($AB$9))</f>
        <v>0.30630863381840173</v>
      </c>
      <c r="AK334" s="24">
        <f>$AB$7*SIN(AL334)</f>
        <v>-8.2437838592656618E-2</v>
      </c>
      <c r="AL334" s="24">
        <f>2*ATAN(AM334)</f>
        <v>-2.8632184585579479</v>
      </c>
      <c r="AM334" s="24">
        <f>SQRT((1+$AB$7)/(1-$AB$7))*TAN(AN334/2)</f>
        <v>-7.1381182543157005</v>
      </c>
      <c r="AN334" s="136">
        <f>$AU334+$AB$7*SIN(AO334)</f>
        <v>3.5188815265701856</v>
      </c>
      <c r="AO334" s="136">
        <f>$AU334+$AB$7*SIN(AP334)</f>
        <v>3.5189467500652594</v>
      </c>
      <c r="AP334" s="136">
        <f>$AU334+$AB$7*SIN(AQ334)</f>
        <v>3.5187128951091897</v>
      </c>
      <c r="AQ334" s="136">
        <f>$AU334+$AB$7*SIN(AR334)</f>
        <v>3.5195514686437934</v>
      </c>
      <c r="AR334" s="136">
        <f>$AU334+$AB$7*SIN(AS334)</f>
        <v>3.5165457415065249</v>
      </c>
      <c r="AS334" s="136">
        <f>$AU334+$AB$7*SIN(AT334)</f>
        <v>3.5273360020267095</v>
      </c>
      <c r="AT334" s="136">
        <f>$AU334+$AB$7*SIN(AU334)</f>
        <v>3.4888077641746524</v>
      </c>
      <c r="AU334" s="136">
        <f>RADIANS($AB$9)+$AB$18*(F334-AB$15)</f>
        <v>3.6294201316333896</v>
      </c>
      <c r="AV334" s="136"/>
      <c r="AW334" s="24">
        <f t="shared" si="207"/>
        <v>35117.5</v>
      </c>
      <c r="AX334" s="136">
        <f t="shared" si="208"/>
        <v>-1.4132354660796115E-2</v>
      </c>
      <c r="AY334" s="136">
        <f t="shared" si="209"/>
        <v>7.1891046658490061E-3</v>
      </c>
      <c r="AZ334" s="136">
        <f t="shared" si="219"/>
        <v>7.1891046658490061E-3</v>
      </c>
      <c r="BA334" s="136"/>
      <c r="BB334" s="136">
        <f t="shared" si="210"/>
        <v>1.9972344825852569E-5</v>
      </c>
      <c r="BC334" s="24"/>
      <c r="BD334" s="203"/>
      <c r="BE334" s="24">
        <f t="shared" si="211"/>
        <v>2.2475058562969113E-3</v>
      </c>
      <c r="BF334" s="24">
        <f t="shared" si="212"/>
        <v>0.71155922769863267</v>
      </c>
      <c r="BG334" s="24">
        <f t="shared" si="213"/>
        <v>0.30619008752077198</v>
      </c>
      <c r="BH334" s="24">
        <f t="shared" si="214"/>
        <v>-8.2473758700514793E-2</v>
      </c>
      <c r="BI334" s="24">
        <f t="shared" si="215"/>
        <v>-2.8630939287691231</v>
      </c>
      <c r="BJ334" s="24">
        <f t="shared" si="216"/>
        <v>-7.1348848600214687</v>
      </c>
      <c r="BK334" s="136">
        <f t="shared" si="224"/>
        <v>3.519048476417622</v>
      </c>
      <c r="BL334" s="136">
        <f t="shared" si="224"/>
        <v>3.5183482045587673</v>
      </c>
      <c r="BM334" s="136">
        <f t="shared" si="224"/>
        <v>3.5208597593721715</v>
      </c>
      <c r="BN334" s="136">
        <f t="shared" si="224"/>
        <v>3.5118634692398416</v>
      </c>
      <c r="BO334" s="136">
        <f t="shared" si="224"/>
        <v>3.5442402162357092</v>
      </c>
      <c r="BP334" s="136">
        <f t="shared" si="224"/>
        <v>3.4294861534702932</v>
      </c>
      <c r="BQ334" s="136">
        <f t="shared" si="224"/>
        <v>3.8710250901585823</v>
      </c>
      <c r="BR334" s="136">
        <f t="shared" si="217"/>
        <v>2.2053272364181318</v>
      </c>
      <c r="BS334" s="136"/>
      <c r="BT334" s="136"/>
      <c r="BU334" s="136"/>
      <c r="BV334" s="136"/>
      <c r="BW334" s="136"/>
      <c r="BX334" s="136"/>
      <c r="BY334" s="136"/>
      <c r="BZ334" s="136"/>
      <c r="CA334" s="136"/>
      <c r="CB334" s="136"/>
      <c r="CC334" s="136"/>
      <c r="CD334" s="136"/>
      <c r="CE334" s="136"/>
      <c r="CF334" s="136"/>
      <c r="CG334" s="136"/>
      <c r="CH334" s="136"/>
      <c r="CI334" s="136"/>
      <c r="CK334" s="136"/>
      <c r="CL334" s="136"/>
      <c r="CM334" s="136"/>
      <c r="CN334" s="136"/>
      <c r="CO334" s="136"/>
      <c r="CP334" s="136"/>
      <c r="CQ334" s="136"/>
      <c r="CR334" s="136"/>
      <c r="CS334" s="136"/>
      <c r="CT334" s="136"/>
      <c r="CU334" s="136"/>
      <c r="CV334" s="136"/>
      <c r="CW334" s="136"/>
      <c r="CX334" s="136"/>
      <c r="CY334" s="136"/>
      <c r="CZ334" s="136"/>
    </row>
    <row r="335" spans="1:104" s="129" customFormat="1" ht="12.95" customHeight="1" x14ac:dyDescent="0.2">
      <c r="A335" s="206" t="s">
        <v>577</v>
      </c>
      <c r="B335" s="64"/>
      <c r="C335" s="208">
        <v>48357.637000000002</v>
      </c>
      <c r="D335" s="208"/>
      <c r="E335" s="129">
        <f>(C335-C$7)/C$8</f>
        <v>35118.452435875261</v>
      </c>
      <c r="F335" s="199">
        <f>ROUND(2*E335,0)/2</f>
        <v>35118.5</v>
      </c>
      <c r="G335" s="130">
        <f>C335-(C$7+F335*C$8)</f>
        <v>-1.1289149995718617E-2</v>
      </c>
      <c r="I335" s="129">
        <f>G335</f>
        <v>-1.1289149995718617E-2</v>
      </c>
      <c r="O335" s="199"/>
      <c r="P335" s="199">
        <f>+D$11+D$12*F335+D$13*F335^2</f>
        <v>-1.6380167685093025E-2</v>
      </c>
      <c r="Q335" s="201">
        <f>+C335-15018.5</f>
        <v>33339.137000000002</v>
      </c>
      <c r="S335" s="131">
        <v>0.1</v>
      </c>
      <c r="U335" s="202">
        <f>+$C335-15018.5</f>
        <v>33339.137000000002</v>
      </c>
      <c r="Z335" s="24">
        <f>$F335</f>
        <v>35118.5</v>
      </c>
      <c r="AA335" s="136">
        <f>AB$3+AB$4*Z335+AB$5*Z335^2+AH335</f>
        <v>-1.4132026062245263E-2</v>
      </c>
      <c r="AB335" s="136">
        <f>+$G335-AH335</f>
        <v>-1.3537291618566379E-2</v>
      </c>
      <c r="AC335" s="136">
        <f>IF(S335&gt;0,G335-AA335,-9999)</f>
        <v>2.8428760665266464E-3</v>
      </c>
      <c r="AD335" s="136"/>
      <c r="AE335" s="136">
        <f>+(G335-AA335)^2*$S335</f>
        <v>8.0819443296300179E-7</v>
      </c>
      <c r="AF335" s="24"/>
      <c r="AG335" s="203"/>
      <c r="AH335" s="24">
        <f>$AB$6*($AB$11/AI335*AJ335+$AB$12)</f>
        <v>2.2481416228477607E-3</v>
      </c>
      <c r="AI335" s="24">
        <f>1+$AB$7*COS(AL335)</f>
        <v>0.71155507598108936</v>
      </c>
      <c r="AJ335" s="24">
        <f>SIN(AL335+RADIANS($AB$9))</f>
        <v>0.30623801340921425</v>
      </c>
      <c r="AK335" s="24">
        <f>$AB$7*SIN(AL335)</f>
        <v>-8.2459237249230141E-2</v>
      </c>
      <c r="AL335" s="24">
        <f>2*ATAN(AM335)</f>
        <v>-2.8631442730621925</v>
      </c>
      <c r="AM335" s="24">
        <f>SQRT((1+$AB$7)/(1-$AB$7))*TAN(AN335/2)</f>
        <v>-7.1361916948171142</v>
      </c>
      <c r="AN335" s="136">
        <f>$AU335+$AB$7*SIN(AO335)</f>
        <v>3.5189809830411494</v>
      </c>
      <c r="AO335" s="136">
        <f>$AU335+$AB$7*SIN(AP335)</f>
        <v>3.5190462062024372</v>
      </c>
      <c r="AP335" s="136">
        <f>$AU335+$AB$7*SIN(AQ335)</f>
        <v>3.5188123432267986</v>
      </c>
      <c r="AQ335" s="136">
        <f>$AU335+$AB$7*SIN(AR335)</f>
        <v>3.5196509786065704</v>
      </c>
      <c r="AR335" s="136">
        <f>$AU335+$AB$7*SIN(AS335)</f>
        <v>3.5166449117321417</v>
      </c>
      <c r="AS335" s="136">
        <f>$AU335+$AB$7*SIN(AT335)</f>
        <v>3.5274368234051829</v>
      </c>
      <c r="AT335" s="136">
        <f>$AU335+$AB$7*SIN(AU335)</f>
        <v>3.4889012517970346</v>
      </c>
      <c r="AU335" s="136">
        <f>RADIANS($AB$9)+$AB$18*(F335-AB$15)</f>
        <v>3.6295473251622679</v>
      </c>
      <c r="AV335" s="136"/>
      <c r="AW335" s="24">
        <f t="shared" si="207"/>
        <v>35118.5</v>
      </c>
      <c r="AX335" s="136">
        <f t="shared" si="208"/>
        <v>-1.4133598249321165E-2</v>
      </c>
      <c r="AY335" s="136">
        <f t="shared" si="209"/>
        <v>2.8444482536025481E-3</v>
      </c>
      <c r="AZ335" s="136">
        <f t="shared" si="219"/>
        <v>2.8444482536025481E-3</v>
      </c>
      <c r="BA335" s="136"/>
      <c r="BB335" s="136">
        <f t="shared" si="210"/>
        <v>1.9975859947321432E-5</v>
      </c>
      <c r="BC335" s="24"/>
      <c r="BD335" s="203"/>
      <c r="BE335" s="24">
        <f t="shared" si="211"/>
        <v>2.2465694357718603E-3</v>
      </c>
      <c r="BF335" s="24">
        <f t="shared" si="212"/>
        <v>0.71156534401695604</v>
      </c>
      <c r="BG335" s="24">
        <f t="shared" si="213"/>
        <v>0.30611949696465068</v>
      </c>
      <c r="BH335" s="24">
        <f t="shared" si="214"/>
        <v>-8.2495146693263438E-2</v>
      </c>
      <c r="BI335" s="24">
        <f t="shared" si="215"/>
        <v>-2.8630197776034114</v>
      </c>
      <c r="BJ335" s="24">
        <f t="shared" si="216"/>
        <v>-7.1329609021847489</v>
      </c>
      <c r="BK335" s="136">
        <f t="shared" si="224"/>
        <v>3.5191478854296263</v>
      </c>
      <c r="BL335" s="136">
        <f t="shared" si="224"/>
        <v>3.5184478072567829</v>
      </c>
      <c r="BM335" s="136">
        <f t="shared" si="224"/>
        <v>3.5209587664383712</v>
      </c>
      <c r="BN335" s="136">
        <f t="shared" si="224"/>
        <v>3.5119642563590574</v>
      </c>
      <c r="BO335" s="136">
        <f t="shared" si="224"/>
        <v>3.5443358907999478</v>
      </c>
      <c r="BP335" s="136">
        <f t="shared" si="224"/>
        <v>3.429595728029279</v>
      </c>
      <c r="BQ335" s="136">
        <f t="shared" si="224"/>
        <v>3.8711038665641047</v>
      </c>
      <c r="BR335" s="136">
        <f t="shared" si="217"/>
        <v>2.2055994372155934</v>
      </c>
      <c r="BS335" s="136"/>
      <c r="BT335" s="136"/>
      <c r="BU335" s="136"/>
      <c r="BV335" s="136"/>
      <c r="BW335" s="136"/>
      <c r="BX335" s="136"/>
      <c r="BY335" s="136"/>
      <c r="BZ335" s="136"/>
      <c r="CA335" s="136"/>
      <c r="CB335" s="136"/>
      <c r="CC335" s="136"/>
      <c r="CD335" s="136"/>
      <c r="CE335" s="136"/>
      <c r="CF335" s="136"/>
      <c r="CG335" s="136"/>
      <c r="CH335" s="136"/>
      <c r="CI335" s="136"/>
      <c r="CK335" s="136"/>
      <c r="CL335" s="136"/>
      <c r="CM335" s="136"/>
      <c r="CN335" s="136"/>
      <c r="CO335" s="136"/>
      <c r="CP335" s="136"/>
      <c r="CQ335" s="136"/>
      <c r="CR335" s="136"/>
      <c r="CS335" s="136"/>
      <c r="CT335" s="136"/>
      <c r="CU335" s="136"/>
      <c r="CV335" s="136"/>
      <c r="CW335" s="136"/>
      <c r="CX335" s="136"/>
      <c r="CY335" s="136"/>
      <c r="CZ335" s="136"/>
    </row>
    <row r="336" spans="1:104" s="129" customFormat="1" ht="12.95" customHeight="1" x14ac:dyDescent="0.2">
      <c r="A336" s="206" t="s">
        <v>538</v>
      </c>
      <c r="B336" s="207" t="s">
        <v>646</v>
      </c>
      <c r="C336" s="208">
        <v>48385.398000000001</v>
      </c>
      <c r="D336" s="208"/>
      <c r="E336" s="129">
        <f>(C336-C$7)/C$8</f>
        <v>35235.416748298594</v>
      </c>
      <c r="F336" s="199">
        <f>ROUND(2*E336,0)/2</f>
        <v>35235.5</v>
      </c>
      <c r="G336" s="130">
        <f>C336-(C$7+F336*C$8)</f>
        <v>-1.9759449998673517E-2</v>
      </c>
      <c r="I336" s="129">
        <f>G336</f>
        <v>-1.9759449998673517E-2</v>
      </c>
      <c r="O336" s="199"/>
      <c r="P336" s="199">
        <f>+D$11+D$12*F336+D$13*F336^2</f>
        <v>-1.6415940669093028E-2</v>
      </c>
      <c r="Q336" s="201">
        <f>+C336-15018.5</f>
        <v>33366.898000000001</v>
      </c>
      <c r="S336" s="131">
        <v>0.1</v>
      </c>
      <c r="U336" s="202">
        <f>+$C336-15018.5</f>
        <v>33366.898000000001</v>
      </c>
      <c r="Z336" s="24">
        <f>$F336</f>
        <v>35235.5</v>
      </c>
      <c r="AA336" s="136">
        <f>AB$3+AB$4*Z336+AB$5*Z336^2+AH336</f>
        <v>-1.4277615708876805E-2</v>
      </c>
      <c r="AB336" s="136">
        <f>+$G336-AH336</f>
        <v>-2.189777495888974E-2</v>
      </c>
      <c r="AC336" s="136">
        <f>IF(S336&gt;0,G336-AA336,-9999)</f>
        <v>-5.4818342897967123E-3</v>
      </c>
      <c r="AD336" s="136"/>
      <c r="AE336" s="136">
        <f>+(G336-AA336)^2*$S336</f>
        <v>3.0050507180791027E-6</v>
      </c>
      <c r="AF336" s="24"/>
      <c r="AG336" s="203"/>
      <c r="AH336" s="24">
        <f>$AB$6*($AB$11/AI336*AJ336+$AB$12)</f>
        <v>2.1383249602162225E-3</v>
      </c>
      <c r="AI336" s="24">
        <f>1+$AB$7*COS(AL336)</f>
        <v>0.71228241128274172</v>
      </c>
      <c r="AJ336" s="24">
        <f>SIN(AL336+RADIANS($AB$9))</f>
        <v>0.2979553860510738</v>
      </c>
      <c r="AK336" s="24">
        <f>$AB$7*SIN(AL336)</f>
        <v>-8.4962280705773191E-2</v>
      </c>
      <c r="AL336" s="24">
        <f>2*ATAN(AM336)</f>
        <v>-2.8544556560330272</v>
      </c>
      <c r="AM336" s="24">
        <f>SQRT((1+$AB$7)/(1-$AB$7))*TAN(AN336/2)</f>
        <v>-6.9173942111151767</v>
      </c>
      <c r="AN336" s="136">
        <f>$AU336+$AB$7*SIN(AO336)</f>
        <v>3.5306233710035584</v>
      </c>
      <c r="AO336" s="136">
        <f>$AU336+$AB$7*SIN(AP336)</f>
        <v>3.530688489338436</v>
      </c>
      <c r="AP336" s="136">
        <f>$AU336+$AB$7*SIN(AQ336)</f>
        <v>3.5304539039731604</v>
      </c>
      <c r="AQ336" s="136">
        <f>$AU336+$AB$7*SIN(AR336)</f>
        <v>3.5312990911948914</v>
      </c>
      <c r="AR336" s="136">
        <f>$AU336+$AB$7*SIN(AS336)</f>
        <v>3.528255337205787</v>
      </c>
      <c r="AS336" s="136">
        <f>$AU336+$AB$7*SIN(AT336)</f>
        <v>3.5392346928906817</v>
      </c>
      <c r="AT336" s="136">
        <f>$AU336+$AB$7*SIN(AU336)</f>
        <v>3.4998551559535911</v>
      </c>
      <c r="AU336" s="136">
        <f>RADIANS($AB$9)+$AB$18*(F336-AB$15)</f>
        <v>3.6444289680410438</v>
      </c>
      <c r="AV336" s="136"/>
      <c r="AW336" s="24">
        <f t="shared" si="207"/>
        <v>35235.5</v>
      </c>
      <c r="AX336" s="136">
        <f t="shared" si="208"/>
        <v>-1.427913932318892E-2</v>
      </c>
      <c r="AY336" s="136">
        <f t="shared" si="209"/>
        <v>-5.4803106754845975E-3</v>
      </c>
      <c r="AZ336" s="136">
        <f t="shared" si="219"/>
        <v>-5.4803106754845975E-3</v>
      </c>
      <c r="BA336" s="136"/>
      <c r="BB336" s="136">
        <f t="shared" si="210"/>
        <v>2.0389381981104012E-5</v>
      </c>
      <c r="BC336" s="24"/>
      <c r="BD336" s="203"/>
      <c r="BE336" s="24">
        <f t="shared" si="211"/>
        <v>2.136801345904109E-3</v>
      </c>
      <c r="BF336" s="24">
        <f t="shared" si="212"/>
        <v>0.71229264675211712</v>
      </c>
      <c r="BG336" s="24">
        <f t="shared" si="213"/>
        <v>0.29784040839734272</v>
      </c>
      <c r="BH336" s="24">
        <f t="shared" si="214"/>
        <v>-8.4996934574712621E-2</v>
      </c>
      <c r="BI336" s="24">
        <f t="shared" si="215"/>
        <v>-2.8543352098501447</v>
      </c>
      <c r="BJ336" s="24">
        <f t="shared" si="216"/>
        <v>-6.9144535175122837</v>
      </c>
      <c r="BK336" s="136">
        <f t="shared" si="224"/>
        <v>3.5307846799285216</v>
      </c>
      <c r="BL336" s="136">
        <f t="shared" si="224"/>
        <v>3.5301074236907786</v>
      </c>
      <c r="BM336" s="136">
        <f t="shared" si="224"/>
        <v>3.5325479615578477</v>
      </c>
      <c r="BN336" s="136">
        <f t="shared" si="224"/>
        <v>3.5237646921579193</v>
      </c>
      <c r="BO336" s="136">
        <f t="shared" si="224"/>
        <v>3.5555267250822902</v>
      </c>
      <c r="BP336" s="136">
        <f t="shared" si="224"/>
        <v>3.4424517355589637</v>
      </c>
      <c r="BQ336" s="136">
        <f t="shared" si="224"/>
        <v>3.8801981260953755</v>
      </c>
      <c r="BR336" s="136">
        <f t="shared" si="217"/>
        <v>2.2374469305185976</v>
      </c>
      <c r="BS336" s="136"/>
      <c r="BT336" s="136"/>
      <c r="BU336" s="136"/>
      <c r="BV336" s="136"/>
      <c r="BW336" s="136"/>
      <c r="BX336" s="136"/>
      <c r="BY336" s="136"/>
      <c r="BZ336" s="136"/>
      <c r="CA336" s="136"/>
      <c r="CB336" s="136"/>
      <c r="CC336" s="136"/>
      <c r="CD336" s="136"/>
      <c r="CE336" s="136"/>
      <c r="CF336" s="136"/>
      <c r="CG336" s="136"/>
      <c r="CH336" s="136"/>
      <c r="CI336" s="136"/>
      <c r="CK336" s="136"/>
      <c r="CL336" s="136"/>
      <c r="CM336" s="136"/>
      <c r="CN336" s="136"/>
      <c r="CO336" s="136"/>
      <c r="CP336" s="136"/>
      <c r="CQ336" s="136"/>
      <c r="CR336" s="136"/>
      <c r="CS336" s="136"/>
      <c r="CT336" s="136"/>
      <c r="CU336" s="136"/>
      <c r="CV336" s="136"/>
      <c r="CW336" s="136"/>
      <c r="CX336" s="136"/>
      <c r="CY336" s="136"/>
      <c r="CZ336" s="136"/>
    </row>
    <row r="337" spans="1:104" s="129" customFormat="1" ht="12.95" customHeight="1" x14ac:dyDescent="0.2">
      <c r="A337" s="206" t="s">
        <v>538</v>
      </c>
      <c r="B337" s="207" t="s">
        <v>646</v>
      </c>
      <c r="C337" s="208">
        <v>48390.396999999997</v>
      </c>
      <c r="D337" s="208"/>
      <c r="E337" s="129">
        <f>(C337-C$7)/C$8</f>
        <v>35256.4788353201</v>
      </c>
      <c r="F337" s="199">
        <f>ROUND(2*E337,0)/2</f>
        <v>35256.5</v>
      </c>
      <c r="G337" s="130">
        <f>C337-(C$7+F337*C$8)</f>
        <v>-5.0233500005560927E-3</v>
      </c>
      <c r="I337" s="129">
        <f>G337</f>
        <v>-5.0233500005560927E-3</v>
      </c>
      <c r="O337" s="199"/>
      <c r="P337" s="199">
        <f>+D$11+D$12*F337+D$13*F337^2</f>
        <v>-1.6422326685093025E-2</v>
      </c>
      <c r="Q337" s="201">
        <f>+C337-15018.5</f>
        <v>33371.896999999997</v>
      </c>
      <c r="S337" s="131">
        <v>0.1</v>
      </c>
      <c r="U337" s="202">
        <f>+$C337-15018.5</f>
        <v>33371.896999999997</v>
      </c>
      <c r="Z337" s="24">
        <f>$F337</f>
        <v>35256.5</v>
      </c>
      <c r="AA337" s="136">
        <f>AB$3+AB$4*Z337+AB$5*Z337^2+AH337</f>
        <v>-1.4303755532556153E-2</v>
      </c>
      <c r="AB337" s="136">
        <f>+$G337-AH337</f>
        <v>-7.1419211530929652E-3</v>
      </c>
      <c r="AC337" s="136">
        <f>IF(S337&gt;0,G337-AA337,-9999)</f>
        <v>9.2804055320000606E-3</v>
      </c>
      <c r="AD337" s="136"/>
      <c r="AE337" s="136">
        <f>+(G337-AA337)^2*$S337</f>
        <v>8.6125926838377344E-6</v>
      </c>
      <c r="AF337" s="24"/>
      <c r="AG337" s="203"/>
      <c r="AH337" s="24">
        <f>$AB$6*($AB$11/AI337*AJ337+$AB$12)</f>
        <v>2.1185711525368725E-3</v>
      </c>
      <c r="AI337" s="24">
        <f>1+$AB$7*COS(AL337)</f>
        <v>0.71241542128933766</v>
      </c>
      <c r="AJ337" s="24">
        <f>SIN(AL337+RADIANS($AB$9))</f>
        <v>0.29646455114623854</v>
      </c>
      <c r="AK337" s="24">
        <f>$AB$7*SIN(AL337)</f>
        <v>-8.5411416612832552E-2</v>
      </c>
      <c r="AL337" s="24">
        <f>2*ATAN(AM337)</f>
        <v>-2.8528942650241245</v>
      </c>
      <c r="AM337" s="24">
        <f>SQRT((1+$AB$7)/(1-$AB$7))*TAN(AN337/2)</f>
        <v>-6.8794618098206515</v>
      </c>
      <c r="AN337" s="136">
        <f>$AU337+$AB$7*SIN(AO337)</f>
        <v>3.5327143017042304</v>
      </c>
      <c r="AO337" s="136">
        <f>$AU337+$AB$7*SIN(AP337)</f>
        <v>3.532779387554335</v>
      </c>
      <c r="AP337" s="136">
        <f>$AU337+$AB$7*SIN(AQ337)</f>
        <v>3.5325447175979217</v>
      </c>
      <c r="AQ337" s="136">
        <f>$AU337+$AB$7*SIN(AR337)</f>
        <v>3.53339093741597</v>
      </c>
      <c r="AR337" s="136">
        <f>$AU337+$AB$7*SIN(AS337)</f>
        <v>3.5303408529257698</v>
      </c>
      <c r="AS337" s="136">
        <f>$AU337+$AB$7*SIN(AT337)</f>
        <v>3.5413526401451838</v>
      </c>
      <c r="AT337" s="136">
        <f>$AU337+$AB$7*SIN(AU337)</f>
        <v>3.5018246053094475</v>
      </c>
      <c r="AU337" s="136">
        <f>RADIANS($AB$9)+$AB$18*(F337-AB$15)</f>
        <v>3.6471000321474905</v>
      </c>
      <c r="AV337" s="136"/>
      <c r="AW337" s="24">
        <f t="shared" si="207"/>
        <v>35256.5</v>
      </c>
      <c r="AX337" s="136">
        <f t="shared" si="208"/>
        <v>-1.4305270304069152E-2</v>
      </c>
      <c r="AY337" s="136">
        <f t="shared" si="209"/>
        <v>9.2819203035130592E-3</v>
      </c>
      <c r="AZ337" s="136">
        <f t="shared" si="219"/>
        <v>9.2819203035130592E-3</v>
      </c>
      <c r="BA337" s="136"/>
      <c r="BB337" s="136">
        <f t="shared" si="210"/>
        <v>2.0464075847248274E-5</v>
      </c>
      <c r="BC337" s="24"/>
      <c r="BD337" s="203"/>
      <c r="BE337" s="24">
        <f t="shared" si="211"/>
        <v>2.1170563810238734E-3</v>
      </c>
      <c r="BF337" s="24">
        <f t="shared" si="212"/>
        <v>0.71242564821732968</v>
      </c>
      <c r="BG337" s="24">
        <f t="shared" si="213"/>
        <v>0.29635021774078441</v>
      </c>
      <c r="BH337" s="24">
        <f t="shared" si="214"/>
        <v>-8.5445843648342193E-2</v>
      </c>
      <c r="BI337" s="24">
        <f t="shared" si="215"/>
        <v>-2.8527745519026086</v>
      </c>
      <c r="BJ337" s="24">
        <f t="shared" si="216"/>
        <v>-6.8765703127804558</v>
      </c>
      <c r="BK337" s="136">
        <f t="shared" si="224"/>
        <v>3.5328745989360257</v>
      </c>
      <c r="BL337" s="136">
        <f t="shared" si="224"/>
        <v>3.5322014695631743</v>
      </c>
      <c r="BM337" s="136">
        <f t="shared" si="224"/>
        <v>3.5346292230644472</v>
      </c>
      <c r="BN337" s="136">
        <f t="shared" si="224"/>
        <v>3.5258844675817587</v>
      </c>
      <c r="BO337" s="136">
        <f t="shared" si="224"/>
        <v>3.5575347530084489</v>
      </c>
      <c r="BP337" s="136">
        <f t="shared" si="224"/>
        <v>3.444766632059606</v>
      </c>
      <c r="BQ337" s="136">
        <f t="shared" si="224"/>
        <v>3.8818049449935046</v>
      </c>
      <c r="BR337" s="136">
        <f t="shared" si="217"/>
        <v>2.2431631472652906</v>
      </c>
      <c r="BS337" s="136"/>
      <c r="BT337" s="136"/>
      <c r="BU337" s="136"/>
      <c r="BV337" s="136"/>
      <c r="BW337" s="136"/>
      <c r="BX337" s="136"/>
      <c r="BY337" s="136"/>
      <c r="BZ337" s="136"/>
      <c r="CA337" s="136"/>
      <c r="CB337" s="136"/>
      <c r="CC337" s="136"/>
      <c r="CD337" s="136"/>
      <c r="CE337" s="136"/>
      <c r="CF337" s="136"/>
      <c r="CG337" s="136"/>
      <c r="CH337" s="136"/>
      <c r="CI337" s="136"/>
      <c r="CK337" s="136"/>
      <c r="CL337" s="136"/>
      <c r="CM337" s="136"/>
      <c r="CN337" s="136"/>
      <c r="CO337" s="136"/>
      <c r="CP337" s="136"/>
      <c r="CQ337" s="136"/>
      <c r="CR337" s="136"/>
      <c r="CS337" s="136"/>
      <c r="CT337" s="136"/>
      <c r="CU337" s="136"/>
      <c r="CV337" s="136"/>
      <c r="CW337" s="136"/>
      <c r="CX337" s="136"/>
      <c r="CY337" s="136"/>
      <c r="CZ337" s="136"/>
    </row>
    <row r="338" spans="1:104" s="129" customFormat="1" ht="12.95" customHeight="1" x14ac:dyDescent="0.2">
      <c r="A338" s="206" t="s">
        <v>577</v>
      </c>
      <c r="B338" s="64"/>
      <c r="C338" s="208">
        <v>48397.625999999997</v>
      </c>
      <c r="D338" s="208"/>
      <c r="E338" s="129">
        <f>(C338-C$7)/C$8</f>
        <v>35286.936492267188</v>
      </c>
      <c r="F338" s="199">
        <f>ROUND(2*E338,0)/2</f>
        <v>35287</v>
      </c>
      <c r="G338" s="130">
        <f>C338-(C$7+F338*C$8)</f>
        <v>-1.5073299997311551E-2</v>
      </c>
      <c r="I338" s="129">
        <f>G338</f>
        <v>-1.5073299997311551E-2</v>
      </c>
      <c r="O338" s="199"/>
      <c r="P338" s="199">
        <f>+D$11+D$12*F338+D$13*F338^2</f>
        <v>-1.6431582764093025E-2</v>
      </c>
      <c r="Q338" s="201">
        <f>+C338-15018.5</f>
        <v>33379.125999999997</v>
      </c>
      <c r="S338" s="131">
        <v>0.1</v>
      </c>
      <c r="U338" s="202">
        <f>+$C338-15018.5</f>
        <v>33379.125999999997</v>
      </c>
      <c r="Z338" s="24">
        <f>$F338</f>
        <v>35287</v>
      </c>
      <c r="AA338" s="136">
        <f>AB$3+AB$4*Z338+AB$5*Z338^2+AH338</f>
        <v>-1.4341724752438586E-2</v>
      </c>
      <c r="AB338" s="136">
        <f>+$G338-AH338</f>
        <v>-1.7163158008965992E-2</v>
      </c>
      <c r="AC338" s="136">
        <f>IF(S338&gt;0,G338-AA338,-9999)</f>
        <v>-7.3157524487296559E-4</v>
      </c>
      <c r="AD338" s="136"/>
      <c r="AE338" s="136">
        <f>+(G338-AA338)^2*$S338</f>
        <v>5.3520233891093957E-8</v>
      </c>
      <c r="AF338" s="24"/>
      <c r="AG338" s="203"/>
      <c r="AH338" s="24">
        <f>$AB$6*($AB$11/AI338*AJ338+$AB$12)</f>
        <v>2.08985801165444E-3</v>
      </c>
      <c r="AI338" s="24">
        <f>1+$AB$7*COS(AL338)</f>
        <v>0.71260994083066609</v>
      </c>
      <c r="AJ338" s="24">
        <f>SIN(AL338+RADIANS($AB$9))</f>
        <v>0.2942970073399328</v>
      </c>
      <c r="AK338" s="24">
        <f>$AB$7*SIN(AL338)</f>
        <v>-8.6063661847766579E-2</v>
      </c>
      <c r="AL338" s="24">
        <f>2*ATAN(AM338)</f>
        <v>-2.8506254868478877</v>
      </c>
      <c r="AM338" s="24">
        <f>SQRT((1+$AB$7)/(1-$AB$7))*TAN(AN338/2)</f>
        <v>-6.8250646853527641</v>
      </c>
      <c r="AN338" s="136">
        <f>$AU338+$AB$7*SIN(AO338)</f>
        <v>3.5357518291576815</v>
      </c>
      <c r="AO338" s="136">
        <f>$AU338+$AB$7*SIN(AP338)</f>
        <v>3.5358168605120714</v>
      </c>
      <c r="AP338" s="136">
        <f>$AU338+$AB$7*SIN(AQ338)</f>
        <v>3.5355820919482519</v>
      </c>
      <c r="AQ338" s="136">
        <f>$AU338+$AB$7*SIN(AR338)</f>
        <v>3.5364297339492059</v>
      </c>
      <c r="AR338" s="136">
        <f>$AU338+$AB$7*SIN(AS338)</f>
        <v>3.5333706908893201</v>
      </c>
      <c r="AS338" s="136">
        <f>$AU338+$AB$7*SIN(AT338)</f>
        <v>3.5444289194023035</v>
      </c>
      <c r="AT338" s="136">
        <f>$AU338+$AB$7*SIN(AU338)</f>
        <v>3.5046868432441953</v>
      </c>
      <c r="AU338" s="136">
        <f>RADIANS($AB$9)+$AB$18*(F338-AB$15)</f>
        <v>3.6509794347782827</v>
      </c>
      <c r="AV338" s="136"/>
      <c r="AW338" s="24">
        <f t="shared" si="207"/>
        <v>35287</v>
      </c>
      <c r="AX338" s="136">
        <f t="shared" si="208"/>
        <v>-1.4343226618748737E-2</v>
      </c>
      <c r="AY338" s="136">
        <f t="shared" si="209"/>
        <v>-7.3007337856281426E-4</v>
      </c>
      <c r="AZ338" s="136">
        <f t="shared" si="219"/>
        <v>-7.3007337856281426E-4</v>
      </c>
      <c r="BA338" s="136"/>
      <c r="BB338" s="136">
        <f t="shared" si="210"/>
        <v>2.0572814983678232E-5</v>
      </c>
      <c r="BC338" s="24"/>
      <c r="BD338" s="203"/>
      <c r="BE338" s="24">
        <f t="shared" si="211"/>
        <v>2.0883561453442891E-3</v>
      </c>
      <c r="BF338" s="24">
        <f t="shared" si="212"/>
        <v>0.71262015391296973</v>
      </c>
      <c r="BG338" s="24">
        <f t="shared" si="213"/>
        <v>0.29418361417562205</v>
      </c>
      <c r="BH338" s="24">
        <f t="shared" si="214"/>
        <v>-8.609775875709412E-2</v>
      </c>
      <c r="BI338" s="24">
        <f t="shared" si="215"/>
        <v>-2.8505068414248211</v>
      </c>
      <c r="BJ338" s="24">
        <f t="shared" si="216"/>
        <v>-6.8222431636599703</v>
      </c>
      <c r="BK338" s="136">
        <f t="shared" si="224"/>
        <v>3.5359106533652316</v>
      </c>
      <c r="BL338" s="136">
        <f t="shared" si="224"/>
        <v>3.5352435323429239</v>
      </c>
      <c r="BM338" s="136">
        <f t="shared" si="224"/>
        <v>3.5376526456265043</v>
      </c>
      <c r="BN338" s="136">
        <f t="shared" si="224"/>
        <v>3.5289641349517562</v>
      </c>
      <c r="BO338" s="136">
        <f t="shared" si="224"/>
        <v>3.5604509012656491</v>
      </c>
      <c r="BP338" s="136">
        <f t="shared" si="224"/>
        <v>3.4481326908543646</v>
      </c>
      <c r="BQ338" s="136">
        <f t="shared" si="224"/>
        <v>3.8841250098741238</v>
      </c>
      <c r="BR338" s="136">
        <f t="shared" si="217"/>
        <v>2.2514652715878691</v>
      </c>
      <c r="BS338" s="136"/>
      <c r="BT338" s="136"/>
      <c r="BU338" s="136"/>
      <c r="BV338" s="136"/>
      <c r="BW338" s="136"/>
      <c r="BX338" s="136"/>
      <c r="BY338" s="136"/>
      <c r="BZ338" s="136"/>
      <c r="CA338" s="136"/>
      <c r="CB338" s="136"/>
      <c r="CC338" s="136"/>
      <c r="CD338" s="136"/>
      <c r="CE338" s="136"/>
      <c r="CF338" s="136"/>
      <c r="CG338" s="136"/>
      <c r="CH338" s="136"/>
      <c r="CI338" s="136"/>
      <c r="CK338" s="136"/>
      <c r="CL338" s="136"/>
      <c r="CM338" s="136"/>
      <c r="CN338" s="136"/>
      <c r="CO338" s="136"/>
      <c r="CP338" s="136"/>
      <c r="CQ338" s="136"/>
      <c r="CR338" s="136"/>
      <c r="CS338" s="136"/>
      <c r="CT338" s="136"/>
      <c r="CU338" s="136"/>
      <c r="CV338" s="136"/>
      <c r="CW338" s="136"/>
      <c r="CX338" s="136"/>
      <c r="CY338" s="136"/>
      <c r="CZ338" s="136"/>
    </row>
    <row r="339" spans="1:104" s="129" customFormat="1" ht="12.95" customHeight="1" x14ac:dyDescent="0.2">
      <c r="A339" s="206" t="s">
        <v>577</v>
      </c>
      <c r="B339" s="64"/>
      <c r="C339" s="208">
        <v>48411.633999999998</v>
      </c>
      <c r="D339" s="208"/>
      <c r="E339" s="129">
        <f>(C339-C$7)/C$8</f>
        <v>35345.955839136048</v>
      </c>
      <c r="F339" s="199">
        <f>ROUND(2*E339,0)/2</f>
        <v>35346</v>
      </c>
      <c r="G339" s="130">
        <f>C339-(C$7+F339*C$8)</f>
        <v>-1.0481400000571739E-2</v>
      </c>
      <c r="I339" s="129">
        <f>G339</f>
        <v>-1.0481400000571739E-2</v>
      </c>
      <c r="O339" s="199"/>
      <c r="P339" s="199">
        <f>+D$11+D$12*F339+D$13*F339^2</f>
        <v>-1.6449424600093028E-2</v>
      </c>
      <c r="Q339" s="201">
        <f>+C339-15018.5</f>
        <v>33393.133999999998</v>
      </c>
      <c r="S339" s="131">
        <v>0.1</v>
      </c>
      <c r="U339" s="202">
        <f>+$C339-15018.5</f>
        <v>33393.133999999998</v>
      </c>
      <c r="Z339" s="24">
        <f>$F339</f>
        <v>35346</v>
      </c>
      <c r="AA339" s="136">
        <f>AB$3+AB$4*Z339+AB$5*Z339^2+AH339</f>
        <v>-1.4415187018692431E-2</v>
      </c>
      <c r="AB339" s="136">
        <f>+$G339-AH339</f>
        <v>-1.2515637581972336E-2</v>
      </c>
      <c r="AC339" s="136">
        <f>IF(S339&gt;0,G339-AA339,-9999)</f>
        <v>3.9337870181206918E-3</v>
      </c>
      <c r="AD339" s="136"/>
      <c r="AE339" s="136">
        <f>+(G339-AA339)^2*$S339</f>
        <v>1.5474680303934886E-6</v>
      </c>
      <c r="AF339" s="24"/>
      <c r="AG339" s="203"/>
      <c r="AH339" s="24">
        <f>$AB$6*($AB$11/AI339*AJ339+$AB$12)</f>
        <v>2.0342375814005973E-3</v>
      </c>
      <c r="AI339" s="24">
        <f>1+$AB$7*COS(AL339)</f>
        <v>0.71299073169980887</v>
      </c>
      <c r="AJ339" s="24">
        <f>SIN(AL339+RADIANS($AB$9))</f>
        <v>0.2900963724019921</v>
      </c>
      <c r="AK339" s="24">
        <f>$AB$7*SIN(AL339)</f>
        <v>-8.7325139048208156E-2</v>
      </c>
      <c r="AL339" s="24">
        <f>2*ATAN(AM339)</f>
        <v>-2.8462331586816765</v>
      </c>
      <c r="AM339" s="24">
        <f>SQRT((1+$AB$7)/(1-$AB$7))*TAN(AN339/2)</f>
        <v>-6.722110891528386</v>
      </c>
      <c r="AN339" s="136">
        <f>$AU339+$AB$7*SIN(AO339)</f>
        <v>3.5416300767172073</v>
      </c>
      <c r="AO339" s="136">
        <f>$AU339+$AB$7*SIN(AP339)</f>
        <v>3.5416949782788993</v>
      </c>
      <c r="AP339" s="136">
        <f>$AU339+$AB$7*SIN(AQ339)</f>
        <v>3.5414601000694748</v>
      </c>
      <c r="AQ339" s="136">
        <f>$AU339+$AB$7*SIN(AR339)</f>
        <v>3.5423102329764995</v>
      </c>
      <c r="AR339" s="136">
        <f>$AU339+$AB$7*SIN(AS339)</f>
        <v>3.5392346537369539</v>
      </c>
      <c r="AS339" s="136">
        <f>$AU339+$AB$7*SIN(AT339)</f>
        <v>3.5503804855054324</v>
      </c>
      <c r="AT339" s="136">
        <f>$AU339+$AB$7*SIN(AU339)</f>
        <v>3.5102298936878897</v>
      </c>
      <c r="AU339" s="136">
        <f>RADIANS($AB$9)+$AB$18*(F339-AB$15)</f>
        <v>3.6584838529821093</v>
      </c>
      <c r="AV339" s="136"/>
      <c r="AW339" s="24">
        <f t="shared" si="207"/>
        <v>35346</v>
      </c>
      <c r="AX339" s="136">
        <f t="shared" si="208"/>
        <v>-1.4416663724075239E-2</v>
      </c>
      <c r="AY339" s="136">
        <f t="shared" si="209"/>
        <v>3.9352637235034998E-3</v>
      </c>
      <c r="AZ339" s="136">
        <f t="shared" si="219"/>
        <v>3.9352637235034998E-3</v>
      </c>
      <c r="BA339" s="136"/>
      <c r="BB339" s="136">
        <f t="shared" si="210"/>
        <v>2.0784019293306695E-5</v>
      </c>
      <c r="BC339" s="24"/>
      <c r="BD339" s="203"/>
      <c r="BE339" s="24">
        <f t="shared" si="211"/>
        <v>2.0327608760177889E-3</v>
      </c>
      <c r="BF339" s="24">
        <f t="shared" si="212"/>
        <v>0.71300091320620229</v>
      </c>
      <c r="BG339" s="24">
        <f t="shared" si="213"/>
        <v>0.28998481252861563</v>
      </c>
      <c r="BH339" s="24">
        <f t="shared" si="214"/>
        <v>-8.7358595338559511E-2</v>
      </c>
      <c r="BI339" s="24">
        <f t="shared" si="215"/>
        <v>-2.8461165879383534</v>
      </c>
      <c r="BJ339" s="24">
        <f t="shared" si="216"/>
        <v>-6.7194199325077788</v>
      </c>
      <c r="BK339" s="136">
        <f t="shared" si="224"/>
        <v>3.5417860403264525</v>
      </c>
      <c r="BL339" s="136">
        <f t="shared" si="224"/>
        <v>3.5411305865792309</v>
      </c>
      <c r="BM339" s="136">
        <f t="shared" si="224"/>
        <v>3.5435034112181381</v>
      </c>
      <c r="BN339" s="136">
        <f t="shared" si="224"/>
        <v>3.5349247004389457</v>
      </c>
      <c r="BO339" s="136">
        <f t="shared" si="224"/>
        <v>3.5660911512000384</v>
      </c>
      <c r="BP339" s="136">
        <f t="shared" si="224"/>
        <v>3.4546572029201248</v>
      </c>
      <c r="BQ339" s="136">
        <f t="shared" si="224"/>
        <v>3.8885674914231831</v>
      </c>
      <c r="BR339" s="136">
        <f t="shared" si="217"/>
        <v>2.267525118638102</v>
      </c>
      <c r="BS339" s="136"/>
      <c r="BT339" s="136"/>
      <c r="BU339" s="136"/>
      <c r="BV339" s="136"/>
      <c r="BW339" s="136"/>
      <c r="BX339" s="136"/>
      <c r="BY339" s="136"/>
      <c r="BZ339" s="136"/>
      <c r="CA339" s="136"/>
      <c r="CB339" s="136"/>
      <c r="CC339" s="136"/>
      <c r="CD339" s="136"/>
      <c r="CE339" s="136"/>
      <c r="CF339" s="136"/>
      <c r="CG339" s="136"/>
      <c r="CH339" s="136"/>
      <c r="CI339" s="136"/>
      <c r="CK339" s="136"/>
      <c r="CL339" s="136"/>
      <c r="CM339" s="136"/>
      <c r="CN339" s="136"/>
      <c r="CO339" s="136"/>
      <c r="CP339" s="136"/>
      <c r="CQ339" s="136"/>
      <c r="CR339" s="136"/>
      <c r="CS339" s="136"/>
      <c r="CT339" s="136"/>
      <c r="CU339" s="136"/>
      <c r="CV339" s="136"/>
      <c r="CW339" s="136"/>
      <c r="CX339" s="136"/>
      <c r="CY339" s="136"/>
      <c r="CZ339" s="136"/>
    </row>
    <row r="340" spans="1:104" s="129" customFormat="1" ht="12.95" customHeight="1" x14ac:dyDescent="0.2">
      <c r="A340" s="206" t="s">
        <v>577</v>
      </c>
      <c r="B340" s="64"/>
      <c r="C340" s="208">
        <v>48654.904999999999</v>
      </c>
      <c r="D340" s="208"/>
      <c r="E340" s="129">
        <f>(C340-C$7)/C$8</f>
        <v>36370.919826295722</v>
      </c>
      <c r="F340" s="199">
        <f>ROUND(2*E340,0)/2</f>
        <v>36371</v>
      </c>
      <c r="G340" s="130">
        <f>C340-(C$7+F340*C$8)</f>
        <v>-1.9028900002012961E-2</v>
      </c>
      <c r="I340" s="129">
        <f>G340</f>
        <v>-1.9028900002012961E-2</v>
      </c>
      <c r="O340" s="199"/>
      <c r="P340" s="199">
        <f>+D$11+D$12*F340+D$13*F340^2</f>
        <v>-1.6746055500093025E-2</v>
      </c>
      <c r="Q340" s="201">
        <f>+C340-15018.5</f>
        <v>33636.404999999999</v>
      </c>
      <c r="S340" s="131">
        <v>0.1</v>
      </c>
      <c r="U340" s="202">
        <f>+$C340-15018.5</f>
        <v>33636.404999999999</v>
      </c>
      <c r="Z340" s="24">
        <f>$F340</f>
        <v>36371</v>
      </c>
      <c r="AA340" s="136">
        <f>AB$3+AB$4*Z340+AB$5*Z340^2+AH340</f>
        <v>-1.5692928856846391E-2</v>
      </c>
      <c r="AB340" s="136">
        <f>+$G340-AH340</f>
        <v>-2.0082026645259595E-2</v>
      </c>
      <c r="AC340" s="136">
        <f>IF(S340&gt;0,G340-AA340,-9999)</f>
        <v>-3.3359711451665698E-3</v>
      </c>
      <c r="AD340" s="136"/>
      <c r="AE340" s="136">
        <f>+(G340-AA340)^2*$S340</f>
        <v>1.1128703481383956E-6</v>
      </c>
      <c r="AF340" s="24"/>
      <c r="AG340" s="203"/>
      <c r="AH340" s="24">
        <f>$AB$6*($AB$11/AI340*AJ340+$AB$12)</f>
        <v>1.0531266432466338E-3</v>
      </c>
      <c r="AI340" s="24">
        <f>1+$AB$7*COS(AL340)</f>
        <v>0.72057280856775341</v>
      </c>
      <c r="AJ340" s="24">
        <f>SIN(AL340+RADIANS($AB$9))</f>
        <v>0.21549319456643284</v>
      </c>
      <c r="AK340" s="24">
        <f>$AB$7*SIN(AL340)</f>
        <v>-0.10918078900743748</v>
      </c>
      <c r="AL340" s="24">
        <f>2*ATAN(AM340)</f>
        <v>-2.7691024821030585</v>
      </c>
      <c r="AM340" s="24">
        <f>SQRT((1+$AB$7)/(1-$AB$7))*TAN(AN340/2)</f>
        <v>-5.3070434524225272</v>
      </c>
      <c r="AN340" s="136">
        <f>$AU340+$AB$7*SIN(AO340)</f>
        <v>3.6443016157329762</v>
      </c>
      <c r="AO340" s="136">
        <f>$AU340+$AB$7*SIN(AP340)</f>
        <v>3.6443597030653638</v>
      </c>
      <c r="AP340" s="136">
        <f>$AU340+$AB$7*SIN(AQ340)</f>
        <v>3.6441387477399259</v>
      </c>
      <c r="AQ340" s="136">
        <f>$AU340+$AB$7*SIN(AR340)</f>
        <v>3.6449793712429135</v>
      </c>
      <c r="AR340" s="136">
        <f>$AU340+$AB$7*SIN(AS340)</f>
        <v>3.6417832904382057</v>
      </c>
      <c r="AS340" s="136">
        <f>$AU340+$AB$7*SIN(AT340)</f>
        <v>3.6539651246511244</v>
      </c>
      <c r="AT340" s="136">
        <f>$AU340+$AB$7*SIN(AU340)</f>
        <v>3.6079552670905417</v>
      </c>
      <c r="AU340" s="136">
        <f>RADIANS($AB$9)+$AB$18*(F340-AB$15)</f>
        <v>3.7888572200824946</v>
      </c>
      <c r="AV340" s="136"/>
      <c r="AW340" s="24">
        <f t="shared" si="207"/>
        <v>36371</v>
      </c>
      <c r="AX340" s="136">
        <f t="shared" si="208"/>
        <v>-1.5693951312417236E-2</v>
      </c>
      <c r="AY340" s="136">
        <f t="shared" si="209"/>
        <v>-3.334948689595725E-3</v>
      </c>
      <c r="AZ340" s="136">
        <f t="shared" si="219"/>
        <v>-3.334948689595725E-3</v>
      </c>
      <c r="BA340" s="136"/>
      <c r="BB340" s="136">
        <f t="shared" si="210"/>
        <v>2.4630010779652266E-5</v>
      </c>
      <c r="BC340" s="24"/>
      <c r="BD340" s="203"/>
      <c r="BE340" s="24">
        <f t="shared" si="211"/>
        <v>1.0521041876757895E-3</v>
      </c>
      <c r="BF340" s="24">
        <f t="shared" si="212"/>
        <v>0.7205815687516397</v>
      </c>
      <c r="BG340" s="24">
        <f t="shared" si="213"/>
        <v>0.21541485144371861</v>
      </c>
      <c r="BH340" s="24">
        <f t="shared" si="214"/>
        <v>-0.10920320635725575</v>
      </c>
      <c r="BI340" s="24">
        <f t="shared" si="215"/>
        <v>-2.7690222547597765</v>
      </c>
      <c r="BJ340" s="24">
        <f t="shared" si="216"/>
        <v>-5.3058737978151136</v>
      </c>
      <c r="BK340" s="136">
        <f t="shared" si="224"/>
        <v>3.6444078250454601</v>
      </c>
      <c r="BL340" s="136">
        <f t="shared" si="224"/>
        <v>3.6439557194109944</v>
      </c>
      <c r="BM340" s="136">
        <f t="shared" si="224"/>
        <v>3.6456759964438961</v>
      </c>
      <c r="BN340" s="136">
        <f t="shared" si="224"/>
        <v>3.6391389220151891</v>
      </c>
      <c r="BO340" s="136">
        <f t="shared" si="224"/>
        <v>3.6641074968983971</v>
      </c>
      <c r="BP340" s="136">
        <f t="shared" si="224"/>
        <v>3.5704505641710038</v>
      </c>
      <c r="BQ340" s="136">
        <f t="shared" si="224"/>
        <v>3.95702517950166</v>
      </c>
      <c r="BR340" s="136">
        <f t="shared" si="217"/>
        <v>2.5465309360362189</v>
      </c>
      <c r="BS340" s="136"/>
      <c r="BT340" s="136"/>
      <c r="BU340" s="136"/>
      <c r="BV340" s="136"/>
      <c r="BW340" s="136"/>
      <c r="BX340" s="136"/>
      <c r="BY340" s="136"/>
      <c r="BZ340" s="136"/>
      <c r="CA340" s="136"/>
      <c r="CB340" s="136"/>
      <c r="CC340" s="136"/>
      <c r="CD340" s="136"/>
      <c r="CE340" s="136"/>
      <c r="CF340" s="136"/>
      <c r="CG340" s="136"/>
      <c r="CH340" s="136"/>
      <c r="CI340" s="136"/>
      <c r="CK340" s="136"/>
      <c r="CL340" s="136"/>
      <c r="CM340" s="136"/>
      <c r="CN340" s="136"/>
      <c r="CO340" s="136"/>
      <c r="CP340" s="136"/>
      <c r="CQ340" s="136"/>
      <c r="CR340" s="136"/>
      <c r="CS340" s="136"/>
      <c r="CT340" s="136"/>
      <c r="CU340" s="136"/>
      <c r="CV340" s="136"/>
      <c r="CW340" s="136"/>
      <c r="CX340" s="136"/>
      <c r="CY340" s="136"/>
      <c r="CZ340" s="136"/>
    </row>
    <row r="341" spans="1:104" s="129" customFormat="1" ht="12.95" customHeight="1" x14ac:dyDescent="0.2">
      <c r="A341" s="206" t="s">
        <v>577</v>
      </c>
      <c r="B341" s="64"/>
      <c r="C341" s="208">
        <v>48709.733999999997</v>
      </c>
      <c r="D341" s="208"/>
      <c r="E341" s="129">
        <f>(C341-C$7)/C$8</f>
        <v>36601.928661923375</v>
      </c>
      <c r="F341" s="199">
        <f>ROUND(2*E341,0)/2</f>
        <v>36602</v>
      </c>
      <c r="G341" s="130">
        <f>C341-(C$7+F341*C$8)</f>
        <v>-1.693179999710992E-2</v>
      </c>
      <c r="I341" s="129">
        <f>G341</f>
        <v>-1.693179999710992E-2</v>
      </c>
      <c r="O341" s="199"/>
      <c r="P341" s="199">
        <f>+D$11+D$12*F341+D$13*F341^2</f>
        <v>-1.6809424344093025E-2</v>
      </c>
      <c r="Q341" s="201">
        <f>+C341-15018.5</f>
        <v>33691.233999999997</v>
      </c>
      <c r="S341" s="131">
        <v>0.1</v>
      </c>
      <c r="U341" s="202">
        <f>+$C341-15018.5</f>
        <v>33691.233999999997</v>
      </c>
      <c r="Z341" s="24">
        <f>$F341</f>
        <v>36602</v>
      </c>
      <c r="AA341" s="136">
        <f>AB$3+AB$4*Z341+AB$5*Z341^2+AH341</f>
        <v>-1.5980844464832365E-2</v>
      </c>
      <c r="AB341" s="136">
        <f>+$G341-AH341</f>
        <v>-1.776037987637058E-2</v>
      </c>
      <c r="AC341" s="136">
        <f>IF(S341&gt;0,G341-AA341,-9999)</f>
        <v>-9.5095553227755522E-4</v>
      </c>
      <c r="AD341" s="136"/>
      <c r="AE341" s="136">
        <f>+(G341-AA341)^2*$S341</f>
        <v>9.043164243692884E-8</v>
      </c>
      <c r="AF341" s="24"/>
      <c r="AG341" s="203"/>
      <c r="AH341" s="24">
        <f>$AB$6*($AB$11/AI341*AJ341+$AB$12)</f>
        <v>8.2857987926066056E-4</v>
      </c>
      <c r="AI341" s="24">
        <f>1+$AB$7*COS(AL341)</f>
        <v>0.72254009372940775</v>
      </c>
      <c r="AJ341" s="24">
        <f>SIN(AL341+RADIANS($AB$9))</f>
        <v>0.19825251191824397</v>
      </c>
      <c r="AK341" s="24">
        <f>$AB$7*SIN(AL341)</f>
        <v>-0.11408768738261874</v>
      </c>
      <c r="AL341" s="24">
        <f>2*ATAN(AM341)</f>
        <v>-2.7514803414125053</v>
      </c>
      <c r="AM341" s="24">
        <f>SQRT((1+$AB$7)/(1-$AB$7))*TAN(AN341/2)</f>
        <v>-5.0615444972072261</v>
      </c>
      <c r="AN341" s="136">
        <f>$AU341+$AB$7*SIN(AO341)</f>
        <v>3.6675993481353699</v>
      </c>
      <c r="AO341" s="136">
        <f>$AU341+$AB$7*SIN(AP341)</f>
        <v>3.6676549170577664</v>
      </c>
      <c r="AP341" s="136">
        <f>$AU341+$AB$7*SIN(AQ341)</f>
        <v>3.6674407402002496</v>
      </c>
      <c r="AQ341" s="136">
        <f>$AU341+$AB$7*SIN(AR341)</f>
        <v>3.6682663792489096</v>
      </c>
      <c r="AR341" s="136">
        <f>$AU341+$AB$7*SIN(AS341)</f>
        <v>3.6650857619331738</v>
      </c>
      <c r="AS341" s="136">
        <f>$AU341+$AB$7*SIN(AT341)</f>
        <v>3.6773710842882128</v>
      </c>
      <c r="AT341" s="136">
        <f>$AU341+$AB$7*SIN(AU341)</f>
        <v>3.6303844077303178</v>
      </c>
      <c r="AU341" s="136">
        <f>RADIANS($AB$9)+$AB$18*(F341-AB$15)</f>
        <v>3.8182389252534108</v>
      </c>
      <c r="AV341" s="136"/>
      <c r="AW341" s="24">
        <f t="shared" ref="AW341:AW404" si="225">$F341</f>
        <v>36602</v>
      </c>
      <c r="AX341" s="136">
        <f t="shared" ref="AX341:AX404" si="226">AY$3+AY$4*AW341+AY$5*AW341^2+BE341</f>
        <v>-1.5981766928011332E-2</v>
      </c>
      <c r="AY341" s="136">
        <f t="shared" ref="AY341:AY404" si="227">+$G341-AX341</f>
        <v>-9.500330690985874E-4</v>
      </c>
      <c r="AZ341" s="136">
        <f t="shared" si="219"/>
        <v>-9.500330690985874E-4</v>
      </c>
      <c r="BA341" s="136"/>
      <c r="BB341" s="136">
        <f t="shared" ref="BB341:BB404" si="228">+(AD341-AX341)^2*$S341</f>
        <v>2.554168741412768E-5</v>
      </c>
      <c r="BC341" s="24"/>
      <c r="BD341" s="203"/>
      <c r="BE341" s="24">
        <f t="shared" ref="BE341:BE404" si="229">$AB$6*($AB$11/BF341*BG341+$AB$12)</f>
        <v>8.2765741608169078E-4</v>
      </c>
      <c r="BF341" s="24">
        <f t="shared" ref="BF341:BF404" si="230">1+$AB$7*COS(BI341)</f>
        <v>0.72254835602813516</v>
      </c>
      <c r="BG341" s="24">
        <f t="shared" ref="BG341:BG404" si="231">SIN(BI341+RADIANS($AB$9))</f>
        <v>0.19818153452673573</v>
      </c>
      <c r="BH341" s="24">
        <f t="shared" ref="BH341:BH404" si="232">$AB$7*SIN(BI341)</f>
        <v>-0.1141077791270585</v>
      </c>
      <c r="BI341" s="24">
        <f t="shared" ref="BI341:BI404" si="233">2*ATAN(BJ341)</f>
        <v>-2.7514079271892937</v>
      </c>
      <c r="BJ341" s="24">
        <f t="shared" ref="BJ341:BJ404" si="234">SQRT((1+$AB$7)/(1-$AB$7))*TAN(BK341/2)</f>
        <v>-5.0605808682760767</v>
      </c>
      <c r="BK341" s="136">
        <f t="shared" ref="BK341:BQ350" si="235">$AU341+$AB$7*SIN(BL341)</f>
        <v>3.6676949530324761</v>
      </c>
      <c r="BL341" s="136">
        <f t="shared" si="235"/>
        <v>3.6672864477996541</v>
      </c>
      <c r="BM341" s="136">
        <f t="shared" si="235"/>
        <v>3.6688614129530341</v>
      </c>
      <c r="BN341" s="136">
        <f t="shared" si="235"/>
        <v>3.6627971255117879</v>
      </c>
      <c r="BO341" s="136">
        <f t="shared" si="235"/>
        <v>3.6862667015347212</v>
      </c>
      <c r="BP341" s="136">
        <f t="shared" si="235"/>
        <v>3.5970882250974667</v>
      </c>
      <c r="BQ341" s="136">
        <f t="shared" si="235"/>
        <v>3.9704637043215061</v>
      </c>
      <c r="BR341" s="136">
        <f t="shared" ref="BR341:BR404" si="236">RADIANS($AY$9)+$AY$18*(F341-AY$15)</f>
        <v>2.6094093202498434</v>
      </c>
      <c r="BS341" s="136"/>
      <c r="BT341" s="136"/>
      <c r="BU341" s="136"/>
      <c r="BV341" s="136"/>
      <c r="BW341" s="136"/>
      <c r="BX341" s="136"/>
      <c r="BY341" s="136"/>
      <c r="BZ341" s="136"/>
      <c r="CA341" s="136"/>
      <c r="CB341" s="136"/>
      <c r="CC341" s="136"/>
      <c r="CD341" s="136"/>
      <c r="CE341" s="136"/>
      <c r="CF341" s="136"/>
      <c r="CG341" s="136"/>
      <c r="CH341" s="136"/>
      <c r="CI341" s="136"/>
      <c r="CK341" s="136"/>
      <c r="CL341" s="136"/>
      <c r="CM341" s="136"/>
      <c r="CN341" s="136"/>
      <c r="CO341" s="136"/>
      <c r="CP341" s="136"/>
      <c r="CQ341" s="136"/>
      <c r="CR341" s="136"/>
      <c r="CS341" s="136"/>
      <c r="CT341" s="136"/>
      <c r="CU341" s="136"/>
      <c r="CV341" s="136"/>
      <c r="CW341" s="136"/>
      <c r="CX341" s="136"/>
      <c r="CY341" s="136"/>
      <c r="CZ341" s="136"/>
    </row>
    <row r="342" spans="1:104" s="129" customFormat="1" ht="12.95" customHeight="1" x14ac:dyDescent="0.2">
      <c r="A342" s="206" t="s">
        <v>543</v>
      </c>
      <c r="B342" s="207" t="s">
        <v>646</v>
      </c>
      <c r="C342" s="208">
        <v>48720.319000000003</v>
      </c>
      <c r="D342" s="208"/>
      <c r="E342" s="129">
        <f>(C342-C$7)/C$8</f>
        <v>36646.526019619494</v>
      </c>
      <c r="F342" s="199">
        <f>ROUND(2*E342,0)/2</f>
        <v>36646.5</v>
      </c>
      <c r="G342" s="130">
        <f>C342-(C$7+F342*C$8)</f>
        <v>6.1756500072078779E-3</v>
      </c>
      <c r="I342" s="129">
        <f>G342</f>
        <v>6.1756500072078779E-3</v>
      </c>
      <c r="O342" s="199"/>
      <c r="P342" s="199">
        <f>+D$11+D$12*F342+D$13*F342^2</f>
        <v>-1.6821484645093025E-2</v>
      </c>
      <c r="Q342" s="201">
        <f>+C342-15018.5</f>
        <v>33701.819000000003</v>
      </c>
      <c r="S342" s="131">
        <v>0.1</v>
      </c>
      <c r="U342" s="202">
        <f>+$C342-15018.5</f>
        <v>33701.819000000003</v>
      </c>
      <c r="Z342" s="24">
        <f>$F342</f>
        <v>36646.5</v>
      </c>
      <c r="AA342" s="136">
        <f>AB$3+AB$4*Z342+AB$5*Z342^2+AH342</f>
        <v>-1.6036288336186633E-2</v>
      </c>
      <c r="AB342" s="136">
        <f>+$G342-AH342</f>
        <v>5.3904536983014869E-3</v>
      </c>
      <c r="AC342" s="136">
        <f>IF(S342&gt;0,G342-AA342,-9999)</f>
        <v>2.2211938343394511E-2</v>
      </c>
      <c r="AD342" s="136"/>
      <c r="AE342" s="136">
        <f>+(G342-AA342)^2*$S342</f>
        <v>4.9337020497075925E-5</v>
      </c>
      <c r="AF342" s="24"/>
      <c r="AG342" s="203"/>
      <c r="AH342" s="24">
        <f>$AB$6*($AB$11/AI342*AJ342+$AB$12)</f>
        <v>7.8519630890639097E-4</v>
      </c>
      <c r="AI342" s="24">
        <f>1+$AB$7*COS(AL342)</f>
        <v>0.7229302755495528</v>
      </c>
      <c r="AJ342" s="24">
        <f>SIN(AL342+RADIANS($AB$9))</f>
        <v>0.19491305496936015</v>
      </c>
      <c r="AK342" s="24">
        <f>$AB$7*SIN(AL342)</f>
        <v>-0.11503202942204058</v>
      </c>
      <c r="AL342" s="24">
        <f>2*ATAN(AM342)</f>
        <v>-2.7480744237690851</v>
      </c>
      <c r="AM342" s="24">
        <f>SQRT((1+$AB$7)/(1-$AB$7))*TAN(AN342/2)</f>
        <v>-5.0166003968619757</v>
      </c>
      <c r="AN342" s="136">
        <f>$AU342+$AB$7*SIN(AO342)</f>
        <v>3.6720948254688968</v>
      </c>
      <c r="AO342" s="136">
        <f>$AU342+$AB$7*SIN(AP342)</f>
        <v>3.6721498774684549</v>
      </c>
      <c r="AP342" s="136">
        <f>$AU342+$AB$7*SIN(AQ342)</f>
        <v>3.6719371356182271</v>
      </c>
      <c r="AQ342" s="136">
        <f>$AU342+$AB$7*SIN(AR342)</f>
        <v>3.672759398023802</v>
      </c>
      <c r="AR342" s="136">
        <f>$AU342+$AB$7*SIN(AS342)</f>
        <v>3.669583485463773</v>
      </c>
      <c r="AS342" s="136">
        <f>$AU342+$AB$7*SIN(AT342)</f>
        <v>3.681883198393201</v>
      </c>
      <c r="AT342" s="136">
        <f>$AU342+$AB$7*SIN(AU342)</f>
        <v>3.634723617967583</v>
      </c>
      <c r="AU342" s="136">
        <f>RADIANS($AB$9)+$AB$18*(F342-AB$15)</f>
        <v>3.8238990372885002</v>
      </c>
      <c r="AV342" s="136"/>
      <c r="AW342" s="24">
        <f t="shared" si="225"/>
        <v>36646.5</v>
      </c>
      <c r="AX342" s="136">
        <f t="shared" si="226"/>
        <v>-1.6037191889573761E-2</v>
      </c>
      <c r="AY342" s="136">
        <f t="shared" si="227"/>
        <v>2.2212841896781639E-2</v>
      </c>
      <c r="AZ342" s="136">
        <f t="shared" si="219"/>
        <v>2.2212841896781639E-2</v>
      </c>
      <c r="BA342" s="136"/>
      <c r="BB342" s="136">
        <f t="shared" si="228"/>
        <v>2.5719152370301044E-5</v>
      </c>
      <c r="BC342" s="24"/>
      <c r="BD342" s="203"/>
      <c r="BE342" s="24">
        <f t="shared" si="229"/>
        <v>7.8429275551926392E-4</v>
      </c>
      <c r="BF342" s="24">
        <f t="shared" si="230"/>
        <v>0.72293843678408809</v>
      </c>
      <c r="BG342" s="24">
        <f t="shared" si="231"/>
        <v>0.19484347366260962</v>
      </c>
      <c r="BH342" s="24">
        <f t="shared" si="232"/>
        <v>-0.11505168485665597</v>
      </c>
      <c r="BI342" s="24">
        <f t="shared" si="233"/>
        <v>-2.7480034823332029</v>
      </c>
      <c r="BJ342" s="24">
        <f t="shared" si="234"/>
        <v>-5.0156724252659011</v>
      </c>
      <c r="BK342" s="136">
        <f t="shared" si="235"/>
        <v>3.6721884353743151</v>
      </c>
      <c r="BL342" s="136">
        <f t="shared" si="235"/>
        <v>3.6717881490174058</v>
      </c>
      <c r="BM342" s="136">
        <f t="shared" si="235"/>
        <v>3.6733354783854284</v>
      </c>
      <c r="BN342" s="136">
        <f t="shared" si="235"/>
        <v>3.6673619300910447</v>
      </c>
      <c r="BO342" s="136">
        <f t="shared" si="235"/>
        <v>3.6905409739090431</v>
      </c>
      <c r="BP342" s="136">
        <f t="shared" si="235"/>
        <v>3.6022386689132051</v>
      </c>
      <c r="BQ342" s="136">
        <f t="shared" si="235"/>
        <v>3.9729814060543247</v>
      </c>
      <c r="BR342" s="136">
        <f t="shared" si="236"/>
        <v>2.6215222557368838</v>
      </c>
      <c r="BS342" s="136"/>
      <c r="BT342" s="136"/>
      <c r="BU342" s="136"/>
      <c r="BV342" s="136"/>
      <c r="BW342" s="136"/>
      <c r="BX342" s="136"/>
      <c r="BY342" s="136"/>
      <c r="BZ342" s="136"/>
      <c r="CA342" s="136"/>
      <c r="CB342" s="136"/>
      <c r="CC342" s="136"/>
      <c r="CD342" s="136"/>
      <c r="CE342" s="136"/>
      <c r="CF342" s="136"/>
      <c r="CG342" s="136"/>
      <c r="CH342" s="136"/>
      <c r="CI342" s="136"/>
      <c r="CK342" s="136"/>
      <c r="CL342" s="136"/>
      <c r="CM342" s="136"/>
      <c r="CN342" s="136"/>
      <c r="CO342" s="136"/>
      <c r="CP342" s="136"/>
      <c r="CQ342" s="136"/>
      <c r="CR342" s="136"/>
      <c r="CS342" s="136"/>
      <c r="CT342" s="136"/>
      <c r="CU342" s="136"/>
      <c r="CV342" s="136"/>
      <c r="CW342" s="136"/>
      <c r="CX342" s="136"/>
      <c r="CY342" s="136"/>
      <c r="CZ342" s="136"/>
    </row>
    <row r="343" spans="1:104" s="129" customFormat="1" ht="12.95" customHeight="1" x14ac:dyDescent="0.2">
      <c r="A343" s="206" t="s">
        <v>543</v>
      </c>
      <c r="B343" s="207" t="s">
        <v>646</v>
      </c>
      <c r="C343" s="208">
        <v>48737.387000000002</v>
      </c>
      <c r="D343" s="208"/>
      <c r="E343" s="129">
        <f>(C343-C$7)/C$8</f>
        <v>36718.437942260665</v>
      </c>
      <c r="F343" s="199">
        <f>ROUND(2*E343,0)/2</f>
        <v>36718.5</v>
      </c>
      <c r="G343" s="130">
        <f>C343-(C$7+F343*C$8)</f>
        <v>-1.4729149996128399E-2</v>
      </c>
      <c r="I343" s="129">
        <f>G343</f>
        <v>-1.4729149996128399E-2</v>
      </c>
      <c r="O343" s="199"/>
      <c r="P343" s="199">
        <f>+D$11+D$12*F343+D$13*F343^2</f>
        <v>-1.6840897285093026E-2</v>
      </c>
      <c r="Q343" s="201">
        <f>+C343-15018.5</f>
        <v>33718.887000000002</v>
      </c>
      <c r="S343" s="131">
        <v>0.1</v>
      </c>
      <c r="U343" s="202">
        <f>+$C343-15018.5</f>
        <v>33718.887000000002</v>
      </c>
      <c r="Z343" s="24">
        <f>$F343</f>
        <v>36718.5</v>
      </c>
      <c r="AA343" s="136">
        <f>AB$3+AB$4*Z343+AB$5*Z343^2+AH343</f>
        <v>-1.6125977844864855E-2</v>
      </c>
      <c r="AB343" s="136">
        <f>+$G343-AH343</f>
        <v>-1.544406943635657E-2</v>
      </c>
      <c r="AC343" s="136">
        <f>IF(S343&gt;0,G343-AA343,-9999)</f>
        <v>1.3968278487364559E-3</v>
      </c>
      <c r="AD343" s="136"/>
      <c r="AE343" s="136">
        <f>+(G343-AA343)^2*$S343</f>
        <v>1.9511280390057155E-7</v>
      </c>
      <c r="AF343" s="24"/>
      <c r="AG343" s="203"/>
      <c r="AH343" s="24">
        <f>$AB$6*($AB$11/AI343*AJ343+$AB$12)</f>
        <v>7.149194402281706E-4</v>
      </c>
      <c r="AI343" s="24">
        <f>1+$AB$7*COS(AL343)</f>
        <v>0.72356930058941371</v>
      </c>
      <c r="AJ343" s="24">
        <f>SIN(AL343+RADIANS($AB$9))</f>
        <v>0.18949741350348784</v>
      </c>
      <c r="AK343" s="24">
        <f>$AB$7*SIN(AL343)</f>
        <v>-0.11655929145020585</v>
      </c>
      <c r="AL343" s="24">
        <f>2*ATAN(AM343)</f>
        <v>-2.742555880019717</v>
      </c>
      <c r="AM343" s="24">
        <f>SQRT((1+$AB$7)/(1-$AB$7))*TAN(AN343/2)</f>
        <v>-4.9453860969705499</v>
      </c>
      <c r="AN343" s="136">
        <f>$AU343+$AB$7*SIN(AO343)</f>
        <v>3.67937358414791</v>
      </c>
      <c r="AO343" s="136">
        <f>$AU343+$AB$7*SIN(AP343)</f>
        <v>3.679427779956141</v>
      </c>
      <c r="AP343" s="136">
        <f>$AU343+$AB$7*SIN(AQ343)</f>
        <v>3.6792174431865785</v>
      </c>
      <c r="AQ343" s="136">
        <f>$AU343+$AB$7*SIN(AR343)</f>
        <v>3.6800339188272684</v>
      </c>
      <c r="AR343" s="136">
        <f>$AU343+$AB$7*SIN(AS343)</f>
        <v>3.6768667790475522</v>
      </c>
      <c r="AS343" s="136">
        <f>$AU343+$AB$7*SIN(AT343)</f>
        <v>3.6891859863986545</v>
      </c>
      <c r="AT343" s="136">
        <f>$AU343+$AB$7*SIN(AU343)</f>
        <v>3.6417572167789078</v>
      </c>
      <c r="AU343" s="136">
        <f>RADIANS($AB$9)+$AB$18*(F343-AB$15)</f>
        <v>3.8330569713677471</v>
      </c>
      <c r="AV343" s="136"/>
      <c r="AW343" s="24">
        <f t="shared" si="225"/>
        <v>36718.5</v>
      </c>
      <c r="AX343" s="136">
        <f t="shared" si="226"/>
        <v>-1.6126851082628325E-2</v>
      </c>
      <c r="AY343" s="136">
        <f t="shared" si="227"/>
        <v>1.3977010864999265E-3</v>
      </c>
      <c r="AZ343" s="136">
        <f t="shared" si="219"/>
        <v>1.3977010864999265E-3</v>
      </c>
      <c r="BA343" s="136"/>
      <c r="BB343" s="136">
        <f t="shared" si="228"/>
        <v>2.6007532584127038E-5</v>
      </c>
      <c r="BC343" s="24"/>
      <c r="BD343" s="203"/>
      <c r="BE343" s="24">
        <f t="shared" si="229"/>
        <v>7.1404620246469928E-4</v>
      </c>
      <c r="BF343" s="24">
        <f t="shared" si="230"/>
        <v>0.72357729523421455</v>
      </c>
      <c r="BG343" s="24">
        <f t="shared" si="231"/>
        <v>0.18943007262397696</v>
      </c>
      <c r="BH343" s="24">
        <f t="shared" si="232"/>
        <v>-0.11657824964360795</v>
      </c>
      <c r="BI343" s="24">
        <f t="shared" si="233"/>
        <v>-2.7424872969441623</v>
      </c>
      <c r="BJ343" s="24">
        <f t="shared" si="234"/>
        <v>-4.9445132906693194</v>
      </c>
      <c r="BK343" s="136">
        <f t="shared" si="235"/>
        <v>3.6794640021947407</v>
      </c>
      <c r="BL343" s="136">
        <f t="shared" si="235"/>
        <v>3.6790768774872618</v>
      </c>
      <c r="BM343" s="136">
        <f t="shared" si="235"/>
        <v>3.680579782330851</v>
      </c>
      <c r="BN343" s="136">
        <f t="shared" si="235"/>
        <v>3.6747526696188602</v>
      </c>
      <c r="BO343" s="136">
        <f t="shared" si="235"/>
        <v>3.697460878022425</v>
      </c>
      <c r="BP343" s="136">
        <f t="shared" si="235"/>
        <v>3.6105842311817358</v>
      </c>
      <c r="BQ343" s="136">
        <f t="shared" si="235"/>
        <v>3.9770088669361687</v>
      </c>
      <c r="BR343" s="136">
        <f t="shared" si="236"/>
        <v>2.6411207131541174</v>
      </c>
      <c r="BS343" s="136"/>
      <c r="BT343" s="136"/>
      <c r="BU343" s="136"/>
      <c r="BV343" s="136"/>
      <c r="BW343" s="136"/>
      <c r="BX343" s="136"/>
      <c r="BY343" s="136"/>
      <c r="BZ343" s="136"/>
      <c r="CA343" s="136"/>
      <c r="CB343" s="136"/>
      <c r="CC343" s="136"/>
      <c r="CD343" s="136"/>
      <c r="CE343" s="136"/>
      <c r="CF343" s="136"/>
      <c r="CG343" s="136"/>
      <c r="CH343" s="136"/>
      <c r="CI343" s="136"/>
      <c r="CK343" s="136"/>
      <c r="CL343" s="136"/>
      <c r="CM343" s="136"/>
      <c r="CN343" s="136"/>
      <c r="CO343" s="136"/>
      <c r="CP343" s="136"/>
      <c r="CQ343" s="136"/>
      <c r="CR343" s="136"/>
      <c r="CS343" s="136"/>
      <c r="CT343" s="136"/>
      <c r="CU343" s="136"/>
      <c r="CV343" s="136"/>
      <c r="CW343" s="136"/>
      <c r="CX343" s="136"/>
      <c r="CY343" s="136"/>
      <c r="CZ343" s="136"/>
    </row>
    <row r="344" spans="1:104" s="129" customFormat="1" ht="12.95" customHeight="1" x14ac:dyDescent="0.2">
      <c r="A344" s="206" t="s">
        <v>543</v>
      </c>
      <c r="B344" s="207" t="s">
        <v>646</v>
      </c>
      <c r="C344" s="208">
        <v>48760.413999999997</v>
      </c>
      <c r="D344" s="208"/>
      <c r="E344" s="129">
        <f>(C344-C$7)/C$8</f>
        <v>36815.456681577394</v>
      </c>
      <c r="F344" s="199">
        <f>ROUND(2*E344,0)/2</f>
        <v>36815.5</v>
      </c>
      <c r="G344" s="130">
        <f>C344-(C$7+F344*C$8)</f>
        <v>-1.0281449998728931E-2</v>
      </c>
      <c r="I344" s="129">
        <f>G344</f>
        <v>-1.0281449998728931E-2</v>
      </c>
      <c r="O344" s="199"/>
      <c r="P344" s="199">
        <f>+D$11+D$12*F344+D$13*F344^2</f>
        <v>-1.6866853709093028E-2</v>
      </c>
      <c r="Q344" s="201">
        <f>+C344-15018.5</f>
        <v>33741.913999999997</v>
      </c>
      <c r="S344" s="131">
        <v>0.1</v>
      </c>
      <c r="U344" s="202">
        <f>+$C344-15018.5</f>
        <v>33741.913999999997</v>
      </c>
      <c r="Z344" s="24">
        <f>$F344</f>
        <v>36815.5</v>
      </c>
      <c r="AA344" s="136">
        <f>AB$3+AB$4*Z344+AB$5*Z344^2+AH344</f>
        <v>-1.6246771268326302E-2</v>
      </c>
      <c r="AB344" s="136">
        <f>+$G344-AH344</f>
        <v>-1.0901532439495657E-2</v>
      </c>
      <c r="AC344" s="136">
        <f>IF(S344&gt;0,G344-AA344,-9999)</f>
        <v>5.9653212695973713E-3</v>
      </c>
      <c r="AD344" s="136"/>
      <c r="AE344" s="136">
        <f>+(G344-AA344)^2*$S344</f>
        <v>3.5585057849510792E-6</v>
      </c>
      <c r="AF344" s="24"/>
      <c r="AG344" s="203"/>
      <c r="AH344" s="24">
        <f>$AB$6*($AB$11/AI344*AJ344+$AB$12)</f>
        <v>6.2008244076672573E-4</v>
      </c>
      <c r="AI344" s="24">
        <f>1+$AB$7*COS(AL344)</f>
        <v>0.72444536361934242</v>
      </c>
      <c r="AJ344" s="24">
        <f>SIN(AL344+RADIANS($AB$9))</f>
        <v>0.18217693310277824</v>
      </c>
      <c r="AK344" s="24">
        <f>$AB$7*SIN(AL344)</f>
        <v>-0.11861552330586243</v>
      </c>
      <c r="AL344" s="24">
        <f>2*ATAN(AM344)</f>
        <v>-2.7351056011405235</v>
      </c>
      <c r="AM344" s="24">
        <f>SQRT((1+$AB$7)/(1-$AB$7))*TAN(AN344/2)</f>
        <v>-4.8522707681062149</v>
      </c>
      <c r="AN344" s="136">
        <f>$AU344+$AB$7*SIN(AO344)</f>
        <v>3.6891899577786806</v>
      </c>
      <c r="AO344" s="136">
        <f>$AU344+$AB$7*SIN(AP344)</f>
        <v>3.6892429636990238</v>
      </c>
      <c r="AP344" s="136">
        <f>$AU344+$AB$7*SIN(AQ344)</f>
        <v>3.6890360235090638</v>
      </c>
      <c r="AQ344" s="136">
        <f>$AU344+$AB$7*SIN(AR344)</f>
        <v>3.689844085976226</v>
      </c>
      <c r="AR344" s="136">
        <f>$AU344+$AB$7*SIN(AS344)</f>
        <v>3.6866910065637053</v>
      </c>
      <c r="AS344" s="136">
        <f>$AU344+$AB$7*SIN(AT344)</f>
        <v>3.6990290835314767</v>
      </c>
      <c r="AT344" s="136">
        <f>$AU344+$AB$7*SIN(AU344)</f>
        <v>3.6512584368410326</v>
      </c>
      <c r="AU344" s="136">
        <f>RADIANS($AB$9)+$AB$18*(F344-AB$15)</f>
        <v>3.8453947436689542</v>
      </c>
      <c r="AV344" s="136"/>
      <c r="AW344" s="24">
        <f t="shared" si="225"/>
        <v>36815.5</v>
      </c>
      <c r="AX344" s="136">
        <f t="shared" si="226"/>
        <v>-1.6247604254485706E-2</v>
      </c>
      <c r="AY344" s="136">
        <f t="shared" si="227"/>
        <v>5.9661542557567747E-3</v>
      </c>
      <c r="AZ344" s="136">
        <f t="shared" si="219"/>
        <v>5.9661542557567747E-3</v>
      </c>
      <c r="BA344" s="136"/>
      <c r="BB344" s="136">
        <f t="shared" si="228"/>
        <v>2.6398464401038201E-5</v>
      </c>
      <c r="BC344" s="24"/>
      <c r="BD344" s="203"/>
      <c r="BE344" s="24">
        <f t="shared" si="229"/>
        <v>6.1924945460732183E-4</v>
      </c>
      <c r="BF344" s="24">
        <f t="shared" si="230"/>
        <v>0.72445312837708986</v>
      </c>
      <c r="BG344" s="24">
        <f t="shared" si="231"/>
        <v>0.1821125714904811</v>
      </c>
      <c r="BH344" s="24">
        <f t="shared" si="232"/>
        <v>-0.11863355991804116</v>
      </c>
      <c r="BI344" s="24">
        <f t="shared" si="233"/>
        <v>-2.7350401445525434</v>
      </c>
      <c r="BJ344" s="24">
        <f t="shared" si="234"/>
        <v>-4.8514675950087884</v>
      </c>
      <c r="BK344" s="136">
        <f t="shared" si="235"/>
        <v>3.6892761496073274</v>
      </c>
      <c r="BL344" s="136">
        <f t="shared" si="235"/>
        <v>3.688906475832332</v>
      </c>
      <c r="BM344" s="136">
        <f t="shared" si="235"/>
        <v>3.690350148238843</v>
      </c>
      <c r="BN344" s="136">
        <f t="shared" si="235"/>
        <v>3.6847194076053826</v>
      </c>
      <c r="BO344" s="136">
        <f t="shared" si="235"/>
        <v>3.7067923344868166</v>
      </c>
      <c r="BP344" s="136">
        <f t="shared" si="235"/>
        <v>3.6218506826209609</v>
      </c>
      <c r="BQ344" s="136">
        <f t="shared" si="235"/>
        <v>3.9823476956291599</v>
      </c>
      <c r="BR344" s="136">
        <f t="shared" si="236"/>
        <v>2.6675241905078901</v>
      </c>
      <c r="BS344" s="136"/>
      <c r="BT344" s="136"/>
      <c r="BU344" s="136"/>
      <c r="BV344" s="136"/>
      <c r="BW344" s="136"/>
      <c r="BX344" s="136"/>
      <c r="BY344" s="136"/>
      <c r="BZ344" s="136"/>
      <c r="CA344" s="136"/>
      <c r="CB344" s="136"/>
      <c r="CC344" s="136"/>
      <c r="CD344" s="136"/>
      <c r="CE344" s="136"/>
      <c r="CF344" s="136"/>
      <c r="CG344" s="136"/>
      <c r="CH344" s="136"/>
      <c r="CI344" s="136"/>
      <c r="CK344" s="136"/>
      <c r="CL344" s="136"/>
      <c r="CM344" s="136"/>
      <c r="CN344" s="136"/>
      <c r="CO344" s="136"/>
      <c r="CP344" s="136"/>
      <c r="CQ344" s="136"/>
      <c r="CR344" s="136"/>
      <c r="CS344" s="136"/>
      <c r="CT344" s="136"/>
      <c r="CU344" s="136"/>
      <c r="CV344" s="136"/>
      <c r="CW344" s="136"/>
      <c r="CX344" s="136"/>
      <c r="CY344" s="136"/>
      <c r="CZ344" s="136"/>
    </row>
    <row r="345" spans="1:104" s="129" customFormat="1" ht="12.95" customHeight="1" x14ac:dyDescent="0.2">
      <c r="A345" s="206" t="s">
        <v>577</v>
      </c>
      <c r="B345" s="64"/>
      <c r="C345" s="208">
        <v>48762.663</v>
      </c>
      <c r="D345" s="208"/>
      <c r="E345" s="129">
        <f>(C345-C$7)/C$8</f>
        <v>36824.93230344406</v>
      </c>
      <c r="F345" s="199">
        <f>ROUND(2*E345,0)/2</f>
        <v>36825</v>
      </c>
      <c r="G345" s="130">
        <f>C345-(C$7+F345*C$8)</f>
        <v>-1.6067499993368983E-2</v>
      </c>
      <c r="I345" s="129">
        <f>G345</f>
        <v>-1.6067499993368983E-2</v>
      </c>
      <c r="O345" s="199"/>
      <c r="P345" s="199">
        <f>+D$11+D$12*F345+D$13*F345^2</f>
        <v>-1.6869383692093023E-2</v>
      </c>
      <c r="Q345" s="201">
        <f>+C345-15018.5</f>
        <v>33744.163</v>
      </c>
      <c r="S345" s="131">
        <v>0.1</v>
      </c>
      <c r="U345" s="202">
        <f>+$C345-15018.5</f>
        <v>33744.163</v>
      </c>
      <c r="Z345" s="24">
        <f>$F345</f>
        <v>36825</v>
      </c>
      <c r="AA345" s="136">
        <f>AB$3+AB$4*Z345+AB$5*Z345^2+AH345</f>
        <v>-1.6258598971377314E-2</v>
      </c>
      <c r="AB345" s="136">
        <f>+$G345-AH345</f>
        <v>-1.6678284714084692E-2</v>
      </c>
      <c r="AC345" s="136">
        <f>IF(S345&gt;0,G345-AA345,-9999)</f>
        <v>1.9109897800833123E-4</v>
      </c>
      <c r="AD345" s="136"/>
      <c r="AE345" s="136">
        <f>+(G345-AA345)^2*$S345</f>
        <v>3.6518819395828664E-9</v>
      </c>
      <c r="AF345" s="24"/>
      <c r="AG345" s="203"/>
      <c r="AH345" s="24">
        <f>$AB$6*($AB$11/AI345*AJ345+$AB$12)</f>
        <v>6.1078472071570745E-4</v>
      </c>
      <c r="AI345" s="24">
        <f>1+$AB$7*COS(AL345)</f>
        <v>0.72453210243311483</v>
      </c>
      <c r="AJ345" s="24">
        <f>SIN(AL345+RADIANS($AB$9))</f>
        <v>0.18145847103315652</v>
      </c>
      <c r="AK345" s="24">
        <f>$AB$7*SIN(AL345)</f>
        <v>-0.1188168229253755</v>
      </c>
      <c r="AL345" s="24">
        <f>2*ATAN(AM345)</f>
        <v>-2.7343749609283496</v>
      </c>
      <c r="AM345" s="24">
        <f>SQRT((1+$AB$7)/(1-$AB$7))*TAN(AN345/2)</f>
        <v>-4.8433200231949947</v>
      </c>
      <c r="AN345" s="136">
        <f>$AU345+$AB$7*SIN(AO345)</f>
        <v>3.6901519966916072</v>
      </c>
      <c r="AO345" s="136">
        <f>$AU345+$AB$7*SIN(AP345)</f>
        <v>3.6902048839502699</v>
      </c>
      <c r="AP345" s="136">
        <f>$AU345+$AB$7*SIN(AQ345)</f>
        <v>3.6899982857364959</v>
      </c>
      <c r="AQ345" s="136">
        <f>$AU345+$AB$7*SIN(AR345)</f>
        <v>3.6908054869376103</v>
      </c>
      <c r="AR345" s="136">
        <f>$AU345+$AB$7*SIN(AS345)</f>
        <v>3.6876539214723514</v>
      </c>
      <c r="AS345" s="136">
        <f>$AU345+$AB$7*SIN(AT345)</f>
        <v>3.699993390920624</v>
      </c>
      <c r="AT345" s="136">
        <f>$AU345+$AB$7*SIN(AU345)</f>
        <v>3.6521905505797192</v>
      </c>
      <c r="AU345" s="136">
        <f>RADIANS($AB$9)+$AB$18*(F345-AB$15)</f>
        <v>3.8466030821932993</v>
      </c>
      <c r="AV345" s="136"/>
      <c r="AW345" s="24">
        <f t="shared" si="225"/>
        <v>36825</v>
      </c>
      <c r="AX345" s="136">
        <f t="shared" si="226"/>
        <v>-1.6259428053936126E-2</v>
      </c>
      <c r="AY345" s="136">
        <f t="shared" si="227"/>
        <v>1.9192806056714251E-4</v>
      </c>
      <c r="AZ345" s="136">
        <f t="shared" si="219"/>
        <v>1.9192806056714251E-4</v>
      </c>
      <c r="BA345" s="136"/>
      <c r="BB345" s="136">
        <f t="shared" si="228"/>
        <v>2.6436900064112511E-5</v>
      </c>
      <c r="BC345" s="24"/>
      <c r="BD345" s="203"/>
      <c r="BE345" s="24">
        <f t="shared" si="229"/>
        <v>6.0995563815689606E-4</v>
      </c>
      <c r="BF345" s="24">
        <f t="shared" si="230"/>
        <v>0.72453984436771579</v>
      </c>
      <c r="BG345" s="24">
        <f t="shared" si="231"/>
        <v>0.18139439863739271</v>
      </c>
      <c r="BH345" s="24">
        <f t="shared" si="232"/>
        <v>-0.11883477041269408</v>
      </c>
      <c r="BI345" s="24">
        <f t="shared" si="233"/>
        <v>-2.7343098072764054</v>
      </c>
      <c r="BJ345" s="24">
        <f t="shared" si="234"/>
        <v>-4.8425233930591478</v>
      </c>
      <c r="BK345" s="136">
        <f t="shared" si="235"/>
        <v>3.6902377793511243</v>
      </c>
      <c r="BL345" s="136">
        <f t="shared" si="235"/>
        <v>3.689869796652141</v>
      </c>
      <c r="BM345" s="136">
        <f t="shared" si="235"/>
        <v>3.6913077086163311</v>
      </c>
      <c r="BN345" s="136">
        <f t="shared" si="235"/>
        <v>3.6856961355847213</v>
      </c>
      <c r="BO345" s="136">
        <f t="shared" si="235"/>
        <v>3.7077068116508687</v>
      </c>
      <c r="BP345" s="136">
        <f t="shared" si="235"/>
        <v>3.6229554822916001</v>
      </c>
      <c r="BQ345" s="136">
        <f t="shared" si="235"/>
        <v>3.9828653581895535</v>
      </c>
      <c r="BR345" s="136">
        <f t="shared" si="236"/>
        <v>2.6701100980837751</v>
      </c>
      <c r="BS345" s="136"/>
      <c r="BT345" s="136"/>
      <c r="BU345" s="136"/>
      <c r="BV345" s="136"/>
      <c r="BW345" s="136"/>
      <c r="BX345" s="136"/>
      <c r="BY345" s="136"/>
      <c r="BZ345" s="136"/>
      <c r="CA345" s="136"/>
      <c r="CB345" s="136"/>
      <c r="CC345" s="136"/>
      <c r="CD345" s="136"/>
      <c r="CE345" s="136"/>
      <c r="CF345" s="136"/>
      <c r="CG345" s="136"/>
      <c r="CH345" s="136"/>
      <c r="CI345" s="136"/>
      <c r="CK345" s="136"/>
      <c r="CL345" s="136"/>
      <c r="CM345" s="136"/>
      <c r="CN345" s="136"/>
      <c r="CO345" s="136"/>
      <c r="CP345" s="136"/>
      <c r="CQ345" s="136"/>
      <c r="CR345" s="136"/>
      <c r="CS345" s="136"/>
      <c r="CT345" s="136"/>
      <c r="CU345" s="136"/>
      <c r="CV345" s="136"/>
      <c r="CW345" s="136"/>
      <c r="CX345" s="136"/>
      <c r="CY345" s="136"/>
      <c r="CZ345" s="136"/>
    </row>
    <row r="346" spans="1:104" s="129" customFormat="1" ht="12.95" customHeight="1" x14ac:dyDescent="0.2">
      <c r="A346" s="206" t="s">
        <v>543</v>
      </c>
      <c r="B346" s="207" t="s">
        <v>646</v>
      </c>
      <c r="C346" s="208">
        <v>48788.415999999997</v>
      </c>
      <c r="D346" s="208"/>
      <c r="E346" s="129">
        <f>(C346-C$7)/C$8</f>
        <v>36933.436389674309</v>
      </c>
      <c r="F346" s="199">
        <f>ROUND(2*E346,0)/2</f>
        <v>36933.5</v>
      </c>
      <c r="G346" s="130">
        <f>C346-(C$7+F346*C$8)</f>
        <v>-1.5097650000825524E-2</v>
      </c>
      <c r="I346" s="129">
        <f>G346</f>
        <v>-1.5097650000825524E-2</v>
      </c>
      <c r="O346" s="199"/>
      <c r="P346" s="199">
        <f>+D$11+D$12*F346+D$13*F346^2</f>
        <v>-1.6898125125093026E-2</v>
      </c>
      <c r="Q346" s="201">
        <f>+C346-15018.5</f>
        <v>33769.915999999997</v>
      </c>
      <c r="S346" s="131">
        <v>0.1</v>
      </c>
      <c r="U346" s="202">
        <f>+$C346-15018.5</f>
        <v>33769.915999999997</v>
      </c>
      <c r="Z346" s="24">
        <f>$F346</f>
        <v>36933.5</v>
      </c>
      <c r="AA346" s="136">
        <f>AB$3+AB$4*Z346+AB$5*Z346^2+AH346</f>
        <v>-1.6393647785728372E-2</v>
      </c>
      <c r="AB346" s="136">
        <f>+$G346-AH346</f>
        <v>-1.5602127340190178E-2</v>
      </c>
      <c r="AC346" s="136">
        <f>IF(S346&gt;0,G346-AA346,-9999)</f>
        <v>1.2959977849028477E-3</v>
      </c>
      <c r="AD346" s="136"/>
      <c r="AE346" s="136">
        <f>+(G346-AA346)^2*$S346</f>
        <v>1.679610258473088E-7</v>
      </c>
      <c r="AF346" s="24"/>
      <c r="AG346" s="203"/>
      <c r="AH346" s="24">
        <f>$AB$6*($AB$11/AI346*AJ346+$AB$12)</f>
        <v>5.0447733936465425E-4</v>
      </c>
      <c r="AI346" s="24">
        <f>1+$AB$7*COS(AL346)</f>
        <v>0.7255346857906656</v>
      </c>
      <c r="AJ346" s="24">
        <f>SIN(AL346+RADIANS($AB$9))</f>
        <v>0.17323377682562169</v>
      </c>
      <c r="AK346" s="24">
        <f>$AB$7*SIN(AL346)</f>
        <v>-0.12111478562079589</v>
      </c>
      <c r="AL346" s="24">
        <f>2*ATAN(AM346)</f>
        <v>-2.7260177667398997</v>
      </c>
      <c r="AM346" s="24">
        <f>SQRT((1+$AB$7)/(1-$AB$7))*TAN(AN346/2)</f>
        <v>-4.7431476781699917</v>
      </c>
      <c r="AN346" s="136">
        <f>$AU346+$AB$7*SIN(AO346)</f>
        <v>3.7011477302435574</v>
      </c>
      <c r="AO346" s="136">
        <f>$AU346+$AB$7*SIN(AP346)</f>
        <v>3.7011992372022671</v>
      </c>
      <c r="AP346" s="136">
        <f>$AU346+$AB$7*SIN(AQ346)</f>
        <v>3.7009966575455318</v>
      </c>
      <c r="AQ346" s="136">
        <f>$AU346+$AB$7*SIN(AR346)</f>
        <v>3.7017935626613254</v>
      </c>
      <c r="AR346" s="136">
        <f>$AU346+$AB$7*SIN(AS346)</f>
        <v>3.6986609973170261</v>
      </c>
      <c r="AS346" s="136">
        <f>$AU346+$AB$7*SIN(AT346)</f>
        <v>3.7110106197872743</v>
      </c>
      <c r="AT346" s="136">
        <f>$AU346+$AB$7*SIN(AU346)</f>
        <v>3.6628565039510113</v>
      </c>
      <c r="AU346" s="136">
        <f>RADIANS($AB$9)+$AB$18*(F346-AB$15)</f>
        <v>3.8604035800766083</v>
      </c>
      <c r="AV346" s="136"/>
      <c r="AW346" s="24">
        <f t="shared" si="225"/>
        <v>36933.5</v>
      </c>
      <c r="AX346" s="136">
        <f t="shared" si="226"/>
        <v>-1.6394432803924722E-2</v>
      </c>
      <c r="AY346" s="136">
        <f t="shared" si="227"/>
        <v>1.2967828030991981E-3</v>
      </c>
      <c r="AZ346" s="136">
        <f t="shared" ref="AZ346:AZ409" si="237">+$G346-AX346</f>
        <v>1.2967828030991981E-3</v>
      </c>
      <c r="BA346" s="136"/>
      <c r="BB346" s="136">
        <f t="shared" si="228"/>
        <v>2.6877742696240303E-5</v>
      </c>
      <c r="BC346" s="24"/>
      <c r="BD346" s="203"/>
      <c r="BE346" s="24">
        <f t="shared" si="229"/>
        <v>5.0369232116830422E-4</v>
      </c>
      <c r="BF346" s="24">
        <f t="shared" si="230"/>
        <v>0.7255421635853232</v>
      </c>
      <c r="BG346" s="24">
        <f t="shared" si="231"/>
        <v>0.17317297284795385</v>
      </c>
      <c r="BH346" s="24">
        <f t="shared" si="232"/>
        <v>-0.12113173007339795</v>
      </c>
      <c r="BI346" s="24">
        <f t="shared" si="233"/>
        <v>-2.7259560296731449</v>
      </c>
      <c r="BJ346" s="24">
        <f t="shared" si="234"/>
        <v>-4.7424224525365277</v>
      </c>
      <c r="BK346" s="136">
        <f t="shared" si="235"/>
        <v>3.7012289022479083</v>
      </c>
      <c r="BL346" s="136">
        <f t="shared" si="235"/>
        <v>3.7008799949759745</v>
      </c>
      <c r="BM346" s="136">
        <f t="shared" si="235"/>
        <v>3.7022526690668358</v>
      </c>
      <c r="BN346" s="136">
        <f t="shared" si="235"/>
        <v>3.6968590634588216</v>
      </c>
      <c r="BO346" s="136">
        <f t="shared" si="235"/>
        <v>3.7181587612692821</v>
      </c>
      <c r="BP346" s="136">
        <f t="shared" si="235"/>
        <v>3.6355903261642082</v>
      </c>
      <c r="BQ346" s="136">
        <f t="shared" si="235"/>
        <v>3.9887141222162641</v>
      </c>
      <c r="BR346" s="136">
        <f t="shared" si="236"/>
        <v>2.6996438846083564</v>
      </c>
      <c r="BS346" s="136"/>
      <c r="BT346" s="136"/>
      <c r="BU346" s="136"/>
      <c r="BV346" s="136"/>
      <c r="BW346" s="136"/>
      <c r="BX346" s="136"/>
      <c r="BY346" s="136"/>
      <c r="BZ346" s="136"/>
      <c r="CA346" s="136"/>
      <c r="CB346" s="136"/>
      <c r="CC346" s="136"/>
      <c r="CD346" s="136"/>
      <c r="CE346" s="136"/>
      <c r="CF346" s="136"/>
      <c r="CG346" s="136"/>
      <c r="CH346" s="136"/>
      <c r="CI346" s="136"/>
      <c r="CK346" s="136"/>
      <c r="CL346" s="136"/>
      <c r="CM346" s="136"/>
      <c r="CN346" s="136"/>
      <c r="CO346" s="136"/>
      <c r="CP346" s="136"/>
      <c r="CQ346" s="136"/>
      <c r="CR346" s="136"/>
      <c r="CS346" s="136"/>
      <c r="CT346" s="136"/>
      <c r="CU346" s="136"/>
      <c r="CV346" s="136"/>
      <c r="CW346" s="136"/>
      <c r="CX346" s="136"/>
      <c r="CY346" s="136"/>
      <c r="CZ346" s="136"/>
    </row>
    <row r="347" spans="1:104" s="129" customFormat="1" ht="12.95" customHeight="1" x14ac:dyDescent="0.2">
      <c r="A347" s="206" t="s">
        <v>543</v>
      </c>
      <c r="B347" s="207" t="s">
        <v>646</v>
      </c>
      <c r="C347" s="208">
        <v>48802.421000000002</v>
      </c>
      <c r="D347" s="208"/>
      <c r="E347" s="129">
        <f>(C347-C$7)/C$8</f>
        <v>36992.443096763018</v>
      </c>
      <c r="F347" s="199">
        <f>ROUND(2*E347,0)/2</f>
        <v>36992.5</v>
      </c>
      <c r="G347" s="130">
        <f>C347-(C$7+F347*C$8)</f>
        <v>-1.3505749993782956E-2</v>
      </c>
      <c r="I347" s="129">
        <f>G347</f>
        <v>-1.3505749993782956E-2</v>
      </c>
      <c r="O347" s="199"/>
      <c r="P347" s="199">
        <f>+D$11+D$12*F347+D$13*F347^2</f>
        <v>-1.6913635517093024E-2</v>
      </c>
      <c r="Q347" s="201">
        <f>+C347-15018.5</f>
        <v>33783.921000000002</v>
      </c>
      <c r="S347" s="131">
        <v>0.1</v>
      </c>
      <c r="U347" s="202">
        <f>+$C347-15018.5</f>
        <v>33783.921000000002</v>
      </c>
      <c r="Z347" s="24">
        <f>$F347</f>
        <v>36992.5</v>
      </c>
      <c r="AA347" s="136">
        <f>AB$3+AB$4*Z347+AB$5*Z347^2+AH347</f>
        <v>-1.6467054537117231E-2</v>
      </c>
      <c r="AB347" s="136">
        <f>+$G347-AH347</f>
        <v>-1.3952330973758751E-2</v>
      </c>
      <c r="AC347" s="136">
        <f>IF(S347&gt;0,G347-AA347,-9999)</f>
        <v>2.9613045433342748E-3</v>
      </c>
      <c r="AD347" s="136"/>
      <c r="AE347" s="136">
        <f>+(G347-AA347)^2*$S347</f>
        <v>8.769324598372218E-7</v>
      </c>
      <c r="AF347" s="24"/>
      <c r="AG347" s="203"/>
      <c r="AH347" s="24">
        <f>$AB$6*($AB$11/AI347*AJ347+$AB$12)</f>
        <v>4.4658097997579444E-4</v>
      </c>
      <c r="AI347" s="24">
        <f>1+$AB$7*COS(AL347)</f>
        <v>0.72608911692099798</v>
      </c>
      <c r="AJ347" s="24">
        <f>SIN(AL347+RADIANS($AB$9))</f>
        <v>0.16874660545169629</v>
      </c>
      <c r="AK347" s="24">
        <f>$AB$7*SIN(AL347)</f>
        <v>-0.12236350816677835</v>
      </c>
      <c r="AL347" s="24">
        <f>2*ATAN(AM347)</f>
        <v>-2.7214635195139034</v>
      </c>
      <c r="AM347" s="24">
        <f>SQRT((1+$AB$7)/(1-$AB$7))*TAN(AN347/2)</f>
        <v>-4.6902127249962158</v>
      </c>
      <c r="AN347" s="136">
        <f>$AU347+$AB$7*SIN(AO347)</f>
        <v>3.7071334105577964</v>
      </c>
      <c r="AO347" s="136">
        <f>$AU347+$AB$7*SIN(AP347)</f>
        <v>3.7071841487728108</v>
      </c>
      <c r="AP347" s="136">
        <f>$AU347+$AB$7*SIN(AQ347)</f>
        <v>3.7069838381127465</v>
      </c>
      <c r="AQ347" s="136">
        <f>$AU347+$AB$7*SIN(AR347)</f>
        <v>3.7077747978419007</v>
      </c>
      <c r="AR347" s="136">
        <f>$AU347+$AB$7*SIN(AS347)</f>
        <v>3.7046538682956776</v>
      </c>
      <c r="AS347" s="136">
        <f>$AU347+$AB$7*SIN(AT347)</f>
        <v>3.7170045839046857</v>
      </c>
      <c r="AT347" s="136">
        <f>$AU347+$AB$7*SIN(AU347)</f>
        <v>3.6686721772411275</v>
      </c>
      <c r="AU347" s="136">
        <f>RADIANS($AB$9)+$AB$18*(F347-AB$15)</f>
        <v>3.867907998280435</v>
      </c>
      <c r="AV347" s="136"/>
      <c r="AW347" s="24">
        <f t="shared" si="225"/>
        <v>36992.5</v>
      </c>
      <c r="AX347" s="136">
        <f t="shared" si="226"/>
        <v>-1.6467816013086754E-2</v>
      </c>
      <c r="AY347" s="136">
        <f t="shared" si="227"/>
        <v>2.9620660193037975E-3</v>
      </c>
      <c r="AZ347" s="136">
        <f t="shared" si="237"/>
        <v>2.9620660193037975E-3</v>
      </c>
      <c r="BA347" s="136"/>
      <c r="BB347" s="136">
        <f t="shared" si="228"/>
        <v>2.711889642408765E-5</v>
      </c>
      <c r="BC347" s="24"/>
      <c r="BD347" s="203"/>
      <c r="BE347" s="24">
        <f t="shared" si="229"/>
        <v>4.458195040062718E-4</v>
      </c>
      <c r="BF347" s="24">
        <f t="shared" si="230"/>
        <v>0.72609644866921141</v>
      </c>
      <c r="BG347" s="24">
        <f t="shared" si="231"/>
        <v>0.16868755059436591</v>
      </c>
      <c r="BH347" s="24">
        <f t="shared" si="232"/>
        <v>-0.12237991897522257</v>
      </c>
      <c r="BI347" s="24">
        <f t="shared" si="233"/>
        <v>-2.7214036057642521</v>
      </c>
      <c r="BJ347" s="24">
        <f t="shared" si="234"/>
        <v>-4.6895238707175722</v>
      </c>
      <c r="BK347" s="136">
        <f t="shared" si="235"/>
        <v>3.7072121251186041</v>
      </c>
      <c r="BL347" s="136">
        <f t="shared" si="235"/>
        <v>3.7068734004903212</v>
      </c>
      <c r="BM347" s="136">
        <f t="shared" si="235"/>
        <v>3.7082110491021321</v>
      </c>
      <c r="BN347" s="136">
        <f t="shared" si="235"/>
        <v>3.7029351595457434</v>
      </c>
      <c r="BO347" s="136">
        <f t="shared" si="235"/>
        <v>3.7238484884997365</v>
      </c>
      <c r="BP347" s="136">
        <f t="shared" si="235"/>
        <v>3.6424734976890685</v>
      </c>
      <c r="BQ347" s="136">
        <f t="shared" si="235"/>
        <v>3.9918471365931576</v>
      </c>
      <c r="BR347" s="136">
        <f t="shared" si="236"/>
        <v>2.7157037316585897</v>
      </c>
      <c r="BS347" s="136"/>
      <c r="BT347" s="136"/>
      <c r="BU347" s="136"/>
      <c r="BV347" s="136"/>
      <c r="BW347" s="136"/>
      <c r="BX347" s="136"/>
      <c r="BY347" s="136"/>
      <c r="BZ347" s="136"/>
      <c r="CA347" s="136"/>
      <c r="CB347" s="136"/>
      <c r="CC347" s="136"/>
      <c r="CD347" s="136"/>
      <c r="CE347" s="136"/>
      <c r="CF347" s="136"/>
      <c r="CG347" s="136"/>
      <c r="CH347" s="136"/>
      <c r="CI347" s="136"/>
      <c r="CK347" s="136"/>
      <c r="CL347" s="136"/>
      <c r="CM347" s="136"/>
      <c r="CN347" s="136"/>
      <c r="CO347" s="136"/>
      <c r="CP347" s="136"/>
      <c r="CQ347" s="136"/>
      <c r="CR347" s="136"/>
      <c r="CS347" s="136"/>
      <c r="CT347" s="136"/>
      <c r="CU347" s="136"/>
      <c r="CV347" s="136"/>
      <c r="CW347" s="136"/>
      <c r="CX347" s="136"/>
      <c r="CY347" s="136"/>
      <c r="CZ347" s="136"/>
    </row>
    <row r="348" spans="1:104" s="129" customFormat="1" ht="12.95" customHeight="1" x14ac:dyDescent="0.2">
      <c r="A348" s="206" t="s">
        <v>546</v>
      </c>
      <c r="B348" s="207" t="s">
        <v>646</v>
      </c>
      <c r="C348" s="208">
        <v>49060.42</v>
      </c>
      <c r="D348" s="208"/>
      <c r="E348" s="129">
        <f>(C348-C$7)/C$8</f>
        <v>38079.459978032064</v>
      </c>
      <c r="F348" s="199">
        <f>ROUND(2*E348,0)/2</f>
        <v>38079.5</v>
      </c>
      <c r="G348" s="130">
        <f>C348-(C$7+F348*C$8)</f>
        <v>-9.4990500001586042E-3</v>
      </c>
      <c r="I348" s="129">
        <f>G348</f>
        <v>-9.4990500001586042E-3</v>
      </c>
      <c r="O348" s="199"/>
      <c r="P348" s="199">
        <f>+D$11+D$12*F348+D$13*F348^2</f>
        <v>-1.7184446349093028E-2</v>
      </c>
      <c r="Q348" s="201">
        <f>+C348-15018.5</f>
        <v>34041.919999999998</v>
      </c>
      <c r="S348" s="131">
        <v>0.1</v>
      </c>
      <c r="U348" s="202">
        <f>+$C348-15018.5</f>
        <v>34041.919999999998</v>
      </c>
      <c r="Z348" s="24">
        <f>$F348</f>
        <v>38079.5</v>
      </c>
      <c r="AA348" s="136">
        <f>AB$3+AB$4*Z348+AB$5*Z348^2+AH348</f>
        <v>-1.7813743728671647E-2</v>
      </c>
      <c r="AB348" s="136">
        <f>+$G348-AH348</f>
        <v>-8.8697526205799848E-3</v>
      </c>
      <c r="AC348" s="136">
        <f>IF(S348&gt;0,G348-AA348,-9999)</f>
        <v>8.314693728513043E-3</v>
      </c>
      <c r="AD348" s="136"/>
      <c r="AE348" s="136">
        <f>+(G348-AA348)^2*$S348</f>
        <v>6.913413179897413E-6</v>
      </c>
      <c r="AF348" s="24"/>
      <c r="AG348" s="203"/>
      <c r="AH348" s="24">
        <f>$AB$6*($AB$11/AI348*AJ348+$AB$12)</f>
        <v>-6.2929737957861877E-4</v>
      </c>
      <c r="AI348" s="24">
        <f>1+$AB$7*COS(AL348)</f>
        <v>0.73750308358598415</v>
      </c>
      <c r="AJ348" s="24">
        <f>SIN(AL348+RADIANS($AB$9))</f>
        <v>8.4205463192473268E-2</v>
      </c>
      <c r="AK348" s="24">
        <f>$AB$7*SIN(AL348)</f>
        <v>-0.14524244859245919</v>
      </c>
      <c r="AL348" s="24">
        <f>2*ATAN(AM348)</f>
        <v>-2.6362109122869133</v>
      </c>
      <c r="AM348" s="24">
        <f>SQRT((1+$AB$7)/(1-$AB$7))*TAN(AN348/2)</f>
        <v>-3.8728135050404249</v>
      </c>
      <c r="AN348" s="136">
        <f>$AU348+$AB$7*SIN(AO348)</f>
        <v>3.8182921394633569</v>
      </c>
      <c r="AO348" s="136">
        <f>$AU348+$AB$7*SIN(AP348)</f>
        <v>3.818327457287654</v>
      </c>
      <c r="AP348" s="136">
        <f>$AU348+$AB$7*SIN(AQ348)</f>
        <v>3.8181764623346743</v>
      </c>
      <c r="AQ348" s="136">
        <f>$AU348+$AB$7*SIN(AR348)</f>
        <v>3.8188221421703581</v>
      </c>
      <c r="AR348" s="136">
        <f>$AU348+$AB$7*SIN(AS348)</f>
        <v>3.8160634461766296</v>
      </c>
      <c r="AS348" s="136">
        <f>$AU348+$AB$7*SIN(AT348)</f>
        <v>3.8278933067260734</v>
      </c>
      <c r="AT348" s="136">
        <f>$AU348+$AB$7*SIN(AU348)</f>
        <v>3.7779215636616845</v>
      </c>
      <c r="AU348" s="136">
        <f>RADIANS($AB$9)+$AB$18*(F348-AB$15)</f>
        <v>4.0061673641712829</v>
      </c>
      <c r="AV348" s="136"/>
      <c r="AW348" s="24">
        <f t="shared" si="225"/>
        <v>38079.5</v>
      </c>
      <c r="AX348" s="136">
        <f t="shared" si="226"/>
        <v>-1.7814136432663136E-2</v>
      </c>
      <c r="AY348" s="136">
        <f t="shared" si="227"/>
        <v>8.3150864325045315E-3</v>
      </c>
      <c r="AZ348" s="136">
        <f t="shared" si="237"/>
        <v>8.3150864325045315E-3</v>
      </c>
      <c r="BA348" s="136"/>
      <c r="BB348" s="136">
        <f t="shared" si="228"/>
        <v>3.1734345684153609E-5</v>
      </c>
      <c r="BC348" s="24"/>
      <c r="BD348" s="203"/>
      <c r="BE348" s="24">
        <f t="shared" si="229"/>
        <v>-6.2969008357010778E-4</v>
      </c>
      <c r="BF348" s="24">
        <f t="shared" si="230"/>
        <v>0.73750764681796921</v>
      </c>
      <c r="BG348" s="24">
        <f t="shared" si="231"/>
        <v>8.417415759095595E-2</v>
      </c>
      <c r="BH348" s="24">
        <f t="shared" si="232"/>
        <v>-0.14525069542332664</v>
      </c>
      <c r="BI348" s="24">
        <f t="shared" si="233"/>
        <v>-2.6361794951462425</v>
      </c>
      <c r="BJ348" s="24">
        <f t="shared" si="234"/>
        <v>-3.8725622038687804</v>
      </c>
      <c r="BK348" s="136">
        <f t="shared" si="235"/>
        <v>3.8183327765129258</v>
      </c>
      <c r="BL348" s="136">
        <f t="shared" si="235"/>
        <v>3.818153722538089</v>
      </c>
      <c r="BM348" s="136">
        <f t="shared" si="235"/>
        <v>3.8189194104080277</v>
      </c>
      <c r="BN348" s="136">
        <f t="shared" si="235"/>
        <v>3.8156483909961132</v>
      </c>
      <c r="BO348" s="136">
        <f t="shared" si="235"/>
        <v>3.8296830442423082</v>
      </c>
      <c r="BP348" s="136">
        <f t="shared" si="235"/>
        <v>3.7705241808287524</v>
      </c>
      <c r="BQ348" s="136">
        <f t="shared" si="235"/>
        <v>4.0450595866365626</v>
      </c>
      <c r="BR348" s="136">
        <f t="shared" si="236"/>
        <v>3.0115859984993243</v>
      </c>
      <c r="BS348" s="136"/>
      <c r="BT348" s="136"/>
      <c r="BU348" s="136"/>
      <c r="BV348" s="136"/>
      <c r="BW348" s="136"/>
      <c r="BX348" s="136"/>
      <c r="BY348" s="136"/>
      <c r="BZ348" s="136"/>
      <c r="CA348" s="136"/>
      <c r="CB348" s="136"/>
      <c r="CC348" s="136"/>
      <c r="CD348" s="136"/>
      <c r="CE348" s="136"/>
      <c r="CF348" s="136"/>
      <c r="CG348" s="136"/>
      <c r="CH348" s="136"/>
      <c r="CI348" s="136"/>
      <c r="CK348" s="136"/>
      <c r="CL348" s="136"/>
      <c r="CM348" s="136"/>
      <c r="CN348" s="136"/>
      <c r="CO348" s="136"/>
      <c r="CP348" s="136"/>
      <c r="CQ348" s="136"/>
      <c r="CR348" s="136"/>
      <c r="CS348" s="136"/>
      <c r="CT348" s="136"/>
      <c r="CU348" s="136"/>
      <c r="CV348" s="136"/>
      <c r="CW348" s="136"/>
      <c r="CX348" s="136"/>
      <c r="CY348" s="136"/>
      <c r="CZ348" s="136"/>
    </row>
    <row r="349" spans="1:104" s="129" customFormat="1" ht="12.95" customHeight="1" x14ac:dyDescent="0.2">
      <c r="A349" s="206" t="s">
        <v>546</v>
      </c>
      <c r="B349" s="207" t="s">
        <v>646</v>
      </c>
      <c r="C349" s="208">
        <v>49066.358999999997</v>
      </c>
      <c r="D349" s="208"/>
      <c r="E349" s="129">
        <f>(C349-C$7)/C$8</f>
        <v>38104.482529506509</v>
      </c>
      <c r="F349" s="199">
        <f>ROUND(2*E349,0)/2</f>
        <v>38104.5</v>
      </c>
      <c r="G349" s="130">
        <f>C349-(C$7+F349*C$8)</f>
        <v>-4.1465499962214381E-3</v>
      </c>
      <c r="I349" s="129">
        <f>G349</f>
        <v>-4.1465499962214381E-3</v>
      </c>
      <c r="O349" s="199"/>
      <c r="P349" s="199">
        <f>+D$11+D$12*F349+D$13*F349^2</f>
        <v>-1.7190341149093031E-2</v>
      </c>
      <c r="Q349" s="201">
        <f>+C349-15018.5</f>
        <v>34047.858999999997</v>
      </c>
      <c r="S349" s="131">
        <v>0.1</v>
      </c>
      <c r="U349" s="202">
        <f>+$C349-15018.5</f>
        <v>34047.858999999997</v>
      </c>
      <c r="Z349" s="24">
        <f>$F349</f>
        <v>38104.5</v>
      </c>
      <c r="AA349" s="136">
        <f>AB$3+AB$4*Z349+AB$5*Z349^2+AH349</f>
        <v>-1.7844546219619881E-2</v>
      </c>
      <c r="AB349" s="136">
        <f>+$G349-AH349</f>
        <v>-3.4923449256945879E-3</v>
      </c>
      <c r="AC349" s="136">
        <f>IF(S349&gt;0,G349-AA349,-9999)</f>
        <v>1.3697996223398443E-2</v>
      </c>
      <c r="AD349" s="136"/>
      <c r="AE349" s="136">
        <f>+(G349-AA349)^2*$S349</f>
        <v>1.8763510053623801E-5</v>
      </c>
      <c r="AF349" s="24"/>
      <c r="AG349" s="203"/>
      <c r="AH349" s="24">
        <f>$AB$6*($AB$11/AI349*AJ349+$AB$12)</f>
        <v>-6.5420507052685003E-4</v>
      </c>
      <c r="AI349" s="24">
        <f>1+$AB$7*COS(AL349)</f>
        <v>0.73779310493075967</v>
      </c>
      <c r="AJ349" s="24">
        <f>SIN(AL349+RADIANS($AB$9))</f>
        <v>8.2219156721403772E-2</v>
      </c>
      <c r="AK349" s="24">
        <f>$AB$7*SIN(AL349)</f>
        <v>-0.14576537372829107</v>
      </c>
      <c r="AL349" s="24">
        <f>2*ATAN(AM349)</f>
        <v>-2.6342176926789782</v>
      </c>
      <c r="AM349" s="24">
        <f>SQRT((1+$AB$7)/(1-$AB$7))*TAN(AN349/2)</f>
        <v>-3.8569303579408567</v>
      </c>
      <c r="AN349" s="136">
        <f>$AU349+$AB$7*SIN(AO349)</f>
        <v>3.8208698056760517</v>
      </c>
      <c r="AO349" s="136">
        <f>$AU349+$AB$7*SIN(AP349)</f>
        <v>3.8209047613587908</v>
      </c>
      <c r="AP349" s="136">
        <f>$AU349+$AB$7*SIN(AQ349)</f>
        <v>3.8207550041125176</v>
      </c>
      <c r="AQ349" s="136">
        <f>$AU349+$AB$7*SIN(AR349)</f>
        <v>3.8213967220574796</v>
      </c>
      <c r="AR349" s="136">
        <f>$AU349+$AB$7*SIN(AS349)</f>
        <v>3.8186492601859143</v>
      </c>
      <c r="AS349" s="136">
        <f>$AU349+$AB$7*SIN(AT349)</f>
        <v>3.8304555798998563</v>
      </c>
      <c r="AT349" s="136">
        <f>$AU349+$AB$7*SIN(AU349)</f>
        <v>3.7804834769507742</v>
      </c>
      <c r="AU349" s="136">
        <f>RADIANS($AB$9)+$AB$18*(F349-AB$15)</f>
        <v>4.0093472023932435</v>
      </c>
      <c r="AV349" s="136"/>
      <c r="AW349" s="24">
        <f t="shared" si="225"/>
        <v>38104.5</v>
      </c>
      <c r="AX349" s="136">
        <f t="shared" si="226"/>
        <v>-1.7844932053234785E-2</v>
      </c>
      <c r="AY349" s="136">
        <f t="shared" si="227"/>
        <v>1.3698382057013347E-2</v>
      </c>
      <c r="AZ349" s="136">
        <f t="shared" si="237"/>
        <v>1.3698382057013347E-2</v>
      </c>
      <c r="BA349" s="136"/>
      <c r="BB349" s="136">
        <f t="shared" si="228"/>
        <v>3.1844159998456624E-5</v>
      </c>
      <c r="BC349" s="24"/>
      <c r="BD349" s="203"/>
      <c r="BE349" s="24">
        <f t="shared" si="229"/>
        <v>-6.5459090414175358E-4</v>
      </c>
      <c r="BF349" s="24">
        <f t="shared" si="230"/>
        <v>0.73779760700789088</v>
      </c>
      <c r="BG349" s="24">
        <f t="shared" si="231"/>
        <v>8.2188376328931334E-2</v>
      </c>
      <c r="BH349" s="24">
        <f t="shared" si="232"/>
        <v>-0.14577347189804982</v>
      </c>
      <c r="BI349" s="24">
        <f t="shared" si="233"/>
        <v>-2.6341868077578203</v>
      </c>
      <c r="BJ349" s="24">
        <f t="shared" si="234"/>
        <v>-3.8566852094000965</v>
      </c>
      <c r="BK349" s="136">
        <f t="shared" si="235"/>
        <v>3.8209097386151623</v>
      </c>
      <c r="BL349" s="136">
        <f t="shared" si="235"/>
        <v>3.8207336820076168</v>
      </c>
      <c r="BM349" s="136">
        <f t="shared" si="235"/>
        <v>3.8214881155033753</v>
      </c>
      <c r="BN349" s="136">
        <f t="shared" si="235"/>
        <v>3.8182584607011401</v>
      </c>
      <c r="BO349" s="136">
        <f t="shared" si="235"/>
        <v>3.8321442116151401</v>
      </c>
      <c r="BP349" s="136">
        <f t="shared" si="235"/>
        <v>3.7734897908684615</v>
      </c>
      <c r="BQ349" s="136">
        <f t="shared" si="235"/>
        <v>4.046214262193951</v>
      </c>
      <c r="BR349" s="136">
        <f t="shared" si="236"/>
        <v>3.0183910184358638</v>
      </c>
      <c r="BS349" s="136"/>
      <c r="BT349" s="136"/>
      <c r="BU349" s="136"/>
      <c r="BV349" s="136"/>
      <c r="BW349" s="136"/>
      <c r="BX349" s="136"/>
      <c r="BY349" s="136"/>
      <c r="BZ349" s="136"/>
      <c r="CA349" s="136"/>
      <c r="CB349" s="136"/>
      <c r="CC349" s="136"/>
      <c r="CD349" s="136"/>
      <c r="CE349" s="136"/>
      <c r="CF349" s="136"/>
      <c r="CG349" s="136"/>
      <c r="CH349" s="136"/>
      <c r="CI349" s="136"/>
      <c r="CK349" s="136"/>
      <c r="CL349" s="136"/>
      <c r="CM349" s="136"/>
      <c r="CN349" s="136"/>
      <c r="CO349" s="136"/>
      <c r="CP349" s="136"/>
      <c r="CQ349" s="136"/>
      <c r="CR349" s="136"/>
      <c r="CS349" s="136"/>
      <c r="CT349" s="136"/>
      <c r="CU349" s="136"/>
      <c r="CV349" s="136"/>
      <c r="CW349" s="136"/>
      <c r="CX349" s="136"/>
      <c r="CY349" s="136"/>
      <c r="CZ349" s="136"/>
    </row>
    <row r="350" spans="1:104" s="129" customFormat="1" ht="12.95" customHeight="1" x14ac:dyDescent="0.2">
      <c r="A350" s="206" t="s">
        <v>547</v>
      </c>
      <c r="B350" s="207" t="s">
        <v>646</v>
      </c>
      <c r="C350" s="208">
        <v>49090.330999999998</v>
      </c>
      <c r="D350" s="208"/>
      <c r="E350" s="129">
        <f>(C350-C$7)/C$8</f>
        <v>38205.482799576486</v>
      </c>
      <c r="F350" s="199">
        <f>ROUND(2*E350,0)/2</f>
        <v>38205.5</v>
      </c>
      <c r="G350" s="130">
        <f>C350-(C$7+F350*C$8)</f>
        <v>-4.0824499956215732E-3</v>
      </c>
      <c r="I350" s="129">
        <f>G350</f>
        <v>-4.0824499956215732E-3</v>
      </c>
      <c r="O350" s="199"/>
      <c r="P350" s="199">
        <f>+D$11+D$12*F350+D$13*F350^2</f>
        <v>-1.7214003429093024E-2</v>
      </c>
      <c r="Q350" s="201">
        <f>+C350-15018.5</f>
        <v>34071.830999999998</v>
      </c>
      <c r="S350" s="131">
        <v>0.1</v>
      </c>
      <c r="U350" s="202">
        <f>+$C350-15018.5</f>
        <v>34071.830999999998</v>
      </c>
      <c r="Z350" s="24">
        <f>$F350</f>
        <v>38205.5</v>
      </c>
      <c r="AA350" s="136">
        <f>AB$3+AB$4*Z350+AB$5*Z350^2+AH350</f>
        <v>-1.7968889854570531E-2</v>
      </c>
      <c r="AB350" s="136">
        <f>+$G350-AH350</f>
        <v>-3.3275635701440656E-3</v>
      </c>
      <c r="AC350" s="136">
        <f>IF(S350&gt;0,G350-AA350,-9999)</f>
        <v>1.3886439858948958E-2</v>
      </c>
      <c r="AD350" s="136"/>
      <c r="AE350" s="136">
        <f>+(G350-AA350)^2*$S350</f>
        <v>1.9283321195620636E-5</v>
      </c>
      <c r="AF350" s="24"/>
      <c r="AG350" s="203"/>
      <c r="AH350" s="24">
        <f>$AB$6*($AB$11/AI350*AJ350+$AB$12)</f>
        <v>-7.5488642547750747E-4</v>
      </c>
      <c r="AI350" s="24">
        <f>1+$AB$7*COS(AL350)</f>
        <v>0.73897776114545421</v>
      </c>
      <c r="AJ350" s="24">
        <f>SIN(AL350+RADIANS($AB$9))</f>
        <v>7.4175208911391843E-2</v>
      </c>
      <c r="AK350" s="24">
        <f>$AB$7*SIN(AL350)</f>
        <v>-0.1478762686280678</v>
      </c>
      <c r="AL350" s="24">
        <f>2*ATAN(AM350)</f>
        <v>-2.6261490156475396</v>
      </c>
      <c r="AM350" s="24">
        <f>SQRT((1+$AB$7)/(1-$AB$7))*TAN(AN350/2)</f>
        <v>-3.7938625586070551</v>
      </c>
      <c r="AN350" s="136">
        <f>$AU350+$AB$7*SIN(AO350)</f>
        <v>3.8312939600891918</v>
      </c>
      <c r="AO350" s="136">
        <f>$AU350+$AB$7*SIN(AP350)</f>
        <v>3.8313274583501546</v>
      </c>
      <c r="AP350" s="136">
        <f>$AU350+$AB$7*SIN(AQ350)</f>
        <v>3.8311827188330647</v>
      </c>
      <c r="AQ350" s="136">
        <f>$AU350+$AB$7*SIN(AR350)</f>
        <v>3.8318082343824007</v>
      </c>
      <c r="AR350" s="136">
        <f>$AU350+$AB$7*SIN(AS350)</f>
        <v>3.82910727699399</v>
      </c>
      <c r="AS350" s="136">
        <f>$AU350+$AB$7*SIN(AT350)</f>
        <v>3.8408135137241617</v>
      </c>
      <c r="AT350" s="136">
        <f>$AU350+$AB$7*SIN(AU350)</f>
        <v>3.790857230366981</v>
      </c>
      <c r="AU350" s="136">
        <f>RADIANS($AB$9)+$AB$18*(F350-AB$15)</f>
        <v>4.0221937488099639</v>
      </c>
      <c r="AV350" s="136"/>
      <c r="AW350" s="24">
        <f t="shared" si="225"/>
        <v>38205.5</v>
      </c>
      <c r="AX350" s="136">
        <f t="shared" si="226"/>
        <v>-1.7969248704446838E-2</v>
      </c>
      <c r="AY350" s="136">
        <f t="shared" si="227"/>
        <v>1.3886798708825265E-2</v>
      </c>
      <c r="AZ350" s="136">
        <f t="shared" si="237"/>
        <v>1.3886798708825265E-2</v>
      </c>
      <c r="BA350" s="136"/>
      <c r="BB350" s="136">
        <f t="shared" si="228"/>
        <v>3.228938990022644E-5</v>
      </c>
      <c r="BC350" s="24"/>
      <c r="BD350" s="203"/>
      <c r="BE350" s="24">
        <f t="shared" si="229"/>
        <v>-7.5524527535381384E-4</v>
      </c>
      <c r="BF350" s="24">
        <f t="shared" si="230"/>
        <v>0.73898201904827787</v>
      </c>
      <c r="BG350" s="24">
        <f t="shared" si="231"/>
        <v>7.4146495244590827E-2</v>
      </c>
      <c r="BH350" s="24">
        <f t="shared" si="232"/>
        <v>-0.14788378416813133</v>
      </c>
      <c r="BI350" s="24">
        <f t="shared" si="233"/>
        <v>-2.6261202226933653</v>
      </c>
      <c r="BJ350" s="24">
        <f t="shared" si="234"/>
        <v>-3.7936409600791134</v>
      </c>
      <c r="BK350" s="136">
        <f t="shared" si="235"/>
        <v>3.831331128526493</v>
      </c>
      <c r="BL350" s="136">
        <f t="shared" si="235"/>
        <v>3.8311668617599568</v>
      </c>
      <c r="BM350" s="136">
        <f t="shared" si="235"/>
        <v>3.8318767829558746</v>
      </c>
      <c r="BN350" s="136">
        <f t="shared" si="235"/>
        <v>3.8288116507911916</v>
      </c>
      <c r="BO350" s="136">
        <f t="shared" si="235"/>
        <v>3.8421017647113191</v>
      </c>
      <c r="BP350" s="136">
        <f t="shared" si="235"/>
        <v>3.7854770845711139</v>
      </c>
      <c r="BQ350" s="136">
        <f t="shared" si="235"/>
        <v>4.0508627390392631</v>
      </c>
      <c r="BR350" s="136">
        <f t="shared" si="236"/>
        <v>3.0458832989794833</v>
      </c>
      <c r="BS350" s="136"/>
      <c r="BT350" s="136"/>
      <c r="BU350" s="136"/>
      <c r="BV350" s="136"/>
      <c r="BW350" s="136"/>
      <c r="BX350" s="136"/>
      <c r="BY350" s="136"/>
      <c r="BZ350" s="136"/>
      <c r="CA350" s="136"/>
      <c r="CB350" s="136"/>
      <c r="CC350" s="136"/>
      <c r="CD350" s="136"/>
      <c r="CE350" s="136"/>
      <c r="CF350" s="136"/>
      <c r="CG350" s="136"/>
      <c r="CH350" s="136"/>
      <c r="CI350" s="136"/>
      <c r="CK350" s="136"/>
      <c r="CL350" s="136"/>
      <c r="CM350" s="136"/>
      <c r="CN350" s="136"/>
      <c r="CO350" s="136"/>
      <c r="CP350" s="136"/>
      <c r="CQ350" s="136"/>
      <c r="CR350" s="136"/>
      <c r="CS350" s="136"/>
      <c r="CT350" s="136"/>
      <c r="CU350" s="136"/>
      <c r="CV350" s="136"/>
      <c r="CW350" s="136"/>
      <c r="CX350" s="136"/>
      <c r="CY350" s="136"/>
      <c r="CZ350" s="136"/>
    </row>
    <row r="351" spans="1:104" s="129" customFormat="1" ht="12.95" customHeight="1" x14ac:dyDescent="0.2">
      <c r="A351" s="206" t="s">
        <v>547</v>
      </c>
      <c r="B351" s="207" t="s">
        <v>646</v>
      </c>
      <c r="C351" s="208">
        <v>49107.428</v>
      </c>
      <c r="D351" s="208"/>
      <c r="E351" s="129">
        <f>(C351-C$7)/C$8</f>
        <v>38277.516906759301</v>
      </c>
      <c r="F351" s="199">
        <f>ROUND(2*E351,0)/2</f>
        <v>38277.5</v>
      </c>
      <c r="G351" s="130">
        <f>C351-(C$7+F351*C$8)</f>
        <v>4.0127500033122487E-3</v>
      </c>
      <c r="I351" s="129">
        <f>G351</f>
        <v>4.0127500033122487E-3</v>
      </c>
      <c r="O351" s="199"/>
      <c r="P351" s="199">
        <f>+D$11+D$12*F351+D$13*F351^2</f>
        <v>-1.7230722117093027E-2</v>
      </c>
      <c r="Q351" s="201">
        <f>+C351-15018.5</f>
        <v>34088.928</v>
      </c>
      <c r="S351" s="131">
        <v>0.1</v>
      </c>
      <c r="U351" s="202">
        <f>+$C351-15018.5</f>
        <v>34088.928</v>
      </c>
      <c r="Z351" s="24">
        <f>$F351</f>
        <v>38277.5</v>
      </c>
      <c r="AA351" s="136">
        <f>AB$3+AB$4*Z351+AB$5*Z351^2+AH351</f>
        <v>-1.8057431136461993E-2</v>
      </c>
      <c r="AB351" s="136">
        <f>+$G351-AH351</f>
        <v>4.8394590226812154E-3</v>
      </c>
      <c r="AC351" s="136">
        <f>IF(S351&gt;0,G351-AA351,-9999)</f>
        <v>2.2070181139774242E-2</v>
      </c>
      <c r="AD351" s="136"/>
      <c r="AE351" s="136">
        <f>+(G351-AA351)^2*$S351</f>
        <v>4.8709289554244674E-5</v>
      </c>
      <c r="AF351" s="24"/>
      <c r="AG351" s="203"/>
      <c r="AH351" s="24">
        <f>$AB$6*($AB$11/AI351*AJ351+$AB$12)</f>
        <v>-8.2670901936896673E-4</v>
      </c>
      <c r="AI351" s="24">
        <f>1+$AB$7*COS(AL351)</f>
        <v>0.73983502719101857</v>
      </c>
      <c r="AJ351" s="24">
        <f>SIN(AL351+RADIANS($AB$9))</f>
        <v>6.8422040796508835E-2</v>
      </c>
      <c r="AK351" s="24">
        <f>$AB$7*SIN(AL351)</f>
        <v>-0.14937933901079464</v>
      </c>
      <c r="AL351" s="24">
        <f>2*ATAN(AM351)</f>
        <v>-2.6203811603277765</v>
      </c>
      <c r="AM351" s="24">
        <f>SQRT((1+$AB$7)/(1-$AB$7))*TAN(AN351/2)</f>
        <v>-3.7499494677004983</v>
      </c>
      <c r="AN351" s="136">
        <f>$AU351+$AB$7*SIN(AO351)</f>
        <v>3.838735320257876</v>
      </c>
      <c r="AO351" s="136">
        <f>$AU351+$AB$7*SIN(AP351)</f>
        <v>3.8387677863738467</v>
      </c>
      <c r="AP351" s="136">
        <f>$AU351+$AB$7*SIN(AQ351)</f>
        <v>3.8386266362715653</v>
      </c>
      <c r="AQ351" s="136">
        <f>$AU351+$AB$7*SIN(AR351)</f>
        <v>3.8392404237505073</v>
      </c>
      <c r="AR351" s="136">
        <f>$AU351+$AB$7*SIN(AS351)</f>
        <v>3.8365736762446927</v>
      </c>
      <c r="AS351" s="136">
        <f>$AU351+$AB$7*SIN(AT351)</f>
        <v>3.8482037559626141</v>
      </c>
      <c r="AT351" s="136">
        <f>$AU351+$AB$7*SIN(AU351)</f>
        <v>3.7982756663561426</v>
      </c>
      <c r="AU351" s="136">
        <f>RADIANS($AB$9)+$AB$18*(F351-AB$15)</f>
        <v>4.0313516828892109</v>
      </c>
      <c r="AV351" s="136"/>
      <c r="AW351" s="24">
        <f t="shared" si="225"/>
        <v>38277.5</v>
      </c>
      <c r="AX351" s="136">
        <f t="shared" si="226"/>
        <v>-1.8057771505991454E-2</v>
      </c>
      <c r="AY351" s="136">
        <f t="shared" si="227"/>
        <v>2.2070521509303703E-2</v>
      </c>
      <c r="AZ351" s="136">
        <f t="shared" si="237"/>
        <v>2.2070521509303703E-2</v>
      </c>
      <c r="BA351" s="136"/>
      <c r="BB351" s="136">
        <f t="shared" si="228"/>
        <v>3.260831117625969E-5</v>
      </c>
      <c r="BC351" s="24"/>
      <c r="BD351" s="203"/>
      <c r="BE351" s="24">
        <f t="shared" si="229"/>
        <v>-8.2704938889842697E-4</v>
      </c>
      <c r="BF351" s="24">
        <f t="shared" si="230"/>
        <v>0.73983911408395264</v>
      </c>
      <c r="BG351" s="24">
        <f t="shared" si="231"/>
        <v>6.8394746380312565E-2</v>
      </c>
      <c r="BH351" s="24">
        <f t="shared" si="232"/>
        <v>-0.14938645667990588</v>
      </c>
      <c r="BI351" s="24">
        <f t="shared" si="233"/>
        <v>-2.6203538018215964</v>
      </c>
      <c r="BJ351" s="24">
        <f t="shared" si="234"/>
        <v>-3.7497434397036269</v>
      </c>
      <c r="BK351" s="136">
        <f t="shared" ref="BK351:BQ360" si="238">$AU351+$AB$7*SIN(BL351)</f>
        <v>3.8387705960673402</v>
      </c>
      <c r="BL351" s="136">
        <f t="shared" si="238"/>
        <v>3.8386144215963669</v>
      </c>
      <c r="BM351" s="136">
        <f t="shared" si="238"/>
        <v>3.8392935537862103</v>
      </c>
      <c r="BN351" s="136">
        <f t="shared" si="238"/>
        <v>3.8363431190605977</v>
      </c>
      <c r="BO351" s="136">
        <f t="shared" si="238"/>
        <v>3.8492146548223132</v>
      </c>
      <c r="BP351" s="136">
        <f t="shared" si="238"/>
        <v>3.794028098038114</v>
      </c>
      <c r="BQ351" s="136">
        <f t="shared" si="238"/>
        <v>4.0541629134098534</v>
      </c>
      <c r="BR351" s="136">
        <f t="shared" si="236"/>
        <v>3.0654817563967165</v>
      </c>
      <c r="BS351" s="136"/>
      <c r="BT351" s="136"/>
      <c r="BU351" s="136"/>
      <c r="BV351" s="136"/>
      <c r="BW351" s="136"/>
      <c r="BX351" s="136"/>
      <c r="BY351" s="136"/>
      <c r="BZ351" s="136"/>
      <c r="CA351" s="136"/>
      <c r="CB351" s="136"/>
      <c r="CC351" s="136"/>
      <c r="CD351" s="136"/>
      <c r="CE351" s="136"/>
      <c r="CF351" s="136"/>
      <c r="CG351" s="136"/>
      <c r="CH351" s="136"/>
      <c r="CI351" s="136"/>
      <c r="CK351" s="136"/>
      <c r="CL351" s="136"/>
      <c r="CM351" s="136"/>
      <c r="CN351" s="136"/>
      <c r="CO351" s="136"/>
      <c r="CP351" s="136"/>
      <c r="CQ351" s="136"/>
      <c r="CR351" s="136"/>
      <c r="CS351" s="136"/>
      <c r="CT351" s="136"/>
      <c r="CU351" s="136"/>
      <c r="CV351" s="136"/>
      <c r="CW351" s="136"/>
      <c r="CX351" s="136"/>
      <c r="CY351" s="136"/>
      <c r="CZ351" s="136"/>
    </row>
    <row r="352" spans="1:104" s="129" customFormat="1" ht="12.95" customHeight="1" x14ac:dyDescent="0.2">
      <c r="A352" s="206" t="s">
        <v>547</v>
      </c>
      <c r="B352" s="207" t="s">
        <v>646</v>
      </c>
      <c r="C352" s="208">
        <v>49116.428</v>
      </c>
      <c r="D352" s="208"/>
      <c r="E352" s="129">
        <f>(C352-C$7)/C$8</f>
        <v>38315.436247266131</v>
      </c>
      <c r="F352" s="199">
        <f>ROUND(2*E352,0)/2</f>
        <v>38315.5</v>
      </c>
      <c r="G352" s="130">
        <f>C352-(C$7+F352*C$8)</f>
        <v>-1.5131449996260926E-2</v>
      </c>
      <c r="I352" s="129">
        <f>G352</f>
        <v>-1.5131449996260926E-2</v>
      </c>
      <c r="O352" s="199"/>
      <c r="P352" s="199">
        <f>+D$11+D$12*F352+D$13*F352^2</f>
        <v>-1.7239495709093028E-2</v>
      </c>
      <c r="Q352" s="201">
        <f>+C352-15018.5</f>
        <v>34097.928</v>
      </c>
      <c r="S352" s="131">
        <v>0.1</v>
      </c>
      <c r="U352" s="202">
        <f>+$C352-15018.5</f>
        <v>34097.928</v>
      </c>
      <c r="Z352" s="24">
        <f>$F352</f>
        <v>38315.5</v>
      </c>
      <c r="AA352" s="136">
        <f>AB$3+AB$4*Z352+AB$5*Z352^2+AH352</f>
        <v>-1.810412657395781E-2</v>
      </c>
      <c r="AB352" s="136">
        <f>+$G352-AH352</f>
        <v>-1.4266819131396144E-2</v>
      </c>
      <c r="AC352" s="136">
        <f>IF(S352&gt;0,G352-AA352,-9999)</f>
        <v>2.9726765776968839E-3</v>
      </c>
      <c r="AD352" s="136"/>
      <c r="AE352" s="136">
        <f>+(G352-AA352)^2*$S352</f>
        <v>8.8368060355876577E-7</v>
      </c>
      <c r="AF352" s="24"/>
      <c r="AG352" s="203"/>
      <c r="AH352" s="24">
        <f>$AB$6*($AB$11/AI352*AJ352+$AB$12)</f>
        <v>-8.6463086486478192E-4</v>
      </c>
      <c r="AI352" s="24">
        <f>1+$AB$7*COS(AL352)</f>
        <v>0.74029177779906363</v>
      </c>
      <c r="AJ352" s="24">
        <f>SIN(AL352+RADIANS($AB$9))</f>
        <v>6.5379312011888166E-2</v>
      </c>
      <c r="AK352" s="24">
        <f>$AB$7*SIN(AL352)</f>
        <v>-0.15017203242025151</v>
      </c>
      <c r="AL352" s="24">
        <f>2*ATAN(AM352)</f>
        <v>-2.6173315982317136</v>
      </c>
      <c r="AM352" s="24">
        <f>SQRT((1+$AB$7)/(1-$AB$7))*TAN(AN352/2)</f>
        <v>-3.7271135855350956</v>
      </c>
      <c r="AN352" s="136">
        <f>$AU352+$AB$7*SIN(AO352)</f>
        <v>3.8426661965922393</v>
      </c>
      <c r="AO352" s="136">
        <f>$AU352+$AB$7*SIN(AP352)</f>
        <v>3.8426981207025941</v>
      </c>
      <c r="AP352" s="136">
        <f>$AU352+$AB$7*SIN(AQ352)</f>
        <v>3.8425588675537288</v>
      </c>
      <c r="AQ352" s="136">
        <f>$AU352+$AB$7*SIN(AR352)</f>
        <v>3.8431664106678531</v>
      </c>
      <c r="AR352" s="136">
        <f>$AU352+$AB$7*SIN(AS352)</f>
        <v>3.8405180601748397</v>
      </c>
      <c r="AS352" s="136">
        <f>$AU352+$AB$7*SIN(AT352)</f>
        <v>3.8521063543081375</v>
      </c>
      <c r="AT352" s="136">
        <f>$AU352+$AB$7*SIN(AU352)</f>
        <v>3.802198823634833</v>
      </c>
      <c r="AU352" s="136">
        <f>RADIANS($AB$9)+$AB$18*(F352-AB$15)</f>
        <v>4.0361850369865913</v>
      </c>
      <c r="AV352" s="136"/>
      <c r="AW352" s="24">
        <f t="shared" si="225"/>
        <v>38315.5</v>
      </c>
      <c r="AX352" s="136">
        <f t="shared" si="226"/>
        <v>-1.8104457442945962E-2</v>
      </c>
      <c r="AY352" s="136">
        <f t="shared" si="227"/>
        <v>2.9730074466850359E-3</v>
      </c>
      <c r="AZ352" s="136">
        <f t="shared" si="237"/>
        <v>2.9730074466850359E-3</v>
      </c>
      <c r="BA352" s="136"/>
      <c r="BB352" s="136">
        <f t="shared" si="228"/>
        <v>3.2777137930344143E-5</v>
      </c>
      <c r="BC352" s="24"/>
      <c r="BD352" s="203"/>
      <c r="BE352" s="24">
        <f t="shared" si="229"/>
        <v>-8.6496173385293559E-4</v>
      </c>
      <c r="BF352" s="24">
        <f t="shared" si="230"/>
        <v>0.74029577553860537</v>
      </c>
      <c r="BG352" s="24">
        <f t="shared" si="231"/>
        <v>6.5352748490675044E-2</v>
      </c>
      <c r="BH352" s="24">
        <f t="shared" si="232"/>
        <v>-0.15017894591754713</v>
      </c>
      <c r="BI352" s="24">
        <f t="shared" si="233"/>
        <v>-2.6173049777787782</v>
      </c>
      <c r="BJ352" s="24">
        <f t="shared" si="234"/>
        <v>-3.7269153877847145</v>
      </c>
      <c r="BK352" s="136">
        <f t="shared" si="238"/>
        <v>3.8427004995870977</v>
      </c>
      <c r="BL352" s="136">
        <f t="shared" si="238"/>
        <v>3.8425484915013559</v>
      </c>
      <c r="BM352" s="136">
        <f t="shared" si="238"/>
        <v>3.8432116924985742</v>
      </c>
      <c r="BN352" s="136">
        <f t="shared" si="238"/>
        <v>3.8403209076915577</v>
      </c>
      <c r="BO352" s="136">
        <f t="shared" si="238"/>
        <v>3.8529736326249306</v>
      </c>
      <c r="BP352" s="136">
        <f t="shared" si="238"/>
        <v>3.7985428475133598</v>
      </c>
      <c r="BQ352" s="136">
        <f t="shared" si="238"/>
        <v>4.055900996861368</v>
      </c>
      <c r="BR352" s="136">
        <f t="shared" si="236"/>
        <v>3.0758253867002567</v>
      </c>
      <c r="BS352" s="136"/>
      <c r="BT352" s="136"/>
      <c r="BU352" s="136"/>
      <c r="BV352" s="136"/>
      <c r="BW352" s="136"/>
      <c r="BX352" s="136"/>
      <c r="BY352" s="136"/>
      <c r="BZ352" s="136"/>
      <c r="CA352" s="136"/>
      <c r="CB352" s="136"/>
      <c r="CC352" s="136"/>
      <c r="CD352" s="136"/>
      <c r="CE352" s="136"/>
      <c r="CF352" s="136"/>
      <c r="CG352" s="136"/>
      <c r="CH352" s="136"/>
      <c r="CI352" s="136"/>
      <c r="CK352" s="136"/>
      <c r="CL352" s="136"/>
      <c r="CM352" s="136"/>
      <c r="CN352" s="136"/>
      <c r="CO352" s="136"/>
      <c r="CP352" s="136"/>
      <c r="CQ352" s="136"/>
      <c r="CR352" s="136"/>
      <c r="CS352" s="136"/>
      <c r="CT352" s="136"/>
      <c r="CU352" s="136"/>
      <c r="CV352" s="136"/>
      <c r="CW352" s="136"/>
      <c r="CX352" s="136"/>
      <c r="CY352" s="136"/>
      <c r="CZ352" s="136"/>
    </row>
    <row r="353" spans="1:104" s="129" customFormat="1" ht="12.95" customHeight="1" x14ac:dyDescent="0.2">
      <c r="A353" s="206" t="s">
        <v>547</v>
      </c>
      <c r="B353" s="207" t="s">
        <v>646</v>
      </c>
      <c r="C353" s="208">
        <v>49163.425000000003</v>
      </c>
      <c r="D353" s="208"/>
      <c r="E353" s="129">
        <f>(C353-C$7)/C$8</f>
        <v>38513.446830132758</v>
      </c>
      <c r="F353" s="199">
        <f>ROUND(2*E353,0)/2</f>
        <v>38513.5</v>
      </c>
      <c r="G353" s="130">
        <f>C353-(C$7+F353*C$8)</f>
        <v>-1.2619649991393089E-2</v>
      </c>
      <c r="I353" s="129">
        <f>G353</f>
        <v>-1.2619649991393089E-2</v>
      </c>
      <c r="O353" s="199"/>
      <c r="P353" s="199">
        <f>+D$11+D$12*F353+D$13*F353^2</f>
        <v>-1.7284650005093025E-2</v>
      </c>
      <c r="Q353" s="201">
        <f>+C353-15018.5</f>
        <v>34144.925000000003</v>
      </c>
      <c r="S353" s="131">
        <v>0.1</v>
      </c>
      <c r="U353" s="202">
        <f>+$C353-15018.5</f>
        <v>34144.925000000003</v>
      </c>
      <c r="Z353" s="24">
        <f>$F353</f>
        <v>38513.5</v>
      </c>
      <c r="AA353" s="136">
        <f>AB$3+AB$4*Z353+AB$5*Z353^2+AH353</f>
        <v>-1.8347026582376115E-2</v>
      </c>
      <c r="AB353" s="136">
        <f>+$G353-AH353</f>
        <v>-1.155727341411E-2</v>
      </c>
      <c r="AC353" s="136">
        <f>IF(S353&gt;0,G353-AA353,-9999)</f>
        <v>5.7273765909830257E-3</v>
      </c>
      <c r="AD353" s="136"/>
      <c r="AE353" s="136">
        <f>+(G353-AA353)^2*$S353</f>
        <v>3.2802842614940351E-6</v>
      </c>
      <c r="AF353" s="24"/>
      <c r="AG353" s="203"/>
      <c r="AH353" s="24">
        <f>$AB$6*($AB$11/AI353*AJ353+$AB$12)</f>
        <v>-1.0623765772830888E-3</v>
      </c>
      <c r="AI353" s="24">
        <f>1+$AB$7*COS(AL353)</f>
        <v>0.74272019383057142</v>
      </c>
      <c r="AJ353" s="24">
        <f>SIN(AL353+RADIANS($AB$9))</f>
        <v>4.9454247836035456E-2</v>
      </c>
      <c r="AK353" s="24">
        <f>$AB$7*SIN(AL353)</f>
        <v>-0.15429550005564416</v>
      </c>
      <c r="AL353" s="24">
        <f>2*ATAN(AM353)</f>
        <v>-2.6013800482019964</v>
      </c>
      <c r="AM353" s="24">
        <f>SQRT((1+$AB$7)/(1-$AB$7))*TAN(AN353/2)</f>
        <v>-3.6117696625530544</v>
      </c>
      <c r="AN353" s="136">
        <f>$AU353+$AB$7*SIN(AO353)</f>
        <v>3.8631878582846144</v>
      </c>
      <c r="AO353" s="136">
        <f>$AU353+$AB$7*SIN(AP353)</f>
        <v>3.8632169958991831</v>
      </c>
      <c r="AP353" s="136">
        <f>$AU353+$AB$7*SIN(AQ353)</f>
        <v>3.8630876293101766</v>
      </c>
      <c r="AQ353" s="136">
        <f>$AU353+$AB$7*SIN(AR353)</f>
        <v>3.8636621098548907</v>
      </c>
      <c r="AR353" s="136">
        <f>$AU353+$AB$7*SIN(AS353)</f>
        <v>3.8611132167403008</v>
      </c>
      <c r="AS353" s="136">
        <f>$AU353+$AB$7*SIN(AT353)</f>
        <v>3.8724663857495498</v>
      </c>
      <c r="AT353" s="136">
        <f>$AU353+$AB$7*SIN(AU353)</f>
        <v>3.8227294591517591</v>
      </c>
      <c r="AU353" s="136">
        <f>RADIANS($AB$9)+$AB$18*(F353-AB$15)</f>
        <v>4.0613693557045192</v>
      </c>
      <c r="AV353" s="136"/>
      <c r="AW353" s="24">
        <f t="shared" si="225"/>
        <v>38513.5</v>
      </c>
      <c r="AX353" s="136">
        <f t="shared" si="226"/>
        <v>-1.834731075700868E-2</v>
      </c>
      <c r="AY353" s="136">
        <f t="shared" si="227"/>
        <v>5.7276607656155908E-3</v>
      </c>
      <c r="AZ353" s="136">
        <f t="shared" si="237"/>
        <v>5.7276607656155908E-3</v>
      </c>
      <c r="BA353" s="136"/>
      <c r="BB353" s="136">
        <f t="shared" si="228"/>
        <v>3.3662381201424644E-5</v>
      </c>
      <c r="BC353" s="24"/>
      <c r="BD353" s="203"/>
      <c r="BE353" s="24">
        <f t="shared" si="229"/>
        <v>-1.0626607519156534E-3</v>
      </c>
      <c r="BF353" s="24">
        <f t="shared" si="230"/>
        <v>0.74272374049174394</v>
      </c>
      <c r="BG353" s="24">
        <f t="shared" si="231"/>
        <v>4.9431290228235641E-2</v>
      </c>
      <c r="BH353" s="24">
        <f t="shared" si="232"/>
        <v>-0.15430141377654474</v>
      </c>
      <c r="BI353" s="24">
        <f t="shared" si="233"/>
        <v>-2.6013570624817035</v>
      </c>
      <c r="BJ353" s="24">
        <f t="shared" si="234"/>
        <v>-3.6116082534103593</v>
      </c>
      <c r="BK353" s="136">
        <f t="shared" si="238"/>
        <v>3.8632173807447412</v>
      </c>
      <c r="BL353" s="136">
        <f t="shared" si="238"/>
        <v>3.8630859207527908</v>
      </c>
      <c r="BM353" s="136">
        <f t="shared" si="238"/>
        <v>3.8636696990208668</v>
      </c>
      <c r="BN353" s="136">
        <f t="shared" si="238"/>
        <v>3.8610795827624376</v>
      </c>
      <c r="BO353" s="136">
        <f t="shared" si="238"/>
        <v>3.8726169660811021</v>
      </c>
      <c r="BP353" s="136">
        <f t="shared" si="238"/>
        <v>3.8220835193561693</v>
      </c>
      <c r="BQ353" s="136">
        <f t="shared" si="238"/>
        <v>4.064930724748546</v>
      </c>
      <c r="BR353" s="136">
        <f t="shared" si="236"/>
        <v>3.1297211445976489</v>
      </c>
      <c r="BS353" s="136"/>
      <c r="BT353" s="136"/>
      <c r="BU353" s="136"/>
      <c r="BV353" s="136"/>
      <c r="BW353" s="136"/>
      <c r="BX353" s="136"/>
      <c r="BY353" s="136"/>
      <c r="BZ353" s="136"/>
      <c r="CA353" s="136"/>
      <c r="CB353" s="136"/>
      <c r="CC353" s="136"/>
      <c r="CD353" s="136"/>
      <c r="CE353" s="136"/>
      <c r="CF353" s="136"/>
      <c r="CG353" s="136"/>
      <c r="CH353" s="136"/>
      <c r="CI353" s="136"/>
      <c r="CK353" s="136"/>
      <c r="CL353" s="136"/>
      <c r="CM353" s="136"/>
      <c r="CN353" s="136"/>
      <c r="CO353" s="136"/>
      <c r="CP353" s="136"/>
      <c r="CQ353" s="136"/>
      <c r="CR353" s="136"/>
      <c r="CS353" s="136"/>
      <c r="CT353" s="136"/>
      <c r="CU353" s="136"/>
      <c r="CV353" s="136"/>
      <c r="CW353" s="136"/>
      <c r="CX353" s="136"/>
      <c r="CY353" s="136"/>
      <c r="CZ353" s="136"/>
    </row>
    <row r="354" spans="1:104" s="129" customFormat="1" ht="12.95" customHeight="1" x14ac:dyDescent="0.2">
      <c r="A354" s="206" t="s">
        <v>550</v>
      </c>
      <c r="B354" s="207" t="s">
        <v>646</v>
      </c>
      <c r="C354" s="208">
        <v>49416.436999999998</v>
      </c>
      <c r="D354" s="208"/>
      <c r="E354" s="129">
        <f>(C354-C$7)/C$8</f>
        <v>39579.452183500965</v>
      </c>
      <c r="F354" s="199">
        <f>ROUND(2*E354,0)/2</f>
        <v>39579.5</v>
      </c>
      <c r="G354" s="130">
        <f>C354-(C$7+F354*C$8)</f>
        <v>-1.1349050000717398E-2</v>
      </c>
      <c r="I354" s="129">
        <f>G354</f>
        <v>-1.1349050000717398E-2</v>
      </c>
      <c r="O354" s="199"/>
      <c r="P354" s="199">
        <f>+D$11+D$12*F354+D$13*F354^2</f>
        <v>-1.7511584349093025E-2</v>
      </c>
      <c r="Q354" s="201">
        <f>+C354-15018.5</f>
        <v>34397.936999999998</v>
      </c>
      <c r="S354" s="131">
        <v>0.1</v>
      </c>
      <c r="U354" s="202">
        <f>+$C354-15018.5</f>
        <v>34397.936999999998</v>
      </c>
      <c r="Z354" s="24">
        <f>$F354</f>
        <v>39579.5</v>
      </c>
      <c r="AA354" s="136">
        <f>AB$3+AB$4*Z354+AB$5*Z354^2+AH354</f>
        <v>-1.9640466164968149E-2</v>
      </c>
      <c r="AB354" s="136">
        <f>+$G354-AH354</f>
        <v>-9.220168184842276E-3</v>
      </c>
      <c r="AC354" s="136">
        <f>IF(S354&gt;0,G354-AA354,-9999)</f>
        <v>8.2914161642507513E-3</v>
      </c>
      <c r="AD354" s="136"/>
      <c r="AE354" s="136">
        <f>+(G354-AA354)^2*$S354</f>
        <v>6.8747582008798646E-6</v>
      </c>
      <c r="AF354" s="24"/>
      <c r="AG354" s="203"/>
      <c r="AH354" s="24">
        <f>$AB$6*($AB$11/AI354*AJ354+$AB$12)</f>
        <v>-2.1288818158751222E-3</v>
      </c>
      <c r="AI354" s="24">
        <f>1+$AB$7*COS(AL354)</f>
        <v>0.75724276610829211</v>
      </c>
      <c r="AJ354" s="24">
        <f>SIN(AL354+RADIANS($AB$9))</f>
        <v>-3.8326386153819808E-2</v>
      </c>
      <c r="AK354" s="24">
        <f>$AB$7*SIN(AL354)</f>
        <v>-0.17626379490197822</v>
      </c>
      <c r="AL354" s="24">
        <f>2*ATAN(AM354)</f>
        <v>-2.5135698442099441</v>
      </c>
      <c r="AM354" s="24">
        <f>SQRT((1+$AB$7)/(1-$AB$7))*TAN(AN354/2)</f>
        <v>-3.0792326591716686</v>
      </c>
      <c r="AN354" s="136">
        <f>$AU354+$AB$7*SIN(AO354)</f>
        <v>3.9749055191215223</v>
      </c>
      <c r="AO354" s="136">
        <f>$AU354+$AB$7*SIN(AP354)</f>
        <v>3.9749214381802744</v>
      </c>
      <c r="AP354" s="136">
        <f>$AU354+$AB$7*SIN(AQ354)</f>
        <v>3.9748425268286747</v>
      </c>
      <c r="AQ354" s="136">
        <f>$AU354+$AB$7*SIN(AR354)</f>
        <v>3.9752337605144117</v>
      </c>
      <c r="AR354" s="136">
        <f>$AU354+$AB$7*SIN(AS354)</f>
        <v>3.9732957169568794</v>
      </c>
      <c r="AS354" s="136">
        <f>$AU354+$AB$7*SIN(AT354)</f>
        <v>3.9829370805800735</v>
      </c>
      <c r="AT354" s="136">
        <f>$AU354+$AB$7*SIN(AU354)</f>
        <v>3.9359335975510454</v>
      </c>
      <c r="AU354" s="136">
        <f>RADIANS($AB$9)+$AB$18*(F354-AB$15)</f>
        <v>4.1969576574889196</v>
      </c>
      <c r="AV354" s="136"/>
      <c r="AW354" s="24">
        <f t="shared" si="225"/>
        <v>39579.5</v>
      </c>
      <c r="AX354" s="136">
        <f t="shared" si="226"/>
        <v>-1.9640574154401871E-2</v>
      </c>
      <c r="AY354" s="136">
        <f t="shared" si="227"/>
        <v>8.2915241536844729E-3</v>
      </c>
      <c r="AZ354" s="136">
        <f t="shared" si="237"/>
        <v>8.2915241536844729E-3</v>
      </c>
      <c r="BA354" s="136"/>
      <c r="BB354" s="136">
        <f t="shared" si="228"/>
        <v>3.8575215311455875E-5</v>
      </c>
      <c r="BC354" s="24"/>
      <c r="BD354" s="203"/>
      <c r="BE354" s="24">
        <f t="shared" si="229"/>
        <v>-2.1289898053088465E-3</v>
      </c>
      <c r="BF354" s="24">
        <f t="shared" si="230"/>
        <v>0.75724436550341889</v>
      </c>
      <c r="BG354" s="24">
        <f t="shared" si="231"/>
        <v>-3.8335453300855596E-2</v>
      </c>
      <c r="BH354" s="24">
        <f t="shared" si="232"/>
        <v>-0.17626599762904455</v>
      </c>
      <c r="BI354" s="24">
        <f t="shared" si="233"/>
        <v>-2.5135607703945637</v>
      </c>
      <c r="BJ354" s="24">
        <f t="shared" si="234"/>
        <v>-3.0791851054496711</v>
      </c>
      <c r="BK354" s="136">
        <f t="shared" si="238"/>
        <v>3.9749169498798529</v>
      </c>
      <c r="BL354" s="136">
        <f t="shared" si="238"/>
        <v>3.9748647748028687</v>
      </c>
      <c r="BM354" s="136">
        <f t="shared" si="238"/>
        <v>3.9751234404770583</v>
      </c>
      <c r="BN354" s="136">
        <f t="shared" si="238"/>
        <v>3.9738417885433779</v>
      </c>
      <c r="BO354" s="136">
        <f t="shared" si="238"/>
        <v>3.9802100367059716</v>
      </c>
      <c r="BP354" s="136">
        <f t="shared" si="238"/>
        <v>3.9489927069635762</v>
      </c>
      <c r="BQ354" s="136">
        <f t="shared" si="238"/>
        <v>4.1145427954167362</v>
      </c>
      <c r="BR354" s="136">
        <f t="shared" si="236"/>
        <v>3.4198871946916904</v>
      </c>
      <c r="BS354" s="136"/>
      <c r="BT354" s="136"/>
      <c r="BU354" s="136"/>
      <c r="BV354" s="136"/>
      <c r="BW354" s="136"/>
      <c r="BX354" s="136"/>
      <c r="BY354" s="136"/>
      <c r="BZ354" s="136"/>
      <c r="CA354" s="136"/>
      <c r="CB354" s="136"/>
      <c r="CC354" s="136"/>
      <c r="CD354" s="136"/>
      <c r="CE354" s="136"/>
      <c r="CF354" s="136"/>
      <c r="CG354" s="136"/>
      <c r="CH354" s="136"/>
      <c r="CI354" s="136"/>
      <c r="CK354" s="136"/>
      <c r="CL354" s="136"/>
      <c r="CM354" s="136"/>
      <c r="CN354" s="136"/>
      <c r="CO354" s="136"/>
      <c r="CP354" s="136"/>
      <c r="CQ354" s="136"/>
      <c r="CR354" s="136"/>
      <c r="CS354" s="136"/>
      <c r="CT354" s="136"/>
      <c r="CU354" s="136"/>
      <c r="CV354" s="136"/>
      <c r="CW354" s="136"/>
      <c r="CX354" s="136"/>
      <c r="CY354" s="136"/>
      <c r="CZ354" s="136"/>
    </row>
    <row r="355" spans="1:104" s="129" customFormat="1" ht="12.95" customHeight="1" x14ac:dyDescent="0.2">
      <c r="A355" s="206" t="s">
        <v>550</v>
      </c>
      <c r="B355" s="207" t="s">
        <v>646</v>
      </c>
      <c r="C355" s="208">
        <v>49416.671000000002</v>
      </c>
      <c r="D355" s="208"/>
      <c r="E355" s="129">
        <f>(C355-C$7)/C$8</f>
        <v>39580.438086354159</v>
      </c>
      <c r="F355" s="199">
        <f>ROUND(2*E355,0)/2</f>
        <v>39580.5</v>
      </c>
      <c r="G355" s="130">
        <f>C355-(C$7+F355*C$8)</f>
        <v>-1.46949499976472E-2</v>
      </c>
      <c r="I355" s="129">
        <f>G355</f>
        <v>-1.46949499976472E-2</v>
      </c>
      <c r="O355" s="199"/>
      <c r="P355" s="199">
        <f>+D$11+D$12*F355+D$13*F355^2</f>
        <v>-1.7511784429093024E-2</v>
      </c>
      <c r="Q355" s="201">
        <f>+C355-15018.5</f>
        <v>34398.171000000002</v>
      </c>
      <c r="S355" s="131">
        <v>0.1</v>
      </c>
      <c r="U355" s="202">
        <f>+$C355-15018.5</f>
        <v>34398.171000000002</v>
      </c>
      <c r="Z355" s="24">
        <f>$F355</f>
        <v>39580.5</v>
      </c>
      <c r="AA355" s="136">
        <f>AB$3+AB$4*Z355+AB$5*Z355^2+AH355</f>
        <v>-1.9641666183179574E-2</v>
      </c>
      <c r="AB355" s="136">
        <f>+$G355-AH355</f>
        <v>-1.2565068243560649E-2</v>
      </c>
      <c r="AC355" s="136">
        <f>IF(S355&gt;0,G355-AA355,-9999)</f>
        <v>4.9467161855323745E-3</v>
      </c>
      <c r="AD355" s="136"/>
      <c r="AE355" s="136">
        <f>+(G355-AA355)^2*$S355</f>
        <v>2.4470001020207965E-6</v>
      </c>
      <c r="AF355" s="24"/>
      <c r="AG355" s="203"/>
      <c r="AH355" s="24">
        <f>$AB$6*($AB$11/AI355*AJ355+$AB$12)</f>
        <v>-2.1298817540865498E-3</v>
      </c>
      <c r="AI355" s="24">
        <f>1+$AB$7*COS(AL355)</f>
        <v>0.75725757690740492</v>
      </c>
      <c r="AJ355" s="24">
        <f>SIN(AL355+RADIANS($AB$9))</f>
        <v>-3.8410345750528457E-2</v>
      </c>
      <c r="AK355" s="24">
        <f>$AB$7*SIN(AL355)</f>
        <v>-0.17628419109816837</v>
      </c>
      <c r="AL355" s="24">
        <f>2*ATAN(AM355)</f>
        <v>-2.51348582274511</v>
      </c>
      <c r="AM355" s="24">
        <f>SQRT((1+$AB$7)/(1-$AB$7))*TAN(AN355/2)</f>
        <v>-3.0787923733351401</v>
      </c>
      <c r="AN355" s="136">
        <f>$AU355+$AB$7*SIN(AO355)</f>
        <v>3.9750113644182279</v>
      </c>
      <c r="AO355" s="136">
        <f>$AU355+$AB$7*SIN(AP355)</f>
        <v>3.9750272729024649</v>
      </c>
      <c r="AP355" s="136">
        <f>$AU355+$AB$7*SIN(AQ355)</f>
        <v>3.9749484047794326</v>
      </c>
      <c r="AQ355" s="136">
        <f>$AU355+$AB$7*SIN(AR355)</f>
        <v>3.9753394696967699</v>
      </c>
      <c r="AR355" s="136">
        <f>$AU355+$AB$7*SIN(AS355)</f>
        <v>3.9734020363570379</v>
      </c>
      <c r="AS355" s="136">
        <f>$AU355+$AB$7*SIN(AT355)</f>
        <v>3.9830414895131052</v>
      </c>
      <c r="AT355" s="136">
        <f>$AU355+$AB$7*SIN(AU355)</f>
        <v>3.9360419846958443</v>
      </c>
      <c r="AU355" s="136">
        <f>RADIANS($AB$9)+$AB$18*(F355-AB$15)</f>
        <v>4.1970848510177978</v>
      </c>
      <c r="AV355" s="136"/>
      <c r="AW355" s="24">
        <f t="shared" si="225"/>
        <v>39580.5</v>
      </c>
      <c r="AX355" s="136">
        <f t="shared" si="226"/>
        <v>-1.9641774060479279E-2</v>
      </c>
      <c r="AY355" s="136">
        <f t="shared" si="227"/>
        <v>4.9468240628320788E-3</v>
      </c>
      <c r="AZ355" s="136">
        <f t="shared" si="237"/>
        <v>4.9468240628320788E-3</v>
      </c>
      <c r="BA355" s="136"/>
      <c r="BB355" s="136">
        <f t="shared" si="228"/>
        <v>3.8579928824291667E-5</v>
      </c>
      <c r="BC355" s="24"/>
      <c r="BD355" s="203"/>
      <c r="BE355" s="24">
        <f t="shared" si="229"/>
        <v>-2.1299896313862559E-3</v>
      </c>
      <c r="BF355" s="24">
        <f t="shared" si="230"/>
        <v>0.75725917489599537</v>
      </c>
      <c r="BG355" s="24">
        <f t="shared" si="231"/>
        <v>-3.8419403846444745E-2</v>
      </c>
      <c r="BH355" s="24">
        <f t="shared" si="232"/>
        <v>-0.17628639149925054</v>
      </c>
      <c r="BI355" s="24">
        <f t="shared" si="233"/>
        <v>-2.5134767579582595</v>
      </c>
      <c r="BJ355" s="24">
        <f t="shared" si="234"/>
        <v>-3.0787448792172474</v>
      </c>
      <c r="BK355" s="136">
        <f t="shared" si="238"/>
        <v>3.9750227835795133</v>
      </c>
      <c r="BL355" s="136">
        <f t="shared" si="238"/>
        <v>3.9749706604158819</v>
      </c>
      <c r="BM355" s="136">
        <f t="shared" si="238"/>
        <v>3.9752290988178678</v>
      </c>
      <c r="BN355" s="136">
        <f t="shared" si="238"/>
        <v>3.9739484234729328</v>
      </c>
      <c r="BO355" s="136">
        <f t="shared" si="238"/>
        <v>3.9803125549096996</v>
      </c>
      <c r="BP355" s="136">
        <f t="shared" si="238"/>
        <v>3.9491116810322242</v>
      </c>
      <c r="BQ355" s="136">
        <f t="shared" si="238"/>
        <v>4.1145914736093667</v>
      </c>
      <c r="BR355" s="136">
        <f t="shared" si="236"/>
        <v>3.4201593954891525</v>
      </c>
      <c r="BS355" s="136"/>
      <c r="BT355" s="136"/>
      <c r="BU355" s="136"/>
      <c r="BV355" s="136"/>
      <c r="BW355" s="136"/>
      <c r="BX355" s="136"/>
      <c r="BY355" s="136"/>
      <c r="BZ355" s="136"/>
      <c r="CA355" s="136"/>
      <c r="CB355" s="136"/>
      <c r="CC355" s="136"/>
      <c r="CD355" s="136"/>
      <c r="CE355" s="136"/>
      <c r="CF355" s="136"/>
      <c r="CG355" s="136"/>
      <c r="CH355" s="136"/>
      <c r="CI355" s="136"/>
      <c r="CK355" s="136"/>
      <c r="CL355" s="136"/>
      <c r="CM355" s="136"/>
      <c r="CN355" s="136"/>
      <c r="CO355" s="136"/>
      <c r="CP355" s="136"/>
      <c r="CQ355" s="136"/>
      <c r="CR355" s="136"/>
      <c r="CS355" s="136"/>
      <c r="CT355" s="136"/>
      <c r="CU355" s="136"/>
      <c r="CV355" s="136"/>
      <c r="CW355" s="136"/>
      <c r="CX355" s="136"/>
      <c r="CY355" s="136"/>
      <c r="CZ355" s="136"/>
    </row>
    <row r="356" spans="1:104" s="129" customFormat="1" ht="12.95" customHeight="1" x14ac:dyDescent="0.2">
      <c r="A356" s="206" t="s">
        <v>550</v>
      </c>
      <c r="B356" s="207" t="s">
        <v>646</v>
      </c>
      <c r="C356" s="208">
        <v>49472.442999999999</v>
      </c>
      <c r="D356" s="208"/>
      <c r="E356" s="129">
        <f>(C356-C$7)/C$8</f>
        <v>39815.420026214917</v>
      </c>
      <c r="F356" s="199">
        <f>ROUND(2*E356,0)/2</f>
        <v>39815.5</v>
      </c>
      <c r="G356" s="130">
        <f>C356-(C$7+F356*C$8)</f>
        <v>-1.8981449997227173E-2</v>
      </c>
      <c r="I356" s="129">
        <f>G356</f>
        <v>-1.8981449997227173E-2</v>
      </c>
      <c r="O356" s="199"/>
      <c r="P356" s="199">
        <f>+D$11+D$12*F356+D$13*F356^2</f>
        <v>-1.7558137709093025E-2</v>
      </c>
      <c r="Q356" s="201">
        <f>+C356-15018.5</f>
        <v>34453.942999999999</v>
      </c>
      <c r="S356" s="131">
        <v>0.1</v>
      </c>
      <c r="U356" s="202">
        <f>+$C356-15018.5</f>
        <v>34453.942999999999</v>
      </c>
      <c r="Z356" s="24">
        <f>$F356</f>
        <v>39815.5</v>
      </c>
      <c r="AA356" s="136">
        <f>AB$3+AB$4*Z356+AB$5*Z356^2+AH356</f>
        <v>-1.9922864493084599E-2</v>
      </c>
      <c r="AB356" s="136">
        <f>+$G356-AH356</f>
        <v>-1.6616723213235599E-2</v>
      </c>
      <c r="AC356" s="136">
        <f>IF(S356&gt;0,G356-AA356,-9999)</f>
        <v>9.4141449585742609E-4</v>
      </c>
      <c r="AD356" s="136"/>
      <c r="AE356" s="136">
        <f>+(G356-AA356)^2*$S356</f>
        <v>8.8626125301049174E-8</v>
      </c>
      <c r="AF356" s="24"/>
      <c r="AG356" s="203"/>
      <c r="AH356" s="24">
        <f>$AB$6*($AB$11/AI356*AJ356+$AB$12)</f>
        <v>-2.3647267839915736E-3</v>
      </c>
      <c r="AI356" s="24">
        <f>1+$AB$7*COS(AL356)</f>
        <v>0.76080213167099786</v>
      </c>
      <c r="AJ356" s="24">
        <f>SIN(AL356+RADIANS($AB$9))</f>
        <v>-5.8224267858117892E-2</v>
      </c>
      <c r="AK356" s="24">
        <f>$AB$7*SIN(AL356)</f>
        <v>-0.1810645735279581</v>
      </c>
      <c r="AL356" s="24">
        <f>2*ATAN(AM356)</f>
        <v>-2.4936484040942628</v>
      </c>
      <c r="AM356" s="24">
        <f>SQRT((1+$AB$7)/(1-$AB$7))*TAN(AN356/2)</f>
        <v>-2.9779313414158564</v>
      </c>
      <c r="AN356" s="136">
        <f>$AU356+$AB$7*SIN(AO356)</f>
        <v>3.9999430882698066</v>
      </c>
      <c r="AO356" s="136">
        <f>$AU356+$AB$7*SIN(AP356)</f>
        <v>3.9999566208860018</v>
      </c>
      <c r="AP356" s="136">
        <f>$AU356+$AB$7*SIN(AQ356)</f>
        <v>3.9998876159234551</v>
      </c>
      <c r="AQ356" s="136">
        <f>$AU356+$AB$7*SIN(AR356)</f>
        <v>4.0002395408401066</v>
      </c>
      <c r="AR356" s="136">
        <f>$AU356+$AB$7*SIN(AS356)</f>
        <v>3.9984462216758381</v>
      </c>
      <c r="AS356" s="136">
        <f>$AU356+$AB$7*SIN(AT356)</f>
        <v>4.0076237901374059</v>
      </c>
      <c r="AT356" s="136">
        <f>$AU356+$AB$7*SIN(AU356)</f>
        <v>3.9616307224136689</v>
      </c>
      <c r="AU356" s="136">
        <f>RADIANS($AB$9)+$AB$18*(F356-AB$15)</f>
        <v>4.2269753303042279</v>
      </c>
      <c r="AV356" s="136"/>
      <c r="AW356" s="24">
        <f t="shared" si="225"/>
        <v>39815.5</v>
      </c>
      <c r="AX356" s="136">
        <f t="shared" si="226"/>
        <v>-1.9922948352239213E-2</v>
      </c>
      <c r="AY356" s="136">
        <f t="shared" si="227"/>
        <v>9.4149835501203955E-4</v>
      </c>
      <c r="AZ356" s="136">
        <f t="shared" si="237"/>
        <v>9.4149835501203955E-4</v>
      </c>
      <c r="BA356" s="136"/>
      <c r="BB356" s="136">
        <f t="shared" si="228"/>
        <v>3.969238710459912E-5</v>
      </c>
      <c r="BC356" s="24"/>
      <c r="BD356" s="203"/>
      <c r="BE356" s="24">
        <f t="shared" si="229"/>
        <v>-2.3648106431461871E-3</v>
      </c>
      <c r="BF356" s="24">
        <f t="shared" si="230"/>
        <v>0.76080342118188726</v>
      </c>
      <c r="BG356" s="24">
        <f t="shared" si="231"/>
        <v>-5.82313775699876E-2</v>
      </c>
      <c r="BH356" s="24">
        <f t="shared" si="232"/>
        <v>-0.18106627704161365</v>
      </c>
      <c r="BI356" s="24">
        <f t="shared" si="233"/>
        <v>-2.4936412822989924</v>
      </c>
      <c r="BJ356" s="24">
        <f t="shared" si="234"/>
        <v>-2.9778962025832767</v>
      </c>
      <c r="BK356" s="136">
        <f t="shared" si="238"/>
        <v>3.9999520179949646</v>
      </c>
      <c r="BL356" s="136">
        <f t="shared" si="238"/>
        <v>3.9999110861784239</v>
      </c>
      <c r="BM356" s="136">
        <f t="shared" si="238"/>
        <v>4.0001198265777838</v>
      </c>
      <c r="BN356" s="136">
        <f t="shared" si="238"/>
        <v>3.9990558377140992</v>
      </c>
      <c r="BO356" s="136">
        <f t="shared" si="238"/>
        <v>4.0044929608500306</v>
      </c>
      <c r="BP356" s="136">
        <f t="shared" si="238"/>
        <v>3.9770567129467778</v>
      </c>
      <c r="BQ356" s="136">
        <f t="shared" si="238"/>
        <v>4.1262128625150005</v>
      </c>
      <c r="BR356" s="136">
        <f t="shared" si="236"/>
        <v>3.4841265828926229</v>
      </c>
      <c r="BS356" s="136"/>
      <c r="BT356" s="136"/>
      <c r="BU356" s="136"/>
      <c r="BV356" s="136"/>
      <c r="BW356" s="136"/>
      <c r="BX356" s="136"/>
      <c r="BY356" s="136"/>
      <c r="BZ356" s="136"/>
      <c r="CA356" s="136"/>
      <c r="CB356" s="136"/>
      <c r="CC356" s="136"/>
      <c r="CD356" s="136"/>
      <c r="CE356" s="136"/>
      <c r="CF356" s="136"/>
      <c r="CG356" s="136"/>
      <c r="CH356" s="136"/>
      <c r="CI356" s="136"/>
      <c r="CK356" s="136"/>
      <c r="CL356" s="136"/>
      <c r="CM356" s="136"/>
      <c r="CN356" s="136"/>
      <c r="CO356" s="136"/>
      <c r="CP356" s="136"/>
      <c r="CQ356" s="136"/>
      <c r="CR356" s="136"/>
      <c r="CS356" s="136"/>
      <c r="CT356" s="136"/>
      <c r="CU356" s="136"/>
      <c r="CV356" s="136"/>
      <c r="CW356" s="136"/>
      <c r="CX356" s="136"/>
      <c r="CY356" s="136"/>
      <c r="CZ356" s="136"/>
    </row>
    <row r="357" spans="1:104" s="129" customFormat="1" ht="12.95" customHeight="1" x14ac:dyDescent="0.2">
      <c r="A357" s="206" t="s">
        <v>550</v>
      </c>
      <c r="B357" s="207" t="s">
        <v>646</v>
      </c>
      <c r="C357" s="208">
        <v>49473.402999999998</v>
      </c>
      <c r="D357" s="208"/>
      <c r="E357" s="129">
        <f>(C357-C$7)/C$8</f>
        <v>39819.464755868968</v>
      </c>
      <c r="F357" s="199">
        <f>ROUND(2*E357,0)/2</f>
        <v>39819.5</v>
      </c>
      <c r="G357" s="130">
        <f>C357-(C$7+F357*C$8)</f>
        <v>-8.365049994608853E-3</v>
      </c>
      <c r="I357" s="129">
        <f>G357</f>
        <v>-8.365049994608853E-3</v>
      </c>
      <c r="O357" s="199"/>
      <c r="P357" s="199">
        <f>+D$11+D$12*F357+D$13*F357^2</f>
        <v>-1.7558915229093024E-2</v>
      </c>
      <c r="Q357" s="201">
        <f>+C357-15018.5</f>
        <v>34454.902999999998</v>
      </c>
      <c r="S357" s="131">
        <v>0.1</v>
      </c>
      <c r="U357" s="202">
        <f>+$C357-15018.5</f>
        <v>34454.902999999998</v>
      </c>
      <c r="Z357" s="24">
        <f>$F357</f>
        <v>39819.5</v>
      </c>
      <c r="AA357" s="136">
        <f>AB$3+AB$4*Z357+AB$5*Z357^2+AH357</f>
        <v>-1.9927636583096889E-2</v>
      </c>
      <c r="AB357" s="136">
        <f>+$G357-AH357</f>
        <v>-5.9963286406049879E-3</v>
      </c>
      <c r="AC357" s="136">
        <f>IF(S357&gt;0,G357-AA357,-9999)</f>
        <v>1.1562586588488036E-2</v>
      </c>
      <c r="AD357" s="136"/>
      <c r="AE357" s="136">
        <f>+(G357-AA357)^2*$S357</f>
        <v>1.3369340861628338E-5</v>
      </c>
      <c r="AF357" s="24"/>
      <c r="AG357" s="203"/>
      <c r="AH357" s="24">
        <f>$AB$6*($AB$11/AI357*AJ357+$AB$12)</f>
        <v>-2.3687213540038656E-3</v>
      </c>
      <c r="AI357" s="24">
        <f>1+$AB$7*COS(AL357)</f>
        <v>0.76086357571438801</v>
      </c>
      <c r="AJ357" s="24">
        <f>SIN(AL357+RADIANS($AB$9))</f>
        <v>-5.8562961696288093E-2</v>
      </c>
      <c r="AK357" s="24">
        <f>$AB$7*SIN(AL357)</f>
        <v>-0.18114571642711227</v>
      </c>
      <c r="AL357" s="24">
        <f>2*ATAN(AM357)</f>
        <v>-2.4933091313319764</v>
      </c>
      <c r="AM357" s="24">
        <f>SQRT((1+$AB$7)/(1-$AB$7))*TAN(AN357/2)</f>
        <v>-2.9762582020676405</v>
      </c>
      <c r="AN357" s="136">
        <f>$AU357+$AB$7*SIN(AO357)</f>
        <v>4.0003684715685157</v>
      </c>
      <c r="AO357" s="136">
        <f>$AU357+$AB$7*SIN(AP357)</f>
        <v>4.0003819656494022</v>
      </c>
      <c r="AP357" s="136">
        <f>$AU357+$AB$7*SIN(AQ357)</f>
        <v>4.0003131232741262</v>
      </c>
      <c r="AQ357" s="136">
        <f>$AU357+$AB$7*SIN(AR357)</f>
        <v>4.0006643919736948</v>
      </c>
      <c r="AR357" s="136">
        <f>$AU357+$AB$7*SIN(AS357)</f>
        <v>3.9988735342564672</v>
      </c>
      <c r="AS357" s="136">
        <f>$AU357+$AB$7*SIN(AT357)</f>
        <v>4.0080430281008788</v>
      </c>
      <c r="AT357" s="136">
        <f>$AU357+$AB$7*SIN(AU357)</f>
        <v>3.9620683166018629</v>
      </c>
      <c r="AU357" s="136">
        <f>RADIANS($AB$9)+$AB$18*(F357-AB$15)</f>
        <v>4.2274841044197409</v>
      </c>
      <c r="AV357" s="136"/>
      <c r="AW357" s="24">
        <f t="shared" si="225"/>
        <v>39819.5</v>
      </c>
      <c r="AX357" s="136">
        <f t="shared" si="226"/>
        <v>-1.9927720072149439E-2</v>
      </c>
      <c r="AY357" s="136">
        <f t="shared" si="227"/>
        <v>1.1562670077540586E-2</v>
      </c>
      <c r="AZ357" s="136">
        <f t="shared" si="237"/>
        <v>1.1562670077540586E-2</v>
      </c>
      <c r="BA357" s="136"/>
      <c r="BB357" s="136">
        <f t="shared" si="228"/>
        <v>3.9711402727394767E-5</v>
      </c>
      <c r="BC357" s="24"/>
      <c r="BD357" s="203"/>
      <c r="BE357" s="24">
        <f t="shared" si="229"/>
        <v>-2.3688048430564137E-3</v>
      </c>
      <c r="BF357" s="24">
        <f t="shared" si="230"/>
        <v>0.7608648603509276</v>
      </c>
      <c r="BG357" s="24">
        <f t="shared" si="231"/>
        <v>-5.8570041220414641E-2</v>
      </c>
      <c r="BH357" s="24">
        <f t="shared" si="232"/>
        <v>-0.18114741230560993</v>
      </c>
      <c r="BI357" s="24">
        <f t="shared" si="233"/>
        <v>-2.4933020396350178</v>
      </c>
      <c r="BJ357" s="24">
        <f t="shared" si="234"/>
        <v>-2.9762232470619514</v>
      </c>
      <c r="BK357" s="136">
        <f t="shared" si="238"/>
        <v>4.0003773628365931</v>
      </c>
      <c r="BL357" s="136">
        <f t="shared" si="238"/>
        <v>4.0003366046985249</v>
      </c>
      <c r="BM357" s="136">
        <f t="shared" si="238"/>
        <v>4.0005445617708251</v>
      </c>
      <c r="BN357" s="136">
        <f t="shared" si="238"/>
        <v>3.9994840423527229</v>
      </c>
      <c r="BO357" s="136">
        <f t="shared" si="238"/>
        <v>4.0049060869354793</v>
      </c>
      <c r="BP357" s="136">
        <f t="shared" si="238"/>
        <v>3.9775321074086141</v>
      </c>
      <c r="BQ357" s="136">
        <f t="shared" si="238"/>
        <v>4.1264140311423612</v>
      </c>
      <c r="BR357" s="136">
        <f t="shared" si="236"/>
        <v>3.4852153860824693</v>
      </c>
      <c r="BS357" s="136"/>
      <c r="BT357" s="136"/>
      <c r="BU357" s="136"/>
      <c r="BV357" s="136"/>
      <c r="BW357" s="136"/>
      <c r="BX357" s="136"/>
      <c r="BY357" s="136"/>
      <c r="BZ357" s="136"/>
      <c r="CA357" s="136"/>
      <c r="CB357" s="136"/>
      <c r="CC357" s="136"/>
      <c r="CD357" s="136"/>
      <c r="CE357" s="136"/>
      <c r="CF357" s="136"/>
      <c r="CG357" s="136"/>
      <c r="CH357" s="136"/>
      <c r="CI357" s="136"/>
      <c r="CK357" s="136"/>
      <c r="CL357" s="136"/>
      <c r="CM357" s="136"/>
      <c r="CN357" s="136"/>
      <c r="CO357" s="136"/>
      <c r="CP357" s="136"/>
      <c r="CQ357" s="136"/>
      <c r="CR357" s="136"/>
      <c r="CS357" s="136"/>
      <c r="CT357" s="136"/>
      <c r="CU357" s="136"/>
      <c r="CV357" s="136"/>
      <c r="CW357" s="136"/>
      <c r="CX357" s="136"/>
      <c r="CY357" s="136"/>
      <c r="CZ357" s="136"/>
    </row>
    <row r="358" spans="1:104" s="129" customFormat="1" ht="12.95" customHeight="1" x14ac:dyDescent="0.2">
      <c r="A358" s="206" t="s">
        <v>550</v>
      </c>
      <c r="B358" s="207"/>
      <c r="C358" s="208">
        <v>49484.434000000001</v>
      </c>
      <c r="D358" s="208"/>
      <c r="E358" s="129">
        <f>(C358-C$7)/C$8</f>
        <v>39865.941227550189</v>
      </c>
      <c r="F358" s="199">
        <f>ROUND(2*E358,0)/2</f>
        <v>39866</v>
      </c>
      <c r="G358" s="130">
        <f>C358-(C$7+F358*C$8)</f>
        <v>-1.3949399995908607E-2</v>
      </c>
      <c r="I358" s="129">
        <f>G358</f>
        <v>-1.3949399995908607E-2</v>
      </c>
      <c r="O358" s="199"/>
      <c r="P358" s="199">
        <f>+D$11+D$12*F358+D$13*F358^2</f>
        <v>-1.7567925720093028E-2</v>
      </c>
      <c r="Q358" s="201">
        <f>+C358-15018.5</f>
        <v>34465.934000000001</v>
      </c>
      <c r="S358" s="131">
        <v>0.1</v>
      </c>
      <c r="U358" s="202">
        <f>+$C358-15018.5</f>
        <v>34465.934000000001</v>
      </c>
      <c r="Z358" s="24">
        <f>$F358</f>
        <v>39866</v>
      </c>
      <c r="AA358" s="136">
        <f>AB$3+AB$4*Z358+AB$5*Z358^2+AH358</f>
        <v>-1.9983075998279302E-2</v>
      </c>
      <c r="AB358" s="136">
        <f>+$G358-AH358</f>
        <v>-1.1534249717722335E-2</v>
      </c>
      <c r="AC358" s="136">
        <f>IF(S358&gt;0,G358-AA358,-9999)</f>
        <v>6.0336760023706956E-3</v>
      </c>
      <c r="AD358" s="136"/>
      <c r="AE358" s="136">
        <f>+(G358-AA358)^2*$S358</f>
        <v>3.6405246101584022E-6</v>
      </c>
      <c r="AF358" s="24"/>
      <c r="AG358" s="203"/>
      <c r="AH358" s="24">
        <f>$AB$6*($AB$11/AI358*AJ358+$AB$12)</f>
        <v>-2.4151502781862722E-3</v>
      </c>
      <c r="AI358" s="24">
        <f>1+$AB$7*COS(AL358)</f>
        <v>0.76158061491438356</v>
      </c>
      <c r="AJ358" s="24">
        <f>SIN(AL358+RADIANS($AB$9))</f>
        <v>-6.2503796440796386E-2</v>
      </c>
      <c r="AK358" s="24">
        <f>$AB$7*SIN(AL358)</f>
        <v>-0.18208843130577118</v>
      </c>
      <c r="AL358" s="24">
        <f>2*ATAN(AM358)</f>
        <v>-2.4893610539109647</v>
      </c>
      <c r="AM358" s="24">
        <f>SQRT((1+$AB$7)/(1-$AB$7))*TAN(AN358/2)</f>
        <v>-2.9569115469037026</v>
      </c>
      <c r="AN358" s="136">
        <f>$AU358+$AB$7*SIN(AO358)</f>
        <v>4.0053160783948778</v>
      </c>
      <c r="AO358" s="136">
        <f>$AU358+$AB$7*SIN(AP358)</f>
        <v>4.0053291292377375</v>
      </c>
      <c r="AP358" s="136">
        <f>$AU358+$AB$7*SIN(AQ358)</f>
        <v>4.0052621633810759</v>
      </c>
      <c r="AQ358" s="136">
        <f>$AU358+$AB$7*SIN(AR358)</f>
        <v>4.0056058310097633</v>
      </c>
      <c r="AR358" s="136">
        <f>$AU358+$AB$7*SIN(AS358)</f>
        <v>4.0038435971515307</v>
      </c>
      <c r="AS358" s="136">
        <f>$AU358+$AB$7*SIN(AT358)</f>
        <v>4.0129187308029488</v>
      </c>
      <c r="AT358" s="136">
        <f>$AU358+$AB$7*SIN(AU358)</f>
        <v>3.9671603954441297</v>
      </c>
      <c r="AU358" s="136">
        <f>RADIANS($AB$9)+$AB$18*(F358-AB$15)</f>
        <v>4.2333986035125877</v>
      </c>
      <c r="AV358" s="136"/>
      <c r="AW358" s="24">
        <f t="shared" si="225"/>
        <v>39866</v>
      </c>
      <c r="AX358" s="136">
        <f t="shared" si="226"/>
        <v>-1.9983155275565687E-2</v>
      </c>
      <c r="AY358" s="136">
        <f t="shared" si="227"/>
        <v>6.0337552796570805E-3</v>
      </c>
      <c r="AZ358" s="136">
        <f t="shared" si="237"/>
        <v>6.0337552796570805E-3</v>
      </c>
      <c r="BA358" s="136"/>
      <c r="BB358" s="136">
        <f t="shared" si="228"/>
        <v>3.993264947673688E-5</v>
      </c>
      <c r="BC358" s="24"/>
      <c r="BD358" s="203"/>
      <c r="BE358" s="24">
        <f t="shared" si="229"/>
        <v>-2.4152295554726584E-3</v>
      </c>
      <c r="BF358" s="24">
        <f t="shared" si="230"/>
        <v>0.76158184379709892</v>
      </c>
      <c r="BG358" s="24">
        <f t="shared" si="231"/>
        <v>-6.2510532037485564E-2</v>
      </c>
      <c r="BH358" s="24">
        <f t="shared" si="232"/>
        <v>-0.18209004034490486</v>
      </c>
      <c r="BI358" s="24">
        <f t="shared" si="233"/>
        <v>-2.4893543051171121</v>
      </c>
      <c r="BJ358" s="24">
        <f t="shared" si="234"/>
        <v>-2.9568786693827902</v>
      </c>
      <c r="BK358" s="136">
        <f t="shared" si="238"/>
        <v>4.005324531779455</v>
      </c>
      <c r="BL358" s="136">
        <f t="shared" si="238"/>
        <v>4.0052857530389749</v>
      </c>
      <c r="BM358" s="136">
        <f t="shared" si="238"/>
        <v>4.0054847535149971</v>
      </c>
      <c r="BN358" s="136">
        <f t="shared" si="238"/>
        <v>4.0044640355025374</v>
      </c>
      <c r="BO358" s="136">
        <f t="shared" si="238"/>
        <v>4.009712519884137</v>
      </c>
      <c r="BP358" s="136">
        <f t="shared" si="238"/>
        <v>3.9830578414524598</v>
      </c>
      <c r="BQ358" s="136">
        <f t="shared" si="238"/>
        <v>4.1287615036506393</v>
      </c>
      <c r="BR358" s="136">
        <f t="shared" si="236"/>
        <v>3.4978727231644324</v>
      </c>
      <c r="BS358" s="136"/>
      <c r="BT358" s="136"/>
      <c r="BU358" s="136"/>
      <c r="BV358" s="136"/>
      <c r="BW358" s="136"/>
      <c r="BX358" s="136"/>
      <c r="BY358" s="136"/>
      <c r="BZ358" s="136"/>
      <c r="CA358" s="136"/>
      <c r="CB358" s="136"/>
      <c r="CC358" s="136"/>
      <c r="CD358" s="136"/>
      <c r="CE358" s="136"/>
      <c r="CF358" s="136"/>
      <c r="CG358" s="136"/>
      <c r="CH358" s="136"/>
      <c r="CI358" s="136"/>
      <c r="CK358" s="136"/>
      <c r="CL358" s="136"/>
      <c r="CM358" s="136"/>
      <c r="CN358" s="136"/>
      <c r="CO358" s="136"/>
      <c r="CP358" s="136"/>
      <c r="CQ358" s="136"/>
      <c r="CR358" s="136"/>
      <c r="CS358" s="136"/>
      <c r="CT358" s="136"/>
      <c r="CU358" s="136"/>
      <c r="CV358" s="136"/>
      <c r="CW358" s="136"/>
      <c r="CX358" s="136"/>
      <c r="CY358" s="136"/>
      <c r="CZ358" s="136"/>
    </row>
    <row r="359" spans="1:104" s="129" customFormat="1" ht="12.95" customHeight="1" x14ac:dyDescent="0.2">
      <c r="A359" s="206" t="s">
        <v>551</v>
      </c>
      <c r="B359" s="207" t="s">
        <v>646</v>
      </c>
      <c r="C359" s="208">
        <v>49520.396000000001</v>
      </c>
      <c r="D359" s="208"/>
      <c r="E359" s="129">
        <f>(C359-C$7)/C$8</f>
        <v>40017.458485695366</v>
      </c>
      <c r="F359" s="199">
        <f>ROUND(2*E359,0)/2</f>
        <v>40017.5</v>
      </c>
      <c r="G359" s="130">
        <f>C359-(C$7+F359*C$8)</f>
        <v>-9.853249997831881E-3</v>
      </c>
      <c r="I359" s="129">
        <f>G359</f>
        <v>-9.853249997831881E-3</v>
      </c>
      <c r="O359" s="199"/>
      <c r="P359" s="199">
        <f>+D$11+D$12*F359+D$13*F359^2</f>
        <v>-1.7596922517093029E-2</v>
      </c>
      <c r="Q359" s="201">
        <f>+C359-15018.5</f>
        <v>34501.896000000001</v>
      </c>
      <c r="S359" s="131">
        <v>0.1</v>
      </c>
      <c r="U359" s="202">
        <f>+$C359-15018.5</f>
        <v>34501.896000000001</v>
      </c>
      <c r="Z359" s="24">
        <f>$F359</f>
        <v>40017.5</v>
      </c>
      <c r="AA359" s="136">
        <f>AB$3+AB$4*Z359+AB$5*Z359^2+AH359</f>
        <v>-2.0163229630560473E-2</v>
      </c>
      <c r="AB359" s="136">
        <f>+$G359-AH359</f>
        <v>-7.2869428843644387E-3</v>
      </c>
      <c r="AC359" s="136">
        <f>IF(S359&gt;0,G359-AA359,-9999)</f>
        <v>1.0309979632728592E-2</v>
      </c>
      <c r="AD359" s="136"/>
      <c r="AE359" s="136">
        <f>+(G359-AA359)^2*$S359</f>
        <v>1.0629568002727841E-5</v>
      </c>
      <c r="AF359" s="24"/>
      <c r="AG359" s="203"/>
      <c r="AH359" s="24">
        <f>$AB$6*($AB$11/AI359*AJ359+$AB$12)</f>
        <v>-2.5663071134674428E-3</v>
      </c>
      <c r="AI359" s="24">
        <f>1+$AB$7*COS(AL359)</f>
        <v>0.76395214087663932</v>
      </c>
      <c r="AJ359" s="24">
        <f>SIN(AL359+RADIANS($AB$9))</f>
        <v>-7.5388165238788551E-2</v>
      </c>
      <c r="AK359" s="24">
        <f>$AB$7*SIN(AL359)</f>
        <v>-0.18515239183785356</v>
      </c>
      <c r="AL359" s="24">
        <f>2*ATAN(AM359)</f>
        <v>-2.4764458612195983</v>
      </c>
      <c r="AM359" s="24">
        <f>SQRT((1+$AB$7)/(1-$AB$7))*TAN(AN359/2)</f>
        <v>-2.8951711279690207</v>
      </c>
      <c r="AN359" s="136">
        <f>$AU359+$AB$7*SIN(AO359)</f>
        <v>4.021468300291704</v>
      </c>
      <c r="AO359" s="136">
        <f>$AU359+$AB$7*SIN(AP359)</f>
        <v>4.0214799678430779</v>
      </c>
      <c r="AP359" s="136">
        <f>$AU359+$AB$7*SIN(AQ359)</f>
        <v>4.0214189382069918</v>
      </c>
      <c r="AQ359" s="136">
        <f>$AU359+$AB$7*SIN(AR359)</f>
        <v>4.0217382167002738</v>
      </c>
      <c r="AR359" s="136">
        <f>$AU359+$AB$7*SIN(AS359)</f>
        <v>4.0200692628562376</v>
      </c>
      <c r="AS359" s="136">
        <f>$AU359+$AB$7*SIN(AT359)</f>
        <v>4.028830945807325</v>
      </c>
      <c r="AT359" s="136">
        <f>$AU359+$AB$7*SIN(AU359)</f>
        <v>3.9838154669518144</v>
      </c>
      <c r="AU359" s="136">
        <f>RADIANS($AB$9)+$AB$18*(F359-AB$15)</f>
        <v>4.2526684231376688</v>
      </c>
      <c r="AV359" s="136"/>
      <c r="AW359" s="24">
        <f t="shared" si="225"/>
        <v>40017.5</v>
      </c>
      <c r="AX359" s="136">
        <f t="shared" si="226"/>
        <v>-2.0163296303523898E-2</v>
      </c>
      <c r="AY359" s="136">
        <f t="shared" si="227"/>
        <v>1.0310046305692017E-2</v>
      </c>
      <c r="AZ359" s="136">
        <f t="shared" si="237"/>
        <v>1.0310046305692017E-2</v>
      </c>
      <c r="BA359" s="136"/>
      <c r="BB359" s="136">
        <f t="shared" si="228"/>
        <v>4.065585178237005E-5</v>
      </c>
      <c r="BC359" s="24"/>
      <c r="BD359" s="203"/>
      <c r="BE359" s="24">
        <f t="shared" si="229"/>
        <v>-2.5663737864308682E-3</v>
      </c>
      <c r="BF359" s="24">
        <f t="shared" si="230"/>
        <v>0.76395319958252528</v>
      </c>
      <c r="BG359" s="24">
        <f t="shared" si="231"/>
        <v>-7.5393866969136636E-2</v>
      </c>
      <c r="BH359" s="24">
        <f t="shared" si="232"/>
        <v>-0.18515374155731459</v>
      </c>
      <c r="BI359" s="24">
        <f t="shared" si="233"/>
        <v>-2.4764401432160845</v>
      </c>
      <c r="BJ359" s="24">
        <f t="shared" si="234"/>
        <v>-2.8951443049912151</v>
      </c>
      <c r="BK359" s="136">
        <f t="shared" si="238"/>
        <v>4.0214754402990867</v>
      </c>
      <c r="BL359" s="136">
        <f t="shared" si="238"/>
        <v>4.0214426199645041</v>
      </c>
      <c r="BM359" s="136">
        <f t="shared" si="238"/>
        <v>4.0216143101869442</v>
      </c>
      <c r="BN359" s="136">
        <f t="shared" si="238"/>
        <v>4.0207165558478231</v>
      </c>
      <c r="BO359" s="136">
        <f t="shared" si="238"/>
        <v>4.0254216792676116</v>
      </c>
      <c r="BP359" s="136">
        <f t="shared" si="238"/>
        <v>4.0010511372278481</v>
      </c>
      <c r="BQ359" s="136">
        <f t="shared" si="238"/>
        <v>4.1365289659528388</v>
      </c>
      <c r="BR359" s="136">
        <f t="shared" si="236"/>
        <v>3.5391111439798619</v>
      </c>
      <c r="BS359" s="136"/>
      <c r="BT359" s="136"/>
      <c r="BU359" s="136"/>
      <c r="BV359" s="136"/>
      <c r="BW359" s="136"/>
      <c r="BX359" s="136"/>
      <c r="BY359" s="136"/>
      <c r="BZ359" s="136"/>
      <c r="CA359" s="136"/>
      <c r="CB359" s="136"/>
      <c r="CC359" s="136"/>
      <c r="CD359" s="136"/>
      <c r="CE359" s="136"/>
      <c r="CF359" s="136"/>
      <c r="CG359" s="136"/>
      <c r="CH359" s="136"/>
      <c r="CI359" s="136"/>
      <c r="CK359" s="136"/>
      <c r="CL359" s="136"/>
      <c r="CM359" s="136"/>
      <c r="CN359" s="136"/>
      <c r="CO359" s="136"/>
      <c r="CP359" s="136"/>
      <c r="CQ359" s="136"/>
      <c r="CR359" s="136"/>
      <c r="CS359" s="136"/>
      <c r="CT359" s="136"/>
      <c r="CU359" s="136"/>
      <c r="CV359" s="136"/>
      <c r="CW359" s="136"/>
      <c r="CX359" s="136"/>
      <c r="CY359" s="136"/>
      <c r="CZ359" s="136"/>
    </row>
    <row r="360" spans="1:104" s="129" customFormat="1" ht="12.95" customHeight="1" x14ac:dyDescent="0.2">
      <c r="A360" s="206" t="s">
        <v>552</v>
      </c>
      <c r="B360" s="207"/>
      <c r="C360" s="208">
        <v>49776.364999999998</v>
      </c>
      <c r="D360" s="208"/>
      <c r="E360" s="129">
        <f>(C360-C$7)/C$8</f>
        <v>41095.9224490501</v>
      </c>
      <c r="F360" s="199">
        <f>ROUND(2*E360,0)/2</f>
        <v>41096</v>
      </c>
      <c r="G360" s="130">
        <f>C360-(C$7+F360*C$8)</f>
        <v>-1.8406399998639245E-2</v>
      </c>
      <c r="I360" s="129">
        <f>G360</f>
        <v>-1.8406399998639245E-2</v>
      </c>
      <c r="O360" s="199"/>
      <c r="P360" s="199">
        <f>+D$11+D$12*F360+D$13*F360^2</f>
        <v>-1.7787426600093029E-2</v>
      </c>
      <c r="Q360" s="201">
        <f>+C360-15018.5</f>
        <v>34757.864999999998</v>
      </c>
      <c r="S360" s="131">
        <v>0.1</v>
      </c>
      <c r="U360" s="202">
        <f>+$C360-15018.5</f>
        <v>34757.864999999998</v>
      </c>
      <c r="Z360" s="24">
        <f>$F360</f>
        <v>41096</v>
      </c>
      <c r="AA360" s="136">
        <f>AB$3+AB$4*Z360+AB$5*Z360^2+AH360</f>
        <v>-2.1421946542216762E-2</v>
      </c>
      <c r="AB360" s="136">
        <f>+$G360-AH360</f>
        <v>-1.477188005651551E-2</v>
      </c>
      <c r="AC360" s="136">
        <f>IF(S360&gt;0,G360-AA360,-9999)</f>
        <v>3.0155465435775172E-3</v>
      </c>
      <c r="AD360" s="136"/>
      <c r="AE360" s="136">
        <f>+(G360-AA360)^2*$S360</f>
        <v>9.0935209564823114E-7</v>
      </c>
      <c r="AF360" s="24"/>
      <c r="AG360" s="203"/>
      <c r="AH360" s="24">
        <f>$AB$6*($AB$11/AI360*AJ360+$AB$12)</f>
        <v>-3.6345199421237342E-3</v>
      </c>
      <c r="AI360" s="24">
        <f>1+$AB$7*COS(AL360)</f>
        <v>0.78245979648633324</v>
      </c>
      <c r="AJ360" s="24">
        <f>SIN(AL360+RADIANS($AB$9))</f>
        <v>-0.16906437916649925</v>
      </c>
      <c r="AK360" s="24">
        <f>$AB$7*SIN(AL360)</f>
        <v>-0.20658233190481809</v>
      </c>
      <c r="AL360" s="24">
        <f>2*ATAN(AM360)</f>
        <v>-2.3820253136927478</v>
      </c>
      <c r="AM360" s="24">
        <f>SQRT((1+$AB$7)/(1-$AB$7))*TAN(AN360/2)</f>
        <v>-2.5052491117784519</v>
      </c>
      <c r="AN360" s="136">
        <f>$AU360+$AB$7*SIN(AO360)</f>
        <v>4.1379901842608406</v>
      </c>
      <c r="AO360" s="136">
        <f>$AU360+$AB$7*SIN(AP360)</f>
        <v>4.1379946497936482</v>
      </c>
      <c r="AP360" s="136">
        <f>$AU360+$AB$7*SIN(AQ360)</f>
        <v>4.1379672541179913</v>
      </c>
      <c r="AQ360" s="136">
        <f>$AU360+$AB$7*SIN(AR360)</f>
        <v>4.1381353426003598</v>
      </c>
      <c r="AR360" s="136">
        <f>$AU360+$AB$7*SIN(AS360)</f>
        <v>4.1371047082578398</v>
      </c>
      <c r="AS360" s="136">
        <f>$AU360+$AB$7*SIN(AT360)</f>
        <v>4.1434501074684498</v>
      </c>
      <c r="AT360" s="136">
        <f>$AU360+$AB$7*SIN(AU360)</f>
        <v>4.1053168588537723</v>
      </c>
      <c r="AU360" s="136">
        <f>RADIANS($AB$9)+$AB$18*(F360-AB$15)</f>
        <v>4.3898466440330495</v>
      </c>
      <c r="AV360" s="136"/>
      <c r="AW360" s="24">
        <f t="shared" si="225"/>
        <v>41096</v>
      </c>
      <c r="AX360" s="136">
        <f t="shared" si="226"/>
        <v>-2.14219619453082E-2</v>
      </c>
      <c r="AY360" s="136">
        <f t="shared" si="227"/>
        <v>3.015561946668955E-3</v>
      </c>
      <c r="AZ360" s="136">
        <f t="shared" si="237"/>
        <v>3.015561946668955E-3</v>
      </c>
      <c r="BA360" s="136"/>
      <c r="BB360" s="136">
        <f t="shared" si="228"/>
        <v>4.5890045358623266E-5</v>
      </c>
      <c r="BC360" s="24"/>
      <c r="BD360" s="203"/>
      <c r="BE360" s="24">
        <f t="shared" si="229"/>
        <v>-3.6345353452151698E-3</v>
      </c>
      <c r="BF360" s="24">
        <f t="shared" si="230"/>
        <v>0.78246008725449201</v>
      </c>
      <c r="BG360" s="24">
        <f t="shared" si="231"/>
        <v>-0.16906576642118076</v>
      </c>
      <c r="BH360" s="24">
        <f t="shared" si="232"/>
        <v>-0.20658263809593669</v>
      </c>
      <c r="BI360" s="24">
        <f t="shared" si="233"/>
        <v>-2.3820239061767197</v>
      </c>
      <c r="BJ360" s="24">
        <f t="shared" si="234"/>
        <v>-2.505243991051965</v>
      </c>
      <c r="BK360" s="136">
        <f t="shared" si="238"/>
        <v>4.1379919002396965</v>
      </c>
      <c r="BL360" s="136">
        <f t="shared" si="238"/>
        <v>4.1379841222676346</v>
      </c>
      <c r="BM360" s="136">
        <f t="shared" si="238"/>
        <v>4.1380318414780239</v>
      </c>
      <c r="BN360" s="136">
        <f t="shared" si="238"/>
        <v>4.1377391312296909</v>
      </c>
      <c r="BO360" s="136">
        <f t="shared" si="238"/>
        <v>4.1395367097988407</v>
      </c>
      <c r="BP360" s="136">
        <f t="shared" si="238"/>
        <v>4.12857505221643</v>
      </c>
      <c r="BQ360" s="136">
        <f t="shared" si="238"/>
        <v>4.1986340872444963</v>
      </c>
      <c r="BR360" s="136">
        <f t="shared" si="236"/>
        <v>3.8326797040421732</v>
      </c>
      <c r="BS360" s="136"/>
      <c r="BT360" s="136"/>
      <c r="BU360" s="136"/>
      <c r="BV360" s="136"/>
      <c r="BW360" s="136"/>
      <c r="BX360" s="136"/>
      <c r="BY360" s="136"/>
      <c r="BZ360" s="136"/>
      <c r="CA360" s="136"/>
      <c r="CB360" s="136"/>
      <c r="CC360" s="136"/>
      <c r="CD360" s="136"/>
      <c r="CE360" s="136"/>
      <c r="CF360" s="136"/>
      <c r="CG360" s="136"/>
      <c r="CH360" s="136"/>
      <c r="CI360" s="136"/>
      <c r="CK360" s="136"/>
      <c r="CL360" s="136"/>
      <c r="CM360" s="136"/>
      <c r="CN360" s="136"/>
      <c r="CO360" s="136"/>
      <c r="CP360" s="136"/>
      <c r="CQ360" s="136"/>
      <c r="CR360" s="136"/>
      <c r="CS360" s="136"/>
      <c r="CT360" s="136"/>
      <c r="CU360" s="136"/>
      <c r="CV360" s="136"/>
      <c r="CW360" s="136"/>
      <c r="CX360" s="136"/>
      <c r="CY360" s="136"/>
      <c r="CZ360" s="136"/>
    </row>
    <row r="361" spans="1:104" s="129" customFormat="1" ht="12.95" customHeight="1" x14ac:dyDescent="0.2">
      <c r="A361" s="206" t="s">
        <v>552</v>
      </c>
      <c r="B361" s="207" t="s">
        <v>646</v>
      </c>
      <c r="C361" s="208">
        <v>49801.413</v>
      </c>
      <c r="D361" s="208"/>
      <c r="E361" s="129">
        <f>(C361-C$7)/C$8</f>
        <v>41201.456186940675</v>
      </c>
      <c r="F361" s="199">
        <f>ROUND(2*E361,0)/2</f>
        <v>41201.5</v>
      </c>
      <c r="G361" s="130">
        <f>C361-(C$7+F361*C$8)</f>
        <v>-1.0398849997727666E-2</v>
      </c>
      <c r="I361" s="129">
        <f>G361</f>
        <v>-1.0398849997727666E-2</v>
      </c>
      <c r="O361" s="199"/>
      <c r="P361" s="199">
        <f>+D$11+D$12*F361+D$13*F361^2</f>
        <v>-1.7804562965093026E-2</v>
      </c>
      <c r="Q361" s="201">
        <f>+C361-15018.5</f>
        <v>34782.913</v>
      </c>
      <c r="S361" s="131">
        <v>0.1</v>
      </c>
      <c r="U361" s="202">
        <f>+$C361-15018.5</f>
        <v>34782.913</v>
      </c>
      <c r="Z361" s="24">
        <f>$F361</f>
        <v>41201.5</v>
      </c>
      <c r="AA361" s="136">
        <f>AB$3+AB$4*Z361+AB$5*Z361^2+AH361</f>
        <v>-2.1542538847061542E-2</v>
      </c>
      <c r="AB361" s="136">
        <f>+$G361-AH361</f>
        <v>-6.6608741157591494E-3</v>
      </c>
      <c r="AC361" s="136">
        <f>IF(S361&gt;0,G361-AA361,-9999)</f>
        <v>1.1143688849333876E-2</v>
      </c>
      <c r="AD361" s="136"/>
      <c r="AE361" s="136">
        <f>+(G361-AA361)^2*$S361</f>
        <v>1.2418180117076817E-5</v>
      </c>
      <c r="AF361" s="24"/>
      <c r="AG361" s="203"/>
      <c r="AH361" s="24">
        <f>$AB$6*($AB$11/AI361*AJ361+$AB$12)</f>
        <v>-3.7379758819685162E-3</v>
      </c>
      <c r="AI361" s="24">
        <f>1+$AB$7*COS(AL361)</f>
        <v>0.78442960179218491</v>
      </c>
      <c r="AJ361" s="24">
        <f>SIN(AL361+RADIANS($AB$9))</f>
        <v>-0.17840800187178399</v>
      </c>
      <c r="AK361" s="24">
        <f>$AB$7*SIN(AL361)</f>
        <v>-0.20863701353432954</v>
      </c>
      <c r="AL361" s="24">
        <f>2*ATAN(AM361)</f>
        <v>-2.372537362081427</v>
      </c>
      <c r="AM361" s="24">
        <f>SQRT((1+$AB$7)/(1-$AB$7))*TAN(AN361/2)</f>
        <v>-2.4711358232846932</v>
      </c>
      <c r="AN361" s="136">
        <f>$AU361+$AB$7*SIN(AO361)</f>
        <v>4.1495429492861371</v>
      </c>
      <c r="AO361" s="136">
        <f>$AU361+$AB$7*SIN(AP361)</f>
        <v>4.1495469427086524</v>
      </c>
      <c r="AP361" s="136">
        <f>$AU361+$AB$7*SIN(AQ361)</f>
        <v>4.1495219964093923</v>
      </c>
      <c r="AQ361" s="136">
        <f>$AU361+$AB$7*SIN(AR361)</f>
        <v>4.1496778482913488</v>
      </c>
      <c r="AR361" s="136">
        <f>$AU361+$AB$7*SIN(AS361)</f>
        <v>4.1487047945607811</v>
      </c>
      <c r="AS361" s="136">
        <f>$AU361+$AB$7*SIN(AT361)</f>
        <v>4.154804803393481</v>
      </c>
      <c r="AT361" s="136">
        <f>$AU361+$AB$7*SIN(AU361)</f>
        <v>4.1174853775630611</v>
      </c>
      <c r="AU361" s="136">
        <f>RADIANS($AB$9)+$AB$18*(F361-AB$15)</f>
        <v>4.4032655613297234</v>
      </c>
      <c r="AV361" s="136"/>
      <c r="AW361" s="24">
        <f t="shared" si="225"/>
        <v>41201.5</v>
      </c>
      <c r="AX361" s="136">
        <f t="shared" si="226"/>
        <v>-2.1542551850221466E-2</v>
      </c>
      <c r="AY361" s="136">
        <f t="shared" si="227"/>
        <v>1.11437018524938E-2</v>
      </c>
      <c r="AZ361" s="136">
        <f t="shared" si="237"/>
        <v>1.11437018524938E-2</v>
      </c>
      <c r="BA361" s="136"/>
      <c r="BB361" s="136">
        <f t="shared" si="228"/>
        <v>4.6408154021948035E-5</v>
      </c>
      <c r="BC361" s="24"/>
      <c r="BD361" s="203"/>
      <c r="BE361" s="24">
        <f t="shared" si="229"/>
        <v>-3.7379888851284404E-3</v>
      </c>
      <c r="BF361" s="24">
        <f t="shared" si="230"/>
        <v>0.78442985150639533</v>
      </c>
      <c r="BG361" s="24">
        <f t="shared" si="231"/>
        <v>-0.17840917955239755</v>
      </c>
      <c r="BH361" s="24">
        <f t="shared" si="232"/>
        <v>-0.20863727154668507</v>
      </c>
      <c r="BI361" s="24">
        <f t="shared" si="233"/>
        <v>-2.3725361651986123</v>
      </c>
      <c r="BJ361" s="24">
        <f t="shared" si="234"/>
        <v>-2.4711315704597867</v>
      </c>
      <c r="BK361" s="136">
        <f t="shared" ref="BK361:BQ370" si="239">$AU361+$AB$7*SIN(BL361)</f>
        <v>4.1495444048064947</v>
      </c>
      <c r="BL361" s="136">
        <f t="shared" si="239"/>
        <v>4.1495378501815106</v>
      </c>
      <c r="BM361" s="136">
        <f t="shared" si="239"/>
        <v>4.1495787974687461</v>
      </c>
      <c r="BN361" s="136">
        <f t="shared" si="239"/>
        <v>4.1493230398992926</v>
      </c>
      <c r="BO361" s="136">
        <f t="shared" si="239"/>
        <v>4.1509222094825873</v>
      </c>
      <c r="BP361" s="136">
        <f t="shared" si="239"/>
        <v>4.140988685788062</v>
      </c>
      <c r="BQ361" s="136">
        <f t="shared" si="239"/>
        <v>4.2054943167968126</v>
      </c>
      <c r="BR361" s="136">
        <f t="shared" si="236"/>
        <v>3.8613968881743697</v>
      </c>
      <c r="BS361" s="136"/>
      <c r="BT361" s="136"/>
      <c r="BU361" s="136"/>
      <c r="BV361" s="136"/>
      <c r="BW361" s="136"/>
      <c r="BX361" s="136"/>
      <c r="BY361" s="136"/>
      <c r="BZ361" s="136"/>
      <c r="CA361" s="136"/>
      <c r="CB361" s="136"/>
      <c r="CC361" s="136"/>
      <c r="CD361" s="136"/>
      <c r="CE361" s="136"/>
      <c r="CF361" s="136"/>
      <c r="CG361" s="136"/>
      <c r="CH361" s="136"/>
      <c r="CI361" s="136"/>
      <c r="CK361" s="136"/>
      <c r="CL361" s="136"/>
      <c r="CM361" s="136"/>
      <c r="CN361" s="136"/>
      <c r="CO361" s="136"/>
      <c r="CP361" s="136"/>
      <c r="CQ361" s="136"/>
      <c r="CR361" s="136"/>
      <c r="CS361" s="136"/>
      <c r="CT361" s="136"/>
      <c r="CU361" s="136"/>
      <c r="CV361" s="136"/>
      <c r="CW361" s="136"/>
      <c r="CX361" s="136"/>
      <c r="CY361" s="136"/>
      <c r="CZ361" s="136"/>
    </row>
    <row r="362" spans="1:104" s="129" customFormat="1" ht="12.95" customHeight="1" x14ac:dyDescent="0.2">
      <c r="A362" s="206" t="s">
        <v>606</v>
      </c>
      <c r="B362" s="207"/>
      <c r="C362" s="208">
        <v>49801.612000000001</v>
      </c>
      <c r="D362" s="208"/>
      <c r="E362" s="129">
        <f>(C362-C$7)/C$8</f>
        <v>41202.294625691888</v>
      </c>
      <c r="F362" s="199">
        <f>ROUND(2*E362,0)/2</f>
        <v>41202.5</v>
      </c>
      <c r="G362" s="130"/>
      <c r="O362" s="199"/>
      <c r="P362" s="199">
        <f>+D$11+D$12*F362+D$13*F362^2</f>
        <v>-1.7804724117093024E-2</v>
      </c>
      <c r="Q362" s="201">
        <f>+C362-15018.5</f>
        <v>34783.112000000001</v>
      </c>
      <c r="R362" s="129">
        <f>C362-(C$7+F362*C$8)</f>
        <v>-4.8744749998149928E-2</v>
      </c>
      <c r="S362" s="131"/>
      <c r="U362" s="202">
        <f>+$C362-15018.5</f>
        <v>34783.112000000001</v>
      </c>
      <c r="Z362" s="24">
        <f>$F362</f>
        <v>41202.5</v>
      </c>
      <c r="AA362" s="136">
        <f>AB$3+AB$4*Z362+AB$5*Z362^2+AH362</f>
        <v>-2.1543679503306642E-2</v>
      </c>
      <c r="AB362" s="136"/>
      <c r="AC362" s="136">
        <f>IF(S362&gt;0,G362-AA362,-9999)</f>
        <v>-9999</v>
      </c>
      <c r="AD362" s="136"/>
      <c r="AE362" s="136">
        <f>+(G362-AA362)^2*$S362</f>
        <v>0</v>
      </c>
      <c r="AF362" s="24"/>
      <c r="AG362" s="203"/>
      <c r="AH362" s="24">
        <f>$AB$6*($AB$11/AI362*AJ362+$AB$12)</f>
        <v>-3.7389553862136183E-3</v>
      </c>
      <c r="AI362" s="24">
        <f>1+$AB$7*COS(AL362)</f>
        <v>0.78444841381966324</v>
      </c>
      <c r="AJ362" s="24">
        <f>SIN(AL362+RADIANS($AB$9))</f>
        <v>-0.17849671673968967</v>
      </c>
      <c r="AK362" s="24">
        <f>$AB$7*SIN(AL362)</f>
        <v>-0.20865644896609564</v>
      </c>
      <c r="AL362" s="24">
        <f>2*ATAN(AM362)</f>
        <v>-2.3724471999813406</v>
      </c>
      <c r="AM362" s="24">
        <f>SQRT((1+$AB$7)/(1-$AB$7))*TAN(AN362/2)</f>
        <v>-2.4708154899353638</v>
      </c>
      <c r="AN362" s="136">
        <f>$AU362+$AB$7*SIN(AO362)</f>
        <v>4.1496525934533937</v>
      </c>
      <c r="AO362" s="136">
        <f>$AU362+$AB$7*SIN(AP362)</f>
        <v>4.1496565825788778</v>
      </c>
      <c r="AP362" s="136">
        <f>$AU362+$AB$7*SIN(AQ362)</f>
        <v>4.1496316587908124</v>
      </c>
      <c r="AQ362" s="136">
        <f>$AU362+$AB$7*SIN(AR362)</f>
        <v>4.1497873970938786</v>
      </c>
      <c r="AR362" s="136">
        <f>$AU362+$AB$7*SIN(AS362)</f>
        <v>4.1488148833369456</v>
      </c>
      <c r="AS362" s="136">
        <f>$AU362+$AB$7*SIN(AT362)</f>
        <v>4.1549125650501724</v>
      </c>
      <c r="AT362" s="136">
        <f>$AU362+$AB$7*SIN(AU362)</f>
        <v>4.117600964817048</v>
      </c>
      <c r="AU362" s="136">
        <f>RADIANS($AB$9)+$AB$18*(F362-AB$15)</f>
        <v>4.4033927548586025</v>
      </c>
      <c r="AV362" s="136"/>
      <c r="AW362" s="24">
        <f t="shared" si="225"/>
        <v>41202.5</v>
      </c>
      <c r="AX362" s="136">
        <f t="shared" si="226"/>
        <v>-2.1543692485267992E-2</v>
      </c>
      <c r="AY362" s="136">
        <f t="shared" si="227"/>
        <v>2.1543692485267992E-2</v>
      </c>
      <c r="AZ362" s="136">
        <f t="shared" si="237"/>
        <v>2.1543692485267992E-2</v>
      </c>
      <c r="BA362" s="136"/>
      <c r="BB362" s="136">
        <f t="shared" si="228"/>
        <v>0</v>
      </c>
      <c r="BC362" s="24"/>
      <c r="BD362" s="203"/>
      <c r="BE362" s="24">
        <f t="shared" si="229"/>
        <v>-3.7389683681749697E-3</v>
      </c>
      <c r="BF362" s="24">
        <f t="shared" si="230"/>
        <v>0.78444866316741757</v>
      </c>
      <c r="BG362" s="24">
        <f t="shared" si="231"/>
        <v>-0.17849789256329349</v>
      </c>
      <c r="BH362" s="24">
        <f t="shared" si="232"/>
        <v>-0.20865670655333984</v>
      </c>
      <c r="BI362" s="24">
        <f t="shared" si="233"/>
        <v>-2.3724460049662737</v>
      </c>
      <c r="BJ362" s="24">
        <f t="shared" si="234"/>
        <v>-2.4708112446929174</v>
      </c>
      <c r="BK362" s="136">
        <f t="shared" si="239"/>
        <v>4.1496540466675471</v>
      </c>
      <c r="BL362" s="136">
        <f t="shared" si="239"/>
        <v>4.1496475028804314</v>
      </c>
      <c r="BM362" s="136">
        <f t="shared" si="239"/>
        <v>4.149688389567137</v>
      </c>
      <c r="BN362" s="136">
        <f t="shared" si="239"/>
        <v>4.1494329660822062</v>
      </c>
      <c r="BO362" s="136">
        <f t="shared" si="239"/>
        <v>4.1510303231216712</v>
      </c>
      <c r="BP362" s="136">
        <f t="shared" si="239"/>
        <v>4.1411062971486468</v>
      </c>
      <c r="BQ362" s="136">
        <f t="shared" si="239"/>
        <v>4.2055601144775947</v>
      </c>
      <c r="BR362" s="136">
        <f t="shared" si="236"/>
        <v>3.8616690889718308</v>
      </c>
      <c r="BS362" s="136"/>
      <c r="BT362" s="136"/>
      <c r="BU362" s="136"/>
      <c r="BV362" s="136"/>
      <c r="BW362" s="136"/>
      <c r="BX362" s="136"/>
      <c r="BY362" s="136"/>
      <c r="BZ362" s="136"/>
      <c r="CA362" s="136"/>
      <c r="CB362" s="136"/>
      <c r="CC362" s="136"/>
      <c r="CD362" s="136"/>
      <c r="CE362" s="136"/>
      <c r="CF362" s="136"/>
      <c r="CG362" s="136"/>
      <c r="CH362" s="136"/>
      <c r="CI362" s="136"/>
      <c r="CK362" s="136"/>
      <c r="CL362" s="136"/>
      <c r="CM362" s="136"/>
      <c r="CN362" s="136"/>
      <c r="CO362" s="136"/>
      <c r="CP362" s="136"/>
      <c r="CQ362" s="136"/>
      <c r="CR362" s="136"/>
      <c r="CS362" s="136"/>
      <c r="CT362" s="136"/>
      <c r="CU362" s="136"/>
      <c r="CV362" s="136"/>
      <c r="CW362" s="136"/>
      <c r="CX362" s="136"/>
      <c r="CY362" s="136"/>
      <c r="CZ362" s="136"/>
    </row>
    <row r="363" spans="1:104" s="129" customFormat="1" ht="12.95" customHeight="1" x14ac:dyDescent="0.2">
      <c r="A363" s="206" t="s">
        <v>553</v>
      </c>
      <c r="B363" s="207"/>
      <c r="C363" s="208">
        <v>49810.31</v>
      </c>
      <c r="D363" s="208"/>
      <c r="E363" s="129">
        <f>(C363-C$7)/C$8</f>
        <v>41238.941561661697</v>
      </c>
      <c r="F363" s="199">
        <f>ROUND(2*E363,0)/2</f>
        <v>41239</v>
      </c>
      <c r="G363" s="130">
        <f>C363-(C$7+F363*C$8)</f>
        <v>-1.3870099995983765E-2</v>
      </c>
      <c r="I363" s="129">
        <f>G363</f>
        <v>-1.3870099995983765E-2</v>
      </c>
      <c r="O363" s="199"/>
      <c r="P363" s="199">
        <f>+D$11+D$12*F363+D$13*F363^2</f>
        <v>-1.7810589740093023E-2</v>
      </c>
      <c r="Q363" s="201">
        <f>+C363-15018.5</f>
        <v>34791.81</v>
      </c>
      <c r="S363" s="131">
        <v>0.1</v>
      </c>
      <c r="U363" s="202">
        <f>+$C363-15018.5</f>
        <v>34791.81</v>
      </c>
      <c r="Z363" s="24">
        <f>$F363</f>
        <v>41239</v>
      </c>
      <c r="AA363" s="136">
        <f>AB$3+AB$4*Z363+AB$5*Z363^2+AH363</f>
        <v>-2.1585282246393597E-2</v>
      </c>
      <c r="AB363" s="136">
        <f>+$G363-AH363</f>
        <v>-1.0095407489683191E-2</v>
      </c>
      <c r="AC363" s="136">
        <f>IF(S363&gt;0,G363-AA363,-9999)</f>
        <v>7.7151822504098327E-3</v>
      </c>
      <c r="AD363" s="136"/>
      <c r="AE363" s="136">
        <f>+(G363-AA363)^2*$S363</f>
        <v>5.9524037157038928E-6</v>
      </c>
      <c r="AF363" s="24"/>
      <c r="AG363" s="203"/>
      <c r="AH363" s="24">
        <f>$AB$6*($AB$11/AI363*AJ363+$AB$12)</f>
        <v>-3.7746925063005744E-3</v>
      </c>
      <c r="AI363" s="24">
        <f>1+$AB$7*COS(AL363)</f>
        <v>0.78513687159941192</v>
      </c>
      <c r="AJ363" s="24">
        <f>SIN(AL363+RADIANS($AB$9))</f>
        <v>-0.18173672635886093</v>
      </c>
      <c r="AK363" s="24">
        <f>$AB$7*SIN(AL363)</f>
        <v>-0.2093653172182833</v>
      </c>
      <c r="AL363" s="24">
        <f>2*ATAN(AM363)</f>
        <v>-2.3691533181169024</v>
      </c>
      <c r="AM363" s="24">
        <f>SQRT((1+$AB$7)/(1-$AB$7))*TAN(AN363/2)</f>
        <v>-2.4591615041176769</v>
      </c>
      <c r="AN363" s="136">
        <f>$AU363+$AB$7*SIN(AO363)</f>
        <v>4.1536564077667331</v>
      </c>
      <c r="AO363" s="136">
        <f>$AU363+$AB$7*SIN(AP363)</f>
        <v>4.1536602422978426</v>
      </c>
      <c r="AP363" s="136">
        <f>$AU363+$AB$7*SIN(AQ363)</f>
        <v>4.1536361311594341</v>
      </c>
      <c r="AQ363" s="136">
        <f>$AU363+$AB$7*SIN(AR363)</f>
        <v>4.1537877549880493</v>
      </c>
      <c r="AR363" s="136">
        <f>$AU363+$AB$7*SIN(AS363)</f>
        <v>4.1528348732496774</v>
      </c>
      <c r="AS363" s="136">
        <f>$AU363+$AB$7*SIN(AT363)</f>
        <v>4.1588476107611818</v>
      </c>
      <c r="AT363" s="136">
        <f>$AU363+$AB$7*SIN(AU363)</f>
        <v>4.1218230653751604</v>
      </c>
      <c r="AU363" s="136">
        <f>RADIANS($AB$9)+$AB$18*(F363-AB$15)</f>
        <v>4.4080353186626642</v>
      </c>
      <c r="AV363" s="136"/>
      <c r="AW363" s="24">
        <f t="shared" si="225"/>
        <v>41239</v>
      </c>
      <c r="AX363" s="136">
        <f t="shared" si="226"/>
        <v>-2.1585294473608536E-2</v>
      </c>
      <c r="AY363" s="136">
        <f t="shared" si="227"/>
        <v>7.7151944776247712E-3</v>
      </c>
      <c r="AZ363" s="136">
        <f t="shared" si="237"/>
        <v>7.7151944776247712E-3</v>
      </c>
      <c r="BA363" s="136"/>
      <c r="BB363" s="136">
        <f t="shared" si="228"/>
        <v>4.6592493751239524E-5</v>
      </c>
      <c r="BC363" s="24"/>
      <c r="BD363" s="203"/>
      <c r="BE363" s="24">
        <f t="shared" si="229"/>
        <v>-3.7747047335155129E-3</v>
      </c>
      <c r="BF363" s="24">
        <f t="shared" si="230"/>
        <v>0.78513710785302138</v>
      </c>
      <c r="BG363" s="24">
        <f t="shared" si="231"/>
        <v>-0.18173783599428298</v>
      </c>
      <c r="BH363" s="24">
        <f t="shared" si="232"/>
        <v>-0.20936555967550105</v>
      </c>
      <c r="BI363" s="24">
        <f t="shared" si="233"/>
        <v>-2.3691521896899226</v>
      </c>
      <c r="BJ363" s="24">
        <f t="shared" si="234"/>
        <v>-2.4591575278425575</v>
      </c>
      <c r="BK363" s="136">
        <f t="shared" si="239"/>
        <v>4.1536577788022928</v>
      </c>
      <c r="BL363" s="136">
        <f t="shared" si="239"/>
        <v>4.153651621260039</v>
      </c>
      <c r="BM363" s="136">
        <f t="shared" si="239"/>
        <v>4.1536903406660066</v>
      </c>
      <c r="BN363" s="136">
        <f t="shared" si="239"/>
        <v>4.1534469079895473</v>
      </c>
      <c r="BO363" s="136">
        <f t="shared" si="239"/>
        <v>4.1549789720359067</v>
      </c>
      <c r="BP363" s="136">
        <f t="shared" si="239"/>
        <v>4.145398429452924</v>
      </c>
      <c r="BQ363" s="136">
        <f t="shared" si="239"/>
        <v>4.2079717981964953</v>
      </c>
      <c r="BR363" s="136">
        <f t="shared" si="236"/>
        <v>3.8716044180791789</v>
      </c>
      <c r="BS363" s="136"/>
      <c r="BT363" s="136"/>
      <c r="BU363" s="136"/>
      <c r="BV363" s="136"/>
      <c r="BW363" s="136"/>
      <c r="BX363" s="136"/>
      <c r="BY363" s="136"/>
      <c r="BZ363" s="136"/>
      <c r="CA363" s="136"/>
      <c r="CB363" s="136"/>
      <c r="CC363" s="136"/>
      <c r="CD363" s="136"/>
      <c r="CE363" s="136"/>
      <c r="CF363" s="136"/>
      <c r="CG363" s="136"/>
      <c r="CH363" s="136"/>
      <c r="CI363" s="136"/>
      <c r="CK363" s="136"/>
      <c r="CL363" s="136"/>
      <c r="CM363" s="136"/>
      <c r="CN363" s="136"/>
      <c r="CO363" s="136"/>
      <c r="CP363" s="136"/>
      <c r="CQ363" s="136"/>
      <c r="CR363" s="136"/>
      <c r="CS363" s="136"/>
      <c r="CT363" s="136"/>
      <c r="CU363" s="136"/>
      <c r="CV363" s="136"/>
      <c r="CW363" s="136"/>
      <c r="CX363" s="136"/>
      <c r="CY363" s="136"/>
      <c r="CZ363" s="136"/>
    </row>
    <row r="364" spans="1:104" s="129" customFormat="1" ht="12.95" customHeight="1" x14ac:dyDescent="0.2">
      <c r="A364" s="206" t="s">
        <v>553</v>
      </c>
      <c r="B364" s="207" t="s">
        <v>646</v>
      </c>
      <c r="C364" s="208">
        <v>49840.334000000003</v>
      </c>
      <c r="D364" s="208"/>
      <c r="E364" s="129">
        <f>(C364-C$7)/C$8</f>
        <v>41365.440481592501</v>
      </c>
      <c r="F364" s="199">
        <f>ROUND(2*E364,0)/2</f>
        <v>41365.5</v>
      </c>
      <c r="G364" s="130">
        <f>C364-(C$7+F364*C$8)</f>
        <v>-1.4126449998002499E-2</v>
      </c>
      <c r="I364" s="129">
        <f>G364</f>
        <v>-1.4126449998002499E-2</v>
      </c>
      <c r="O364" s="199"/>
      <c r="P364" s="199">
        <f>+D$11+D$12*F364+D$13*F364^2</f>
        <v>-1.7830671109093022E-2</v>
      </c>
      <c r="Q364" s="201">
        <f>+C364-15018.5</f>
        <v>34821.834000000003</v>
      </c>
      <c r="S364" s="131">
        <v>0.1</v>
      </c>
      <c r="U364" s="202">
        <f>+$C364-15018.5</f>
        <v>34821.834000000003</v>
      </c>
      <c r="Z364" s="24">
        <f>$F364</f>
        <v>41365.5</v>
      </c>
      <c r="AA364" s="136">
        <f>AB$3+AB$4*Z364+AB$5*Z364^2+AH364</f>
        <v>-2.172899030338752E-2</v>
      </c>
      <c r="AB364" s="136">
        <f>+$G364-AH364</f>
        <v>-1.0228130803708003E-2</v>
      </c>
      <c r="AC364" s="136">
        <f>IF(S364&gt;0,G364-AA364,-9999)</f>
        <v>7.6025403053850207E-3</v>
      </c>
      <c r="AD364" s="136"/>
      <c r="AE364" s="136">
        <f>+(G364-AA364)^2*$S364</f>
        <v>5.7798619095003764E-6</v>
      </c>
      <c r="AF364" s="24"/>
      <c r="AG364" s="203"/>
      <c r="AH364" s="24">
        <f>$AB$6*($AB$11/AI364*AJ364+$AB$12)</f>
        <v>-3.8983191942944966E-3</v>
      </c>
      <c r="AI364" s="24">
        <f>1+$AB$7*COS(AL364)</f>
        <v>0.78755043616420428</v>
      </c>
      <c r="AJ364" s="24">
        <f>SIN(AL364+RADIANS($AB$9))</f>
        <v>-0.19299454609087413</v>
      </c>
      <c r="AK364" s="24">
        <f>$AB$7*SIN(AL364)</f>
        <v>-0.21181402886961989</v>
      </c>
      <c r="AL364" s="24">
        <f>2*ATAN(AM364)</f>
        <v>-2.3576924610334453</v>
      </c>
      <c r="AM364" s="24">
        <f>SQRT((1+$AB$7)/(1-$AB$7))*TAN(AN364/2)</f>
        <v>-2.4193372203463879</v>
      </c>
      <c r="AN364" s="136">
        <f>$AU364+$AB$7*SIN(AO364)</f>
        <v>4.167560000552661</v>
      </c>
      <c r="AO364" s="136">
        <f>$AU364+$AB$7*SIN(AP364)</f>
        <v>4.1675633324427785</v>
      </c>
      <c r="AP364" s="136">
        <f>$AU364+$AB$7*SIN(AQ364)</f>
        <v>4.167541903215378</v>
      </c>
      <c r="AQ364" s="136">
        <f>$AU364+$AB$7*SIN(AR364)</f>
        <v>4.1676797396624847</v>
      </c>
      <c r="AR364" s="136">
        <f>$AU364+$AB$7*SIN(AS364)</f>
        <v>4.1667936990560648</v>
      </c>
      <c r="AS364" s="136">
        <f>$AU364+$AB$7*SIN(AT364)</f>
        <v>4.1725121550109998</v>
      </c>
      <c r="AT364" s="136">
        <f>$AU364+$AB$7*SIN(AU364)</f>
        <v>4.1365036194817328</v>
      </c>
      <c r="AU364" s="136">
        <f>RADIANS($AB$9)+$AB$18*(F364-AB$15)</f>
        <v>4.4241253000657856</v>
      </c>
      <c r="AV364" s="136"/>
      <c r="AW364" s="24">
        <f t="shared" si="225"/>
        <v>41365.5</v>
      </c>
      <c r="AX364" s="136">
        <f t="shared" si="226"/>
        <v>-2.1729000185890419E-2</v>
      </c>
      <c r="AY364" s="136">
        <f t="shared" si="227"/>
        <v>7.6025501878879201E-3</v>
      </c>
      <c r="AZ364" s="136">
        <f t="shared" si="237"/>
        <v>7.6025501878879201E-3</v>
      </c>
      <c r="BA364" s="136"/>
      <c r="BB364" s="136">
        <f t="shared" si="228"/>
        <v>4.7214944907842589E-5</v>
      </c>
      <c r="BC364" s="24"/>
      <c r="BD364" s="203"/>
      <c r="BE364" s="24">
        <f t="shared" si="229"/>
        <v>-3.8983290767973969E-3</v>
      </c>
      <c r="BF364" s="24">
        <f t="shared" si="230"/>
        <v>0.78755063110654489</v>
      </c>
      <c r="BG364" s="24">
        <f t="shared" si="231"/>
        <v>-0.19299544913439143</v>
      </c>
      <c r="BH364" s="24">
        <f t="shared" si="232"/>
        <v>-0.21181422439669298</v>
      </c>
      <c r="BI364" s="24">
        <f t="shared" si="233"/>
        <v>-2.3576915406871795</v>
      </c>
      <c r="BJ364" s="24">
        <f t="shared" si="234"/>
        <v>-2.419334066694796</v>
      </c>
      <c r="BK364" s="136">
        <f t="shared" si="239"/>
        <v>4.1675611153438323</v>
      </c>
      <c r="BL364" s="136">
        <f t="shared" si="239"/>
        <v>4.1675561625200856</v>
      </c>
      <c r="BM364" s="136">
        <f t="shared" si="239"/>
        <v>4.1675880178913607</v>
      </c>
      <c r="BN364" s="136">
        <f t="shared" si="239"/>
        <v>4.1673831610443628</v>
      </c>
      <c r="BO364" s="136">
        <f t="shared" si="239"/>
        <v>4.1687017747766335</v>
      </c>
      <c r="BP364" s="136">
        <f t="shared" si="239"/>
        <v>4.160263719696613</v>
      </c>
      <c r="BQ364" s="136">
        <f t="shared" si="239"/>
        <v>4.2164843068437312</v>
      </c>
      <c r="BR364" s="136">
        <f t="shared" si="236"/>
        <v>3.906037818958068</v>
      </c>
      <c r="BS364" s="136"/>
      <c r="BT364" s="136"/>
      <c r="BU364" s="136"/>
      <c r="BV364" s="136"/>
      <c r="BW364" s="136"/>
      <c r="BX364" s="136"/>
      <c r="BY364" s="136"/>
      <c r="BZ364" s="136"/>
      <c r="CA364" s="136"/>
      <c r="CB364" s="136"/>
      <c r="CC364" s="136"/>
      <c r="CD364" s="136"/>
      <c r="CE364" s="136"/>
      <c r="CF364" s="136"/>
      <c r="CG364" s="136"/>
      <c r="CH364" s="136"/>
      <c r="CI364" s="136"/>
      <c r="CK364" s="136"/>
      <c r="CL364" s="136"/>
      <c r="CM364" s="136"/>
      <c r="CN364" s="136"/>
      <c r="CO364" s="136"/>
      <c r="CP364" s="136"/>
      <c r="CQ364" s="136"/>
      <c r="CR364" s="136"/>
      <c r="CS364" s="136"/>
      <c r="CT364" s="136"/>
      <c r="CU364" s="136"/>
      <c r="CV364" s="136"/>
      <c r="CW364" s="136"/>
      <c r="CX364" s="136"/>
      <c r="CY364" s="136"/>
      <c r="CZ364" s="136"/>
    </row>
    <row r="365" spans="1:104" s="129" customFormat="1" ht="12.95" customHeight="1" x14ac:dyDescent="0.2">
      <c r="A365" s="206" t="s">
        <v>606</v>
      </c>
      <c r="B365" s="207"/>
      <c r="C365" s="208">
        <v>49843.748</v>
      </c>
      <c r="D365" s="208"/>
      <c r="E365" s="129">
        <f>(C365-C$7)/C$8</f>
        <v>41379.824551424746</v>
      </c>
      <c r="F365" s="199">
        <f>ROUND(2*E365,0)/2</f>
        <v>41380</v>
      </c>
      <c r="G365" s="130"/>
      <c r="O365" s="199"/>
      <c r="P365" s="199">
        <f>+D$11+D$12*F365+D$13*F365^2</f>
        <v>-1.7832948392093022E-2</v>
      </c>
      <c r="Q365" s="201">
        <f>+C365-15018.5</f>
        <v>34825.248</v>
      </c>
      <c r="R365" s="129">
        <f>C365-(C$7+F365*C$8)</f>
        <v>-4.164199999650009E-2</v>
      </c>
      <c r="S365" s="131"/>
      <c r="U365" s="202">
        <f>+$C365-15018.5</f>
        <v>34825.248</v>
      </c>
      <c r="Z365" s="24">
        <f>$F365</f>
        <v>41380</v>
      </c>
      <c r="AA365" s="136">
        <f>AB$3+AB$4*Z365+AB$5*Z365^2+AH365</f>
        <v>-2.1745414776757503E-2</v>
      </c>
      <c r="AB365" s="136"/>
      <c r="AC365" s="136">
        <f>IF(S365&gt;0,G365-AA365,-9999)</f>
        <v>-9999</v>
      </c>
      <c r="AD365" s="136"/>
      <c r="AE365" s="136">
        <f>+(G365-AA365)^2*$S365</f>
        <v>0</v>
      </c>
      <c r="AF365" s="24"/>
      <c r="AG365" s="203"/>
      <c r="AH365" s="24">
        <f>$AB$6*($AB$11/AI365*AJ365+$AB$12)</f>
        <v>-3.9124663846644798E-3</v>
      </c>
      <c r="AI365" s="24">
        <f>1+$AB$7*COS(AL365)</f>
        <v>0.78782983565437603</v>
      </c>
      <c r="AJ365" s="24">
        <f>SIN(AL365+RADIANS($AB$9))</f>
        <v>-0.19428780368457002</v>
      </c>
      <c r="AK365" s="24">
        <f>$AB$7*SIN(AL365)</f>
        <v>-0.21209389751134022</v>
      </c>
      <c r="AL365" s="24">
        <f>2*ATAN(AM365)</f>
        <v>-2.3563742528456522</v>
      </c>
      <c r="AM365" s="24">
        <f>SQRT((1+$AB$7)/(1-$AB$7))*TAN(AN365/2)</f>
        <v>-2.4148274436714496</v>
      </c>
      <c r="AN365" s="136">
        <f>$AU365+$AB$7*SIN(AO365)</f>
        <v>4.1691564284764127</v>
      </c>
      <c r="AO365" s="136">
        <f>$AU365+$AB$7*SIN(AP365)</f>
        <v>4.1691597059604284</v>
      </c>
      <c r="AP365" s="136">
        <f>$AU365+$AB$7*SIN(AQ365)</f>
        <v>4.1691385709432645</v>
      </c>
      <c r="AQ365" s="136">
        <f>$AU365+$AB$7*SIN(AR365)</f>
        <v>4.1692748741414025</v>
      </c>
      <c r="AR365" s="136">
        <f>$AU365+$AB$7*SIN(AS365)</f>
        <v>4.1683963722995019</v>
      </c>
      <c r="AS365" s="136">
        <f>$AU365+$AB$7*SIN(AT365)</f>
        <v>4.1740811269755937</v>
      </c>
      <c r="AT365" s="136">
        <f>$AU365+$AB$7*SIN(AU365)</f>
        <v>4.1381911206860664</v>
      </c>
      <c r="AU365" s="136">
        <f>RADIANS($AB$9)+$AB$18*(F365-AB$15)</f>
        <v>4.4259696062345224</v>
      </c>
      <c r="AV365" s="136"/>
      <c r="AW365" s="24">
        <f t="shared" si="225"/>
        <v>41380</v>
      </c>
      <c r="AX365" s="136">
        <f t="shared" si="226"/>
        <v>-2.1745424415787213E-2</v>
      </c>
      <c r="AY365" s="136">
        <f t="shared" si="227"/>
        <v>2.1745424415787213E-2</v>
      </c>
      <c r="AZ365" s="136">
        <f t="shared" si="237"/>
        <v>2.1745424415787213E-2</v>
      </c>
      <c r="BA365" s="136"/>
      <c r="BB365" s="136">
        <f t="shared" si="228"/>
        <v>0</v>
      </c>
      <c r="BC365" s="24"/>
      <c r="BD365" s="203"/>
      <c r="BE365" s="24">
        <f t="shared" si="229"/>
        <v>-3.9124760236941905E-3</v>
      </c>
      <c r="BF365" s="24">
        <f t="shared" si="230"/>
        <v>0.78783002624677734</v>
      </c>
      <c r="BG365" s="24">
        <f t="shared" si="231"/>
        <v>-0.19428868518320219</v>
      </c>
      <c r="BH365" s="24">
        <f t="shared" si="232"/>
        <v>-0.2120940881721054</v>
      </c>
      <c r="BI365" s="24">
        <f t="shared" si="233"/>
        <v>-2.3563733542233063</v>
      </c>
      <c r="BJ365" s="24">
        <f t="shared" si="234"/>
        <v>-2.4148243742542146</v>
      </c>
      <c r="BK365" s="136">
        <f t="shared" si="239"/>
        <v>4.1691575165679531</v>
      </c>
      <c r="BL365" s="136">
        <f t="shared" si="239"/>
        <v>4.1691526892664914</v>
      </c>
      <c r="BM365" s="136">
        <f t="shared" si="239"/>
        <v>4.1691838193433126</v>
      </c>
      <c r="BN365" s="136">
        <f t="shared" si="239"/>
        <v>4.1689830973409094</v>
      </c>
      <c r="BO365" s="136">
        <f t="shared" si="239"/>
        <v>4.1702784965875024</v>
      </c>
      <c r="BP365" s="136">
        <f t="shared" si="239"/>
        <v>4.1619666490157563</v>
      </c>
      <c r="BQ365" s="136">
        <f t="shared" si="239"/>
        <v>4.2174756080050173</v>
      </c>
      <c r="BR365" s="136">
        <f t="shared" si="236"/>
        <v>3.9099847305212609</v>
      </c>
      <c r="BS365" s="136"/>
      <c r="BT365" s="136"/>
      <c r="BU365" s="136"/>
      <c r="BV365" s="136"/>
      <c r="BW365" s="136"/>
      <c r="BX365" s="136"/>
      <c r="BY365" s="136"/>
      <c r="BZ365" s="136"/>
      <c r="CA365" s="136"/>
      <c r="CB365" s="136"/>
      <c r="CC365" s="136"/>
      <c r="CD365" s="136"/>
      <c r="CE365" s="136"/>
      <c r="CF365" s="136"/>
      <c r="CG365" s="136"/>
      <c r="CH365" s="136"/>
      <c r="CI365" s="136"/>
      <c r="CK365" s="136"/>
      <c r="CL365" s="136"/>
      <c r="CM365" s="136"/>
      <c r="CN365" s="136"/>
      <c r="CO365" s="136"/>
      <c r="CP365" s="136"/>
      <c r="CQ365" s="136"/>
      <c r="CR365" s="136"/>
      <c r="CS365" s="136"/>
      <c r="CT365" s="136"/>
      <c r="CU365" s="136"/>
      <c r="CV365" s="136"/>
      <c r="CW365" s="136"/>
      <c r="CX365" s="136"/>
      <c r="CY365" s="136"/>
      <c r="CZ365" s="136"/>
    </row>
    <row r="366" spans="1:104" s="129" customFormat="1" ht="12.95" customHeight="1" x14ac:dyDescent="0.2">
      <c r="A366" s="206" t="s">
        <v>606</v>
      </c>
      <c r="B366" s="207"/>
      <c r="C366" s="208">
        <v>49858.813999999998</v>
      </c>
      <c r="D366" s="208"/>
      <c r="E366" s="129">
        <f>(C366-C$7)/C$8</f>
        <v>41443.301527433177</v>
      </c>
      <c r="F366" s="199">
        <f>ROUND(2*E366,0)/2</f>
        <v>41443.5</v>
      </c>
      <c r="G366" s="130"/>
      <c r="O366" s="199"/>
      <c r="P366" s="199">
        <f>+D$11+D$12*F366+D$13*F366^2</f>
        <v>-1.7842861885093028E-2</v>
      </c>
      <c r="Q366" s="201">
        <f>+C366-15018.5</f>
        <v>34840.313999999998</v>
      </c>
      <c r="R366" s="129">
        <f>C366-(C$7+F366*C$8)</f>
        <v>-4.7106650003115647E-2</v>
      </c>
      <c r="S366" s="131"/>
      <c r="U366" s="202">
        <f>+$C366-15018.5</f>
        <v>34840.313999999998</v>
      </c>
      <c r="Z366" s="24">
        <f>$F366</f>
        <v>41443.5</v>
      </c>
      <c r="AA366" s="136">
        <f>AB$3+AB$4*Z366+AB$5*Z366^2+AH366</f>
        <v>-2.1817224364250872E-2</v>
      </c>
      <c r="AB366" s="136"/>
      <c r="AC366" s="136">
        <f>IF(S366&gt;0,G366-AA366,-9999)</f>
        <v>-9999</v>
      </c>
      <c r="AD366" s="136"/>
      <c r="AE366" s="136">
        <f>+(G366-AA366)^2*$S366</f>
        <v>0</v>
      </c>
      <c r="AF366" s="24"/>
      <c r="AG366" s="203"/>
      <c r="AH366" s="24">
        <f>$AB$6*($AB$11/AI366*AJ366+$AB$12)</f>
        <v>-3.974362479157844E-3</v>
      </c>
      <c r="AI366" s="24">
        <f>1+$AB$7*COS(AL366)</f>
        <v>0.78906010749625166</v>
      </c>
      <c r="AJ366" s="24">
        <f>SIN(AL366+RADIANS($AB$9))</f>
        <v>-0.19995820700529235</v>
      </c>
      <c r="AK366" s="24">
        <f>$AB$7*SIN(AL366)</f>
        <v>-0.21331751393288614</v>
      </c>
      <c r="AL366" s="24">
        <f>2*ATAN(AM366)</f>
        <v>-2.3505903534060191</v>
      </c>
      <c r="AM366" s="24">
        <f>SQRT((1+$AB$7)/(1-$AB$7))*TAN(AN366/2)</f>
        <v>-2.3952083590496938</v>
      </c>
      <c r="AN366" s="136">
        <f>$AU366+$AB$7*SIN(AO366)</f>
        <v>4.176154372350906</v>
      </c>
      <c r="AO366" s="136">
        <f>$AU366+$AB$7*SIN(AP366)</f>
        <v>4.176157419125885</v>
      </c>
      <c r="AP366" s="136">
        <f>$AU366+$AB$7*SIN(AQ366)</f>
        <v>4.1761375409809363</v>
      </c>
      <c r="AQ366" s="136">
        <f>$AU366+$AB$7*SIN(AR366)</f>
        <v>4.1762672444090141</v>
      </c>
      <c r="AR366" s="136">
        <f>$AU366+$AB$7*SIN(AS366)</f>
        <v>4.1754214486389545</v>
      </c>
      <c r="AS366" s="136">
        <f>$AU366+$AB$7*SIN(AT366)</f>
        <v>4.1809587429806827</v>
      </c>
      <c r="AT366" s="136">
        <f>$AU366+$AB$7*SIN(AU366)</f>
        <v>4.145592749100607</v>
      </c>
      <c r="AU366" s="136">
        <f>RADIANS($AB$9)+$AB$18*(F366-AB$15)</f>
        <v>4.434046395318302</v>
      </c>
      <c r="AV366" s="136"/>
      <c r="AW366" s="24">
        <f t="shared" si="225"/>
        <v>41443.5</v>
      </c>
      <c r="AX366" s="136">
        <f t="shared" si="226"/>
        <v>-2.1817232994030739E-2</v>
      </c>
      <c r="AY366" s="136">
        <f t="shared" si="227"/>
        <v>2.1817232994030739E-2</v>
      </c>
      <c r="AZ366" s="136">
        <f t="shared" si="237"/>
        <v>2.1817232994030739E-2</v>
      </c>
      <c r="BA366" s="136"/>
      <c r="BB366" s="136">
        <f t="shared" si="228"/>
        <v>0</v>
      </c>
      <c r="BC366" s="24"/>
      <c r="BD366" s="203"/>
      <c r="BE366" s="24">
        <f t="shared" si="229"/>
        <v>-3.9743711089377121E-3</v>
      </c>
      <c r="BF366" s="24">
        <f t="shared" si="230"/>
        <v>0.7890602799223283</v>
      </c>
      <c r="BG366" s="24">
        <f t="shared" si="231"/>
        <v>-0.19995899898785705</v>
      </c>
      <c r="BH366" s="24">
        <f t="shared" si="232"/>
        <v>-0.21331768443697649</v>
      </c>
      <c r="BI366" s="24">
        <f t="shared" si="233"/>
        <v>-2.3505895450991692</v>
      </c>
      <c r="BJ366" s="24">
        <f t="shared" si="234"/>
        <v>-2.3952056362613763</v>
      </c>
      <c r="BK366" s="136">
        <f t="shared" si="239"/>
        <v>4.1761553495584716</v>
      </c>
      <c r="BL366" s="136">
        <f t="shared" si="239"/>
        <v>4.1761510434353815</v>
      </c>
      <c r="BM366" s="136">
        <f t="shared" si="239"/>
        <v>4.1761791388070542</v>
      </c>
      <c r="BN366" s="136">
        <f t="shared" si="239"/>
        <v>4.1759958540170379</v>
      </c>
      <c r="BO366" s="136">
        <f t="shared" si="239"/>
        <v>4.177192562935053</v>
      </c>
      <c r="BP366" s="136">
        <f t="shared" si="239"/>
        <v>4.1694219308431899</v>
      </c>
      <c r="BQ366" s="136">
        <f t="shared" si="239"/>
        <v>4.2218552556016391</v>
      </c>
      <c r="BR366" s="136">
        <f t="shared" si="236"/>
        <v>3.9272694811600712</v>
      </c>
      <c r="BS366" s="136"/>
      <c r="BT366" s="136"/>
      <c r="BU366" s="136"/>
      <c r="BV366" s="136"/>
      <c r="BW366" s="136"/>
      <c r="BX366" s="136"/>
      <c r="BY366" s="136"/>
      <c r="BZ366" s="136"/>
      <c r="CA366" s="136"/>
      <c r="CB366" s="136"/>
      <c r="CC366" s="136"/>
      <c r="CD366" s="136"/>
      <c r="CE366" s="136"/>
      <c r="CF366" s="136"/>
      <c r="CG366" s="136"/>
      <c r="CH366" s="136"/>
      <c r="CI366" s="136"/>
      <c r="CK366" s="136"/>
      <c r="CL366" s="136"/>
      <c r="CM366" s="136"/>
      <c r="CN366" s="136"/>
      <c r="CO366" s="136"/>
      <c r="CP366" s="136"/>
      <c r="CQ366" s="136"/>
      <c r="CR366" s="136"/>
      <c r="CS366" s="136"/>
      <c r="CT366" s="136"/>
      <c r="CU366" s="136"/>
      <c r="CV366" s="136"/>
      <c r="CW366" s="136"/>
      <c r="CX366" s="136"/>
      <c r="CY366" s="136"/>
      <c r="CZ366" s="136"/>
    </row>
    <row r="367" spans="1:104" s="129" customFormat="1" ht="12.95" customHeight="1" x14ac:dyDescent="0.2">
      <c r="A367" s="206" t="s">
        <v>553</v>
      </c>
      <c r="B367" s="207" t="s">
        <v>646</v>
      </c>
      <c r="C367" s="208">
        <v>49895.398999999998</v>
      </c>
      <c r="D367" s="208"/>
      <c r="E367" s="129">
        <f>(C367-C$7)/C$8</f>
        <v>41597.443646593434</v>
      </c>
      <c r="F367" s="199">
        <f>ROUND(2*E367,0)/2</f>
        <v>41597.5</v>
      </c>
      <c r="G367" s="130">
        <f>C367-(C$7+F367*C$8)</f>
        <v>-1.3375249996897765E-2</v>
      </c>
      <c r="I367" s="129">
        <f>G367</f>
        <v>-1.3375249996897765E-2</v>
      </c>
      <c r="O367" s="199"/>
      <c r="P367" s="199">
        <f>+D$11+D$12*F367+D$13*F367^2</f>
        <v>-1.7866502117093029E-2</v>
      </c>
      <c r="Q367" s="201">
        <f>+C367-15018.5</f>
        <v>34876.898999999998</v>
      </c>
      <c r="S367" s="131">
        <v>0.1</v>
      </c>
      <c r="U367" s="202">
        <f>+$C367-15018.5</f>
        <v>34876.898999999998</v>
      </c>
      <c r="Z367" s="24">
        <f>$F367</f>
        <v>41597.5</v>
      </c>
      <c r="AA367" s="136">
        <f>AB$3+AB$4*Z367+AB$5*Z367^2+AH367</f>
        <v>-2.1990561244783956E-2</v>
      </c>
      <c r="AB367" s="136">
        <f>+$G367-AH367</f>
        <v>-9.2511908692068396E-3</v>
      </c>
      <c r="AC367" s="136">
        <f>IF(S367&gt;0,G367-AA367,-9999)</f>
        <v>8.6153112478861912E-3</v>
      </c>
      <c r="AD367" s="136"/>
      <c r="AE367" s="136">
        <f>+(G367-AA367)^2*$S367</f>
        <v>7.4223587897954332E-6</v>
      </c>
      <c r="AF367" s="24"/>
      <c r="AG367" s="203"/>
      <c r="AH367" s="24">
        <f>$AB$6*($AB$11/AI367*AJ367+$AB$12)</f>
        <v>-4.1240591276909249E-3</v>
      </c>
      <c r="AI367" s="24">
        <f>1+$AB$7*COS(AL367)</f>
        <v>0.79208936366174776</v>
      </c>
      <c r="AJ367" s="24">
        <f>SIN(AL367+RADIANS($AB$9))</f>
        <v>-0.21375587387605918</v>
      </c>
      <c r="AK367" s="24">
        <f>$AB$7*SIN(AL367)</f>
        <v>-0.21627105053016921</v>
      </c>
      <c r="AL367" s="24">
        <f>2*ATAN(AM367)</f>
        <v>-2.3364875294083225</v>
      </c>
      <c r="AM367" s="24">
        <f>SQRT((1+$AB$7)/(1-$AB$7))*TAN(AN367/2)</f>
        <v>-2.3484910952860063</v>
      </c>
      <c r="AN367" s="136">
        <f>$AU367+$AB$7*SIN(AO367)</f>
        <v>4.1931715012639872</v>
      </c>
      <c r="AO367" s="136">
        <f>$AU367+$AB$7*SIN(AP367)</f>
        <v>4.1931740378457389</v>
      </c>
      <c r="AP367" s="136">
        <f>$AU367+$AB$7*SIN(AQ367)</f>
        <v>4.1931569980056205</v>
      </c>
      <c r="AQ367" s="136">
        <f>$AU367+$AB$7*SIN(AR367)</f>
        <v>4.1932714752560889</v>
      </c>
      <c r="AR367" s="136">
        <f>$AU367+$AB$7*SIN(AS367)</f>
        <v>4.1925028327492555</v>
      </c>
      <c r="AS367" s="136">
        <f>$AU367+$AB$7*SIN(AT367)</f>
        <v>4.1976837864156344</v>
      </c>
      <c r="AT367" s="136">
        <f>$AU367+$AB$7*SIN(AU367)</f>
        <v>4.1636213936895636</v>
      </c>
      <c r="AU367" s="136">
        <f>RADIANS($AB$9)+$AB$18*(F367-AB$15)</f>
        <v>4.4536341987655792</v>
      </c>
      <c r="AV367" s="136"/>
      <c r="AW367" s="24">
        <f t="shared" si="225"/>
        <v>41597.5</v>
      </c>
      <c r="AX367" s="136">
        <f t="shared" si="226"/>
        <v>-2.1990567781485466E-2</v>
      </c>
      <c r="AY367" s="136">
        <f t="shared" si="227"/>
        <v>8.6153177845877012E-3</v>
      </c>
      <c r="AZ367" s="136">
        <f t="shared" si="237"/>
        <v>8.6153177845877012E-3</v>
      </c>
      <c r="BA367" s="136"/>
      <c r="BB367" s="136">
        <f t="shared" si="228"/>
        <v>4.8358507135210664E-5</v>
      </c>
      <c r="BC367" s="24"/>
      <c r="BD367" s="203"/>
      <c r="BE367" s="24">
        <f t="shared" si="229"/>
        <v>-4.1240656643924366E-3</v>
      </c>
      <c r="BF367" s="24">
        <f t="shared" si="230"/>
        <v>0.7920894976293581</v>
      </c>
      <c r="BG367" s="24">
        <f t="shared" si="231"/>
        <v>-0.21375647900181979</v>
      </c>
      <c r="BH367" s="24">
        <f t="shared" si="232"/>
        <v>-0.21627117931889886</v>
      </c>
      <c r="BI367" s="24">
        <f t="shared" si="233"/>
        <v>-2.3364869099654051</v>
      </c>
      <c r="BJ367" s="24">
        <f t="shared" si="234"/>
        <v>-2.3484890773250529</v>
      </c>
      <c r="BK367" s="136">
        <f t="shared" si="239"/>
        <v>4.1931722472793478</v>
      </c>
      <c r="BL367" s="136">
        <f t="shared" si="239"/>
        <v>4.1931690263312351</v>
      </c>
      <c r="BM367" s="136">
        <f t="shared" si="239"/>
        <v>4.1931906640398271</v>
      </c>
      <c r="BN367" s="136">
        <f t="shared" si="239"/>
        <v>4.1930453218134689</v>
      </c>
      <c r="BO367" s="136">
        <f t="shared" si="239"/>
        <v>4.194022308078555</v>
      </c>
      <c r="BP367" s="136">
        <f t="shared" si="239"/>
        <v>4.187486806007608</v>
      </c>
      <c r="BQ367" s="136">
        <f t="shared" si="239"/>
        <v>4.2327421977329367</v>
      </c>
      <c r="BR367" s="136">
        <f t="shared" si="236"/>
        <v>3.9691884039691541</v>
      </c>
      <c r="BS367" s="136"/>
      <c r="BT367" s="136"/>
      <c r="BU367" s="136"/>
      <c r="BV367" s="136"/>
      <c r="BW367" s="136"/>
      <c r="BX367" s="136"/>
      <c r="BY367" s="136"/>
      <c r="BZ367" s="136"/>
      <c r="CA367" s="136"/>
      <c r="CB367" s="136"/>
      <c r="CC367" s="136"/>
      <c r="CD367" s="136"/>
      <c r="CE367" s="136"/>
      <c r="CF367" s="136"/>
      <c r="CG367" s="136"/>
      <c r="CH367" s="136"/>
      <c r="CI367" s="136"/>
      <c r="CK367" s="136"/>
      <c r="CL367" s="136"/>
      <c r="CM367" s="136"/>
      <c r="CN367" s="136"/>
      <c r="CO367" s="136"/>
      <c r="CP367" s="136"/>
      <c r="CQ367" s="136"/>
      <c r="CR367" s="136"/>
      <c r="CS367" s="136"/>
      <c r="CT367" s="136"/>
      <c r="CU367" s="136"/>
      <c r="CV367" s="136"/>
      <c r="CW367" s="136"/>
      <c r="CX367" s="136"/>
      <c r="CY367" s="136"/>
      <c r="CZ367" s="136"/>
    </row>
    <row r="368" spans="1:104" s="129" customFormat="1" ht="12.95" customHeight="1" x14ac:dyDescent="0.2">
      <c r="A368" s="206" t="s">
        <v>555</v>
      </c>
      <c r="B368" s="207" t="s">
        <v>646</v>
      </c>
      <c r="C368" s="208">
        <v>50100.69</v>
      </c>
      <c r="D368" s="208"/>
      <c r="E368" s="129">
        <f>(C368-C$7)/C$8</f>
        <v>42462.3880168143</v>
      </c>
      <c r="F368" s="199">
        <f>ROUND(2*E368,0)/2</f>
        <v>42462.5</v>
      </c>
      <c r="G368" s="130">
        <f>C368-(C$7+F368*C$8)</f>
        <v>-2.6578749995678663E-2</v>
      </c>
      <c r="I368" s="129">
        <f>G368</f>
        <v>-2.6578749995678663E-2</v>
      </c>
      <c r="O368" s="199"/>
      <c r="P368" s="199">
        <f>+D$11+D$12*F368+D$13*F368^2</f>
        <v>-1.7988709317093024E-2</v>
      </c>
      <c r="Q368" s="201">
        <f>+C368-15018.5</f>
        <v>35082.19</v>
      </c>
      <c r="S368" s="131">
        <v>0.1</v>
      </c>
      <c r="U368" s="202">
        <f>+$C368-15018.5</f>
        <v>35082.19</v>
      </c>
      <c r="Z368" s="24">
        <f>$F368</f>
        <v>42462.5</v>
      </c>
      <c r="AA368" s="136">
        <f>AB$3+AB$4*Z368+AB$5*Z368^2+AH368</f>
        <v>-2.2940721003739725E-2</v>
      </c>
      <c r="AB368" s="136">
        <f>+$G368-AH368</f>
        <v>-2.1626738309031963E-2</v>
      </c>
      <c r="AC368" s="136">
        <f>IF(S368&gt;0,G368-AA368,-9999)</f>
        <v>-3.6380289919389387E-3</v>
      </c>
      <c r="AD368" s="136"/>
      <c r="AE368" s="136">
        <f>+(G368-AA368)^2*$S368</f>
        <v>1.3235254946188252E-6</v>
      </c>
      <c r="AF368" s="24"/>
      <c r="AG368" s="203"/>
      <c r="AH368" s="24">
        <f>$AB$6*($AB$11/AI368*AJ368+$AB$12)</f>
        <v>-4.9520116866467005E-3</v>
      </c>
      <c r="AI368" s="24">
        <f>1+$AB$7*COS(AL368)</f>
        <v>0.81034634236493797</v>
      </c>
      <c r="AJ368" s="24">
        <f>SIN(AL368+RADIANS($AB$9))</f>
        <v>-0.29241115062759909</v>
      </c>
      <c r="AK368" s="24">
        <f>$AB$7*SIN(AL368)</f>
        <v>-0.23244674690268879</v>
      </c>
      <c r="AL368" s="24">
        <f>2*ATAN(AM368)</f>
        <v>-2.2551583982287426</v>
      </c>
      <c r="AM368" s="24">
        <f>SQRT((1+$AB$7)/(1-$AB$7))*TAN(AN368/2)</f>
        <v>-2.106519726172162</v>
      </c>
      <c r="AN368" s="136">
        <f>$AU368+$AB$7*SIN(AO368)</f>
        <v>4.2900203463300075</v>
      </c>
      <c r="AO368" s="136">
        <f>$AU368+$AB$7*SIN(AP368)</f>
        <v>4.2900210908775476</v>
      </c>
      <c r="AP368" s="136">
        <f>$AU368+$AB$7*SIN(AQ368)</f>
        <v>4.2900150365256451</v>
      </c>
      <c r="AQ368" s="136">
        <f>$AU368+$AB$7*SIN(AR368)</f>
        <v>4.2900642703702951</v>
      </c>
      <c r="AR368" s="136">
        <f>$AU368+$AB$7*SIN(AS368)</f>
        <v>4.2896640581998939</v>
      </c>
      <c r="AS368" s="136">
        <f>$AU368+$AB$7*SIN(AT368)</f>
        <v>4.2929277011297504</v>
      </c>
      <c r="AT368" s="136">
        <f>$AU368+$AB$7*SIN(AU368)</f>
        <v>4.2669686869344554</v>
      </c>
      <c r="AU368" s="136">
        <f>RADIANS($AB$9)+$AB$18*(F368-AB$15)</f>
        <v>4.5636566012454169</v>
      </c>
      <c r="AV368" s="136"/>
      <c r="AW368" s="24">
        <f t="shared" si="225"/>
        <v>42462.5</v>
      </c>
      <c r="AX368" s="136">
        <f t="shared" si="226"/>
        <v>-2.294072200908118E-2</v>
      </c>
      <c r="AY368" s="136">
        <f t="shared" si="227"/>
        <v>-3.6380279865974828E-3</v>
      </c>
      <c r="AZ368" s="136">
        <f t="shared" si="237"/>
        <v>-3.6380279865974828E-3</v>
      </c>
      <c r="BA368" s="136"/>
      <c r="BB368" s="136">
        <f t="shared" si="228"/>
        <v>5.2627672629794171E-5</v>
      </c>
      <c r="BC368" s="24"/>
      <c r="BD368" s="203"/>
      <c r="BE368" s="24">
        <f t="shared" si="229"/>
        <v>-4.9520126919881556E-3</v>
      </c>
      <c r="BF368" s="24">
        <f t="shared" si="230"/>
        <v>0.81034636621795331</v>
      </c>
      <c r="BG368" s="24">
        <f t="shared" si="231"/>
        <v>-0.29241124875959401</v>
      </c>
      <c r="BH368" s="24">
        <f t="shared" si="232"/>
        <v>-0.23244676636439859</v>
      </c>
      <c r="BI368" s="24">
        <f t="shared" si="233"/>
        <v>-2.2551582956116287</v>
      </c>
      <c r="BJ368" s="24">
        <f t="shared" si="234"/>
        <v>-2.106519447185744</v>
      </c>
      <c r="BK368" s="136">
        <f t="shared" si="239"/>
        <v>4.2900204671308071</v>
      </c>
      <c r="BL368" s="136">
        <f t="shared" si="239"/>
        <v>4.2900201085699834</v>
      </c>
      <c r="BM368" s="136">
        <f t="shared" si="239"/>
        <v>4.2900230242606652</v>
      </c>
      <c r="BN368" s="136">
        <f t="shared" si="239"/>
        <v>4.289999315436595</v>
      </c>
      <c r="BO368" s="136">
        <f t="shared" si="239"/>
        <v>4.2901921390865141</v>
      </c>
      <c r="BP368" s="136">
        <f t="shared" si="239"/>
        <v>4.288626297964937</v>
      </c>
      <c r="BQ368" s="136">
        <f t="shared" si="239"/>
        <v>4.3015039381990254</v>
      </c>
      <c r="BR368" s="136">
        <f t="shared" si="236"/>
        <v>4.204642093773419</v>
      </c>
      <c r="BS368" s="136"/>
      <c r="BT368" s="136"/>
      <c r="BU368" s="136"/>
      <c r="BV368" s="136"/>
      <c r="BW368" s="136"/>
      <c r="BX368" s="136"/>
      <c r="BY368" s="136"/>
      <c r="BZ368" s="136"/>
      <c r="CA368" s="136"/>
      <c r="CB368" s="136"/>
      <c r="CC368" s="136"/>
      <c r="CD368" s="136"/>
      <c r="CE368" s="136"/>
      <c r="CF368" s="136"/>
      <c r="CG368" s="136"/>
      <c r="CH368" s="136"/>
      <c r="CI368" s="136"/>
      <c r="CK368" s="136"/>
      <c r="CL368" s="136"/>
      <c r="CM368" s="136"/>
      <c r="CN368" s="136"/>
      <c r="CO368" s="136"/>
      <c r="CP368" s="136"/>
      <c r="CQ368" s="136"/>
      <c r="CR368" s="136"/>
      <c r="CS368" s="136"/>
      <c r="CT368" s="136"/>
      <c r="CU368" s="136"/>
      <c r="CV368" s="136"/>
      <c r="CW368" s="136"/>
      <c r="CX368" s="136"/>
      <c r="CY368" s="136"/>
      <c r="CZ368" s="136"/>
    </row>
    <row r="369" spans="1:104" s="129" customFormat="1" ht="12.95" customHeight="1" x14ac:dyDescent="0.2">
      <c r="A369" s="206" t="s">
        <v>555</v>
      </c>
      <c r="B369" s="207" t="s">
        <v>646</v>
      </c>
      <c r="C369" s="208">
        <v>50152.444000000003</v>
      </c>
      <c r="D369" s="208"/>
      <c r="E369" s="129">
        <f>(C369-C$7)/C$8</f>
        <v>42680.441077768803</v>
      </c>
      <c r="F369" s="199">
        <f>ROUND(2*E369,0)/2</f>
        <v>42680.5</v>
      </c>
      <c r="G369" s="130">
        <f>C369-(C$7+F369*C$8)</f>
        <v>-1.3984949997393414E-2</v>
      </c>
      <c r="I369" s="129">
        <f>G369</f>
        <v>-1.3984949997393414E-2</v>
      </c>
      <c r="O369" s="199"/>
      <c r="P369" s="199">
        <f>+D$11+D$12*F369+D$13*F369^2</f>
        <v>-1.8016675229093029E-2</v>
      </c>
      <c r="Q369" s="201">
        <f>+C369-15018.5</f>
        <v>35133.944000000003</v>
      </c>
      <c r="S369" s="131">
        <v>0.1</v>
      </c>
      <c r="U369" s="202">
        <f>+$C369-15018.5</f>
        <v>35133.944000000003</v>
      </c>
      <c r="Z369" s="24">
        <f>$F369</f>
        <v>42680.5</v>
      </c>
      <c r="AA369" s="136">
        <f>AB$3+AB$4*Z369+AB$5*Z369^2+AH369</f>
        <v>-2.3173263469725376E-2</v>
      </c>
      <c r="AB369" s="136">
        <f>+$G369-AH369</f>
        <v>-8.8283617567610669E-3</v>
      </c>
      <c r="AC369" s="136">
        <f>IF(S369&gt;0,G369-AA369,-9999)</f>
        <v>9.1883134723319618E-3</v>
      </c>
      <c r="AD369" s="136"/>
      <c r="AE369" s="136">
        <f>+(G369-AA369)^2*$S369</f>
        <v>8.4425104465837032E-6</v>
      </c>
      <c r="AF369" s="24"/>
      <c r="AG369" s="203"/>
      <c r="AH369" s="24">
        <f>$AB$6*($AB$11/AI369*AJ369+$AB$12)</f>
        <v>-5.1565882406323475E-3</v>
      </c>
      <c r="AI369" s="24">
        <f>1+$AB$7*COS(AL369)</f>
        <v>0.81529344907913281</v>
      </c>
      <c r="AJ369" s="24">
        <f>SIN(AL369+RADIANS($AB$9))</f>
        <v>-0.31252486298901189</v>
      </c>
      <c r="AK369" s="24">
        <f>$AB$7*SIN(AL369)</f>
        <v>-0.23639689094173189</v>
      </c>
      <c r="AL369" s="24">
        <f>2*ATAN(AM369)</f>
        <v>-2.2340557417116336</v>
      </c>
      <c r="AM369" s="24">
        <f>SQRT((1+$AB$7)/(1-$AB$7))*TAN(AN369/2)</f>
        <v>-2.0503930867700784</v>
      </c>
      <c r="AN369" s="136">
        <f>$AU369+$AB$7*SIN(AO369)</f>
        <v>4.3147870696851047</v>
      </c>
      <c r="AO369" s="136">
        <f>$AU369+$AB$7*SIN(AP369)</f>
        <v>4.3147875815988446</v>
      </c>
      <c r="AP369" s="136">
        <f>$AU369+$AB$7*SIN(AQ369)</f>
        <v>4.3147831747417298</v>
      </c>
      <c r="AQ369" s="136">
        <f>$AU369+$AB$7*SIN(AR369)</f>
        <v>4.3148211130962411</v>
      </c>
      <c r="AR369" s="136">
        <f>$AU369+$AB$7*SIN(AS369)</f>
        <v>4.3144946163657432</v>
      </c>
      <c r="AS369" s="136">
        <f>$AU369+$AB$7*SIN(AT369)</f>
        <v>4.3173128010433421</v>
      </c>
      <c r="AT369" s="136">
        <f>$AU369+$AB$7*SIN(AU369)</f>
        <v>4.2935784140853244</v>
      </c>
      <c r="AU369" s="136">
        <f>RADIANS($AB$9)+$AB$18*(F369-AB$15)</f>
        <v>4.5913847905409133</v>
      </c>
      <c r="AV369" s="136"/>
      <c r="AW369" s="24">
        <f t="shared" si="225"/>
        <v>42680.5</v>
      </c>
      <c r="AX369" s="136">
        <f t="shared" si="226"/>
        <v>-2.3173264031591569E-2</v>
      </c>
      <c r="AY369" s="136">
        <f t="shared" si="227"/>
        <v>9.1883140341981542E-3</v>
      </c>
      <c r="AZ369" s="136">
        <f t="shared" si="237"/>
        <v>9.1883140341981542E-3</v>
      </c>
      <c r="BA369" s="136"/>
      <c r="BB369" s="136">
        <f t="shared" si="228"/>
        <v>5.3700016587785559E-5</v>
      </c>
      <c r="BC369" s="24"/>
      <c r="BD369" s="203"/>
      <c r="BE369" s="24">
        <f t="shared" si="229"/>
        <v>-5.1565888024985409E-3</v>
      </c>
      <c r="BF369" s="24">
        <f t="shared" si="230"/>
        <v>0.81529346292775184</v>
      </c>
      <c r="BG369" s="24">
        <f t="shared" si="231"/>
        <v>-0.31252491863667903</v>
      </c>
      <c r="BH369" s="24">
        <f t="shared" si="232"/>
        <v>-0.23639690176222322</v>
      </c>
      <c r="BI369" s="24">
        <f t="shared" si="233"/>
        <v>-2.2340556831295655</v>
      </c>
      <c r="BJ369" s="24">
        <f t="shared" si="234"/>
        <v>-2.0503929343362706</v>
      </c>
      <c r="BK369" s="136">
        <f t="shared" si="239"/>
        <v>4.3147871382294198</v>
      </c>
      <c r="BL369" s="136">
        <f t="shared" si="239"/>
        <v>4.3147869915260406</v>
      </c>
      <c r="BM369" s="136">
        <f t="shared" si="239"/>
        <v>4.3147882544424947</v>
      </c>
      <c r="BN369" s="136">
        <f t="shared" si="239"/>
        <v>4.3147773825748255</v>
      </c>
      <c r="BO369" s="136">
        <f t="shared" si="239"/>
        <v>4.314870982708908</v>
      </c>
      <c r="BP369" s="136">
        <f t="shared" si="239"/>
        <v>4.3140658248686385</v>
      </c>
      <c r="BQ369" s="136">
        <f t="shared" si="239"/>
        <v>4.3210431473130848</v>
      </c>
      <c r="BR369" s="136">
        <f t="shared" si="236"/>
        <v>4.2639818676200427</v>
      </c>
      <c r="BS369" s="136"/>
      <c r="BT369" s="136"/>
      <c r="BU369" s="136"/>
      <c r="BV369" s="136"/>
      <c r="BW369" s="136"/>
      <c r="BX369" s="136"/>
      <c r="BY369" s="136"/>
      <c r="BZ369" s="136"/>
      <c r="CA369" s="136"/>
      <c r="CB369" s="136"/>
      <c r="CC369" s="136"/>
      <c r="CD369" s="136"/>
      <c r="CE369" s="136"/>
      <c r="CF369" s="136"/>
      <c r="CG369" s="136"/>
      <c r="CH369" s="136"/>
      <c r="CI369" s="136"/>
      <c r="CK369" s="136"/>
      <c r="CL369" s="136"/>
      <c r="CM369" s="136"/>
      <c r="CN369" s="136"/>
      <c r="CO369" s="136"/>
      <c r="CP369" s="136"/>
      <c r="CQ369" s="136"/>
      <c r="CR369" s="136"/>
      <c r="CS369" s="136"/>
      <c r="CT369" s="136"/>
      <c r="CU369" s="136"/>
      <c r="CV369" s="136"/>
      <c r="CW369" s="136"/>
      <c r="CX369" s="136"/>
      <c r="CY369" s="136"/>
      <c r="CZ369" s="136"/>
    </row>
    <row r="370" spans="1:104" s="129" customFormat="1" ht="12.95" customHeight="1" x14ac:dyDescent="0.2">
      <c r="A370" s="206" t="s">
        <v>606</v>
      </c>
      <c r="B370" s="207"/>
      <c r="C370" s="208">
        <v>50152.811000000002</v>
      </c>
      <c r="D370" s="208"/>
      <c r="E370" s="129">
        <f>(C370-C$7)/C$8</f>
        <v>42681.987344209461</v>
      </c>
      <c r="F370" s="199">
        <f>ROUND(2*E370,0)/2</f>
        <v>42682</v>
      </c>
      <c r="G370" s="130"/>
      <c r="O370" s="199"/>
      <c r="P370" s="199">
        <f>+D$11+D$12*F370+D$13*F370^2</f>
        <v>-1.8016863704093024E-2</v>
      </c>
      <c r="Q370" s="201">
        <f>+C370-15018.5</f>
        <v>35134.311000000002</v>
      </c>
      <c r="R370" s="129">
        <f>C370-(C$7+F370*C$8)</f>
        <v>-3.003799996804446E-3</v>
      </c>
      <c r="S370" s="131"/>
      <c r="U370" s="202">
        <f>+$C370-15018.5</f>
        <v>35134.311000000002</v>
      </c>
      <c r="Z370" s="24">
        <f>$F370</f>
        <v>42682</v>
      </c>
      <c r="AA370" s="136">
        <f>AB$3+AB$4*Z370+AB$5*Z370^2+AH370</f>
        <v>-2.3174853068729084E-2</v>
      </c>
      <c r="AB370" s="136"/>
      <c r="AC370" s="136">
        <f>IF(S370&gt;0,G370-AA370,-9999)</f>
        <v>-9999</v>
      </c>
      <c r="AD370" s="136"/>
      <c r="AE370" s="136">
        <f>+(G370-AA370)^2*$S370</f>
        <v>0</v>
      </c>
      <c r="AF370" s="24"/>
      <c r="AG370" s="203"/>
      <c r="AH370" s="24">
        <f>$AB$6*($AB$11/AI370*AJ370+$AB$12)</f>
        <v>-5.1579893646360583E-3</v>
      </c>
      <c r="AI370" s="24">
        <f>1+$AB$7*COS(AL370)</f>
        <v>0.81532798789585414</v>
      </c>
      <c r="AJ370" s="24">
        <f>SIN(AL370+RADIANS($AB$9))</f>
        <v>-0.31266363846874884</v>
      </c>
      <c r="AK370" s="24">
        <f>$AB$7*SIN(AL370)</f>
        <v>-0.23642387346756297</v>
      </c>
      <c r="AL370" s="24">
        <f>2*ATAN(AM370)</f>
        <v>-2.2339096448425457</v>
      </c>
      <c r="AM370" s="24">
        <f>SQRT((1+$AB$7)/(1-$AB$7))*TAN(AN370/2)</f>
        <v>-2.0500129914783844</v>
      </c>
      <c r="AN370" s="136">
        <f>$AU370+$AB$7*SIN(AO370)</f>
        <v>4.3149580076202305</v>
      </c>
      <c r="AO370" s="136">
        <f>$AU370+$AB$7*SIN(AP370)</f>
        <v>4.3149585181585133</v>
      </c>
      <c r="AP370" s="136">
        <f>$AU370+$AB$7*SIN(AQ370)</f>
        <v>4.3149541213524456</v>
      </c>
      <c r="AQ370" s="136">
        <f>$AU370+$AB$7*SIN(AR370)</f>
        <v>4.3149919885898189</v>
      </c>
      <c r="AR370" s="136">
        <f>$AU370+$AB$7*SIN(AS370)</f>
        <v>4.3146659711005428</v>
      </c>
      <c r="AS370" s="136">
        <f>$AU370+$AB$7*SIN(AT370)</f>
        <v>4.3174811613857687</v>
      </c>
      <c r="AT370" s="136">
        <f>$AU370+$AB$7*SIN(AU370)</f>
        <v>4.2937623007606556</v>
      </c>
      <c r="AU370" s="136">
        <f>RADIANS($AB$9)+$AB$18*(F370-AB$15)</f>
        <v>4.5915755808342311</v>
      </c>
      <c r="AV370" s="136"/>
      <c r="AW370" s="24">
        <f t="shared" si="225"/>
        <v>42682</v>
      </c>
      <c r="AX370" s="136">
        <f t="shared" si="226"/>
        <v>-2.3174853628238429E-2</v>
      </c>
      <c r="AY370" s="136">
        <f t="shared" si="227"/>
        <v>2.3174853628238429E-2</v>
      </c>
      <c r="AZ370" s="136">
        <f t="shared" si="237"/>
        <v>2.3174853628238429E-2</v>
      </c>
      <c r="BA370" s="136"/>
      <c r="BB370" s="136">
        <f t="shared" si="228"/>
        <v>0</v>
      </c>
      <c r="BC370" s="24"/>
      <c r="BD370" s="203"/>
      <c r="BE370" s="24">
        <f t="shared" si="229"/>
        <v>-5.1579899241454034E-3</v>
      </c>
      <c r="BF370" s="24">
        <f t="shared" si="230"/>
        <v>0.81532800169002462</v>
      </c>
      <c r="BG370" s="24">
        <f t="shared" si="231"/>
        <v>-0.3126636938886353</v>
      </c>
      <c r="BH370" s="24">
        <f t="shared" si="232"/>
        <v>-0.2364238842422661</v>
      </c>
      <c r="BI370" s="24">
        <f t="shared" si="233"/>
        <v>-2.2339095864974645</v>
      </c>
      <c r="BJ370" s="24">
        <f t="shared" si="234"/>
        <v>-2.0500128397066972</v>
      </c>
      <c r="BK370" s="136">
        <f t="shared" si="239"/>
        <v>4.3149580758843653</v>
      </c>
      <c r="BL370" s="136">
        <f t="shared" si="239"/>
        <v>4.3149579302583829</v>
      </c>
      <c r="BM370" s="136">
        <f t="shared" si="239"/>
        <v>4.3149591844103998</v>
      </c>
      <c r="BN370" s="136">
        <f t="shared" si="239"/>
        <v>4.3149483835947278</v>
      </c>
      <c r="BO370" s="136">
        <f t="shared" si="239"/>
        <v>4.3150414098342411</v>
      </c>
      <c r="BP370" s="136">
        <f t="shared" si="239"/>
        <v>4.3142408597135065</v>
      </c>
      <c r="BQ370" s="136">
        <f t="shared" si="239"/>
        <v>4.3211808568145731</v>
      </c>
      <c r="BR370" s="136">
        <f t="shared" si="236"/>
        <v>4.2643901688162353</v>
      </c>
      <c r="BS370" s="136"/>
      <c r="BT370" s="136"/>
      <c r="BU370" s="136"/>
      <c r="BV370" s="136"/>
      <c r="BW370" s="136"/>
      <c r="BX370" s="136"/>
      <c r="BY370" s="136"/>
      <c r="BZ370" s="136"/>
      <c r="CA370" s="136"/>
      <c r="CB370" s="136"/>
      <c r="CC370" s="136"/>
      <c r="CD370" s="136"/>
      <c r="CE370" s="136"/>
      <c r="CF370" s="136"/>
      <c r="CG370" s="136"/>
      <c r="CH370" s="136"/>
      <c r="CI370" s="136"/>
      <c r="CK370" s="136"/>
      <c r="CL370" s="136"/>
      <c r="CM370" s="136"/>
      <c r="CN370" s="136"/>
      <c r="CO370" s="136"/>
      <c r="CP370" s="136"/>
      <c r="CQ370" s="136"/>
      <c r="CR370" s="136"/>
      <c r="CS370" s="136"/>
      <c r="CT370" s="136"/>
      <c r="CU370" s="136"/>
      <c r="CV370" s="136"/>
      <c r="CW370" s="136"/>
      <c r="CX370" s="136"/>
      <c r="CY370" s="136"/>
      <c r="CZ370" s="136"/>
    </row>
    <row r="371" spans="1:104" s="129" customFormat="1" ht="12.95" customHeight="1" x14ac:dyDescent="0.2">
      <c r="A371" s="206" t="s">
        <v>606</v>
      </c>
      <c r="B371" s="207"/>
      <c r="C371" s="208">
        <v>50183.612000000001</v>
      </c>
      <c r="D371" s="208"/>
      <c r="E371" s="129">
        <f>(C371-C$7)/C$8</f>
        <v>42811.759967204001</v>
      </c>
      <c r="F371" s="199">
        <f>ROUND(2*E371,0)/2</f>
        <v>42812</v>
      </c>
      <c r="G371" s="130"/>
      <c r="O371" s="199"/>
      <c r="P371" s="199">
        <f>+D$11+D$12*F371+D$13*F371^2</f>
        <v>-1.8032993064093027E-2</v>
      </c>
      <c r="Q371" s="201">
        <f>+C371-15018.5</f>
        <v>35165.112000000001</v>
      </c>
      <c r="R371" s="129">
        <f>C371-(C$7+F371*C$8)</f>
        <v>-5.6970799996634014E-2</v>
      </c>
      <c r="S371" s="131"/>
      <c r="U371" s="202">
        <f>+$C371-15018.5</f>
        <v>35165.112000000001</v>
      </c>
      <c r="Z371" s="24">
        <f>$F371</f>
        <v>42812</v>
      </c>
      <c r="AA371" s="136">
        <f>AB$3+AB$4*Z371+AB$5*Z371^2+AH371</f>
        <v>-2.3312060820833386E-2</v>
      </c>
      <c r="AB371" s="136"/>
      <c r="AC371" s="136">
        <f>IF(S371&gt;0,G371-AA371,-9999)</f>
        <v>-9999</v>
      </c>
      <c r="AD371" s="136"/>
      <c r="AE371" s="136">
        <f>+(G371-AA371)^2*$S371</f>
        <v>0</v>
      </c>
      <c r="AF371" s="24"/>
      <c r="AG371" s="203"/>
      <c r="AH371" s="24">
        <f>$AB$6*($AB$11/AI371*AJ371+$AB$12)</f>
        <v>-5.2790677567403597E-3</v>
      </c>
      <c r="AI371" s="24">
        <f>1+$AB$7*COS(AL371)</f>
        <v>0.81834755131535197</v>
      </c>
      <c r="AJ371" s="24">
        <f>SIN(AL371+RADIANS($AB$9))</f>
        <v>-0.32470996105512739</v>
      </c>
      <c r="AK371" s="24">
        <f>$AB$7*SIN(AL371)</f>
        <v>-0.23875172855263538</v>
      </c>
      <c r="AL371" s="24">
        <f>2*ATAN(AM371)</f>
        <v>-2.2212005631344929</v>
      </c>
      <c r="AM371" s="24">
        <f>SQRT((1+$AB$7)/(1-$AB$7))*TAN(AN371/2)</f>
        <v>-2.0173778493857588</v>
      </c>
      <c r="AN371" s="136">
        <f>$AU371+$AB$7*SIN(AO371)</f>
        <v>4.3298002958995943</v>
      </c>
      <c r="AO371" s="136">
        <f>$AU371+$AB$7*SIN(AP371)</f>
        <v>4.3298006976984214</v>
      </c>
      <c r="AP371" s="136">
        <f>$AU371+$AB$7*SIN(AQ371)</f>
        <v>4.3297971101243489</v>
      </c>
      <c r="AQ371" s="136">
        <f>$AU371+$AB$7*SIN(AR371)</f>
        <v>4.3298291439228338</v>
      </c>
      <c r="AR371" s="136">
        <f>$AU371+$AB$7*SIN(AS371)</f>
        <v>4.329543201223756</v>
      </c>
      <c r="AS371" s="136">
        <f>$AU371+$AB$7*SIN(AT371)</f>
        <v>4.3321028372553814</v>
      </c>
      <c r="AT371" s="136">
        <f>$AU371+$AB$7*SIN(AU371)</f>
        <v>4.309740354814326</v>
      </c>
      <c r="AU371" s="136">
        <f>RADIANS($AB$9)+$AB$18*(F371-AB$15)</f>
        <v>4.608110739588426</v>
      </c>
      <c r="AV371" s="136"/>
      <c r="AW371" s="24">
        <f t="shared" si="225"/>
        <v>42812</v>
      </c>
      <c r="AX371" s="136">
        <f t="shared" si="226"/>
        <v>-2.3312061205044581E-2</v>
      </c>
      <c r="AY371" s="136">
        <f t="shared" si="227"/>
        <v>2.3312061205044581E-2</v>
      </c>
      <c r="AZ371" s="136">
        <f t="shared" si="237"/>
        <v>2.3312061205044581E-2</v>
      </c>
      <c r="BA371" s="136"/>
      <c r="BB371" s="136">
        <f t="shared" si="228"/>
        <v>0</v>
      </c>
      <c r="BC371" s="24"/>
      <c r="BD371" s="203"/>
      <c r="BE371" s="24">
        <f t="shared" si="229"/>
        <v>-5.279068140951553E-3</v>
      </c>
      <c r="BF371" s="24">
        <f t="shared" si="230"/>
        <v>0.81834756100800288</v>
      </c>
      <c r="BG371" s="24">
        <f t="shared" si="231"/>
        <v>-0.3247099994525095</v>
      </c>
      <c r="BH371" s="24">
        <f t="shared" si="232"/>
        <v>-0.23875173592721538</v>
      </c>
      <c r="BI371" s="24">
        <f t="shared" si="233"/>
        <v>-2.2212005225372962</v>
      </c>
      <c r="BJ371" s="24">
        <f t="shared" si="234"/>
        <v>-2.0173777464756579</v>
      </c>
      <c r="BK371" s="136">
        <f t="shared" ref="BK371:BQ380" si="240">$AU371+$AB$7*SIN(BL371)</f>
        <v>4.3298003432233223</v>
      </c>
      <c r="BL371" s="136">
        <f t="shared" si="240"/>
        <v>4.3298002751535165</v>
      </c>
      <c r="BM371" s="136">
        <f t="shared" si="240"/>
        <v>4.329800882936496</v>
      </c>
      <c r="BN371" s="136">
        <f t="shared" si="240"/>
        <v>4.3297954561847565</v>
      </c>
      <c r="BO371" s="136">
        <f t="shared" si="240"/>
        <v>4.3298439129695057</v>
      </c>
      <c r="BP371" s="136">
        <f t="shared" si="240"/>
        <v>4.3294114369176357</v>
      </c>
      <c r="BQ371" s="136">
        <f t="shared" si="240"/>
        <v>4.3332878663827161</v>
      </c>
      <c r="BR371" s="136">
        <f t="shared" si="236"/>
        <v>4.2997762724862403</v>
      </c>
      <c r="BS371" s="136"/>
      <c r="BT371" s="136"/>
      <c r="BU371" s="136"/>
      <c r="BV371" s="136"/>
      <c r="BW371" s="136"/>
      <c r="BX371" s="136"/>
      <c r="BY371" s="136"/>
      <c r="BZ371" s="136"/>
      <c r="CA371" s="136"/>
      <c r="CB371" s="136"/>
      <c r="CC371" s="136"/>
      <c r="CD371" s="136"/>
      <c r="CE371" s="136"/>
      <c r="CF371" s="136"/>
      <c r="CG371" s="136"/>
      <c r="CH371" s="136"/>
      <c r="CI371" s="136"/>
      <c r="CK371" s="136"/>
      <c r="CL371" s="136"/>
      <c r="CM371" s="136"/>
      <c r="CN371" s="136"/>
      <c r="CO371" s="136"/>
      <c r="CP371" s="136"/>
      <c r="CQ371" s="136"/>
      <c r="CR371" s="136"/>
      <c r="CS371" s="136"/>
      <c r="CT371" s="136"/>
      <c r="CU371" s="136"/>
      <c r="CV371" s="136"/>
      <c r="CW371" s="136"/>
      <c r="CX371" s="136"/>
      <c r="CY371" s="136"/>
      <c r="CZ371" s="136"/>
    </row>
    <row r="372" spans="1:104" s="129" customFormat="1" ht="12.95" customHeight="1" x14ac:dyDescent="0.2">
      <c r="A372" s="206" t="s">
        <v>556</v>
      </c>
      <c r="B372" s="207" t="s">
        <v>646</v>
      </c>
      <c r="C372" s="208">
        <v>50190.419000000002</v>
      </c>
      <c r="D372" s="208"/>
      <c r="E372" s="129">
        <f>(C372-C$7)/C$8</f>
        <v>42840.439628407337</v>
      </c>
      <c r="F372" s="199">
        <f>ROUND(2*E372,0)/2</f>
        <v>42840.5</v>
      </c>
      <c r="G372" s="130">
        <f>C372-(C$7+F372*C$8)</f>
        <v>-1.4328949997434393E-2</v>
      </c>
      <c r="I372" s="129">
        <f>G372</f>
        <v>-1.4328949997434393E-2</v>
      </c>
      <c r="O372" s="199"/>
      <c r="P372" s="199">
        <f>+D$11+D$12*F372+D$13*F372^2</f>
        <v>-1.8036474909093027E-2</v>
      </c>
      <c r="Q372" s="201">
        <f>+C372-15018.5</f>
        <v>35171.919000000002</v>
      </c>
      <c r="S372" s="131">
        <v>0.1</v>
      </c>
      <c r="U372" s="202">
        <f>+$C372-15018.5</f>
        <v>35171.919000000002</v>
      </c>
      <c r="Z372" s="24">
        <f>$F372</f>
        <v>42840.5</v>
      </c>
      <c r="AA372" s="136">
        <f>AB$3+AB$4*Z372+AB$5*Z372^2+AH372</f>
        <v>-2.3341991926180587E-2</v>
      </c>
      <c r="AB372" s="136">
        <f>+$G372-AH372</f>
        <v>-9.0234329803468329E-3</v>
      </c>
      <c r="AC372" s="136">
        <f>IF(S372&gt;0,G372-AA372,-9999)</f>
        <v>9.0130419287461939E-3</v>
      </c>
      <c r="AD372" s="136"/>
      <c r="AE372" s="136">
        <f>+(G372-AA372)^2*$S372</f>
        <v>8.1234924809336921E-6</v>
      </c>
      <c r="AF372" s="24"/>
      <c r="AG372" s="203"/>
      <c r="AH372" s="24">
        <f>$AB$6*($AB$11/AI372*AJ372+$AB$12)</f>
        <v>-5.3055170170875588E-3</v>
      </c>
      <c r="AI372" s="24">
        <f>1+$AB$7*COS(AL372)</f>
        <v>0.81901649035766666</v>
      </c>
      <c r="AJ372" s="24">
        <f>SIN(AL372+RADIANS($AB$9))</f>
        <v>-0.32735586896962671</v>
      </c>
      <c r="AK372" s="24">
        <f>$AB$7*SIN(AL372)</f>
        <v>-0.23925920930560529</v>
      </c>
      <c r="AL372" s="24">
        <f>2*ATAN(AM372)</f>
        <v>-2.2184017208794051</v>
      </c>
      <c r="AM372" s="24">
        <f>SQRT((1+$AB$7)/(1-$AB$7))*TAN(AN372/2)</f>
        <v>-2.0103030142006957</v>
      </c>
      <c r="AN372" s="136">
        <f>$AU372+$AB$7*SIN(AO372)</f>
        <v>4.3330615448488992</v>
      </c>
      <c r="AO372" s="136">
        <f>$AU372+$AB$7*SIN(AP372)</f>
        <v>4.3330619254317781</v>
      </c>
      <c r="AP372" s="136">
        <f>$AU372+$AB$7*SIN(AQ372)</f>
        <v>4.3330584995075272</v>
      </c>
      <c r="AQ372" s="136">
        <f>$AU372+$AB$7*SIN(AR372)</f>
        <v>4.3330893399925206</v>
      </c>
      <c r="AR372" s="136">
        <f>$AU372+$AB$7*SIN(AS372)</f>
        <v>4.3328117969937816</v>
      </c>
      <c r="AS372" s="136">
        <f>$AU372+$AB$7*SIN(AT372)</f>
        <v>4.3353164884509985</v>
      </c>
      <c r="AT372" s="136">
        <f>$AU372+$AB$7*SIN(AU372)</f>
        <v>4.3132541333741399</v>
      </c>
      <c r="AU372" s="136">
        <f>RADIANS($AB$9)+$AB$18*(F372-AB$15)</f>
        <v>4.6117357551614608</v>
      </c>
      <c r="AV372" s="136"/>
      <c r="AW372" s="24">
        <f t="shared" si="225"/>
        <v>42840.5</v>
      </c>
      <c r="AX372" s="136">
        <f t="shared" si="226"/>
        <v>-2.3341992278863556E-2</v>
      </c>
      <c r="AY372" s="136">
        <f t="shared" si="227"/>
        <v>9.0130422814291636E-3</v>
      </c>
      <c r="AZ372" s="136">
        <f t="shared" si="237"/>
        <v>9.0130422814291636E-3</v>
      </c>
      <c r="BA372" s="136"/>
      <c r="BB372" s="136">
        <f t="shared" si="228"/>
        <v>5.4484860354652595E-5</v>
      </c>
      <c r="BC372" s="24"/>
      <c r="BD372" s="203"/>
      <c r="BE372" s="24">
        <f t="shared" si="229"/>
        <v>-5.3055173697705285E-3</v>
      </c>
      <c r="BF372" s="24">
        <f t="shared" si="230"/>
        <v>0.81901649930015308</v>
      </c>
      <c r="BG372" s="24">
        <f t="shared" si="231"/>
        <v>-0.32735590428599037</v>
      </c>
      <c r="BH372" s="24">
        <f t="shared" si="232"/>
        <v>-0.23925921606999487</v>
      </c>
      <c r="BI372" s="24">
        <f t="shared" si="233"/>
        <v>-2.2184016835036808</v>
      </c>
      <c r="BJ372" s="24">
        <f t="shared" si="234"/>
        <v>-2.0103029199892388</v>
      </c>
      <c r="BK372" s="136">
        <f t="shared" si="240"/>
        <v>4.3330615883818062</v>
      </c>
      <c r="BL372" s="136">
        <f t="shared" si="240"/>
        <v>4.3330615335565295</v>
      </c>
      <c r="BM372" s="136">
        <f t="shared" si="240"/>
        <v>4.3330620270836846</v>
      </c>
      <c r="BN372" s="136">
        <f t="shared" si="240"/>
        <v>4.3330575844641706</v>
      </c>
      <c r="BO372" s="136">
        <f t="shared" si="240"/>
        <v>4.3330975777007055</v>
      </c>
      <c r="BP372" s="136">
        <f t="shared" si="240"/>
        <v>4.3327376959988726</v>
      </c>
      <c r="BQ372" s="136">
        <f t="shared" si="240"/>
        <v>4.3359878973420294</v>
      </c>
      <c r="BR372" s="136">
        <f t="shared" si="236"/>
        <v>4.3075339952138947</v>
      </c>
      <c r="BS372" s="136"/>
      <c r="BT372" s="136"/>
      <c r="BU372" s="136"/>
      <c r="BV372" s="136"/>
      <c r="BW372" s="136"/>
      <c r="BX372" s="136"/>
      <c r="BY372" s="136"/>
      <c r="BZ372" s="136"/>
      <c r="CA372" s="136"/>
      <c r="CB372" s="136"/>
      <c r="CC372" s="136"/>
      <c r="CD372" s="136"/>
      <c r="CE372" s="136"/>
      <c r="CF372" s="136"/>
      <c r="CG372" s="136"/>
      <c r="CH372" s="136"/>
      <c r="CI372" s="136"/>
      <c r="CK372" s="136"/>
      <c r="CL372" s="136"/>
      <c r="CM372" s="136"/>
      <c r="CN372" s="136"/>
      <c r="CO372" s="136"/>
      <c r="CP372" s="136"/>
      <c r="CQ372" s="136"/>
      <c r="CR372" s="136"/>
      <c r="CS372" s="136"/>
      <c r="CT372" s="136"/>
      <c r="CU372" s="136"/>
      <c r="CV372" s="136"/>
      <c r="CW372" s="136"/>
      <c r="CX372" s="136"/>
      <c r="CY372" s="136"/>
      <c r="CZ372" s="136"/>
    </row>
    <row r="373" spans="1:104" s="129" customFormat="1" ht="12.95" customHeight="1" x14ac:dyDescent="0.2">
      <c r="A373" s="206" t="s">
        <v>560</v>
      </c>
      <c r="B373" s="207"/>
      <c r="C373" s="208">
        <v>50487.69</v>
      </c>
      <c r="D373" s="208"/>
      <c r="E373" s="129">
        <f>(C373-C$7)/C$8</f>
        <v>44092.919658607985</v>
      </c>
      <c r="F373" s="199">
        <f>ROUND(2*E373,0)/2</f>
        <v>44093</v>
      </c>
      <c r="G373" s="130">
        <f>C373-(C$7+F373*C$8)</f>
        <v>-1.9068699992203619E-2</v>
      </c>
      <c r="I373" s="129">
        <f>G373</f>
        <v>-1.9068699992203619E-2</v>
      </c>
      <c r="O373" s="199"/>
      <c r="P373" s="199">
        <f>+D$11+D$12*F373+D$13*F373^2</f>
        <v>-1.8170239404093028E-2</v>
      </c>
      <c r="Q373" s="201">
        <f>+C373-15018.5</f>
        <v>35469.19</v>
      </c>
      <c r="S373" s="131">
        <v>0.1</v>
      </c>
      <c r="U373" s="202">
        <f>+$C373-15018.5</f>
        <v>35469.19</v>
      </c>
      <c r="Z373" s="24">
        <f>$F373</f>
        <v>44093</v>
      </c>
      <c r="AA373" s="136">
        <f>AB$3+AB$4*Z373+AB$5*Z373^2+AH373</f>
        <v>-2.4598703636689159E-2</v>
      </c>
      <c r="AB373" s="136">
        <f>+$G373-AH373</f>
        <v>-1.2640235759607488E-2</v>
      </c>
      <c r="AC373" s="136">
        <f>IF(S373&gt;0,G373-AA373,-9999)</f>
        <v>5.5300036444855399E-3</v>
      </c>
      <c r="AD373" s="136"/>
      <c r="AE373" s="136">
        <f>+(G373-AA373)^2*$S373</f>
        <v>3.0580940308023356E-6</v>
      </c>
      <c r="AF373" s="24"/>
      <c r="AG373" s="203"/>
      <c r="AH373" s="24">
        <f>$AB$6*($AB$11/AI373*AJ373+$AB$12)</f>
        <v>-6.4284642325961316E-3</v>
      </c>
      <c r="AI373" s="24">
        <f>1+$AB$7*COS(AL373)</f>
        <v>0.85099707545573811</v>
      </c>
      <c r="AJ373" s="24">
        <f>SIN(AL373+RADIANS($AB$9))</f>
        <v>-0.44515202660561354</v>
      </c>
      <c r="AK373" s="24">
        <f>$AB$7*SIN(AL373)</f>
        <v>-0.26038073753113339</v>
      </c>
      <c r="AL373" s="24">
        <f>2*ATAN(AM373)</f>
        <v>-2.0905615900969035</v>
      </c>
      <c r="AM373" s="24">
        <f>SQRT((1+$AB$7)/(1-$AB$7))*TAN(AN373/2)</f>
        <v>-1.7244091433244946</v>
      </c>
      <c r="AN373" s="136">
        <f>$AU373+$AB$7*SIN(AO373)</f>
        <v>4.4791675687473171</v>
      </c>
      <c r="AO373" s="136">
        <f>$AU373+$AB$7*SIN(AP373)</f>
        <v>4.4791675819733916</v>
      </c>
      <c r="AP373" s="136">
        <f>$AU373+$AB$7*SIN(AQ373)</f>
        <v>4.4791673912142516</v>
      </c>
      <c r="AQ373" s="136">
        <f>$AU373+$AB$7*SIN(AR373)</f>
        <v>4.4791701425404051</v>
      </c>
      <c r="AR373" s="136">
        <f>$AU373+$AB$7*SIN(AS373)</f>
        <v>4.4791304631455562</v>
      </c>
      <c r="AS373" s="136">
        <f>$AU373+$AB$7*SIN(AT373)</f>
        <v>4.4797033590178756</v>
      </c>
      <c r="AT373" s="136">
        <f>$AU373+$AB$7*SIN(AU373)</f>
        <v>4.4715615928616232</v>
      </c>
      <c r="AU373" s="136">
        <f>RADIANS($AB$9)+$AB$18*(F373-AB$15)</f>
        <v>4.771045650081688</v>
      </c>
      <c r="AV373" s="136"/>
      <c r="AW373" s="24">
        <f t="shared" si="225"/>
        <v>44093</v>
      </c>
      <c r="AX373" s="136">
        <f t="shared" si="226"/>
        <v>-2.4598703636769331E-2</v>
      </c>
      <c r="AY373" s="136">
        <f t="shared" si="227"/>
        <v>5.5300036445657119E-3</v>
      </c>
      <c r="AZ373" s="136">
        <f t="shared" si="237"/>
        <v>5.5300036445657119E-3</v>
      </c>
      <c r="BA373" s="136"/>
      <c r="BB373" s="136">
        <f t="shared" si="228"/>
        <v>6.0509622060960881E-5</v>
      </c>
      <c r="BC373" s="24"/>
      <c r="BD373" s="203"/>
      <c r="BE373" s="24">
        <f t="shared" si="229"/>
        <v>-6.4284642326763045E-3</v>
      </c>
      <c r="BF373" s="24">
        <f t="shared" si="230"/>
        <v>0.85099707545830927</v>
      </c>
      <c r="BG373" s="24">
        <f t="shared" si="231"/>
        <v>-0.44515202661445596</v>
      </c>
      <c r="BH373" s="24">
        <f t="shared" si="232"/>
        <v>-0.26038073753260477</v>
      </c>
      <c r="BI373" s="24">
        <f t="shared" si="233"/>
        <v>-2.0905615900870287</v>
      </c>
      <c r="BJ373" s="24">
        <f t="shared" si="234"/>
        <v>-1.7244091433048756</v>
      </c>
      <c r="BK373" s="136">
        <f t="shared" si="240"/>
        <v>4.4791675687583865</v>
      </c>
      <c r="BL373" s="136">
        <f t="shared" si="240"/>
        <v>4.4791675818137326</v>
      </c>
      <c r="BM373" s="136">
        <f t="shared" si="240"/>
        <v>4.4791673935170042</v>
      </c>
      <c r="BN373" s="136">
        <f t="shared" si="240"/>
        <v>4.4791701093275265</v>
      </c>
      <c r="BO373" s="136">
        <f t="shared" si="240"/>
        <v>4.4791309420993839</v>
      </c>
      <c r="BP373" s="136">
        <f t="shared" si="240"/>
        <v>4.4796964355677007</v>
      </c>
      <c r="BQ373" s="136">
        <f t="shared" si="240"/>
        <v>4.4716583732120707</v>
      </c>
      <c r="BR373" s="136">
        <f t="shared" si="236"/>
        <v>4.6484654940345207</v>
      </c>
      <c r="BS373" s="136"/>
      <c r="BT373" s="136"/>
      <c r="BU373" s="136"/>
      <c r="BV373" s="136"/>
      <c r="BW373" s="136"/>
      <c r="BX373" s="136"/>
      <c r="BY373" s="136"/>
      <c r="BZ373" s="136"/>
      <c r="CA373" s="136"/>
      <c r="CB373" s="136"/>
      <c r="CC373" s="136"/>
      <c r="CD373" s="136"/>
      <c r="CE373" s="136"/>
      <c r="CF373" s="136"/>
      <c r="CG373" s="136"/>
      <c r="CH373" s="136"/>
      <c r="CI373" s="136"/>
      <c r="CK373" s="136"/>
      <c r="CL373" s="136"/>
      <c r="CM373" s="136"/>
      <c r="CN373" s="136"/>
      <c r="CO373" s="136"/>
      <c r="CP373" s="136"/>
      <c r="CQ373" s="136"/>
      <c r="CR373" s="136"/>
      <c r="CS373" s="136"/>
      <c r="CT373" s="136"/>
      <c r="CU373" s="136"/>
      <c r="CV373" s="136"/>
      <c r="CW373" s="136"/>
      <c r="CX373" s="136"/>
      <c r="CY373" s="136"/>
      <c r="CZ373" s="136"/>
    </row>
    <row r="374" spans="1:104" s="129" customFormat="1" ht="12.95" customHeight="1" x14ac:dyDescent="0.2">
      <c r="A374" s="206" t="s">
        <v>606</v>
      </c>
      <c r="B374" s="207"/>
      <c r="C374" s="208">
        <v>50488.783000000003</v>
      </c>
      <c r="D374" s="208"/>
      <c r="E374" s="129">
        <f>(C374-C$7)/C$8</f>
        <v>44097.524751849538</v>
      </c>
      <c r="F374" s="199">
        <f>ROUND(2*E374,0)/2</f>
        <v>44097.5</v>
      </c>
      <c r="G374" s="130"/>
      <c r="I374" s="130"/>
      <c r="O374" s="199"/>
      <c r="P374" s="199">
        <f>+D$11+D$12*F374+D$13*F374^2</f>
        <v>-1.8170652117093025E-2</v>
      </c>
      <c r="Q374" s="201">
        <f>+C374-15018.5</f>
        <v>35470.283000000003</v>
      </c>
      <c r="R374" s="129">
        <f>C374-(C$7+F374*C$8)</f>
        <v>5.8747500079334714E-3</v>
      </c>
      <c r="S374" s="131"/>
      <c r="U374" s="202">
        <f>+$C374-15018.5</f>
        <v>35470.283000000003</v>
      </c>
      <c r="Z374" s="24">
        <f>$F374</f>
        <v>44097.5</v>
      </c>
      <c r="AA374" s="136">
        <f>AB$3+AB$4*Z374+AB$5*Z374^2+AH374</f>
        <v>-2.4602992485189608E-2</v>
      </c>
      <c r="AB374" s="136"/>
      <c r="AC374" s="136">
        <f>IF(S374&gt;0,G374-AA374,-9999)</f>
        <v>-9999</v>
      </c>
      <c r="AD374" s="136"/>
      <c r="AE374" s="136">
        <f>+(G374-AA374)^2*$S374</f>
        <v>0</v>
      </c>
      <c r="AF374" s="24"/>
      <c r="AG374" s="203"/>
      <c r="AH374" s="24">
        <f>$AB$6*($AB$11/AI374*AJ374+$AB$12)</f>
        <v>-6.4323403680965809E-3</v>
      </c>
      <c r="AI374" s="24">
        <f>1+$AB$7*COS(AL374)</f>
        <v>0.85112144190296946</v>
      </c>
      <c r="AJ374" s="24">
        <f>SIN(AL374+RADIANS($AB$9))</f>
        <v>-0.4455796163198415</v>
      </c>
      <c r="AK374" s="24">
        <f>$AB$7*SIN(AL374)</f>
        <v>-0.26045186683713578</v>
      </c>
      <c r="AL374" s="24">
        <f>2*ATAN(AM374)</f>
        <v>-2.0900840222802013</v>
      </c>
      <c r="AM374" s="24">
        <f>SQRT((1+$AB$7)/(1-$AB$7))*TAN(AN374/2)</f>
        <v>-1.7234607052278132</v>
      </c>
      <c r="AN374" s="136">
        <f>$AU374+$AB$7*SIN(AO374)</f>
        <v>4.479702867152648</v>
      </c>
      <c r="AO374" s="136">
        <f>$AU374+$AB$7*SIN(AP374)</f>
        <v>4.4797028801466263</v>
      </c>
      <c r="AP374" s="136">
        <f>$AU374+$AB$7*SIN(AQ374)</f>
        <v>4.4797026923117018</v>
      </c>
      <c r="AQ374" s="136">
        <f>$AU374+$AB$7*SIN(AR374)</f>
        <v>4.4797054075808083</v>
      </c>
      <c r="AR374" s="136">
        <f>$AU374+$AB$7*SIN(AS374)</f>
        <v>4.479666159724788</v>
      </c>
      <c r="AS374" s="136">
        <f>$AU374+$AB$7*SIN(AT374)</f>
        <v>4.4802341013527807</v>
      </c>
      <c r="AT374" s="136">
        <f>$AU374+$AB$7*SIN(AU374)</f>
        <v>4.4721440790340274</v>
      </c>
      <c r="AU374" s="136">
        <f>RADIANS($AB$9)+$AB$18*(F374-AB$15)</f>
        <v>4.7716180209616406</v>
      </c>
      <c r="AV374" s="136"/>
      <c r="AW374" s="24">
        <f t="shared" si="225"/>
        <v>44097.5</v>
      </c>
      <c r="AX374" s="136">
        <f t="shared" si="226"/>
        <v>-2.460299248524141E-2</v>
      </c>
      <c r="AY374" s="136">
        <f t="shared" si="227"/>
        <v>2.460299248524141E-2</v>
      </c>
      <c r="AZ374" s="136">
        <f t="shared" si="237"/>
        <v>2.460299248524141E-2</v>
      </c>
      <c r="BA374" s="136"/>
      <c r="BB374" s="136">
        <f t="shared" si="228"/>
        <v>0</v>
      </c>
      <c r="BC374" s="24"/>
      <c r="BD374" s="203"/>
      <c r="BE374" s="24">
        <f t="shared" si="229"/>
        <v>-6.4323403681483841E-3</v>
      </c>
      <c r="BF374" s="24">
        <f t="shared" si="230"/>
        <v>0.85112144190463246</v>
      </c>
      <c r="BG374" s="24">
        <f t="shared" si="231"/>
        <v>-0.44557961632555732</v>
      </c>
      <c r="BH374" s="24">
        <f t="shared" si="232"/>
        <v>-0.2604518668380863</v>
      </c>
      <c r="BI374" s="24">
        <f t="shared" si="233"/>
        <v>-2.0900840222738166</v>
      </c>
      <c r="BJ374" s="24">
        <f t="shared" si="234"/>
        <v>-1.7234607052151385</v>
      </c>
      <c r="BK374" s="136">
        <f t="shared" si="240"/>
        <v>4.479702867159804</v>
      </c>
      <c r="BL374" s="136">
        <f t="shared" si="240"/>
        <v>4.4797028800431873</v>
      </c>
      <c r="BM374" s="136">
        <f t="shared" si="240"/>
        <v>4.4797026938069671</v>
      </c>
      <c r="BN374" s="136">
        <f t="shared" si="240"/>
        <v>4.4797053859657021</v>
      </c>
      <c r="BO374" s="136">
        <f t="shared" si="240"/>
        <v>4.4796664721346708</v>
      </c>
      <c r="BP374" s="136">
        <f t="shared" si="240"/>
        <v>4.4802295751950503</v>
      </c>
      <c r="BQ374" s="136">
        <f t="shared" si="240"/>
        <v>4.4722074946584511</v>
      </c>
      <c r="BR374" s="136">
        <f t="shared" si="236"/>
        <v>4.6496903976230985</v>
      </c>
      <c r="BS374" s="136"/>
      <c r="BT374" s="24"/>
      <c r="BU374" s="24"/>
      <c r="BV374" s="24"/>
      <c r="BW374" s="24"/>
      <c r="BX374" s="24"/>
      <c r="BY374" s="24"/>
      <c r="BZ374" s="24"/>
      <c r="CA374" s="24"/>
      <c r="CB374" s="24"/>
      <c r="CC374" s="24"/>
      <c r="CD374" s="24"/>
      <c r="CE374" s="24"/>
      <c r="CF374" s="24"/>
      <c r="CG374" s="24"/>
      <c r="CH374" s="24"/>
      <c r="CI374" s="24"/>
      <c r="CK374" s="24"/>
      <c r="CL374" s="24"/>
      <c r="CM374" s="24"/>
      <c r="CN374" s="24"/>
      <c r="CO374" s="24"/>
      <c r="CP374" s="24"/>
      <c r="CQ374" s="24"/>
      <c r="CR374" s="24"/>
      <c r="CS374" s="24"/>
      <c r="CT374" s="24"/>
      <c r="CU374" s="24"/>
      <c r="CV374" s="24"/>
      <c r="CW374" s="24"/>
      <c r="CX374" s="24"/>
      <c r="CY374" s="24"/>
      <c r="CZ374" s="24"/>
    </row>
    <row r="375" spans="1:104" s="129" customFormat="1" ht="12.95" customHeight="1" x14ac:dyDescent="0.2">
      <c r="A375" s="206" t="s">
        <v>561</v>
      </c>
      <c r="B375" s="207" t="s">
        <v>646</v>
      </c>
      <c r="C375" s="208">
        <v>50518.427000000003</v>
      </c>
      <c r="D375" s="208"/>
      <c r="E375" s="129">
        <f>(C375-C$7)/C$8</f>
        <v>44222.422632958929</v>
      </c>
      <c r="F375" s="199">
        <f>ROUND(2*E375,0)/2</f>
        <v>44222.5</v>
      </c>
      <c r="G375" s="130">
        <f>C375-(C$7+F375*C$8)</f>
        <v>-1.8362749993684702E-2</v>
      </c>
      <c r="I375" s="129">
        <f>G375</f>
        <v>-1.8362749993684702E-2</v>
      </c>
      <c r="O375" s="199"/>
      <c r="P375" s="199">
        <f>+D$11+D$12*F375+D$13*F375^2</f>
        <v>-1.8181922117093029E-2</v>
      </c>
      <c r="Q375" s="201">
        <f>+C375-15018.5</f>
        <v>35499.927000000003</v>
      </c>
      <c r="S375" s="131">
        <v>0.1</v>
      </c>
      <c r="U375" s="202">
        <f>+$C375-15018.5</f>
        <v>35499.927000000003</v>
      </c>
      <c r="Z375" s="24">
        <f>$F375</f>
        <v>44222.5</v>
      </c>
      <c r="AA375" s="136">
        <f>AB$3+AB$4*Z375+AB$5*Z375^2+AH375</f>
        <v>-2.4721416791405298E-2</v>
      </c>
      <c r="AB375" s="136">
        <f>+$G375-AH375</f>
        <v>-1.1823255319372431E-2</v>
      </c>
      <c r="AC375" s="136">
        <f>IF(S375&gt;0,G375-AA375,-9999)</f>
        <v>6.3586667977205968E-3</v>
      </c>
      <c r="AD375" s="136"/>
      <c r="AE375" s="136">
        <f>+(G375-AA375)^2*$S375</f>
        <v>4.0432643444434312E-6</v>
      </c>
      <c r="AF375" s="24"/>
      <c r="AG375" s="203"/>
      <c r="AH375" s="24">
        <f>$AB$6*($AB$11/AI375*AJ375+$AB$12)</f>
        <v>-6.5394946743122708E-3</v>
      </c>
      <c r="AI375" s="24">
        <f>1+$AB$7*COS(AL375)</f>
        <v>0.85460427308888176</v>
      </c>
      <c r="AJ375" s="24">
        <f>SIN(AL375+RADIANS($AB$9))</f>
        <v>-0.45746608516824477</v>
      </c>
      <c r="AK375" s="24">
        <f>$AB$7*SIN(AL375)</f>
        <v>-0.26241204735298934</v>
      </c>
      <c r="AL375" s="24">
        <f>2*ATAN(AM375)</f>
        <v>-2.0767620867558021</v>
      </c>
      <c r="AM375" s="24">
        <f>SQRT((1+$AB$7)/(1-$AB$7))*TAN(AN375/2)</f>
        <v>-1.6973143245667539</v>
      </c>
      <c r="AN375" s="136">
        <f>$AU375+$AB$7*SIN(AO375)</f>
        <v>4.4946036996967544</v>
      </c>
      <c r="AO375" s="136">
        <f>$AU375+$AB$7*SIN(AP375)</f>
        <v>4.4946037074010645</v>
      </c>
      <c r="AP375" s="136">
        <f>$AU375+$AB$7*SIN(AQ375)</f>
        <v>4.4946035885447015</v>
      </c>
      <c r="AQ375" s="136">
        <f>$AU375+$AB$7*SIN(AR375)</f>
        <v>4.4946054221793696</v>
      </c>
      <c r="AR375" s="136">
        <f>$AU375+$AB$7*SIN(AS375)</f>
        <v>4.4945771358085329</v>
      </c>
      <c r="AS375" s="136">
        <f>$AU375+$AB$7*SIN(AT375)</f>
        <v>4.4950138955911232</v>
      </c>
      <c r="AT375" s="136">
        <f>$AU375+$AB$7*SIN(AU375)</f>
        <v>4.4883634516061699</v>
      </c>
      <c r="AU375" s="136">
        <f>RADIANS($AB$9)+$AB$18*(F375-AB$15)</f>
        <v>4.7875172120714433</v>
      </c>
      <c r="AV375" s="136"/>
      <c r="AW375" s="24">
        <f t="shared" si="225"/>
        <v>44222.5</v>
      </c>
      <c r="AX375" s="136">
        <f t="shared" si="226"/>
        <v>-2.4721416791011589E-2</v>
      </c>
      <c r="AY375" s="136">
        <f t="shared" si="227"/>
        <v>6.3586667973268875E-3</v>
      </c>
      <c r="AZ375" s="136">
        <f t="shared" si="237"/>
        <v>6.3586667973268875E-3</v>
      </c>
      <c r="BA375" s="136"/>
      <c r="BB375" s="136">
        <f t="shared" si="228"/>
        <v>6.1114844815490972E-5</v>
      </c>
      <c r="BC375" s="24"/>
      <c r="BD375" s="203"/>
      <c r="BE375" s="24">
        <f t="shared" si="229"/>
        <v>-6.5394946739185597E-3</v>
      </c>
      <c r="BF375" s="24">
        <f t="shared" si="230"/>
        <v>0.85460427307592357</v>
      </c>
      <c r="BG375" s="24">
        <f t="shared" si="231"/>
        <v>-0.4574660851243339</v>
      </c>
      <c r="BH375" s="24">
        <f t="shared" si="232"/>
        <v>-0.26241204734580953</v>
      </c>
      <c r="BI375" s="24">
        <f t="shared" si="233"/>
        <v>-2.076762086805183</v>
      </c>
      <c r="BJ375" s="24">
        <f t="shared" si="234"/>
        <v>-1.6973143246625753</v>
      </c>
      <c r="BK375" s="136">
        <f t="shared" si="240"/>
        <v>4.4946036996416332</v>
      </c>
      <c r="BL375" s="136">
        <f t="shared" si="240"/>
        <v>4.4946037082514261</v>
      </c>
      <c r="BM375" s="136">
        <f t="shared" si="240"/>
        <v>4.494603575425959</v>
      </c>
      <c r="BN375" s="136">
        <f t="shared" si="240"/>
        <v>4.4946056245672832</v>
      </c>
      <c r="BO375" s="136">
        <f t="shared" si="240"/>
        <v>4.494574013914356</v>
      </c>
      <c r="BP375" s="136">
        <f t="shared" si="240"/>
        <v>4.4950621525798171</v>
      </c>
      <c r="BQ375" s="136">
        <f t="shared" si="240"/>
        <v>4.4876405289169403</v>
      </c>
      <c r="BR375" s="136">
        <f t="shared" si="236"/>
        <v>4.6837154973057951</v>
      </c>
      <c r="BS375" s="136"/>
      <c r="BT375" s="24"/>
      <c r="BU375" s="24"/>
      <c r="BV375" s="24"/>
      <c r="BW375" s="24"/>
      <c r="BX375" s="24"/>
      <c r="BY375" s="24"/>
      <c r="BZ375" s="24"/>
      <c r="CA375" s="24"/>
      <c r="CB375" s="24"/>
      <c r="CC375" s="24"/>
      <c r="CD375" s="24"/>
      <c r="CE375" s="24"/>
      <c r="CF375" s="24"/>
      <c r="CG375" s="24"/>
      <c r="CH375" s="24"/>
      <c r="CI375" s="24"/>
      <c r="CK375" s="24"/>
      <c r="CL375" s="24"/>
      <c r="CM375" s="24"/>
      <c r="CN375" s="24"/>
      <c r="CO375" s="24"/>
      <c r="CP375" s="24"/>
      <c r="CQ375" s="24"/>
      <c r="CR375" s="24"/>
      <c r="CS375" s="24"/>
      <c r="CT375" s="24"/>
      <c r="CU375" s="24"/>
      <c r="CV375" s="24"/>
      <c r="CW375" s="24"/>
      <c r="CX375" s="24"/>
      <c r="CY375" s="24"/>
      <c r="CZ375" s="24"/>
    </row>
    <row r="376" spans="1:104" s="129" customFormat="1" ht="12.95" customHeight="1" x14ac:dyDescent="0.2">
      <c r="A376" s="206" t="s">
        <v>606</v>
      </c>
      <c r="B376" s="207"/>
      <c r="C376" s="208">
        <v>50523.824000000001</v>
      </c>
      <c r="D376" s="208"/>
      <c r="E376" s="129">
        <f>(C376-C$7)/C$8</f>
        <v>44245.161597482846</v>
      </c>
      <c r="F376" s="199">
        <f>ROUND(2*E376,0)/2</f>
        <v>44245</v>
      </c>
      <c r="G376" s="130"/>
      <c r="I376" s="130"/>
      <c r="O376" s="199"/>
      <c r="P376" s="199">
        <f>+D$11+D$12*F376+D$13*F376^2</f>
        <v>-1.8183910892093029E-2</v>
      </c>
      <c r="Q376" s="201">
        <f>+C376-15018.5</f>
        <v>35505.324000000001</v>
      </c>
      <c r="R376" s="129">
        <f>C376-(C$7+F376*C$8)</f>
        <v>3.8354500000423286E-2</v>
      </c>
      <c r="S376" s="131"/>
      <c r="U376" s="202">
        <f>+$C376-15018.5</f>
        <v>35505.324000000001</v>
      </c>
      <c r="Z376" s="24">
        <f>$F376</f>
        <v>44245</v>
      </c>
      <c r="AA376" s="136">
        <f>AB$3+AB$4*Z376+AB$5*Z376^2+AH376</f>
        <v>-2.4742586036543245E-2</v>
      </c>
      <c r="AB376" s="136"/>
      <c r="AC376" s="136">
        <f>IF(S376&gt;0,G376-AA376,-9999)</f>
        <v>-9999</v>
      </c>
      <c r="AD376" s="136"/>
      <c r="AE376" s="136">
        <f>+(G376-AA376)^2*$S376</f>
        <v>0</v>
      </c>
      <c r="AF376" s="24"/>
      <c r="AG376" s="203"/>
      <c r="AH376" s="24">
        <f>$AB$6*($AB$11/AI376*AJ376+$AB$12)</f>
        <v>-6.5586751444502139E-3</v>
      </c>
      <c r="AI376" s="24">
        <f>1+$AB$7*COS(AL376)</f>
        <v>0.85523699092896366</v>
      </c>
      <c r="AJ376" s="24">
        <f>SIN(AL376+RADIANS($AB$9))</f>
        <v>-0.45960739698747821</v>
      </c>
      <c r="AK376" s="24">
        <f>$AB$7*SIN(AL376)</f>
        <v>-0.26276162429985672</v>
      </c>
      <c r="AL376" s="24">
        <f>2*ATAN(AM376)</f>
        <v>-2.0743525313340201</v>
      </c>
      <c r="AM376" s="24">
        <f>SQRT((1+$AB$7)/(1-$AB$7))*TAN(AN376/2)</f>
        <v>-1.6926482710560675</v>
      </c>
      <c r="AN376" s="136">
        <f>$AU376+$AB$7*SIN(AO376)</f>
        <v>4.4972923348546932</v>
      </c>
      <c r="AO376" s="136">
        <f>$AU376+$AB$7*SIN(AP376)</f>
        <v>4.4972923418172144</v>
      </c>
      <c r="AP376" s="136">
        <f>$AU376+$AB$7*SIN(AQ376)</f>
        <v>4.4972922330831526</v>
      </c>
      <c r="AQ376" s="136">
        <f>$AU376+$AB$7*SIN(AR376)</f>
        <v>4.4972939311949185</v>
      </c>
      <c r="AR376" s="136">
        <f>$AU376+$AB$7*SIN(AS376)</f>
        <v>4.4972674131036099</v>
      </c>
      <c r="AS376" s="136">
        <f>$AU376+$AB$7*SIN(AT376)</f>
        <v>4.4976818935196352</v>
      </c>
      <c r="AT376" s="136">
        <f>$AU376+$AB$7*SIN(AU376)</f>
        <v>4.4912909721411163</v>
      </c>
      <c r="AU376" s="136">
        <f>RADIANS($AB$9)+$AB$18*(F376-AB$15)</f>
        <v>4.7903790664712087</v>
      </c>
      <c r="AV376" s="136"/>
      <c r="AW376" s="24">
        <f t="shared" si="225"/>
        <v>44245</v>
      </c>
      <c r="AX376" s="136">
        <f t="shared" si="226"/>
        <v>-2.4742586036121544E-2</v>
      </c>
      <c r="AY376" s="136">
        <f t="shared" si="227"/>
        <v>2.4742586036121544E-2</v>
      </c>
      <c r="AZ376" s="136">
        <f t="shared" si="237"/>
        <v>2.4742586036121544E-2</v>
      </c>
      <c r="BA376" s="136"/>
      <c r="BB376" s="136">
        <f t="shared" si="228"/>
        <v>0</v>
      </c>
      <c r="BC376" s="24"/>
      <c r="BD376" s="203"/>
      <c r="BE376" s="24">
        <f t="shared" si="229"/>
        <v>-6.5586751440285156E-3</v>
      </c>
      <c r="BF376" s="24">
        <f t="shared" si="230"/>
        <v>0.85523699091502126</v>
      </c>
      <c r="BG376" s="24">
        <f t="shared" si="231"/>
        <v>-0.45960739694035346</v>
      </c>
      <c r="BH376" s="24">
        <f t="shared" si="232"/>
        <v>-0.26276162429217542</v>
      </c>
      <c r="BI376" s="24">
        <f t="shared" si="233"/>
        <v>-2.0743525313870812</v>
      </c>
      <c r="BJ376" s="24">
        <f t="shared" si="234"/>
        <v>-1.6926482711586095</v>
      </c>
      <c r="BK376" s="136">
        <f t="shared" si="240"/>
        <v>4.4972923347955085</v>
      </c>
      <c r="BL376" s="136">
        <f t="shared" si="240"/>
        <v>4.4972923427415106</v>
      </c>
      <c r="BM376" s="136">
        <f t="shared" si="240"/>
        <v>4.4972922186483757</v>
      </c>
      <c r="BN376" s="136">
        <f t="shared" si="240"/>
        <v>4.4972941566254097</v>
      </c>
      <c r="BO376" s="136">
        <f t="shared" si="240"/>
        <v>4.497263892972847</v>
      </c>
      <c r="BP376" s="136">
        <f t="shared" si="240"/>
        <v>4.4977369727574175</v>
      </c>
      <c r="BQ376" s="136">
        <f t="shared" si="240"/>
        <v>4.4904553316139779</v>
      </c>
      <c r="BR376" s="136">
        <f t="shared" si="236"/>
        <v>4.6898400152486808</v>
      </c>
      <c r="BS376" s="136"/>
      <c r="BT376" s="24"/>
      <c r="BU376" s="24"/>
      <c r="BV376" s="24"/>
      <c r="BW376" s="24"/>
      <c r="BX376" s="24"/>
      <c r="BY376" s="24"/>
      <c r="BZ376" s="24"/>
      <c r="CA376" s="24"/>
      <c r="CB376" s="24"/>
      <c r="CC376" s="24"/>
      <c r="CD376" s="24"/>
      <c r="CE376" s="24"/>
      <c r="CF376" s="24"/>
      <c r="CG376" s="24"/>
      <c r="CH376" s="24"/>
      <c r="CI376" s="24"/>
      <c r="CK376" s="24"/>
      <c r="CL376" s="24"/>
      <c r="CM376" s="24"/>
      <c r="CN376" s="24"/>
      <c r="CO376" s="24"/>
      <c r="CP376" s="24"/>
      <c r="CQ376" s="24"/>
      <c r="CR376" s="24"/>
      <c r="CS376" s="24"/>
      <c r="CT376" s="24"/>
      <c r="CU376" s="24"/>
      <c r="CV376" s="24"/>
      <c r="CW376" s="24"/>
      <c r="CX376" s="24"/>
      <c r="CY376" s="24"/>
      <c r="CZ376" s="24"/>
    </row>
    <row r="377" spans="1:104" s="129" customFormat="1" ht="12.95" customHeight="1" x14ac:dyDescent="0.2">
      <c r="A377" s="206" t="s">
        <v>562</v>
      </c>
      <c r="B377" s="207"/>
      <c r="C377" s="208">
        <v>50555.332000000002</v>
      </c>
      <c r="D377" s="208"/>
      <c r="E377" s="129">
        <f>(C377-C$7)/C$8</f>
        <v>44377.912995337203</v>
      </c>
      <c r="F377" s="199">
        <f>ROUND(2*E377,0)/2</f>
        <v>44378</v>
      </c>
      <c r="G377" s="130">
        <f>C377-(C$7+F377*C$8)</f>
        <v>-2.0650199992815033E-2</v>
      </c>
      <c r="I377" s="129">
        <f>G377</f>
        <v>-2.0650199992815033E-2</v>
      </c>
      <c r="O377" s="199"/>
      <c r="P377" s="199">
        <f>+D$11+D$12*F377+D$13*F377^2</f>
        <v>-1.8195418584093029E-2</v>
      </c>
      <c r="Q377" s="201">
        <f>+C377-15018.5</f>
        <v>35536.832000000002</v>
      </c>
      <c r="S377" s="131">
        <v>0.1</v>
      </c>
      <c r="U377" s="202">
        <f>+$C377-15018.5</f>
        <v>35536.832000000002</v>
      </c>
      <c r="Z377" s="24">
        <f>$F377</f>
        <v>44378</v>
      </c>
      <c r="AA377" s="136">
        <f>AB$3+AB$4*Z377+AB$5*Z377^2+AH377</f>
        <v>-2.4866785616081744E-2</v>
      </c>
      <c r="AB377" s="136">
        <f>+$G377-AH377</f>
        <v>-1.397883296082632E-2</v>
      </c>
      <c r="AC377" s="136">
        <f>IF(S377&gt;0,G377-AA377,-9999)</f>
        <v>4.2165856232667109E-3</v>
      </c>
      <c r="AD377" s="136"/>
      <c r="AE377" s="136">
        <f>+(G377-AA377)^2*$S377</f>
        <v>1.7779594318339519E-6</v>
      </c>
      <c r="AF377" s="24"/>
      <c r="AG377" s="203"/>
      <c r="AH377" s="24">
        <f>$AB$6*($AB$11/AI377*AJ377+$AB$12)</f>
        <v>-6.671367031988713E-3</v>
      </c>
      <c r="AI377" s="24">
        <f>1+$AB$7*COS(AL377)</f>
        <v>0.8590135395409475</v>
      </c>
      <c r="AJ377" s="24">
        <f>SIN(AL377+RADIANS($AB$9))</f>
        <v>-0.4722747141316242</v>
      </c>
      <c r="AK377" s="24">
        <f>$AB$7*SIN(AL377)</f>
        <v>-0.2648071335278338</v>
      </c>
      <c r="AL377" s="24">
        <f>2*ATAN(AM377)</f>
        <v>-2.0600359742935104</v>
      </c>
      <c r="AM377" s="24">
        <f>SQRT((1+$AB$7)/(1-$AB$7))*TAN(AN377/2)</f>
        <v>-1.6653118614446256</v>
      </c>
      <c r="AN377" s="136">
        <f>$AU377+$AB$7*SIN(AO377)</f>
        <v>4.5132260455074018</v>
      </c>
      <c r="AO377" s="136">
        <f>$AU377+$AB$7*SIN(AP377)</f>
        <v>4.5132260491199618</v>
      </c>
      <c r="AP377" s="136">
        <f>$AU377+$AB$7*SIN(AQ377)</f>
        <v>4.5132259882560097</v>
      </c>
      <c r="AQ377" s="136">
        <f>$AU377+$AB$7*SIN(AR377)</f>
        <v>4.5132270136866115</v>
      </c>
      <c r="AR377" s="136">
        <f>$AU377+$AB$7*SIN(AS377)</f>
        <v>4.5132097380159211</v>
      </c>
      <c r="AS377" s="136">
        <f>$AU377+$AB$7*SIN(AT377)</f>
        <v>4.5135009829650583</v>
      </c>
      <c r="AT377" s="136">
        <f>$AU377+$AB$7*SIN(AU377)</f>
        <v>4.508645887798977</v>
      </c>
      <c r="AU377" s="136">
        <f>RADIANS($AB$9)+$AB$18*(F377-AB$15)</f>
        <v>4.8072958058120383</v>
      </c>
      <c r="AV377" s="136"/>
      <c r="AW377" s="24">
        <f t="shared" si="225"/>
        <v>44378</v>
      </c>
      <c r="AX377" s="136">
        <f t="shared" si="226"/>
        <v>-2.4866785615666021E-2</v>
      </c>
      <c r="AY377" s="136">
        <f t="shared" si="227"/>
        <v>4.2165856228509879E-3</v>
      </c>
      <c r="AZ377" s="136">
        <f t="shared" si="237"/>
        <v>4.2165856228509879E-3</v>
      </c>
      <c r="BA377" s="136"/>
      <c r="BB377" s="136">
        <f t="shared" si="228"/>
        <v>6.1835702685549457E-5</v>
      </c>
      <c r="BC377" s="24"/>
      <c r="BD377" s="203"/>
      <c r="BE377" s="24">
        <f t="shared" si="229"/>
        <v>-6.67136703157299E-3</v>
      </c>
      <c r="BF377" s="24">
        <f t="shared" si="230"/>
        <v>0.85901353952682546</v>
      </c>
      <c r="BG377" s="24">
        <f t="shared" si="231"/>
        <v>-0.47227471408461696</v>
      </c>
      <c r="BH377" s="24">
        <f t="shared" si="232"/>
        <v>-0.2648071335203151</v>
      </c>
      <c r="BI377" s="24">
        <f t="shared" si="233"/>
        <v>-2.0600359743468397</v>
      </c>
      <c r="BJ377" s="24">
        <f t="shared" si="234"/>
        <v>-1.6653118615452391</v>
      </c>
      <c r="BK377" s="136">
        <f t="shared" si="240"/>
        <v>4.513226045448179</v>
      </c>
      <c r="BL377" s="136">
        <f t="shared" si="240"/>
        <v>4.5132260501177344</v>
      </c>
      <c r="BM377" s="136">
        <f t="shared" si="240"/>
        <v>4.5132259714456655</v>
      </c>
      <c r="BN377" s="136">
        <f t="shared" si="240"/>
        <v>4.5132272969067531</v>
      </c>
      <c r="BO377" s="136">
        <f t="shared" si="240"/>
        <v>4.5132049668001084</v>
      </c>
      <c r="BP377" s="136">
        <f t="shared" si="240"/>
        <v>4.51358149354511</v>
      </c>
      <c r="BQ377" s="136">
        <f t="shared" si="240"/>
        <v>4.5073237690738068</v>
      </c>
      <c r="BR377" s="136">
        <f t="shared" si="236"/>
        <v>4.7260427213110709</v>
      </c>
      <c r="BS377" s="136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</row>
    <row r="378" spans="1:104" s="129" customFormat="1" ht="12.95" customHeight="1" x14ac:dyDescent="0.2">
      <c r="A378" s="206" t="s">
        <v>571</v>
      </c>
      <c r="B378" s="64" t="s">
        <v>644</v>
      </c>
      <c r="C378" s="208">
        <v>50563.402399999999</v>
      </c>
      <c r="D378" s="63">
        <v>2.0000000000000001E-4</v>
      </c>
      <c r="E378" s="129">
        <f>(C378-C$7)/C$8</f>
        <v>44411.915689295674</v>
      </c>
      <c r="F378" s="199">
        <f>ROUND(2*E378,0)/2</f>
        <v>44412</v>
      </c>
      <c r="G378" s="130">
        <f>C378-(C$7+F378*C$8)</f>
        <v>-2.0010799998999573E-2</v>
      </c>
      <c r="J378" s="129">
        <f>G378</f>
        <v>-2.0010799998999573E-2</v>
      </c>
      <c r="O378" s="199"/>
      <c r="P378" s="199">
        <f>+D$11+D$12*F378+D$13*F378^2</f>
        <v>-1.819829226409303E-2</v>
      </c>
      <c r="Q378" s="201">
        <f>+C378-15018.5</f>
        <v>35544.902399999999</v>
      </c>
      <c r="S378" s="131">
        <v>1</v>
      </c>
      <c r="U378" s="202">
        <f>+$C378-15018.5</f>
        <v>35544.902399999999</v>
      </c>
      <c r="Z378" s="24">
        <f>$F378</f>
        <v>44412</v>
      </c>
      <c r="AA378" s="136">
        <f>AB$3+AB$4*Z378+AB$5*Z378^2+AH378</f>
        <v>-2.4898276162644645E-2</v>
      </c>
      <c r="AB378" s="136">
        <f>+$G378-AH378</f>
        <v>-1.3310816100447959E-2</v>
      </c>
      <c r="AC378" s="136">
        <f>IF(S378&gt;0,G378-AA378,-9999)</f>
        <v>4.8874761636450714E-3</v>
      </c>
      <c r="AD378" s="136"/>
      <c r="AE378" s="136">
        <f>+(G378-AA378)^2*$S378</f>
        <v>2.3887423250198744E-5</v>
      </c>
      <c r="AF378" s="24"/>
      <c r="AG378" s="203"/>
      <c r="AH378" s="24">
        <f>$AB$6*($AB$11/AI378*AJ378+$AB$12)</f>
        <v>-6.6999838985516147E-3</v>
      </c>
      <c r="AI378" s="24">
        <f>1+$AB$7*COS(AL378)</f>
        <v>0.85998904248725161</v>
      </c>
      <c r="AJ378" s="24">
        <f>SIN(AL378+RADIANS($AB$9))</f>
        <v>-0.47551544990692557</v>
      </c>
      <c r="AK378" s="24">
        <f>$AB$7*SIN(AL378)</f>
        <v>-0.26532420126396938</v>
      </c>
      <c r="AL378" s="24">
        <f>2*ATAN(AM378)</f>
        <v>-2.0563557472204832</v>
      </c>
      <c r="AM378" s="24">
        <f>SQRT((1+$AB$7)/(1-$AB$7))*TAN(AN378/2)</f>
        <v>-1.6583898318230841</v>
      </c>
      <c r="AN378" s="136">
        <f>$AU378+$AB$7*SIN(AO378)</f>
        <v>4.5173106396044238</v>
      </c>
      <c r="AO378" s="136">
        <f>$AU378+$AB$7*SIN(AP378)</f>
        <v>4.5173106426001182</v>
      </c>
      <c r="AP378" s="136">
        <f>$AU378+$AB$7*SIN(AQ378)</f>
        <v>4.5173105910861304</v>
      </c>
      <c r="AQ378" s="136">
        <f>$AU378+$AB$7*SIN(AR378)</f>
        <v>4.5173114769230676</v>
      </c>
      <c r="AR378" s="136">
        <f>$AU378+$AB$7*SIN(AS378)</f>
        <v>4.5172962445827594</v>
      </c>
      <c r="AS378" s="136">
        <f>$AU378+$AB$7*SIN(AT378)</f>
        <v>4.5175583348249839</v>
      </c>
      <c r="AT378" s="136">
        <f>$AU378+$AB$7*SIN(AU378)</f>
        <v>4.5130962049535173</v>
      </c>
      <c r="AU378" s="136">
        <f>RADIANS($AB$9)+$AB$18*(F378-AB$15)</f>
        <v>4.8116203857939048</v>
      </c>
      <c r="AV378" s="136"/>
      <c r="AW378" s="24">
        <f t="shared" si="225"/>
        <v>44412</v>
      </c>
      <c r="AX378" s="136">
        <f t="shared" si="226"/>
        <v>-2.4898276162257975E-2</v>
      </c>
      <c r="AY378" s="136">
        <f t="shared" si="227"/>
        <v>4.8874761632584016E-3</v>
      </c>
      <c r="AZ378" s="136">
        <f t="shared" si="237"/>
        <v>4.8874761632584016E-3</v>
      </c>
      <c r="BA378" s="136"/>
      <c r="BB378" s="136">
        <f t="shared" si="228"/>
        <v>6.1992415585206367E-4</v>
      </c>
      <c r="BC378" s="24"/>
      <c r="BD378" s="203"/>
      <c r="BE378" s="24">
        <f t="shared" si="229"/>
        <v>-6.6999838981649448E-3</v>
      </c>
      <c r="BF378" s="24">
        <f t="shared" si="230"/>
        <v>0.85998904247402441</v>
      </c>
      <c r="BG378" s="24">
        <f t="shared" si="231"/>
        <v>-0.47551544986306987</v>
      </c>
      <c r="BH378" s="24">
        <f t="shared" si="232"/>
        <v>-0.26532420125698952</v>
      </c>
      <c r="BI378" s="24">
        <f t="shared" si="233"/>
        <v>-2.0563557472703358</v>
      </c>
      <c r="BJ378" s="24">
        <f t="shared" si="234"/>
        <v>-1.6583898319165644</v>
      </c>
      <c r="BK378" s="136">
        <f t="shared" si="240"/>
        <v>4.5173106395491249</v>
      </c>
      <c r="BL378" s="136">
        <f t="shared" si="240"/>
        <v>4.5173106435510499</v>
      </c>
      <c r="BM378" s="136">
        <f t="shared" si="240"/>
        <v>4.5173105747339077</v>
      </c>
      <c r="BN378" s="136">
        <f t="shared" si="240"/>
        <v>4.5173117581174855</v>
      </c>
      <c r="BO378" s="136">
        <f t="shared" si="240"/>
        <v>4.5172914095714694</v>
      </c>
      <c r="BP378" s="136">
        <f t="shared" si="240"/>
        <v>4.5176415996648185</v>
      </c>
      <c r="BQ378" s="136">
        <f t="shared" si="240"/>
        <v>4.5116991027246911</v>
      </c>
      <c r="BR378" s="136">
        <f t="shared" si="236"/>
        <v>4.7352975484247644</v>
      </c>
      <c r="BS378" s="136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</row>
    <row r="379" spans="1:104" s="129" customFormat="1" ht="12.95" customHeight="1" x14ac:dyDescent="0.2">
      <c r="A379" s="63" t="s">
        <v>571</v>
      </c>
      <c r="B379" s="64" t="s">
        <v>646</v>
      </c>
      <c r="C379" s="63">
        <v>50563.5239</v>
      </c>
      <c r="D379" s="63">
        <v>5.0000000000000001E-4</v>
      </c>
      <c r="E379" s="129">
        <f>(C379-C$7)/C$8</f>
        <v>44412.427600392519</v>
      </c>
      <c r="F379" s="199">
        <f>ROUND(2*E379,0)/2</f>
        <v>44412.5</v>
      </c>
      <c r="G379" s="130">
        <f>C379-(C$7+F379*C$8)</f>
        <v>-1.7183749994728714E-2</v>
      </c>
      <c r="J379" s="129">
        <f>G379</f>
        <v>-1.7183749994728714E-2</v>
      </c>
      <c r="O379" s="199"/>
      <c r="P379" s="199">
        <f>+D$11+D$12*F379+D$13*F379^2</f>
        <v>-1.8198334317093025E-2</v>
      </c>
      <c r="Q379" s="201">
        <f>+C379-15018.5</f>
        <v>35545.0239</v>
      </c>
      <c r="S379" s="131">
        <v>1</v>
      </c>
      <c r="U379" s="202">
        <f>+$C379-15018.5</f>
        <v>35545.0239</v>
      </c>
      <c r="Z379" s="24">
        <f>$F379</f>
        <v>44412.5</v>
      </c>
      <c r="AA379" s="136">
        <f>AB$3+AB$4*Z379+AB$5*Z379^2+AH379</f>
        <v>-2.4898738461090784E-2</v>
      </c>
      <c r="AB379" s="136">
        <f>+$G379-AH379</f>
        <v>-1.0483345850730956E-2</v>
      </c>
      <c r="AC379" s="136">
        <f>IF(S379&gt;0,G379-AA379,-9999)</f>
        <v>7.7149884663620695E-3</v>
      </c>
      <c r="AD379" s="136"/>
      <c r="AE379" s="136">
        <f>+(G379-AA379)^2*$S379</f>
        <v>5.9521047036099755E-5</v>
      </c>
      <c r="AF379" s="24"/>
      <c r="AG379" s="203"/>
      <c r="AH379" s="24">
        <f>$AB$6*($AB$11/AI379*AJ379+$AB$12)</f>
        <v>-6.7004041439977582E-3</v>
      </c>
      <c r="AI379" s="24">
        <f>1+$AB$7*COS(AL379)</f>
        <v>0.86000341885275344</v>
      </c>
      <c r="AJ379" s="24">
        <f>SIN(AL379+RADIANS($AB$9))</f>
        <v>-0.47556311472085261</v>
      </c>
      <c r="AK379" s="24">
        <f>$AB$7*SIN(AL379)</f>
        <v>-0.26533178714033184</v>
      </c>
      <c r="AL379" s="24">
        <f>2*ATAN(AM379)</f>
        <v>-2.0563015638481574</v>
      </c>
      <c r="AM379" s="24">
        <f>SQRT((1+$AB$7)/(1-$AB$7))*TAN(AN379/2)</f>
        <v>-1.6582882356064483</v>
      </c>
      <c r="AN379" s="136">
        <f>$AU379+$AB$7*SIN(AO379)</f>
        <v>4.5173707417782314</v>
      </c>
      <c r="AO379" s="136">
        <f>$AU379+$AB$7*SIN(AP379)</f>
        <v>4.5173707447654721</v>
      </c>
      <c r="AP379" s="136">
        <f>$AU379+$AB$7*SIN(AQ379)</f>
        <v>4.5173706933812205</v>
      </c>
      <c r="AQ379" s="136">
        <f>$AU379+$AB$7*SIN(AR379)</f>
        <v>4.5173715772560508</v>
      </c>
      <c r="AR379" s="136">
        <f>$AU379+$AB$7*SIN(AS379)</f>
        <v>4.5173563740297249</v>
      </c>
      <c r="AS379" s="136">
        <f>$AU379+$AB$7*SIN(AT379)</f>
        <v>4.5176180427308816</v>
      </c>
      <c r="AT379" s="136">
        <f>$AU379+$AB$7*SIN(AU379)</f>
        <v>4.5131616924549975</v>
      </c>
      <c r="AU379" s="136">
        <f>RADIANS($AB$9)+$AB$18*(F379-AB$15)</f>
        <v>4.8116839825583444</v>
      </c>
      <c r="AV379" s="136"/>
      <c r="AW379" s="24">
        <f t="shared" si="225"/>
        <v>44412.5</v>
      </c>
      <c r="AX379" s="136">
        <f t="shared" si="226"/>
        <v>-2.4898738460704575E-2</v>
      </c>
      <c r="AY379" s="136">
        <f t="shared" si="227"/>
        <v>7.7149884659758611E-3</v>
      </c>
      <c r="AZ379" s="136">
        <f t="shared" si="237"/>
        <v>7.7149884659758611E-3</v>
      </c>
      <c r="BA379" s="136"/>
      <c r="BB379" s="136">
        <f t="shared" si="228"/>
        <v>6.1994717693456924E-4</v>
      </c>
      <c r="BC379" s="24"/>
      <c r="BD379" s="203"/>
      <c r="BE379" s="24">
        <f t="shared" si="229"/>
        <v>-6.700404143611549E-3</v>
      </c>
      <c r="BF379" s="24">
        <f t="shared" si="230"/>
        <v>0.86000341883954079</v>
      </c>
      <c r="BG379" s="24">
        <f t="shared" si="231"/>
        <v>-0.47556311467704743</v>
      </c>
      <c r="BH379" s="24">
        <f t="shared" si="232"/>
        <v>-0.26533178713336053</v>
      </c>
      <c r="BI379" s="24">
        <f t="shared" si="233"/>
        <v>-2.056301563897954</v>
      </c>
      <c r="BJ379" s="24">
        <f t="shared" si="234"/>
        <v>-1.658288235699815</v>
      </c>
      <c r="BK379" s="136">
        <f t="shared" si="240"/>
        <v>4.5173707417229956</v>
      </c>
      <c r="BL379" s="136">
        <f t="shared" si="240"/>
        <v>4.5173707457155912</v>
      </c>
      <c r="BM379" s="136">
        <f t="shared" si="240"/>
        <v>4.517370677037996</v>
      </c>
      <c r="BN379" s="136">
        <f t="shared" si="240"/>
        <v>4.517371858381245</v>
      </c>
      <c r="BO379" s="136">
        <f t="shared" si="240"/>
        <v>4.5173515387373939</v>
      </c>
      <c r="BP379" s="136">
        <f t="shared" si="240"/>
        <v>4.5177013376253994</v>
      </c>
      <c r="BQ379" s="136">
        <f t="shared" si="240"/>
        <v>4.511763637544659</v>
      </c>
      <c r="BR379" s="136">
        <f t="shared" si="236"/>
        <v>4.7354336488234949</v>
      </c>
      <c r="BS379" s="136"/>
      <c r="BT379" s="24"/>
      <c r="BU379" s="24"/>
      <c r="BV379" s="24"/>
      <c r="BW379" s="24"/>
      <c r="BX379" s="24"/>
      <c r="BY379" s="24"/>
      <c r="BZ379" s="24"/>
      <c r="CA379" s="24"/>
      <c r="CB379" s="24"/>
      <c r="CC379" s="24"/>
      <c r="CD379" s="24"/>
      <c r="CE379" s="24"/>
      <c r="CF379" s="24"/>
      <c r="CG379" s="24"/>
      <c r="CH379" s="24"/>
      <c r="CI379" s="24"/>
      <c r="CK379" s="24"/>
      <c r="CL379" s="24"/>
      <c r="CM379" s="24"/>
      <c r="CN379" s="24"/>
      <c r="CO379" s="24"/>
      <c r="CP379" s="24"/>
      <c r="CQ379" s="24"/>
      <c r="CR379" s="24"/>
      <c r="CS379" s="24"/>
      <c r="CT379" s="24"/>
      <c r="CU379" s="24"/>
      <c r="CV379" s="24"/>
      <c r="CW379" s="24"/>
      <c r="CX379" s="24"/>
      <c r="CY379" s="24"/>
      <c r="CZ379" s="24"/>
    </row>
    <row r="380" spans="1:104" s="129" customFormat="1" ht="12.95" customHeight="1" x14ac:dyDescent="0.2">
      <c r="A380" s="206" t="s">
        <v>606</v>
      </c>
      <c r="B380" s="207"/>
      <c r="C380" s="208">
        <v>50572.735000000001</v>
      </c>
      <c r="D380" s="208"/>
      <c r="E380" s="129">
        <f>(C380-C$7)/C$8</f>
        <v>44451.236360097239</v>
      </c>
      <c r="F380" s="199">
        <f>ROUND(2*E380,0)/2</f>
        <v>44451</v>
      </c>
      <c r="G380" s="130"/>
      <c r="I380" s="130"/>
      <c r="O380" s="199"/>
      <c r="P380" s="199">
        <f>+D$11+D$12*F380+D$13*F380^2</f>
        <v>-1.8201554380093028E-2</v>
      </c>
      <c r="Q380" s="201">
        <f>+C380-15018.5</f>
        <v>35554.235000000001</v>
      </c>
      <c r="R380" s="129">
        <f>C380-(C$7+F380*C$8)</f>
        <v>5.6099100002029445E-2</v>
      </c>
      <c r="S380" s="131"/>
      <c r="U380" s="202">
        <f>+$C380-15018.5</f>
        <v>35554.235000000001</v>
      </c>
      <c r="Z380" s="24">
        <f>$F380</f>
        <v>44451</v>
      </c>
      <c r="AA380" s="136">
        <f>AB$3+AB$4*Z380+AB$5*Z380^2+AH380</f>
        <v>-2.4934265660200843E-2</v>
      </c>
      <c r="AB380" s="136"/>
      <c r="AC380" s="136">
        <f>IF(S380&gt;0,G380-AA380,-9999)</f>
        <v>-9999</v>
      </c>
      <c r="AD380" s="136"/>
      <c r="AE380" s="136">
        <f>+(G380-AA380)^2*$S380</f>
        <v>0</v>
      </c>
      <c r="AF380" s="24"/>
      <c r="AG380" s="203"/>
      <c r="AH380" s="24">
        <f>$AB$6*($AB$11/AI380*AJ380+$AB$12)</f>
        <v>-6.7327112801078125E-3</v>
      </c>
      <c r="AI380" s="24">
        <f>1+$AB$7*COS(AL380)</f>
        <v>0.86111307957280614</v>
      </c>
      <c r="AJ380" s="24">
        <f>SIN(AL380+RADIANS($AB$9))</f>
        <v>-0.47923388644043075</v>
      </c>
      <c r="AK380" s="24">
        <f>$AB$7*SIN(AL380)</f>
        <v>-0.26591431577530822</v>
      </c>
      <c r="AL380" s="24">
        <f>2*ATAN(AM380)</f>
        <v>-2.0521239930381823</v>
      </c>
      <c r="AM380" s="24">
        <f>SQRT((1+$AB$7)/(1-$AB$7))*TAN(AN380/2)</f>
        <v>-1.6504824839819592</v>
      </c>
      <c r="AN380" s="136">
        <f>$AU380+$AB$7*SIN(AO380)</f>
        <v>4.5220016311541533</v>
      </c>
      <c r="AO380" s="136">
        <f>$AU380+$AB$7*SIN(AP380)</f>
        <v>4.5220016335405138</v>
      </c>
      <c r="AP380" s="136">
        <f>$AU380+$AB$7*SIN(AQ380)</f>
        <v>4.5220015915062426</v>
      </c>
      <c r="AQ380" s="136">
        <f>$AU380+$AB$7*SIN(AR380)</f>
        <v>4.5220023319153748</v>
      </c>
      <c r="AR380" s="136">
        <f>$AU380+$AB$7*SIN(AS380)</f>
        <v>4.5219892904570695</v>
      </c>
      <c r="AS380" s="136">
        <f>$AU380+$AB$7*SIN(AT380)</f>
        <v>4.522219130073255</v>
      </c>
      <c r="AT380" s="136">
        <f>$AU380+$AB$7*SIN(AU380)</f>
        <v>4.5182078552655645</v>
      </c>
      <c r="AU380" s="136">
        <f>RADIANS($AB$9)+$AB$18*(F380-AB$15)</f>
        <v>4.8165809334201635</v>
      </c>
      <c r="AV380" s="136"/>
      <c r="AW380" s="24">
        <f t="shared" si="225"/>
        <v>44451</v>
      </c>
      <c r="AX380" s="136">
        <f t="shared" si="226"/>
        <v>-2.4934265659853433E-2</v>
      </c>
      <c r="AY380" s="136">
        <f t="shared" si="227"/>
        <v>2.4934265659853433E-2</v>
      </c>
      <c r="AZ380" s="136">
        <f t="shared" si="237"/>
        <v>2.4934265659853433E-2</v>
      </c>
      <c r="BA380" s="136"/>
      <c r="BB380" s="136">
        <f t="shared" si="228"/>
        <v>0</v>
      </c>
      <c r="BC380" s="24"/>
      <c r="BD380" s="203"/>
      <c r="BE380" s="24">
        <f t="shared" si="229"/>
        <v>-6.7327112797604064E-3</v>
      </c>
      <c r="BF380" s="24">
        <f t="shared" si="230"/>
        <v>0.86111307956082617</v>
      </c>
      <c r="BG380" s="24">
        <f t="shared" si="231"/>
        <v>-0.47923388640088926</v>
      </c>
      <c r="BH380" s="24">
        <f t="shared" si="232"/>
        <v>-0.26591431576905106</v>
      </c>
      <c r="BI380" s="24">
        <f t="shared" si="233"/>
        <v>-2.0521239930832342</v>
      </c>
      <c r="BJ380" s="24">
        <f t="shared" si="234"/>
        <v>-1.6504824840658481</v>
      </c>
      <c r="BK380" s="136">
        <f t="shared" si="240"/>
        <v>4.5220016311042448</v>
      </c>
      <c r="BL380" s="136">
        <f t="shared" si="240"/>
        <v>4.5220016344196194</v>
      </c>
      <c r="BM380" s="136">
        <f t="shared" si="240"/>
        <v>4.5220015760213315</v>
      </c>
      <c r="BN380" s="136">
        <f t="shared" si="240"/>
        <v>4.5220026046737605</v>
      </c>
      <c r="BO380" s="136">
        <f t="shared" si="240"/>
        <v>4.5219844863531167</v>
      </c>
      <c r="BP380" s="136">
        <f t="shared" si="240"/>
        <v>4.5223038656747638</v>
      </c>
      <c r="BQ380" s="136">
        <f t="shared" si="240"/>
        <v>4.5167495004324421</v>
      </c>
      <c r="BR380" s="136">
        <f t="shared" si="236"/>
        <v>4.7459133795257662</v>
      </c>
      <c r="BS380" s="136"/>
      <c r="BT380" s="24"/>
      <c r="BU380" s="24"/>
      <c r="BV380" s="24"/>
      <c r="BW380" s="24"/>
      <c r="BX380" s="24"/>
      <c r="BY380" s="24"/>
      <c r="BZ380" s="24"/>
      <c r="CA380" s="24"/>
      <c r="CB380" s="24"/>
      <c r="CC380" s="24"/>
      <c r="CD380" s="24"/>
      <c r="CE380" s="24"/>
      <c r="CF380" s="24"/>
      <c r="CG380" s="24"/>
      <c r="CH380" s="24"/>
      <c r="CI380" s="24"/>
      <c r="CK380" s="24"/>
      <c r="CL380" s="24"/>
      <c r="CM380" s="24"/>
      <c r="CN380" s="24"/>
      <c r="CO380" s="24"/>
      <c r="CP380" s="24"/>
      <c r="CQ380" s="24"/>
      <c r="CR380" s="24"/>
      <c r="CS380" s="24"/>
      <c r="CT380" s="24"/>
      <c r="CU380" s="24"/>
      <c r="CV380" s="24"/>
      <c r="CW380" s="24"/>
      <c r="CX380" s="24"/>
      <c r="CY380" s="24"/>
      <c r="CZ380" s="24"/>
    </row>
    <row r="381" spans="1:104" s="129" customFormat="1" ht="12.95" customHeight="1" x14ac:dyDescent="0.2">
      <c r="A381" s="206" t="s">
        <v>562</v>
      </c>
      <c r="B381" s="207"/>
      <c r="C381" s="208">
        <v>50577.404999999999</v>
      </c>
      <c r="D381" s="208"/>
      <c r="E381" s="129">
        <f>(C381-C$7)/C$8</f>
        <v>44470.912284560218</v>
      </c>
      <c r="F381" s="199">
        <f>ROUND(2*E381,0)/2</f>
        <v>44471</v>
      </c>
      <c r="G381" s="130">
        <f>C381-(C$7+F381*C$8)</f>
        <v>-2.0818899996811524E-2</v>
      </c>
      <c r="I381" s="129">
        <f>G381</f>
        <v>-2.0818899996811524E-2</v>
      </c>
      <c r="O381" s="199"/>
      <c r="P381" s="199">
        <f>+D$11+D$12*F381+D$13*F381^2</f>
        <v>-1.8203213100093023E-2</v>
      </c>
      <c r="Q381" s="201">
        <f>+C381-15018.5</f>
        <v>35558.904999999999</v>
      </c>
      <c r="S381" s="131">
        <v>0.1</v>
      </c>
      <c r="U381" s="202">
        <f>+$C381-15018.5</f>
        <v>35558.904999999999</v>
      </c>
      <c r="Z381" s="24">
        <f>$F381</f>
        <v>44471</v>
      </c>
      <c r="AA381" s="136">
        <f>AB$3+AB$4*Z381+AB$5*Z381^2+AH381</f>
        <v>-2.4952666760971839E-2</v>
      </c>
      <c r="AB381" s="136">
        <f>+$G381-AH381</f>
        <v>-1.4069446335932708E-2</v>
      </c>
      <c r="AC381" s="136">
        <f>IF(S381&gt;0,G381-AA381,-9999)</f>
        <v>4.1337667641603154E-3</v>
      </c>
      <c r="AD381" s="136"/>
      <c r="AE381" s="136">
        <f>+(G381-AA381)^2*$S381</f>
        <v>1.7088027660476445E-6</v>
      </c>
      <c r="AF381" s="24"/>
      <c r="AG381" s="203"/>
      <c r="AH381" s="24">
        <f>$AB$6*($AB$11/AI381*AJ381+$AB$12)</f>
        <v>-6.749453660878816E-3</v>
      </c>
      <c r="AI381" s="24">
        <f>1+$AB$7*COS(AL381)</f>
        <v>0.86169161884850332</v>
      </c>
      <c r="AJ381" s="24">
        <f>SIN(AL381+RADIANS($AB$9))</f>
        <v>-0.48114121923088893</v>
      </c>
      <c r="AK381" s="24">
        <f>$AB$7*SIN(AL381)</f>
        <v>-0.26621568643348631</v>
      </c>
      <c r="AL381" s="24">
        <f>2*ATAN(AM381)</f>
        <v>-2.0499495655661559</v>
      </c>
      <c r="AM381" s="24">
        <f>SQRT((1+$AB$7)/(1-$AB$7))*TAN(AN381/2)</f>
        <v>-1.6464408503629167</v>
      </c>
      <c r="AN381" s="136">
        <f>$AU381+$AB$7*SIN(AO381)</f>
        <v>4.5244096485197618</v>
      </c>
      <c r="AO381" s="136">
        <f>$AU381+$AB$7*SIN(AP381)</f>
        <v>4.5244096506307105</v>
      </c>
      <c r="AP381" s="136">
        <f>$AU381+$AB$7*SIN(AQ381)</f>
        <v>4.524409612977065</v>
      </c>
      <c r="AQ381" s="136">
        <f>$AU381+$AB$7*SIN(AR381)</f>
        <v>4.5244102846179057</v>
      </c>
      <c r="AR381" s="136">
        <f>$AU381+$AB$7*SIN(AS381)</f>
        <v>4.524398304688523</v>
      </c>
      <c r="AS381" s="136">
        <f>$AU381+$AB$7*SIN(AT381)</f>
        <v>4.524612101811603</v>
      </c>
      <c r="AT381" s="136">
        <f>$AU381+$AB$7*SIN(AU381)</f>
        <v>4.5208320626465897</v>
      </c>
      <c r="AU381" s="136">
        <f>RADIANS($AB$9)+$AB$18*(F381-AB$15)</f>
        <v>4.8191248039977319</v>
      </c>
      <c r="AV381" s="136"/>
      <c r="AW381" s="24">
        <f t="shared" si="225"/>
        <v>44471</v>
      </c>
      <c r="AX381" s="136">
        <f t="shared" si="226"/>
        <v>-2.4952666760645999E-2</v>
      </c>
      <c r="AY381" s="136">
        <f t="shared" si="227"/>
        <v>4.1337667638344754E-3</v>
      </c>
      <c r="AZ381" s="136">
        <f t="shared" si="237"/>
        <v>4.1337667638344754E-3</v>
      </c>
      <c r="BA381" s="136"/>
      <c r="BB381" s="136">
        <f t="shared" si="228"/>
        <v>6.2263557846784767E-5</v>
      </c>
      <c r="BC381" s="24"/>
      <c r="BD381" s="203"/>
      <c r="BE381" s="24">
        <f t="shared" si="229"/>
        <v>-6.7494536605529759E-3</v>
      </c>
      <c r="BF381" s="24">
        <f t="shared" si="230"/>
        <v>0.86169161883722034</v>
      </c>
      <c r="BG381" s="24">
        <f t="shared" si="231"/>
        <v>-0.48114121919373459</v>
      </c>
      <c r="BH381" s="24">
        <f t="shared" si="232"/>
        <v>-0.26621568642762444</v>
      </c>
      <c r="BI381" s="24">
        <f t="shared" si="233"/>
        <v>-2.0499495656085385</v>
      </c>
      <c r="BJ381" s="24">
        <f t="shared" si="234"/>
        <v>-1.6464408504415524</v>
      </c>
      <c r="BK381" s="136">
        <f t="shared" ref="BK381:BQ390" si="241">$AU381+$AB$7*SIN(BL381)</f>
        <v>4.524409648472842</v>
      </c>
      <c r="BL381" s="136">
        <f t="shared" si="241"/>
        <v>4.5244096514676286</v>
      </c>
      <c r="BM381" s="136">
        <f t="shared" si="241"/>
        <v>4.5244095980487051</v>
      </c>
      <c r="BN381" s="136">
        <f t="shared" si="241"/>
        <v>4.5244105509007788</v>
      </c>
      <c r="BO381" s="136">
        <f t="shared" si="241"/>
        <v>4.5243935552606063</v>
      </c>
      <c r="BP381" s="136">
        <f t="shared" si="241"/>
        <v>4.5246969280291029</v>
      </c>
      <c r="BQ381" s="136">
        <f t="shared" si="241"/>
        <v>4.5193525557809417</v>
      </c>
      <c r="BR381" s="136">
        <f t="shared" si="236"/>
        <v>4.7513573954749972</v>
      </c>
      <c r="BS381" s="136"/>
      <c r="BT381" s="24"/>
      <c r="BU381" s="24"/>
      <c r="BV381" s="24"/>
      <c r="BW381" s="24"/>
      <c r="BX381" s="24"/>
      <c r="BY381" s="24"/>
      <c r="BZ381" s="24"/>
      <c r="CA381" s="24"/>
      <c r="CB381" s="24"/>
      <c r="CC381" s="24"/>
      <c r="CD381" s="24"/>
      <c r="CE381" s="24"/>
      <c r="CF381" s="24"/>
      <c r="CG381" s="24"/>
      <c r="CH381" s="24"/>
      <c r="CI381" s="24"/>
      <c r="CK381" s="24"/>
      <c r="CL381" s="24"/>
      <c r="CM381" s="24"/>
      <c r="CN381" s="24"/>
      <c r="CO381" s="24"/>
      <c r="CP381" s="24"/>
      <c r="CQ381" s="24"/>
      <c r="CR381" s="24"/>
      <c r="CS381" s="24"/>
      <c r="CT381" s="24"/>
      <c r="CU381" s="24"/>
      <c r="CV381" s="24"/>
      <c r="CW381" s="24"/>
      <c r="CX381" s="24"/>
      <c r="CY381" s="24"/>
      <c r="CZ381" s="24"/>
    </row>
    <row r="382" spans="1:104" s="129" customFormat="1" ht="12.95" customHeight="1" x14ac:dyDescent="0.2">
      <c r="A382" s="206" t="s">
        <v>606</v>
      </c>
      <c r="B382" s="207"/>
      <c r="C382" s="208">
        <v>50578.828999999998</v>
      </c>
      <c r="D382" s="208"/>
      <c r="E382" s="129">
        <f>(C382-C$7)/C$8</f>
        <v>44476.911966880412</v>
      </c>
      <c r="F382" s="199">
        <f>ROUND(2*E382,0)/2</f>
        <v>44477</v>
      </c>
      <c r="G382" s="130">
        <f>C382-(C$7+F382*C$8)</f>
        <v>-2.089430000341963E-2</v>
      </c>
      <c r="I382" s="129">
        <f>G382</f>
        <v>-2.089430000341963E-2</v>
      </c>
      <c r="O382" s="199"/>
      <c r="P382" s="199">
        <f>+D$11+D$12*F382+D$13*F382^2</f>
        <v>-1.8203708844093027E-2</v>
      </c>
      <c r="Q382" s="201">
        <f>+C382-15018.5</f>
        <v>35560.328999999998</v>
      </c>
      <c r="S382" s="131">
        <v>0.1</v>
      </c>
      <c r="U382" s="202">
        <f>+$C382-15018.5</f>
        <v>35560.328999999998</v>
      </c>
      <c r="Z382" s="24">
        <f>$F382</f>
        <v>44477</v>
      </c>
      <c r="AA382" s="136">
        <f>AB$3+AB$4*Z382+AB$5*Z382^2+AH382</f>
        <v>-2.4958179781938664E-2</v>
      </c>
      <c r="AB382" s="136">
        <f>+$G382-AH382</f>
        <v>-1.4139829065573994E-2</v>
      </c>
      <c r="AC382" s="136">
        <f>IF(S382&gt;0,G382-AA382,-9999)</f>
        <v>4.0638797785190334E-3</v>
      </c>
      <c r="AD382" s="136"/>
      <c r="AE382" s="136">
        <f>+(G382-AA382)^2*$S382</f>
        <v>1.6515118854255909E-6</v>
      </c>
      <c r="AF382" s="24"/>
      <c r="AG382" s="203"/>
      <c r="AH382" s="24">
        <f>$AB$6*($AB$11/AI382*AJ382+$AB$12)</f>
        <v>-6.7544709378456356E-3</v>
      </c>
      <c r="AI382" s="24">
        <f>1+$AB$7*COS(AL382)</f>
        <v>0.86186546007753373</v>
      </c>
      <c r="AJ382" s="24">
        <f>SIN(AL382+RADIANS($AB$9))</f>
        <v>-0.48171347540986437</v>
      </c>
      <c r="AK382" s="24">
        <f>$AB$7*SIN(AL382)</f>
        <v>-0.266305930989921</v>
      </c>
      <c r="AL382" s="24">
        <f>2*ATAN(AM382)</f>
        <v>-2.0492966672906037</v>
      </c>
      <c r="AM382" s="24">
        <f>SQRT((1+$AB$7)/(1-$AB$7))*TAN(AN382/2)</f>
        <v>-1.6452301242177316</v>
      </c>
      <c r="AN382" s="136">
        <f>$AU382+$AB$7*SIN(AO382)</f>
        <v>4.5251323693079071</v>
      </c>
      <c r="AO382" s="136">
        <f>$AU382+$AB$7*SIN(AP382)</f>
        <v>4.5251323713408116</v>
      </c>
      <c r="AP382" s="136">
        <f>$AU382+$AB$7*SIN(AQ382)</f>
        <v>4.5251323349409578</v>
      </c>
      <c r="AQ382" s="136">
        <f>$AU382+$AB$7*SIN(AR382)</f>
        <v>4.5251329866938281</v>
      </c>
      <c r="AR382" s="136">
        <f>$AU382+$AB$7*SIN(AS382)</f>
        <v>4.5251213171562936</v>
      </c>
      <c r="AS382" s="136">
        <f>$AU382+$AB$7*SIN(AT382)</f>
        <v>4.5253303673619643</v>
      </c>
      <c r="AT382" s="136">
        <f>$AU382+$AB$7*SIN(AU382)</f>
        <v>4.5216197013000219</v>
      </c>
      <c r="AU382" s="136">
        <f>RADIANS($AB$9)+$AB$18*(F382-AB$15)</f>
        <v>4.8198879651710023</v>
      </c>
      <c r="AV382" s="136"/>
      <c r="AW382" s="24">
        <f t="shared" si="225"/>
        <v>44477</v>
      </c>
      <c r="AX382" s="136">
        <f t="shared" si="226"/>
        <v>-2.4958179781619402E-2</v>
      </c>
      <c r="AY382" s="136">
        <f t="shared" si="227"/>
        <v>4.0638797781997714E-3</v>
      </c>
      <c r="AZ382" s="136">
        <f t="shared" si="237"/>
        <v>4.0638797781997714E-3</v>
      </c>
      <c r="BA382" s="136"/>
      <c r="BB382" s="136">
        <f t="shared" si="228"/>
        <v>6.2291073801163548E-5</v>
      </c>
      <c r="BC382" s="24"/>
      <c r="BD382" s="203"/>
      <c r="BE382" s="24">
        <f t="shared" si="229"/>
        <v>-6.7544709375263736E-3</v>
      </c>
      <c r="BF382" s="24">
        <f t="shared" si="230"/>
        <v>0.86186546006646481</v>
      </c>
      <c r="BG382" s="24">
        <f t="shared" si="231"/>
        <v>-0.48171347537344017</v>
      </c>
      <c r="BH382" s="24">
        <f t="shared" si="232"/>
        <v>-0.26630593098417948</v>
      </c>
      <c r="BI382" s="24">
        <f t="shared" si="233"/>
        <v>-2.0492966673321682</v>
      </c>
      <c r="BJ382" s="24">
        <f t="shared" si="234"/>
        <v>-1.6452301242947671</v>
      </c>
      <c r="BK382" s="136">
        <f t="shared" si="241"/>
        <v>4.5251323692619021</v>
      </c>
      <c r="BL382" s="136">
        <f t="shared" si="241"/>
        <v>4.5251323721645402</v>
      </c>
      <c r="BM382" s="136">
        <f t="shared" si="241"/>
        <v>4.5251323201918074</v>
      </c>
      <c r="BN382" s="136">
        <f t="shared" si="241"/>
        <v>4.5251332507834805</v>
      </c>
      <c r="BO382" s="136">
        <f t="shared" si="241"/>
        <v>4.5251165888752167</v>
      </c>
      <c r="BP382" s="136">
        <f t="shared" si="241"/>
        <v>4.5254151364038613</v>
      </c>
      <c r="BQ382" s="136">
        <f t="shared" si="241"/>
        <v>4.5201352049342862</v>
      </c>
      <c r="BR382" s="136">
        <f t="shared" si="236"/>
        <v>4.7529906002597668</v>
      </c>
      <c r="BS382" s="136"/>
      <c r="BT382" s="24"/>
      <c r="BU382" s="24"/>
      <c r="BV382" s="24"/>
      <c r="BW382" s="24"/>
      <c r="BX382" s="24"/>
      <c r="BY382" s="24"/>
      <c r="BZ382" s="24"/>
      <c r="CA382" s="24"/>
      <c r="CB382" s="24"/>
      <c r="CC382" s="24"/>
      <c r="CD382" s="24"/>
      <c r="CE382" s="24"/>
      <c r="CF382" s="24"/>
      <c r="CG382" s="24"/>
      <c r="CH382" s="24"/>
      <c r="CI382" s="24"/>
      <c r="CK382" s="24"/>
      <c r="CL382" s="24"/>
      <c r="CM382" s="24"/>
      <c r="CN382" s="24"/>
      <c r="CO382" s="24"/>
      <c r="CP382" s="24"/>
      <c r="CQ382" s="24"/>
      <c r="CR382" s="24"/>
      <c r="CS382" s="24"/>
      <c r="CT382" s="24"/>
      <c r="CU382" s="24"/>
      <c r="CV382" s="24"/>
      <c r="CW382" s="24"/>
      <c r="CX382" s="24"/>
      <c r="CY382" s="24"/>
      <c r="CZ382" s="24"/>
    </row>
    <row r="383" spans="1:104" s="129" customFormat="1" ht="12.95" customHeight="1" x14ac:dyDescent="0.2">
      <c r="A383" s="206" t="s">
        <v>562</v>
      </c>
      <c r="B383" s="207"/>
      <c r="C383" s="208">
        <v>50595.438999999998</v>
      </c>
      <c r="D383" s="208"/>
      <c r="E383" s="129">
        <f>(C383-C$7)/C$8</f>
        <v>44546.894216415792</v>
      </c>
      <c r="F383" s="199">
        <f>ROUND(2*E383,0)/2</f>
        <v>44547</v>
      </c>
      <c r="G383" s="130">
        <f>C383-(C$7+F383*C$8)</f>
        <v>-2.510729999630712E-2</v>
      </c>
      <c r="I383" s="129">
        <f>G383</f>
        <v>-2.510729999630712E-2</v>
      </c>
      <c r="O383" s="199"/>
      <c r="P383" s="199">
        <f>+D$11+D$12*F383+D$13*F383^2</f>
        <v>-1.8209428684093025E-2</v>
      </c>
      <c r="Q383" s="201">
        <f>+C383-15018.5</f>
        <v>35576.938999999998</v>
      </c>
      <c r="S383" s="131">
        <v>0.1</v>
      </c>
      <c r="U383" s="202">
        <f>+$C383-15018.5</f>
        <v>35576.938999999998</v>
      </c>
      <c r="Z383" s="24">
        <f>$F383</f>
        <v>44547</v>
      </c>
      <c r="AA383" s="136">
        <f>AB$3+AB$4*Z383+AB$5*Z383^2+AH383</f>
        <v>-2.5022247514653082E-2</v>
      </c>
      <c r="AB383" s="136">
        <f>+$G383-AH383</f>
        <v>-1.8294481165747063E-2</v>
      </c>
      <c r="AC383" s="136">
        <f>IF(S383&gt;0,G383-AA383,-9999)</f>
        <v>-8.5052481654038226E-5</v>
      </c>
      <c r="AD383" s="136"/>
      <c r="AE383" s="136">
        <f>+(G383-AA383)^2*$S383</f>
        <v>7.2339246355105092E-10</v>
      </c>
      <c r="AF383" s="24"/>
      <c r="AG383" s="203"/>
      <c r="AH383" s="24">
        <f>$AB$6*($AB$11/AI383*AJ383+$AB$12)</f>
        <v>-6.8128188305600548E-3</v>
      </c>
      <c r="AI383" s="24">
        <f>1+$AB$7*COS(AL383)</f>
        <v>0.86390316255571553</v>
      </c>
      <c r="AJ383" s="24">
        <f>SIN(AL383+RADIANS($AB$9))</f>
        <v>-0.48839161018192262</v>
      </c>
      <c r="AK383" s="24">
        <f>$AB$7*SIN(AL383)</f>
        <v>-0.26735304531211906</v>
      </c>
      <c r="AL383" s="24">
        <f>2*ATAN(AM383)</f>
        <v>-2.0416599829449682</v>
      </c>
      <c r="AM383" s="24">
        <f>SQRT((1+$AB$7)/(1-$AB$7))*TAN(AN383/2)</f>
        <v>-1.6311646532216111</v>
      </c>
      <c r="AN383" s="136">
        <f>$AU383+$AB$7*SIN(AO383)</f>
        <v>4.5335749165671384</v>
      </c>
      <c r="AO383" s="136">
        <f>$AU383+$AB$7*SIN(AP383)</f>
        <v>4.5335749178306539</v>
      </c>
      <c r="AP383" s="136">
        <f>$AU383+$AB$7*SIN(AQ383)</f>
        <v>4.5335748941510436</v>
      </c>
      <c r="AQ383" s="136">
        <f>$AU383+$AB$7*SIN(AR383)</f>
        <v>4.5335753379323078</v>
      </c>
      <c r="AR383" s="136">
        <f>$AU383+$AB$7*SIN(AS383)</f>
        <v>4.5335670211771415</v>
      </c>
      <c r="AS383" s="136">
        <f>$AU383+$AB$7*SIN(AT383)</f>
        <v>4.5337229463527313</v>
      </c>
      <c r="AT383" s="136">
        <f>$AU383+$AB$7*SIN(AU383)</f>
        <v>4.5308216507618022</v>
      </c>
      <c r="AU383" s="136">
        <f>RADIANS($AB$9)+$AB$18*(F383-AB$15)</f>
        <v>4.8287915121924927</v>
      </c>
      <c r="AV383" s="136"/>
      <c r="AW383" s="24">
        <f t="shared" si="225"/>
        <v>44547</v>
      </c>
      <c r="AX383" s="136">
        <f t="shared" si="226"/>
        <v>-2.5022247514411004E-2</v>
      </c>
      <c r="AY383" s="136">
        <f t="shared" si="227"/>
        <v>-8.5052481896115417E-5</v>
      </c>
      <c r="AZ383" s="136">
        <f t="shared" si="237"/>
        <v>-8.5052481896115417E-5</v>
      </c>
      <c r="BA383" s="136"/>
      <c r="BB383" s="136">
        <f t="shared" si="228"/>
        <v>6.2611287067244773E-5</v>
      </c>
      <c r="BC383" s="24"/>
      <c r="BD383" s="203"/>
      <c r="BE383" s="24">
        <f t="shared" si="229"/>
        <v>-6.8128188303179802E-3</v>
      </c>
      <c r="BF383" s="24">
        <f t="shared" si="230"/>
        <v>0.86390316254719957</v>
      </c>
      <c r="BG383" s="24">
        <f t="shared" si="231"/>
        <v>-0.48839161015412713</v>
      </c>
      <c r="BH383" s="24">
        <f t="shared" si="232"/>
        <v>-0.26735304530778403</v>
      </c>
      <c r="BI383" s="24">
        <f t="shared" si="233"/>
        <v>-2.0416599829768209</v>
      </c>
      <c r="BJ383" s="24">
        <f t="shared" si="234"/>
        <v>-1.6311646532799131</v>
      </c>
      <c r="BK383" s="136">
        <f t="shared" si="241"/>
        <v>4.5335749165319656</v>
      </c>
      <c r="BL383" s="136">
        <f t="shared" si="241"/>
        <v>4.533574918489828</v>
      </c>
      <c r="BM383" s="136">
        <f t="shared" si="241"/>
        <v>4.5335748817974366</v>
      </c>
      <c r="BN383" s="136">
        <f t="shared" si="241"/>
        <v>4.5335755694525659</v>
      </c>
      <c r="BO383" s="136">
        <f t="shared" si="241"/>
        <v>4.5335626824858659</v>
      </c>
      <c r="BP383" s="136">
        <f t="shared" si="241"/>
        <v>4.5338043429788204</v>
      </c>
      <c r="BQ383" s="136">
        <f t="shared" si="241"/>
        <v>4.5293251738445219</v>
      </c>
      <c r="BR383" s="136">
        <f t="shared" si="236"/>
        <v>4.7720446560820768</v>
      </c>
      <c r="BS383" s="136"/>
      <c r="BT383" s="24"/>
      <c r="BU383" s="24"/>
      <c r="BV383" s="24"/>
      <c r="BW383" s="24"/>
      <c r="BX383" s="24"/>
      <c r="BY383" s="24"/>
      <c r="BZ383" s="24"/>
      <c r="CA383" s="24"/>
      <c r="CB383" s="24"/>
      <c r="CC383" s="24"/>
      <c r="CD383" s="24"/>
      <c r="CE383" s="24"/>
      <c r="CF383" s="24"/>
      <c r="CG383" s="24"/>
      <c r="CH383" s="24"/>
      <c r="CI383" s="24"/>
      <c r="CK383" s="24"/>
      <c r="CL383" s="24"/>
      <c r="CM383" s="24"/>
      <c r="CN383" s="24"/>
      <c r="CO383" s="24"/>
      <c r="CP383" s="24"/>
      <c r="CQ383" s="24"/>
      <c r="CR383" s="24"/>
      <c r="CS383" s="24"/>
      <c r="CT383" s="24"/>
      <c r="CU383" s="24"/>
      <c r="CV383" s="24"/>
      <c r="CW383" s="24"/>
      <c r="CX383" s="24"/>
      <c r="CY383" s="24"/>
      <c r="CZ383" s="24"/>
    </row>
    <row r="384" spans="1:104" s="129" customFormat="1" ht="12.95" customHeight="1" x14ac:dyDescent="0.2">
      <c r="A384" s="206" t="s">
        <v>606</v>
      </c>
      <c r="B384" s="207"/>
      <c r="C384" s="208">
        <v>50898.550999999999</v>
      </c>
      <c r="D384" s="208"/>
      <c r="E384" s="129">
        <f>(C384-C$7)/C$8</f>
        <v>45823.98389860538</v>
      </c>
      <c r="F384" s="199">
        <f>ROUND(2*E384,0)/2</f>
        <v>45824</v>
      </c>
      <c r="G384" s="130"/>
      <c r="I384" s="130"/>
      <c r="O384" s="199"/>
      <c r="P384" s="199">
        <f>+D$11+D$12*F384+D$13*F384^2</f>
        <v>-1.8293133480093024E-2</v>
      </c>
      <c r="Q384" s="201">
        <f>+C384-15018.5</f>
        <v>35880.050999999999</v>
      </c>
      <c r="R384" s="129">
        <f>C384-(C$7+F384*C$8)</f>
        <v>-3.8215999957174063E-3</v>
      </c>
      <c r="S384" s="131"/>
      <c r="U384" s="202">
        <f>+$C384-15018.5</f>
        <v>35880.050999999999</v>
      </c>
      <c r="Z384" s="24">
        <f>$F384</f>
        <v>45824</v>
      </c>
      <c r="AA384" s="136">
        <f>AB$3+AB$4*Z384+AB$5*Z384^2+AH384</f>
        <v>-2.6102343666882594E-2</v>
      </c>
      <c r="AB384" s="136"/>
      <c r="AC384" s="136">
        <f>IF(S384&gt;0,G384-AA384,-9999)</f>
        <v>-9999</v>
      </c>
      <c r="AD384" s="136"/>
      <c r="AE384" s="136">
        <f>+(G384-AA384)^2*$S384</f>
        <v>0</v>
      </c>
      <c r="AF384" s="24"/>
      <c r="AG384" s="203"/>
      <c r="AH384" s="24">
        <f>$AB$6*($AB$11/AI384*AJ384+$AB$12)</f>
        <v>-7.8092101867895712E-3</v>
      </c>
      <c r="AI384" s="24">
        <f>1+$AB$7*COS(AL384)</f>
        <v>0.9042751360636484</v>
      </c>
      <c r="AJ384" s="24">
        <f>SIN(AL384+RADIANS($AB$9))</f>
        <v>-0.61022745560807323</v>
      </c>
      <c r="AK384" s="24">
        <f>$AB$7*SIN(AL384)</f>
        <v>-0.28431804449307641</v>
      </c>
      <c r="AL384" s="24">
        <f>2*ATAN(AM384)</f>
        <v>-1.8955579509957123</v>
      </c>
      <c r="AM384" s="24">
        <f>SQRT((1+$AB$7)/(1-$AB$7))*TAN(AN384/2)</f>
        <v>-1.3918387228707467</v>
      </c>
      <c r="AN384" s="136">
        <f>$AU384+$AB$7*SIN(AO384)</f>
        <v>4.6912844562314628</v>
      </c>
      <c r="AO384" s="136">
        <f>$AU384+$AB$7*SIN(AP384)</f>
        <v>4.6912844562313767</v>
      </c>
      <c r="AP384" s="136">
        <f>$AU384+$AB$7*SIN(AQ384)</f>
        <v>4.6912844562449338</v>
      </c>
      <c r="AQ384" s="136">
        <f>$AU384+$AB$7*SIN(AR384)</f>
        <v>4.6912844541034682</v>
      </c>
      <c r="AR384" s="136">
        <f>$AU384+$AB$7*SIN(AS384)</f>
        <v>4.6912847923629295</v>
      </c>
      <c r="AS384" s="136">
        <f>$AU384+$AB$7*SIN(AT384)</f>
        <v>4.6912314289440769</v>
      </c>
      <c r="AT384" s="136">
        <f>$AU384+$AB$7*SIN(AU384)</f>
        <v>4.7028041036380479</v>
      </c>
      <c r="AU384" s="136">
        <f>RADIANS($AB$9)+$AB$18*(F384-AB$15)</f>
        <v>4.99121764857024</v>
      </c>
      <c r="AV384" s="136"/>
      <c r="AW384" s="24">
        <f t="shared" si="225"/>
        <v>45824</v>
      </c>
      <c r="AX384" s="136">
        <f t="shared" si="226"/>
        <v>-2.6102343666882594E-2</v>
      </c>
      <c r="AY384" s="136">
        <f t="shared" si="227"/>
        <v>2.6102343666882594E-2</v>
      </c>
      <c r="AZ384" s="136">
        <f t="shared" si="237"/>
        <v>2.6102343666882594E-2</v>
      </c>
      <c r="BA384" s="136"/>
      <c r="BB384" s="136">
        <f t="shared" si="228"/>
        <v>0</v>
      </c>
      <c r="BC384" s="24"/>
      <c r="BD384" s="203"/>
      <c r="BE384" s="24">
        <f t="shared" si="229"/>
        <v>-7.8092101867895712E-3</v>
      </c>
      <c r="BF384" s="24">
        <f t="shared" si="230"/>
        <v>0.9042751360636484</v>
      </c>
      <c r="BG384" s="24">
        <f t="shared" si="231"/>
        <v>-0.61022745560807323</v>
      </c>
      <c r="BH384" s="24">
        <f t="shared" si="232"/>
        <v>-0.28431804449307641</v>
      </c>
      <c r="BI384" s="24">
        <f t="shared" si="233"/>
        <v>-1.8955579509957123</v>
      </c>
      <c r="BJ384" s="24">
        <f t="shared" si="234"/>
        <v>-1.3918387228707467</v>
      </c>
      <c r="BK384" s="136">
        <f t="shared" si="241"/>
        <v>4.6912844562314628</v>
      </c>
      <c r="BL384" s="136">
        <f t="shared" si="241"/>
        <v>4.6912844562313571</v>
      </c>
      <c r="BM384" s="136">
        <f t="shared" si="241"/>
        <v>4.6912844562480078</v>
      </c>
      <c r="BN384" s="136">
        <f t="shared" si="241"/>
        <v>4.6912844536178913</v>
      </c>
      <c r="BO384" s="136">
        <f t="shared" si="241"/>
        <v>4.691284869063935</v>
      </c>
      <c r="BP384" s="136">
        <f t="shared" si="241"/>
        <v>4.6912193473891257</v>
      </c>
      <c r="BQ384" s="136">
        <f t="shared" si="241"/>
        <v>4.7157543139381417</v>
      </c>
      <c r="BR384" s="136">
        <f t="shared" si="236"/>
        <v>5.1196450744405118</v>
      </c>
      <c r="BS384" s="136"/>
      <c r="BT384" s="24"/>
      <c r="BU384" s="24"/>
      <c r="BV384" s="24"/>
      <c r="BW384" s="24"/>
      <c r="BX384" s="24"/>
      <c r="BY384" s="24"/>
      <c r="BZ384" s="24"/>
      <c r="CA384" s="24"/>
      <c r="CB384" s="24"/>
      <c r="CC384" s="24"/>
      <c r="CD384" s="24"/>
      <c r="CE384" s="24"/>
      <c r="CF384" s="24"/>
      <c r="CG384" s="24"/>
      <c r="CH384" s="24"/>
      <c r="CI384" s="24"/>
      <c r="CK384" s="24"/>
      <c r="CL384" s="24"/>
      <c r="CM384" s="24"/>
      <c r="CN384" s="24"/>
      <c r="CO384" s="24"/>
      <c r="CP384" s="24"/>
      <c r="CQ384" s="24"/>
      <c r="CR384" s="24"/>
      <c r="CS384" s="24"/>
      <c r="CT384" s="24"/>
      <c r="CU384" s="24"/>
      <c r="CV384" s="24"/>
      <c r="CW384" s="24"/>
      <c r="CX384" s="24"/>
      <c r="CY384" s="24"/>
      <c r="CZ384" s="24"/>
    </row>
    <row r="385" spans="1:104" s="129" customFormat="1" ht="12.95" customHeight="1" x14ac:dyDescent="0.2">
      <c r="A385" s="206" t="s">
        <v>563</v>
      </c>
      <c r="B385" s="207"/>
      <c r="C385" s="208">
        <v>50900.430999999997</v>
      </c>
      <c r="D385" s="208"/>
      <c r="E385" s="129">
        <f>(C385-C$7)/C$8</f>
        <v>45831.904827511236</v>
      </c>
      <c r="F385" s="199">
        <f>ROUND(2*E385,0)/2</f>
        <v>45832</v>
      </c>
      <c r="G385" s="130">
        <f>C385-(C$7+F385*C$8)</f>
        <v>-2.2588799998629838E-2</v>
      </c>
      <c r="I385" s="129">
        <f>G385</f>
        <v>-2.2588799998629838E-2</v>
      </c>
      <c r="O385" s="199"/>
      <c r="P385" s="199">
        <f>+D$11+D$12*F385+D$13*F385^2</f>
        <v>-1.8293534504093024E-2</v>
      </c>
      <c r="Q385" s="201">
        <f>+C385-15018.5</f>
        <v>35881.930999999997</v>
      </c>
      <c r="S385" s="131">
        <v>0.1</v>
      </c>
      <c r="U385" s="202">
        <f>+$C385-15018.5</f>
        <v>35881.930999999997</v>
      </c>
      <c r="Z385" s="24">
        <f>$F385</f>
        <v>45832</v>
      </c>
      <c r="AA385" s="136">
        <f>AB$3+AB$4*Z385+AB$5*Z385^2+AH385</f>
        <v>-2.6108532490122197E-2</v>
      </c>
      <c r="AB385" s="136">
        <f>+$G385-AH385</f>
        <v>-1.4773802012600668E-2</v>
      </c>
      <c r="AC385" s="136">
        <f>IF(S385&gt;0,G385-AA385,-9999)</f>
        <v>3.5197324914923583E-3</v>
      </c>
      <c r="AD385" s="136"/>
      <c r="AE385" s="136">
        <f>+(G385-AA385)^2*$S385</f>
        <v>1.2388516811667006E-6</v>
      </c>
      <c r="AF385" s="24"/>
      <c r="AG385" s="203"/>
      <c r="AH385" s="24">
        <f>$AB$6*($AB$11/AI385*AJ385+$AB$12)</f>
        <v>-7.8149979860291704E-3</v>
      </c>
      <c r="AI385" s="24">
        <f>1+$AB$7*COS(AL385)</f>
        <v>0.9045477822700102</v>
      </c>
      <c r="AJ385" s="24">
        <f>SIN(AL385+RADIANS($AB$9))</f>
        <v>-0.61098675627444587</v>
      </c>
      <c r="AK385" s="24">
        <f>$AB$7*SIN(AL385)</f>
        <v>-0.28440969415690914</v>
      </c>
      <c r="AL385" s="24">
        <f>2*ATAN(AM385)</f>
        <v>-1.8945991576506847</v>
      </c>
      <c r="AM385" s="24">
        <f>SQRT((1+$AB$7)/(1-$AB$7))*TAN(AN385/2)</f>
        <v>-1.3904315705631973</v>
      </c>
      <c r="AN385" s="136">
        <f>$AU385+$AB$7*SIN(AO385)</f>
        <v>4.6922957554171836</v>
      </c>
      <c r="AO385" s="136">
        <f>$AU385+$AB$7*SIN(AP385)</f>
        <v>4.692295755417117</v>
      </c>
      <c r="AP385" s="136">
        <f>$AU385+$AB$7*SIN(AQ385)</f>
        <v>4.692295755428094</v>
      </c>
      <c r="AQ385" s="136">
        <f>$AU385+$AB$7*SIN(AR385)</f>
        <v>4.6922957536069543</v>
      </c>
      <c r="AR385" s="136">
        <f>$AU385+$AB$7*SIN(AS385)</f>
        <v>4.6922960557446283</v>
      </c>
      <c r="AS385" s="136">
        <f>$AU385+$AB$7*SIN(AT385)</f>
        <v>4.6922459913405214</v>
      </c>
      <c r="AT385" s="136">
        <f>$AU385+$AB$7*SIN(AU385)</f>
        <v>4.7039058190287628</v>
      </c>
      <c r="AU385" s="136">
        <f>RADIANS($AB$9)+$AB$18*(F385-AB$15)</f>
        <v>4.9922351968012677</v>
      </c>
      <c r="AV385" s="136"/>
      <c r="AW385" s="24">
        <f t="shared" si="225"/>
        <v>45832</v>
      </c>
      <c r="AX385" s="136">
        <f t="shared" si="226"/>
        <v>-2.6108532490122197E-2</v>
      </c>
      <c r="AY385" s="136">
        <f t="shared" si="227"/>
        <v>3.5197324914923583E-3</v>
      </c>
      <c r="AZ385" s="136">
        <f t="shared" si="237"/>
        <v>3.5197324914923583E-3</v>
      </c>
      <c r="BA385" s="136"/>
      <c r="BB385" s="136">
        <f t="shared" si="228"/>
        <v>6.8165546878776648E-5</v>
      </c>
      <c r="BC385" s="24"/>
      <c r="BD385" s="203"/>
      <c r="BE385" s="24">
        <f t="shared" si="229"/>
        <v>-7.8149979860291704E-3</v>
      </c>
      <c r="BF385" s="24">
        <f t="shared" si="230"/>
        <v>0.9045477822700102</v>
      </c>
      <c r="BG385" s="24">
        <f t="shared" si="231"/>
        <v>-0.61098675627444587</v>
      </c>
      <c r="BH385" s="24">
        <f t="shared" si="232"/>
        <v>-0.28440969415690914</v>
      </c>
      <c r="BI385" s="24">
        <f t="shared" si="233"/>
        <v>-1.8945991576506847</v>
      </c>
      <c r="BJ385" s="24">
        <f t="shared" si="234"/>
        <v>-1.3904315705631973</v>
      </c>
      <c r="BK385" s="136">
        <f t="shared" si="241"/>
        <v>4.6922957554171836</v>
      </c>
      <c r="BL385" s="136">
        <f t="shared" si="241"/>
        <v>4.6922957554171072</v>
      </c>
      <c r="BM385" s="136">
        <f t="shared" si="241"/>
        <v>4.6922957554297549</v>
      </c>
      <c r="BN385" s="136">
        <f t="shared" si="241"/>
        <v>4.6922957533314911</v>
      </c>
      <c r="BO385" s="136">
        <f t="shared" si="241"/>
        <v>4.6922961014459617</v>
      </c>
      <c r="BP385" s="136">
        <f t="shared" si="241"/>
        <v>4.6922384294295076</v>
      </c>
      <c r="BQ385" s="136">
        <f t="shared" si="241"/>
        <v>4.7170312743906901</v>
      </c>
      <c r="BR385" s="136">
        <f t="shared" si="236"/>
        <v>5.1218226808202045</v>
      </c>
      <c r="BS385" s="136"/>
      <c r="BT385" s="24"/>
      <c r="BU385" s="24"/>
      <c r="BV385" s="24"/>
      <c r="BW385" s="24"/>
      <c r="BX385" s="24"/>
      <c r="BY385" s="24"/>
      <c r="BZ385" s="24"/>
      <c r="CA385" s="24"/>
      <c r="CB385" s="24"/>
      <c r="CC385" s="24"/>
      <c r="CD385" s="24"/>
      <c r="CE385" s="24"/>
      <c r="CF385" s="24"/>
      <c r="CG385" s="24"/>
      <c r="CH385" s="24"/>
      <c r="CI385" s="24"/>
      <c r="CK385" s="24"/>
      <c r="CL385" s="24"/>
      <c r="CM385" s="24"/>
      <c r="CN385" s="24"/>
      <c r="CO385" s="24"/>
      <c r="CP385" s="24"/>
      <c r="CQ385" s="24"/>
      <c r="CR385" s="24"/>
      <c r="CS385" s="24"/>
      <c r="CT385" s="24"/>
      <c r="CU385" s="24"/>
      <c r="CV385" s="24"/>
      <c r="CW385" s="24"/>
      <c r="CX385" s="24"/>
      <c r="CY385" s="24"/>
      <c r="CZ385" s="24"/>
    </row>
    <row r="386" spans="1:104" s="129" customFormat="1" ht="12.95" customHeight="1" x14ac:dyDescent="0.2">
      <c r="A386" s="206" t="s">
        <v>563</v>
      </c>
      <c r="B386" s="207"/>
      <c r="C386" s="208">
        <v>50902.341</v>
      </c>
      <c r="D386" s="208"/>
      <c r="E386" s="129">
        <f>(C386-C$7)/C$8</f>
        <v>45839.952154218816</v>
      </c>
      <c r="F386" s="199">
        <f>ROUND(2*E386,0)/2</f>
        <v>45840</v>
      </c>
      <c r="G386" s="130">
        <f>C386-(C$7+F386*C$8)</f>
        <v>-1.1355999995430466E-2</v>
      </c>
      <c r="I386" s="129">
        <f>G386</f>
        <v>-1.1355999995430466E-2</v>
      </c>
      <c r="O386" s="199"/>
      <c r="P386" s="199">
        <f>+D$11+D$12*F386+D$13*F386^2</f>
        <v>-1.8293933992093028E-2</v>
      </c>
      <c r="Q386" s="201">
        <f>+C386-15018.5</f>
        <v>35883.841</v>
      </c>
      <c r="S386" s="131">
        <v>0.1</v>
      </c>
      <c r="U386" s="202">
        <f>+$C386-15018.5</f>
        <v>35883.841</v>
      </c>
      <c r="Z386" s="24">
        <f>$F386</f>
        <v>45840</v>
      </c>
      <c r="AA386" s="136">
        <f>AB$3+AB$4*Z386+AB$5*Z386^2+AH386</f>
        <v>-2.6114713526755855E-2</v>
      </c>
      <c r="AB386" s="136">
        <f>+$G386-AH386</f>
        <v>-3.535220460767638E-3</v>
      </c>
      <c r="AC386" s="136">
        <f>IF(S386&gt;0,G386-AA386,-9999)</f>
        <v>1.475871353132539E-2</v>
      </c>
      <c r="AD386" s="136"/>
      <c r="AE386" s="136">
        <f>+(G386-AA386)^2*$S386</f>
        <v>2.1781962509972715E-5</v>
      </c>
      <c r="AF386" s="24"/>
      <c r="AG386" s="203"/>
      <c r="AH386" s="24">
        <f>$AB$6*($AB$11/AI386*AJ386+$AB$12)</f>
        <v>-7.8207795346628278E-3</v>
      </c>
      <c r="AI386" s="24">
        <f>1+$AB$7*COS(AL386)</f>
        <v>0.90482068078961775</v>
      </c>
      <c r="AJ386" s="24">
        <f>SIN(AL386+RADIANS($AB$9))</f>
        <v>-0.61174595284394351</v>
      </c>
      <c r="AK386" s="24">
        <f>$AB$7*SIN(AL386)</f>
        <v>-0.28450113742241551</v>
      </c>
      <c r="AL386" s="24">
        <f>2*ATAN(AM386)</f>
        <v>-1.8936397858703344</v>
      </c>
      <c r="AM386" s="24">
        <f>SQRT((1+$AB$7)/(1-$AB$7))*TAN(AN386/2)</f>
        <v>-1.3890254457001918</v>
      </c>
      <c r="AN386" s="136">
        <f>$AU386+$AB$7*SIN(AO386)</f>
        <v>4.693307359612823</v>
      </c>
      <c r="AO386" s="136">
        <f>$AU386+$AB$7*SIN(AP386)</f>
        <v>4.6933073596127723</v>
      </c>
      <c r="AP386" s="136">
        <f>$AU386+$AB$7*SIN(AQ386)</f>
        <v>4.693307359621544</v>
      </c>
      <c r="AQ386" s="136">
        <f>$AU386+$AB$7*SIN(AR386)</f>
        <v>4.6933073580892604</v>
      </c>
      <c r="AR386" s="136">
        <f>$AU386+$AB$7*SIN(AS386)</f>
        <v>4.6933076257791422</v>
      </c>
      <c r="AS386" s="136">
        <f>$AU386+$AB$7*SIN(AT386)</f>
        <v>4.6932609171957953</v>
      </c>
      <c r="AT386" s="136">
        <f>$AU386+$AB$7*SIN(AU386)</f>
        <v>4.7050078329569578</v>
      </c>
      <c r="AU386" s="136">
        <f>RADIANS($AB$9)+$AB$18*(F386-AB$15)</f>
        <v>4.9932527450322954</v>
      </c>
      <c r="AV386" s="136"/>
      <c r="AW386" s="24">
        <f t="shared" si="225"/>
        <v>45840</v>
      </c>
      <c r="AX386" s="136">
        <f t="shared" si="226"/>
        <v>-2.6114713526755855E-2</v>
      </c>
      <c r="AY386" s="136">
        <f t="shared" si="227"/>
        <v>1.475871353132539E-2</v>
      </c>
      <c r="AZ386" s="136">
        <f t="shared" si="237"/>
        <v>1.475871353132539E-2</v>
      </c>
      <c r="BA386" s="136"/>
      <c r="BB386" s="136">
        <f t="shared" si="228"/>
        <v>6.8197826258452524E-5</v>
      </c>
      <c r="BC386" s="24"/>
      <c r="BD386" s="203"/>
      <c r="BE386" s="24">
        <f t="shared" si="229"/>
        <v>-7.8207795346628278E-3</v>
      </c>
      <c r="BF386" s="24">
        <f t="shared" si="230"/>
        <v>0.90482068078961775</v>
      </c>
      <c r="BG386" s="24">
        <f t="shared" si="231"/>
        <v>-0.61174595284394351</v>
      </c>
      <c r="BH386" s="24">
        <f t="shared" si="232"/>
        <v>-0.28450113742241551</v>
      </c>
      <c r="BI386" s="24">
        <f t="shared" si="233"/>
        <v>-1.8936397858703344</v>
      </c>
      <c r="BJ386" s="24">
        <f t="shared" si="234"/>
        <v>-1.3890254457001918</v>
      </c>
      <c r="BK386" s="136">
        <f t="shared" si="241"/>
        <v>4.693307359612823</v>
      </c>
      <c r="BL386" s="136">
        <f t="shared" si="241"/>
        <v>4.6933073596127697</v>
      </c>
      <c r="BM386" s="136">
        <f t="shared" si="241"/>
        <v>4.6933073596220911</v>
      </c>
      <c r="BN386" s="136">
        <f t="shared" si="241"/>
        <v>4.6933073579935352</v>
      </c>
      <c r="BO386" s="136">
        <f t="shared" si="241"/>
        <v>4.6933076425024405</v>
      </c>
      <c r="BP386" s="136">
        <f t="shared" si="241"/>
        <v>4.6932580029705964</v>
      </c>
      <c r="BQ386" s="136">
        <f t="shared" si="241"/>
        <v>4.7183095398513411</v>
      </c>
      <c r="BR386" s="136">
        <f t="shared" si="236"/>
        <v>5.1240002871998973</v>
      </c>
      <c r="BS386" s="136"/>
      <c r="BT386" s="24"/>
      <c r="BU386" s="24"/>
      <c r="BV386" s="24"/>
      <c r="BW386" s="24"/>
      <c r="BX386" s="24"/>
      <c r="BY386" s="24"/>
      <c r="BZ386" s="24"/>
      <c r="CA386" s="24"/>
      <c r="CB386" s="24"/>
      <c r="CC386" s="24"/>
      <c r="CD386" s="24"/>
      <c r="CE386" s="24"/>
      <c r="CF386" s="24"/>
      <c r="CG386" s="24"/>
      <c r="CH386" s="24"/>
      <c r="CI386" s="24"/>
      <c r="CK386" s="24"/>
      <c r="CL386" s="24"/>
      <c r="CM386" s="24"/>
      <c r="CN386" s="24"/>
      <c r="CO386" s="24"/>
      <c r="CP386" s="24"/>
      <c r="CQ386" s="24"/>
      <c r="CR386" s="24"/>
      <c r="CS386" s="24"/>
      <c r="CT386" s="24"/>
      <c r="CU386" s="24"/>
      <c r="CV386" s="24"/>
      <c r="CW386" s="24"/>
      <c r="CX386" s="24"/>
      <c r="CY386" s="24"/>
      <c r="CZ386" s="24"/>
    </row>
    <row r="387" spans="1:104" s="129" customFormat="1" ht="12.95" customHeight="1" x14ac:dyDescent="0.2">
      <c r="A387" s="206" t="s">
        <v>606</v>
      </c>
      <c r="B387" s="207"/>
      <c r="C387" s="208">
        <v>50921.732000000004</v>
      </c>
      <c r="D387" s="208"/>
      <c r="E387" s="129">
        <f>(C387-C$7)/C$8</f>
        <v>45921.651479970824</v>
      </c>
      <c r="F387" s="199">
        <f>ROUND(2*E387,0)/2</f>
        <v>45921.5</v>
      </c>
      <c r="G387" s="130"/>
      <c r="I387" s="130"/>
      <c r="O387" s="199"/>
      <c r="P387" s="199">
        <f>+D$11+D$12*F387+D$13*F387^2</f>
        <v>-1.829791624509303E-2</v>
      </c>
      <c r="Q387" s="201">
        <f>+C387-15018.5</f>
        <v>35903.232000000004</v>
      </c>
      <c r="R387" s="129">
        <f>C387-(C$7+F387*C$8)</f>
        <v>3.5953150007117074E-2</v>
      </c>
      <c r="S387" s="131"/>
      <c r="U387" s="202">
        <f>+$C387-15018.5</f>
        <v>35903.232000000004</v>
      </c>
      <c r="Z387" s="24">
        <f>$F387</f>
        <v>45921.5</v>
      </c>
      <c r="AA387" s="136">
        <f>AB$3+AB$4*Z387+AB$5*Z387^2+AH387</f>
        <v>-2.6177236428055518E-2</v>
      </c>
      <c r="AB387" s="136"/>
      <c r="AC387" s="136">
        <f>IF(S387&gt;0,G387-AA387,-9999)</f>
        <v>-9999</v>
      </c>
      <c r="AD387" s="136"/>
      <c r="AE387" s="136">
        <f>+(G387-AA387)^2*$S387</f>
        <v>0</v>
      </c>
      <c r="AF387" s="24"/>
      <c r="AG387" s="203"/>
      <c r="AH387" s="24">
        <f>$AB$6*($AB$11/AI387*AJ387+$AB$12)</f>
        <v>-7.8793201829624876E-3</v>
      </c>
      <c r="AI387" s="24">
        <f>1+$AB$7*COS(AL387)</f>
        <v>0.9076152379865482</v>
      </c>
      <c r="AJ387" s="24">
        <f>SIN(AL387+RADIANS($AB$9))</f>
        <v>-0.61947406630817892</v>
      </c>
      <c r="AK387" s="24">
        <f>$AB$7*SIN(AL387)</f>
        <v>-0.28542083972218613</v>
      </c>
      <c r="AL387" s="24">
        <f>2*ATAN(AM387)</f>
        <v>-1.8838330582392842</v>
      </c>
      <c r="AM387" s="24">
        <f>SQRT((1+$AB$7)/(1-$AB$7))*TAN(AN387/2)</f>
        <v>-1.3747586279802793</v>
      </c>
      <c r="AN387" s="136">
        <f>$AU387+$AB$7*SIN(AO387)</f>
        <v>4.7036305241456846</v>
      </c>
      <c r="AO387" s="136">
        <f>$AU387+$AB$7*SIN(AP387)</f>
        <v>4.7036305241456837</v>
      </c>
      <c r="AP387" s="136">
        <f>$AU387+$AB$7*SIN(AQ387)</f>
        <v>4.7036305241458525</v>
      </c>
      <c r="AQ387" s="136">
        <f>$AU387+$AB$7*SIN(AR387)</f>
        <v>4.7036305240816629</v>
      </c>
      <c r="AR387" s="136">
        <f>$AU387+$AB$7*SIN(AS387)</f>
        <v>4.7036305485117085</v>
      </c>
      <c r="AS387" s="136">
        <f>$AU387+$AB$7*SIN(AT387)</f>
        <v>4.7036212555983719</v>
      </c>
      <c r="AT387" s="136">
        <f>$AU387+$AB$7*SIN(AU387)</f>
        <v>4.7162515919943706</v>
      </c>
      <c r="AU387" s="136">
        <f>RADIANS($AB$9)+$AB$18*(F387-AB$15)</f>
        <v>5.003619017635887</v>
      </c>
      <c r="AV387" s="136"/>
      <c r="AW387" s="24">
        <f t="shared" si="225"/>
        <v>45921.5</v>
      </c>
      <c r="AX387" s="136">
        <f t="shared" si="226"/>
        <v>-2.6177236428055518E-2</v>
      </c>
      <c r="AY387" s="136">
        <f t="shared" si="227"/>
        <v>2.6177236428055518E-2</v>
      </c>
      <c r="AZ387" s="136">
        <f t="shared" si="237"/>
        <v>2.6177236428055518E-2</v>
      </c>
      <c r="BA387" s="136"/>
      <c r="BB387" s="136">
        <f t="shared" si="228"/>
        <v>0</v>
      </c>
      <c r="BC387" s="24"/>
      <c r="BD387" s="203"/>
      <c r="BE387" s="24">
        <f t="shared" si="229"/>
        <v>-7.8793201829624876E-3</v>
      </c>
      <c r="BF387" s="24">
        <f t="shared" si="230"/>
        <v>0.9076152379865482</v>
      </c>
      <c r="BG387" s="24">
        <f t="shared" si="231"/>
        <v>-0.61947406630817892</v>
      </c>
      <c r="BH387" s="24">
        <f t="shared" si="232"/>
        <v>-0.28542083972218613</v>
      </c>
      <c r="BI387" s="24">
        <f t="shared" si="233"/>
        <v>-1.8838330582392842</v>
      </c>
      <c r="BJ387" s="24">
        <f t="shared" si="234"/>
        <v>-1.3747586279802793</v>
      </c>
      <c r="BK387" s="136">
        <f t="shared" si="241"/>
        <v>4.7036305241456846</v>
      </c>
      <c r="BL387" s="136">
        <f t="shared" si="241"/>
        <v>4.7036305241456864</v>
      </c>
      <c r="BM387" s="136">
        <f t="shared" si="241"/>
        <v>4.703630524144911</v>
      </c>
      <c r="BN387" s="136">
        <f t="shared" si="241"/>
        <v>4.7036305244400243</v>
      </c>
      <c r="BO387" s="136">
        <f t="shared" si="241"/>
        <v>4.7036304121238235</v>
      </c>
      <c r="BP387" s="136">
        <f t="shared" si="241"/>
        <v>4.7036732627559763</v>
      </c>
      <c r="BQ387" s="136">
        <f t="shared" si="241"/>
        <v>4.7314059473543946</v>
      </c>
      <c r="BR387" s="136">
        <f t="shared" si="236"/>
        <v>5.1461846521930159</v>
      </c>
      <c r="BS387" s="136"/>
      <c r="BT387" s="24"/>
      <c r="BU387" s="24"/>
      <c r="BV387" s="24"/>
      <c r="BW387" s="24"/>
      <c r="BX387" s="24"/>
      <c r="BY387" s="24"/>
      <c r="BZ387" s="24"/>
      <c r="CA387" s="24"/>
      <c r="CB387" s="24"/>
      <c r="CC387" s="24"/>
      <c r="CD387" s="24"/>
      <c r="CE387" s="24"/>
      <c r="CF387" s="24"/>
      <c r="CG387" s="24"/>
      <c r="CH387" s="24"/>
      <c r="CI387" s="24"/>
      <c r="CK387" s="24"/>
      <c r="CL387" s="24"/>
      <c r="CM387" s="24"/>
      <c r="CN387" s="24"/>
      <c r="CO387" s="24"/>
      <c r="CP387" s="24"/>
      <c r="CQ387" s="24"/>
      <c r="CR387" s="24"/>
      <c r="CS387" s="24"/>
      <c r="CT387" s="24"/>
      <c r="CU387" s="24"/>
      <c r="CV387" s="24"/>
      <c r="CW387" s="24"/>
      <c r="CX387" s="24"/>
      <c r="CY387" s="24"/>
      <c r="CZ387" s="24"/>
    </row>
    <row r="388" spans="1:104" s="129" customFormat="1" ht="12.95" customHeight="1" x14ac:dyDescent="0.2">
      <c r="A388" s="206" t="s">
        <v>606</v>
      </c>
      <c r="B388" s="207"/>
      <c r="C388" s="208">
        <v>50926.642</v>
      </c>
      <c r="D388" s="208"/>
      <c r="E388" s="129">
        <f>(C388-C$7)/C$8</f>
        <v>45942.338586847312</v>
      </c>
      <c r="F388" s="199">
        <f>ROUND(2*E388,0)/2</f>
        <v>45942.5</v>
      </c>
      <c r="G388" s="130"/>
      <c r="I388" s="130"/>
      <c r="O388" s="199"/>
      <c r="P388" s="199">
        <f>+D$11+D$12*F388+D$13*F388^2</f>
        <v>-1.829891651709303E-2</v>
      </c>
      <c r="Q388" s="201">
        <f>+C388-15018.5</f>
        <v>35908.142</v>
      </c>
      <c r="R388" s="129">
        <f>C388-(C$7+F388*C$8)</f>
        <v>-3.8310749994707294E-2</v>
      </c>
      <c r="S388" s="131"/>
      <c r="U388" s="202">
        <f>+$C388-15018.5</f>
        <v>35908.142</v>
      </c>
      <c r="Z388" s="24">
        <f>$F388</f>
        <v>45942.5</v>
      </c>
      <c r="AA388" s="136">
        <f>AB$3+AB$4*Z388+AB$5*Z388^2+AH388</f>
        <v>-2.6193213990301542E-2</v>
      </c>
      <c r="AB388" s="136"/>
      <c r="AC388" s="136">
        <f>IF(S388&gt;0,G388-AA388,-9999)</f>
        <v>-9999</v>
      </c>
      <c r="AD388" s="136"/>
      <c r="AE388" s="136">
        <f>+(G388-AA388)^2*$S388</f>
        <v>0</v>
      </c>
      <c r="AF388" s="24"/>
      <c r="AG388" s="203"/>
      <c r="AH388" s="24">
        <f>$AB$6*($AB$11/AI388*AJ388+$AB$12)</f>
        <v>-7.8942974732085103E-3</v>
      </c>
      <c r="AI388" s="24">
        <f>1+$AB$7*COS(AL388)</f>
        <v>0.90833956662988091</v>
      </c>
      <c r="AJ388" s="24">
        <f>SIN(AL388+RADIANS($AB$9))</f>
        <v>-0.62146343807880466</v>
      </c>
      <c r="AK388" s="24">
        <f>$AB$7*SIN(AL388)</f>
        <v>-0.28565427522514336</v>
      </c>
      <c r="AL388" s="24">
        <f>2*ATAN(AM388)</f>
        <v>-1.8812963402631142</v>
      </c>
      <c r="AM388" s="24">
        <f>SQRT((1+$AB$7)/(1-$AB$7))*TAN(AN388/2)</f>
        <v>-1.3710994980258049</v>
      </c>
      <c r="AN388" s="136">
        <f>$AU388+$AB$7*SIN(AO388)</f>
        <v>4.7062956510245062</v>
      </c>
      <c r="AO388" s="136">
        <f>$AU388+$AB$7*SIN(AP388)</f>
        <v>4.7062956510245062</v>
      </c>
      <c r="AP388" s="136">
        <f>$AU388+$AB$7*SIN(AQ388)</f>
        <v>4.7062956510244982</v>
      </c>
      <c r="AQ388" s="136">
        <f>$AU388+$AB$7*SIN(AR388)</f>
        <v>4.7062956510288325</v>
      </c>
      <c r="AR388" s="136">
        <f>$AU388+$AB$7*SIN(AS388)</f>
        <v>4.7062956486574459</v>
      </c>
      <c r="AS388" s="136">
        <f>$AU388+$AB$7*SIN(AT388)</f>
        <v>4.7062969460613475</v>
      </c>
      <c r="AT388" s="136">
        <f>$AU388+$AB$7*SIN(AU388)</f>
        <v>4.7191537642893442</v>
      </c>
      <c r="AU388" s="136">
        <f>RADIANS($AB$9)+$AB$18*(F388-AB$15)</f>
        <v>5.0062900817423337</v>
      </c>
      <c r="AV388" s="136"/>
      <c r="AW388" s="24">
        <f t="shared" si="225"/>
        <v>45942.5</v>
      </c>
      <c r="AX388" s="136">
        <f t="shared" si="226"/>
        <v>-2.6193213990301542E-2</v>
      </c>
      <c r="AY388" s="136">
        <f t="shared" si="227"/>
        <v>2.6193213990301542E-2</v>
      </c>
      <c r="AZ388" s="136">
        <f t="shared" si="237"/>
        <v>2.6193213990301542E-2</v>
      </c>
      <c r="BA388" s="136"/>
      <c r="BB388" s="136">
        <f t="shared" si="228"/>
        <v>0</v>
      </c>
      <c r="BC388" s="24"/>
      <c r="BD388" s="203"/>
      <c r="BE388" s="24">
        <f t="shared" si="229"/>
        <v>-7.8942974732085103E-3</v>
      </c>
      <c r="BF388" s="24">
        <f t="shared" si="230"/>
        <v>0.90833956662988091</v>
      </c>
      <c r="BG388" s="24">
        <f t="shared" si="231"/>
        <v>-0.62146343807880466</v>
      </c>
      <c r="BH388" s="24">
        <f t="shared" si="232"/>
        <v>-0.28565427522514336</v>
      </c>
      <c r="BI388" s="24">
        <f t="shared" si="233"/>
        <v>-1.8812963402631142</v>
      </c>
      <c r="BJ388" s="24">
        <f t="shared" si="234"/>
        <v>-1.3710994980258049</v>
      </c>
      <c r="BK388" s="136">
        <f t="shared" si="241"/>
        <v>4.7062956510245062</v>
      </c>
      <c r="BL388" s="136">
        <f t="shared" si="241"/>
        <v>4.7062956510245062</v>
      </c>
      <c r="BM388" s="136">
        <f t="shared" si="241"/>
        <v>4.7062956510240816</v>
      </c>
      <c r="BN388" s="136">
        <f t="shared" si="241"/>
        <v>4.7062956512563483</v>
      </c>
      <c r="BO388" s="136">
        <f t="shared" si="241"/>
        <v>4.7062955241966167</v>
      </c>
      <c r="BP388" s="136">
        <f t="shared" si="241"/>
        <v>4.706365431741296</v>
      </c>
      <c r="BQ388" s="136">
        <f t="shared" si="241"/>
        <v>4.734802243334431</v>
      </c>
      <c r="BR388" s="136">
        <f t="shared" si="236"/>
        <v>5.151900868939709</v>
      </c>
      <c r="BS388" s="136"/>
      <c r="BT388" s="24"/>
      <c r="BU388" s="24"/>
      <c r="BV388" s="24"/>
      <c r="BW388" s="24"/>
      <c r="BX388" s="24"/>
      <c r="BY388" s="24"/>
      <c r="BZ388" s="24"/>
      <c r="CA388" s="24"/>
      <c r="CB388" s="24"/>
      <c r="CC388" s="24"/>
      <c r="CD388" s="24"/>
      <c r="CE388" s="24"/>
      <c r="CF388" s="24"/>
      <c r="CG388" s="24"/>
      <c r="CH388" s="24"/>
      <c r="CI388" s="24"/>
      <c r="CK388" s="24"/>
      <c r="CL388" s="24"/>
      <c r="CM388" s="24"/>
      <c r="CN388" s="24"/>
      <c r="CO388" s="24"/>
      <c r="CP388" s="24"/>
      <c r="CQ388" s="24"/>
      <c r="CR388" s="24"/>
      <c r="CS388" s="24"/>
      <c r="CT388" s="24"/>
      <c r="CU388" s="24"/>
      <c r="CV388" s="24"/>
      <c r="CW388" s="24"/>
      <c r="CX388" s="24"/>
      <c r="CY388" s="24"/>
      <c r="CZ388" s="24"/>
    </row>
    <row r="389" spans="1:104" s="129" customFormat="1" ht="12.95" customHeight="1" x14ac:dyDescent="0.2">
      <c r="A389" s="206" t="s">
        <v>606</v>
      </c>
      <c r="B389" s="207"/>
      <c r="C389" s="208">
        <v>50963.701999999997</v>
      </c>
      <c r="D389" s="208"/>
      <c r="E389" s="129">
        <f>(C389-C$7)/C$8</f>
        <v>46098.482004534315</v>
      </c>
      <c r="F389" s="199">
        <f>ROUND(2*E389,0)/2</f>
        <v>46098.5</v>
      </c>
      <c r="G389" s="130"/>
      <c r="I389" s="130"/>
      <c r="O389" s="199"/>
      <c r="P389" s="199">
        <f>+D$11+D$12*F389+D$13*F389^2</f>
        <v>-1.8306015765093026E-2</v>
      </c>
      <c r="Q389" s="201">
        <f>+C389-15018.5</f>
        <v>35945.201999999997</v>
      </c>
      <c r="R389" s="129">
        <f>C389-(C$7+F389*C$8)</f>
        <v>-4.2711499991128221E-3</v>
      </c>
      <c r="S389" s="131"/>
      <c r="U389" s="202">
        <f>+$C389-15018.5</f>
        <v>35945.201999999997</v>
      </c>
      <c r="Z389" s="24">
        <f>$F389</f>
        <v>46098.5</v>
      </c>
      <c r="AA389" s="136">
        <f>AB$3+AB$4*Z389+AB$5*Z389^2+AH389</f>
        <v>-2.6310175796879602E-2</v>
      </c>
      <c r="AB389" s="136"/>
      <c r="AC389" s="136">
        <f>IF(S389&gt;0,G389-AA389,-9999)</f>
        <v>-9999</v>
      </c>
      <c r="AD389" s="136"/>
      <c r="AE389" s="136">
        <f>+(G389-AA389)^2*$S389</f>
        <v>0</v>
      </c>
      <c r="AF389" s="24"/>
      <c r="AG389" s="203"/>
      <c r="AH389" s="24">
        <f>$AB$6*($AB$11/AI389*AJ389+$AB$12)</f>
        <v>-8.0041600317865749E-3</v>
      </c>
      <c r="AI389" s="24">
        <f>1+$AB$7*COS(AL389)</f>
        <v>0.91377516300058492</v>
      </c>
      <c r="AJ389" s="24">
        <f>SIN(AL389+RADIANS($AB$9))</f>
        <v>-0.63621417119106871</v>
      </c>
      <c r="AK389" s="24">
        <f>$AB$7*SIN(AL389)</f>
        <v>-0.28734174337263335</v>
      </c>
      <c r="AL389" s="24">
        <f>2*ATAN(AM389)</f>
        <v>-1.8623243643524086</v>
      </c>
      <c r="AM389" s="24">
        <f>SQRT((1+$AB$7)/(1-$AB$7))*TAN(AN389/2)</f>
        <v>-1.3441306246219404</v>
      </c>
      <c r="AN389" s="136">
        <f>$AU389+$AB$7*SIN(AO389)</f>
        <v>4.7261607209233505</v>
      </c>
      <c r="AO389" s="136">
        <f>$AU389+$AB$7*SIN(AP389)</f>
        <v>4.7261607209233771</v>
      </c>
      <c r="AP389" s="136">
        <f>$AU389+$AB$7*SIN(AQ389)</f>
        <v>4.7261607209298893</v>
      </c>
      <c r="AQ389" s="136">
        <f>$AU389+$AB$7*SIN(AR389)</f>
        <v>4.7261607225061821</v>
      </c>
      <c r="AR389" s="136">
        <f>$AU389+$AB$7*SIN(AS389)</f>
        <v>4.7261611040412745</v>
      </c>
      <c r="AS389" s="136">
        <f>$AU389+$AB$7*SIN(AT389)</f>
        <v>4.7262531441978872</v>
      </c>
      <c r="AT389" s="136">
        <f>$AU389+$AB$7*SIN(AU389)</f>
        <v>4.7407767791808242</v>
      </c>
      <c r="AU389" s="136">
        <f>RADIANS($AB$9)+$AB$18*(F389-AB$15)</f>
        <v>5.0261322722473682</v>
      </c>
      <c r="AV389" s="136"/>
      <c r="AW389" s="24">
        <f t="shared" si="225"/>
        <v>46098.5</v>
      </c>
      <c r="AX389" s="136">
        <f t="shared" si="226"/>
        <v>-2.6310175796879602E-2</v>
      </c>
      <c r="AY389" s="136">
        <f t="shared" si="227"/>
        <v>2.6310175796879602E-2</v>
      </c>
      <c r="AZ389" s="136">
        <f t="shared" si="237"/>
        <v>2.6310175796879602E-2</v>
      </c>
      <c r="BA389" s="136"/>
      <c r="BB389" s="136">
        <f t="shared" si="228"/>
        <v>0</v>
      </c>
      <c r="BC389" s="24"/>
      <c r="BD389" s="203"/>
      <c r="BE389" s="24">
        <f t="shared" si="229"/>
        <v>-8.0041600317865749E-3</v>
      </c>
      <c r="BF389" s="24">
        <f t="shared" si="230"/>
        <v>0.91377516300058492</v>
      </c>
      <c r="BG389" s="24">
        <f t="shared" si="231"/>
        <v>-0.63621417119106871</v>
      </c>
      <c r="BH389" s="24">
        <f t="shared" si="232"/>
        <v>-0.28734174337263335</v>
      </c>
      <c r="BI389" s="24">
        <f t="shared" si="233"/>
        <v>-1.8623243643524086</v>
      </c>
      <c r="BJ389" s="24">
        <f t="shared" si="234"/>
        <v>-1.3441306246219404</v>
      </c>
      <c r="BK389" s="136">
        <f t="shared" si="241"/>
        <v>4.7261607209233505</v>
      </c>
      <c r="BL389" s="136">
        <f t="shared" si="241"/>
        <v>4.7261607209234437</v>
      </c>
      <c r="BM389" s="136">
        <f t="shared" si="241"/>
        <v>4.7261607209458845</v>
      </c>
      <c r="BN389" s="136">
        <f t="shared" si="241"/>
        <v>4.7261607263776959</v>
      </c>
      <c r="BO389" s="136">
        <f t="shared" si="241"/>
        <v>4.7261620410800012</v>
      </c>
      <c r="BP389" s="136">
        <f t="shared" si="241"/>
        <v>4.726476640462554</v>
      </c>
      <c r="BQ389" s="136">
        <f t="shared" si="241"/>
        <v>4.7603079479861181</v>
      </c>
      <c r="BR389" s="136">
        <f t="shared" si="236"/>
        <v>5.1943641933437146</v>
      </c>
      <c r="BS389" s="136"/>
      <c r="BT389" s="24"/>
      <c r="BU389" s="24"/>
      <c r="BV389" s="24"/>
      <c r="BW389" s="24"/>
      <c r="BX389" s="24"/>
      <c r="BY389" s="24"/>
      <c r="BZ389" s="24"/>
      <c r="CA389" s="24"/>
      <c r="CB389" s="24"/>
      <c r="CC389" s="24"/>
      <c r="CD389" s="24"/>
      <c r="CE389" s="24"/>
      <c r="CF389" s="24"/>
      <c r="CG389" s="24"/>
      <c r="CH389" s="24"/>
      <c r="CI389" s="24"/>
      <c r="CK389" s="24"/>
      <c r="CL389" s="24"/>
      <c r="CM389" s="24"/>
      <c r="CN389" s="24"/>
      <c r="CO389" s="24"/>
      <c r="CP389" s="24"/>
      <c r="CQ389" s="24"/>
      <c r="CR389" s="24"/>
      <c r="CS389" s="24"/>
      <c r="CT389" s="24"/>
      <c r="CU389" s="24"/>
      <c r="CV389" s="24"/>
      <c r="CW389" s="24"/>
      <c r="CX389" s="24"/>
      <c r="CY389" s="24"/>
      <c r="CZ389" s="24"/>
    </row>
    <row r="390" spans="1:104" s="129" customFormat="1" ht="12.95" customHeight="1" x14ac:dyDescent="0.2">
      <c r="A390" s="206" t="s">
        <v>606</v>
      </c>
      <c r="B390" s="207"/>
      <c r="C390" s="208">
        <v>51160.894999999997</v>
      </c>
      <c r="D390" s="208"/>
      <c r="E390" s="129">
        <f>(C390-C$7)/C$8</f>
        <v>46929.307394819123</v>
      </c>
      <c r="F390" s="199">
        <f>ROUND(2*E390,0)/2</f>
        <v>46929.5</v>
      </c>
      <c r="G390" s="130"/>
      <c r="I390" s="130"/>
      <c r="O390" s="199"/>
      <c r="P390" s="199">
        <f>+D$11+D$12*F390+D$13*F390^2</f>
        <v>-1.8333990549093029E-2</v>
      </c>
      <c r="Q390" s="201">
        <f>+C390-15018.5</f>
        <v>36142.394999999997</v>
      </c>
      <c r="R390" s="129">
        <f>C390-(C$7+F390*C$8)</f>
        <v>-4.5714050000242423E-2</v>
      </c>
      <c r="S390" s="131"/>
      <c r="U390" s="202">
        <f>+$C390-15018.5</f>
        <v>36142.394999999997</v>
      </c>
      <c r="Z390" s="24">
        <f>$F390</f>
        <v>46929.5</v>
      </c>
      <c r="AA390" s="136">
        <f>AB$3+AB$4*Z390+AB$5*Z390^2+AH390</f>
        <v>-2.6878595996521298E-2</v>
      </c>
      <c r="AB390" s="136"/>
      <c r="AC390" s="136">
        <f>IF(S390&gt;0,G390-AA390,-9999)</f>
        <v>-9999</v>
      </c>
      <c r="AD390" s="136"/>
      <c r="AE390" s="136">
        <f>+(G390-AA390)^2*$S390</f>
        <v>0</v>
      </c>
      <c r="AF390" s="24"/>
      <c r="AG390" s="203"/>
      <c r="AH390" s="24">
        <f>$AB$6*($AB$11/AI390*AJ390+$AB$12)</f>
        <v>-8.5446054474282683E-3</v>
      </c>
      <c r="AI390" s="24">
        <f>1+$AB$7*COS(AL390)</f>
        <v>0.94438269149866005</v>
      </c>
      <c r="AJ390" s="24">
        <f>SIN(AL390+RADIANS($AB$9))</f>
        <v>-0.71361111915237263</v>
      </c>
      <c r="AK390" s="24">
        <f>$AB$7*SIN(AL390)</f>
        <v>-0.29479944876995068</v>
      </c>
      <c r="AL390" s="24">
        <f>2*ATAN(AM390)</f>
        <v>-1.7572661006615469</v>
      </c>
      <c r="AM390" s="24">
        <f>SQRT((1+$AB$7)/(1-$AB$7))*TAN(AN390/2)</f>
        <v>-1.2063024879630933</v>
      </c>
      <c r="AN390" s="136">
        <f>$AU390+$AB$7*SIN(AO390)</f>
        <v>4.8340474763070951</v>
      </c>
      <c r="AO390" s="136">
        <f>$AU390+$AB$7*SIN(AP390)</f>
        <v>4.8340474779223106</v>
      </c>
      <c r="AP390" s="136">
        <f>$AU390+$AB$7*SIN(AQ390)</f>
        <v>4.8340475222871184</v>
      </c>
      <c r="AQ390" s="136">
        <f>$AU390+$AB$7*SIN(AR390)</f>
        <v>4.8340487408401209</v>
      </c>
      <c r="AR390" s="136">
        <f>$AU390+$AB$7*SIN(AS390)</f>
        <v>4.8340822056721375</v>
      </c>
      <c r="AS390" s="136">
        <f>$AU390+$AB$7*SIN(AT390)</f>
        <v>4.8349976902733856</v>
      </c>
      <c r="AT390" s="136">
        <f>$AU390+$AB$7*SIN(AU390)</f>
        <v>4.8578350879976835</v>
      </c>
      <c r="AU390" s="136">
        <f>RADIANS($AB$9)+$AB$18*(F390-AB$15)</f>
        <v>5.1318300947453386</v>
      </c>
      <c r="AV390" s="136"/>
      <c r="AW390" s="24">
        <f t="shared" si="225"/>
        <v>46929.5</v>
      </c>
      <c r="AX390" s="136">
        <f t="shared" si="226"/>
        <v>-2.6878595997210049E-2</v>
      </c>
      <c r="AY390" s="136">
        <f t="shared" si="227"/>
        <v>2.6878595997210049E-2</v>
      </c>
      <c r="AZ390" s="136">
        <f t="shared" si="237"/>
        <v>2.6878595997210049E-2</v>
      </c>
      <c r="BA390" s="136"/>
      <c r="BB390" s="136">
        <f t="shared" si="228"/>
        <v>0</v>
      </c>
      <c r="BC390" s="24"/>
      <c r="BD390" s="203"/>
      <c r="BE390" s="24">
        <f t="shared" si="229"/>
        <v>-8.5446054481170194E-3</v>
      </c>
      <c r="BF390" s="24">
        <f t="shared" si="230"/>
        <v>0.94438269154276278</v>
      </c>
      <c r="BG390" s="24">
        <f t="shared" si="231"/>
        <v>-0.7136111192571758</v>
      </c>
      <c r="BH390" s="24">
        <f t="shared" si="232"/>
        <v>-0.29479944877827119</v>
      </c>
      <c r="BI390" s="24">
        <f t="shared" si="233"/>
        <v>-1.7572661005119441</v>
      </c>
      <c r="BJ390" s="24">
        <f t="shared" si="234"/>
        <v>-1.2063024877794437</v>
      </c>
      <c r="BK390" s="136">
        <f t="shared" si="241"/>
        <v>4.8340474764582115</v>
      </c>
      <c r="BL390" s="136">
        <f t="shared" si="241"/>
        <v>4.8340474820730055</v>
      </c>
      <c r="BM390" s="136">
        <f t="shared" si="241"/>
        <v>4.8340476362933522</v>
      </c>
      <c r="BN390" s="136">
        <f t="shared" si="241"/>
        <v>4.834051872154661</v>
      </c>
      <c r="BO390" s="136">
        <f t="shared" si="241"/>
        <v>4.8341681582506171</v>
      </c>
      <c r="BP390" s="136">
        <f t="shared" si="241"/>
        <v>4.8373184751672653</v>
      </c>
      <c r="BQ390" s="136">
        <f t="shared" si="241"/>
        <v>4.9039648516567533</v>
      </c>
      <c r="BR390" s="136">
        <f t="shared" si="236"/>
        <v>5.4205630560342861</v>
      </c>
      <c r="BS390" s="136"/>
      <c r="BT390" s="24"/>
      <c r="BU390" s="24"/>
      <c r="BV390" s="24"/>
      <c r="BW390" s="24"/>
      <c r="BX390" s="24"/>
      <c r="BY390" s="24"/>
      <c r="BZ390" s="24"/>
      <c r="CA390" s="24"/>
      <c r="CB390" s="24"/>
      <c r="CC390" s="24"/>
      <c r="CD390" s="24"/>
      <c r="CE390" s="24"/>
      <c r="CF390" s="24"/>
      <c r="CG390" s="24"/>
      <c r="CH390" s="24"/>
      <c r="CI390" s="24"/>
      <c r="CK390" s="24"/>
      <c r="CL390" s="24"/>
      <c r="CM390" s="24"/>
      <c r="CN390" s="24"/>
      <c r="CO390" s="24"/>
      <c r="CP390" s="24"/>
      <c r="CQ390" s="24"/>
      <c r="CR390" s="24"/>
      <c r="CS390" s="24"/>
      <c r="CT390" s="24"/>
      <c r="CU390" s="24"/>
      <c r="CV390" s="24"/>
      <c r="CW390" s="24"/>
      <c r="CX390" s="24"/>
      <c r="CY390" s="24"/>
      <c r="CZ390" s="24"/>
    </row>
    <row r="391" spans="1:104" s="129" customFormat="1" ht="12.95" customHeight="1" x14ac:dyDescent="0.2">
      <c r="A391" s="206" t="s">
        <v>606</v>
      </c>
      <c r="B391" s="207"/>
      <c r="C391" s="208">
        <v>51224.868000000002</v>
      </c>
      <c r="D391" s="208"/>
      <c r="E391" s="129">
        <f>(C391-C$7)/C$8</f>
        <v>47198.842280401746</v>
      </c>
      <c r="F391" s="199">
        <f>ROUND(2*E391,0)/2</f>
        <v>47199</v>
      </c>
      <c r="G391" s="130"/>
      <c r="I391" s="130"/>
      <c r="O391" s="199"/>
      <c r="P391" s="199">
        <f>+D$11+D$12*F391+D$13*F391^2</f>
        <v>-1.8339503980093031E-2</v>
      </c>
      <c r="Q391" s="201">
        <f>+C391-15018.5</f>
        <v>36206.368000000002</v>
      </c>
      <c r="R391" s="129">
        <f>C391-(C$7+F391*C$8)</f>
        <v>-3.7434099998790771E-2</v>
      </c>
      <c r="S391" s="131"/>
      <c r="U391" s="202">
        <f>+$C391-15018.5</f>
        <v>36206.368000000002</v>
      </c>
      <c r="Z391" s="24">
        <f>$F391</f>
        <v>47199</v>
      </c>
      <c r="AA391" s="136">
        <f>AB$3+AB$4*Z391+AB$5*Z391^2+AH391</f>
        <v>-2.7041644246381863E-2</v>
      </c>
      <c r="AB391" s="136"/>
      <c r="AC391" s="136">
        <f>IF(S391&gt;0,G391-AA391,-9999)</f>
        <v>-9999</v>
      </c>
      <c r="AD391" s="136"/>
      <c r="AE391" s="136">
        <f>+(G391-AA391)^2*$S391</f>
        <v>0</v>
      </c>
      <c r="AF391" s="24"/>
      <c r="AG391" s="203"/>
      <c r="AH391" s="24">
        <f>$AB$6*($AB$11/AI391*AJ391+$AB$12)</f>
        <v>-8.7021402662888336E-3</v>
      </c>
      <c r="AI391" s="24">
        <f>1+$AB$7*COS(AL391)</f>
        <v>0.95491346550125378</v>
      </c>
      <c r="AJ391" s="24">
        <f>SIN(AL391+RADIANS($AB$9))</f>
        <v>-0.73809957066601695</v>
      </c>
      <c r="AK391" s="24">
        <f>$AB$7*SIN(AL391)</f>
        <v>-0.2965926573718462</v>
      </c>
      <c r="AL391" s="24">
        <f>2*ATAN(AM391)</f>
        <v>-1.7216563552132333</v>
      </c>
      <c r="AM391" s="24">
        <f>SQRT((1+$AB$7)/(1-$AB$7))*TAN(AN391/2)</f>
        <v>-1.1635032962603045</v>
      </c>
      <c r="AN391" s="136">
        <f>$AU391+$AB$7*SIN(AO391)</f>
        <v>4.8698186965948338</v>
      </c>
      <c r="AO391" s="136">
        <f>$AU391+$AB$7*SIN(AP391)</f>
        <v>4.869818702957212</v>
      </c>
      <c r="AP391" s="136">
        <f>$AU391+$AB$7*SIN(AQ391)</f>
        <v>4.869818838228845</v>
      </c>
      <c r="AQ391" s="136">
        <f>$AU391+$AB$7*SIN(AR391)</f>
        <v>4.8698217142353402</v>
      </c>
      <c r="AR391" s="136">
        <f>$AU391+$AB$7*SIN(AS391)</f>
        <v>4.869882848605398</v>
      </c>
      <c r="AS391" s="136">
        <f>$AU391+$AB$7*SIN(AT391)</f>
        <v>4.8711768412204428</v>
      </c>
      <c r="AT391" s="136">
        <f>$AU391+$AB$7*SIN(AU391)</f>
        <v>4.8964618794068793</v>
      </c>
      <c r="AU391" s="136">
        <f>RADIANS($AB$9)+$AB$18*(F391-AB$15)</f>
        <v>5.1661087507780739</v>
      </c>
      <c r="AV391" s="136"/>
      <c r="AW391" s="24">
        <f t="shared" si="225"/>
        <v>47199</v>
      </c>
      <c r="AX391" s="136">
        <f t="shared" si="226"/>
        <v>-2.704164424996186E-2</v>
      </c>
      <c r="AY391" s="136">
        <f t="shared" si="227"/>
        <v>2.704164424996186E-2</v>
      </c>
      <c r="AZ391" s="136">
        <f t="shared" si="237"/>
        <v>2.704164424996186E-2</v>
      </c>
      <c r="BA391" s="136"/>
      <c r="BB391" s="136">
        <f t="shared" si="228"/>
        <v>0</v>
      </c>
      <c r="BC391" s="24"/>
      <c r="BD391" s="203"/>
      <c r="BE391" s="24">
        <f t="shared" si="229"/>
        <v>-8.7021402698688275E-3</v>
      </c>
      <c r="BF391" s="24">
        <f t="shared" si="230"/>
        <v>0.95491346575138925</v>
      </c>
      <c r="BG391" s="24">
        <f t="shared" si="231"/>
        <v>-0.73809957123502745</v>
      </c>
      <c r="BH391" s="24">
        <f t="shared" si="232"/>
        <v>-0.29659265740987056</v>
      </c>
      <c r="BI391" s="24">
        <f t="shared" si="233"/>
        <v>-1.7216563543698697</v>
      </c>
      <c r="BJ391" s="24">
        <f t="shared" si="234"/>
        <v>-1.1635032952677753</v>
      </c>
      <c r="BK391" s="136">
        <f t="shared" ref="BK391:BQ400" si="242">$AU391+$AB$7*SIN(BL391)</f>
        <v>4.8698186974373368</v>
      </c>
      <c r="BL391" s="136">
        <f t="shared" si="242"/>
        <v>4.8698187208698283</v>
      </c>
      <c r="BM391" s="136">
        <f t="shared" si="242"/>
        <v>4.8698192190714913</v>
      </c>
      <c r="BN391" s="136">
        <f t="shared" si="242"/>
        <v>4.8698298110406197</v>
      </c>
      <c r="BO391" s="136">
        <f t="shared" si="242"/>
        <v>4.8700548336075391</v>
      </c>
      <c r="BP391" s="136">
        <f t="shared" si="242"/>
        <v>4.8747622986868056</v>
      </c>
      <c r="BQ391" s="136">
        <f t="shared" si="242"/>
        <v>4.953158207017097</v>
      </c>
      <c r="BR391" s="136">
        <f t="shared" si="236"/>
        <v>5.4939211709501814</v>
      </c>
      <c r="BS391" s="136"/>
      <c r="BT391" s="24"/>
      <c r="BU391" s="24"/>
      <c r="BV391" s="24"/>
      <c r="BW391" s="24"/>
      <c r="BX391" s="24"/>
      <c r="BY391" s="24"/>
      <c r="BZ391" s="24"/>
      <c r="CA391" s="24"/>
      <c r="CB391" s="24"/>
      <c r="CC391" s="24"/>
      <c r="CD391" s="24"/>
      <c r="CE391" s="24"/>
      <c r="CF391" s="24"/>
      <c r="CG391" s="24"/>
      <c r="CH391" s="24"/>
      <c r="CI391" s="24"/>
      <c r="CK391" s="24"/>
      <c r="CL391" s="24"/>
      <c r="CM391" s="24"/>
      <c r="CN391" s="24"/>
      <c r="CO391" s="24"/>
      <c r="CP391" s="24"/>
      <c r="CQ391" s="24"/>
      <c r="CR391" s="24"/>
      <c r="CS391" s="24"/>
      <c r="CT391" s="24"/>
      <c r="CU391" s="24"/>
      <c r="CV391" s="24"/>
      <c r="CW391" s="24"/>
      <c r="CX391" s="24"/>
      <c r="CY391" s="24"/>
      <c r="CZ391" s="24"/>
    </row>
    <row r="392" spans="1:104" s="129" customFormat="1" ht="12.95" customHeight="1" x14ac:dyDescent="0.2">
      <c r="A392" s="206" t="s">
        <v>606</v>
      </c>
      <c r="B392" s="207"/>
      <c r="C392" s="208">
        <v>51256.688999999998</v>
      </c>
      <c r="D392" s="208"/>
      <c r="E392" s="129">
        <f>(C392-C$7)/C$8</f>
        <v>47332.912428653712</v>
      </c>
      <c r="F392" s="199">
        <f>ROUND(2*E392,0)/2</f>
        <v>47333</v>
      </c>
      <c r="G392" s="130">
        <f>C392-(C$7+F392*C$8)</f>
        <v>-2.0784699998330325E-2</v>
      </c>
      <c r="I392" s="130">
        <f>G392</f>
        <v>-2.0784699998330325E-2</v>
      </c>
      <c r="O392" s="199"/>
      <c r="P392" s="199">
        <f>+D$11+D$12*F392+D$13*F392^2</f>
        <v>-1.8341596524093028E-2</v>
      </c>
      <c r="Q392" s="201">
        <f>+C392-15018.5</f>
        <v>36238.188999999998</v>
      </c>
      <c r="S392" s="131">
        <v>0.1</v>
      </c>
      <c r="U392" s="202">
        <f>+$C392-15018.5</f>
        <v>36238.188999999998</v>
      </c>
      <c r="Z392" s="24">
        <f>$F392</f>
        <v>47333</v>
      </c>
      <c r="AA392" s="136">
        <f>AB$3+AB$4*Z392+AB$5*Z392^2+AH392</f>
        <v>-2.7118543582428462E-2</v>
      </c>
      <c r="AB392" s="136">
        <f>+$G392-AH392</f>
        <v>-1.2007752939994889E-2</v>
      </c>
      <c r="AC392" s="136">
        <f>IF(S392&gt;0,G392-AA392,-9999)</f>
        <v>6.3338435840981366E-3</v>
      </c>
      <c r="AD392" s="136"/>
      <c r="AE392" s="136">
        <f>+(G392-AA392)^2*$S392</f>
        <v>4.0117574547821124E-6</v>
      </c>
      <c r="AF392" s="24"/>
      <c r="AG392" s="203"/>
      <c r="AH392" s="24">
        <f>$AB$6*($AB$11/AI392*AJ392+$AB$12)</f>
        <v>-8.7769470583354357E-3</v>
      </c>
      <c r="AI392" s="24">
        <f>1+$AB$7*COS(AL392)</f>
        <v>0.96026022300705849</v>
      </c>
      <c r="AJ392" s="24">
        <f>SIN(AL392+RADIANS($AB$9))</f>
        <v>-0.75012618714753365</v>
      </c>
      <c r="AK392" s="24">
        <f>$AB$7*SIN(AL392)</f>
        <v>-0.29735626800952297</v>
      </c>
      <c r="AL392" s="24">
        <f>2*ATAN(AM392)</f>
        <v>-1.7036527429289245</v>
      </c>
      <c r="AM392" s="24">
        <f>SQRT((1+$AB$7)/(1-$AB$7))*TAN(AN392/2)</f>
        <v>-1.142534439469294</v>
      </c>
      <c r="AN392" s="136">
        <f>$AU392+$AB$7*SIN(AO392)</f>
        <v>4.8877537975161651</v>
      </c>
      <c r="AO392" s="136">
        <f>$AU392+$AB$7*SIN(AP392)</f>
        <v>4.8877538088281689</v>
      </c>
      <c r="AP392" s="136">
        <f>$AU392+$AB$7*SIN(AQ392)</f>
        <v>4.8877540249525548</v>
      </c>
      <c r="AQ392" s="136">
        <f>$AU392+$AB$7*SIN(AR392)</f>
        <v>4.8877581541217907</v>
      </c>
      <c r="AR392" s="136">
        <f>$AU392+$AB$7*SIN(AS392)</f>
        <v>4.8878370255829058</v>
      </c>
      <c r="AS392" s="136">
        <f>$AU392+$AB$7*SIN(AT392)</f>
        <v>4.8893368736516134</v>
      </c>
      <c r="AT392" s="136">
        <f>$AU392+$AB$7*SIN(AU392)</f>
        <v>4.9157860363993811</v>
      </c>
      <c r="AU392" s="136">
        <f>RADIANS($AB$9)+$AB$18*(F392-AB$15)</f>
        <v>5.1831526836477826</v>
      </c>
      <c r="AV392" s="136"/>
      <c r="AW392" s="24">
        <f t="shared" si="225"/>
        <v>47333</v>
      </c>
      <c r="AX392" s="136">
        <f t="shared" si="226"/>
        <v>-2.7118543589561457E-2</v>
      </c>
      <c r="AY392" s="136">
        <f t="shared" si="227"/>
        <v>6.3338435912311322E-3</v>
      </c>
      <c r="AZ392" s="136">
        <f t="shared" si="237"/>
        <v>6.3338435912311322E-3</v>
      </c>
      <c r="BA392" s="136"/>
      <c r="BB392" s="136">
        <f t="shared" si="228"/>
        <v>7.3541540641894486E-5</v>
      </c>
      <c r="BC392" s="24"/>
      <c r="BD392" s="203"/>
      <c r="BE392" s="24">
        <f t="shared" si="229"/>
        <v>-8.7769470654684295E-3</v>
      </c>
      <c r="BF392" s="24">
        <f t="shared" si="230"/>
        <v>0.96026022352876939</v>
      </c>
      <c r="BG392" s="24">
        <f t="shared" si="231"/>
        <v>-0.75012618830777389</v>
      </c>
      <c r="BH392" s="24">
        <f t="shared" si="232"/>
        <v>-0.29735626807924637</v>
      </c>
      <c r="BI392" s="24">
        <f t="shared" si="233"/>
        <v>-1.7036527411744267</v>
      </c>
      <c r="BJ392" s="24">
        <f t="shared" si="234"/>
        <v>-1.1425344374468973</v>
      </c>
      <c r="BK392" s="136">
        <f t="shared" si="242"/>
        <v>4.887753799259114</v>
      </c>
      <c r="BL392" s="136">
        <f t="shared" si="242"/>
        <v>4.8877538421285474</v>
      </c>
      <c r="BM392" s="136">
        <f t="shared" si="242"/>
        <v>4.8877546611799492</v>
      </c>
      <c r="BN392" s="136">
        <f t="shared" si="242"/>
        <v>4.8877703090197997</v>
      </c>
      <c r="BO392" s="136">
        <f t="shared" si="242"/>
        <v>4.8880689934591164</v>
      </c>
      <c r="BP392" s="136">
        <f t="shared" si="242"/>
        <v>4.8936769030772505</v>
      </c>
      <c r="BQ392" s="136">
        <f t="shared" si="242"/>
        <v>4.9780495974614372</v>
      </c>
      <c r="BR392" s="136">
        <f t="shared" si="236"/>
        <v>5.5303960778100327</v>
      </c>
      <c r="BS392" s="136"/>
      <c r="BT392" s="24"/>
      <c r="BU392" s="24"/>
      <c r="BV392" s="24"/>
      <c r="BW392" s="24"/>
      <c r="BX392" s="24"/>
      <c r="BY392" s="24"/>
      <c r="BZ392" s="24"/>
      <c r="CA392" s="24"/>
      <c r="CB392" s="24"/>
      <c r="CC392" s="24"/>
      <c r="CD392" s="24"/>
      <c r="CE392" s="24"/>
      <c r="CF392" s="24"/>
      <c r="CG392" s="24"/>
      <c r="CH392" s="24"/>
      <c r="CI392" s="24"/>
      <c r="CK392" s="24"/>
      <c r="CL392" s="24"/>
      <c r="CM392" s="24"/>
      <c r="CN392" s="24"/>
      <c r="CO392" s="24"/>
      <c r="CP392" s="24"/>
      <c r="CQ392" s="24"/>
      <c r="CR392" s="24"/>
      <c r="CS392" s="24"/>
      <c r="CT392" s="24"/>
      <c r="CU392" s="24"/>
      <c r="CV392" s="24"/>
      <c r="CW392" s="24"/>
      <c r="CX392" s="24"/>
      <c r="CY392" s="24"/>
      <c r="CZ392" s="24"/>
    </row>
    <row r="393" spans="1:104" s="129" customFormat="1" ht="12.95" customHeight="1" x14ac:dyDescent="0.2">
      <c r="A393" s="206" t="s">
        <v>595</v>
      </c>
      <c r="B393" s="64"/>
      <c r="C393" s="208">
        <v>51258.701500000003</v>
      </c>
      <c r="D393" s="208">
        <v>4.0000000000000002E-4</v>
      </c>
      <c r="E393" s="129">
        <f>(C393-C$7)/C$8</f>
        <v>47341.391614517066</v>
      </c>
      <c r="F393" s="199">
        <f>ROUND(2*E393,0)/2</f>
        <v>47341.5</v>
      </c>
      <c r="G393" s="130">
        <f>C393-(C$7+F393*C$8)</f>
        <v>-2.5724849991092924E-2</v>
      </c>
      <c r="J393" s="129">
        <f>G393</f>
        <v>-2.5724849991092924E-2</v>
      </c>
      <c r="O393" s="199"/>
      <c r="P393" s="199">
        <f>+D$11+D$12*F393+D$13*F393^2</f>
        <v>-1.8341714725093026E-2</v>
      </c>
      <c r="Q393" s="201">
        <f>+C393-15018.5</f>
        <v>36240.201500000003</v>
      </c>
      <c r="S393" s="131">
        <v>1</v>
      </c>
      <c r="U393" s="202">
        <f>+$C393-15018.5</f>
        <v>36240.201500000003</v>
      </c>
      <c r="Z393" s="24">
        <f>$F393</f>
        <v>47341.5</v>
      </c>
      <c r="AA393" s="136">
        <f>AB$3+AB$4*Z393+AB$5*Z393^2+AH393</f>
        <v>-2.7123325842380981E-2</v>
      </c>
      <c r="AB393" s="136">
        <f>+$G393-AH393</f>
        <v>-1.6943238873804965E-2</v>
      </c>
      <c r="AC393" s="136">
        <f>IF(S393&gt;0,G393-AA393,-9999)</f>
        <v>1.3984758512880571E-3</v>
      </c>
      <c r="AD393" s="136"/>
      <c r="AE393" s="136">
        <f>+(G393-AA393)^2*$S393</f>
        <v>1.9557347066358563E-6</v>
      </c>
      <c r="AF393" s="24"/>
      <c r="AG393" s="203"/>
      <c r="AH393" s="24">
        <f>$AB$6*($AB$11/AI393*AJ393+$AB$12)</f>
        <v>-8.7816111172879571E-3</v>
      </c>
      <c r="AI393" s="24">
        <f>1+$AB$7*COS(AL393)</f>
        <v>0.96060185974182044</v>
      </c>
      <c r="AJ393" s="24">
        <f>SIN(AL393+RADIANS($AB$9))</f>
        <v>-0.75088540447834973</v>
      </c>
      <c r="AK393" s="24">
        <f>$AB$7*SIN(AL393)</f>
        <v>-0.29740172585947916</v>
      </c>
      <c r="AL393" s="24">
        <f>2*ATAN(AM393)</f>
        <v>-1.7025039170175142</v>
      </c>
      <c r="AM393" s="24">
        <f>SQRT((1+$AB$7)/(1-$AB$7))*TAN(AN393/2)</f>
        <v>-1.1412110648562392</v>
      </c>
      <c r="AN393" s="136">
        <f>$AU393+$AB$7*SIN(AO393)</f>
        <v>4.888894858187685</v>
      </c>
      <c r="AO393" s="136">
        <f>$AU393+$AB$7*SIN(AP393)</f>
        <v>4.888894869897995</v>
      </c>
      <c r="AP393" s="136">
        <f>$AU393+$AB$7*SIN(AQ393)</f>
        <v>4.8888950922008574</v>
      </c>
      <c r="AQ393" s="136">
        <f>$AU393+$AB$7*SIN(AR393)</f>
        <v>4.8888993122381725</v>
      </c>
      <c r="AR393" s="136">
        <f>$AU393+$AB$7*SIN(AS393)</f>
        <v>4.8889794034560046</v>
      </c>
      <c r="AS393" s="136">
        <f>$AU393+$AB$7*SIN(AT393)</f>
        <v>4.8904926812103584</v>
      </c>
      <c r="AT393" s="136">
        <f>$AU393+$AB$7*SIN(AU393)</f>
        <v>4.917014449148045</v>
      </c>
      <c r="AU393" s="136">
        <f>RADIANS($AB$9)+$AB$18*(F393-AB$15)</f>
        <v>5.184233828643249</v>
      </c>
      <c r="AV393" s="136"/>
      <c r="AW393" s="24">
        <f t="shared" si="225"/>
        <v>47341.5</v>
      </c>
      <c r="AX393" s="136">
        <f t="shared" si="226"/>
        <v>-2.7123325849815298E-2</v>
      </c>
      <c r="AY393" s="136">
        <f t="shared" si="227"/>
        <v>1.3984758587223742E-3</v>
      </c>
      <c r="AZ393" s="136">
        <f t="shared" si="237"/>
        <v>1.3984758587223742E-3</v>
      </c>
      <c r="BA393" s="136"/>
      <c r="BB393" s="136">
        <f t="shared" si="228"/>
        <v>7.3567480515525873E-4</v>
      </c>
      <c r="BC393" s="24"/>
      <c r="BD393" s="203"/>
      <c r="BE393" s="24">
        <f t="shared" si="229"/>
        <v>-8.7816111247222741E-3</v>
      </c>
      <c r="BF393" s="24">
        <f t="shared" si="230"/>
        <v>0.96060186028718186</v>
      </c>
      <c r="BG393" s="24">
        <f t="shared" si="231"/>
        <v>-0.7508854056894203</v>
      </c>
      <c r="BH393" s="24">
        <f t="shared" si="232"/>
        <v>-0.29740172593172565</v>
      </c>
      <c r="BI393" s="24">
        <f t="shared" si="233"/>
        <v>-1.7025039151837607</v>
      </c>
      <c r="BJ393" s="24">
        <f t="shared" si="234"/>
        <v>-1.1412110627452563</v>
      </c>
      <c r="BK393" s="136">
        <f t="shared" si="242"/>
        <v>4.8888948600087199</v>
      </c>
      <c r="BL393" s="136">
        <f t="shared" si="242"/>
        <v>4.8888949044676568</v>
      </c>
      <c r="BM393" s="136">
        <f t="shared" si="242"/>
        <v>4.8888957484529572</v>
      </c>
      <c r="BN393" s="136">
        <f t="shared" si="242"/>
        <v>4.8889117694726867</v>
      </c>
      <c r="BO393" s="136">
        <f t="shared" si="242"/>
        <v>4.8892156173483858</v>
      </c>
      <c r="BP393" s="136">
        <f t="shared" si="242"/>
        <v>4.8948835097749281</v>
      </c>
      <c r="BQ393" s="136">
        <f t="shared" si="242"/>
        <v>4.9796378433841344</v>
      </c>
      <c r="BR393" s="136">
        <f t="shared" si="236"/>
        <v>5.5327097845884561</v>
      </c>
      <c r="BS393" s="136"/>
      <c r="BT393" s="24"/>
      <c r="BU393" s="24"/>
      <c r="BV393" s="24"/>
      <c r="BW393" s="24"/>
      <c r="BX393" s="24"/>
      <c r="BY393" s="24"/>
      <c r="BZ393" s="24"/>
      <c r="CA393" s="24"/>
      <c r="CB393" s="24"/>
      <c r="CC393" s="24"/>
      <c r="CD393" s="24"/>
      <c r="CE393" s="24"/>
      <c r="CF393" s="24"/>
      <c r="CG393" s="24"/>
      <c r="CH393" s="24"/>
      <c r="CI393" s="24"/>
      <c r="CK393" s="24"/>
      <c r="CL393" s="24"/>
      <c r="CM393" s="24"/>
      <c r="CN393" s="24"/>
      <c r="CO393" s="24"/>
      <c r="CP393" s="24"/>
      <c r="CQ393" s="24"/>
      <c r="CR393" s="24"/>
      <c r="CS393" s="24"/>
      <c r="CT393" s="24"/>
      <c r="CU393" s="24"/>
      <c r="CV393" s="24"/>
      <c r="CW393" s="24"/>
      <c r="CX393" s="24"/>
      <c r="CY393" s="24"/>
      <c r="CZ393" s="24"/>
    </row>
    <row r="394" spans="1:104" s="129" customFormat="1" ht="12.95" customHeight="1" x14ac:dyDescent="0.2">
      <c r="A394" s="211" t="s">
        <v>606</v>
      </c>
      <c r="B394" s="212"/>
      <c r="C394" s="213">
        <v>51261.771000000001</v>
      </c>
      <c r="D394" s="213"/>
      <c r="E394" s="129">
        <f>(C394-C$7)/C$8</f>
        <v>47354.324216259913</v>
      </c>
      <c r="F394" s="199">
        <f>ROUND(2*E394,0)/2</f>
        <v>47354.5</v>
      </c>
      <c r="G394" s="130"/>
      <c r="I394" s="130"/>
      <c r="O394" s="199"/>
      <c r="P394" s="199">
        <f>+D$11+D$12*F394+D$13*F394^2</f>
        <v>-1.8341892149093025E-2</v>
      </c>
      <c r="Q394" s="201">
        <f>+C394-15018.5</f>
        <v>36243.271000000001</v>
      </c>
      <c r="R394" s="129">
        <f>C394-(C$7+F394*C$8)</f>
        <v>-4.1721549998328555E-2</v>
      </c>
      <c r="S394" s="131"/>
      <c r="U394" s="202">
        <f>+$C394-15018.5</f>
        <v>36243.271000000001</v>
      </c>
      <c r="Z394" s="24">
        <f>$F394</f>
        <v>47354.5</v>
      </c>
      <c r="AA394" s="136">
        <f>AB$3+AB$4*Z394+AB$5*Z394^2+AH394</f>
        <v>-2.7130617609947456E-2</v>
      </c>
      <c r="AB394" s="136"/>
      <c r="AC394" s="136">
        <f>IF(S394&gt;0,G394-AA394,-9999)</f>
        <v>-9999</v>
      </c>
      <c r="AD394" s="136"/>
      <c r="AE394" s="136">
        <f>+(G394-AA394)^2*$S394</f>
        <v>0</v>
      </c>
      <c r="AF394" s="24"/>
      <c r="AG394" s="203"/>
      <c r="AH394" s="24">
        <f>$AB$6*($AB$11/AI394*AJ394+$AB$12)</f>
        <v>-8.7887254608544334E-3</v>
      </c>
      <c r="AI394" s="24">
        <f>1+$AB$7*COS(AL394)</f>
        <v>0.96112493405759514</v>
      </c>
      <c r="AJ394" s="24">
        <f>SIN(AL394+RADIANS($AB$9))</f>
        <v>-0.75204568600169985</v>
      </c>
      <c r="AK394" s="24">
        <f>$AB$7*SIN(AL394)</f>
        <v>-0.29747055190047578</v>
      </c>
      <c r="AL394" s="24">
        <f>2*ATAN(AM394)</f>
        <v>-1.7007453069745833</v>
      </c>
      <c r="AM394" s="24">
        <f>SQRT((1+$AB$7)/(1-$AB$7))*TAN(AN394/2)</f>
        <v>-1.1391886147297758</v>
      </c>
      <c r="AN394" s="136">
        <f>$AU394+$AB$7*SIN(AO394)</f>
        <v>4.8906407953567044</v>
      </c>
      <c r="AO394" s="136">
        <f>$AU394+$AB$7*SIN(AP394)</f>
        <v>4.8906408076984738</v>
      </c>
      <c r="AP394" s="136">
        <f>$AU394+$AB$7*SIN(AQ394)</f>
        <v>4.8906410397178286</v>
      </c>
      <c r="AQ394" s="136">
        <f>$AU394+$AB$7*SIN(AR394)</f>
        <v>4.8906454015148544</v>
      </c>
      <c r="AR394" s="136">
        <f>$AU394+$AB$7*SIN(AS394)</f>
        <v>4.8907273805191345</v>
      </c>
      <c r="AS394" s="136">
        <f>$AU394+$AB$7*SIN(AT394)</f>
        <v>4.8922612813771647</v>
      </c>
      <c r="AT394" s="136">
        <f>$AU394+$AB$7*SIN(AU394)</f>
        <v>4.9188938021558268</v>
      </c>
      <c r="AU394" s="136">
        <f>RADIANS($AB$9)+$AB$18*(F394-AB$15)</f>
        <v>5.1858873445186688</v>
      </c>
      <c r="AV394" s="136"/>
      <c r="AW394" s="24">
        <f t="shared" si="225"/>
        <v>47354.5</v>
      </c>
      <c r="AX394" s="136">
        <f t="shared" si="226"/>
        <v>-2.7130617617863416E-2</v>
      </c>
      <c r="AY394" s="136">
        <f t="shared" si="227"/>
        <v>2.7130617617863416E-2</v>
      </c>
      <c r="AZ394" s="136">
        <f t="shared" si="237"/>
        <v>2.7130617617863416E-2</v>
      </c>
      <c r="BA394" s="136"/>
      <c r="BB394" s="136">
        <f t="shared" si="228"/>
        <v>0</v>
      </c>
      <c r="BC394" s="24"/>
      <c r="BD394" s="203"/>
      <c r="BE394" s="24">
        <f t="shared" si="229"/>
        <v>-8.788725468770393E-3</v>
      </c>
      <c r="BF394" s="24">
        <f t="shared" si="230"/>
        <v>0.96112493464093118</v>
      </c>
      <c r="BG394" s="24">
        <f t="shared" si="231"/>
        <v>-0.75204568729420818</v>
      </c>
      <c r="BH394" s="24">
        <f t="shared" si="232"/>
        <v>-0.2974705519767093</v>
      </c>
      <c r="BI394" s="24">
        <f t="shared" si="233"/>
        <v>-1.7007453050135957</v>
      </c>
      <c r="BJ394" s="24">
        <f t="shared" si="234"/>
        <v>-1.1391886124768453</v>
      </c>
      <c r="BK394" s="136">
        <f t="shared" si="242"/>
        <v>4.890640797303031</v>
      </c>
      <c r="BL394" s="136">
        <f t="shared" si="242"/>
        <v>4.8906408442884999</v>
      </c>
      <c r="BM394" s="136">
        <f t="shared" si="242"/>
        <v>4.8906417275910181</v>
      </c>
      <c r="BN394" s="136">
        <f t="shared" si="242"/>
        <v>4.8906583324155957</v>
      </c>
      <c r="BO394" s="136">
        <f t="shared" si="242"/>
        <v>4.8909701951124909</v>
      </c>
      <c r="BP394" s="136">
        <f t="shared" si="242"/>
        <v>4.8967304891956323</v>
      </c>
      <c r="BQ394" s="136">
        <f t="shared" si="242"/>
        <v>4.9820690429505357</v>
      </c>
      <c r="BR394" s="136">
        <f t="shared" si="236"/>
        <v>5.5362483949554564</v>
      </c>
      <c r="BS394" s="136"/>
      <c r="BT394" s="24"/>
      <c r="BU394" s="24"/>
      <c r="BV394" s="24"/>
      <c r="BW394" s="24"/>
      <c r="BX394" s="24"/>
      <c r="BY394" s="24"/>
      <c r="BZ394" s="24"/>
      <c r="CA394" s="24"/>
      <c r="CB394" s="24"/>
      <c r="CC394" s="24"/>
      <c r="CD394" s="24"/>
      <c r="CE394" s="24"/>
      <c r="CF394" s="24"/>
      <c r="CG394" s="24"/>
      <c r="CH394" s="24"/>
      <c r="CI394" s="24"/>
      <c r="CK394" s="24"/>
      <c r="CL394" s="24"/>
      <c r="CM394" s="24"/>
      <c r="CN394" s="24"/>
      <c r="CO394" s="24"/>
      <c r="CP394" s="24"/>
      <c r="CQ394" s="24"/>
      <c r="CR394" s="24"/>
      <c r="CS394" s="24"/>
      <c r="CT394" s="24"/>
      <c r="CU394" s="24"/>
      <c r="CV394" s="24"/>
      <c r="CW394" s="24"/>
      <c r="CX394" s="24"/>
      <c r="CY394" s="24"/>
      <c r="CZ394" s="24"/>
    </row>
    <row r="395" spans="1:104" s="129" customFormat="1" ht="12.95" customHeight="1" x14ac:dyDescent="0.2">
      <c r="A395" s="211" t="s">
        <v>595</v>
      </c>
      <c r="B395" s="66"/>
      <c r="C395" s="213">
        <v>51288.728799999997</v>
      </c>
      <c r="D395" s="213">
        <v>2.9999999999999997E-4</v>
      </c>
      <c r="E395" s="129">
        <f>(C395-C$7)/C$8</f>
        <v>47467.904438206009</v>
      </c>
      <c r="F395" s="199">
        <f>ROUND(2*E395,0)/2</f>
        <v>47468</v>
      </c>
      <c r="G395" s="130">
        <f>C395-(C$7+F395*C$8)</f>
        <v>-2.2681200003717095E-2</v>
      </c>
      <c r="J395" s="129">
        <f>G395</f>
        <v>-2.2681200003717095E-2</v>
      </c>
      <c r="O395" s="199"/>
      <c r="P395" s="199">
        <f>+D$11+D$12*F395+D$13*F395^2</f>
        <v>-1.8343268904093032E-2</v>
      </c>
      <c r="Q395" s="201">
        <f>+C395-15018.5</f>
        <v>36270.228799999997</v>
      </c>
      <c r="S395" s="131">
        <v>1</v>
      </c>
      <c r="U395" s="202">
        <f>+$C395-15018.5</f>
        <v>36270.228799999997</v>
      </c>
      <c r="Z395" s="24">
        <f>$F395</f>
        <v>47468</v>
      </c>
      <c r="AA395" s="136">
        <f>AB$3+AB$4*Z395+AB$5*Z395^2+AH395</f>
        <v>-2.7193127095231272E-2</v>
      </c>
      <c r="AB395" s="136">
        <f>+$G395-AH395</f>
        <v>-1.3831341812578855E-2</v>
      </c>
      <c r="AC395" s="136">
        <f>IF(S395&gt;0,G395-AA395,-9999)</f>
        <v>4.5119270915141771E-3</v>
      </c>
      <c r="AD395" s="136"/>
      <c r="AE395" s="136">
        <f>+(G395-AA395)^2*$S395</f>
        <v>2.035748607913958E-5</v>
      </c>
      <c r="AF395" s="24"/>
      <c r="AG395" s="203"/>
      <c r="AH395" s="24">
        <f>$AB$6*($AB$11/AI395*AJ395+$AB$12)</f>
        <v>-8.8498581911382393E-3</v>
      </c>
      <c r="AI395" s="24">
        <f>1+$AB$7*COS(AL395)</f>
        <v>0.96572108480228158</v>
      </c>
      <c r="AJ395" s="24">
        <f>SIN(AL395+RADIANS($AB$9))</f>
        <v>-0.7621296093464075</v>
      </c>
      <c r="AK395" s="24">
        <f>$AB$7*SIN(AL395)</f>
        <v>-0.29803515895422078</v>
      </c>
      <c r="AL395" s="24">
        <f>2*ATAN(AM395)</f>
        <v>-1.6853094869572878</v>
      </c>
      <c r="AM395" s="24">
        <f>SQRT((1+$AB$7)/(1-$AB$7))*TAN(AN395/2)</f>
        <v>-1.1216089952966415</v>
      </c>
      <c r="AN395" s="136">
        <f>$AU395+$AB$7*SIN(AO395)</f>
        <v>4.9059247077232238</v>
      </c>
      <c r="AO395" s="136">
        <f>$AU395+$AB$7*SIN(AP395)</f>
        <v>4.9059247268656172</v>
      </c>
      <c r="AP395" s="136">
        <f>$AU395+$AB$7*SIN(AQ395)</f>
        <v>4.9059250586286351</v>
      </c>
      <c r="AQ395" s="136">
        <f>$AU395+$AB$7*SIN(AR395)</f>
        <v>4.9059308084317728</v>
      </c>
      <c r="AR395" s="136">
        <f>$AU395+$AB$7*SIN(AS395)</f>
        <v>4.9060304318061192</v>
      </c>
      <c r="AS395" s="136">
        <f>$AU395+$AB$7*SIN(AT395)</f>
        <v>4.9077485814505586</v>
      </c>
      <c r="AT395" s="136">
        <f>$AU395+$AB$7*SIN(AU395)</f>
        <v>4.9353329403459707</v>
      </c>
      <c r="AU395" s="136">
        <f>RADIANS($AB$9)+$AB$18*(F395-AB$15)</f>
        <v>5.2003238100463705</v>
      </c>
      <c r="AV395" s="136"/>
      <c r="AW395" s="24">
        <f t="shared" si="225"/>
        <v>47468</v>
      </c>
      <c r="AX395" s="136">
        <f t="shared" si="226"/>
        <v>-2.7193127108593326E-2</v>
      </c>
      <c r="AY395" s="136">
        <f t="shared" si="227"/>
        <v>4.5119271048762316E-3</v>
      </c>
      <c r="AZ395" s="136">
        <f t="shared" si="237"/>
        <v>4.5119271048762316E-3</v>
      </c>
      <c r="BA395" s="136"/>
      <c r="BB395" s="136">
        <f t="shared" si="228"/>
        <v>7.3946616194411321E-4</v>
      </c>
      <c r="BC395" s="24"/>
      <c r="BD395" s="203"/>
      <c r="BE395" s="24">
        <f t="shared" si="229"/>
        <v>-8.8498582045002955E-3</v>
      </c>
      <c r="BF395" s="24">
        <f t="shared" si="230"/>
        <v>0.96572108582751193</v>
      </c>
      <c r="BG395" s="24">
        <f t="shared" si="231"/>
        <v>-0.76212961157352488</v>
      </c>
      <c r="BH395" s="24">
        <f t="shared" si="232"/>
        <v>-0.29803515907213901</v>
      </c>
      <c r="BI395" s="24">
        <f t="shared" si="233"/>
        <v>-1.6853094835173235</v>
      </c>
      <c r="BJ395" s="24">
        <f t="shared" si="234"/>
        <v>-1.1216089914129102</v>
      </c>
      <c r="BK395" s="136">
        <f t="shared" si="242"/>
        <v>4.9059247111212203</v>
      </c>
      <c r="BL395" s="136">
        <f t="shared" si="242"/>
        <v>4.9059247857574269</v>
      </c>
      <c r="BM395" s="136">
        <f t="shared" si="242"/>
        <v>4.9059260792981405</v>
      </c>
      <c r="BN395" s="136">
        <f t="shared" si="242"/>
        <v>4.9059484966535578</v>
      </c>
      <c r="BO395" s="136">
        <f t="shared" si="242"/>
        <v>4.90633658813152</v>
      </c>
      <c r="BP395" s="136">
        <f t="shared" si="242"/>
        <v>4.9129377509992525</v>
      </c>
      <c r="BQ395" s="136">
        <f t="shared" si="242"/>
        <v>5.0034026221633319</v>
      </c>
      <c r="BR395" s="136">
        <f t="shared" si="236"/>
        <v>5.5671431854673452</v>
      </c>
      <c r="BS395" s="136"/>
      <c r="BT395" s="24"/>
      <c r="BU395" s="24"/>
      <c r="BV395" s="24"/>
      <c r="BW395" s="24"/>
      <c r="BX395" s="24"/>
      <c r="BY395" s="24"/>
      <c r="BZ395" s="24"/>
      <c r="CA395" s="24"/>
      <c r="CB395" s="24"/>
      <c r="CC395" s="24"/>
      <c r="CD395" s="24"/>
      <c r="CE395" s="24"/>
      <c r="CF395" s="24"/>
      <c r="CG395" s="24"/>
      <c r="CH395" s="24"/>
      <c r="CI395" s="24"/>
      <c r="CK395" s="24"/>
      <c r="CL395" s="24"/>
      <c r="CM395" s="24"/>
      <c r="CN395" s="24"/>
      <c r="CO395" s="24"/>
      <c r="CP395" s="24"/>
      <c r="CQ395" s="24"/>
      <c r="CR395" s="24"/>
      <c r="CS395" s="24"/>
      <c r="CT395" s="24"/>
      <c r="CU395" s="24"/>
      <c r="CV395" s="24"/>
      <c r="CW395" s="24"/>
      <c r="CX395" s="24"/>
      <c r="CY395" s="24"/>
      <c r="CZ395" s="24"/>
    </row>
    <row r="396" spans="1:104" s="129" customFormat="1" ht="12.95" customHeight="1" x14ac:dyDescent="0.2">
      <c r="A396" s="211" t="s">
        <v>606</v>
      </c>
      <c r="B396" s="212"/>
      <c r="C396" s="213">
        <v>51297.650999999998</v>
      </c>
      <c r="D396" s="213"/>
      <c r="E396" s="129">
        <f>(C396-C$7)/C$8</f>
        <v>47505.495987080467</v>
      </c>
      <c r="F396" s="199">
        <f>ROUND(2*E396,0)/2</f>
        <v>47505.5</v>
      </c>
      <c r="G396" s="130"/>
      <c r="I396" s="130"/>
      <c r="O396" s="199"/>
      <c r="P396" s="199">
        <f>+D$11+D$12*F396+D$13*F396^2</f>
        <v>-1.8343655829093027E-2</v>
      </c>
      <c r="Q396" s="201">
        <f>+C396-15018.5</f>
        <v>36279.150999999998</v>
      </c>
      <c r="R396" s="129">
        <f>C396-(C$7+F396*C$8)</f>
        <v>-9.5244999829446897E-4</v>
      </c>
      <c r="S396" s="131"/>
      <c r="T396" s="129" t="s">
        <v>567</v>
      </c>
      <c r="U396" s="202">
        <f>+$C396-15018.5</f>
        <v>36279.150999999998</v>
      </c>
      <c r="Z396" s="24">
        <f>$F396</f>
        <v>47505.5</v>
      </c>
      <c r="AA396" s="136">
        <f>AB$3+AB$4*Z396+AB$5*Z396^2+AH396</f>
        <v>-2.7213320898265843E-2</v>
      </c>
      <c r="AB396" s="136"/>
      <c r="AC396" s="136">
        <f>IF(S396&gt;0,G396-AA396,-9999)</f>
        <v>-9999</v>
      </c>
      <c r="AD396" s="136"/>
      <c r="AE396" s="136">
        <f>+(G396-AA396)^2*$S396</f>
        <v>0</v>
      </c>
      <c r="AF396" s="24"/>
      <c r="AG396" s="203"/>
      <c r="AH396" s="24">
        <f>$AB$6*($AB$11/AI396*AJ396+$AB$12)</f>
        <v>-8.8696650691728173E-3</v>
      </c>
      <c r="AI396" s="24">
        <f>1+$AB$7*COS(AL396)</f>
        <v>0.96725118154529399</v>
      </c>
      <c r="AJ396" s="24">
        <f>SIN(AL396+RADIANS($AB$9))</f>
        <v>-0.76544243359554354</v>
      </c>
      <c r="AK396" s="24">
        <f>$AB$7*SIN(AL396)</f>
        <v>-0.29820716773716338</v>
      </c>
      <c r="AL396" s="24">
        <f>2*ATAN(AM396)</f>
        <v>-1.680177032196243</v>
      </c>
      <c r="AM396" s="24">
        <f>SQRT((1+$AB$7)/(1-$AB$7))*TAN(AN396/2)</f>
        <v>-1.1158310545640113</v>
      </c>
      <c r="AN396" s="136">
        <f>$AU396+$AB$7*SIN(AO396)</f>
        <v>4.9109905343536413</v>
      </c>
      <c r="AO396" s="136">
        <f>$AU396+$AB$7*SIN(AP396)</f>
        <v>4.9109905563246281</v>
      </c>
      <c r="AP396" s="136">
        <f>$AU396+$AB$7*SIN(AQ396)</f>
        <v>4.9109909275211701</v>
      </c>
      <c r="AQ396" s="136">
        <f>$AU396+$AB$7*SIN(AR396)</f>
        <v>4.9109971987279613</v>
      </c>
      <c r="AR396" s="136">
        <f>$AU396+$AB$7*SIN(AS396)</f>
        <v>4.9111031185619138</v>
      </c>
      <c r="AS396" s="136">
        <f>$AU396+$AB$7*SIN(AT396)</f>
        <v>4.9128837480595955</v>
      </c>
      <c r="AT396" s="136">
        <f>$AU396+$AB$7*SIN(AU396)</f>
        <v>4.9407765320391412</v>
      </c>
      <c r="AU396" s="136">
        <f>RADIANS($AB$9)+$AB$18*(F396-AB$15)</f>
        <v>5.2050935673793113</v>
      </c>
      <c r="AV396" s="136"/>
      <c r="AW396" s="24">
        <f t="shared" si="225"/>
        <v>47505.5</v>
      </c>
      <c r="AX396" s="136">
        <f t="shared" si="226"/>
        <v>-2.7213320914008084E-2</v>
      </c>
      <c r="AY396" s="136">
        <f t="shared" si="227"/>
        <v>2.7213320914008084E-2</v>
      </c>
      <c r="AZ396" s="136">
        <f t="shared" si="237"/>
        <v>2.7213320914008084E-2</v>
      </c>
      <c r="BA396" s="136"/>
      <c r="BB396" s="136">
        <f t="shared" si="228"/>
        <v>0</v>
      </c>
      <c r="BC396" s="24"/>
      <c r="BD396" s="203"/>
      <c r="BE396" s="24">
        <f t="shared" si="229"/>
        <v>-8.8696650849150582E-3</v>
      </c>
      <c r="BF396" s="24">
        <f t="shared" si="230"/>
        <v>0.96725118276973587</v>
      </c>
      <c r="BG396" s="24">
        <f t="shared" si="231"/>
        <v>-0.76544243623777986</v>
      </c>
      <c r="BH396" s="24">
        <f t="shared" si="232"/>
        <v>-0.29820716787163037</v>
      </c>
      <c r="BI396" s="24">
        <f t="shared" si="233"/>
        <v>-1.6801770280902322</v>
      </c>
      <c r="BJ396" s="24">
        <f t="shared" si="234"/>
        <v>-1.1158310499548521</v>
      </c>
      <c r="BK396" s="136">
        <f t="shared" si="242"/>
        <v>4.9109905384031425</v>
      </c>
      <c r="BL396" s="136">
        <f t="shared" si="242"/>
        <v>4.9109906247403972</v>
      </c>
      <c r="BM396" s="136">
        <f t="shared" si="242"/>
        <v>4.9109920833910143</v>
      </c>
      <c r="BN396" s="136">
        <f t="shared" si="242"/>
        <v>4.9110167254030506</v>
      </c>
      <c r="BO396" s="136">
        <f t="shared" si="242"/>
        <v>4.9114325652404105</v>
      </c>
      <c r="BP396" s="136">
        <f t="shared" si="242"/>
        <v>4.9183250277250057</v>
      </c>
      <c r="BQ396" s="136">
        <f t="shared" si="242"/>
        <v>5.01049279581986</v>
      </c>
      <c r="BR396" s="136">
        <f t="shared" si="236"/>
        <v>5.5773507153721544</v>
      </c>
      <c r="BS396" s="136"/>
      <c r="BT396" s="24"/>
      <c r="BU396" s="24"/>
      <c r="BV396" s="24"/>
      <c r="BW396" s="24"/>
      <c r="BX396" s="24"/>
      <c r="BY396" s="24"/>
      <c r="BZ396" s="24"/>
      <c r="CA396" s="24"/>
      <c r="CB396" s="24"/>
      <c r="CC396" s="24"/>
      <c r="CD396" s="24"/>
      <c r="CE396" s="24"/>
      <c r="CF396" s="24"/>
      <c r="CG396" s="24"/>
      <c r="CH396" s="24"/>
      <c r="CI396" s="24"/>
      <c r="CK396" s="24"/>
      <c r="CL396" s="24"/>
      <c r="CM396" s="24"/>
      <c r="CN396" s="24"/>
      <c r="CO396" s="24"/>
      <c r="CP396" s="24"/>
      <c r="CQ396" s="24"/>
      <c r="CR396" s="24"/>
      <c r="CS396" s="24"/>
      <c r="CT396" s="24"/>
      <c r="CU396" s="24"/>
      <c r="CV396" s="24"/>
      <c r="CW396" s="24"/>
      <c r="CX396" s="24"/>
      <c r="CY396" s="24"/>
      <c r="CZ396" s="24"/>
    </row>
    <row r="397" spans="1:104" s="129" customFormat="1" ht="12.95" customHeight="1" x14ac:dyDescent="0.2">
      <c r="A397" s="211" t="s">
        <v>606</v>
      </c>
      <c r="B397" s="212"/>
      <c r="C397" s="213">
        <v>51298.669000000002</v>
      </c>
      <c r="D397" s="213"/>
      <c r="E397" s="129">
        <f>(C397-C$7)/C$8</f>
        <v>47509.785085817806</v>
      </c>
      <c r="F397" s="199">
        <f>ROUND(2*E397,0)/2</f>
        <v>47510</v>
      </c>
      <c r="G397" s="130"/>
      <c r="I397" s="130"/>
      <c r="O397" s="199"/>
      <c r="P397" s="199">
        <f>+D$11+D$12*F397+D$13*F397^2</f>
        <v>-1.8343699992093024E-2</v>
      </c>
      <c r="Q397" s="201">
        <f>+C397-15018.5</f>
        <v>36280.169000000002</v>
      </c>
      <c r="R397" s="129">
        <f>C397-(C$7+F397*C$8)</f>
        <v>-5.1008999995246995E-2</v>
      </c>
      <c r="S397" s="131"/>
      <c r="T397" s="129" t="s">
        <v>567</v>
      </c>
      <c r="U397" s="202">
        <f>+$C397-15018.5</f>
        <v>36280.169000000002</v>
      </c>
      <c r="Z397" s="24">
        <f>$F397</f>
        <v>47510</v>
      </c>
      <c r="AA397" s="136">
        <f>AB$3+AB$4*Z397+AB$5*Z397^2+AH397</f>
        <v>-2.7215728694481446E-2</v>
      </c>
      <c r="AB397" s="136"/>
      <c r="AC397" s="136">
        <f>IF(S397&gt;0,G397-AA397,-9999)</f>
        <v>-9999</v>
      </c>
      <c r="AD397" s="136"/>
      <c r="AE397" s="136">
        <f>+(G397-AA397)^2*$S397</f>
        <v>0</v>
      </c>
      <c r="AF397" s="24"/>
      <c r="AG397" s="203"/>
      <c r="AH397" s="24">
        <f>$AB$6*($AB$11/AI397*AJ397+$AB$12)</f>
        <v>-8.8720287023884223E-3</v>
      </c>
      <c r="AI397" s="24">
        <f>1+$AB$7*COS(AL397)</f>
        <v>0.96743517796305478</v>
      </c>
      <c r="AJ397" s="24">
        <f>SIN(AL397+RADIANS($AB$9))</f>
        <v>-0.76583932225243401</v>
      </c>
      <c r="AK397" s="24">
        <f>$AB$7*SIN(AL397)</f>
        <v>-0.29822731659876844</v>
      </c>
      <c r="AL397" s="24">
        <f>2*ATAN(AM397)</f>
        <v>-1.6795600443568199</v>
      </c>
      <c r="AM397" s="24">
        <f>SQRT((1+$AB$7)/(1-$AB$7))*TAN(AN397/2)</f>
        <v>-1.1151386996663823</v>
      </c>
      <c r="AN397" s="136">
        <f>$AU397+$AB$7*SIN(AO397)</f>
        <v>4.9115989729114835</v>
      </c>
      <c r="AO397" s="136">
        <f>$AU397+$AB$7*SIN(AP397)</f>
        <v>4.9115989952438319</v>
      </c>
      <c r="AP397" s="136">
        <f>$AU397+$AB$7*SIN(AQ397)</f>
        <v>4.9115993714083732</v>
      </c>
      <c r="AQ397" s="136">
        <f>$AU397+$AB$7*SIN(AR397)</f>
        <v>4.9116057073925878</v>
      </c>
      <c r="AR397" s="136">
        <f>$AU397+$AB$7*SIN(AS397)</f>
        <v>4.9117123986340179</v>
      </c>
      <c r="AS397" s="136">
        <f>$AU397+$AB$7*SIN(AT397)</f>
        <v>4.9135005776947036</v>
      </c>
      <c r="AT397" s="136">
        <f>$AU397+$AB$7*SIN(AU397)</f>
        <v>4.9414301674434471</v>
      </c>
      <c r="AU397" s="136">
        <f>RADIANS($AB$9)+$AB$18*(F397-AB$15)</f>
        <v>5.2056659382592638</v>
      </c>
      <c r="AV397" s="136"/>
      <c r="AW397" s="24">
        <f t="shared" si="225"/>
        <v>47510</v>
      </c>
      <c r="AX397" s="136">
        <f t="shared" si="226"/>
        <v>-2.7215728710531868E-2</v>
      </c>
      <c r="AY397" s="136">
        <f t="shared" si="227"/>
        <v>2.7215728710531868E-2</v>
      </c>
      <c r="AZ397" s="136">
        <f t="shared" si="237"/>
        <v>2.7215728710531868E-2</v>
      </c>
      <c r="BA397" s="136"/>
      <c r="BB397" s="136">
        <f t="shared" si="228"/>
        <v>0</v>
      </c>
      <c r="BC397" s="24"/>
      <c r="BD397" s="203"/>
      <c r="BE397" s="24">
        <f t="shared" si="229"/>
        <v>-8.8720287184388437E-3</v>
      </c>
      <c r="BF397" s="24">
        <f t="shared" si="230"/>
        <v>0.96743517921352551</v>
      </c>
      <c r="BG397" s="24">
        <f t="shared" si="231"/>
        <v>-0.7658393249486749</v>
      </c>
      <c r="BH397" s="24">
        <f t="shared" si="232"/>
        <v>-0.29822731673531316</v>
      </c>
      <c r="BI397" s="24">
        <f t="shared" si="233"/>
        <v>-1.6795600401638078</v>
      </c>
      <c r="BJ397" s="24">
        <f t="shared" si="234"/>
        <v>-1.115138694962799</v>
      </c>
      <c r="BK397" s="136">
        <f t="shared" si="242"/>
        <v>4.911598977046002</v>
      </c>
      <c r="BL397" s="136">
        <f t="shared" si="242"/>
        <v>4.9115990648854231</v>
      </c>
      <c r="BM397" s="136">
        <f t="shared" si="242"/>
        <v>4.9116005444420106</v>
      </c>
      <c r="BN397" s="136">
        <f t="shared" si="242"/>
        <v>4.9116254642849748</v>
      </c>
      <c r="BO397" s="136">
        <f t="shared" si="242"/>
        <v>4.9120447225013955</v>
      </c>
      <c r="BP397" s="136">
        <f t="shared" si="242"/>
        <v>4.9189725911168409</v>
      </c>
      <c r="BQ397" s="136">
        <f t="shared" si="242"/>
        <v>5.0113449839932507</v>
      </c>
      <c r="BR397" s="136">
        <f t="shared" si="236"/>
        <v>5.5785756189607314</v>
      </c>
      <c r="BS397" s="136"/>
      <c r="BT397" s="24"/>
      <c r="BU397" s="24"/>
      <c r="BV397" s="24"/>
      <c r="BW397" s="24"/>
      <c r="BX397" s="24"/>
      <c r="BY397" s="24"/>
      <c r="BZ397" s="24"/>
      <c r="CA397" s="24"/>
      <c r="CB397" s="24"/>
      <c r="CC397" s="24"/>
      <c r="CD397" s="24"/>
      <c r="CE397" s="24"/>
      <c r="CF397" s="24"/>
      <c r="CG397" s="24"/>
      <c r="CH397" s="24"/>
      <c r="CI397" s="24"/>
      <c r="CK397" s="24"/>
      <c r="CL397" s="24"/>
      <c r="CM397" s="24"/>
      <c r="CN397" s="24"/>
      <c r="CO397" s="24"/>
      <c r="CP397" s="24"/>
      <c r="CQ397" s="24"/>
      <c r="CR397" s="24"/>
      <c r="CS397" s="24"/>
      <c r="CT397" s="24"/>
      <c r="CU397" s="24"/>
      <c r="CV397" s="24"/>
      <c r="CW397" s="24"/>
      <c r="CX397" s="24"/>
      <c r="CY397" s="24"/>
      <c r="CZ397" s="24"/>
    </row>
    <row r="398" spans="1:104" s="129" customFormat="1" ht="12.95" customHeight="1" x14ac:dyDescent="0.2">
      <c r="A398" s="206" t="s">
        <v>606</v>
      </c>
      <c r="B398" s="207"/>
      <c r="C398" s="208">
        <v>51300.69</v>
      </c>
      <c r="D398" s="208"/>
      <c r="E398" s="129">
        <f>(C398-C$7)/C$8</f>
        <v>47518.300084391623</v>
      </c>
      <c r="F398" s="129">
        <f>ROUND(2*E398,0)/2</f>
        <v>47518.5</v>
      </c>
      <c r="G398" s="130"/>
      <c r="I398" s="130"/>
      <c r="O398" s="199"/>
      <c r="P398" s="199">
        <f>+D$11+D$12*F398+D$13*F398^2</f>
        <v>-1.8343782085093029E-2</v>
      </c>
      <c r="Q398" s="201">
        <f>+C398-15018.5</f>
        <v>36282.19</v>
      </c>
      <c r="R398" s="129">
        <f>C398-(C$7+F398*C$8)</f>
        <v>-4.7449149991734885E-2</v>
      </c>
      <c r="S398" s="131"/>
      <c r="T398" s="129" t="s">
        <v>567</v>
      </c>
      <c r="U398" s="202">
        <f>+$C398-15018.5</f>
        <v>36282.19</v>
      </c>
      <c r="Z398" s="24">
        <f>$F398</f>
        <v>47518.5</v>
      </c>
      <c r="AA398" s="136">
        <f>AB$3+AB$4*Z398+AB$5*Z398^2+AH398</f>
        <v>-2.7220267689150722E-2</v>
      </c>
      <c r="AB398" s="136"/>
      <c r="AC398" s="136">
        <f>IF(S398&gt;0,G398-AA398,-9999)</f>
        <v>-9999</v>
      </c>
      <c r="AD398" s="136"/>
      <c r="AE398" s="136">
        <f>+(G398-AA398)^2*$S398</f>
        <v>0</v>
      </c>
      <c r="AF398" s="24"/>
      <c r="AG398" s="203"/>
      <c r="AH398" s="24">
        <f>$AB$6*($AB$11/AI398*AJ398+$AB$12)</f>
        <v>-8.8764856040576944E-3</v>
      </c>
      <c r="AI398" s="24">
        <f>1+$AB$7*COS(AL398)</f>
        <v>0.96778295162089545</v>
      </c>
      <c r="AJ398" s="24">
        <f>SIN(AL398+RADIANS($AB$9))</f>
        <v>-0.76658861670884082</v>
      </c>
      <c r="AK398" s="24">
        <f>$AB$7*SIN(AL398)</f>
        <v>-0.29826508644784161</v>
      </c>
      <c r="AL398" s="24">
        <f>2*ATAN(AM398)</f>
        <v>-1.678393982168404</v>
      </c>
      <c r="AM398" s="24">
        <f>SQRT((1+$AB$7)/(1-$AB$7))*TAN(AN398/2)</f>
        <v>-1.1138314991392737</v>
      </c>
      <c r="AN398" s="136">
        <f>$AU398+$AB$7*SIN(AO398)</f>
        <v>4.9127485616136655</v>
      </c>
      <c r="AO398" s="136">
        <f>$AU398+$AB$7*SIN(AP398)</f>
        <v>4.9127485846419212</v>
      </c>
      <c r="AP398" s="136">
        <f>$AU398+$AB$7*SIN(AQ398)</f>
        <v>4.9127489703323244</v>
      </c>
      <c r="AQ398" s="136">
        <f>$AU398+$AB$7*SIN(AR398)</f>
        <v>4.912755429986924</v>
      </c>
      <c r="AR398" s="136">
        <f>$AU398+$AB$7*SIN(AS398)</f>
        <v>4.9128635876331002</v>
      </c>
      <c r="AS398" s="136">
        <f>$AU398+$AB$7*SIN(AT398)</f>
        <v>4.9146660570650385</v>
      </c>
      <c r="AT398" s="136">
        <f>$AU398+$AB$7*SIN(AU398)</f>
        <v>4.942665048260352</v>
      </c>
      <c r="AU398" s="136">
        <f>RADIANS($AB$9)+$AB$18*(F398-AB$15)</f>
        <v>5.2067470832547302</v>
      </c>
      <c r="AV398" s="136"/>
      <c r="AW398" s="24">
        <f t="shared" si="225"/>
        <v>47518.5</v>
      </c>
      <c r="AX398" s="136">
        <f t="shared" si="226"/>
        <v>-2.7220267705797115E-2</v>
      </c>
      <c r="AY398" s="136">
        <f t="shared" si="227"/>
        <v>2.7220267705797115E-2</v>
      </c>
      <c r="AZ398" s="136">
        <f t="shared" si="237"/>
        <v>2.7220267705797115E-2</v>
      </c>
      <c r="BA398" s="136"/>
      <c r="BB398" s="136">
        <f t="shared" si="228"/>
        <v>0</v>
      </c>
      <c r="BC398" s="24"/>
      <c r="BD398" s="203"/>
      <c r="BE398" s="24">
        <f t="shared" si="229"/>
        <v>-8.8764856207040853E-3</v>
      </c>
      <c r="BF398" s="24">
        <f t="shared" si="230"/>
        <v>0.96778295292184691</v>
      </c>
      <c r="BG398" s="24">
        <f t="shared" si="231"/>
        <v>-0.76658861950967483</v>
      </c>
      <c r="BH398" s="24">
        <f t="shared" si="232"/>
        <v>-0.29826508658836365</v>
      </c>
      <c r="BI398" s="24">
        <f t="shared" si="233"/>
        <v>-1.6783939778066752</v>
      </c>
      <c r="BJ398" s="24">
        <f t="shared" si="234"/>
        <v>-1.113831494252784</v>
      </c>
      <c r="BK398" s="136">
        <f t="shared" si="242"/>
        <v>4.9127485659130015</v>
      </c>
      <c r="BL398" s="136">
        <f t="shared" si="242"/>
        <v>4.9127486566497254</v>
      </c>
      <c r="BM398" s="136">
        <f t="shared" si="242"/>
        <v>4.912750176355491</v>
      </c>
      <c r="BN398" s="136">
        <f t="shared" si="242"/>
        <v>4.9127756274867442</v>
      </c>
      <c r="BO398" s="136">
        <f t="shared" si="242"/>
        <v>4.9132013950027966</v>
      </c>
      <c r="BP398" s="136">
        <f t="shared" si="242"/>
        <v>4.920196405053634</v>
      </c>
      <c r="BQ398" s="136">
        <f t="shared" si="242"/>
        <v>5.0129554679080011</v>
      </c>
      <c r="BR398" s="136">
        <f t="shared" si="236"/>
        <v>5.5808893257391547</v>
      </c>
      <c r="BS398" s="136"/>
      <c r="BT398" s="24"/>
      <c r="BU398" s="24"/>
      <c r="BV398" s="24"/>
      <c r="BW398" s="24"/>
      <c r="BX398" s="24"/>
      <c r="BY398" s="24"/>
      <c r="BZ398" s="24"/>
      <c r="CA398" s="24"/>
      <c r="CB398" s="24"/>
      <c r="CC398" s="24"/>
      <c r="CD398" s="24"/>
      <c r="CE398" s="24"/>
      <c r="CF398" s="24"/>
      <c r="CG398" s="24"/>
      <c r="CH398" s="24"/>
      <c r="CI398" s="24"/>
      <c r="CK398" s="24"/>
      <c r="CL398" s="24"/>
      <c r="CM398" s="24"/>
      <c r="CN398" s="24"/>
      <c r="CO398" s="24"/>
      <c r="CP398" s="24"/>
      <c r="CQ398" s="24"/>
      <c r="CR398" s="24"/>
      <c r="CS398" s="24"/>
      <c r="CT398" s="24"/>
      <c r="CU398" s="24"/>
      <c r="CV398" s="24"/>
      <c r="CW398" s="24"/>
      <c r="CX398" s="24"/>
      <c r="CY398" s="24"/>
      <c r="CZ398" s="24"/>
    </row>
    <row r="399" spans="1:104" s="129" customFormat="1" ht="12.95" customHeight="1" x14ac:dyDescent="0.2">
      <c r="A399" s="214" t="s">
        <v>592</v>
      </c>
      <c r="B399" s="64"/>
      <c r="C399" s="208">
        <v>51648.7791</v>
      </c>
      <c r="D399" s="208">
        <v>2E-3</v>
      </c>
      <c r="E399" s="129">
        <f>(C399-C$7)/C$8</f>
        <v>48984.889985460053</v>
      </c>
      <c r="F399" s="129">
        <f>ROUND(2*E399,0)/2</f>
        <v>48985</v>
      </c>
      <c r="G399" s="130">
        <f>C399-(C$7+F399*C$8)</f>
        <v>-2.6111499995749909E-2</v>
      </c>
      <c r="I399" s="130"/>
      <c r="K399" s="129">
        <f>G399</f>
        <v>-2.6111499995749909E-2</v>
      </c>
      <c r="P399" s="199">
        <f>+D$11+D$12*F399+D$13*F399^2</f>
        <v>-1.833198849209303E-2</v>
      </c>
      <c r="Q399" s="201">
        <f>+C399-15018.5</f>
        <v>36630.2791</v>
      </c>
      <c r="S399" s="131">
        <v>0.6</v>
      </c>
      <c r="T399" s="129" t="s">
        <v>567</v>
      </c>
      <c r="U399" s="202">
        <f>+$C399-15018.5</f>
        <v>36630.2791</v>
      </c>
      <c r="Z399" s="24">
        <f>$F399</f>
        <v>48985</v>
      </c>
      <c r="AA399" s="136">
        <f>AB$3+AB$4*Z399+AB$5*Z399^2+AH399</f>
        <v>-2.7810430409977778E-2</v>
      </c>
      <c r="AB399" s="136">
        <f>+$G399-AH399</f>
        <v>-1.6633058077865158E-2</v>
      </c>
      <c r="AC399" s="136">
        <f>IF(S399&gt;0,G399-AA399,-9999)</f>
        <v>1.6989304142278686E-3</v>
      </c>
      <c r="AD399" s="136"/>
      <c r="AE399" s="136">
        <f>+(G399-AA399)^2*$S399</f>
        <v>1.7318187314330862E-6</v>
      </c>
      <c r="AF399" s="24"/>
      <c r="AG399" s="203"/>
      <c r="AH399" s="24">
        <f>$AB$6*($AB$11/AI399*AJ399+$AB$12)</f>
        <v>-9.4784419178847498E-3</v>
      </c>
      <c r="AI399" s="24">
        <f>1+$AB$7*COS(AL399)</f>
        <v>1.032044012309759</v>
      </c>
      <c r="AJ399" s="24">
        <f>SIN(AL399+RADIANS($AB$9))</f>
        <v>-0.88575904317013443</v>
      </c>
      <c r="AK399" s="24">
        <f>$AB$7*SIN(AL399)</f>
        <v>-0.29828372613183579</v>
      </c>
      <c r="AL399" s="24">
        <f>2*ATAN(AM399)</f>
        <v>-1.4637787951626284</v>
      </c>
      <c r="AM399" s="24">
        <f>SQRT((1+$AB$7)/(1-$AB$7))*TAN(AN399/2)</f>
        <v>-0.89832586968492401</v>
      </c>
      <c r="AN399" s="136">
        <f>$AU399+$AB$7*SIN(AO399)</f>
        <v>5.1175668072617713</v>
      </c>
      <c r="AO399" s="136">
        <f>$AU399+$AB$7*SIN(AP399)</f>
        <v>5.1175677252740153</v>
      </c>
      <c r="AP399" s="136">
        <f>$AU399+$AB$7*SIN(AQ399)</f>
        <v>5.1175754881983924</v>
      </c>
      <c r="AQ399" s="136">
        <f>$AU399+$AB$7*SIN(AR399)</f>
        <v>5.1176411276702147</v>
      </c>
      <c r="AR399" s="136">
        <f>$AU399+$AB$7*SIN(AS399)</f>
        <v>5.1181957418331612</v>
      </c>
      <c r="AS399" s="136">
        <f>$AU399+$AB$7*SIN(AT399)</f>
        <v>5.1228536427229594</v>
      </c>
      <c r="AT399" s="136">
        <f>$AU399+$AB$7*SIN(AU399)</f>
        <v>5.1601720692842044</v>
      </c>
      <c r="AU399" s="136">
        <f>RADIANS($AB$9)+$AB$18*(F399-AB$15)</f>
        <v>5.3932763933549399</v>
      </c>
      <c r="AV399" s="136"/>
      <c r="AW399" s="24">
        <f t="shared" si="225"/>
        <v>48985</v>
      </c>
      <c r="AX399" s="136">
        <f t="shared" si="226"/>
        <v>-2.7810431432549368E-2</v>
      </c>
      <c r="AY399" s="136">
        <f t="shared" si="227"/>
        <v>1.6989314367994585E-3</v>
      </c>
      <c r="AZ399" s="136">
        <f t="shared" si="237"/>
        <v>1.6989314367994585E-3</v>
      </c>
      <c r="BA399" s="136"/>
      <c r="BB399" s="136">
        <f t="shared" si="228"/>
        <v>4.6405205787871789E-4</v>
      </c>
      <c r="BC399" s="24"/>
      <c r="BD399" s="203"/>
      <c r="BE399" s="24">
        <f t="shared" si="229"/>
        <v>-9.4784429404563362E-3</v>
      </c>
      <c r="BF399" s="24">
        <f t="shared" si="230"/>
        <v>1.0320441785064975</v>
      </c>
      <c r="BG399" s="24">
        <f t="shared" si="231"/>
        <v>-0.8857593017809805</v>
      </c>
      <c r="BH399" s="24">
        <f t="shared" si="232"/>
        <v>-0.2982837082776123</v>
      </c>
      <c r="BI399" s="24">
        <f t="shared" si="233"/>
        <v>-1.4637782379859239</v>
      </c>
      <c r="BJ399" s="24">
        <f t="shared" si="234"/>
        <v>-0.89832536627885928</v>
      </c>
      <c r="BK399" s="136">
        <f t="shared" si="242"/>
        <v>5.1175673222714524</v>
      </c>
      <c r="BL399" s="136">
        <f t="shared" si="242"/>
        <v>5.117572080332585</v>
      </c>
      <c r="BM399" s="136">
        <f t="shared" si="242"/>
        <v>5.1176123136692739</v>
      </c>
      <c r="BN399" s="136">
        <f t="shared" si="242"/>
        <v>5.1179523690258009</v>
      </c>
      <c r="BO399" s="136">
        <f t="shared" si="242"/>
        <v>5.1208158611350143</v>
      </c>
      <c r="BP399" s="136">
        <f t="shared" si="242"/>
        <v>5.144217977951425</v>
      </c>
      <c r="BQ399" s="136">
        <f t="shared" si="242"/>
        <v>5.3037284270356322</v>
      </c>
      <c r="BR399" s="136">
        <f t="shared" si="236"/>
        <v>5.9800717952165581</v>
      </c>
      <c r="BS399" s="136"/>
      <c r="BT399" s="24"/>
      <c r="BU399" s="24"/>
      <c r="BV399" s="24"/>
      <c r="BW399" s="24"/>
      <c r="BX399" s="24"/>
      <c r="BY399" s="24"/>
      <c r="BZ399" s="24"/>
      <c r="CA399" s="24"/>
      <c r="CB399" s="24"/>
      <c r="CC399" s="24"/>
      <c r="CD399" s="24"/>
      <c r="CE399" s="24"/>
      <c r="CF399" s="24"/>
      <c r="CG399" s="24"/>
      <c r="CH399" s="24"/>
      <c r="CI399" s="24"/>
      <c r="CK399" s="24"/>
      <c r="CL399" s="24"/>
      <c r="CM399" s="24"/>
      <c r="CN399" s="24"/>
      <c r="CO399" s="24"/>
      <c r="CP399" s="24"/>
      <c r="CQ399" s="24"/>
      <c r="CR399" s="24"/>
      <c r="CS399" s="24"/>
      <c r="CT399" s="24"/>
      <c r="CU399" s="24"/>
      <c r="CV399" s="24"/>
      <c r="CW399" s="24"/>
      <c r="CX399" s="24"/>
      <c r="CY399" s="24"/>
      <c r="CZ399" s="24"/>
    </row>
    <row r="400" spans="1:104" s="129" customFormat="1" ht="12.95" customHeight="1" x14ac:dyDescent="0.2">
      <c r="A400" s="204" t="s">
        <v>1449</v>
      </c>
      <c r="B400" s="205" t="str">
        <f>IF(INT(F400)=F400,"I","II")</f>
        <v>I</v>
      </c>
      <c r="C400" s="204">
        <v>51660.410400000001</v>
      </c>
      <c r="D400" s="204" t="s">
        <v>467</v>
      </c>
      <c r="E400" s="129">
        <f>(C400-C$7)/C$8</f>
        <v>49033.895677153065</v>
      </c>
      <c r="F400" s="129">
        <f>ROUND(2*E400,0)/2</f>
        <v>49034</v>
      </c>
      <c r="G400" s="130">
        <f>C400-(C$7+F400*C$8)</f>
        <v>-2.4760599997534882E-2</v>
      </c>
      <c r="J400" s="130">
        <f>G400</f>
        <v>-2.4760599997534882E-2</v>
      </c>
      <c r="O400" s="199"/>
      <c r="P400" s="199">
        <f>+D$11+D$12*F400+D$13*F400^2</f>
        <v>-1.8330703320093025E-2</v>
      </c>
      <c r="Q400" s="201">
        <f>+C400-15018.5</f>
        <v>36641.910400000001</v>
      </c>
      <c r="S400" s="131">
        <v>1</v>
      </c>
      <c r="T400" s="129" t="s">
        <v>567</v>
      </c>
      <c r="U400" s="202">
        <f>+$C400-15018.5</f>
        <v>36641.910400000001</v>
      </c>
      <c r="Z400" s="24">
        <f>$F400</f>
        <v>49034</v>
      </c>
      <c r="AA400" s="136">
        <f>AB$3+AB$4*Z400+AB$5*Z400^2+AH400</f>
        <v>-2.7822957867136344E-2</v>
      </c>
      <c r="AB400" s="136">
        <f>+$G400-AH400</f>
        <v>-1.5268345450491563E-2</v>
      </c>
      <c r="AC400" s="136">
        <f>IF(S400&gt;0,G400-AA400,-9999)</f>
        <v>3.0623578696014619E-3</v>
      </c>
      <c r="AD400" s="136"/>
      <c r="AE400" s="136">
        <f>+(G400-AA400)^2*$S400</f>
        <v>9.3780357215100046E-6</v>
      </c>
      <c r="AF400" s="24"/>
      <c r="AG400" s="203"/>
      <c r="AH400" s="24">
        <f>$AB$6*($AB$11/AI400*AJ400+$AB$12)</f>
        <v>-9.4922545470433189E-3</v>
      </c>
      <c r="AI400" s="24">
        <f>1+$AB$7*COS(AL400)</f>
        <v>1.0343291028727146</v>
      </c>
      <c r="AJ400" s="24">
        <f>SIN(AL400+RADIANS($AB$9))</f>
        <v>-0.88929021673907072</v>
      </c>
      <c r="AK400" s="24">
        <f>$AB$7*SIN(AL400)</f>
        <v>-0.29802938226952486</v>
      </c>
      <c r="AL400" s="24">
        <f>2*ATAN(AM400)</f>
        <v>-1.4561147698519334</v>
      </c>
      <c r="AM400" s="24">
        <f>SQRT((1+$AB$7)/(1-$AB$7))*TAN(AN400/2)</f>
        <v>-0.89142518467197351</v>
      </c>
      <c r="AN400" s="136">
        <f>$AU400+$AB$7*SIN(AO400)</f>
        <v>5.1246429891589802</v>
      </c>
      <c r="AO400" s="136">
        <f>$AU400+$AB$7*SIN(AP400)</f>
        <v>5.1246439904933014</v>
      </c>
      <c r="AP400" s="136">
        <f>$AU400+$AB$7*SIN(AQ400)</f>
        <v>5.1246523207793757</v>
      </c>
      <c r="AQ400" s="136">
        <f>$AU400+$AB$7*SIN(AR400)</f>
        <v>5.1247216158254432</v>
      </c>
      <c r="AR400" s="136">
        <f>$AU400+$AB$7*SIN(AS400)</f>
        <v>5.125297618133354</v>
      </c>
      <c r="AS400" s="136">
        <f>$AU400+$AB$7*SIN(AT400)</f>
        <v>5.1300565536776856</v>
      </c>
      <c r="AT400" s="136">
        <f>$AU400+$AB$7*SIN(AU400)</f>
        <v>5.1675860441460619</v>
      </c>
      <c r="AU400" s="136">
        <f>RADIANS($AB$9)+$AB$18*(F400-AB$15)</f>
        <v>5.3995088762699828</v>
      </c>
      <c r="AV400" s="136"/>
      <c r="AW400" s="24">
        <f t="shared" si="225"/>
        <v>49034</v>
      </c>
      <c r="AX400" s="136">
        <f t="shared" si="226"/>
        <v>-2.7822958976188222E-2</v>
      </c>
      <c r="AY400" s="136">
        <f t="shared" si="227"/>
        <v>3.0623589786533401E-3</v>
      </c>
      <c r="AZ400" s="136">
        <f t="shared" si="237"/>
        <v>3.0623589786533401E-3</v>
      </c>
      <c r="BA400" s="136"/>
      <c r="BB400" s="136">
        <f t="shared" si="228"/>
        <v>7.7411704619065281E-4</v>
      </c>
      <c r="BC400" s="24"/>
      <c r="BD400" s="203"/>
      <c r="BE400" s="24">
        <f t="shared" si="229"/>
        <v>-9.4922556560951988E-3</v>
      </c>
      <c r="BF400" s="24">
        <f t="shared" si="230"/>
        <v>1.0343292896851535</v>
      </c>
      <c r="BG400" s="24">
        <f t="shared" si="231"/>
        <v>-0.88929050341339455</v>
      </c>
      <c r="BH400" s="24">
        <f t="shared" si="232"/>
        <v>-0.29802936075110587</v>
      </c>
      <c r="BI400" s="24">
        <f t="shared" si="233"/>
        <v>-1.4561141430263362</v>
      </c>
      <c r="BJ400" s="24">
        <f t="shared" si="234"/>
        <v>-0.89142462220934315</v>
      </c>
      <c r="BK400" s="136">
        <f t="shared" si="242"/>
        <v>5.1246435672665225</v>
      </c>
      <c r="BL400" s="136">
        <f t="shared" si="242"/>
        <v>5.1246487998966037</v>
      </c>
      <c r="BM400" s="136">
        <f t="shared" si="242"/>
        <v>5.1246923288870141</v>
      </c>
      <c r="BN400" s="136">
        <f t="shared" si="242"/>
        <v>5.125054268313435</v>
      </c>
      <c r="BO400" s="136">
        <f t="shared" si="242"/>
        <v>5.1280522559528281</v>
      </c>
      <c r="BP400" s="136">
        <f t="shared" si="242"/>
        <v>5.1521453666926265</v>
      </c>
      <c r="BQ400" s="136">
        <f t="shared" si="242"/>
        <v>5.3137876989209971</v>
      </c>
      <c r="BR400" s="136">
        <f t="shared" si="236"/>
        <v>5.9934096342921759</v>
      </c>
      <c r="BS400" s="136"/>
      <c r="BT400" s="24"/>
      <c r="BU400" s="24"/>
      <c r="BV400" s="24"/>
      <c r="BW400" s="24"/>
      <c r="BX400" s="24"/>
      <c r="BY400" s="24"/>
      <c r="BZ400" s="24"/>
      <c r="CA400" s="24"/>
      <c r="CB400" s="24"/>
      <c r="CC400" s="24"/>
      <c r="CD400" s="24"/>
      <c r="CE400" s="24"/>
      <c r="CF400" s="24"/>
      <c r="CG400" s="24"/>
      <c r="CH400" s="24"/>
      <c r="CI400" s="24"/>
      <c r="CK400" s="24"/>
      <c r="CL400" s="24"/>
      <c r="CM400" s="24"/>
      <c r="CN400" s="24"/>
      <c r="CO400" s="24"/>
      <c r="CP400" s="24"/>
      <c r="CQ400" s="24"/>
      <c r="CR400" s="24"/>
      <c r="CS400" s="24"/>
      <c r="CT400" s="24"/>
      <c r="CU400" s="24"/>
      <c r="CV400" s="24"/>
      <c r="CW400" s="24"/>
      <c r="CX400" s="24"/>
      <c r="CY400" s="24"/>
      <c r="CZ400" s="24"/>
    </row>
    <row r="401" spans="1:104" s="129" customFormat="1" ht="12.95" customHeight="1" x14ac:dyDescent="0.2">
      <c r="A401" s="204" t="s">
        <v>1455</v>
      </c>
      <c r="B401" s="205" t="str">
        <f>IF(INT(F401)=F401,"I","II")</f>
        <v>I</v>
      </c>
      <c r="C401" s="204">
        <v>51967.535000000003</v>
      </c>
      <c r="D401" s="204" t="s">
        <v>467</v>
      </c>
      <c r="E401" s="129">
        <f>(C401-C$7)/C$8</f>
        <v>50327.891486644621</v>
      </c>
      <c r="F401" s="129">
        <f>ROUND(2*E401,0)/2</f>
        <v>50328</v>
      </c>
      <c r="G401" s="130">
        <f>C401-(C$7+F401*C$8)</f>
        <v>-2.5755199996638112E-2</v>
      </c>
      <c r="J401" s="130">
        <f>G401</f>
        <v>-2.5755199996638112E-2</v>
      </c>
      <c r="P401" s="199">
        <f>+D$11+D$12*F401+D$13*F401^2</f>
        <v>-1.8275910184093025E-2</v>
      </c>
      <c r="Q401" s="201">
        <f>+C401-15018.5</f>
        <v>36949.035000000003</v>
      </c>
      <c r="S401" s="131">
        <v>1</v>
      </c>
      <c r="T401" s="129" t="s">
        <v>567</v>
      </c>
      <c r="U401" s="202">
        <f>+$C401-15018.5</f>
        <v>36949.035000000003</v>
      </c>
      <c r="Z401" s="24">
        <f>$F401</f>
        <v>50328</v>
      </c>
      <c r="AA401" s="136">
        <f>AB$3+AB$4*Z401+AB$5*Z401^2+AH401</f>
        <v>-2.795986585952559E-2</v>
      </c>
      <c r="AB401" s="136">
        <f>+$G401-AH401</f>
        <v>-1.6071244321205547E-2</v>
      </c>
      <c r="AC401" s="136">
        <f>IF(S401&gt;0,G401-AA401,-9999)</f>
        <v>2.2046658628874782E-3</v>
      </c>
      <c r="AD401" s="136"/>
      <c r="AE401" s="136">
        <f>+(G401-AA401)^2*$S401</f>
        <v>4.8605515669813888E-6</v>
      </c>
      <c r="AF401" s="24"/>
      <c r="AG401" s="203"/>
      <c r="AH401" s="24">
        <f>$AB$6*($AB$11/AI401*AJ401+$AB$12)</f>
        <v>-9.6839556754325668E-3</v>
      </c>
      <c r="AI401" s="24">
        <f>1+$AB$7*COS(AL401)</f>
        <v>1.0972003096149909</v>
      </c>
      <c r="AJ401" s="24">
        <f>SIN(AL401+RADIANS($AB$9))</f>
        <v>-0.96645898861713608</v>
      </c>
      <c r="AK401" s="24">
        <f>$AB$7*SIN(AL401)</f>
        <v>-0.28381701818381133</v>
      </c>
      <c r="AL401" s="24">
        <f>2*ATAN(AM401)</f>
        <v>-1.2408407180696874</v>
      </c>
      <c r="AM401" s="24">
        <f>SQRT((1+$AB$7)/(1-$AB$7))*TAN(AN401/2)</f>
        <v>-0.7145437989686293</v>
      </c>
      <c r="AN401" s="136">
        <f>$AU401+$AB$7*SIN(AO401)</f>
        <v>5.3173392342840726</v>
      </c>
      <c r="AO401" s="136">
        <f>$AU401+$AB$7*SIN(AP401)</f>
        <v>5.3173453810208882</v>
      </c>
      <c r="AP401" s="136">
        <f>$AU401+$AB$7*SIN(AQ401)</f>
        <v>5.317381406420151</v>
      </c>
      <c r="AQ401" s="136">
        <f>$AU401+$AB$7*SIN(AR401)</f>
        <v>5.3175925098988133</v>
      </c>
      <c r="AR401" s="136">
        <f>$AU401+$AB$7*SIN(AS401)</f>
        <v>5.3188282527528212</v>
      </c>
      <c r="AS401" s="136">
        <f>$AU401+$AB$7*SIN(AT401)</f>
        <v>5.3260183095522429</v>
      </c>
      <c r="AT401" s="136">
        <f>$AU401+$AB$7*SIN(AU401)</f>
        <v>5.366487676307095</v>
      </c>
      <c r="AU401" s="136">
        <f>RADIANS($AB$9)+$AB$18*(F401-AB$15)</f>
        <v>5.5640973026386638</v>
      </c>
      <c r="AV401" s="136"/>
      <c r="AW401" s="24">
        <f t="shared" si="225"/>
        <v>50328</v>
      </c>
      <c r="AX401" s="136">
        <f t="shared" si="226"/>
        <v>-2.7959866303090108E-2</v>
      </c>
      <c r="AY401" s="136">
        <f t="shared" si="227"/>
        <v>2.2046663064519967E-3</v>
      </c>
      <c r="AZ401" s="136">
        <f t="shared" si="237"/>
        <v>2.2046663064519967E-3</v>
      </c>
      <c r="BA401" s="136"/>
      <c r="BB401" s="136">
        <f t="shared" si="228"/>
        <v>7.8175412368667371E-4</v>
      </c>
      <c r="BC401" s="24"/>
      <c r="BD401" s="203"/>
      <c r="BE401" s="24">
        <f t="shared" si="229"/>
        <v>-9.6839561189970853E-3</v>
      </c>
      <c r="BF401" s="24">
        <f t="shared" si="230"/>
        <v>1.0972025352972927</v>
      </c>
      <c r="BG401" s="24">
        <f t="shared" si="231"/>
        <v>-0.96646100257063228</v>
      </c>
      <c r="BH401" s="24">
        <f t="shared" si="232"/>
        <v>-0.28381625593291615</v>
      </c>
      <c r="BI401" s="24">
        <f t="shared" si="233"/>
        <v>-1.2408328760970504</v>
      </c>
      <c r="BJ401" s="24">
        <f t="shared" si="234"/>
        <v>-0.71453787604978236</v>
      </c>
      <c r="BK401" s="136">
        <f t="shared" ref="BK401:BQ410" si="243">$AU401+$AB$7*SIN(BL401)</f>
        <v>5.3173460523258305</v>
      </c>
      <c r="BL401" s="136">
        <f t="shared" si="243"/>
        <v>5.3173853407564522</v>
      </c>
      <c r="BM401" s="136">
        <f t="shared" si="243"/>
        <v>5.3176155606223103</v>
      </c>
      <c r="BN401" s="136">
        <f t="shared" si="243"/>
        <v>5.3189630521468096</v>
      </c>
      <c r="BO401" s="136">
        <f t="shared" si="243"/>
        <v>5.3267981858048392</v>
      </c>
      <c r="BP401" s="136">
        <f t="shared" si="243"/>
        <v>5.3707483661352748</v>
      </c>
      <c r="BQ401" s="136">
        <f t="shared" si="243"/>
        <v>5.5828207737009974</v>
      </c>
      <c r="BR401" s="136">
        <f t="shared" si="236"/>
        <v>6.3456374662074575</v>
      </c>
      <c r="BS401" s="136"/>
      <c r="BT401" s="24"/>
      <c r="BU401" s="24"/>
      <c r="BV401" s="24"/>
      <c r="BW401" s="24"/>
      <c r="BX401" s="24"/>
      <c r="BY401" s="24"/>
      <c r="BZ401" s="24"/>
      <c r="CA401" s="24"/>
      <c r="CB401" s="24"/>
      <c r="CC401" s="24"/>
      <c r="CD401" s="24"/>
      <c r="CE401" s="24"/>
      <c r="CF401" s="24"/>
      <c r="CG401" s="24"/>
      <c r="CH401" s="24"/>
      <c r="CI401" s="24"/>
      <c r="CK401" s="24"/>
      <c r="CL401" s="24"/>
      <c r="CM401" s="24"/>
      <c r="CN401" s="24"/>
      <c r="CO401" s="24"/>
      <c r="CP401" s="24"/>
      <c r="CQ401" s="24"/>
      <c r="CR401" s="24"/>
      <c r="CS401" s="24"/>
      <c r="CT401" s="24"/>
      <c r="CU401" s="24"/>
      <c r="CV401" s="24"/>
      <c r="CW401" s="24"/>
      <c r="CX401" s="24"/>
      <c r="CY401" s="24"/>
      <c r="CZ401" s="24"/>
    </row>
    <row r="402" spans="1:104" s="129" customFormat="1" ht="12.95" customHeight="1" x14ac:dyDescent="0.2">
      <c r="A402" s="63" t="s">
        <v>675</v>
      </c>
      <c r="B402" s="64" t="s">
        <v>644</v>
      </c>
      <c r="C402" s="63">
        <v>51968.48214</v>
      </c>
      <c r="D402" s="63">
        <v>1.1000000000000001E-3</v>
      </c>
      <c r="E402" s="129">
        <f>(C402-C$7)/C$8</f>
        <v>50331.882033774345</v>
      </c>
      <c r="F402" s="129">
        <f>ROUND(2*E402,0)/2</f>
        <v>50332</v>
      </c>
      <c r="G402" s="130">
        <f>C402-(C$7+F402*C$8)</f>
        <v>-2.7998799996566959E-2</v>
      </c>
      <c r="K402" s="129">
        <f>G402</f>
        <v>-2.7998799996566959E-2</v>
      </c>
      <c r="M402" s="130"/>
      <c r="O402" s="199">
        <f ca="1">+C$11+C$12*F402</f>
        <v>-3.9422194446582362E-2</v>
      </c>
      <c r="P402" s="199">
        <f>+D$11+D$12*F402+D$13*F402^2</f>
        <v>-1.8275678504093024E-2</v>
      </c>
      <c r="Q402" s="201">
        <f>+C402-15018.5</f>
        <v>36949.98214</v>
      </c>
      <c r="S402" s="131">
        <v>0.8</v>
      </c>
      <c r="T402" s="129" t="s">
        <v>567</v>
      </c>
      <c r="U402" s="202">
        <f>+$C402-15018.5</f>
        <v>36949.98214</v>
      </c>
      <c r="Z402" s="24">
        <f>$F402</f>
        <v>50332</v>
      </c>
      <c r="AA402" s="136">
        <f>AB$3+AB$4*Z402+AB$5*Z402^2+AH402</f>
        <v>-2.7959672290044105E-2</v>
      </c>
      <c r="AB402" s="136">
        <f>+$G402-AH402</f>
        <v>-1.8314806210615878E-2</v>
      </c>
      <c r="AC402" s="136">
        <f>IF(S402&gt;0,G402-AA402,-9999)</f>
        <v>-3.9127706522854022E-5</v>
      </c>
      <c r="AD402" s="136"/>
      <c r="AE402" s="136">
        <f>+(G402-AA402)^2*$S402</f>
        <v>1.2247819341908747E-9</v>
      </c>
      <c r="AF402" s="24"/>
      <c r="AG402" s="203"/>
      <c r="AH402" s="24">
        <f>$AB$6*($AB$11/AI402*AJ402+$AB$12)</f>
        <v>-9.6839937859510804E-3</v>
      </c>
      <c r="AI402" s="24">
        <f>1+$AB$7*COS(AL402)</f>
        <v>1.0974005744523614</v>
      </c>
      <c r="AJ402" s="24">
        <f>SIN(AL402+RADIANS($AB$9))</f>
        <v>-0.96663998597106193</v>
      </c>
      <c r="AK402" s="24">
        <f>$AB$7*SIN(AL402)</f>
        <v>-0.28374835346896732</v>
      </c>
      <c r="AL402" s="24">
        <f>2*ATAN(AM402)</f>
        <v>-1.2401350202274244</v>
      </c>
      <c r="AM402" s="24">
        <f>SQRT((1+$AB$7)/(1-$AB$7))*TAN(AN402/2)</f>
        <v>-0.71401092929970544</v>
      </c>
      <c r="AN402" s="136">
        <f>$AU402+$AB$7*SIN(AO402)</f>
        <v>5.3179527333857717</v>
      </c>
      <c r="AO402" s="136">
        <f>$AU402+$AB$7*SIN(AP402)</f>
        <v>5.3179589073439875</v>
      </c>
      <c r="AP402" s="136">
        <f>$AU402+$AB$7*SIN(AQ402)</f>
        <v>5.3179950602106763</v>
      </c>
      <c r="AQ402" s="136">
        <f>$AU402+$AB$7*SIN(AR402)</f>
        <v>5.3182067227893102</v>
      </c>
      <c r="AR402" s="136">
        <f>$AU402+$AB$7*SIN(AS402)</f>
        <v>5.3194446391307038</v>
      </c>
      <c r="AS402" s="136">
        <f>$AU402+$AB$7*SIN(AT402)</f>
        <v>5.3266409652254421</v>
      </c>
      <c r="AT402" s="136">
        <f>$AU402+$AB$7*SIN(AU402)</f>
        <v>5.3671113175204033</v>
      </c>
      <c r="AU402" s="136">
        <f>RADIANS($AB$9)+$AB$18*(F402-AB$15)</f>
        <v>5.5646060767541776</v>
      </c>
      <c r="AV402" s="136"/>
      <c r="AW402" s="24">
        <f t="shared" si="225"/>
        <v>50332</v>
      </c>
      <c r="AX402" s="136">
        <f t="shared" si="226"/>
        <v>-2.7959672695602754E-2</v>
      </c>
      <c r="AY402" s="136">
        <f t="shared" si="227"/>
        <v>-3.9127300964204859E-5</v>
      </c>
      <c r="AZ402" s="136">
        <f t="shared" si="237"/>
        <v>-3.9127300964204859E-5</v>
      </c>
      <c r="BA402" s="136"/>
      <c r="BB402" s="136">
        <f t="shared" si="228"/>
        <v>6.2539463779618743E-4</v>
      </c>
      <c r="BC402" s="24"/>
      <c r="BD402" s="203"/>
      <c r="BE402" s="24">
        <f t="shared" si="229"/>
        <v>-9.6839941915097313E-3</v>
      </c>
      <c r="BF402" s="24">
        <f t="shared" si="230"/>
        <v>1.0974028138190377</v>
      </c>
      <c r="BG402" s="24">
        <f t="shared" si="231"/>
        <v>-0.9666420074141876</v>
      </c>
      <c r="BH402" s="24">
        <f t="shared" si="232"/>
        <v>-0.28374758476528728</v>
      </c>
      <c r="BI402" s="24">
        <f t="shared" si="233"/>
        <v>-1.2401271281297881</v>
      </c>
      <c r="BJ402" s="24">
        <f t="shared" si="234"/>
        <v>-0.71400497152618358</v>
      </c>
      <c r="BK402" s="136">
        <f t="shared" si="243"/>
        <v>5.3179595937554582</v>
      </c>
      <c r="BL402" s="136">
        <f t="shared" si="243"/>
        <v>5.3179990795159027</v>
      </c>
      <c r="BM402" s="136">
        <f t="shared" si="243"/>
        <v>5.3182302504417827</v>
      </c>
      <c r="BN402" s="136">
        <f t="shared" si="243"/>
        <v>5.3195821052020413</v>
      </c>
      <c r="BO402" s="136">
        <f t="shared" si="243"/>
        <v>5.3274355594251261</v>
      </c>
      <c r="BP402" s="136">
        <f t="shared" si="243"/>
        <v>5.371448688304894</v>
      </c>
      <c r="BQ402" s="136">
        <f t="shared" si="243"/>
        <v>5.5836555408234814</v>
      </c>
      <c r="BR402" s="136">
        <f t="shared" si="236"/>
        <v>6.346726269397303</v>
      </c>
      <c r="BS402" s="136"/>
      <c r="BT402" s="24"/>
      <c r="BU402" s="24"/>
      <c r="BV402" s="24"/>
      <c r="BW402" s="24"/>
      <c r="BX402" s="24"/>
      <c r="BY402" s="24"/>
      <c r="BZ402" s="24"/>
      <c r="CA402" s="24"/>
      <c r="CB402" s="24"/>
      <c r="CC402" s="24"/>
      <c r="CD402" s="24"/>
      <c r="CE402" s="24"/>
      <c r="CF402" s="24"/>
      <c r="CG402" s="24"/>
      <c r="CH402" s="24"/>
      <c r="CI402" s="24"/>
      <c r="CK402" s="24"/>
      <c r="CL402" s="24"/>
      <c r="CM402" s="24"/>
      <c r="CN402" s="24"/>
      <c r="CO402" s="24"/>
      <c r="CP402" s="24"/>
      <c r="CQ402" s="24"/>
      <c r="CR402" s="24"/>
      <c r="CS402" s="24"/>
      <c r="CT402" s="24"/>
      <c r="CU402" s="24"/>
      <c r="CV402" s="24"/>
      <c r="CW402" s="24"/>
      <c r="CX402" s="24"/>
      <c r="CY402" s="24"/>
      <c r="CZ402" s="24"/>
    </row>
    <row r="403" spans="1:104" s="129" customFormat="1" ht="12.95" customHeight="1" x14ac:dyDescent="0.2">
      <c r="A403" s="63" t="s">
        <v>675</v>
      </c>
      <c r="B403" s="64" t="s">
        <v>646</v>
      </c>
      <c r="C403" s="63">
        <v>51968.600769999997</v>
      </c>
      <c r="D403" s="63">
        <v>1.8E-3</v>
      </c>
      <c r="E403" s="129">
        <f>(C403-C$7)/C$8</f>
        <v>50332.381852814819</v>
      </c>
      <c r="F403" s="129">
        <f>ROUND(2*E403,0)/2</f>
        <v>50332.5</v>
      </c>
      <c r="G403" s="130">
        <f>C403-(C$7+F403*C$8)</f>
        <v>-2.8041749996191356E-2</v>
      </c>
      <c r="K403" s="129">
        <f>G403</f>
        <v>-2.8041749996191356E-2</v>
      </c>
      <c r="M403" s="130"/>
      <c r="O403" s="129">
        <f ca="1">+C$11+C$12*F403</f>
        <v>-3.942123378583591E-2</v>
      </c>
      <c r="P403" s="199">
        <f>+D$11+D$12*F403+D$13*F403^2</f>
        <v>-1.8275649517093026E-2</v>
      </c>
      <c r="Q403" s="201">
        <f>+C403-15018.5</f>
        <v>36950.100769999997</v>
      </c>
      <c r="S403" s="131">
        <v>0.8</v>
      </c>
      <c r="T403" s="129" t="s">
        <v>567</v>
      </c>
      <c r="U403" s="202">
        <f>+$C403-15018.5</f>
        <v>36950.100769999997</v>
      </c>
      <c r="Z403" s="24">
        <f>$F403</f>
        <v>50332.5</v>
      </c>
      <c r="AA403" s="136">
        <f>AB$3+AB$4*Z403+AB$5*Z403^2+AH403</f>
        <v>-2.7959647811039039E-2</v>
      </c>
      <c r="AB403" s="136">
        <f>+$G403-AH403</f>
        <v>-1.8357751702245344E-2</v>
      </c>
      <c r="AC403" s="136">
        <f>IF(S403&gt;0,G403-AA403,-9999)</f>
        <v>-8.2102185152317653E-5</v>
      </c>
      <c r="AD403" s="136"/>
      <c r="AE403" s="136">
        <f>+(G403-AA403)^2*$S403</f>
        <v>5.3926150454283593E-9</v>
      </c>
      <c r="AF403" s="24"/>
      <c r="AG403" s="203"/>
      <c r="AH403" s="24">
        <f>$AB$6*($AB$11/AI403*AJ403+$AB$12)</f>
        <v>-9.6839982939460126E-3</v>
      </c>
      <c r="AI403" s="24">
        <f>1+$AB$7*COS(AL403)</f>
        <v>1.0974256092884302</v>
      </c>
      <c r="AJ403" s="24">
        <f>SIN(AL403+RADIANS($AB$9))</f>
        <v>-0.96666258143242834</v>
      </c>
      <c r="AK403" s="24">
        <f>$AB$7*SIN(AL403)</f>
        <v>-0.28373975867822632</v>
      </c>
      <c r="AL403" s="24">
        <f>2*ATAN(AM403)</f>
        <v>-1.2400467898820942</v>
      </c>
      <c r="AM403" s="24">
        <f>SQRT((1+$AB$7)/(1-$AB$7))*TAN(AN403/2)</f>
        <v>-0.7139443257978455</v>
      </c>
      <c r="AN403" s="136">
        <f>$AU403+$AB$7*SIN(AO403)</f>
        <v>5.3180294286482823</v>
      </c>
      <c r="AO403" s="136">
        <f>$AU403+$AB$7*SIN(AP403)</f>
        <v>5.318035606014913</v>
      </c>
      <c r="AP403" s="136">
        <f>$AU403+$AB$7*SIN(AQ403)</f>
        <v>5.3180717748332924</v>
      </c>
      <c r="AQ403" s="136">
        <f>$AU403+$AB$7*SIN(AR403)</f>
        <v>5.3182835073398147</v>
      </c>
      <c r="AR403" s="136">
        <f>$AU403+$AB$7*SIN(AS403)</f>
        <v>5.319521695350975</v>
      </c>
      <c r="AS403" s="136">
        <f>$AU403+$AB$7*SIN(AT403)</f>
        <v>5.3267188043498459</v>
      </c>
      <c r="AT403" s="136">
        <f>$AU403+$AB$7*SIN(AU403)</f>
        <v>5.3671892762671742</v>
      </c>
      <c r="AU403" s="136">
        <f>RADIANS($AB$9)+$AB$18*(F403-AB$15)</f>
        <v>5.5646696735186172</v>
      </c>
      <c r="AV403" s="136"/>
      <c r="AW403" s="24">
        <f t="shared" si="225"/>
        <v>50332.5</v>
      </c>
      <c r="AX403" s="136">
        <f t="shared" si="226"/>
        <v>-2.7959648211811919E-2</v>
      </c>
      <c r="AY403" s="136">
        <f t="shared" si="227"/>
        <v>-8.2101784379437492E-5</v>
      </c>
      <c r="AZ403" s="136">
        <f t="shared" si="237"/>
        <v>-8.2101784379437492E-5</v>
      </c>
      <c r="BA403" s="136"/>
      <c r="BB403" s="136">
        <f t="shared" si="228"/>
        <v>6.2539354250262195E-4</v>
      </c>
      <c r="BC403" s="24"/>
      <c r="BD403" s="203"/>
      <c r="BE403" s="24">
        <f t="shared" si="229"/>
        <v>-9.6839986947188945E-3</v>
      </c>
      <c r="BF403" s="24">
        <f t="shared" si="230"/>
        <v>1.0974278503702755</v>
      </c>
      <c r="BG403" s="24">
        <f t="shared" si="231"/>
        <v>-0.96666460381143138</v>
      </c>
      <c r="BH403" s="24">
        <f t="shared" si="232"/>
        <v>-0.28373898916473783</v>
      </c>
      <c r="BI403" s="24">
        <f t="shared" si="233"/>
        <v>-1.2400388915005121</v>
      </c>
      <c r="BJ403" s="24">
        <f t="shared" si="234"/>
        <v>-0.71393836365615548</v>
      </c>
      <c r="BK403" s="136">
        <f t="shared" si="243"/>
        <v>5.3180362943237887</v>
      </c>
      <c r="BL403" s="136">
        <f t="shared" si="243"/>
        <v>5.3180758048023167</v>
      </c>
      <c r="BM403" s="136">
        <f t="shared" si="243"/>
        <v>5.3183070947990831</v>
      </c>
      <c r="BN403" s="136">
        <f t="shared" si="243"/>
        <v>5.3196594955394572</v>
      </c>
      <c r="BO403" s="136">
        <f t="shared" si="243"/>
        <v>5.3275152409804551</v>
      </c>
      <c r="BP403" s="136">
        <f t="shared" si="243"/>
        <v>5.3715362376801332</v>
      </c>
      <c r="BQ403" s="136">
        <f t="shared" si="243"/>
        <v>5.5837598851338512</v>
      </c>
      <c r="BR403" s="136">
        <f t="shared" si="236"/>
        <v>6.3468623697960345</v>
      </c>
      <c r="BS403" s="136"/>
      <c r="BT403" s="24"/>
      <c r="BU403" s="24"/>
      <c r="BV403" s="24"/>
      <c r="BW403" s="24"/>
      <c r="BX403" s="24"/>
      <c r="BY403" s="24"/>
      <c r="BZ403" s="24"/>
      <c r="CA403" s="24"/>
      <c r="CB403" s="24"/>
      <c r="CC403" s="24"/>
      <c r="CD403" s="24"/>
      <c r="CE403" s="24"/>
      <c r="CF403" s="24"/>
      <c r="CG403" s="24"/>
      <c r="CH403" s="24"/>
      <c r="CI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</row>
    <row r="404" spans="1:104" s="129" customFormat="1" ht="12.95" customHeight="1" x14ac:dyDescent="0.2">
      <c r="A404" s="215" t="s">
        <v>645</v>
      </c>
      <c r="B404" s="89" t="s">
        <v>646</v>
      </c>
      <c r="C404" s="90">
        <v>51985.451200000003</v>
      </c>
      <c r="D404" s="90">
        <v>1.5E-3</v>
      </c>
      <c r="E404" s="129">
        <f>(C404-C$7)/C$8</f>
        <v>50403.377096465563</v>
      </c>
      <c r="F404" s="129">
        <f>ROUND(2*E404,0)/2</f>
        <v>50403.5</v>
      </c>
      <c r="G404" s="130">
        <f>C404-(C$7+F404*C$8)</f>
        <v>-2.9170649992011022E-2</v>
      </c>
      <c r="K404" s="129">
        <f>G404</f>
        <v>-2.9170649992011022E-2</v>
      </c>
      <c r="O404" s="199">
        <f ca="1">+C$11+C$12*F404</f>
        <v>-3.9284819959839304E-2</v>
      </c>
      <c r="P404" s="199">
        <f>+D$11+D$12*F404+D$13*F404^2</f>
        <v>-1.8271472445093029E-2</v>
      </c>
      <c r="Q404" s="201">
        <f>+C404-15018.5</f>
        <v>36966.951200000003</v>
      </c>
      <c r="S404" s="131">
        <v>0.8</v>
      </c>
      <c r="T404" s="129" t="s">
        <v>567</v>
      </c>
      <c r="U404" s="202">
        <f>+$C404-15018.5</f>
        <v>36966.951200000003</v>
      </c>
      <c r="Z404" s="24">
        <f>$F404</f>
        <v>50403.5</v>
      </c>
      <c r="AA404" s="136">
        <f>AB$3+AB$4*Z404+AB$5*Z404^2+AH404</f>
        <v>-2.7955531685209041E-2</v>
      </c>
      <c r="AB404" s="136">
        <f>+$G404-AH404</f>
        <v>-1.948659075189501E-2</v>
      </c>
      <c r="AC404" s="136">
        <f>IF(S404&gt;0,G404-AA404,-9999)</f>
        <v>-1.2151183068019808E-3</v>
      </c>
      <c r="AD404" s="136"/>
      <c r="AE404" s="136">
        <f>+(G404-AA404)^2*$S404</f>
        <v>1.1812099996202502E-6</v>
      </c>
      <c r="AF404" s="24"/>
      <c r="AG404" s="203"/>
      <c r="AH404" s="24">
        <f>$AB$6*($AB$11/AI404*AJ404+$AB$12)</f>
        <v>-9.6840592401160122E-3</v>
      </c>
      <c r="AI404" s="24">
        <f>1+$AB$7*COS(AL404)</f>
        <v>1.1009843309119816</v>
      </c>
      <c r="AJ404" s="24">
        <f>SIN(AL404+RADIANS($AB$9))</f>
        <v>-0.96980463962963115</v>
      </c>
      <c r="AK404" s="24">
        <f>$AB$7*SIN(AL404)</f>
        <v>-0.28249276966014436</v>
      </c>
      <c r="AL404" s="24">
        <f>2*ATAN(AM404)</f>
        <v>-1.2274771313410626</v>
      </c>
      <c r="AM404" s="24">
        <f>SQRT((1+$AB$7)/(1-$AB$7))*TAN(AN404/2)</f>
        <v>-0.70449827557514488</v>
      </c>
      <c r="AN404" s="136">
        <f>$AU404+$AB$7*SIN(AO404)</f>
        <v>5.3289379366899237</v>
      </c>
      <c r="AO404" s="136">
        <f>$AU404+$AB$7*SIN(AP404)</f>
        <v>5.3289446110600469</v>
      </c>
      <c r="AP404" s="136">
        <f>$AU404+$AB$7*SIN(AQ404)</f>
        <v>5.3289830859874492</v>
      </c>
      <c r="AQ404" s="136">
        <f>$AU404+$AB$7*SIN(AR404)</f>
        <v>5.3292048370019121</v>
      </c>
      <c r="AR404" s="136">
        <f>$AU404+$AB$7*SIN(AS404)</f>
        <v>5.3304815545856146</v>
      </c>
      <c r="AS404" s="136">
        <f>$AU404+$AB$7*SIN(AT404)</f>
        <v>5.3377880991628377</v>
      </c>
      <c r="AT404" s="136">
        <f>$AU404+$AB$7*SIN(AU404)</f>
        <v>5.378267499928592</v>
      </c>
      <c r="AU404" s="136">
        <f>RADIANS($AB$9)+$AB$18*(F404-AB$15)</f>
        <v>5.573700414068985</v>
      </c>
      <c r="AV404" s="136"/>
      <c r="AW404" s="24">
        <f t="shared" si="225"/>
        <v>50403.5</v>
      </c>
      <c r="AX404" s="136">
        <f t="shared" si="226"/>
        <v>-2.7955531323439572E-2</v>
      </c>
      <c r="AY404" s="136">
        <f t="shared" si="227"/>
        <v>-1.2151186685714493E-3</v>
      </c>
      <c r="AZ404" s="136">
        <f t="shared" si="237"/>
        <v>-1.2151186685714493E-3</v>
      </c>
      <c r="BA404" s="136"/>
      <c r="BB404" s="136">
        <f t="shared" si="228"/>
        <v>6.2520938526064895E-4</v>
      </c>
      <c r="BC404" s="24"/>
      <c r="BD404" s="203"/>
      <c r="BE404" s="24">
        <f t="shared" si="229"/>
        <v>-9.6840588783465419E-3</v>
      </c>
      <c r="BF404" s="24">
        <f t="shared" si="230"/>
        <v>1.1009868261737492</v>
      </c>
      <c r="BG404" s="24">
        <f t="shared" si="231"/>
        <v>-0.96980679381722645</v>
      </c>
      <c r="BH404" s="24">
        <f t="shared" si="232"/>
        <v>-0.28249187765200073</v>
      </c>
      <c r="BI404" s="24">
        <f t="shared" si="233"/>
        <v>-1.2274682983160259</v>
      </c>
      <c r="BJ404" s="24">
        <f t="shared" si="234"/>
        <v>-0.70449166708932198</v>
      </c>
      <c r="BK404" s="136">
        <f t="shared" si="243"/>
        <v>5.328945589986219</v>
      </c>
      <c r="BL404" s="136">
        <f t="shared" si="243"/>
        <v>5.3289887289081266</v>
      </c>
      <c r="BM404" s="136">
        <f t="shared" si="243"/>
        <v>5.3292373542571569</v>
      </c>
      <c r="BN404" s="136">
        <f t="shared" si="243"/>
        <v>5.330668577920135</v>
      </c>
      <c r="BO404" s="136">
        <f t="shared" si="243"/>
        <v>5.3388522091548403</v>
      </c>
      <c r="BP404" s="136">
        <f t="shared" si="243"/>
        <v>5.3839885556608182</v>
      </c>
      <c r="BQ404" s="136">
        <f t="shared" si="243"/>
        <v>5.5985728269077359</v>
      </c>
      <c r="BR404" s="136">
        <f t="shared" si="236"/>
        <v>6.3661886264158065</v>
      </c>
      <c r="BS404" s="136"/>
      <c r="BT404" s="24"/>
      <c r="BU404" s="24"/>
      <c r="BV404" s="24"/>
      <c r="BW404" s="24"/>
      <c r="BX404" s="24"/>
      <c r="BY404" s="24"/>
      <c r="BZ404" s="24"/>
      <c r="CA404" s="24"/>
      <c r="CB404" s="24"/>
      <c r="CC404" s="24"/>
      <c r="CD404" s="24"/>
      <c r="CE404" s="24"/>
      <c r="CF404" s="24"/>
      <c r="CG404" s="24"/>
      <c r="CH404" s="24"/>
      <c r="CI404" s="24"/>
      <c r="CK404" s="24"/>
      <c r="CL404" s="24"/>
      <c r="CM404" s="24"/>
      <c r="CN404" s="24"/>
      <c r="CO404" s="24"/>
      <c r="CP404" s="24"/>
      <c r="CQ404" s="24"/>
      <c r="CR404" s="24"/>
      <c r="CS404" s="24"/>
      <c r="CT404" s="24"/>
      <c r="CU404" s="24"/>
      <c r="CV404" s="24"/>
      <c r="CW404" s="24"/>
      <c r="CX404" s="24"/>
      <c r="CY404" s="24"/>
      <c r="CZ404" s="24"/>
    </row>
    <row r="405" spans="1:104" s="129" customFormat="1" ht="12.95" customHeight="1" x14ac:dyDescent="0.2">
      <c r="A405" s="204" t="s">
        <v>1429</v>
      </c>
      <c r="B405" s="205" t="str">
        <f>IF(INT(F405)=F405,"I","II")</f>
        <v>II</v>
      </c>
      <c r="C405" s="204">
        <v>51986.638099999996</v>
      </c>
      <c r="D405" s="204" t="s">
        <v>466</v>
      </c>
      <c r="E405" s="129">
        <f>(C405-C$7)/C$8</f>
        <v>50408.377814826374</v>
      </c>
      <c r="F405" s="129">
        <f>ROUND(2*E405,0)/2</f>
        <v>50408.5</v>
      </c>
      <c r="G405" s="130">
        <f>C405-(C$7+F405*C$8)</f>
        <v>-2.9000149996136315E-2</v>
      </c>
      <c r="K405" s="130">
        <f>G405</f>
        <v>-2.9000149996136315E-2</v>
      </c>
      <c r="P405" s="199">
        <f>+D$11+D$12*F405+D$13*F405^2</f>
        <v>-1.8271173725093029E-2</v>
      </c>
      <c r="Q405" s="201">
        <f>+C405-15018.5</f>
        <v>36968.138099999996</v>
      </c>
      <c r="S405" s="131">
        <v>1</v>
      </c>
      <c r="T405" s="129" t="s">
        <v>567</v>
      </c>
      <c r="U405" s="202">
        <f>+$C405-15018.5</f>
        <v>36968.138099999996</v>
      </c>
      <c r="Z405" s="24">
        <f>$F405</f>
        <v>50408.5</v>
      </c>
      <c r="AA405" s="136">
        <f>AB$3+AB$4*Z405+AB$5*Z405^2+AH405</f>
        <v>-2.7955193750526769E-2</v>
      </c>
      <c r="AB405" s="136">
        <f>+$G405-AH405</f>
        <v>-1.9316129970702575E-2</v>
      </c>
      <c r="AC405" s="136">
        <f>IF(S405&gt;0,G405-AA405,-9999)</f>
        <v>-1.0449562456095463E-3</v>
      </c>
      <c r="AD405" s="136"/>
      <c r="AE405" s="136">
        <f>+(G405-AA405)^2*$S405</f>
        <v>1.0919335552383984E-6</v>
      </c>
      <c r="AF405" s="24"/>
      <c r="AG405" s="203"/>
      <c r="AH405" s="24">
        <f>$AB$6*($AB$11/AI405*AJ405+$AB$12)</f>
        <v>-9.6840200254337417E-3</v>
      </c>
      <c r="AI405" s="24">
        <f>1+$AB$7*COS(AL405)</f>
        <v>1.1012352175983535</v>
      </c>
      <c r="AJ405" s="24">
        <f>SIN(AL405+RADIANS($AB$9))</f>
        <v>-0.97002088819866694</v>
      </c>
      <c r="AK405" s="24">
        <f>$AB$7*SIN(AL405)</f>
        <v>-0.28240295805429161</v>
      </c>
      <c r="AL405" s="24">
        <f>2*ATAN(AM405)</f>
        <v>-1.2265888730039314</v>
      </c>
      <c r="AM405" s="24">
        <f>SQRT((1+$AB$7)/(1-$AB$7))*TAN(AN405/2)</f>
        <v>-0.70383392500950404</v>
      </c>
      <c r="AN405" s="136">
        <f>$AU405+$AB$7*SIN(AO405)</f>
        <v>5.3297074734492336</v>
      </c>
      <c r="AO405" s="136">
        <f>$AU405+$AB$7*SIN(AP405)</f>
        <v>5.3297141837975301</v>
      </c>
      <c r="AP405" s="136">
        <f>$AU405+$AB$7*SIN(AQ405)</f>
        <v>5.3297528241745313</v>
      </c>
      <c r="AQ405" s="136">
        <f>$AU405+$AB$7*SIN(AR405)</f>
        <v>5.3299752871762305</v>
      </c>
      <c r="AR405" s="136">
        <f>$AU405+$AB$7*SIN(AS405)</f>
        <v>5.3312547137067385</v>
      </c>
      <c r="AS405" s="136">
        <f>$AU405+$AB$7*SIN(AT405)</f>
        <v>5.338568832961549</v>
      </c>
      <c r="AT405" s="136">
        <f>$AU405+$AB$7*SIN(AU405)</f>
        <v>5.3790482592112072</v>
      </c>
      <c r="AU405" s="136">
        <f>RADIANS($AB$9)+$AB$18*(F405-AB$15)</f>
        <v>5.5743363817133771</v>
      </c>
      <c r="AV405" s="136"/>
      <c r="AW405" s="24">
        <f t="shared" ref="AW405:AW468" si="244">$F405</f>
        <v>50408.5</v>
      </c>
      <c r="AX405" s="136">
        <f t="shared" ref="AX405:AX468" si="245">AY$3+AY$4*AW405+AY$5*AW405^2+BE405</f>
        <v>-2.7955193328542675E-2</v>
      </c>
      <c r="AY405" s="136">
        <f t="shared" ref="AY405:AY468" si="246">+$G405-AX405</f>
        <v>-1.0449566675936398E-3</v>
      </c>
      <c r="AZ405" s="136">
        <f t="shared" si="237"/>
        <v>-1.0449566675936398E-3</v>
      </c>
      <c r="BA405" s="136"/>
      <c r="BB405" s="136">
        <f t="shared" ref="BB405:BB468" si="247">+(AD405-AX405)^2*$S405</f>
        <v>7.8149283403619694E-4</v>
      </c>
      <c r="BC405" s="24"/>
      <c r="BD405" s="203"/>
      <c r="BE405" s="24">
        <f t="shared" ref="BE405:BE468" si="248">$AB$6*($AB$11/BF405*BG405+$AB$12)</f>
        <v>-9.6840196034496447E-3</v>
      </c>
      <c r="BF405" s="24">
        <f t="shared" ref="BF405:BF468" si="249">1+$AB$7*COS(BI405)</f>
        <v>1.1012377315704984</v>
      </c>
      <c r="BG405" s="24">
        <f t="shared" ref="BG405:BG468" si="250">SIN(BI405+RADIANS($AB$9))</f>
        <v>-0.97002305155965263</v>
      </c>
      <c r="BH405" s="24">
        <f t="shared" ref="BH405:BH468" si="251">$AB$7*SIN(BI405)</f>
        <v>-0.28240205683822434</v>
      </c>
      <c r="BI405" s="24">
        <f t="shared" ref="BI405:BI468" si="252">2*ATAN(BJ405)</f>
        <v>-1.2265799709153218</v>
      </c>
      <c r="BJ405" s="24">
        <f t="shared" ref="BJ405:BJ468" si="253">SQRT((1+$AB$7)/(1-$AB$7))*TAN(BK405/2)</f>
        <v>-0.70382726901795778</v>
      </c>
      <c r="BK405" s="136">
        <f t="shared" si="243"/>
        <v>5.3297151848277569</v>
      </c>
      <c r="BL405" s="136">
        <f t="shared" si="243"/>
        <v>5.3297585882532328</v>
      </c>
      <c r="BM405" s="136">
        <f t="shared" si="243"/>
        <v>5.3300084665492431</v>
      </c>
      <c r="BN405" s="136">
        <f t="shared" si="243"/>
        <v>5.3314453375549089</v>
      </c>
      <c r="BO405" s="136">
        <f t="shared" si="243"/>
        <v>5.3396522446515213</v>
      </c>
      <c r="BP405" s="136">
        <f t="shared" si="243"/>
        <v>5.3848669816464536</v>
      </c>
      <c r="BQ405" s="136">
        <f t="shared" si="243"/>
        <v>5.5996156668880985</v>
      </c>
      <c r="BR405" s="136">
        <f t="shared" ref="BR405:BR468" si="254">RADIANS($AY$9)+$AY$18*(F405-AY$15)</f>
        <v>6.3675496304031141</v>
      </c>
      <c r="BS405" s="136"/>
      <c r="BT405" s="24"/>
      <c r="BU405" s="24"/>
      <c r="BV405" s="24"/>
      <c r="BW405" s="24"/>
      <c r="BX405" s="24"/>
      <c r="BY405" s="24"/>
      <c r="BZ405" s="24"/>
      <c r="CA405" s="24"/>
      <c r="CB405" s="24"/>
      <c r="CC405" s="24"/>
      <c r="CD405" s="24"/>
      <c r="CE405" s="24"/>
      <c r="CF405" s="24"/>
      <c r="CG405" s="24"/>
      <c r="CH405" s="24"/>
      <c r="CI405" s="24"/>
      <c r="CK405" s="24"/>
      <c r="CL405" s="24"/>
      <c r="CM405" s="24"/>
      <c r="CN405" s="24"/>
      <c r="CO405" s="24"/>
      <c r="CP405" s="24"/>
      <c r="CQ405" s="24"/>
      <c r="CR405" s="24"/>
      <c r="CS405" s="24"/>
      <c r="CT405" s="24"/>
      <c r="CU405" s="24"/>
      <c r="CV405" s="24"/>
      <c r="CW405" s="24"/>
      <c r="CX405" s="24"/>
      <c r="CY405" s="24"/>
      <c r="CZ405" s="24"/>
    </row>
    <row r="406" spans="1:104" s="129" customFormat="1" ht="12.95" customHeight="1" x14ac:dyDescent="0.2">
      <c r="A406" s="63" t="s">
        <v>675</v>
      </c>
      <c r="B406" s="64" t="s">
        <v>646</v>
      </c>
      <c r="C406" s="63">
        <v>52001.351629999997</v>
      </c>
      <c r="D406" s="63">
        <v>1.8E-3</v>
      </c>
      <c r="E406" s="129">
        <f>(C406-C$7)/C$8</f>
        <v>50470.369743062765</v>
      </c>
      <c r="F406" s="129">
        <f>ROUND(2*E406,0)/2</f>
        <v>50470.5</v>
      </c>
      <c r="G406" s="130">
        <f>C406-(C$7+F406*C$8)</f>
        <v>-3.0915949995687697E-2</v>
      </c>
      <c r="K406" s="129">
        <f>G406</f>
        <v>-3.0915949995687697E-2</v>
      </c>
      <c r="M406" s="130"/>
      <c r="O406" s="199">
        <f ca="1">+C$11+C$12*F406</f>
        <v>-3.915609141981434E-2</v>
      </c>
      <c r="P406" s="199">
        <f>+D$11+D$12*F406+D$13*F406^2</f>
        <v>-1.8267419749093024E-2</v>
      </c>
      <c r="Q406" s="201">
        <f>+C406-15018.5</f>
        <v>36982.851629999997</v>
      </c>
      <c r="S406" s="131">
        <v>0.8</v>
      </c>
      <c r="T406" s="129" t="s">
        <v>567</v>
      </c>
      <c r="U406" s="202">
        <f>+$C406-15018.5</f>
        <v>36982.851629999997</v>
      </c>
      <c r="Z406" s="24">
        <f>$F406</f>
        <v>50470.5</v>
      </c>
      <c r="AA406" s="136">
        <f>AB$3+AB$4*Z406+AB$5*Z406^2+AH406</f>
        <v>-2.7950474935279523E-2</v>
      </c>
      <c r="AB406" s="136">
        <f>+$G406-AH406</f>
        <v>-2.1232894809501197E-2</v>
      </c>
      <c r="AC406" s="136">
        <f>IF(S406&gt;0,G406-AA406,-9999)</f>
        <v>-2.9654750604081737E-3</v>
      </c>
      <c r="AD406" s="136"/>
      <c r="AE406" s="136">
        <f>+(G406-AA406)^2*$S406</f>
        <v>7.0352338671222897E-6</v>
      </c>
      <c r="AF406" s="24"/>
      <c r="AG406" s="203"/>
      <c r="AH406" s="24">
        <f>$AB$6*($AB$11/AI406*AJ406+$AB$12)</f>
        <v>-9.6830551861864997E-3</v>
      </c>
      <c r="AI406" s="24">
        <f>1+$AB$7*COS(AL406)</f>
        <v>1.1043489887747273</v>
      </c>
      <c r="AJ406" s="24">
        <f>SIN(AL406+RADIANS($AB$9))</f>
        <v>-0.97264655742393713</v>
      </c>
      <c r="AK406" s="24">
        <f>$AB$7*SIN(AL406)</f>
        <v>-0.28126729020931646</v>
      </c>
      <c r="AL406" s="24">
        <f>2*ATAN(AM406)</f>
        <v>-1.2155407841129917</v>
      </c>
      <c r="AM406" s="24">
        <f>SQRT((1+$AB$7)/(1-$AB$7))*TAN(AN406/2)</f>
        <v>-0.69560527667355521</v>
      </c>
      <c r="AN406" s="136">
        <f>$AU406+$AB$7*SIN(AO406)</f>
        <v>5.3392643083891826</v>
      </c>
      <c r="AO406" s="136">
        <f>$AU406+$AB$7*SIN(AP406)</f>
        <v>5.3392714756279904</v>
      </c>
      <c r="AP406" s="136">
        <f>$AU406+$AB$7*SIN(AQ406)</f>
        <v>5.3393122004713085</v>
      </c>
      <c r="AQ406" s="136">
        <f>$AU406+$AB$7*SIN(AR406)</f>
        <v>5.339543558949841</v>
      </c>
      <c r="AR406" s="136">
        <f>$AU406+$AB$7*SIN(AS406)</f>
        <v>5.3408565114635804</v>
      </c>
      <c r="AS406" s="136">
        <f>$AU406+$AB$7*SIN(AT406)</f>
        <v>5.3482630731702967</v>
      </c>
      <c r="AT406" s="136">
        <f>$AU406+$AB$7*SIN(AU406)</f>
        <v>5.3887362178836877</v>
      </c>
      <c r="AU406" s="136">
        <f>RADIANS($AB$9)+$AB$18*(F406-AB$15)</f>
        <v>5.5822223805038389</v>
      </c>
      <c r="AV406" s="136"/>
      <c r="AW406" s="24">
        <f t="shared" si="244"/>
        <v>50470.5</v>
      </c>
      <c r="AX406" s="136">
        <f t="shared" si="245"/>
        <v>-2.7950473689176757E-2</v>
      </c>
      <c r="AY406" s="136">
        <f t="shared" si="246"/>
        <v>-2.9654763065109398E-3</v>
      </c>
      <c r="AZ406" s="136">
        <f t="shared" si="237"/>
        <v>-2.9654763065109398E-3</v>
      </c>
      <c r="BA406" s="136"/>
      <c r="BB406" s="136">
        <f t="shared" si="247"/>
        <v>6.2498318355948973E-4</v>
      </c>
      <c r="BC406" s="24"/>
      <c r="BD406" s="203"/>
      <c r="BE406" s="24">
        <f t="shared" si="248"/>
        <v>-9.6830539400837336E-3</v>
      </c>
      <c r="BF406" s="24">
        <f t="shared" si="249"/>
        <v>1.1043517439074555</v>
      </c>
      <c r="BG406" s="24">
        <f t="shared" si="250"/>
        <v>-0.97264883276138692</v>
      </c>
      <c r="BH406" s="24">
        <f t="shared" si="251"/>
        <v>-0.28126626805124144</v>
      </c>
      <c r="BI406" s="24">
        <f t="shared" si="252"/>
        <v>-1.2155309886699011</v>
      </c>
      <c r="BJ406" s="24">
        <f t="shared" si="253"/>
        <v>-0.69559800913240322</v>
      </c>
      <c r="BK406" s="136">
        <f t="shared" si="243"/>
        <v>5.3392727697049427</v>
      </c>
      <c r="BL406" s="136">
        <f t="shared" si="243"/>
        <v>5.3393195532795152</v>
      </c>
      <c r="BM406" s="136">
        <f t="shared" si="243"/>
        <v>5.3395853224987277</v>
      </c>
      <c r="BN406" s="136">
        <f t="shared" si="243"/>
        <v>5.3410932656546608</v>
      </c>
      <c r="BO406" s="136">
        <f t="shared" si="243"/>
        <v>5.3495907327362078</v>
      </c>
      <c r="BP406" s="136">
        <f t="shared" si="243"/>
        <v>5.3957755288574578</v>
      </c>
      <c r="BQ406" s="136">
        <f t="shared" si="243"/>
        <v>5.6125427545398683</v>
      </c>
      <c r="BR406" s="136">
        <f t="shared" si="254"/>
        <v>6.3844260798457322</v>
      </c>
      <c r="BS406" s="136"/>
      <c r="BT406" s="24"/>
      <c r="BU406" s="24"/>
      <c r="BV406" s="24"/>
      <c r="BW406" s="24"/>
      <c r="BX406" s="24"/>
      <c r="BY406" s="24"/>
      <c r="BZ406" s="24"/>
      <c r="CA406" s="24"/>
      <c r="CB406" s="24"/>
      <c r="CC406" s="24"/>
      <c r="CD406" s="24"/>
      <c r="CE406" s="24"/>
      <c r="CF406" s="24"/>
      <c r="CG406" s="24"/>
      <c r="CH406" s="24"/>
      <c r="CI406" s="24"/>
      <c r="CK406" s="24"/>
      <c r="CL406" s="24"/>
      <c r="CM406" s="24"/>
      <c r="CN406" s="24"/>
      <c r="CO406" s="24"/>
      <c r="CP406" s="24"/>
      <c r="CQ406" s="24"/>
      <c r="CR406" s="24"/>
      <c r="CS406" s="24"/>
      <c r="CT406" s="24"/>
      <c r="CU406" s="24"/>
      <c r="CV406" s="24"/>
      <c r="CW406" s="24"/>
      <c r="CX406" s="24"/>
      <c r="CY406" s="24"/>
      <c r="CZ406" s="24"/>
    </row>
    <row r="407" spans="1:104" s="129" customFormat="1" ht="12.95" customHeight="1" x14ac:dyDescent="0.2">
      <c r="A407" s="63" t="s">
        <v>675</v>
      </c>
      <c r="B407" s="64" t="s">
        <v>644</v>
      </c>
      <c r="C407" s="63">
        <v>52001.473530000003</v>
      </c>
      <c r="D407" s="63">
        <v>1.9E-3</v>
      </c>
      <c r="E407" s="129">
        <f>(C407-C$7)/C$8</f>
        <v>50470.883339463653</v>
      </c>
      <c r="F407" s="129">
        <f>ROUND(2*E407,0)/2</f>
        <v>50471</v>
      </c>
      <c r="G407" s="130">
        <f>C407-(C$7+F407*C$8)</f>
        <v>-2.768889999424573E-2</v>
      </c>
      <c r="K407" s="129">
        <f>G407</f>
        <v>-2.768889999424573E-2</v>
      </c>
      <c r="M407" s="130"/>
      <c r="O407" s="129">
        <f ca="1">+C$11+C$12*F407</f>
        <v>-3.9155130759067874E-2</v>
      </c>
      <c r="P407" s="199">
        <f>+D$11+D$12*F407+D$13*F407^2</f>
        <v>-1.826738910009303E-2</v>
      </c>
      <c r="Q407" s="201">
        <f>+C407-15018.5</f>
        <v>36982.973530000003</v>
      </c>
      <c r="S407" s="131">
        <v>0.8</v>
      </c>
      <c r="T407" s="129" t="s">
        <v>567</v>
      </c>
      <c r="U407" s="202">
        <f>+$C407-15018.5</f>
        <v>36982.973530000003</v>
      </c>
      <c r="Z407" s="24">
        <f>$F407</f>
        <v>50471</v>
      </c>
      <c r="AA407" s="136">
        <f>AB$3+AB$4*Z407+AB$5*Z407^2+AH407</f>
        <v>-2.7950432894112476E-2</v>
      </c>
      <c r="AB407" s="136">
        <f>+$G407-AH407</f>
        <v>-1.8005856200226288E-2</v>
      </c>
      <c r="AC407" s="136">
        <f>IF(S407&gt;0,G407-AA407,-9999)</f>
        <v>2.6153289986674544E-4</v>
      </c>
      <c r="AD407" s="136"/>
      <c r="AE407" s="136">
        <f>+(G407-AA407)^2*$S407</f>
        <v>5.4719566170167275E-8</v>
      </c>
      <c r="AF407" s="24"/>
      <c r="AG407" s="203"/>
      <c r="AH407" s="24">
        <f>$AB$6*($AB$11/AI407*AJ407+$AB$12)</f>
        <v>-9.6830437940194445E-3</v>
      </c>
      <c r="AI407" s="24">
        <f>1+$AB$7*COS(AL407)</f>
        <v>1.10437411995962</v>
      </c>
      <c r="AJ407" s="24">
        <f>SIN(AL407+RADIANS($AB$9))</f>
        <v>-0.97266730896340492</v>
      </c>
      <c r="AK407" s="24">
        <f>$AB$7*SIN(AL407)</f>
        <v>-0.28125796536748049</v>
      </c>
      <c r="AL407" s="24">
        <f>2*ATAN(AM407)</f>
        <v>-1.2154514328007553</v>
      </c>
      <c r="AM407" s="24">
        <f>SQRT((1+$AB$7)/(1-$AB$7))*TAN(AN407/2)</f>
        <v>-0.69553898601514463</v>
      </c>
      <c r="AN407" s="136">
        <f>$AU407+$AB$7*SIN(AO407)</f>
        <v>5.3393414893804092</v>
      </c>
      <c r="AO407" s="136">
        <f>$AU407+$AB$7*SIN(AP407)</f>
        <v>5.3393486603849896</v>
      </c>
      <c r="AP407" s="136">
        <f>$AU407+$AB$7*SIN(AQ407)</f>
        <v>5.3393894022842305</v>
      </c>
      <c r="AQ407" s="136">
        <f>$AU407+$AB$7*SIN(AR407)</f>
        <v>5.3396208329889543</v>
      </c>
      <c r="AR407" s="136">
        <f>$AU407+$AB$7*SIN(AS407)</f>
        <v>5.3409340553224167</v>
      </c>
      <c r="AS407" s="136">
        <f>$AU407+$AB$7*SIN(AT407)</f>
        <v>5.3483413512262743</v>
      </c>
      <c r="AT407" s="136">
        <f>$AU407+$AB$7*SIN(AU407)</f>
        <v>5.3888143956437835</v>
      </c>
      <c r="AU407" s="136">
        <f>RADIANS($AB$9)+$AB$18*(F407-AB$15)</f>
        <v>5.5822859772682785</v>
      </c>
      <c r="AV407" s="136"/>
      <c r="AW407" s="24">
        <f t="shared" si="244"/>
        <v>50471</v>
      </c>
      <c r="AX407" s="136">
        <f t="shared" si="245"/>
        <v>-2.7950431640757008E-2</v>
      </c>
      <c r="AY407" s="136">
        <f t="shared" si="246"/>
        <v>2.6153164651127742E-4</v>
      </c>
      <c r="AZ407" s="136">
        <f t="shared" si="237"/>
        <v>2.6153164651127742E-4</v>
      </c>
      <c r="BA407" s="136"/>
      <c r="BB407" s="136">
        <f t="shared" si="247"/>
        <v>6.2498130312370445E-4</v>
      </c>
      <c r="BC407" s="24"/>
      <c r="BD407" s="203"/>
      <c r="BE407" s="24">
        <f t="shared" si="248"/>
        <v>-9.6830425406639782E-3</v>
      </c>
      <c r="BF407" s="24">
        <f t="shared" si="249"/>
        <v>1.1043768771071085</v>
      </c>
      <c r="BG407" s="24">
        <f t="shared" si="250"/>
        <v>-0.97266958518825697</v>
      </c>
      <c r="BH407" s="24">
        <f t="shared" si="251"/>
        <v>-0.2812569421816421</v>
      </c>
      <c r="BI407" s="24">
        <f t="shared" si="252"/>
        <v>-1.2154416298694855</v>
      </c>
      <c r="BJ407" s="24">
        <f t="shared" si="253"/>
        <v>-0.69553171337030917</v>
      </c>
      <c r="BK407" s="136">
        <f t="shared" si="243"/>
        <v>5.3393499569717671</v>
      </c>
      <c r="BL407" s="136">
        <f t="shared" si="243"/>
        <v>5.3393967685679193</v>
      </c>
      <c r="BM407" s="136">
        <f t="shared" si="243"/>
        <v>5.3396626686156008</v>
      </c>
      <c r="BN407" s="136">
        <f t="shared" si="243"/>
        <v>5.3411711927592727</v>
      </c>
      <c r="BO407" s="136">
        <f t="shared" si="243"/>
        <v>5.3496710173301132</v>
      </c>
      <c r="BP407" s="136">
        <f t="shared" si="243"/>
        <v>5.395863620542233</v>
      </c>
      <c r="BQ407" s="136">
        <f t="shared" si="243"/>
        <v>5.6126469720735335</v>
      </c>
      <c r="BR407" s="136">
        <f t="shared" si="254"/>
        <v>6.3845621802444628</v>
      </c>
      <c r="BS407" s="136"/>
      <c r="BT407" s="24"/>
      <c r="BU407" s="24"/>
      <c r="BV407" s="24"/>
      <c r="BW407" s="24"/>
      <c r="BX407" s="24"/>
      <c r="BY407" s="24"/>
      <c r="BZ407" s="24"/>
      <c r="CA407" s="24"/>
      <c r="CB407" s="24"/>
      <c r="CC407" s="24"/>
      <c r="CD407" s="24"/>
      <c r="CE407" s="24"/>
      <c r="CF407" s="24"/>
      <c r="CG407" s="24"/>
      <c r="CH407" s="24"/>
      <c r="CI407" s="24"/>
      <c r="CK407" s="24"/>
      <c r="CL407" s="24"/>
      <c r="CM407" s="24"/>
      <c r="CN407" s="24"/>
      <c r="CO407" s="24"/>
      <c r="CP407" s="24"/>
      <c r="CQ407" s="24"/>
      <c r="CR407" s="24"/>
      <c r="CS407" s="24"/>
      <c r="CT407" s="24"/>
      <c r="CU407" s="24"/>
      <c r="CV407" s="24"/>
      <c r="CW407" s="24"/>
      <c r="CX407" s="24"/>
      <c r="CY407" s="24"/>
      <c r="CZ407" s="24"/>
    </row>
    <row r="408" spans="1:104" s="129" customFormat="1" ht="12.95" customHeight="1" x14ac:dyDescent="0.2">
      <c r="A408" s="63" t="s">
        <v>675</v>
      </c>
      <c r="B408" s="64" t="s">
        <v>646</v>
      </c>
      <c r="C408" s="63">
        <v>52001.592499999999</v>
      </c>
      <c r="D408" s="63">
        <v>1.8E-3</v>
      </c>
      <c r="E408" s="129">
        <f>(C408-C$7)/C$8</f>
        <v>50471.384591012531</v>
      </c>
      <c r="F408" s="129">
        <f>ROUND(2*E408,0)/2</f>
        <v>50471.5</v>
      </c>
      <c r="G408" s="130">
        <f>C408-(C$7+F408*C$8)</f>
        <v>-2.739185000245925E-2</v>
      </c>
      <c r="K408" s="129">
        <f>G408</f>
        <v>-2.739185000245925E-2</v>
      </c>
      <c r="M408" s="130"/>
      <c r="O408" s="199">
        <f ca="1">+C$11+C$12*F408</f>
        <v>-3.9154170098321422E-2</v>
      </c>
      <c r="P408" s="199">
        <f>+D$11+D$12*F408+D$13*F408^2</f>
        <v>-1.8267358445093029E-2</v>
      </c>
      <c r="Q408" s="201">
        <f>+C408-15018.5</f>
        <v>36983.092499999999</v>
      </c>
      <c r="S408" s="131">
        <v>0.8</v>
      </c>
      <c r="T408" s="129" t="s">
        <v>567</v>
      </c>
      <c r="U408" s="202">
        <f>+$C408-15018.5</f>
        <v>36983.092499999999</v>
      </c>
      <c r="Z408" s="24">
        <f>$F408</f>
        <v>50471.5</v>
      </c>
      <c r="AA408" s="136">
        <f>AB$3+AB$4*Z408+AB$5*Z408^2+AH408</f>
        <v>-2.7950390789003167E-2</v>
      </c>
      <c r="AB408" s="136">
        <f>+$G408-AH408</f>
        <v>-1.7708817658549113E-2</v>
      </c>
      <c r="AC408" s="136">
        <f>IF(S408&gt;0,G408-AA408,-9999)</f>
        <v>5.5854078654391653E-4</v>
      </c>
      <c r="AD408" s="136"/>
      <c r="AE408" s="136">
        <f>+(G408-AA408)^2*$S408</f>
        <v>2.4957424818647757E-7</v>
      </c>
      <c r="AF408" s="24"/>
      <c r="AG408" s="203"/>
      <c r="AH408" s="24">
        <f>$AB$6*($AB$11/AI408*AJ408+$AB$12)</f>
        <v>-9.6830323439101359E-3</v>
      </c>
      <c r="AI408" s="24">
        <f>1+$AB$7*COS(AL408)</f>
        <v>1.1043992514551186</v>
      </c>
      <c r="AJ408" s="24">
        <f>SIN(AL408+RADIANS($AB$9))</f>
        <v>-0.97268805368149269</v>
      </c>
      <c r="AK408" s="24">
        <f>$AB$7*SIN(AL408)</f>
        <v>-0.28124863785556525</v>
      </c>
      <c r="AL408" s="24">
        <f>2*ATAN(AM408)</f>
        <v>-1.2153620774213236</v>
      </c>
      <c r="AM408" s="24">
        <f>SQRT((1+$AB$7)/(1-$AB$7))*TAN(AN408/2)</f>
        <v>-0.69547269645917997</v>
      </c>
      <c r="AN408" s="136">
        <f>$AU408+$AB$7*SIN(AO408)</f>
        <v>5.3394186721284438</v>
      </c>
      <c r="AO408" s="136">
        <f>$AU408+$AB$7*SIN(AP408)</f>
        <v>5.3394258469000997</v>
      </c>
      <c r="AP408" s="136">
        <f>$AU408+$AB$7*SIN(AQ408)</f>
        <v>5.3394666058591671</v>
      </c>
      <c r="AQ408" s="136">
        <f>$AU408+$AB$7*SIN(AR408)</f>
        <v>5.3396981087976805</v>
      </c>
      <c r="AR408" s="136">
        <f>$AU408+$AB$7*SIN(AS408)</f>
        <v>5.3410116009411119</v>
      </c>
      <c r="AS408" s="136">
        <f>$AU408+$AB$7*SIN(AT408)</f>
        <v>5.3484196308590368</v>
      </c>
      <c r="AT408" s="136">
        <f>$AU408+$AB$7*SIN(AU408)</f>
        <v>5.388892574186384</v>
      </c>
      <c r="AU408" s="136">
        <f>RADIANS($AB$9)+$AB$18*(F408-AB$15)</f>
        <v>5.582349574032718</v>
      </c>
      <c r="AV408" s="136"/>
      <c r="AW408" s="24">
        <f t="shared" si="244"/>
        <v>50471.5</v>
      </c>
      <c r="AX408" s="136">
        <f t="shared" si="245"/>
        <v>-2.7950389528384929E-2</v>
      </c>
      <c r="AY408" s="136">
        <f t="shared" si="246"/>
        <v>5.5853952592567827E-4</v>
      </c>
      <c r="AZ408" s="136">
        <f t="shared" si="237"/>
        <v>5.5853952592567827E-4</v>
      </c>
      <c r="BA408" s="136"/>
      <c r="BB408" s="136">
        <f t="shared" si="247"/>
        <v>6.249794198307599E-4</v>
      </c>
      <c r="BC408" s="24"/>
      <c r="BD408" s="203"/>
      <c r="BE408" s="24">
        <f t="shared" si="248"/>
        <v>-9.6830310832918993E-3</v>
      </c>
      <c r="BF408" s="24">
        <f t="shared" si="249"/>
        <v>1.1044020106185024</v>
      </c>
      <c r="BG408" s="24">
        <f t="shared" si="250"/>
        <v>-0.97269033079346212</v>
      </c>
      <c r="BH408" s="24">
        <f t="shared" si="251"/>
        <v>-0.28124761364110112</v>
      </c>
      <c r="BI408" s="24">
        <f t="shared" si="252"/>
        <v>-1.215352266997249</v>
      </c>
      <c r="BJ408" s="24">
        <f t="shared" si="253"/>
        <v>-0.69546541870786971</v>
      </c>
      <c r="BK408" s="136">
        <f t="shared" si="243"/>
        <v>5.3394271459991067</v>
      </c>
      <c r="BL408" s="136">
        <f t="shared" si="243"/>
        <v>5.3394739856291498</v>
      </c>
      <c r="BM408" s="136">
        <f t="shared" si="243"/>
        <v>5.3397400165482543</v>
      </c>
      <c r="BN408" s="136">
        <f t="shared" si="243"/>
        <v>5.3412491218042906</v>
      </c>
      <c r="BO408" s="136">
        <f t="shared" si="243"/>
        <v>5.3497513040877296</v>
      </c>
      <c r="BP408" s="136">
        <f t="shared" si="243"/>
        <v>5.3959517141195983</v>
      </c>
      <c r="BQ408" s="136">
        <f t="shared" si="243"/>
        <v>5.612751189044813</v>
      </c>
      <c r="BR408" s="136">
        <f t="shared" si="254"/>
        <v>6.3846982806431933</v>
      </c>
      <c r="BS408" s="136"/>
      <c r="BT408" s="24"/>
      <c r="BU408" s="24"/>
      <c r="BV408" s="24"/>
      <c r="BW408" s="24"/>
      <c r="BX408" s="24"/>
      <c r="BY408" s="24"/>
      <c r="BZ408" s="24"/>
      <c r="CA408" s="24"/>
      <c r="CB408" s="24"/>
      <c r="CC408" s="24"/>
      <c r="CD408" s="24"/>
      <c r="CE408" s="24"/>
      <c r="CF408" s="24"/>
      <c r="CG408" s="24"/>
      <c r="CH408" s="24"/>
      <c r="CI408" s="24"/>
      <c r="CK408" s="24"/>
      <c r="CL408" s="24"/>
      <c r="CM408" s="24"/>
      <c r="CN408" s="24"/>
      <c r="CO408" s="24"/>
      <c r="CP408" s="24"/>
      <c r="CQ408" s="24"/>
      <c r="CR408" s="24"/>
      <c r="CS408" s="24"/>
      <c r="CT408" s="24"/>
      <c r="CU408" s="24"/>
      <c r="CV408" s="24"/>
      <c r="CW408" s="24"/>
      <c r="CX408" s="24"/>
      <c r="CY408" s="24"/>
      <c r="CZ408" s="24"/>
    </row>
    <row r="409" spans="1:104" s="129" customFormat="1" ht="12.95" customHeight="1" x14ac:dyDescent="0.2">
      <c r="A409" s="204" t="s">
        <v>1429</v>
      </c>
      <c r="B409" s="205" t="str">
        <f>IF(INT(F409)=F409,"I","II")</f>
        <v>II</v>
      </c>
      <c r="C409" s="204">
        <v>52015.5942</v>
      </c>
      <c r="D409" s="204" t="s">
        <v>466</v>
      </c>
      <c r="E409" s="129">
        <f>(C409-C$7)/C$8</f>
        <v>50530.377394343035</v>
      </c>
      <c r="F409" s="129">
        <f>ROUND(2*E409,0)/2</f>
        <v>50530.5</v>
      </c>
      <c r="G409" s="130">
        <f>C409-(C$7+F409*C$8)</f>
        <v>-2.9099949999363162E-2</v>
      </c>
      <c r="K409" s="130">
        <f>G409</f>
        <v>-2.9099949999363162E-2</v>
      </c>
      <c r="P409" s="199">
        <f>+D$11+D$12*F409+D$13*F409^2</f>
        <v>-1.8263699029093024E-2</v>
      </c>
      <c r="Q409" s="201">
        <f>+C409-15018.5</f>
        <v>36997.0942</v>
      </c>
      <c r="S409" s="131">
        <v>1</v>
      </c>
      <c r="T409" s="129" t="s">
        <v>567</v>
      </c>
      <c r="U409" s="202">
        <f>+$C409-15018.5</f>
        <v>36997.0942</v>
      </c>
      <c r="Z409" s="24">
        <f>$F409</f>
        <v>50530.5</v>
      </c>
      <c r="AA409" s="136">
        <f>AB$3+AB$4*Z409+AB$5*Z409^2+AH409</f>
        <v>-2.7944972361237309E-2</v>
      </c>
      <c r="AB409" s="136">
        <f>+$G409-AH409</f>
        <v>-1.941867666721888E-2</v>
      </c>
      <c r="AC409" s="136">
        <f>IF(S409&gt;0,G409-AA409,-9999)</f>
        <v>-1.1549776381258522E-3</v>
      </c>
      <c r="AD409" s="136"/>
      <c r="AE409" s="136">
        <f>+(G409-AA409)^2*$S409</f>
        <v>1.333973344570772E-6</v>
      </c>
      <c r="AF409" s="24"/>
      <c r="AG409" s="203"/>
      <c r="AH409" s="24">
        <f>$AB$6*($AB$11/AI409*AJ409+$AB$12)</f>
        <v>-9.6812733321442832E-3</v>
      </c>
      <c r="AI409" s="24">
        <f>1+$AB$7*COS(AL409)</f>
        <v>1.107366871086279</v>
      </c>
      <c r="AJ409" s="24">
        <f>SIN(AL409+RADIANS($AB$9))</f>
        <v>-0.97508770173893822</v>
      </c>
      <c r="AK409" s="24">
        <f>$AB$7*SIN(AL409)</f>
        <v>-0.28012917554789318</v>
      </c>
      <c r="AL409" s="24">
        <f>2*ATAN(AM409)</f>
        <v>-1.2047895470602235</v>
      </c>
      <c r="AM409" s="24">
        <f>SQRT((1+$AB$7)/(1-$AB$7))*TAN(AN409/2)</f>
        <v>-0.68765821531069682</v>
      </c>
      <c r="AN409" s="136">
        <f>$AU409+$AB$7*SIN(AO409)</f>
        <v>5.3485385769178038</v>
      </c>
      <c r="AO409" s="136">
        <f>$AU409+$AB$7*SIN(AP409)</f>
        <v>5.3485462053589927</v>
      </c>
      <c r="AP409" s="136">
        <f>$AU409+$AB$7*SIN(AQ409)</f>
        <v>5.3485890045938023</v>
      </c>
      <c r="AQ409" s="136">
        <f>$AU409+$AB$7*SIN(AR409)</f>
        <v>5.3488290829764376</v>
      </c>
      <c r="AR409" s="136">
        <f>$AU409+$AB$7*SIN(AS409)</f>
        <v>5.3501743379062363</v>
      </c>
      <c r="AS409" s="136">
        <f>$AU409+$AB$7*SIN(AT409)</f>
        <v>5.3576676817227922</v>
      </c>
      <c r="AT409" s="136">
        <f>$AU409+$AB$7*SIN(AU409)</f>
        <v>5.39812311959317</v>
      </c>
      <c r="AU409" s="136">
        <f>RADIANS($AB$9)+$AB$18*(F409-AB$15)</f>
        <v>5.5898539922365451</v>
      </c>
      <c r="AV409" s="136"/>
      <c r="AW409" s="24">
        <f t="shared" si="244"/>
        <v>50530.5</v>
      </c>
      <c r="AX409" s="136">
        <f t="shared" si="245"/>
        <v>-2.7944970170410866E-2</v>
      </c>
      <c r="AY409" s="136">
        <f t="shared" si="246"/>
        <v>-1.1549798289522961E-3</v>
      </c>
      <c r="AZ409" s="136">
        <f t="shared" si="237"/>
        <v>-1.1549798289522961E-3</v>
      </c>
      <c r="BA409" s="136"/>
      <c r="BB409" s="136">
        <f t="shared" si="247"/>
        <v>7.8092135782515304E-4</v>
      </c>
      <c r="BC409" s="24"/>
      <c r="BD409" s="203"/>
      <c r="BE409" s="24">
        <f t="shared" si="248"/>
        <v>-9.6812711413178393E-3</v>
      </c>
      <c r="BF409" s="24">
        <f t="shared" si="249"/>
        <v>1.1073698761957755</v>
      </c>
      <c r="BG409" s="24">
        <f t="shared" si="250"/>
        <v>-0.97509008127724339</v>
      </c>
      <c r="BH409" s="24">
        <f t="shared" si="251"/>
        <v>-0.28012802374218798</v>
      </c>
      <c r="BI409" s="24">
        <f t="shared" si="252"/>
        <v>-1.20477881945333</v>
      </c>
      <c r="BJ409" s="24">
        <f t="shared" si="253"/>
        <v>-0.68765031513415797</v>
      </c>
      <c r="BK409" s="136">
        <f t="shared" si="243"/>
        <v>5.348547818182948</v>
      </c>
      <c r="BL409" s="136">
        <f t="shared" si="243"/>
        <v>5.3485980529965946</v>
      </c>
      <c r="BM409" s="136">
        <f t="shared" si="243"/>
        <v>5.3488798291750648</v>
      </c>
      <c r="BN409" s="136">
        <f t="shared" si="243"/>
        <v>5.3504583765073646</v>
      </c>
      <c r="BO409" s="136">
        <f t="shared" si="243"/>
        <v>5.3592403032227454</v>
      </c>
      <c r="BP409" s="136">
        <f t="shared" si="243"/>
        <v>5.4063599099604938</v>
      </c>
      <c r="BQ409" s="136">
        <f t="shared" si="243"/>
        <v>5.6250446319194056</v>
      </c>
      <c r="BR409" s="136">
        <f t="shared" si="254"/>
        <v>6.4007581276934271</v>
      </c>
      <c r="BS409" s="136"/>
      <c r="BT409" s="24"/>
      <c r="BU409" s="24"/>
      <c r="BV409" s="24"/>
      <c r="BW409" s="24"/>
      <c r="BX409" s="24"/>
      <c r="BY409" s="24"/>
      <c r="BZ409" s="24"/>
      <c r="CA409" s="24"/>
      <c r="CB409" s="24"/>
      <c r="CC409" s="24"/>
      <c r="CD409" s="24"/>
      <c r="CE409" s="24"/>
      <c r="CF409" s="24"/>
      <c r="CG409" s="24"/>
      <c r="CH409" s="24"/>
      <c r="CI409" s="24"/>
      <c r="CK409" s="24"/>
      <c r="CL409" s="24"/>
      <c r="CM409" s="24"/>
      <c r="CN409" s="24"/>
      <c r="CO409" s="24"/>
      <c r="CP409" s="24"/>
      <c r="CQ409" s="24"/>
      <c r="CR409" s="24"/>
      <c r="CS409" s="24"/>
      <c r="CT409" s="24"/>
      <c r="CU409" s="24"/>
      <c r="CV409" s="24"/>
      <c r="CW409" s="24"/>
      <c r="CX409" s="24"/>
      <c r="CY409" s="24"/>
      <c r="CZ409" s="24"/>
    </row>
    <row r="410" spans="1:104" s="129" customFormat="1" ht="12.95" customHeight="1" x14ac:dyDescent="0.2">
      <c r="A410" s="204" t="s">
        <v>1482</v>
      </c>
      <c r="B410" s="205" t="str">
        <f>IF(INT(F410)=F410,"I","II")</f>
        <v>I</v>
      </c>
      <c r="C410" s="204">
        <v>52039.4476</v>
      </c>
      <c r="D410" s="204" t="s">
        <v>467</v>
      </c>
      <c r="E410" s="129">
        <f>(C410-C$7)/C$8</f>
        <v>50630.877971770322</v>
      </c>
      <c r="F410" s="129">
        <f>ROUND(2*E410,0)/2</f>
        <v>50631</v>
      </c>
      <c r="G410" s="130">
        <f>C410-(C$7+F410*C$8)</f>
        <v>-2.8962899996258784E-2</v>
      </c>
      <c r="J410" s="130">
        <f>G410</f>
        <v>-2.8962899996258784E-2</v>
      </c>
      <c r="O410" s="199"/>
      <c r="P410" s="199">
        <f>+D$11+D$12*F410+D$13*F410^2</f>
        <v>-1.8257273260093024E-2</v>
      </c>
      <c r="Q410" s="201">
        <f>+C410-15018.5</f>
        <v>37020.9476</v>
      </c>
      <c r="S410" s="131">
        <v>1</v>
      </c>
      <c r="T410" s="129" t="s">
        <v>567</v>
      </c>
      <c r="U410" s="202">
        <f>+$C410-15018.5</f>
        <v>37020.9476</v>
      </c>
      <c r="Z410" s="24">
        <f>$F410</f>
        <v>50631</v>
      </c>
      <c r="AA410" s="136">
        <f>AB$3+AB$4*Z410+AB$5*Z410^2+AH410</f>
        <v>-2.7933674580908386E-2</v>
      </c>
      <c r="AB410" s="136">
        <f>+$G410-AH410</f>
        <v>-1.9286498675443423E-2</v>
      </c>
      <c r="AC410" s="136">
        <f>IF(S410&gt;0,G410-AA410,-9999)</f>
        <v>-1.0292254153503981E-3</v>
      </c>
      <c r="AD410" s="136"/>
      <c r="AE410" s="136">
        <f>+(G410-AA410)^2*$S410</f>
        <v>1.0593049556031995E-6</v>
      </c>
      <c r="AF410" s="24"/>
      <c r="AG410" s="203"/>
      <c r="AH410" s="24">
        <f>$AB$6*($AB$11/AI410*AJ410+$AB$12)</f>
        <v>-9.6764013208153615E-3</v>
      </c>
      <c r="AI410" s="24">
        <f>1+$AB$7*COS(AL410)</f>
        <v>1.1124305233053804</v>
      </c>
      <c r="AJ410" s="24">
        <f>SIN(AL410+RADIANS($AB$9))</f>
        <v>-0.97895090193794199</v>
      </c>
      <c r="AK410" s="24">
        <f>$AB$7*SIN(AL410)</f>
        <v>-0.27813553787547235</v>
      </c>
      <c r="AL410" s="24">
        <f>2*ATAN(AM410)</f>
        <v>-1.1866493592958893</v>
      </c>
      <c r="AM410" s="24">
        <f>SQRT((1+$AB$7)/(1-$AB$7))*TAN(AN410/2)</f>
        <v>-0.67438155558028223</v>
      </c>
      <c r="AN410" s="136">
        <f>$AU410+$AB$7*SIN(AO410)</f>
        <v>5.3641297469054265</v>
      </c>
      <c r="AO410" s="136">
        <f>$AU410+$AB$7*SIN(AP410)</f>
        <v>5.3641381900474672</v>
      </c>
      <c r="AP410" s="136">
        <f>$AU410+$AB$7*SIN(AQ410)</f>
        <v>5.3641845863085873</v>
      </c>
      <c r="AQ410" s="136">
        <f>$AU410+$AB$7*SIN(AR410)</f>
        <v>5.3644394900080847</v>
      </c>
      <c r="AR410" s="136">
        <f>$AU410+$AB$7*SIN(AS410)</f>
        <v>5.3658384303747564</v>
      </c>
      <c r="AS410" s="136">
        <f>$AU410+$AB$7*SIN(AT410)</f>
        <v>5.3734709886065986</v>
      </c>
      <c r="AT410" s="136">
        <f>$AU410+$AB$7*SIN(AU410)</f>
        <v>5.413871144884828</v>
      </c>
      <c r="AU410" s="136">
        <f>RADIANS($AB$9)+$AB$18*(F410-AB$15)</f>
        <v>5.6026369418888269</v>
      </c>
      <c r="AV410" s="136"/>
      <c r="AW410" s="24">
        <f t="shared" si="244"/>
        <v>50631</v>
      </c>
      <c r="AX410" s="136">
        <f t="shared" si="245"/>
        <v>-2.7933670439456253E-2</v>
      </c>
      <c r="AY410" s="136">
        <f t="shared" si="246"/>
        <v>-1.0292295568025307E-3</v>
      </c>
      <c r="AZ410" s="136">
        <f t="shared" ref="AZ410:AZ473" si="255">+$G410-AX410</f>
        <v>-1.0292295568025307E-3</v>
      </c>
      <c r="BA410" s="136"/>
      <c r="BB410" s="136">
        <f t="shared" si="247"/>
        <v>7.8028994422015214E-4</v>
      </c>
      <c r="BC410" s="24"/>
      <c r="BD410" s="203"/>
      <c r="BE410" s="24">
        <f t="shared" si="248"/>
        <v>-9.6763971793632289E-3</v>
      </c>
      <c r="BF410" s="24">
        <f t="shared" si="249"/>
        <v>1.1124339854620886</v>
      </c>
      <c r="BG410" s="24">
        <f t="shared" si="250"/>
        <v>-0.97895344239946369</v>
      </c>
      <c r="BH410" s="24">
        <f t="shared" si="251"/>
        <v>-0.27813413834535095</v>
      </c>
      <c r="BI410" s="24">
        <f t="shared" si="252"/>
        <v>-1.1866369115323094</v>
      </c>
      <c r="BJ410" s="24">
        <f t="shared" si="253"/>
        <v>-0.6743725011742937</v>
      </c>
      <c r="BK410" s="136">
        <f t="shared" si="243"/>
        <v>5.3641404211820864</v>
      </c>
      <c r="BL410" s="136">
        <f t="shared" si="243"/>
        <v>5.3641968462380261</v>
      </c>
      <c r="BM410" s="136">
        <f t="shared" si="243"/>
        <v>5.3645068325427374</v>
      </c>
      <c r="BN410" s="136">
        <f t="shared" si="243"/>
        <v>5.3662075870925969</v>
      </c>
      <c r="BO410" s="136">
        <f t="shared" si="243"/>
        <v>5.3754726164423481</v>
      </c>
      <c r="BP410" s="136">
        <f t="shared" si="243"/>
        <v>5.4241475357927049</v>
      </c>
      <c r="BQ410" s="136">
        <f t="shared" si="243"/>
        <v>5.6459635944124962</v>
      </c>
      <c r="BR410" s="136">
        <f t="shared" si="254"/>
        <v>6.4281143078383156</v>
      </c>
      <c r="BS410" s="136"/>
      <c r="BT410" s="24"/>
      <c r="BU410" s="24"/>
      <c r="BV410" s="24"/>
      <c r="BW410" s="24"/>
      <c r="BX410" s="24"/>
      <c r="BY410" s="24"/>
      <c r="BZ410" s="24"/>
      <c r="CA410" s="24"/>
      <c r="CB410" s="24"/>
      <c r="CC410" s="24"/>
      <c r="CD410" s="24"/>
      <c r="CE410" s="24"/>
      <c r="CF410" s="24"/>
      <c r="CG410" s="24"/>
      <c r="CH410" s="24"/>
      <c r="CI410" s="24"/>
      <c r="CK410" s="24"/>
      <c r="CL410" s="24"/>
      <c r="CM410" s="24"/>
      <c r="CN410" s="24"/>
      <c r="CO410" s="24"/>
      <c r="CP410" s="24"/>
      <c r="CQ410" s="24"/>
      <c r="CR410" s="24"/>
      <c r="CS410" s="24"/>
      <c r="CT410" s="24"/>
      <c r="CU410" s="24"/>
      <c r="CV410" s="24"/>
      <c r="CW410" s="24"/>
      <c r="CX410" s="24"/>
      <c r="CY410" s="24"/>
      <c r="CZ410" s="24"/>
    </row>
    <row r="411" spans="1:104" s="129" customFormat="1" ht="12.95" customHeight="1" x14ac:dyDescent="0.2">
      <c r="A411" s="63" t="s">
        <v>673</v>
      </c>
      <c r="B411" s="64" t="s">
        <v>644</v>
      </c>
      <c r="C411" s="63">
        <v>52311.448199999999</v>
      </c>
      <c r="D411" s="63">
        <v>1E-4</v>
      </c>
      <c r="E411" s="129">
        <f>(C411-C$7)/C$8</f>
        <v>51776.887235043883</v>
      </c>
      <c r="F411" s="129">
        <f>ROUND(2*E411,0)/2</f>
        <v>51777</v>
      </c>
      <c r="G411" s="130">
        <f>C411-(C$7+F411*C$8)</f>
        <v>-2.6764299997012131E-2</v>
      </c>
      <c r="K411" s="129">
        <f>G411</f>
        <v>-2.6764299997012131E-2</v>
      </c>
      <c r="O411" s="129">
        <f ca="1">+C$11+C$12*F411</f>
        <v>-3.6645884889327435E-2</v>
      </c>
      <c r="P411" s="199">
        <f>+D$11+D$12*F411+D$13*F411^2</f>
        <v>-1.8166858444093027E-2</v>
      </c>
      <c r="Q411" s="201">
        <f>+C411-15018.5</f>
        <v>37292.948199999999</v>
      </c>
      <c r="S411" s="131">
        <v>1</v>
      </c>
      <c r="T411" s="129" t="s">
        <v>567</v>
      </c>
      <c r="U411" s="202">
        <f>+$C411-15018.5</f>
        <v>37292.948199999999</v>
      </c>
      <c r="Z411" s="24">
        <f>$F411</f>
        <v>51777</v>
      </c>
      <c r="AA411" s="136">
        <f>AB$3+AB$4*Z411+AB$5*Z411^2+AH411</f>
        <v>-2.7611461369431559E-2</v>
      </c>
      <c r="AB411" s="136">
        <f>+$G411-AH411</f>
        <v>-1.73196970716736E-2</v>
      </c>
      <c r="AC411" s="136">
        <f>IF(S411&gt;0,G411-AA411,-9999)</f>
        <v>8.4716137241942768E-4</v>
      </c>
      <c r="AD411" s="136"/>
      <c r="AE411" s="136">
        <f>+(G411-AA411)^2*$S411</f>
        <v>7.1768239091956829E-7</v>
      </c>
      <c r="AF411" s="24"/>
      <c r="AG411" s="203"/>
      <c r="AH411" s="24">
        <f>$AB$6*($AB$11/AI411*AJ411+$AB$12)</f>
        <v>-9.4446029253385314E-3</v>
      </c>
      <c r="AI411" s="24">
        <f>1+$AB$7*COS(AL411)</f>
        <v>1.1701195815276912</v>
      </c>
      <c r="AJ411" s="24">
        <f>SIN(AL411+RADIANS($AB$9))</f>
        <v>-0.9999122007552117</v>
      </c>
      <c r="AK411" s="24">
        <f>$AB$7*SIN(AL411)</f>
        <v>-0.24710185750180669</v>
      </c>
      <c r="AL411" s="24">
        <f>2*ATAN(AM411)</f>
        <v>-0.9678578378060394</v>
      </c>
      <c r="AM411" s="24">
        <f>SQRT((1+$AB$7)/(1-$AB$7))*TAN(AN411/2)</f>
        <v>-0.52561490142322798</v>
      </c>
      <c r="AN411" s="136">
        <f>$AU411+$AB$7*SIN(AO411)</f>
        <v>5.5469557882724239</v>
      </c>
      <c r="AO411" s="136">
        <f>$AU411+$AB$7*SIN(AP411)</f>
        <v>5.5469768645257913</v>
      </c>
      <c r="AP411" s="136">
        <f>$AU411+$AB$7*SIN(AQ411)</f>
        <v>5.5470716678712835</v>
      </c>
      <c r="AQ411" s="136">
        <f>$AU411+$AB$7*SIN(AR411)</f>
        <v>5.5474980032869405</v>
      </c>
      <c r="AR411" s="136">
        <f>$AU411+$AB$7*SIN(AS411)</f>
        <v>5.5494132260684577</v>
      </c>
      <c r="AS411" s="136">
        <f>$AU411+$AB$7*SIN(AT411)</f>
        <v>5.5579765719912784</v>
      </c>
      <c r="AT411" s="136">
        <f>$AU411+$AB$7*SIN(AU411)</f>
        <v>5.5955040131151073</v>
      </c>
      <c r="AU411" s="136">
        <f>RADIANS($AB$9)+$AB$18*(F411-AB$15)</f>
        <v>5.748400725983501</v>
      </c>
      <c r="AV411" s="136"/>
      <c r="AW411" s="24">
        <f t="shared" si="244"/>
        <v>51777</v>
      </c>
      <c r="AX411" s="136">
        <f t="shared" si="245"/>
        <v>-2.7611371964209347E-2</v>
      </c>
      <c r="AY411" s="136">
        <f t="shared" si="246"/>
        <v>8.47071967197216E-4</v>
      </c>
      <c r="AZ411" s="136">
        <f t="shared" si="255"/>
        <v>8.47071967197216E-4</v>
      </c>
      <c r="BA411" s="136"/>
      <c r="BB411" s="136">
        <f t="shared" si="247"/>
        <v>7.6238786174592592E-4</v>
      </c>
      <c r="BC411" s="24"/>
      <c r="BD411" s="203"/>
      <c r="BE411" s="24">
        <f t="shared" si="248"/>
        <v>-9.4445135201163197E-3</v>
      </c>
      <c r="BF411" s="24">
        <f t="shared" si="249"/>
        <v>1.1701322388532787</v>
      </c>
      <c r="BG411" s="24">
        <f t="shared" si="250"/>
        <v>-0.9999115206705399</v>
      </c>
      <c r="BH411" s="24">
        <f t="shared" si="251"/>
        <v>-0.2470931429699556</v>
      </c>
      <c r="BI411" s="24">
        <f t="shared" si="252"/>
        <v>-0.96780661379295752</v>
      </c>
      <c r="BJ411" s="24">
        <f t="shared" si="253"/>
        <v>-0.52558221400143057</v>
      </c>
      <c r="BK411" s="136">
        <f t="shared" ref="BK411:BQ420" si="256">$AU411+$AB$7*SIN(BL411)</f>
        <v>5.546997548388755</v>
      </c>
      <c r="BL411" s="136">
        <f t="shared" si="256"/>
        <v>5.5471646982847664</v>
      </c>
      <c r="BM411" s="136">
        <f t="shared" si="256"/>
        <v>5.547916205851779</v>
      </c>
      <c r="BN411" s="136">
        <f t="shared" si="256"/>
        <v>5.5512887055130875</v>
      </c>
      <c r="BO411" s="136">
        <f t="shared" si="256"/>
        <v>5.5662996884955911</v>
      </c>
      <c r="BP411" s="136">
        <f t="shared" si="256"/>
        <v>5.6309008324516974</v>
      </c>
      <c r="BQ411" s="136">
        <f t="shared" si="256"/>
        <v>5.8807434138266528</v>
      </c>
      <c r="BR411" s="136">
        <f t="shared" si="254"/>
        <v>6.7400564217292835</v>
      </c>
      <c r="BS411" s="136"/>
      <c r="BT411" s="24"/>
      <c r="BU411" s="24"/>
      <c r="BV411" s="24"/>
      <c r="BW411" s="24"/>
      <c r="BX411" s="24"/>
      <c r="BY411" s="24"/>
      <c r="BZ411" s="24"/>
      <c r="CA411" s="24"/>
      <c r="CB411" s="24"/>
      <c r="CC411" s="24"/>
      <c r="CD411" s="24"/>
      <c r="CE411" s="24"/>
      <c r="CF411" s="24"/>
      <c r="CG411" s="24"/>
      <c r="CH411" s="24"/>
      <c r="CI411" s="24"/>
      <c r="CK411" s="24"/>
      <c r="CL411" s="24"/>
      <c r="CM411" s="24"/>
      <c r="CN411" s="24"/>
      <c r="CO411" s="24"/>
      <c r="CP411" s="24"/>
      <c r="CQ411" s="24"/>
      <c r="CR411" s="24"/>
      <c r="CS411" s="24"/>
      <c r="CT411" s="24"/>
      <c r="CU411" s="24"/>
      <c r="CV411" s="24"/>
      <c r="CW411" s="24"/>
      <c r="CX411" s="24"/>
      <c r="CY411" s="24"/>
      <c r="CZ411" s="24"/>
    </row>
    <row r="412" spans="1:104" s="129" customFormat="1" ht="12.95" customHeight="1" x14ac:dyDescent="0.2">
      <c r="A412" s="216" t="s">
        <v>1495</v>
      </c>
      <c r="B412" s="205" t="str">
        <f>IF(INT(F412)=F412,"I","II")</f>
        <v>I</v>
      </c>
      <c r="C412" s="204">
        <v>52318.093399999998</v>
      </c>
      <c r="D412" s="204" t="s">
        <v>467</v>
      </c>
      <c r="E412" s="129">
        <f>(C412-C$7)/C$8</f>
        <v>51804.885190770096</v>
      </c>
      <c r="F412" s="129">
        <f>ROUND(2*E412,0)/2</f>
        <v>51805</v>
      </c>
      <c r="G412" s="130">
        <f>C412-(C$7+F412*C$8)</f>
        <v>-2.7249499995377846E-2</v>
      </c>
      <c r="J412" s="130">
        <f>G412</f>
        <v>-2.7249499995377846E-2</v>
      </c>
      <c r="O412" s="199"/>
      <c r="P412" s="199">
        <f>+D$11+D$12*F412+D$13*F412^2</f>
        <v>-1.8164254892093022E-2</v>
      </c>
      <c r="Q412" s="201">
        <f>+C412-15018.5</f>
        <v>37299.593399999998</v>
      </c>
      <c r="S412" s="131">
        <v>1</v>
      </c>
      <c r="T412" s="129" t="s">
        <v>567</v>
      </c>
      <c r="U412" s="202">
        <f>+$C412-15018.5</f>
        <v>37299.593399999998</v>
      </c>
      <c r="Z412" s="24">
        <f>$F412</f>
        <v>51805</v>
      </c>
      <c r="AA412" s="136">
        <f>AB$3+AB$4*Z412+AB$5*Z412^2+AH412</f>
        <v>-2.759894928951161E-2</v>
      </c>
      <c r="AB412" s="136">
        <f>+$G412-AH412</f>
        <v>-1.7814805597959258E-2</v>
      </c>
      <c r="AC412" s="136">
        <f>IF(S412&gt;0,G412-AA412,-9999)</f>
        <v>3.4944929413376416E-4</v>
      </c>
      <c r="AD412" s="136"/>
      <c r="AE412" s="136">
        <f>+(G412-AA412)^2*$S412</f>
        <v>1.2211480917058603E-7</v>
      </c>
      <c r="AF412" s="24"/>
      <c r="AG412" s="203"/>
      <c r="AH412" s="24">
        <f>$AB$6*($AB$11/AI412*AJ412+$AB$12)</f>
        <v>-9.434694397418588E-3</v>
      </c>
      <c r="AI412" s="24">
        <f>1+$AB$7*COS(AL412)</f>
        <v>1.1715065950112753</v>
      </c>
      <c r="AJ412" s="24">
        <f>SIN(AL412+RADIANS($AB$9))</f>
        <v>-0.99982186309538124</v>
      </c>
      <c r="AK412" s="24">
        <f>$AB$7*SIN(AL412)</f>
        <v>-0.24614119498295761</v>
      </c>
      <c r="AL412" s="24">
        <f>2*ATAN(AM412)</f>
        <v>-0.96223379578182422</v>
      </c>
      <c r="AM412" s="24">
        <f>SQRT((1+$AB$7)/(1-$AB$7))*TAN(AN412/2)</f>
        <v>-0.52203128776400576</v>
      </c>
      <c r="AN412" s="136">
        <f>$AU412+$AB$7*SIN(AO412)</f>
        <v>5.5515380676946586</v>
      </c>
      <c r="AO412" s="136">
        <f>$AU412+$AB$7*SIN(AP412)</f>
        <v>5.5515595080915654</v>
      </c>
      <c r="AP412" s="136">
        <f>$AU412+$AB$7*SIN(AQ412)</f>
        <v>5.5516555515583832</v>
      </c>
      <c r="AQ412" s="136">
        <f>$AU412+$AB$7*SIN(AR412)</f>
        <v>5.5520856821088129</v>
      </c>
      <c r="AR412" s="136">
        <f>$AU412+$AB$7*SIN(AS412)</f>
        <v>5.5540099902212514</v>
      </c>
      <c r="AS412" s="136">
        <f>$AU412+$AB$7*SIN(AT412)</f>
        <v>5.5625788146420341</v>
      </c>
      <c r="AT412" s="136">
        <f>$AU412+$AB$7*SIN(AU412)</f>
        <v>5.5999856500139344</v>
      </c>
      <c r="AU412" s="136">
        <f>RADIANS($AB$9)+$AB$18*(F412-AB$15)</f>
        <v>5.7519621447920963</v>
      </c>
      <c r="AV412" s="136"/>
      <c r="AW412" s="24">
        <f t="shared" si="244"/>
        <v>51805</v>
      </c>
      <c r="AX412" s="136">
        <f t="shared" si="245"/>
        <v>-2.7598855535454339E-2</v>
      </c>
      <c r="AY412" s="136">
        <f t="shared" si="246"/>
        <v>3.4935554007649305E-4</v>
      </c>
      <c r="AZ412" s="136">
        <f t="shared" si="255"/>
        <v>3.4935554007649305E-4</v>
      </c>
      <c r="BA412" s="136"/>
      <c r="BB412" s="136">
        <f t="shared" si="247"/>
        <v>7.6169682686687864E-4</v>
      </c>
      <c r="BC412" s="24"/>
      <c r="BD412" s="203"/>
      <c r="BE412" s="24">
        <f t="shared" si="248"/>
        <v>-9.4346006433613169E-3</v>
      </c>
      <c r="BF412" s="24">
        <f t="shared" si="249"/>
        <v>1.1715195698985794</v>
      </c>
      <c r="BG412" s="24">
        <f t="shared" si="250"/>
        <v>-0.99982086675940818</v>
      </c>
      <c r="BH412" s="24">
        <f t="shared" si="251"/>
        <v>-0.24613215381539713</v>
      </c>
      <c r="BI412" s="24">
        <f t="shared" si="252"/>
        <v>-0.96218108162481075</v>
      </c>
      <c r="BJ412" s="24">
        <f t="shared" si="253"/>
        <v>-0.52199774840382218</v>
      </c>
      <c r="BK412" s="136">
        <f t="shared" si="256"/>
        <v>5.5515809917572208</v>
      </c>
      <c r="BL412" s="136">
        <f t="shared" si="256"/>
        <v>5.5517517805451542</v>
      </c>
      <c r="BM412" s="136">
        <f t="shared" si="256"/>
        <v>5.5525164771558719</v>
      </c>
      <c r="BN412" s="136">
        <f t="shared" si="256"/>
        <v>5.5559339608167129</v>
      </c>
      <c r="BO412" s="136">
        <f t="shared" si="256"/>
        <v>5.5710821533475992</v>
      </c>
      <c r="BP412" s="136">
        <f t="shared" si="256"/>
        <v>5.6360125036199307</v>
      </c>
      <c r="BQ412" s="136">
        <f t="shared" si="256"/>
        <v>5.8863529471084766</v>
      </c>
      <c r="BR412" s="136">
        <f t="shared" si="254"/>
        <v>6.7476780440582074</v>
      </c>
      <c r="BS412" s="136"/>
      <c r="BT412" s="24"/>
      <c r="BU412" s="24"/>
      <c r="BV412" s="24"/>
      <c r="BW412" s="24"/>
      <c r="BX412" s="24"/>
      <c r="BY412" s="24"/>
      <c r="BZ412" s="24"/>
      <c r="CA412" s="24"/>
      <c r="CB412" s="24"/>
      <c r="CC412" s="24"/>
      <c r="CD412" s="24"/>
      <c r="CE412" s="24"/>
      <c r="CF412" s="24"/>
      <c r="CG412" s="24"/>
      <c r="CH412" s="24"/>
      <c r="CI412" s="24"/>
      <c r="CK412" s="24"/>
      <c r="CL412" s="24"/>
      <c r="CM412" s="24"/>
      <c r="CN412" s="24"/>
      <c r="CO412" s="24"/>
      <c r="CP412" s="24"/>
      <c r="CQ412" s="24"/>
      <c r="CR412" s="24"/>
      <c r="CS412" s="24"/>
      <c r="CT412" s="24"/>
      <c r="CU412" s="24"/>
      <c r="CV412" s="24"/>
      <c r="CW412" s="24"/>
      <c r="CX412" s="24"/>
      <c r="CY412" s="24"/>
      <c r="CZ412" s="24"/>
    </row>
    <row r="413" spans="1:104" s="129" customFormat="1" ht="12.95" customHeight="1" x14ac:dyDescent="0.2">
      <c r="A413" s="63" t="s">
        <v>673</v>
      </c>
      <c r="B413" s="64" t="s">
        <v>644</v>
      </c>
      <c r="C413" s="63">
        <v>52338.506000000001</v>
      </c>
      <c r="D413" s="63">
        <v>4.0000000000000002E-4</v>
      </c>
      <c r="E413" s="129">
        <f>(C413-C$7)/C$8</f>
        <v>51890.888782995637</v>
      </c>
      <c r="F413" s="129">
        <f>ROUND(2*E413,0)/2</f>
        <v>51891</v>
      </c>
      <c r="G413" s="130">
        <f>C413-(C$7+F413*C$8)</f>
        <v>-2.6396899993414991E-2</v>
      </c>
      <c r="K413" s="129">
        <f>G413</f>
        <v>-2.6396899993414991E-2</v>
      </c>
      <c r="O413" s="129">
        <f ca="1">+C$11+C$12*F413</f>
        <v>-3.6426854239135706E-2</v>
      </c>
      <c r="P413" s="199">
        <f>+D$11+D$12*F413+D$13*F413^2</f>
        <v>-1.8156140620093034E-2</v>
      </c>
      <c r="Q413" s="201">
        <f>+C413-15018.5</f>
        <v>37320.006000000001</v>
      </c>
      <c r="S413" s="131">
        <v>1</v>
      </c>
      <c r="T413" s="129" t="s">
        <v>567</v>
      </c>
      <c r="U413" s="202">
        <f>+$C413-15018.5</f>
        <v>37320.006000000001</v>
      </c>
      <c r="Z413" s="24">
        <f>$F413</f>
        <v>51891</v>
      </c>
      <c r="AA413" s="136">
        <f>AB$3+AB$4*Z413+AB$5*Z413^2+AH413</f>
        <v>-2.75590854560325E-2</v>
      </c>
      <c r="AB413" s="136">
        <f>+$G413-AH413</f>
        <v>-1.6993955157475524E-2</v>
      </c>
      <c r="AC413" s="136">
        <f>IF(S413&gt;0,G413-AA413,-9999)</f>
        <v>1.1621854626175099E-3</v>
      </c>
      <c r="AD413" s="136"/>
      <c r="AE413" s="136">
        <f>+(G413-AA413)^2*$S413</f>
        <v>1.3506750495194754E-6</v>
      </c>
      <c r="AF413" s="24"/>
      <c r="AG413" s="203"/>
      <c r="AH413" s="24">
        <f>$AB$6*($AB$11/AI413*AJ413+$AB$12)</f>
        <v>-9.4029448359394651E-3</v>
      </c>
      <c r="AI413" s="24">
        <f>1+$AB$7*COS(AL413)</f>
        <v>1.1757528504588544</v>
      </c>
      <c r="AJ413" s="24">
        <f>SIN(AL413+RADIANS($AB$9))</f>
        <v>-0.9993436702536459</v>
      </c>
      <c r="AK413" s="24">
        <f>$AB$7*SIN(AL413)</f>
        <v>-0.24312740601501004</v>
      </c>
      <c r="AL413" s="24">
        <f>2*ATAN(AM413)</f>
        <v>-0.94487666788667368</v>
      </c>
      <c r="AM413" s="24">
        <f>SQRT((1+$AB$7)/(1-$AB$7))*TAN(AN413/2)</f>
        <v>-0.5110372029941983</v>
      </c>
      <c r="AN413" s="136">
        <f>$AU413+$AB$7*SIN(AO413)</f>
        <v>5.5656460959460858</v>
      </c>
      <c r="AO413" s="136">
        <f>$AU413+$AB$7*SIN(AP413)</f>
        <v>5.5656686609143149</v>
      </c>
      <c r="AP413" s="136">
        <f>$AU413+$AB$7*SIN(AQ413)</f>
        <v>5.5657684873044788</v>
      </c>
      <c r="AQ413" s="136">
        <f>$AU413+$AB$7*SIN(AR413)</f>
        <v>5.5662100104374588</v>
      </c>
      <c r="AR413" s="136">
        <f>$AU413+$AB$7*SIN(AS413)</f>
        <v>5.5681607941445046</v>
      </c>
      <c r="AS413" s="136">
        <f>$AU413+$AB$7*SIN(AT413)</f>
        <v>5.5767407903286266</v>
      </c>
      <c r="AT413" s="136">
        <f>$AU413+$AB$7*SIN(AU413)</f>
        <v>5.6137626796684144</v>
      </c>
      <c r="AU413" s="136">
        <f>RADIANS($AB$9)+$AB$18*(F413-AB$15)</f>
        <v>5.7629007882756413</v>
      </c>
      <c r="AV413" s="136"/>
      <c r="AW413" s="24">
        <f t="shared" si="244"/>
        <v>51891</v>
      </c>
      <c r="AX413" s="136">
        <f t="shared" si="245"/>
        <v>-2.7558977407760164E-2</v>
      </c>
      <c r="AY413" s="136">
        <f t="shared" si="246"/>
        <v>1.1620774143451737E-3</v>
      </c>
      <c r="AZ413" s="136">
        <f t="shared" si="255"/>
        <v>1.1620774143451737E-3</v>
      </c>
      <c r="BA413" s="136"/>
      <c r="BB413" s="136">
        <f t="shared" si="247"/>
        <v>7.5949723576143515E-4</v>
      </c>
      <c r="BC413" s="24"/>
      <c r="BD413" s="203"/>
      <c r="BE413" s="24">
        <f t="shared" si="248"/>
        <v>-9.4028367876671289E-3</v>
      </c>
      <c r="BF413" s="24">
        <f t="shared" si="249"/>
        <v>1.1757668237546692</v>
      </c>
      <c r="BG413" s="24">
        <f t="shared" si="250"/>
        <v>-0.99934158661265182</v>
      </c>
      <c r="BH413" s="24">
        <f t="shared" si="251"/>
        <v>-0.24311730433516041</v>
      </c>
      <c r="BI413" s="24">
        <f t="shared" si="252"/>
        <v>-0.94481919355116484</v>
      </c>
      <c r="BJ413" s="24">
        <f t="shared" si="253"/>
        <v>-0.51100096138801943</v>
      </c>
      <c r="BK413" s="136">
        <f t="shared" si="256"/>
        <v>5.5656927270862093</v>
      </c>
      <c r="BL413" s="136">
        <f t="shared" si="256"/>
        <v>5.5658749453703766</v>
      </c>
      <c r="BM413" s="136">
        <f t="shared" si="256"/>
        <v>5.5666806777073887</v>
      </c>
      <c r="BN413" s="136">
        <f t="shared" si="256"/>
        <v>5.5702367135028643</v>
      </c>
      <c r="BO413" s="136">
        <f t="shared" si="256"/>
        <v>5.5858027101932848</v>
      </c>
      <c r="BP413" s="136">
        <f t="shared" si="256"/>
        <v>5.6517214948675374</v>
      </c>
      <c r="BQ413" s="136">
        <f t="shared" si="256"/>
        <v>5.9035329055539316</v>
      </c>
      <c r="BR413" s="136">
        <f t="shared" si="254"/>
        <v>6.7710873126399029</v>
      </c>
      <c r="BS413" s="136"/>
      <c r="BT413" s="24"/>
      <c r="BU413" s="24"/>
      <c r="BV413" s="24"/>
      <c r="BW413" s="24"/>
      <c r="BX413" s="24"/>
      <c r="BY413" s="24"/>
      <c r="BZ413" s="24"/>
      <c r="CA413" s="24"/>
      <c r="CB413" s="24"/>
      <c r="CC413" s="24"/>
      <c r="CD413" s="24"/>
      <c r="CE413" s="24"/>
      <c r="CF413" s="24"/>
      <c r="CG413" s="24"/>
      <c r="CH413" s="24"/>
      <c r="CI413" s="24"/>
      <c r="CK413" s="24"/>
      <c r="CL413" s="24"/>
      <c r="CM413" s="24"/>
      <c r="CN413" s="24"/>
      <c r="CO413" s="24"/>
      <c r="CP413" s="24"/>
      <c r="CQ413" s="24"/>
      <c r="CR413" s="24"/>
      <c r="CS413" s="24"/>
      <c r="CT413" s="24"/>
      <c r="CU413" s="24"/>
      <c r="CV413" s="24"/>
      <c r="CW413" s="24"/>
      <c r="CX413" s="24"/>
      <c r="CY413" s="24"/>
      <c r="CZ413" s="24"/>
    </row>
    <row r="414" spans="1:104" s="129" customFormat="1" ht="12.95" customHeight="1" x14ac:dyDescent="0.2">
      <c r="A414" s="63" t="s">
        <v>673</v>
      </c>
      <c r="B414" s="64" t="s">
        <v>646</v>
      </c>
      <c r="C414" s="63">
        <v>52338.621200000001</v>
      </c>
      <c r="D414" s="63">
        <v>1E-4</v>
      </c>
      <c r="E414" s="129">
        <f>(C414-C$7)/C$8</f>
        <v>51891.374150554126</v>
      </c>
      <c r="F414" s="129">
        <f>ROUND(2*E414,0)/2</f>
        <v>51891.5</v>
      </c>
      <c r="G414" s="130">
        <f>C414-(C$7+F414*C$8)</f>
        <v>-2.986984999733977E-2</v>
      </c>
      <c r="K414" s="129">
        <f>G414</f>
        <v>-2.986984999733977E-2</v>
      </c>
      <c r="O414" s="199">
        <f ca="1">+C$11+C$12*F414</f>
        <v>-3.642589357838924E-2</v>
      </c>
      <c r="P414" s="199">
        <f>+D$11+D$12*F414+D$13*F414^2</f>
        <v>-1.8156092925093029E-2</v>
      </c>
      <c r="Q414" s="201">
        <f>+C414-15018.5</f>
        <v>37320.121200000001</v>
      </c>
      <c r="S414" s="131">
        <v>1</v>
      </c>
      <c r="T414" s="129" t="s">
        <v>567</v>
      </c>
      <c r="U414" s="202">
        <f>+$C414-15018.5</f>
        <v>37320.121200000001</v>
      </c>
      <c r="Z414" s="24">
        <f>$F414</f>
        <v>51891.5</v>
      </c>
      <c r="AA414" s="136">
        <f>AB$3+AB$4*Z414+AB$5*Z414^2+AH414</f>
        <v>-2.7558847346561534E-2</v>
      </c>
      <c r="AB414" s="136">
        <f>+$G414-AH414</f>
        <v>-2.0467095575871265E-2</v>
      </c>
      <c r="AC414" s="136">
        <f>IF(S414&gt;0,G414-AA414,-9999)</f>
        <v>-2.3110026507782364E-3</v>
      </c>
      <c r="AD414" s="136"/>
      <c r="AE414" s="136">
        <f>+(G414-AA414)^2*$S414</f>
        <v>5.3407332519040349E-6</v>
      </c>
      <c r="AF414" s="24"/>
      <c r="AG414" s="203"/>
      <c r="AH414" s="24">
        <f>$AB$6*($AB$11/AI414*AJ414+$AB$12)</f>
        <v>-9.4027544214685035E-3</v>
      </c>
      <c r="AI414" s="24">
        <f>1+$AB$7*COS(AL414)</f>
        <v>1.1757774736733706</v>
      </c>
      <c r="AJ414" s="24">
        <f>SIN(AL414+RADIANS($AB$9))</f>
        <v>-0.99933999626507275</v>
      </c>
      <c r="AK414" s="24">
        <f>$AB$7*SIN(AL414)</f>
        <v>-0.24310960439482326</v>
      </c>
      <c r="AL414" s="24">
        <f>2*ATAN(AM414)</f>
        <v>-0.94477538717801512</v>
      </c>
      <c r="AM414" s="24">
        <f>SQRT((1+$AB$7)/(1-$AB$7))*TAN(AN414/2)</f>
        <v>-0.51097333910710152</v>
      </c>
      <c r="AN414" s="136">
        <f>$AU414+$AB$7*SIN(AO414)</f>
        <v>5.5657282685103402</v>
      </c>
      <c r="AO414" s="136">
        <f>$AU414+$AB$7*SIN(AP414)</f>
        <v>5.5657508400381071</v>
      </c>
      <c r="AP414" s="136">
        <f>$AU414+$AB$7*SIN(AQ414)</f>
        <v>5.5658506882867229</v>
      </c>
      <c r="AQ414" s="136">
        <f>$AU414+$AB$7*SIN(AR414)</f>
        <v>5.5662922764296034</v>
      </c>
      <c r="AR414" s="136">
        <f>$AU414+$AB$7*SIN(AS414)</f>
        <v>5.5682432076183117</v>
      </c>
      <c r="AS414" s="136">
        <f>$AU414+$AB$7*SIN(AT414)</f>
        <v>5.5768232436575049</v>
      </c>
      <c r="AT414" s="136">
        <f>$AU414+$AB$7*SIN(AU414)</f>
        <v>5.6138428311841171</v>
      </c>
      <c r="AU414" s="136">
        <f>RADIANS($AB$9)+$AB$18*(F414-AB$15)</f>
        <v>5.76296438504008</v>
      </c>
      <c r="AV414" s="136"/>
      <c r="AW414" s="24">
        <f t="shared" si="244"/>
        <v>51891.5</v>
      </c>
      <c r="AX414" s="136">
        <f t="shared" si="245"/>
        <v>-2.7558739210946655E-2</v>
      </c>
      <c r="AY414" s="136">
        <f t="shared" si="246"/>
        <v>-2.3111107863931155E-3</v>
      </c>
      <c r="AZ414" s="136">
        <f t="shared" si="255"/>
        <v>-2.3111107863931155E-3</v>
      </c>
      <c r="BA414" s="136"/>
      <c r="BB414" s="136">
        <f t="shared" si="247"/>
        <v>7.5948410689696865E-4</v>
      </c>
      <c r="BC414" s="24"/>
      <c r="BD414" s="203"/>
      <c r="BE414" s="24">
        <f t="shared" si="248"/>
        <v>-9.4026462858536244E-3</v>
      </c>
      <c r="BF414" s="24">
        <f t="shared" si="249"/>
        <v>1.1757914528713449</v>
      </c>
      <c r="BG414" s="24">
        <f t="shared" si="250"/>
        <v>-0.99933790577039749</v>
      </c>
      <c r="BH414" s="24">
        <f t="shared" si="251"/>
        <v>-0.24309949629191285</v>
      </c>
      <c r="BI414" s="24">
        <f t="shared" si="252"/>
        <v>-0.94471788435484472</v>
      </c>
      <c r="BJ414" s="24">
        <f t="shared" si="253"/>
        <v>-0.51093708141421268</v>
      </c>
      <c r="BK414" s="136">
        <f t="shared" si="256"/>
        <v>5.5657749217864518</v>
      </c>
      <c r="BL414" s="136">
        <f t="shared" si="256"/>
        <v>5.5659572076145816</v>
      </c>
      <c r="BM414" s="136">
        <f t="shared" si="256"/>
        <v>5.5667631807466469</v>
      </c>
      <c r="BN414" s="136">
        <f t="shared" si="256"/>
        <v>5.5703200233893133</v>
      </c>
      <c r="BO414" s="136">
        <f t="shared" si="256"/>
        <v>5.5858884320986828</v>
      </c>
      <c r="BP414" s="136">
        <f t="shared" si="256"/>
        <v>5.6518128616573566</v>
      </c>
      <c r="BQ414" s="136">
        <f t="shared" si="256"/>
        <v>5.9036325670070759</v>
      </c>
      <c r="BR414" s="136">
        <f t="shared" si="254"/>
        <v>6.7712234130386335</v>
      </c>
      <c r="BS414" s="136"/>
      <c r="BT414" s="24"/>
      <c r="BU414" s="24"/>
      <c r="BV414" s="24"/>
      <c r="BW414" s="24"/>
      <c r="BX414" s="24"/>
      <c r="BY414" s="24"/>
      <c r="BZ414" s="24"/>
      <c r="CA414" s="24"/>
      <c r="CB414" s="24"/>
      <c r="CC414" s="24"/>
      <c r="CD414" s="24"/>
      <c r="CE414" s="24"/>
      <c r="CF414" s="24"/>
      <c r="CG414" s="24"/>
      <c r="CH414" s="24"/>
      <c r="CI414" s="24"/>
      <c r="CK414" s="24"/>
      <c r="CL414" s="24"/>
      <c r="CM414" s="24"/>
      <c r="CN414" s="24"/>
      <c r="CO414" s="24"/>
      <c r="CP414" s="24"/>
      <c r="CQ414" s="24"/>
      <c r="CR414" s="24"/>
      <c r="CS414" s="24"/>
      <c r="CT414" s="24"/>
      <c r="CU414" s="24"/>
      <c r="CV414" s="24"/>
      <c r="CW414" s="24"/>
      <c r="CX414" s="24"/>
      <c r="CY414" s="24"/>
      <c r="CZ414" s="24"/>
    </row>
    <row r="415" spans="1:104" s="129" customFormat="1" ht="12.95" customHeight="1" x14ac:dyDescent="0.2">
      <c r="A415" s="63" t="s">
        <v>673</v>
      </c>
      <c r="B415" s="64" t="s">
        <v>644</v>
      </c>
      <c r="C415" s="63">
        <v>52339.452400000002</v>
      </c>
      <c r="D415" s="63">
        <v>1E-4</v>
      </c>
      <c r="E415" s="129">
        <f>(C415-C$7)/C$8</f>
        <v>51894.876212312935</v>
      </c>
      <c r="F415" s="129">
        <f>ROUND(2*E415,0)/2</f>
        <v>51895</v>
      </c>
      <c r="G415" s="130">
        <f>C415-(C$7+F415*C$8)</f>
        <v>-2.9380499996477738E-2</v>
      </c>
      <c r="K415" s="129">
        <f>G415</f>
        <v>-2.9380499996477738E-2</v>
      </c>
      <c r="O415" s="129">
        <f ca="1">+C$11+C$12*F415</f>
        <v>-3.6419168953164063E-2</v>
      </c>
      <c r="P415" s="199">
        <f>+D$11+D$12*F415+D$13*F415^2</f>
        <v>-1.8155758892093032E-2</v>
      </c>
      <c r="Q415" s="201">
        <f>+C415-15018.5</f>
        <v>37320.952400000002</v>
      </c>
      <c r="S415" s="131">
        <v>1</v>
      </c>
      <c r="T415" s="129" t="s">
        <v>567</v>
      </c>
      <c r="U415" s="202">
        <f>+$C415-15018.5</f>
        <v>37320.952400000002</v>
      </c>
      <c r="Z415" s="24">
        <f>$F415</f>
        <v>51895</v>
      </c>
      <c r="AA415" s="136">
        <f>AB$3+AB$4*Z415+AB$5*Z415^2+AH415</f>
        <v>-2.7557178522657003E-2</v>
      </c>
      <c r="AB415" s="136">
        <f>+$G415-AH415</f>
        <v>-1.9979080365913768E-2</v>
      </c>
      <c r="AC415" s="136">
        <f>IF(S415&gt;0,G415-AA415,-9999)</f>
        <v>-1.8233214738207354E-3</v>
      </c>
      <c r="AD415" s="136"/>
      <c r="AE415" s="136">
        <f>+(G415-AA415)^2*$S415</f>
        <v>3.3245011968958189E-6</v>
      </c>
      <c r="AF415" s="24"/>
      <c r="AG415" s="203"/>
      <c r="AH415" s="24">
        <f>$AB$6*($AB$11/AI415*AJ415+$AB$12)</f>
        <v>-9.401419630563972E-3</v>
      </c>
      <c r="AI415" s="24">
        <f>1+$AB$7*COS(AL415)</f>
        <v>1.1759498145375968</v>
      </c>
      <c r="AJ415" s="24">
        <f>SIN(AL415+RADIANS($AB$9))</f>
        <v>-0.99931398691968198</v>
      </c>
      <c r="AK415" s="24">
        <f>$AB$7*SIN(AL415)</f>
        <v>-0.24298490233795442</v>
      </c>
      <c r="AL415" s="24">
        <f>2*ATAN(AM415)</f>
        <v>-0.94406630343146736</v>
      </c>
      <c r="AM415" s="24">
        <f>SQRT((1+$AB$7)/(1-$AB$7))*TAN(AN415/2)</f>
        <v>-0.51052630953123357</v>
      </c>
      <c r="AN415" s="136">
        <f>$AU415+$AB$7*SIN(AO415)</f>
        <v>5.5663035246493342</v>
      </c>
      <c r="AO415" s="136">
        <f>$AU415+$AB$7*SIN(AP415)</f>
        <v>5.5663261420992907</v>
      </c>
      <c r="AP415" s="136">
        <f>$AU415+$AB$7*SIN(AQ415)</f>
        <v>5.5664261433079956</v>
      </c>
      <c r="AQ415" s="136">
        <f>$AU415+$AB$7*SIN(AR415)</f>
        <v>5.5668681861075617</v>
      </c>
      <c r="AR415" s="136">
        <f>$AU415+$AB$7*SIN(AS415)</f>
        <v>5.5688201475458516</v>
      </c>
      <c r="AS415" s="136">
        <f>$AU415+$AB$7*SIN(AT415)</f>
        <v>5.5774004544098492</v>
      </c>
      <c r="AT415" s="136">
        <f>$AU415+$AB$7*SIN(AU415)</f>
        <v>5.6144039086779127</v>
      </c>
      <c r="AU415" s="136">
        <f>RADIANS($AB$9)+$AB$18*(F415-AB$15)</f>
        <v>5.7634095623911552</v>
      </c>
      <c r="AV415" s="136"/>
      <c r="AW415" s="24">
        <f t="shared" si="244"/>
        <v>51895</v>
      </c>
      <c r="AX415" s="136">
        <f t="shared" si="245"/>
        <v>-2.7557069774247135E-2</v>
      </c>
      <c r="AY415" s="136">
        <f t="shared" si="246"/>
        <v>-1.8234302222306029E-3</v>
      </c>
      <c r="AZ415" s="136">
        <f t="shared" si="255"/>
        <v>-1.8234302222306029E-3</v>
      </c>
      <c r="BA415" s="136"/>
      <c r="BB415" s="136">
        <f t="shared" si="247"/>
        <v>7.59392094542725E-4</v>
      </c>
      <c r="BC415" s="24"/>
      <c r="BD415" s="203"/>
      <c r="BE415" s="24">
        <f t="shared" si="248"/>
        <v>-9.4013108821541028E-3</v>
      </c>
      <c r="BF415" s="24">
        <f t="shared" si="249"/>
        <v>1.1759638350811068</v>
      </c>
      <c r="BG415" s="24">
        <f t="shared" si="250"/>
        <v>-0.99931184827172626</v>
      </c>
      <c r="BH415" s="24">
        <f t="shared" si="251"/>
        <v>-0.24297474918918854</v>
      </c>
      <c r="BI415" s="24">
        <f t="shared" si="252"/>
        <v>-0.94400860093101568</v>
      </c>
      <c r="BJ415" s="24">
        <f t="shared" si="253"/>
        <v>-0.51048993911015195</v>
      </c>
      <c r="BK415" s="136">
        <f t="shared" si="256"/>
        <v>5.5663503330661381</v>
      </c>
      <c r="BL415" s="136">
        <f t="shared" si="256"/>
        <v>5.5665330920499754</v>
      </c>
      <c r="BM415" s="136">
        <f t="shared" si="256"/>
        <v>5.5673407514364293</v>
      </c>
      <c r="BN415" s="136">
        <f t="shared" si="256"/>
        <v>5.5709032423322675</v>
      </c>
      <c r="BO415" s="136">
        <f t="shared" si="256"/>
        <v>5.586488529372275</v>
      </c>
      <c r="BP415" s="136">
        <f t="shared" si="256"/>
        <v>5.6524524397369555</v>
      </c>
      <c r="BQ415" s="136">
        <f t="shared" si="256"/>
        <v>5.9043301241837236</v>
      </c>
      <c r="BR415" s="136">
        <f t="shared" si="254"/>
        <v>6.7721761158297493</v>
      </c>
      <c r="BS415" s="136"/>
      <c r="BT415" s="24"/>
      <c r="BU415" s="24"/>
      <c r="BV415" s="24"/>
      <c r="BW415" s="24"/>
      <c r="BX415" s="24"/>
      <c r="BY415" s="24"/>
      <c r="BZ415" s="24"/>
      <c r="CA415" s="24"/>
      <c r="CB415" s="24"/>
      <c r="CC415" s="24"/>
      <c r="CD415" s="24"/>
      <c r="CE415" s="24"/>
      <c r="CF415" s="24"/>
      <c r="CG415" s="24"/>
      <c r="CH415" s="24"/>
      <c r="CI415" s="24"/>
      <c r="CK415" s="24"/>
      <c r="CL415" s="24"/>
      <c r="CM415" s="24"/>
      <c r="CN415" s="24"/>
      <c r="CO415" s="24"/>
      <c r="CP415" s="24"/>
      <c r="CQ415" s="24"/>
      <c r="CR415" s="24"/>
      <c r="CS415" s="24"/>
      <c r="CT415" s="24"/>
      <c r="CU415" s="24"/>
      <c r="CV415" s="24"/>
      <c r="CW415" s="24"/>
      <c r="CX415" s="24"/>
      <c r="CY415" s="24"/>
      <c r="CZ415" s="24"/>
    </row>
    <row r="416" spans="1:104" s="129" customFormat="1" ht="12.95" customHeight="1" x14ac:dyDescent="0.2">
      <c r="A416" s="63" t="s">
        <v>673</v>
      </c>
      <c r="B416" s="64" t="s">
        <v>646</v>
      </c>
      <c r="C416" s="63">
        <v>52339.57</v>
      </c>
      <c r="D416" s="63">
        <v>1E-4</v>
      </c>
      <c r="E416" s="129">
        <f>(C416-C$7)/C$8</f>
        <v>51895.371691695553</v>
      </c>
      <c r="F416" s="129">
        <f>ROUND(2*E416,0)/2</f>
        <v>51895.5</v>
      </c>
      <c r="G416" s="130">
        <f>C416-(C$7+F416*C$8)</f>
        <v>-3.0453449995547999E-2</v>
      </c>
      <c r="K416" s="129">
        <f>G416</f>
        <v>-3.0453449995547999E-2</v>
      </c>
      <c r="O416" s="199">
        <f ca="1">+C$11+C$12*F416</f>
        <v>-3.6418208292417611E-2</v>
      </c>
      <c r="P416" s="199">
        <f>+D$11+D$12*F416+D$13*F416^2</f>
        <v>-1.8155711149093028E-2</v>
      </c>
      <c r="Q416" s="201">
        <f>+C416-15018.5</f>
        <v>37321.07</v>
      </c>
      <c r="S416" s="131">
        <v>1</v>
      </c>
      <c r="T416" s="129" t="s">
        <v>567</v>
      </c>
      <c r="U416" s="202">
        <f>+$C416-15018.5</f>
        <v>37321.07</v>
      </c>
      <c r="Z416" s="24">
        <f>$F416</f>
        <v>51895.5</v>
      </c>
      <c r="AA416" s="136">
        <f>AB$3+AB$4*Z416+AB$5*Z416^2+AH416</f>
        <v>-2.755693982526719E-2</v>
      </c>
      <c r="AB416" s="136">
        <f>+$G416-AH416</f>
        <v>-2.1052221319373836E-2</v>
      </c>
      <c r="AC416" s="136">
        <f>IF(S416&gt;0,G416-AA416,-9999)</f>
        <v>-2.8965101702808083E-3</v>
      </c>
      <c r="AD416" s="136"/>
      <c r="AE416" s="136">
        <f>+(G416-AA416)^2*$S416</f>
        <v>8.3897711665401566E-6</v>
      </c>
      <c r="AF416" s="24"/>
      <c r="AG416" s="203"/>
      <c r="AH416" s="24">
        <f>$AB$6*($AB$11/AI416*AJ416+$AB$12)</f>
        <v>-9.4012286761741646E-3</v>
      </c>
      <c r="AI416" s="24">
        <f>1+$AB$7*COS(AL416)</f>
        <v>1.1759744315641194</v>
      </c>
      <c r="AJ416" s="24">
        <f>SIN(AL416+RADIANS($AB$9))</f>
        <v>-0.99931022965173222</v>
      </c>
      <c r="AK416" s="24">
        <f>$AB$7*SIN(AL416)</f>
        <v>-0.24296707479756402</v>
      </c>
      <c r="AL416" s="24">
        <f>2*ATAN(AM416)</f>
        <v>-0.94396498878450796</v>
      </c>
      <c r="AM416" s="24">
        <f>SQRT((1+$AB$7)/(1-$AB$7))*TAN(AN416/2)</f>
        <v>-0.51046245068068019</v>
      </c>
      <c r="AN416" s="136">
        <f>$AU416+$AB$7*SIN(AO416)</f>
        <v>5.5663857109812822</v>
      </c>
      <c r="AO416" s="136">
        <f>$AU416+$AB$7*SIN(AP416)</f>
        <v>5.5664083349923148</v>
      </c>
      <c r="AP416" s="136">
        <f>$AU416+$AB$7*SIN(AQ416)</f>
        <v>5.5665083580454136</v>
      </c>
      <c r="AQ416" s="136">
        <f>$AU416+$AB$7*SIN(AR416)</f>
        <v>5.566950465736876</v>
      </c>
      <c r="AR416" s="136">
        <f>$AU416+$AB$7*SIN(AS416)</f>
        <v>5.5689025740502753</v>
      </c>
      <c r="AS416" s="136">
        <f>$AU416+$AB$7*SIN(AT416)</f>
        <v>5.5774829184374628</v>
      </c>
      <c r="AT416" s="136">
        <f>$AU416+$AB$7*SIN(AU416)</f>
        <v>5.6144840650167751</v>
      </c>
      <c r="AU416" s="136">
        <f>RADIANS($AB$9)+$AB$18*(F416-AB$15)</f>
        <v>5.7634731591555939</v>
      </c>
      <c r="AV416" s="136"/>
      <c r="AW416" s="24">
        <f t="shared" si="244"/>
        <v>51895.5</v>
      </c>
      <c r="AX416" s="136">
        <f t="shared" si="245"/>
        <v>-2.7556830989115398E-2</v>
      </c>
      <c r="AY416" s="136">
        <f t="shared" si="246"/>
        <v>-2.8966190064326006E-3</v>
      </c>
      <c r="AZ416" s="136">
        <f t="shared" si="255"/>
        <v>-2.8966190064326006E-3</v>
      </c>
      <c r="BA416" s="136"/>
      <c r="BB416" s="136">
        <f t="shared" si="247"/>
        <v>7.5937893416267073E-4</v>
      </c>
      <c r="BC416" s="24"/>
      <c r="BD416" s="203"/>
      <c r="BE416" s="24">
        <f t="shared" si="248"/>
        <v>-9.4011198400223688E-3</v>
      </c>
      <c r="BF416" s="24">
        <f t="shared" si="249"/>
        <v>1.1759884580184718</v>
      </c>
      <c r="BG416" s="24">
        <f t="shared" si="250"/>
        <v>-0.99930808409933969</v>
      </c>
      <c r="BH416" s="24">
        <f t="shared" si="251"/>
        <v>-0.24295691520160645</v>
      </c>
      <c r="BI416" s="24">
        <f t="shared" si="252"/>
        <v>-0.94390725772106088</v>
      </c>
      <c r="BJ416" s="24">
        <f t="shared" si="253"/>
        <v>-0.51042606413825686</v>
      </c>
      <c r="BK416" s="136">
        <f t="shared" si="256"/>
        <v>5.5664325415880098</v>
      </c>
      <c r="BL416" s="136">
        <f t="shared" si="256"/>
        <v>5.5666153682151842</v>
      </c>
      <c r="BM416" s="136">
        <f t="shared" si="256"/>
        <v>5.5674232685933491</v>
      </c>
      <c r="BN416" s="136">
        <f t="shared" si="256"/>
        <v>5.5709865664278855</v>
      </c>
      <c r="BO416" s="136">
        <f t="shared" si="256"/>
        <v>5.5865742638271669</v>
      </c>
      <c r="BP416" s="136">
        <f t="shared" si="256"/>
        <v>5.6525438095347242</v>
      </c>
      <c r="BQ416" s="136">
        <f t="shared" si="256"/>
        <v>5.9044297647730346</v>
      </c>
      <c r="BR416" s="136">
        <f t="shared" si="254"/>
        <v>6.7723122162284799</v>
      </c>
      <c r="BS416" s="136"/>
      <c r="BT416" s="24"/>
      <c r="BU416" s="24"/>
      <c r="BV416" s="24"/>
      <c r="BW416" s="24"/>
      <c r="BX416" s="24"/>
      <c r="BY416" s="24"/>
      <c r="BZ416" s="24"/>
      <c r="CA416" s="24"/>
      <c r="CB416" s="24"/>
      <c r="CC416" s="24"/>
      <c r="CD416" s="24"/>
      <c r="CE416" s="24"/>
      <c r="CF416" s="24"/>
      <c r="CG416" s="24"/>
      <c r="CH416" s="24"/>
      <c r="CI416" s="24"/>
      <c r="CK416" s="24"/>
      <c r="CL416" s="24"/>
      <c r="CM416" s="24"/>
      <c r="CN416" s="24"/>
      <c r="CO416" s="24"/>
      <c r="CP416" s="24"/>
      <c r="CQ416" s="24"/>
      <c r="CR416" s="24"/>
      <c r="CS416" s="24"/>
      <c r="CT416" s="24"/>
      <c r="CU416" s="24"/>
      <c r="CV416" s="24"/>
      <c r="CW416" s="24"/>
      <c r="CX416" s="24"/>
      <c r="CY416" s="24"/>
      <c r="CZ416" s="24"/>
    </row>
    <row r="417" spans="1:104" s="129" customFormat="1" ht="12.95" customHeight="1" x14ac:dyDescent="0.2">
      <c r="A417" s="204" t="s">
        <v>1429</v>
      </c>
      <c r="B417" s="205" t="str">
        <f>IF(INT(F417)=F417,"I","II")</f>
        <v>II</v>
      </c>
      <c r="C417" s="204">
        <v>52341.707600000002</v>
      </c>
      <c r="D417" s="204" t="s">
        <v>466</v>
      </c>
      <c r="E417" s="129">
        <f>(C417-C$7)/C$8</f>
        <v>51904.377956391938</v>
      </c>
      <c r="F417" s="129">
        <f>ROUND(2*E417,0)/2</f>
        <v>51904.5</v>
      </c>
      <c r="G417" s="130">
        <f>C417-(C$7+F417*C$8)</f>
        <v>-2.8966549994947854E-2</v>
      </c>
      <c r="K417" s="130">
        <f>G417</f>
        <v>-2.8966549994947854E-2</v>
      </c>
      <c r="P417" s="199">
        <f>+D$11+D$12*F417+D$13*F417^2</f>
        <v>-1.8154850749093024E-2</v>
      </c>
      <c r="Q417" s="201">
        <f>+C417-15018.5</f>
        <v>37323.207600000002</v>
      </c>
      <c r="S417" s="131">
        <v>1</v>
      </c>
      <c r="T417" s="129" t="s">
        <v>567</v>
      </c>
      <c r="U417" s="202">
        <f>+$C417-15018.5</f>
        <v>37323.207600000002</v>
      </c>
      <c r="Z417" s="24">
        <f>$F417</f>
        <v>51904.5</v>
      </c>
      <c r="AA417" s="136">
        <f>AB$3+AB$4*Z417+AB$5*Z417^2+AH417</f>
        <v>-2.7552630701015726E-2</v>
      </c>
      <c r="AB417" s="136">
        <f>+$G417-AH417</f>
        <v>-1.9568770043025152E-2</v>
      </c>
      <c r="AC417" s="136">
        <f>IF(S417&gt;0,G417-AA417,-9999)</f>
        <v>-1.4139192939321282E-3</v>
      </c>
      <c r="AD417" s="136"/>
      <c r="AE417" s="136">
        <f>+(G417-AA417)^2*$S417</f>
        <v>1.9991677697535278E-6</v>
      </c>
      <c r="AF417" s="24"/>
      <c r="AG417" s="203"/>
      <c r="AH417" s="24">
        <f>$AB$6*($AB$11/AI417*AJ417+$AB$12)</f>
        <v>-9.3977799519227041E-3</v>
      </c>
      <c r="AI417" s="24">
        <f>1+$AB$7*COS(AL417)</f>
        <v>1.176417404920143</v>
      </c>
      <c r="AJ417" s="24">
        <f>SIN(AL417+RADIANS($AB$9))</f>
        <v>-0.99924081656215824</v>
      </c>
      <c r="AK417" s="24">
        <f>$AB$7*SIN(AL417)</f>
        <v>-0.24264562481372354</v>
      </c>
      <c r="AL417" s="24">
        <f>2*ATAN(AM417)</f>
        <v>-0.94214059978680498</v>
      </c>
      <c r="AM417" s="24">
        <f>SQRT((1+$AB$7)/(1-$AB$7))*TAN(AN417/2)</f>
        <v>-0.50931309878234976</v>
      </c>
      <c r="AN417" s="136">
        <f>$AU417+$AB$7*SIN(AO417)</f>
        <v>5.5678653591460225</v>
      </c>
      <c r="AO417" s="136">
        <f>$AU417+$AB$7*SIN(AP417)</f>
        <v>5.5678881012877097</v>
      </c>
      <c r="AP417" s="136">
        <f>$AU417+$AB$7*SIN(AQ417)</f>
        <v>5.5679885172338937</v>
      </c>
      <c r="AQ417" s="136">
        <f>$AU417+$AB$7*SIN(AR417)</f>
        <v>5.5684317904408429</v>
      </c>
      <c r="AR417" s="136">
        <f>$AU417+$AB$7*SIN(AS417)</f>
        <v>5.5703865295048294</v>
      </c>
      <c r="AS417" s="136">
        <f>$AU417+$AB$7*SIN(AT417)</f>
        <v>5.5789674994286322</v>
      </c>
      <c r="AT417" s="136">
        <f>$AU417+$AB$7*SIN(AU417)</f>
        <v>5.6159269820949058</v>
      </c>
      <c r="AU417" s="136">
        <f>RADIANS($AB$9)+$AB$18*(F417-AB$15)</f>
        <v>5.7646179009154999</v>
      </c>
      <c r="AV417" s="136"/>
      <c r="AW417" s="24">
        <f t="shared" si="244"/>
        <v>51904.5</v>
      </c>
      <c r="AX417" s="136">
        <f t="shared" si="245"/>
        <v>-2.7552520276946012E-2</v>
      </c>
      <c r="AY417" s="136">
        <f t="shared" si="246"/>
        <v>-1.4140297180018427E-3</v>
      </c>
      <c r="AZ417" s="136">
        <f t="shared" si="255"/>
        <v>-1.4140297180018427E-3</v>
      </c>
      <c r="BA417" s="136"/>
      <c r="BB417" s="136">
        <f t="shared" si="247"/>
        <v>7.5914137361152113E-4</v>
      </c>
      <c r="BC417" s="24"/>
      <c r="BD417" s="203"/>
      <c r="BE417" s="24">
        <f t="shared" si="248"/>
        <v>-9.3976695278529879E-3</v>
      </c>
      <c r="BF417" s="24">
        <f t="shared" si="249"/>
        <v>1.1764315379540429</v>
      </c>
      <c r="BG417" s="24">
        <f t="shared" si="250"/>
        <v>-0.99923854563954195</v>
      </c>
      <c r="BH417" s="24">
        <f t="shared" si="251"/>
        <v>-0.24263534865136838</v>
      </c>
      <c r="BI417" s="24">
        <f t="shared" si="252"/>
        <v>-0.94208235297859</v>
      </c>
      <c r="BJ417" s="24">
        <f t="shared" si="253"/>
        <v>-0.50927642131611628</v>
      </c>
      <c r="BK417" s="136">
        <f t="shared" si="256"/>
        <v>5.5679125903241058</v>
      </c>
      <c r="BL417" s="136">
        <f t="shared" si="256"/>
        <v>5.5680966366490372</v>
      </c>
      <c r="BM417" s="136">
        <f t="shared" si="256"/>
        <v>5.568908879051901</v>
      </c>
      <c r="BN417" s="136">
        <f t="shared" si="256"/>
        <v>5.5724867036328485</v>
      </c>
      <c r="BO417" s="136">
        <f t="shared" si="256"/>
        <v>5.5881177517397127</v>
      </c>
      <c r="BP417" s="136">
        <f t="shared" si="256"/>
        <v>5.6541885292361149</v>
      </c>
      <c r="BQ417" s="136">
        <f t="shared" si="256"/>
        <v>5.9062228482556423</v>
      </c>
      <c r="BR417" s="136">
        <f t="shared" si="254"/>
        <v>6.7747620234056338</v>
      </c>
      <c r="BS417" s="136"/>
      <c r="BT417" s="24"/>
      <c r="BU417" s="24"/>
      <c r="BV417" s="24"/>
      <c r="BW417" s="24"/>
      <c r="BX417" s="24"/>
      <c r="BY417" s="24"/>
      <c r="BZ417" s="24"/>
      <c r="CA417" s="24"/>
      <c r="CB417" s="24"/>
      <c r="CC417" s="24"/>
      <c r="CD417" s="24"/>
      <c r="CE417" s="24"/>
      <c r="CF417" s="24"/>
      <c r="CG417" s="24"/>
      <c r="CH417" s="24"/>
      <c r="CI417" s="24"/>
      <c r="CK417" s="24"/>
      <c r="CL417" s="24"/>
      <c r="CM417" s="24"/>
      <c r="CN417" s="24"/>
      <c r="CO417" s="24"/>
      <c r="CP417" s="24"/>
      <c r="CQ417" s="24"/>
      <c r="CR417" s="24"/>
      <c r="CS417" s="24"/>
      <c r="CT417" s="24"/>
      <c r="CU417" s="24"/>
      <c r="CV417" s="24"/>
      <c r="CW417" s="24"/>
      <c r="CX417" s="24"/>
      <c r="CY417" s="24"/>
      <c r="CZ417" s="24"/>
    </row>
    <row r="418" spans="1:104" s="129" customFormat="1" ht="12.95" customHeight="1" x14ac:dyDescent="0.2">
      <c r="A418" s="63" t="s">
        <v>673</v>
      </c>
      <c r="B418" s="64" t="s">
        <v>646</v>
      </c>
      <c r="C418" s="63">
        <v>52345.505499999999</v>
      </c>
      <c r="D418" s="63">
        <v>1E-4</v>
      </c>
      <c r="E418" s="129">
        <f>(C418-C$7)/C$8</f>
        <v>51920.379496759801</v>
      </c>
      <c r="F418" s="129">
        <f>ROUND(2*E418,0)/2</f>
        <v>51920.5</v>
      </c>
      <c r="G418" s="130">
        <f>C418-(C$7+F418*C$8)</f>
        <v>-2.8600949997780845E-2</v>
      </c>
      <c r="K418" s="129">
        <f>G418</f>
        <v>-2.8600949997780845E-2</v>
      </c>
      <c r="O418" s="199">
        <f ca="1">+C$11+C$12*F418</f>
        <v>-3.6370175255094853E-2</v>
      </c>
      <c r="P418" s="199">
        <f>+D$11+D$12*F418+D$13*F418^2</f>
        <v>-1.8153316349093028E-2</v>
      </c>
      <c r="Q418" s="201">
        <f>+C418-15018.5</f>
        <v>37327.005499999999</v>
      </c>
      <c r="S418" s="131">
        <v>1</v>
      </c>
      <c r="T418" s="129" t="s">
        <v>567</v>
      </c>
      <c r="U418" s="202">
        <f>+$C418-15018.5</f>
        <v>37327.005499999999</v>
      </c>
      <c r="Z418" s="24">
        <f>$F418</f>
        <v>51920.5</v>
      </c>
      <c r="AA418" s="136">
        <f>AB$3+AB$4*Z418+AB$5*Z418^2+AH418</f>
        <v>-2.7544911188079911E-2</v>
      </c>
      <c r="AB418" s="136">
        <f>+$G418-AH418</f>
        <v>-1.9209355158793961E-2</v>
      </c>
      <c r="AC418" s="136">
        <f>IF(S418&gt;0,G418-AA418,-9999)</f>
        <v>-1.0560388097009335E-3</v>
      </c>
      <c r="AD418" s="136"/>
      <c r="AE418" s="136">
        <f>+(G418-AA418)^2*$S418</f>
        <v>1.1152179675945644E-6</v>
      </c>
      <c r="AF418" s="24"/>
      <c r="AG418" s="203"/>
      <c r="AH418" s="24">
        <f>$AB$6*($AB$11/AI418*AJ418+$AB$12)</f>
        <v>-9.3915948389868848E-3</v>
      </c>
      <c r="AI418" s="24">
        <f>1+$AB$7*COS(AL418)</f>
        <v>1.177204283629955</v>
      </c>
      <c r="AJ418" s="24">
        <f>SIN(AL418+RADIANS($AB$9))</f>
        <v>-0.99910906046891701</v>
      </c>
      <c r="AK418" s="24">
        <f>$AB$7*SIN(AL418)</f>
        <v>-0.24207156351623477</v>
      </c>
      <c r="AL418" s="24">
        <f>2*ATAN(AM418)</f>
        <v>-0.93889384874300652</v>
      </c>
      <c r="AM418" s="24">
        <f>SQRT((1+$AB$7)/(1-$AB$7))*TAN(AN418/2)</f>
        <v>-0.50727030712060339</v>
      </c>
      <c r="AN418" s="136">
        <f>$AU418+$AB$7*SIN(AO418)</f>
        <v>5.5704972203492096</v>
      </c>
      <c r="AO418" s="136">
        <f>$AU418+$AB$7*SIN(AP418)</f>
        <v>5.5705201726349669</v>
      </c>
      <c r="AP418" s="136">
        <f>$AU418+$AB$7*SIN(AQ418)</f>
        <v>5.5706212855829413</v>
      </c>
      <c r="AQ418" s="136">
        <f>$AU418+$AB$7*SIN(AR418)</f>
        <v>5.571066618813119</v>
      </c>
      <c r="AR418" s="136">
        <f>$AU418+$AB$7*SIN(AS418)</f>
        <v>5.5730259736586234</v>
      </c>
      <c r="AS418" s="136">
        <f>$AU418+$AB$7*SIN(AT418)</f>
        <v>5.5816078220018008</v>
      </c>
      <c r="AT418" s="136">
        <f>$AU418+$AB$7*SIN(AU418)</f>
        <v>5.6184926488713449</v>
      </c>
      <c r="AU418" s="136">
        <f>RADIANS($AB$9)+$AB$18*(F418-AB$15)</f>
        <v>5.7666529973775544</v>
      </c>
      <c r="AV418" s="136"/>
      <c r="AW418" s="24">
        <f t="shared" si="244"/>
        <v>51920.5</v>
      </c>
      <c r="AX418" s="136">
        <f t="shared" si="245"/>
        <v>-2.7544797900777365E-2</v>
      </c>
      <c r="AY418" s="136">
        <f t="shared" si="246"/>
        <v>-1.0561520970034793E-3</v>
      </c>
      <c r="AZ418" s="136">
        <f t="shared" si="255"/>
        <v>-1.0561520970034793E-3</v>
      </c>
      <c r="BA418" s="136"/>
      <c r="BB418" s="136">
        <f t="shared" si="247"/>
        <v>7.587158913946691E-4</v>
      </c>
      <c r="BC418" s="24"/>
      <c r="BD418" s="203"/>
      <c r="BE418" s="24">
        <f t="shared" si="248"/>
        <v>-9.3914815516843355E-3</v>
      </c>
      <c r="BF418" s="24">
        <f t="shared" si="249"/>
        <v>1.17721860699152</v>
      </c>
      <c r="BG418" s="24">
        <f t="shared" si="250"/>
        <v>-0.99910656152205823</v>
      </c>
      <c r="BH418" s="24">
        <f t="shared" si="251"/>
        <v>-0.24206107769731416</v>
      </c>
      <c r="BI418" s="24">
        <f t="shared" si="252"/>
        <v>-0.93883467751453897</v>
      </c>
      <c r="BJ418" s="24">
        <f t="shared" si="253"/>
        <v>-0.5072331090007467</v>
      </c>
      <c r="BK418" s="136">
        <f t="shared" si="256"/>
        <v>5.570545169045813</v>
      </c>
      <c r="BL418" s="136">
        <f t="shared" si="256"/>
        <v>5.5707313935784768</v>
      </c>
      <c r="BM418" s="136">
        <f t="shared" si="256"/>
        <v>5.5715513744298546</v>
      </c>
      <c r="BN418" s="136">
        <f t="shared" si="256"/>
        <v>5.5751550321597705</v>
      </c>
      <c r="BO418" s="136">
        <f t="shared" si="256"/>
        <v>5.5908629786779489</v>
      </c>
      <c r="BP418" s="136">
        <f t="shared" si="256"/>
        <v>5.657112764252707</v>
      </c>
      <c r="BQ418" s="136">
        <f t="shared" si="256"/>
        <v>5.9094084513431717</v>
      </c>
      <c r="BR418" s="136">
        <f t="shared" si="254"/>
        <v>6.7791172361650194</v>
      </c>
      <c r="BS418" s="136"/>
      <c r="BT418" s="24"/>
      <c r="BU418" s="24"/>
      <c r="BV418" s="24"/>
      <c r="BW418" s="24"/>
      <c r="BX418" s="24"/>
      <c r="BY418" s="24"/>
      <c r="BZ418" s="24"/>
      <c r="CA418" s="24"/>
      <c r="CB418" s="24"/>
      <c r="CC418" s="24"/>
      <c r="CD418" s="24"/>
      <c r="CE418" s="24"/>
      <c r="CF418" s="24"/>
      <c r="CG418" s="24"/>
      <c r="CH418" s="24"/>
      <c r="CI418" s="24"/>
      <c r="CK418" s="24"/>
      <c r="CL418" s="24"/>
      <c r="CM418" s="24"/>
      <c r="CN418" s="24"/>
      <c r="CO418" s="24"/>
      <c r="CP418" s="24"/>
      <c r="CQ418" s="24"/>
      <c r="CR418" s="24"/>
      <c r="CS418" s="24"/>
      <c r="CT418" s="24"/>
      <c r="CU418" s="24"/>
      <c r="CV418" s="24"/>
      <c r="CW418" s="24"/>
      <c r="CX418" s="24"/>
      <c r="CY418" s="24"/>
      <c r="CZ418" s="24"/>
    </row>
    <row r="419" spans="1:104" s="129" customFormat="1" ht="12.95" customHeight="1" x14ac:dyDescent="0.2">
      <c r="A419" s="204" t="s">
        <v>1429</v>
      </c>
      <c r="B419" s="205" t="str">
        <f>IF(INT(F419)=F419,"I","II")</f>
        <v>I</v>
      </c>
      <c r="C419" s="204">
        <v>52373.6325</v>
      </c>
      <c r="D419" s="204" t="s">
        <v>466</v>
      </c>
      <c r="E419" s="129">
        <f>(C419-C$7)/C$8</f>
        <v>52038.885862363757</v>
      </c>
      <c r="F419" s="129">
        <f>ROUND(2*E419,0)/2</f>
        <v>52039</v>
      </c>
      <c r="G419" s="130">
        <f>C419-(C$7+F419*C$8)</f>
        <v>-2.7090099996712524E-2</v>
      </c>
      <c r="K419" s="130">
        <f>G419</f>
        <v>-2.7090099996712524E-2</v>
      </c>
      <c r="P419" s="199">
        <f>+D$11+D$12*F419+D$13*F419^2</f>
        <v>-1.8141760940093024E-2</v>
      </c>
      <c r="Q419" s="201">
        <f>+C419-15018.5</f>
        <v>37355.1325</v>
      </c>
      <c r="S419" s="131">
        <v>1</v>
      </c>
      <c r="T419" s="129" t="s">
        <v>567</v>
      </c>
      <c r="U419" s="202">
        <f>+$C419-15018.5</f>
        <v>37355.1325</v>
      </c>
      <c r="Z419" s="24">
        <f>$F419</f>
        <v>52039</v>
      </c>
      <c r="AA419" s="136">
        <f>AB$3+AB$4*Z419+AB$5*Z419^2+AH419</f>
        <v>-2.7485386091385205E-2</v>
      </c>
      <c r="AB419" s="136">
        <f>+$G419-AH419</f>
        <v>-1.7746474845420343E-2</v>
      </c>
      <c r="AC419" s="136">
        <f>IF(S419&gt;0,G419-AA419,-9999)</f>
        <v>3.9528609467268105E-4</v>
      </c>
      <c r="AD419" s="136"/>
      <c r="AE419" s="136">
        <f>+(G419-AA419)^2*$S419</f>
        <v>1.5625109664157978E-7</v>
      </c>
      <c r="AF419" s="24"/>
      <c r="AG419" s="203"/>
      <c r="AH419" s="24">
        <f>$AB$6*($AB$11/AI419*AJ419+$AB$12)</f>
        <v>-9.3436251512921814E-3</v>
      </c>
      <c r="AI419" s="24">
        <f>1+$AB$7*COS(AL419)</f>
        <v>1.1830055062546472</v>
      </c>
      <c r="AJ419" s="24">
        <f>SIN(AL419+RADIANS($AB$9))</f>
        <v>-0.99779654747224966</v>
      </c>
      <c r="AK419" s="24">
        <f>$AB$7*SIN(AL419)</f>
        <v>-0.2377161851462376</v>
      </c>
      <c r="AL419" s="24">
        <f>2*ATAN(AM419)</f>
        <v>-0.91471257293072772</v>
      </c>
      <c r="AM419" s="24">
        <f>SQRT((1+$AB$7)/(1-$AB$7))*TAN(AN419/2)</f>
        <v>-0.49216040411123257</v>
      </c>
      <c r="AN419" s="136">
        <f>$AU419+$AB$7*SIN(AO419)</f>
        <v>5.5900440775270459</v>
      </c>
      <c r="AO419" s="136">
        <f>$AU419+$AB$7*SIN(AP419)</f>
        <v>5.5900685886886619</v>
      </c>
      <c r="AP419" s="136">
        <f>$AU419+$AB$7*SIN(AQ419)</f>
        <v>5.5901747952277905</v>
      </c>
      <c r="AQ419" s="136">
        <f>$AU419+$AB$7*SIN(AR419)</f>
        <v>5.5906348785901452</v>
      </c>
      <c r="AR419" s="136">
        <f>$AU419+$AB$7*SIN(AS419)</f>
        <v>5.5926259215698559</v>
      </c>
      <c r="AS419" s="136">
        <f>$AU419+$AB$7*SIN(AT419)</f>
        <v>5.6012049050761643</v>
      </c>
      <c r="AT419" s="136">
        <f>$AU419+$AB$7*SIN(AU419)</f>
        <v>5.6375135736886159</v>
      </c>
      <c r="AU419" s="136">
        <f>RADIANS($AB$9)+$AB$18*(F419-AB$15)</f>
        <v>5.7817254305496482</v>
      </c>
      <c r="AV419" s="136"/>
      <c r="AW419" s="24">
        <f t="shared" si="244"/>
        <v>52039</v>
      </c>
      <c r="AX419" s="136">
        <f t="shared" si="245"/>
        <v>-2.7485249948634514E-2</v>
      </c>
      <c r="AY419" s="136">
        <f t="shared" si="246"/>
        <v>3.9514995192199004E-4</v>
      </c>
      <c r="AZ419" s="136">
        <f t="shared" si="255"/>
        <v>3.9514995192199004E-4</v>
      </c>
      <c r="BA419" s="136"/>
      <c r="BB419" s="136">
        <f t="shared" si="247"/>
        <v>7.5543896473891363E-4</v>
      </c>
      <c r="BC419" s="24"/>
      <c r="BD419" s="203"/>
      <c r="BE419" s="24">
        <f t="shared" si="248"/>
        <v>-9.3434890085414904E-3</v>
      </c>
      <c r="BF419" s="24">
        <f t="shared" si="249"/>
        <v>1.1830212709021652</v>
      </c>
      <c r="BG419" s="24">
        <f t="shared" si="250"/>
        <v>-0.99779214516249326</v>
      </c>
      <c r="BH419" s="24">
        <f t="shared" si="251"/>
        <v>-0.23770404791958469</v>
      </c>
      <c r="BI419" s="24">
        <f t="shared" si="252"/>
        <v>-0.91464625413983092</v>
      </c>
      <c r="BJ419" s="24">
        <f t="shared" si="253"/>
        <v>-0.49211921345743603</v>
      </c>
      <c r="BK419" s="136">
        <f t="shared" si="256"/>
        <v>5.5900975546009617</v>
      </c>
      <c r="BL419" s="136">
        <f t="shared" si="256"/>
        <v>5.5903002920689326</v>
      </c>
      <c r="BM419" s="136">
        <f t="shared" si="256"/>
        <v>5.5911783006833806</v>
      </c>
      <c r="BN419" s="136">
        <f t="shared" si="256"/>
        <v>5.5949734082189657</v>
      </c>
      <c r="BO419" s="136">
        <f t="shared" si="256"/>
        <v>5.6112436338678418</v>
      </c>
      <c r="BP419" s="136">
        <f t="shared" si="256"/>
        <v>5.6787802236344218</v>
      </c>
      <c r="BQ419" s="136">
        <f t="shared" si="256"/>
        <v>5.9329160906186171</v>
      </c>
      <c r="BR419" s="136">
        <f t="shared" si="254"/>
        <v>6.8113730306642166</v>
      </c>
      <c r="BS419" s="136"/>
      <c r="BT419" s="24"/>
      <c r="BU419" s="24"/>
      <c r="BV419" s="24"/>
      <c r="BW419" s="24"/>
      <c r="BX419" s="24"/>
      <c r="BY419" s="24"/>
      <c r="BZ419" s="24"/>
      <c r="CA419" s="24"/>
      <c r="CB419" s="24"/>
      <c r="CC419" s="24"/>
      <c r="CD419" s="24"/>
      <c r="CE419" s="24"/>
      <c r="CF419" s="24"/>
      <c r="CG419" s="24"/>
      <c r="CH419" s="24"/>
      <c r="CI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</row>
    <row r="420" spans="1:104" s="129" customFormat="1" ht="12.95" customHeight="1" x14ac:dyDescent="0.2">
      <c r="A420" s="204" t="s">
        <v>1515</v>
      </c>
      <c r="B420" s="205" t="str">
        <f>IF(INT(F420)=F420,"I","II")</f>
        <v>I</v>
      </c>
      <c r="C420" s="204">
        <v>52597.9257</v>
      </c>
      <c r="D420" s="204" t="s">
        <v>466</v>
      </c>
      <c r="E420" s="129">
        <f>(C420-C$7)/C$8</f>
        <v>52983.891442826702</v>
      </c>
      <c r="F420" s="129">
        <f>ROUND(2*E420,0)/2</f>
        <v>52984</v>
      </c>
      <c r="G420" s="130">
        <f>C420-(C$7+F420*C$8)</f>
        <v>-2.5765599995793309E-2</v>
      </c>
      <c r="K420" s="130">
        <f>G420</f>
        <v>-2.5765599995793309E-2</v>
      </c>
      <c r="O420" s="199"/>
      <c r="P420" s="199">
        <f>+D$11+D$12*F420+D$13*F420^2</f>
        <v>-1.8037550120093032E-2</v>
      </c>
      <c r="Q420" s="201">
        <f>+C420-15018.5</f>
        <v>37579.4257</v>
      </c>
      <c r="S420" s="131">
        <v>1</v>
      </c>
      <c r="T420" s="129" t="s">
        <v>567</v>
      </c>
      <c r="U420" s="202">
        <f>+$C420-15018.5</f>
        <v>37579.4257</v>
      </c>
      <c r="Z420" s="24">
        <f>$F420</f>
        <v>52984</v>
      </c>
      <c r="AA420" s="136">
        <f>AB$3+AB$4*Z420+AB$5*Z420^2+AH420</f>
        <v>-2.6859424561267949E-2</v>
      </c>
      <c r="AB420" s="136">
        <f>+$G420-AH420</f>
        <v>-1.6943725554618393E-2</v>
      </c>
      <c r="AC420" s="136">
        <f>IF(S420&gt;0,G420-AA420,-9999)</f>
        <v>1.0938245654746395E-3</v>
      </c>
      <c r="AD420" s="136"/>
      <c r="AE420" s="136">
        <f>+(G420-AA420)^2*$S420</f>
        <v>1.196452180035784E-6</v>
      </c>
      <c r="AF420" s="24"/>
      <c r="AG420" s="203"/>
      <c r="AH420" s="24">
        <f>$AB$6*($AB$11/AI420*AJ420+$AB$12)</f>
        <v>-8.8218744411749182E-3</v>
      </c>
      <c r="AI420" s="24">
        <f>1+$AB$7*COS(AL420)</f>
        <v>1.2268190648910062</v>
      </c>
      <c r="AJ420" s="24">
        <f>SIN(AL420+RADIANS($AB$9))</f>
        <v>-0.96441077459196323</v>
      </c>
      <c r="AK420" s="24">
        <f>$AB$7*SIN(AL420)</f>
        <v>-0.19634946346239276</v>
      </c>
      <c r="AL420" s="24">
        <f>2*ATAN(AM420)</f>
        <v>-0.71351874410654148</v>
      </c>
      <c r="AM420" s="24">
        <f>SQRT((1+$AB$7)/(1-$AB$7))*TAN(AN420/2)</f>
        <v>-0.37270758890059452</v>
      </c>
      <c r="AN420" s="136">
        <f>$AU420+$AB$7*SIN(AO420)</f>
        <v>5.7492568000962576</v>
      </c>
      <c r="AO420" s="136">
        <f>$AU420+$AB$7*SIN(AP420)</f>
        <v>5.7492923370501163</v>
      </c>
      <c r="AP420" s="136">
        <f>$AU420+$AB$7*SIN(AQ420)</f>
        <v>5.7494299383767453</v>
      </c>
      <c r="AQ420" s="136">
        <f>$AU420+$AB$7*SIN(AR420)</f>
        <v>5.7499626339035013</v>
      </c>
      <c r="AR420" s="136">
        <f>$AU420+$AB$7*SIN(AS420)</f>
        <v>5.7520232801690447</v>
      </c>
      <c r="AS420" s="136">
        <f>$AU420+$AB$7*SIN(AT420)</f>
        <v>5.7599712536709777</v>
      </c>
      <c r="AT420" s="136">
        <f>$AU420+$AB$7*SIN(AU420)</f>
        <v>5.7902956730620598</v>
      </c>
      <c r="AU420" s="136">
        <f>RADIANS($AB$9)+$AB$18*(F420-AB$15)</f>
        <v>5.9019233153397588</v>
      </c>
      <c r="AV420" s="136"/>
      <c r="AW420" s="24">
        <f t="shared" si="244"/>
        <v>52984</v>
      </c>
      <c r="AX420" s="136">
        <f t="shared" si="245"/>
        <v>-2.685898663411096E-2</v>
      </c>
      <c r="AY420" s="136">
        <f t="shared" si="246"/>
        <v>1.0933866383176505E-3</v>
      </c>
      <c r="AZ420" s="136">
        <f t="shared" si="255"/>
        <v>1.0933866383176505E-3</v>
      </c>
      <c r="BA420" s="136"/>
      <c r="BB420" s="136">
        <f t="shared" si="247"/>
        <v>7.2140516301135121E-4</v>
      </c>
      <c r="BC420" s="24"/>
      <c r="BD420" s="203"/>
      <c r="BE420" s="24">
        <f t="shared" si="248"/>
        <v>-8.8214365140179291E-3</v>
      </c>
      <c r="BF420" s="24">
        <f t="shared" si="249"/>
        <v>1.2268467421035925</v>
      </c>
      <c r="BG420" s="24">
        <f t="shared" si="250"/>
        <v>-0.96437349123116356</v>
      </c>
      <c r="BH420" s="24">
        <f t="shared" si="251"/>
        <v>-0.19631748673255334</v>
      </c>
      <c r="BI420" s="24">
        <f t="shared" si="252"/>
        <v>-0.71337777368605371</v>
      </c>
      <c r="BJ420" s="24">
        <f t="shared" si="253"/>
        <v>-0.37262731463176058</v>
      </c>
      <c r="BK420" s="136">
        <f t="shared" si="256"/>
        <v>5.7493664134021323</v>
      </c>
      <c r="BL420" s="136">
        <f t="shared" si="256"/>
        <v>5.7497167307207633</v>
      </c>
      <c r="BM420" s="136">
        <f t="shared" si="256"/>
        <v>5.7510723542711295</v>
      </c>
      <c r="BN420" s="136">
        <f t="shared" si="256"/>
        <v>5.7563080722651634</v>
      </c>
      <c r="BO420" s="136">
        <f t="shared" si="256"/>
        <v>5.7763828208264005</v>
      </c>
      <c r="BP420" s="136">
        <f t="shared" si="256"/>
        <v>5.8514270915591391</v>
      </c>
      <c r="BQ420" s="136">
        <f t="shared" si="256"/>
        <v>6.1140594467081639</v>
      </c>
      <c r="BR420" s="136">
        <f t="shared" si="254"/>
        <v>7.0686027842654076</v>
      </c>
      <c r="BS420" s="136"/>
      <c r="BT420" s="24"/>
      <c r="BU420" s="24"/>
      <c r="BV420" s="24"/>
      <c r="BW420" s="24"/>
      <c r="BX420" s="24"/>
      <c r="BY420" s="24"/>
      <c r="BZ420" s="24"/>
      <c r="CA420" s="24"/>
      <c r="CB420" s="24"/>
      <c r="CC420" s="24"/>
      <c r="CD420" s="24"/>
      <c r="CE420" s="24"/>
      <c r="CF420" s="24"/>
      <c r="CG420" s="24"/>
      <c r="CH420" s="24"/>
      <c r="CI420" s="24"/>
      <c r="CK420" s="24"/>
      <c r="CL420" s="24"/>
      <c r="CM420" s="24"/>
      <c r="CN420" s="24"/>
      <c r="CO420" s="24"/>
      <c r="CP420" s="24"/>
      <c r="CQ420" s="24"/>
      <c r="CR420" s="24"/>
      <c r="CS420" s="24"/>
      <c r="CT420" s="24"/>
      <c r="CU420" s="24"/>
      <c r="CV420" s="24"/>
      <c r="CW420" s="24"/>
      <c r="CX420" s="24"/>
      <c r="CY420" s="24"/>
      <c r="CZ420" s="24"/>
    </row>
    <row r="421" spans="1:104" s="129" customFormat="1" ht="12.95" customHeight="1" x14ac:dyDescent="0.2">
      <c r="A421" s="204" t="s">
        <v>1515</v>
      </c>
      <c r="B421" s="205" t="str">
        <f>IF(INT(F421)=F421,"I","II")</f>
        <v>I</v>
      </c>
      <c r="C421" s="204">
        <v>52611.928599999999</v>
      </c>
      <c r="D421" s="204" t="s">
        <v>466</v>
      </c>
      <c r="E421" s="129">
        <f>(C421-C$7)/C$8</f>
        <v>53042.88930206927</v>
      </c>
      <c r="F421" s="129">
        <f>ROUND(2*E421,0)/2</f>
        <v>53043</v>
      </c>
      <c r="G421" s="130">
        <f>C421-(C$7+F421*C$8)</f>
        <v>-2.6273700001183897E-2</v>
      </c>
      <c r="K421" s="130">
        <f>G421</f>
        <v>-2.6273700001183897E-2</v>
      </c>
      <c r="P421" s="199">
        <f>+D$11+D$12*F421+D$13*F421^2</f>
        <v>-1.8030333004093027E-2</v>
      </c>
      <c r="Q421" s="201">
        <f>+C421-15018.5</f>
        <v>37593.428599999999</v>
      </c>
      <c r="S421" s="131">
        <v>1</v>
      </c>
      <c r="T421" s="129" t="s">
        <v>567</v>
      </c>
      <c r="U421" s="202">
        <f>+$C421-15018.5</f>
        <v>37593.428599999999</v>
      </c>
      <c r="Z421" s="24">
        <f>$F421</f>
        <v>53043</v>
      </c>
      <c r="AA421" s="136">
        <f>AB$3+AB$4*Z421+AB$5*Z421^2+AH421</f>
        <v>-2.6811297810898242E-2</v>
      </c>
      <c r="AB421" s="136">
        <f>+$G421-AH421</f>
        <v>-1.7492735194378682E-2</v>
      </c>
      <c r="AC421" s="136">
        <f>IF(S421&gt;0,G421-AA421,-9999)</f>
        <v>5.3759780971434495E-4</v>
      </c>
      <c r="AD421" s="136"/>
      <c r="AE421" s="136">
        <f>+(G421-AA421)^2*$S421</f>
        <v>2.8901140500966103E-7</v>
      </c>
      <c r="AF421" s="24"/>
      <c r="AG421" s="203"/>
      <c r="AH421" s="24">
        <f>$AB$6*($AB$11/AI421*AJ421+$AB$12)</f>
        <v>-8.7809648068052134E-3</v>
      </c>
      <c r="AI421" s="24">
        <f>1+$AB$7*COS(AL421)</f>
        <v>1.229359814028012</v>
      </c>
      <c r="AJ421" s="24">
        <f>SIN(AL421+RADIANS($AB$9))</f>
        <v>-0.96088140870473016</v>
      </c>
      <c r="AK421" s="24">
        <f>$AB$7*SIN(AL421)</f>
        <v>-0.19337547856187912</v>
      </c>
      <c r="AL421" s="24">
        <f>2*ATAN(AM421)</f>
        <v>-0.70048025019199256</v>
      </c>
      <c r="AM421" s="24">
        <f>SQRT((1+$AB$7)/(1-$AB$7))*TAN(AN421/2)</f>
        <v>-0.36530063944681362</v>
      </c>
      <c r="AN421" s="136">
        <f>$AU421+$AB$7*SIN(AO421)</f>
        <v>5.7593846472892514</v>
      </c>
      <c r="AO421" s="136">
        <f>$AU421+$AB$7*SIN(AP421)</f>
        <v>5.7594206845701938</v>
      </c>
      <c r="AP421" s="136">
        <f>$AU421+$AB$7*SIN(AQ421)</f>
        <v>5.7595593998575474</v>
      </c>
      <c r="AQ421" s="136">
        <f>$AU421+$AB$7*SIN(AR421)</f>
        <v>5.76009324136297</v>
      </c>
      <c r="AR421" s="136">
        <f>$AU421+$AB$7*SIN(AS421)</f>
        <v>5.762146183821109</v>
      </c>
      <c r="AS421" s="136">
        <f>$AU421+$AB$7*SIN(AT421)</f>
        <v>5.7700186249773386</v>
      </c>
      <c r="AT421" s="136">
        <f>$AU421+$AB$7*SIN(AU421)</f>
        <v>5.7998928856969627</v>
      </c>
      <c r="AU421" s="136">
        <f>RADIANS($AB$9)+$AB$18*(F421-AB$15)</f>
        <v>5.9094277335435859</v>
      </c>
      <c r="AV421" s="136"/>
      <c r="AW421" s="24">
        <f t="shared" si="244"/>
        <v>53043</v>
      </c>
      <c r="AX421" s="136">
        <f t="shared" si="245"/>
        <v>-2.6810833592691007E-2</v>
      </c>
      <c r="AY421" s="136">
        <f t="shared" si="246"/>
        <v>5.3713359150710932E-4</v>
      </c>
      <c r="AZ421" s="136">
        <f t="shared" si="255"/>
        <v>5.3713359150710932E-4</v>
      </c>
      <c r="BA421" s="136"/>
      <c r="BB421" s="136">
        <f t="shared" si="247"/>
        <v>7.1882079793496854E-4</v>
      </c>
      <c r="BC421" s="24"/>
      <c r="BD421" s="203"/>
      <c r="BE421" s="24">
        <f t="shared" si="248"/>
        <v>-8.7805005885979812E-3</v>
      </c>
      <c r="BF421" s="24">
        <f t="shared" si="249"/>
        <v>1.2293881361330574</v>
      </c>
      <c r="BG421" s="24">
        <f t="shared" si="250"/>
        <v>-0.96084083081499816</v>
      </c>
      <c r="BH421" s="24">
        <f t="shared" si="251"/>
        <v>-0.19334188113650369</v>
      </c>
      <c r="BI421" s="24">
        <f t="shared" si="252"/>
        <v>-0.70033377574865807</v>
      </c>
      <c r="BJ421" s="24">
        <f t="shared" si="253"/>
        <v>-0.36521763133714957</v>
      </c>
      <c r="BK421" s="136">
        <f t="shared" ref="BK421:BQ430" si="257">$AU421+$AB$7*SIN(BL421)</f>
        <v>5.7594983049038539</v>
      </c>
      <c r="BL421" s="136">
        <f t="shared" si="257"/>
        <v>5.7598581395811195</v>
      </c>
      <c r="BM421" s="136">
        <f t="shared" si="257"/>
        <v>5.7612423744550174</v>
      </c>
      <c r="BN421" s="136">
        <f t="shared" si="257"/>
        <v>5.7665571177548633</v>
      </c>
      <c r="BO421" s="136">
        <f t="shared" si="257"/>
        <v>5.7868168723373064</v>
      </c>
      <c r="BP421" s="136">
        <f t="shared" si="257"/>
        <v>5.8621529487290251</v>
      </c>
      <c r="BQ421" s="136">
        <f t="shared" si="257"/>
        <v>6.1249431043494003</v>
      </c>
      <c r="BR421" s="136">
        <f t="shared" si="254"/>
        <v>7.0846626313156404</v>
      </c>
      <c r="BS421" s="136"/>
      <c r="BT421" s="24"/>
      <c r="BU421" s="24"/>
      <c r="BV421" s="24"/>
      <c r="BW421" s="24"/>
      <c r="BX421" s="24"/>
      <c r="BY421" s="24"/>
      <c r="BZ421" s="24"/>
      <c r="CA421" s="24"/>
      <c r="CB421" s="24"/>
      <c r="CC421" s="24"/>
      <c r="CD421" s="24"/>
      <c r="CE421" s="24"/>
      <c r="CF421" s="24"/>
      <c r="CG421" s="24"/>
      <c r="CH421" s="24"/>
      <c r="CI421" s="24"/>
      <c r="CK421" s="24"/>
      <c r="CL421" s="24"/>
      <c r="CM421" s="24"/>
      <c r="CN421" s="24"/>
      <c r="CO421" s="24"/>
      <c r="CP421" s="24"/>
      <c r="CQ421" s="24"/>
      <c r="CR421" s="24"/>
      <c r="CS421" s="24"/>
      <c r="CT421" s="24"/>
      <c r="CU421" s="24"/>
      <c r="CV421" s="24"/>
      <c r="CW421" s="24"/>
      <c r="CX421" s="24"/>
      <c r="CY421" s="24"/>
      <c r="CZ421" s="24"/>
    </row>
    <row r="422" spans="1:104" s="129" customFormat="1" ht="12.95" customHeight="1" x14ac:dyDescent="0.2">
      <c r="A422" s="216" t="s">
        <v>1495</v>
      </c>
      <c r="B422" s="205" t="str">
        <f>IF(INT(F422)=F422,"I","II")</f>
        <v>I</v>
      </c>
      <c r="C422" s="204">
        <v>52618.337800000001</v>
      </c>
      <c r="D422" s="204" t="s">
        <v>467</v>
      </c>
      <c r="E422" s="129">
        <f>(C422-C$7)/C$8</f>
        <v>53069.892928422203</v>
      </c>
      <c r="F422" s="129">
        <f>ROUND(2*E422,0)/2</f>
        <v>53070</v>
      </c>
      <c r="G422" s="130">
        <f>C422-(C$7+F422*C$8)</f>
        <v>-2.5412999995751306E-2</v>
      </c>
      <c r="J422" s="130">
        <f>G422</f>
        <v>-2.5412999995751306E-2</v>
      </c>
      <c r="O422" s="199"/>
      <c r="P422" s="199">
        <f>+D$11+D$12*F422+D$13*F422^2</f>
        <v>-1.8027002392093032E-2</v>
      </c>
      <c r="Q422" s="201">
        <f>+C422-15018.5</f>
        <v>37599.837800000001</v>
      </c>
      <c r="S422" s="131">
        <v>1</v>
      </c>
      <c r="T422" s="129" t="s">
        <v>567</v>
      </c>
      <c r="U422" s="202">
        <f>+$C422-15018.5</f>
        <v>37599.837800000001</v>
      </c>
      <c r="Z422" s="24">
        <f>$F422</f>
        <v>53070</v>
      </c>
      <c r="AA422" s="136">
        <f>AB$3+AB$4*Z422+AB$5*Z422^2+AH422</f>
        <v>-2.6788916477896781E-2</v>
      </c>
      <c r="AB422" s="136">
        <f>+$G422-AH422</f>
        <v>-1.6651085909947558E-2</v>
      </c>
      <c r="AC422" s="136">
        <f>IF(S422&gt;0,G422-AA422,-9999)</f>
        <v>1.3759164821454742E-3</v>
      </c>
      <c r="AD422" s="136"/>
      <c r="AE422" s="136">
        <f>+(G422-AA422)^2*$S422</f>
        <v>1.8931461658395769E-6</v>
      </c>
      <c r="AF422" s="24"/>
      <c r="AG422" s="203"/>
      <c r="AH422" s="24">
        <f>$AB$6*($AB$11/AI422*AJ422+$AB$12)</f>
        <v>-8.7619140858037469E-3</v>
      </c>
      <c r="AI422" s="24">
        <f>1+$AB$7*COS(AL422)</f>
        <v>1.2305129948090952</v>
      </c>
      <c r="AJ422" s="24">
        <f>SIN(AL422+RADIANS($AB$9))</f>
        <v>-0.95920668621621297</v>
      </c>
      <c r="AK422" s="24">
        <f>$AB$7*SIN(AL422)</f>
        <v>-0.19199937297851286</v>
      </c>
      <c r="AL422" s="24">
        <f>2*ATAN(AM422)</f>
        <v>-0.69449554551006998</v>
      </c>
      <c r="AM422" s="24">
        <f>SQRT((1+$AB$7)/(1-$AB$7))*TAN(AN422/2)</f>
        <v>-0.36191266728085292</v>
      </c>
      <c r="AN422" s="136">
        <f>$AU422+$AB$7*SIN(AO422)</f>
        <v>5.7640263845506956</v>
      </c>
      <c r="AO422" s="136">
        <f>$AU422+$AB$7*SIN(AP422)</f>
        <v>5.7640626394894259</v>
      </c>
      <c r="AP422" s="136">
        <f>$AU422+$AB$7*SIN(AQ422)</f>
        <v>5.764201820976715</v>
      </c>
      <c r="AQ422" s="136">
        <f>$AU422+$AB$7*SIN(AR422)</f>
        <v>5.7647360312908891</v>
      </c>
      <c r="AR422" s="136">
        <f>$AU422+$AB$7*SIN(AS422)</f>
        <v>5.7667849437841578</v>
      </c>
      <c r="AS422" s="136">
        <f>$AU422+$AB$7*SIN(AT422)</f>
        <v>5.7746214209850164</v>
      </c>
      <c r="AT422" s="136">
        <f>$AU422+$AB$7*SIN(AU422)</f>
        <v>5.8042868949522353</v>
      </c>
      <c r="AU422" s="136">
        <f>RADIANS($AB$9)+$AB$18*(F422-AB$15)</f>
        <v>5.9128619588233038</v>
      </c>
      <c r="AV422" s="136"/>
      <c r="AW422" s="24">
        <f t="shared" si="244"/>
        <v>53070</v>
      </c>
      <c r="AX422" s="136">
        <f t="shared" si="245"/>
        <v>-2.6788439947156035E-2</v>
      </c>
      <c r="AY422" s="136">
        <f t="shared" si="246"/>
        <v>1.3754399514047284E-3</v>
      </c>
      <c r="AZ422" s="136">
        <f t="shared" si="255"/>
        <v>1.3754399514047284E-3</v>
      </c>
      <c r="BA422" s="136"/>
      <c r="BB422" s="136">
        <f t="shared" si="247"/>
        <v>7.1762051480238527E-4</v>
      </c>
      <c r="BC422" s="24"/>
      <c r="BD422" s="203"/>
      <c r="BE422" s="24">
        <f t="shared" si="248"/>
        <v>-8.7614375550630029E-3</v>
      </c>
      <c r="BF422" s="24">
        <f t="shared" si="249"/>
        <v>1.2305416029899245</v>
      </c>
      <c r="BG422" s="24">
        <f t="shared" si="250"/>
        <v>-0.95916454823954045</v>
      </c>
      <c r="BH422" s="24">
        <f t="shared" si="251"/>
        <v>-0.19196502100860977</v>
      </c>
      <c r="BI422" s="24">
        <f t="shared" si="252"/>
        <v>-0.69434653075128194</v>
      </c>
      <c r="BJ422" s="24">
        <f t="shared" si="253"/>
        <v>-0.36182840313892467</v>
      </c>
      <c r="BK422" s="136">
        <f t="shared" si="257"/>
        <v>5.7641419049622149</v>
      </c>
      <c r="BL422" s="136">
        <f t="shared" si="257"/>
        <v>5.7645060799219223</v>
      </c>
      <c r="BM422" s="136">
        <f t="shared" si="257"/>
        <v>5.7659032801695611</v>
      </c>
      <c r="BN422" s="136">
        <f t="shared" si="257"/>
        <v>5.7712535537417153</v>
      </c>
      <c r="BO422" s="136">
        <f t="shared" si="257"/>
        <v>5.7915955170202595</v>
      </c>
      <c r="BP422" s="136">
        <f t="shared" si="257"/>
        <v>5.8670578015629991</v>
      </c>
      <c r="BQ422" s="136">
        <f t="shared" si="257"/>
        <v>6.1299052745329412</v>
      </c>
      <c r="BR422" s="136">
        <f t="shared" si="254"/>
        <v>7.0920120528471031</v>
      </c>
      <c r="BS422" s="136"/>
      <c r="BT422" s="24"/>
      <c r="BU422" s="24"/>
      <c r="BV422" s="24"/>
      <c r="BW422" s="24"/>
      <c r="BX422" s="24"/>
      <c r="BY422" s="24"/>
      <c r="BZ422" s="24"/>
      <c r="CA422" s="24"/>
      <c r="CB422" s="24"/>
      <c r="CC422" s="24"/>
      <c r="CD422" s="24"/>
      <c r="CE422" s="24"/>
      <c r="CF422" s="24"/>
      <c r="CG422" s="24"/>
      <c r="CH422" s="24"/>
      <c r="CI422" s="24"/>
      <c r="CK422" s="24"/>
      <c r="CL422" s="24"/>
      <c r="CM422" s="24"/>
      <c r="CN422" s="24"/>
      <c r="CO422" s="24"/>
      <c r="CP422" s="24"/>
      <c r="CQ422" s="24"/>
      <c r="CR422" s="24"/>
      <c r="CS422" s="24"/>
      <c r="CT422" s="24"/>
      <c r="CU422" s="24"/>
      <c r="CV422" s="24"/>
      <c r="CW422" s="24"/>
      <c r="CX422" s="24"/>
      <c r="CY422" s="24"/>
      <c r="CZ422" s="24"/>
    </row>
    <row r="423" spans="1:104" s="129" customFormat="1" ht="12.95" customHeight="1" x14ac:dyDescent="0.2">
      <c r="A423" s="216" t="s">
        <v>1523</v>
      </c>
      <c r="B423" s="205" t="str">
        <f>IF(INT(F423)=F423,"I","II")</f>
        <v>II</v>
      </c>
      <c r="C423" s="204">
        <v>52685.147700000001</v>
      </c>
      <c r="D423" s="204" t="s">
        <v>467</v>
      </c>
      <c r="E423" s="129">
        <f>(C423-C$7)/C$8</f>
        <v>53351.380411458566</v>
      </c>
      <c r="F423" s="129">
        <f>ROUND(2*E423,0)/2</f>
        <v>53351.5</v>
      </c>
      <c r="G423" s="130">
        <f>C423-(C$7+F423*C$8)</f>
        <v>-2.8383849996316712E-2</v>
      </c>
      <c r="J423" s="130">
        <f>G423</f>
        <v>-2.8383849996316712E-2</v>
      </c>
      <c r="P423" s="199">
        <f>+D$11+D$12*F423+D$13*F423^2</f>
        <v>-1.7991235565093029E-2</v>
      </c>
      <c r="Q423" s="201">
        <f>+C423-15018.5</f>
        <v>37666.647700000001</v>
      </c>
      <c r="S423" s="131">
        <v>1</v>
      </c>
      <c r="T423" s="129" t="s">
        <v>567</v>
      </c>
      <c r="U423" s="202">
        <f>+$C423-15018.5</f>
        <v>37666.647700000001</v>
      </c>
      <c r="Z423" s="24">
        <f>$F423</f>
        <v>53351.5</v>
      </c>
      <c r="AA423" s="136">
        <f>AB$3+AB$4*Z423+AB$5*Z423^2+AH423</f>
        <v>-2.6542209287464653E-2</v>
      </c>
      <c r="AB423" s="136">
        <f>+$G423-AH423</f>
        <v>-1.9832876273945088E-2</v>
      </c>
      <c r="AC423" s="136">
        <f>IF(S423&gt;0,G423-AA423,-9999)</f>
        <v>-1.8416407088520589E-3</v>
      </c>
      <c r="AD423" s="136"/>
      <c r="AE423" s="136">
        <f>+(G423-AA423)^2*$S423</f>
        <v>3.3916405005011142E-6</v>
      </c>
      <c r="AF423" s="24"/>
      <c r="AG423" s="203"/>
      <c r="AH423" s="24">
        <f>$AB$6*($AB$11/AI423*AJ423+$AB$12)</f>
        <v>-8.550973722371626E-3</v>
      </c>
      <c r="AI423" s="24">
        <f>1+$AB$7*COS(AL423)</f>
        <v>1.2421530602614683</v>
      </c>
      <c r="AJ423" s="24">
        <f>SIN(AL423+RADIANS($AB$9))</f>
        <v>-0.93948689297175991</v>
      </c>
      <c r="AK423" s="24">
        <f>$AB$7*SIN(AL423)</f>
        <v>-0.17709290049577286</v>
      </c>
      <c r="AL423" s="24">
        <f>2*ATAN(AM423)</f>
        <v>-0.63144243068235051</v>
      </c>
      <c r="AM423" s="24">
        <f>SQRT((1+$AB$7)/(1-$AB$7))*TAN(AN423/2)</f>
        <v>-0.32664742390343593</v>
      </c>
      <c r="AN423" s="136">
        <f>$AU423+$AB$7*SIN(AO423)</f>
        <v>5.8126746617054401</v>
      </c>
      <c r="AO423" s="136">
        <f>$AU423+$AB$7*SIN(AP423)</f>
        <v>5.8127127127550029</v>
      </c>
      <c r="AP423" s="136">
        <f>$AU423+$AB$7*SIN(AQ423)</f>
        <v>5.8128550043932439</v>
      </c>
      <c r="AQ423" s="136">
        <f>$AU423+$AB$7*SIN(AR423)</f>
        <v>5.8133870118298043</v>
      </c>
      <c r="AR423" s="136">
        <f>$AU423+$AB$7*SIN(AS423)</f>
        <v>5.8153748386040691</v>
      </c>
      <c r="AS423" s="136">
        <f>$AU423+$AB$7*SIN(AT423)</f>
        <v>5.8227847458407815</v>
      </c>
      <c r="AT423" s="136">
        <f>$AU423+$AB$7*SIN(AU423)</f>
        <v>5.8501726545824395</v>
      </c>
      <c r="AU423" s="136">
        <f>RADIANS($AB$9)+$AB$18*(F423-AB$15)</f>
        <v>5.9486669372025798</v>
      </c>
      <c r="AV423" s="136"/>
      <c r="AW423" s="24">
        <f t="shared" si="244"/>
        <v>53351.5</v>
      </c>
      <c r="AX423" s="136">
        <f t="shared" si="245"/>
        <v>-2.6541594498985355E-2</v>
      </c>
      <c r="AY423" s="136">
        <f t="shared" si="246"/>
        <v>-1.8422554973313576E-3</v>
      </c>
      <c r="AZ423" s="136">
        <f t="shared" si="255"/>
        <v>-1.8422554973313576E-3</v>
      </c>
      <c r="BA423" s="136"/>
      <c r="BB423" s="136">
        <f t="shared" si="247"/>
        <v>7.0445623854856968E-4</v>
      </c>
      <c r="BC423" s="24"/>
      <c r="BD423" s="203"/>
      <c r="BE423" s="24">
        <f t="shared" si="248"/>
        <v>-8.5503589338923238E-3</v>
      </c>
      <c r="BF423" s="24">
        <f t="shared" si="249"/>
        <v>1.2421842399055909</v>
      </c>
      <c r="BG423" s="24">
        <f t="shared" si="250"/>
        <v>-0.93942655436401612</v>
      </c>
      <c r="BH423" s="24">
        <f t="shared" si="251"/>
        <v>-0.17705025823576526</v>
      </c>
      <c r="BI423" s="24">
        <f t="shared" si="252"/>
        <v>-0.6312663457106471</v>
      </c>
      <c r="BJ423" s="24">
        <f t="shared" si="253"/>
        <v>-0.32654999021475528</v>
      </c>
      <c r="BK423" s="136">
        <f t="shared" si="257"/>
        <v>5.8128098883972434</v>
      </c>
      <c r="BL423" s="136">
        <f t="shared" si="257"/>
        <v>5.8132183453452262</v>
      </c>
      <c r="BM423" s="136">
        <f t="shared" si="257"/>
        <v>5.8147448388820955</v>
      </c>
      <c r="BN423" s="136">
        <f t="shared" si="257"/>
        <v>5.8204393025216588</v>
      </c>
      <c r="BO423" s="136">
        <f t="shared" si="257"/>
        <v>5.8415422491548172</v>
      </c>
      <c r="BP423" s="136">
        <f t="shared" si="257"/>
        <v>5.9180429249388462</v>
      </c>
      <c r="BQ423" s="136">
        <f t="shared" si="257"/>
        <v>6.1809271450931957</v>
      </c>
      <c r="BR423" s="136">
        <f t="shared" si="254"/>
        <v>7.1686365773325367</v>
      </c>
      <c r="BS423" s="136"/>
      <c r="BT423" s="24"/>
      <c r="BU423" s="24"/>
      <c r="BV423" s="24"/>
      <c r="BW423" s="24"/>
      <c r="BX423" s="24"/>
      <c r="BY423" s="24"/>
      <c r="BZ423" s="24"/>
      <c r="CA423" s="24"/>
      <c r="CB423" s="24"/>
      <c r="CC423" s="24"/>
      <c r="CD423" s="24"/>
      <c r="CE423" s="24"/>
      <c r="CF423" s="24"/>
      <c r="CG423" s="24"/>
      <c r="CH423" s="24"/>
      <c r="CI423" s="24"/>
      <c r="CK423" s="24"/>
      <c r="CL423" s="24"/>
      <c r="CM423" s="24"/>
      <c r="CN423" s="24"/>
      <c r="CO423" s="24"/>
      <c r="CP423" s="24"/>
      <c r="CQ423" s="24"/>
      <c r="CR423" s="24"/>
      <c r="CS423" s="24"/>
      <c r="CT423" s="24"/>
      <c r="CU423" s="24"/>
      <c r="CV423" s="24"/>
      <c r="CW423" s="24"/>
      <c r="CX423" s="24"/>
      <c r="CY423" s="24"/>
      <c r="CZ423" s="24"/>
    </row>
    <row r="424" spans="1:104" s="129" customFormat="1" ht="12.95" customHeight="1" x14ac:dyDescent="0.2">
      <c r="A424" s="216" t="s">
        <v>1523</v>
      </c>
      <c r="B424" s="205" t="str">
        <f>IF(INT(F424)=F424,"I","II")</f>
        <v>I</v>
      </c>
      <c r="C424" s="204">
        <v>52685.269200000002</v>
      </c>
      <c r="D424" s="204" t="s">
        <v>467</v>
      </c>
      <c r="E424" s="129">
        <f>(C424-C$7)/C$8</f>
        <v>53351.892322555417</v>
      </c>
      <c r="F424" s="129">
        <f>ROUND(2*E424,0)/2</f>
        <v>53352</v>
      </c>
      <c r="G424" s="130">
        <f>C424-(C$7+F424*C$8)</f>
        <v>-2.5556799992045853E-2</v>
      </c>
      <c r="J424" s="130">
        <f>G424</f>
        <v>-2.5556799992045853E-2</v>
      </c>
      <c r="O424" s="199"/>
      <c r="P424" s="199">
        <f>+D$11+D$12*F424+D$13*F424^2</f>
        <v>-1.7991170344093026E-2</v>
      </c>
      <c r="Q424" s="201">
        <f>+C424-15018.5</f>
        <v>37666.769200000002</v>
      </c>
      <c r="S424" s="131">
        <v>1</v>
      </c>
      <c r="T424" s="129" t="s">
        <v>567</v>
      </c>
      <c r="U424" s="202">
        <f>+$C424-15018.5</f>
        <v>37666.769200000002</v>
      </c>
      <c r="Z424" s="24">
        <f>$F424</f>
        <v>53352</v>
      </c>
      <c r="AA424" s="136">
        <f>AB$3+AB$4*Z424+AB$5*Z424^2+AH424</f>
        <v>-2.654174940644341E-2</v>
      </c>
      <c r="AB424" s="136">
        <f>+$G424-AH424</f>
        <v>-1.7006220929695469E-2</v>
      </c>
      <c r="AC424" s="136">
        <f>IF(S424&gt;0,G424-AA424,-9999)</f>
        <v>9.8494941439755679E-4</v>
      </c>
      <c r="AD424" s="136"/>
      <c r="AE424" s="136">
        <f>+(G424-AA424)^2*$S424</f>
        <v>9.701253489220901E-7</v>
      </c>
      <c r="AF424" s="24"/>
      <c r="AG424" s="203"/>
      <c r="AH424" s="24">
        <f>$AB$6*($AB$11/AI424*AJ424+$AB$12)</f>
        <v>-8.5505790623503827E-3</v>
      </c>
      <c r="AI424" s="24">
        <f>1+$AB$7*COS(AL424)</f>
        <v>1.2421730775436908</v>
      </c>
      <c r="AJ424" s="24">
        <f>SIN(AL424+RADIANS($AB$9))</f>
        <v>-0.93944816069843651</v>
      </c>
      <c r="AK424" s="24">
        <f>$AB$7*SIN(AL424)</f>
        <v>-0.17706552604337628</v>
      </c>
      <c r="AL424" s="24">
        <f>2*ATAN(AM424)</f>
        <v>-0.63132938928222504</v>
      </c>
      <c r="AM424" s="24">
        <f>SQRT((1+$AB$7)/(1-$AB$7))*TAN(AN424/2)</f>
        <v>-0.32658487368197947</v>
      </c>
      <c r="AN424" s="136">
        <f>$AU424+$AB$7*SIN(AO424)</f>
        <v>5.8127614736753355</v>
      </c>
      <c r="AO424" s="136">
        <f>$AU424+$AB$7*SIN(AP424)</f>
        <v>5.8127995270806441</v>
      </c>
      <c r="AP424" s="136">
        <f>$AU424+$AB$7*SIN(AQ424)</f>
        <v>5.8129418212473913</v>
      </c>
      <c r="AQ424" s="136">
        <f>$AU424+$AB$7*SIN(AR424)</f>
        <v>5.8134738146769163</v>
      </c>
      <c r="AR424" s="136">
        <f>$AU424+$AB$7*SIN(AS424)</f>
        <v>5.8154615018086107</v>
      </c>
      <c r="AS424" s="136">
        <f>$AU424+$AB$7*SIN(AT424)</f>
        <v>5.8228705686755005</v>
      </c>
      <c r="AT424" s="136">
        <f>$AU424+$AB$7*SIN(AU424)</f>
        <v>5.850254272997029</v>
      </c>
      <c r="AU424" s="136">
        <f>RADIANS($AB$9)+$AB$18*(F424-AB$15)</f>
        <v>5.9487305339670193</v>
      </c>
      <c r="AV424" s="136"/>
      <c r="AW424" s="24">
        <f t="shared" si="244"/>
        <v>53352</v>
      </c>
      <c r="AX424" s="136">
        <f t="shared" si="245"/>
        <v>-2.6541134357388176E-2</v>
      </c>
      <c r="AY424" s="136">
        <f t="shared" si="246"/>
        <v>9.8433436534232227E-4</v>
      </c>
      <c r="AZ424" s="136">
        <f t="shared" si="255"/>
        <v>9.8433436534232227E-4</v>
      </c>
      <c r="BA424" s="136"/>
      <c r="BB424" s="136">
        <f t="shared" si="247"/>
        <v>7.0443181297693105E-4</v>
      </c>
      <c r="BC424" s="24"/>
      <c r="BD424" s="203"/>
      <c r="BE424" s="24">
        <f t="shared" si="248"/>
        <v>-8.5499640132951481E-3</v>
      </c>
      <c r="BF424" s="24">
        <f t="shared" si="249"/>
        <v>1.2422042609898574</v>
      </c>
      <c r="BG424" s="24">
        <f t="shared" si="250"/>
        <v>-0.9393877866911422</v>
      </c>
      <c r="BH424" s="24">
        <f t="shared" si="251"/>
        <v>-0.17702286846155499</v>
      </c>
      <c r="BI424" s="24">
        <f t="shared" si="252"/>
        <v>-0.63115325560165225</v>
      </c>
      <c r="BJ424" s="24">
        <f t="shared" si="253"/>
        <v>-0.32648741663958708</v>
      </c>
      <c r="BK424" s="136">
        <f t="shared" si="257"/>
        <v>5.8128967355938101</v>
      </c>
      <c r="BL424" s="136">
        <f t="shared" si="257"/>
        <v>5.8133052690617379</v>
      </c>
      <c r="BM424" s="136">
        <f t="shared" si="257"/>
        <v>5.8148319812137137</v>
      </c>
      <c r="BN424" s="136">
        <f t="shared" si="257"/>
        <v>5.8205270102468676</v>
      </c>
      <c r="BO424" s="136">
        <f t="shared" si="257"/>
        <v>5.8416311470334188</v>
      </c>
      <c r="BP424" s="136">
        <f t="shared" si="257"/>
        <v>5.9181332129552278</v>
      </c>
      <c r="BQ424" s="136">
        <f t="shared" si="257"/>
        <v>6.1810165827302033</v>
      </c>
      <c r="BR424" s="136">
        <f t="shared" si="254"/>
        <v>7.1687726777312673</v>
      </c>
      <c r="BS424" s="136"/>
      <c r="BT424" s="24"/>
      <c r="BU424" s="24"/>
      <c r="BV424" s="24"/>
      <c r="BW424" s="24"/>
      <c r="BX424" s="24"/>
      <c r="BY424" s="24"/>
      <c r="BZ424" s="24"/>
      <c r="CA424" s="24"/>
      <c r="CB424" s="24"/>
      <c r="CC424" s="24"/>
      <c r="CD424" s="24"/>
      <c r="CE424" s="24"/>
      <c r="CF424" s="24"/>
      <c r="CG424" s="24"/>
      <c r="CH424" s="24"/>
      <c r="CI424" s="24"/>
      <c r="CK424" s="24"/>
      <c r="CL424" s="24"/>
      <c r="CM424" s="24"/>
      <c r="CN424" s="24"/>
      <c r="CO424" s="24"/>
      <c r="CP424" s="24"/>
      <c r="CQ424" s="24"/>
      <c r="CR424" s="24"/>
      <c r="CS424" s="24"/>
      <c r="CT424" s="24"/>
      <c r="CU424" s="24"/>
      <c r="CV424" s="24"/>
      <c r="CW424" s="24"/>
      <c r="CX424" s="24"/>
      <c r="CY424" s="24"/>
      <c r="CZ424" s="24"/>
    </row>
    <row r="425" spans="1:104" s="129" customFormat="1" ht="12.95" customHeight="1" x14ac:dyDescent="0.2">
      <c r="A425" s="52" t="s">
        <v>650</v>
      </c>
      <c r="B425" s="89"/>
      <c r="C425" s="63">
        <v>52694.525600000001</v>
      </c>
      <c r="D425" s="63">
        <v>1E-4</v>
      </c>
      <c r="E425" s="129">
        <f>(C425-C$7)/C$8</f>
        <v>53390.891942940674</v>
      </c>
      <c r="F425" s="129">
        <f>ROUND(2*E425,0)/2</f>
        <v>53391</v>
      </c>
      <c r="G425" s="130">
        <f>C425-(C$7+F425*C$8)</f>
        <v>-2.564689999417169E-2</v>
      </c>
      <c r="K425" s="129">
        <f>G425</f>
        <v>-2.564689999417169E-2</v>
      </c>
      <c r="O425" s="129">
        <f ca="1">+C$11+C$12*F425</f>
        <v>-3.3544871999770728E-2</v>
      </c>
      <c r="P425" s="199">
        <f>+D$11+D$12*F425+D$13*F425^2</f>
        <v>-1.7986064620093029E-2</v>
      </c>
      <c r="Q425" s="201">
        <f>+C425-15018.5</f>
        <v>37676.025600000001</v>
      </c>
      <c r="S425" s="131">
        <v>1</v>
      </c>
      <c r="T425" s="129" t="s">
        <v>567</v>
      </c>
      <c r="U425" s="202">
        <f>+$C425-15018.5</f>
        <v>37676.025600000001</v>
      </c>
      <c r="Z425" s="24">
        <f>$F425</f>
        <v>53391</v>
      </c>
      <c r="AA425" s="136">
        <f>AB$3+AB$4*Z425+AB$5*Z425^2+AH425</f>
        <v>-2.6505642132616618E-2</v>
      </c>
      <c r="AB425" s="136">
        <f>+$G425-AH425</f>
        <v>-1.71273224816481E-2</v>
      </c>
      <c r="AC425" s="136">
        <f>IF(S425&gt;0,G425-AA425,-9999)</f>
        <v>8.5874213844492828E-4</v>
      </c>
      <c r="AD425" s="136"/>
      <c r="AE425" s="136">
        <f>+(G425-AA425)^2*$S425</f>
        <v>7.3743806034096837E-7</v>
      </c>
      <c r="AF425" s="24"/>
      <c r="AG425" s="203"/>
      <c r="AH425" s="24">
        <f>$AB$6*($AB$11/AI425*AJ425+$AB$12)</f>
        <v>-8.5195775125235899E-3</v>
      </c>
      <c r="AI425" s="24">
        <f>1+$AB$7*COS(AL425)</f>
        <v>1.2437268281729086</v>
      </c>
      <c r="AJ425" s="24">
        <f>SIN(AL425+RADIANS($AB$9))</f>
        <v>-0.93638616968852917</v>
      </c>
      <c r="AK425" s="24">
        <f>$AB$7*SIN(AL425)</f>
        <v>-0.17492064837740998</v>
      </c>
      <c r="AL425" s="24">
        <f>2*ATAN(AM425)</f>
        <v>-0.62250097129094273</v>
      </c>
      <c r="AM425" s="24">
        <f>SQRT((1+$AB$7)/(1-$AB$7))*TAN(AN425/2)</f>
        <v>-0.32170685593204557</v>
      </c>
      <c r="AN425" s="136">
        <f>$AU425+$AB$7*SIN(AO425)</f>
        <v>5.8195370999938438</v>
      </c>
      <c r="AO425" s="136">
        <f>$AU425+$AB$7*SIN(AP425)</f>
        <v>5.8195753273104822</v>
      </c>
      <c r="AP425" s="136">
        <f>$AU425+$AB$7*SIN(AQ425)</f>
        <v>5.8197177843553467</v>
      </c>
      <c r="AQ425" s="136">
        <f>$AU425+$AB$7*SIN(AR425)</f>
        <v>5.8202485722468396</v>
      </c>
      <c r="AR425" s="136">
        <f>$AU425+$AB$7*SIN(AS425)</f>
        <v>5.8222250260037036</v>
      </c>
      <c r="AS425" s="136">
        <f>$AU425+$AB$7*SIN(AT425)</f>
        <v>5.8295676548300666</v>
      </c>
      <c r="AT425" s="136">
        <f>$AU425+$AB$7*SIN(AU425)</f>
        <v>5.8566217307060926</v>
      </c>
      <c r="AU425" s="136">
        <f>RADIANS($AB$9)+$AB$18*(F425-AB$15)</f>
        <v>5.953691081593278</v>
      </c>
      <c r="AV425" s="136"/>
      <c r="AW425" s="24">
        <f t="shared" si="244"/>
        <v>53391</v>
      </c>
      <c r="AX425" s="136">
        <f t="shared" si="245"/>
        <v>-2.6505006608855276E-2</v>
      </c>
      <c r="AY425" s="136">
        <f t="shared" si="246"/>
        <v>8.5810661468358612E-4</v>
      </c>
      <c r="AZ425" s="136">
        <f t="shared" si="255"/>
        <v>8.5810661468358612E-4</v>
      </c>
      <c r="BA425" s="136"/>
      <c r="BB425" s="136">
        <f t="shared" si="247"/>
        <v>7.0251537533546184E-4</v>
      </c>
      <c r="BC425" s="24"/>
      <c r="BD425" s="203"/>
      <c r="BE425" s="24">
        <f t="shared" si="248"/>
        <v>-8.5189419887622478E-3</v>
      </c>
      <c r="BF425" s="24">
        <f t="shared" si="249"/>
        <v>1.2437582987354887</v>
      </c>
      <c r="BG425" s="24">
        <f t="shared" si="250"/>
        <v>-0.93632300216290287</v>
      </c>
      <c r="BH425" s="24">
        <f t="shared" si="251"/>
        <v>-0.17487679033416717</v>
      </c>
      <c r="BI425" s="24">
        <f t="shared" si="252"/>
        <v>-0.62232103536796335</v>
      </c>
      <c r="BJ425" s="24">
        <f t="shared" si="253"/>
        <v>-0.32160757958240566</v>
      </c>
      <c r="BK425" s="136">
        <f t="shared" si="257"/>
        <v>5.8196751092054244</v>
      </c>
      <c r="BL425" s="136">
        <f t="shared" si="257"/>
        <v>5.8200895815130353</v>
      </c>
      <c r="BM425" s="136">
        <f t="shared" si="257"/>
        <v>5.8216332084630205</v>
      </c>
      <c r="BN425" s="136">
        <f t="shared" si="257"/>
        <v>5.8273717996323526</v>
      </c>
      <c r="BO425" s="136">
        <f t="shared" si="257"/>
        <v>5.8485669467385897</v>
      </c>
      <c r="BP425" s="136">
        <f t="shared" si="257"/>
        <v>5.9251724451712455</v>
      </c>
      <c r="BQ425" s="136">
        <f t="shared" si="257"/>
        <v>6.1879794240463983</v>
      </c>
      <c r="BR425" s="136">
        <f t="shared" si="254"/>
        <v>7.1793885088322691</v>
      </c>
      <c r="BS425" s="136"/>
      <c r="BT425" s="24"/>
      <c r="BU425" s="24"/>
      <c r="BV425" s="24"/>
      <c r="BW425" s="24"/>
      <c r="BX425" s="24"/>
      <c r="BY425" s="24"/>
      <c r="BZ425" s="24"/>
      <c r="CA425" s="24"/>
      <c r="CB425" s="24"/>
      <c r="CC425" s="24"/>
      <c r="CD425" s="24"/>
      <c r="CE425" s="24"/>
      <c r="CF425" s="24"/>
      <c r="CG425" s="24"/>
      <c r="CH425" s="24"/>
      <c r="CI425" s="24"/>
      <c r="CK425" s="24"/>
      <c r="CL425" s="24"/>
      <c r="CM425" s="24"/>
      <c r="CN425" s="24"/>
      <c r="CO425" s="24"/>
      <c r="CP425" s="24"/>
      <c r="CQ425" s="24"/>
      <c r="CR425" s="24"/>
      <c r="CS425" s="24"/>
      <c r="CT425" s="24"/>
      <c r="CU425" s="24"/>
      <c r="CV425" s="24"/>
      <c r="CW425" s="24"/>
      <c r="CX425" s="24"/>
      <c r="CY425" s="24"/>
      <c r="CZ425" s="24"/>
    </row>
    <row r="426" spans="1:104" s="129" customFormat="1" ht="12.95" customHeight="1" x14ac:dyDescent="0.2">
      <c r="A426" s="214" t="s">
        <v>643</v>
      </c>
      <c r="B426" s="207"/>
      <c r="C426" s="208">
        <v>52724.785400000001</v>
      </c>
      <c r="D426" s="208">
        <v>2.0000000000000001E-4</v>
      </c>
      <c r="E426" s="129">
        <f>(C426-C$7)/C$8</f>
        <v>53518.384349592743</v>
      </c>
      <c r="F426" s="129">
        <f>ROUND(2*E426,0)/2</f>
        <v>53518.5</v>
      </c>
      <c r="G426" s="130">
        <f>C426-(C$7+F426*C$8)</f>
        <v>-2.7449149994936306E-2</v>
      </c>
      <c r="I426" s="130"/>
      <c r="K426" s="129">
        <f>G426</f>
        <v>-2.7449149994936306E-2</v>
      </c>
      <c r="O426" s="199">
        <f ca="1">+C$11+C$12*F426</f>
        <v>-3.3299903509424703E-2</v>
      </c>
      <c r="P426" s="199">
        <f>+D$11+D$12*F426+D$13*F426^2</f>
        <v>-1.7969118085093022E-2</v>
      </c>
      <c r="Q426" s="201">
        <f>+C426-15018.5</f>
        <v>37706.285400000001</v>
      </c>
      <c r="S426" s="131">
        <v>1</v>
      </c>
      <c r="T426" s="129" t="s">
        <v>567</v>
      </c>
      <c r="U426" s="202">
        <f>+$C426-15018.5</f>
        <v>37706.285400000001</v>
      </c>
      <c r="Z426" s="24">
        <f>$F426</f>
        <v>53518.5</v>
      </c>
      <c r="AA426" s="136">
        <f>AB$3+AB$4*Z426+AB$5*Z426^2+AH426</f>
        <v>-2.6384343044307604E-2</v>
      </c>
      <c r="AB426" s="136">
        <f>+$G426-AH426</f>
        <v>-1.9033925035721724E-2</v>
      </c>
      <c r="AC426" s="136">
        <f>IF(S426&gt;0,G426-AA426,-9999)</f>
        <v>-1.0648069506287022E-3</v>
      </c>
      <c r="AD426" s="136"/>
      <c r="AE426" s="136">
        <f>+(G426-AA426)^2*$S426</f>
        <v>1.1338138421071955E-6</v>
      </c>
      <c r="AF426" s="24"/>
      <c r="AG426" s="203"/>
      <c r="AH426" s="24">
        <f>$AB$6*($AB$11/AI426*AJ426+$AB$12)</f>
        <v>-8.41522495921458E-3</v>
      </c>
      <c r="AI426" s="24">
        <f>1+$AB$7*COS(AL426)</f>
        <v>1.2486987557681695</v>
      </c>
      <c r="AJ426" s="24">
        <f>SIN(AL426+RADIANS($AB$9))</f>
        <v>-0.92581025081334689</v>
      </c>
      <c r="AK426" s="24">
        <f>$AB$7*SIN(AL426)</f>
        <v>-0.16777642527889416</v>
      </c>
      <c r="AL426" s="24">
        <f>2*ATAN(AM426)</f>
        <v>-0.59348654907018095</v>
      </c>
      <c r="AM426" s="24">
        <f>SQRT((1+$AB$7)/(1-$AB$7))*TAN(AN426/2)</f>
        <v>-0.30577147025604218</v>
      </c>
      <c r="AN426" s="136">
        <f>$AU426+$AB$7*SIN(AO426)</f>
        <v>5.8417465075763753</v>
      </c>
      <c r="AO426" s="136">
        <f>$AU426+$AB$7*SIN(AP426)</f>
        <v>5.841785163100722</v>
      </c>
      <c r="AP426" s="136">
        <f>$AU426+$AB$7*SIN(AQ426)</f>
        <v>5.8419276690824713</v>
      </c>
      <c r="AQ426" s="136">
        <f>$AU426+$AB$7*SIN(AR426)</f>
        <v>5.8424529433823169</v>
      </c>
      <c r="AR426" s="136">
        <f>$AU426+$AB$7*SIN(AS426)</f>
        <v>5.8443879725323562</v>
      </c>
      <c r="AS426" s="136">
        <f>$AU426+$AB$7*SIN(AT426)</f>
        <v>5.8515012656634768</v>
      </c>
      <c r="AT426" s="136">
        <f>$AU426+$AB$7*SIN(AU426)</f>
        <v>5.877454905069551</v>
      </c>
      <c r="AU426" s="136">
        <f>RADIANS($AB$9)+$AB$18*(F426-AB$15)</f>
        <v>5.9699082565252768</v>
      </c>
      <c r="AV426" s="136"/>
      <c r="AW426" s="24">
        <f t="shared" si="244"/>
        <v>53518.5</v>
      </c>
      <c r="AX426" s="136">
        <f t="shared" si="245"/>
        <v>-2.6383638641448173E-2</v>
      </c>
      <c r="AY426" s="136">
        <f t="shared" si="246"/>
        <v>-1.0655113534881328E-3</v>
      </c>
      <c r="AZ426" s="136">
        <f t="shared" si="255"/>
        <v>-1.0655113534881328E-3</v>
      </c>
      <c r="BA426" s="136"/>
      <c r="BB426" s="136">
        <f t="shared" si="247"/>
        <v>6.9609638796251725E-4</v>
      </c>
      <c r="BC426" s="24"/>
      <c r="BD426" s="203"/>
      <c r="BE426" s="24">
        <f t="shared" si="248"/>
        <v>-8.4145205563551529E-3</v>
      </c>
      <c r="BF426" s="24">
        <f t="shared" si="249"/>
        <v>1.2487310275121086</v>
      </c>
      <c r="BG426" s="24">
        <f t="shared" si="250"/>
        <v>-0.92573751732293696</v>
      </c>
      <c r="BH426" s="24">
        <f t="shared" si="251"/>
        <v>-0.16772857822318382</v>
      </c>
      <c r="BI426" s="24">
        <f t="shared" si="252"/>
        <v>-0.59329417194612832</v>
      </c>
      <c r="BJ426" s="24">
        <f t="shared" si="253"/>
        <v>-0.30566629152291314</v>
      </c>
      <c r="BK426" s="136">
        <f t="shared" si="257"/>
        <v>5.8418934715320514</v>
      </c>
      <c r="BL426" s="136">
        <f t="shared" si="257"/>
        <v>5.8423269037452723</v>
      </c>
      <c r="BM426" s="136">
        <f t="shared" si="257"/>
        <v>5.8439238225819885</v>
      </c>
      <c r="BN426" s="136">
        <f t="shared" si="257"/>
        <v>5.8497971604332957</v>
      </c>
      <c r="BO426" s="136">
        <f t="shared" si="257"/>
        <v>5.871264372888799</v>
      </c>
      <c r="BP426" s="136">
        <f t="shared" si="257"/>
        <v>5.9481389545150902</v>
      </c>
      <c r="BQ426" s="136">
        <f t="shared" si="257"/>
        <v>6.2105571335104628</v>
      </c>
      <c r="BR426" s="136">
        <f t="shared" si="254"/>
        <v>7.2140941105086203</v>
      </c>
      <c r="BS426" s="136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K426" s="24"/>
      <c r="CL426" s="24"/>
      <c r="CM426" s="24"/>
      <c r="CN426" s="24"/>
      <c r="CO426" s="24"/>
      <c r="CP426" s="24"/>
      <c r="CQ426" s="24"/>
      <c r="CR426" s="24"/>
      <c r="CS426" s="24"/>
      <c r="CT426" s="24"/>
      <c r="CU426" s="24"/>
      <c r="CV426" s="24"/>
      <c r="CW426" s="24"/>
      <c r="CX426" s="24"/>
      <c r="CY426" s="24"/>
      <c r="CZ426" s="24"/>
    </row>
    <row r="427" spans="1:104" s="129" customFormat="1" ht="12.95" customHeight="1" x14ac:dyDescent="0.2">
      <c r="A427" s="204" t="s">
        <v>1515</v>
      </c>
      <c r="B427" s="205" t="str">
        <f>IF(INT(F427)=F427,"I","II")</f>
        <v>II</v>
      </c>
      <c r="C427" s="204">
        <v>52735.703999999998</v>
      </c>
      <c r="D427" s="204" t="s">
        <v>466</v>
      </c>
      <c r="E427" s="129">
        <f>(C427-C$7)/C$8</f>
        <v>53564.387250843603</v>
      </c>
      <c r="F427" s="129">
        <f>ROUND(2*E427,0)/2</f>
        <v>53564.5</v>
      </c>
      <c r="G427" s="130">
        <f>C427-(C$7+F427*C$8)</f>
        <v>-2.6760549997561611E-2</v>
      </c>
      <c r="K427" s="130">
        <f>G427</f>
        <v>-2.6760549997561611E-2</v>
      </c>
      <c r="P427" s="199">
        <f>+D$11+D$12*F427+D$13*F427^2</f>
        <v>-1.7962908269093025E-2</v>
      </c>
      <c r="Q427" s="201">
        <f>+C427-15018.5</f>
        <v>37717.203999999998</v>
      </c>
      <c r="S427" s="131">
        <v>1</v>
      </c>
      <c r="T427" s="129" t="s">
        <v>567</v>
      </c>
      <c r="U427" s="202">
        <f>+$C427-15018.5</f>
        <v>37717.203999999998</v>
      </c>
      <c r="Z427" s="24">
        <f>$F427</f>
        <v>53564.5</v>
      </c>
      <c r="AA427" s="136">
        <f>AB$3+AB$4*Z427+AB$5*Z427^2+AH427</f>
        <v>-2.6339358246824804E-2</v>
      </c>
      <c r="AB427" s="136">
        <f>+$G427-AH427</f>
        <v>-1.8384100019829833E-2</v>
      </c>
      <c r="AC427" s="136">
        <f>IF(S427&gt;0,G427-AA427,-9999)</f>
        <v>-4.2119175073680737E-4</v>
      </c>
      <c r="AD427" s="136"/>
      <c r="AE427" s="136">
        <f>+(G427-AA427)^2*$S427</f>
        <v>1.7740249088873687E-7</v>
      </c>
      <c r="AF427" s="24"/>
      <c r="AG427" s="203"/>
      <c r="AH427" s="24">
        <f>$AB$6*($AB$11/AI427*AJ427+$AB$12)</f>
        <v>-8.3764499777317786E-3</v>
      </c>
      <c r="AI427" s="24">
        <f>1+$AB$7*COS(AL427)</f>
        <v>1.2504506729859319</v>
      </c>
      <c r="AJ427" s="24">
        <f>SIN(AL427+RADIANS($AB$9))</f>
        <v>-0.92178100327214607</v>
      </c>
      <c r="AK427" s="24">
        <f>$AB$7*SIN(AL427)</f>
        <v>-0.16514981199169967</v>
      </c>
      <c r="AL427" s="24">
        <f>2*ATAN(AM427)</f>
        <v>-0.58296228963125041</v>
      </c>
      <c r="AM427" s="24">
        <f>SQRT((1+$AB$7)/(1-$AB$7))*TAN(AN427/2)</f>
        <v>-0.30002654206205404</v>
      </c>
      <c r="AN427" s="136">
        <f>$AU427+$AB$7*SIN(AO427)</f>
        <v>5.8497808305070533</v>
      </c>
      <c r="AO427" s="136">
        <f>$AU427+$AB$7*SIN(AP427)</f>
        <v>5.8498195855619644</v>
      </c>
      <c r="AP427" s="136">
        <f>$AU427+$AB$7*SIN(AQ427)</f>
        <v>5.8499619228334687</v>
      </c>
      <c r="AQ427" s="136">
        <f>$AU427+$AB$7*SIN(AR427)</f>
        <v>5.8504846103703079</v>
      </c>
      <c r="AR427" s="136">
        <f>$AU427+$AB$7*SIN(AS427)</f>
        <v>5.8524029306075889</v>
      </c>
      <c r="AS427" s="136">
        <f>$AU427+$AB$7*SIN(AT427)</f>
        <v>5.8594289817170919</v>
      </c>
      <c r="AT427" s="136">
        <f>$AU427+$AB$7*SIN(AU427)</f>
        <v>5.8849772198533774</v>
      </c>
      <c r="AU427" s="136">
        <f>RADIANS($AB$9)+$AB$18*(F427-AB$15)</f>
        <v>5.975759158853684</v>
      </c>
      <c r="AV427" s="136"/>
      <c r="AW427" s="24">
        <f t="shared" si="244"/>
        <v>53564.5</v>
      </c>
      <c r="AX427" s="136">
        <f t="shared" si="245"/>
        <v>-2.6338628325820845E-2</v>
      </c>
      <c r="AY427" s="136">
        <f t="shared" si="246"/>
        <v>-4.2192167174076589E-4</v>
      </c>
      <c r="AZ427" s="136">
        <f t="shared" si="255"/>
        <v>-4.2192167174076589E-4</v>
      </c>
      <c r="BA427" s="136"/>
      <c r="BB427" s="136">
        <f t="shared" si="247"/>
        <v>6.9372334208573218E-4</v>
      </c>
      <c r="BC427" s="24"/>
      <c r="BD427" s="203"/>
      <c r="BE427" s="24">
        <f t="shared" si="248"/>
        <v>-8.3757200567278183E-3</v>
      </c>
      <c r="BF427" s="24">
        <f t="shared" si="249"/>
        <v>1.2504831787158162</v>
      </c>
      <c r="BG427" s="24">
        <f t="shared" si="250"/>
        <v>-0.92170466253394179</v>
      </c>
      <c r="BH427" s="24">
        <f t="shared" si="251"/>
        <v>-0.16510050629970965</v>
      </c>
      <c r="BI427" s="24">
        <f t="shared" si="252"/>
        <v>-0.58276543453086815</v>
      </c>
      <c r="BJ427" s="24">
        <f t="shared" si="253"/>
        <v>-0.29991925763265115</v>
      </c>
      <c r="BK427" s="136">
        <f t="shared" si="257"/>
        <v>5.8499310046486164</v>
      </c>
      <c r="BL427" s="136">
        <f t="shared" si="257"/>
        <v>5.8503710840824397</v>
      </c>
      <c r="BM427" s="136">
        <f t="shared" si="257"/>
        <v>5.8519864207970862</v>
      </c>
      <c r="BN427" s="136">
        <f t="shared" si="257"/>
        <v>5.8579053762307929</v>
      </c>
      <c r="BO427" s="136">
        <f t="shared" si="257"/>
        <v>5.8794610061675723</v>
      </c>
      <c r="BP427" s="136">
        <f t="shared" si="257"/>
        <v>5.9564066324340175</v>
      </c>
      <c r="BQ427" s="136">
        <f t="shared" si="257"/>
        <v>6.2186320615846604</v>
      </c>
      <c r="BR427" s="136">
        <f t="shared" si="254"/>
        <v>7.2266153471918528</v>
      </c>
      <c r="BS427" s="136"/>
      <c r="BT427" s="24"/>
      <c r="BU427" s="24"/>
      <c r="BV427" s="24"/>
      <c r="BW427" s="24"/>
      <c r="BX427" s="24"/>
      <c r="BY427" s="24"/>
      <c r="BZ427" s="24"/>
      <c r="CA427" s="24"/>
      <c r="CB427" s="24"/>
      <c r="CC427" s="24"/>
      <c r="CD427" s="24"/>
      <c r="CE427" s="24"/>
      <c r="CF427" s="24"/>
      <c r="CG427" s="24"/>
      <c r="CH427" s="24"/>
      <c r="CI427" s="24"/>
      <c r="CK427" s="24"/>
      <c r="CL427" s="24"/>
      <c r="CM427" s="24"/>
      <c r="CN427" s="24"/>
      <c r="CO427" s="24"/>
      <c r="CP427" s="24"/>
      <c r="CQ427" s="24"/>
      <c r="CR427" s="24"/>
      <c r="CS427" s="24"/>
      <c r="CT427" s="24"/>
      <c r="CU427" s="24"/>
      <c r="CV427" s="24"/>
      <c r="CW427" s="24"/>
      <c r="CX427" s="24"/>
      <c r="CY427" s="24"/>
      <c r="CZ427" s="24"/>
    </row>
    <row r="428" spans="1:104" s="129" customFormat="1" ht="12.95" customHeight="1" x14ac:dyDescent="0.2">
      <c r="A428" s="204" t="s">
        <v>1515</v>
      </c>
      <c r="B428" s="205" t="str">
        <f>IF(INT(F428)=F428,"I","II")</f>
        <v>I</v>
      </c>
      <c r="C428" s="204">
        <v>52739.621200000001</v>
      </c>
      <c r="D428" s="204" t="s">
        <v>466</v>
      </c>
      <c r="E428" s="129">
        <f>(C428-C$7)/C$8</f>
        <v>53580.89143313621</v>
      </c>
      <c r="F428" s="129">
        <f>ROUND(2*E428,0)/2</f>
        <v>53581</v>
      </c>
      <c r="G428" s="130">
        <f>C428-(C$7+F428*C$8)</f>
        <v>-2.5767899998754729E-2</v>
      </c>
      <c r="K428" s="130">
        <f>G428</f>
        <v>-2.5767899998754729E-2</v>
      </c>
      <c r="O428" s="199"/>
      <c r="P428" s="199">
        <f>+D$11+D$12*F428+D$13*F428^2</f>
        <v>-1.7960668460093032E-2</v>
      </c>
      <c r="Q428" s="201">
        <f>+C428-15018.5</f>
        <v>37721.121200000001</v>
      </c>
      <c r="S428" s="131">
        <v>1</v>
      </c>
      <c r="T428" s="129" t="s">
        <v>567</v>
      </c>
      <c r="U428" s="202">
        <f>+$C428-15018.5</f>
        <v>37721.121200000001</v>
      </c>
      <c r="Z428" s="24">
        <f>$F428</f>
        <v>53581</v>
      </c>
      <c r="AA428" s="136">
        <f>AB$3+AB$4*Z428+AB$5*Z428^2+AH428</f>
        <v>-2.6323064790082167E-2</v>
      </c>
      <c r="AB428" s="136">
        <f>+$G428-AH428</f>
        <v>-1.7405503668765594E-2</v>
      </c>
      <c r="AC428" s="136">
        <f>IF(S428&gt;0,G428-AA428,-9999)</f>
        <v>5.5516479132743796E-4</v>
      </c>
      <c r="AD428" s="136"/>
      <c r="AE428" s="136">
        <f>+(G428-AA428)^2*$S428</f>
        <v>3.0820794552963773E-7</v>
      </c>
      <c r="AF428" s="24"/>
      <c r="AG428" s="203"/>
      <c r="AH428" s="24">
        <f>$AB$6*($AB$11/AI428*AJ428+$AB$12)</f>
        <v>-8.3623963299891343E-3</v>
      </c>
      <c r="AI428" s="24">
        <f>1+$AB$7*COS(AL428)</f>
        <v>1.25107350474009</v>
      </c>
      <c r="AJ428" s="24">
        <f>SIN(AL428+RADIANS($AB$9))</f>
        <v>-0.92030802533001166</v>
      </c>
      <c r="AK428" s="24">
        <f>$AB$7*SIN(AL428)</f>
        <v>-0.16420138616201727</v>
      </c>
      <c r="AL428" s="24">
        <f>2*ATAN(AM428)</f>
        <v>-0.57918012023158083</v>
      </c>
      <c r="AM428" s="24">
        <f>SQRT((1+$AB$7)/(1-$AB$7))*TAN(AN428/2)</f>
        <v>-0.29796639604268699</v>
      </c>
      <c r="AN428" s="136">
        <f>$AU428+$AB$7*SIN(AO428)</f>
        <v>5.8526654389398969</v>
      </c>
      <c r="AO428" s="136">
        <f>$AU428+$AB$7*SIN(AP428)</f>
        <v>5.8527042223536903</v>
      </c>
      <c r="AP428" s="136">
        <f>$AU428+$AB$7*SIN(AQ428)</f>
        <v>5.8528464745429227</v>
      </c>
      <c r="AQ428" s="136">
        <f>$AU428+$AB$7*SIN(AR428)</f>
        <v>5.8533681563909576</v>
      </c>
      <c r="AR428" s="136">
        <f>$AU428+$AB$7*SIN(AS428)</f>
        <v>5.8552802560180952</v>
      </c>
      <c r="AS428" s="136">
        <f>$AU428+$AB$7*SIN(AT428)</f>
        <v>5.8622744396314213</v>
      </c>
      <c r="AT428" s="136">
        <f>$AU428+$AB$7*SIN(AU428)</f>
        <v>5.8876762017343953</v>
      </c>
      <c r="AU428" s="136">
        <f>RADIANS($AB$9)+$AB$18*(F428-AB$15)</f>
        <v>5.9778578520801782</v>
      </c>
      <c r="AV428" s="136"/>
      <c r="AW428" s="24">
        <f t="shared" si="244"/>
        <v>53581</v>
      </c>
      <c r="AX428" s="136">
        <f t="shared" si="245"/>
        <v>-2.6322325637357924E-2</v>
      </c>
      <c r="AY428" s="136">
        <f t="shared" si="246"/>
        <v>5.5442563860319538E-4</v>
      </c>
      <c r="AZ428" s="136">
        <f t="shared" si="255"/>
        <v>5.5442563860319538E-4</v>
      </c>
      <c r="BA428" s="136"/>
      <c r="BB428" s="136">
        <f t="shared" si="247"/>
        <v>6.928648269591102E-4</v>
      </c>
      <c r="BC428" s="24"/>
      <c r="BD428" s="203"/>
      <c r="BE428" s="24">
        <f t="shared" si="248"/>
        <v>-8.36165717726489E-3</v>
      </c>
      <c r="BF428" s="24">
        <f t="shared" si="249"/>
        <v>1.2511060869103963</v>
      </c>
      <c r="BG428" s="24">
        <f t="shared" si="250"/>
        <v>-0.92023037144236108</v>
      </c>
      <c r="BH428" s="24">
        <f t="shared" si="251"/>
        <v>-0.16415155532783862</v>
      </c>
      <c r="BI428" s="24">
        <f t="shared" si="252"/>
        <v>-0.57898166201128032</v>
      </c>
      <c r="BJ428" s="24">
        <f t="shared" si="253"/>
        <v>-0.29785836017181899</v>
      </c>
      <c r="BK428" s="136">
        <f t="shared" si="257"/>
        <v>5.8528167606729218</v>
      </c>
      <c r="BL428" s="136">
        <f t="shared" si="257"/>
        <v>5.8532591969461842</v>
      </c>
      <c r="BM428" s="136">
        <f t="shared" si="257"/>
        <v>5.8548810293467168</v>
      </c>
      <c r="BN428" s="136">
        <f t="shared" si="257"/>
        <v>5.8608159476687858</v>
      </c>
      <c r="BO428" s="136">
        <f t="shared" si="257"/>
        <v>5.8824020163835833</v>
      </c>
      <c r="BP428" s="136">
        <f t="shared" si="257"/>
        <v>5.9593697553286891</v>
      </c>
      <c r="BQ428" s="136">
        <f t="shared" si="257"/>
        <v>6.2215192424779495</v>
      </c>
      <c r="BR428" s="136">
        <f t="shared" si="254"/>
        <v>7.231106660349969</v>
      </c>
      <c r="BS428" s="136"/>
      <c r="BT428" s="24"/>
      <c r="BU428" s="24"/>
      <c r="BV428" s="24"/>
      <c r="BW428" s="24"/>
      <c r="BX428" s="24"/>
      <c r="BY428" s="24"/>
      <c r="BZ428" s="24"/>
      <c r="CA428" s="24"/>
      <c r="CB428" s="24"/>
      <c r="CC428" s="24"/>
      <c r="CD428" s="24"/>
      <c r="CE428" s="24"/>
      <c r="CF428" s="24"/>
      <c r="CG428" s="24"/>
      <c r="CH428" s="24"/>
      <c r="CI428" s="24"/>
      <c r="CK428" s="24"/>
      <c r="CL428" s="24"/>
      <c r="CM428" s="24"/>
      <c r="CN428" s="24"/>
      <c r="CO428" s="24"/>
      <c r="CP428" s="24"/>
      <c r="CQ428" s="24"/>
      <c r="CR428" s="24"/>
      <c r="CS428" s="24"/>
      <c r="CT428" s="24"/>
      <c r="CU428" s="24"/>
      <c r="CV428" s="24"/>
      <c r="CW428" s="24"/>
      <c r="CX428" s="24"/>
      <c r="CY428" s="24"/>
      <c r="CZ428" s="24"/>
    </row>
    <row r="429" spans="1:104" s="129" customFormat="1" ht="12.95" customHeight="1" x14ac:dyDescent="0.2">
      <c r="A429" s="63" t="s">
        <v>684</v>
      </c>
      <c r="B429" s="64" t="s">
        <v>644</v>
      </c>
      <c r="C429" s="63">
        <v>52753.388299999999</v>
      </c>
      <c r="D429" s="63">
        <v>1.1000000000000001E-3</v>
      </c>
      <c r="E429" s="129">
        <f>(C429-C$7)/C$8</f>
        <v>53638.895805657485</v>
      </c>
      <c r="F429" s="129">
        <f>ROUND(2*E429,0)/2</f>
        <v>53639</v>
      </c>
      <c r="G429" s="130">
        <f>C429-(C$7+F429*C$8)</f>
        <v>-2.4730099998123478E-2</v>
      </c>
      <c r="K429" s="129">
        <f>G429</f>
        <v>-2.4730099998123478E-2</v>
      </c>
      <c r="N429" s="130"/>
      <c r="O429" s="129">
        <f ca="1">+C$11+C$12*F429</f>
        <v>-3.3068384269529044E-2</v>
      </c>
      <c r="P429" s="199">
        <f>+D$11+D$12*F429+D$13*F429^2</f>
        <v>-1.795274334009303E-2</v>
      </c>
      <c r="Q429" s="201">
        <f>+C429-15018.5</f>
        <v>37734.888299999999</v>
      </c>
      <c r="S429" s="131">
        <v>0.8</v>
      </c>
      <c r="T429" s="129" t="s">
        <v>567</v>
      </c>
      <c r="U429" s="202">
        <f>+$C429-15018.5</f>
        <v>37734.888299999999</v>
      </c>
      <c r="Z429" s="24">
        <f>$F429</f>
        <v>53639</v>
      </c>
      <c r="AA429" s="136">
        <f>AB$3+AB$4*Z429+AB$5*Z429^2+AH429</f>
        <v>-2.6265131348150301E-2</v>
      </c>
      <c r="AB429" s="136">
        <f>+$G429-AH429</f>
        <v>-1.6417711990066208E-2</v>
      </c>
      <c r="AC429" s="136">
        <f>IF(S429&gt;0,G429-AA429,-9999)</f>
        <v>1.5350313500268227E-3</v>
      </c>
      <c r="AD429" s="136"/>
      <c r="AE429" s="136">
        <f>+(G429-AA429)^2*$S429</f>
        <v>1.8850569964521358E-6</v>
      </c>
      <c r="AF429" s="24"/>
      <c r="AG429" s="203"/>
      <c r="AH429" s="24">
        <f>$AB$6*($AB$11/AI429*AJ429+$AB$12)</f>
        <v>-8.3123880080572705E-3</v>
      </c>
      <c r="AI429" s="24">
        <f>1+$AB$7*COS(AL429)</f>
        <v>1.2532390699594678</v>
      </c>
      <c r="AJ429" s="24">
        <f>SIN(AL429+RADIANS($AB$9))</f>
        <v>-0.91501397183722755</v>
      </c>
      <c r="AK429" s="24">
        <f>$AB$7*SIN(AL429)</f>
        <v>-0.16084145437686079</v>
      </c>
      <c r="AL429" s="24">
        <f>2*ATAN(AM429)</f>
        <v>-0.56585551861752037</v>
      </c>
      <c r="AM429" s="24">
        <f>SQRT((1+$AB$7)/(1-$AB$7))*TAN(AN429/2)</f>
        <v>-0.29072685410422044</v>
      </c>
      <c r="AN429" s="136">
        <f>$AU429+$AB$7*SIN(AO429)</f>
        <v>5.8628165879996947</v>
      </c>
      <c r="AO429" s="136">
        <f>$AU429+$AB$7*SIN(AP429)</f>
        <v>5.8628554397350356</v>
      </c>
      <c r="AP429" s="136">
        <f>$AU429+$AB$7*SIN(AQ429)</f>
        <v>5.8629972887494848</v>
      </c>
      <c r="AQ429" s="136">
        <f>$AU429+$AB$7*SIN(AR429)</f>
        <v>5.8635151080607741</v>
      </c>
      <c r="AR429" s="136">
        <f>$AU429+$AB$7*SIN(AS429)</f>
        <v>5.8654043919558037</v>
      </c>
      <c r="AS429" s="136">
        <f>$AU429+$AB$7*SIN(AT429)</f>
        <v>5.8722841718559371</v>
      </c>
      <c r="AT429" s="136">
        <f>$AU429+$AB$7*SIN(AU429)</f>
        <v>5.8971666664928994</v>
      </c>
      <c r="AU429" s="136">
        <f>RADIANS($AB$9)+$AB$18*(F429-AB$15)</f>
        <v>5.985235076755127</v>
      </c>
      <c r="AV429" s="136"/>
      <c r="AW429" s="24">
        <f t="shared" si="244"/>
        <v>53639</v>
      </c>
      <c r="AX429" s="136">
        <f t="shared" si="245"/>
        <v>-2.6264359438011156E-2</v>
      </c>
      <c r="AY429" s="136">
        <f t="shared" si="246"/>
        <v>1.534259439887678E-3</v>
      </c>
      <c r="AZ429" s="136">
        <f t="shared" si="255"/>
        <v>1.534259439887678E-3</v>
      </c>
      <c r="BA429" s="136"/>
      <c r="BB429" s="136">
        <f t="shared" si="247"/>
        <v>5.5185326135123659E-4</v>
      </c>
      <c r="BC429" s="24"/>
      <c r="BD429" s="203"/>
      <c r="BE429" s="24">
        <f t="shared" si="248"/>
        <v>-8.3116160979181258E-3</v>
      </c>
      <c r="BF429" s="24">
        <f t="shared" si="249"/>
        <v>1.2532718885118077</v>
      </c>
      <c r="BG429" s="24">
        <f t="shared" si="250"/>
        <v>-0.91493162414268892</v>
      </c>
      <c r="BH429" s="24">
        <f t="shared" si="251"/>
        <v>-0.16078977109773621</v>
      </c>
      <c r="BI429" s="24">
        <f t="shared" si="252"/>
        <v>-0.56565144295802738</v>
      </c>
      <c r="BJ429" s="24">
        <f t="shared" si="253"/>
        <v>-0.29061619510477743</v>
      </c>
      <c r="BK429" s="136">
        <f t="shared" si="257"/>
        <v>5.8629719240622498</v>
      </c>
      <c r="BL429" s="136">
        <f t="shared" si="257"/>
        <v>5.8634225231503621</v>
      </c>
      <c r="BM429" s="136">
        <f t="shared" si="257"/>
        <v>5.8650667088470527</v>
      </c>
      <c r="BN429" s="136">
        <f t="shared" si="257"/>
        <v>5.8710560310653195</v>
      </c>
      <c r="BO429" s="136">
        <f t="shared" si="257"/>
        <v>5.8927437060055468</v>
      </c>
      <c r="BP429" s="136">
        <f t="shared" si="257"/>
        <v>5.9697750389467785</v>
      </c>
      <c r="BQ429" s="136">
        <f t="shared" si="257"/>
        <v>6.2316290109704315</v>
      </c>
      <c r="BR429" s="136">
        <f t="shared" si="254"/>
        <v>7.2468943066027407</v>
      </c>
      <c r="BS429" s="136"/>
      <c r="BT429" s="24"/>
      <c r="BU429" s="24"/>
      <c r="BV429" s="24"/>
      <c r="BW429" s="24"/>
      <c r="BX429" s="24"/>
      <c r="BY429" s="24"/>
      <c r="BZ429" s="24"/>
      <c r="CA429" s="24"/>
      <c r="CB429" s="24"/>
      <c r="CC429" s="24"/>
      <c r="CD429" s="24"/>
      <c r="CE429" s="24"/>
      <c r="CF429" s="24"/>
      <c r="CG429" s="24"/>
      <c r="CH429" s="24"/>
      <c r="CI429" s="24"/>
      <c r="CK429" s="24"/>
      <c r="CL429" s="24"/>
      <c r="CM429" s="24"/>
      <c r="CN429" s="24"/>
      <c r="CO429" s="24"/>
      <c r="CP429" s="24"/>
      <c r="CQ429" s="24"/>
      <c r="CR429" s="24"/>
      <c r="CS429" s="24"/>
      <c r="CT429" s="24"/>
      <c r="CU429" s="24"/>
      <c r="CV429" s="24"/>
      <c r="CW429" s="24"/>
      <c r="CX429" s="24"/>
      <c r="CY429" s="24"/>
      <c r="CZ429" s="24"/>
    </row>
    <row r="430" spans="1:104" s="129" customFormat="1" ht="12.95" customHeight="1" x14ac:dyDescent="0.2">
      <c r="A430" s="52" t="s">
        <v>654</v>
      </c>
      <c r="B430" s="89" t="s">
        <v>646</v>
      </c>
      <c r="C430" s="90">
        <v>52801.448199999999</v>
      </c>
      <c r="D430" s="90">
        <v>2.0000000000000001E-4</v>
      </c>
      <c r="E430" s="129">
        <f>(C430-C$7)/C$8</f>
        <v>53841.384662637953</v>
      </c>
      <c r="F430" s="129">
        <f>ROUND(2*E430,0)/2</f>
        <v>53841.5</v>
      </c>
      <c r="G430" s="130">
        <f>C430-(C$7+F430*C$8)</f>
        <v>-2.7374849996704143E-2</v>
      </c>
      <c r="K430" s="129">
        <f>G430</f>
        <v>-2.7374849996704143E-2</v>
      </c>
      <c r="O430" s="199">
        <f ca="1">+C$11+C$12*F430</f>
        <v>-3.2679316667214769E-2</v>
      </c>
      <c r="P430" s="199">
        <f>+D$11+D$12*F430+D$13*F430^2</f>
        <v>-1.7924440725093027E-2</v>
      </c>
      <c r="Q430" s="201">
        <f>+C430-15018.5</f>
        <v>37782.948199999999</v>
      </c>
      <c r="S430" s="131">
        <v>1</v>
      </c>
      <c r="T430" s="129" t="s">
        <v>567</v>
      </c>
      <c r="U430" s="202">
        <f>+$C430-15018.5</f>
        <v>37782.948199999999</v>
      </c>
      <c r="Z430" s="24">
        <f>$F430</f>
        <v>53841.5</v>
      </c>
      <c r="AA430" s="136">
        <f>AB$3+AB$4*Z430+AB$5*Z430^2+AH430</f>
        <v>-2.6054842971526222E-2</v>
      </c>
      <c r="AB430" s="136">
        <f>+$G430-AH430</f>
        <v>-1.9244447750270947E-2</v>
      </c>
      <c r="AC430" s="136">
        <f>IF(S430&gt;0,G430-AA430,-9999)</f>
        <v>-1.3200070251779203E-3</v>
      </c>
      <c r="AD430" s="136"/>
      <c r="AE430" s="136">
        <f>+(G430-AA430)^2*$S430</f>
        <v>1.7424185465190626E-6</v>
      </c>
      <c r="AF430" s="24"/>
      <c r="AG430" s="203"/>
      <c r="AH430" s="24">
        <f>$AB$6*($AB$11/AI430*AJ430+$AB$12)</f>
        <v>-8.1304022464331934E-3</v>
      </c>
      <c r="AI430" s="24">
        <f>1+$AB$7*COS(AL430)</f>
        <v>1.2604975400785976</v>
      </c>
      <c r="AJ430" s="24">
        <f>SIN(AL430+RADIANS($AB$9))</f>
        <v>-0.8951055420527253</v>
      </c>
      <c r="AK430" s="24">
        <f>$AB$7*SIN(AL430)</f>
        <v>-0.14879862772552505</v>
      </c>
      <c r="AL430" s="24">
        <f>2*ATAN(AM430)</f>
        <v>-0.51898083124928818</v>
      </c>
      <c r="AM430" s="24">
        <f>SQRT((1+$AB$7)/(1-$AB$7))*TAN(AN430/2)</f>
        <v>-0.26547596926948025</v>
      </c>
      <c r="AN430" s="136">
        <f>$AU430+$AB$7*SIN(AO430)</f>
        <v>5.8983923538419569</v>
      </c>
      <c r="AO430" s="136">
        <f>$AU430+$AB$7*SIN(AP430)</f>
        <v>5.8984310460213596</v>
      </c>
      <c r="AP430" s="136">
        <f>$AU430+$AB$7*SIN(AQ430)</f>
        <v>5.8985701889636939</v>
      </c>
      <c r="AQ430" s="136">
        <f>$AU430+$AB$7*SIN(AR430)</f>
        <v>5.8990705033443138</v>
      </c>
      <c r="AR430" s="136">
        <f>$AU430+$AB$7*SIN(AS430)</f>
        <v>5.9008686425007797</v>
      </c>
      <c r="AS430" s="136">
        <f>$AU430+$AB$7*SIN(AT430)</f>
        <v>5.9073205238492692</v>
      </c>
      <c r="AT430" s="136">
        <f>$AU430+$AB$7*SIN(AU430)</f>
        <v>5.9303383071238951</v>
      </c>
      <c r="AU430" s="136">
        <f>RADIANS($AB$9)+$AB$18*(F430-AB$15)</f>
        <v>6.0109917663530084</v>
      </c>
      <c r="AV430" s="136"/>
      <c r="AW430" s="24">
        <f t="shared" si="244"/>
        <v>53841.5</v>
      </c>
      <c r="AX430" s="136">
        <f t="shared" si="245"/>
        <v>-2.6053953631144239E-2</v>
      </c>
      <c r="AY430" s="136">
        <f t="shared" si="246"/>
        <v>-1.3208963655599038E-3</v>
      </c>
      <c r="AZ430" s="136">
        <f t="shared" si="255"/>
        <v>-1.3208963655599038E-3</v>
      </c>
      <c r="BA430" s="136"/>
      <c r="BB430" s="136">
        <f t="shared" si="247"/>
        <v>6.7880849981381407E-4</v>
      </c>
      <c r="BC430" s="24"/>
      <c r="BD430" s="203"/>
      <c r="BE430" s="24">
        <f t="shared" si="248"/>
        <v>-8.1295129060512134E-3</v>
      </c>
      <c r="BF430" s="24">
        <f t="shared" si="249"/>
        <v>1.2605307655323217</v>
      </c>
      <c r="BG430" s="24">
        <f t="shared" si="250"/>
        <v>-0.89500594482997686</v>
      </c>
      <c r="BH430" s="24">
        <f t="shared" si="251"/>
        <v>-0.14874044578103957</v>
      </c>
      <c r="BI430" s="24">
        <f t="shared" si="252"/>
        <v>-0.51875749618815192</v>
      </c>
      <c r="BJ430" s="24">
        <f t="shared" si="253"/>
        <v>-0.26535643523470931</v>
      </c>
      <c r="BK430" s="136">
        <f t="shared" si="257"/>
        <v>5.8985613706429376</v>
      </c>
      <c r="BL430" s="136">
        <f t="shared" si="257"/>
        <v>5.8990387984328088</v>
      </c>
      <c r="BM430" s="136">
        <f t="shared" si="257"/>
        <v>5.9007547331078509</v>
      </c>
      <c r="BN430" s="136">
        <f t="shared" si="257"/>
        <v>5.9069122971879438</v>
      </c>
      <c r="BO430" s="136">
        <f t="shared" si="257"/>
        <v>5.9288878274154406</v>
      </c>
      <c r="BP430" s="136">
        <f t="shared" si="257"/>
        <v>6.0059684819256489</v>
      </c>
      <c r="BQ430" s="136">
        <f t="shared" si="257"/>
        <v>6.2664402432212762</v>
      </c>
      <c r="BR430" s="136">
        <f t="shared" si="254"/>
        <v>7.3020149680887094</v>
      </c>
      <c r="BS430" s="136"/>
      <c r="BT430" s="24"/>
      <c r="BU430" s="24"/>
      <c r="BV430" s="24"/>
      <c r="BW430" s="24"/>
      <c r="BX430" s="24"/>
      <c r="BY430" s="24"/>
      <c r="BZ430" s="24"/>
      <c r="CA430" s="24"/>
      <c r="CB430" s="24"/>
      <c r="CC430" s="24"/>
      <c r="CD430" s="24"/>
      <c r="CE430" s="24"/>
      <c r="CF430" s="24"/>
      <c r="CG430" s="24"/>
      <c r="CH430" s="24"/>
      <c r="CI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</row>
    <row r="431" spans="1:104" s="129" customFormat="1" ht="12.95" customHeight="1" x14ac:dyDescent="0.2">
      <c r="A431" s="204" t="s">
        <v>1515</v>
      </c>
      <c r="B431" s="205" t="str">
        <f>IF(INT(F431)=F431,"I","II")</f>
        <v>II</v>
      </c>
      <c r="C431" s="204">
        <v>52993.937899999997</v>
      </c>
      <c r="D431" s="204" t="s">
        <v>466</v>
      </c>
      <c r="E431" s="129">
        <f>(C431-C$7)/C$8</f>
        <v>54652.393826899897</v>
      </c>
      <c r="F431" s="129">
        <f>ROUND(2*E431,0)/2</f>
        <v>54652.5</v>
      </c>
      <c r="G431" s="130">
        <f>C431-(C$7+F431*C$8)</f>
        <v>-2.5199750001775101E-2</v>
      </c>
      <c r="K431" s="130">
        <f>G431</f>
        <v>-2.5199750001775101E-2</v>
      </c>
      <c r="P431" s="199">
        <f>+D$11+D$12*F431+D$13*F431^2</f>
        <v>-1.7801227117093026E-2</v>
      </c>
      <c r="Q431" s="201">
        <f>+C431-15018.5</f>
        <v>37975.437899999997</v>
      </c>
      <c r="S431" s="131">
        <v>1</v>
      </c>
      <c r="T431" s="129" t="s">
        <v>567</v>
      </c>
      <c r="U431" s="202">
        <f>+$C431-15018.5</f>
        <v>37975.437899999997</v>
      </c>
      <c r="Z431" s="24">
        <f>$F431</f>
        <v>54652.5</v>
      </c>
      <c r="AA431" s="136">
        <f>AB$3+AB$4*Z431+AB$5*Z431^2+AH431</f>
        <v>-2.5090502650133184E-2</v>
      </c>
      <c r="AB431" s="136">
        <f>+$G431-AH431</f>
        <v>-1.7910474468734942E-2</v>
      </c>
      <c r="AC431" s="136">
        <f>IF(S431&gt;0,G431-AA431,-9999)</f>
        <v>-1.0924735164191679E-4</v>
      </c>
      <c r="AD431" s="136"/>
      <c r="AE431" s="136">
        <f>+(G431-AA431)^2*$S431</f>
        <v>1.193498384077262E-8</v>
      </c>
      <c r="AF431" s="24"/>
      <c r="AG431" s="203"/>
      <c r="AH431" s="24">
        <f>$AB$6*($AB$11/AI431*AJ431+$AB$12)</f>
        <v>-7.2892755330401602E-3</v>
      </c>
      <c r="AI431" s="24">
        <f>1+$AB$7*COS(AL431)</f>
        <v>1.2841626381000233</v>
      </c>
      <c r="AJ431" s="24">
        <f>SIN(AL431+RADIANS($AB$9))</f>
        <v>-0.79321353294718022</v>
      </c>
      <c r="AK431" s="24">
        <f>$AB$7*SIN(AL431)</f>
        <v>-9.6185212522690605E-2</v>
      </c>
      <c r="AL431" s="24">
        <f>2*ATAN(AM431)</f>
        <v>-0.32638119897198919</v>
      </c>
      <c r="AM431" s="24">
        <f>SQRT((1+$AB$7)/(1-$AB$7))*TAN(AN431/2)</f>
        <v>-0.16465485166174096</v>
      </c>
      <c r="AN431" s="136">
        <f>$AU431+$AB$7*SIN(AO431)</f>
        <v>6.0427037394854244</v>
      </c>
      <c r="AO431" s="136">
        <f>$AU431+$AB$7*SIN(AP431)</f>
        <v>6.0427350756593432</v>
      </c>
      <c r="AP431" s="136">
        <f>$AU431+$AB$7*SIN(AQ431)</f>
        <v>6.0428426222179308</v>
      </c>
      <c r="AQ431" s="136">
        <f>$AU431+$AB$7*SIN(AR431)</f>
        <v>6.0432117032367723</v>
      </c>
      <c r="AR431" s="136">
        <f>$AU431+$AB$7*SIN(AS431)</f>
        <v>6.0444780717903983</v>
      </c>
      <c r="AS431" s="136">
        <f>$AU431+$AB$7*SIN(AT431)</f>
        <v>6.0488202082000964</v>
      </c>
      <c r="AT431" s="136">
        <f>$AU431+$AB$7*SIN(AU431)</f>
        <v>6.0636750068806702</v>
      </c>
      <c r="AU431" s="136">
        <f>RADIANS($AB$9)+$AB$18*(F431-AB$15)</f>
        <v>6.1141457182734102</v>
      </c>
      <c r="AV431" s="136"/>
      <c r="AW431" s="24">
        <f t="shared" si="244"/>
        <v>54652.5</v>
      </c>
      <c r="AX431" s="136">
        <f t="shared" si="245"/>
        <v>-2.5089145335961748E-2</v>
      </c>
      <c r="AY431" s="136">
        <f t="shared" si="246"/>
        <v>-1.1060466581335263E-4</v>
      </c>
      <c r="AZ431" s="136">
        <f t="shared" si="255"/>
        <v>-1.1060466581335263E-4</v>
      </c>
      <c r="BA431" s="136"/>
      <c r="BB431" s="136">
        <f t="shared" si="247"/>
        <v>6.294652136890111E-4</v>
      </c>
      <c r="BC431" s="24"/>
      <c r="BD431" s="203"/>
      <c r="BE431" s="24">
        <f t="shared" si="248"/>
        <v>-7.2879182188687235E-3</v>
      </c>
      <c r="BF431" s="24">
        <f t="shared" si="249"/>
        <v>1.2841901884625719</v>
      </c>
      <c r="BG431" s="24">
        <f t="shared" si="250"/>
        <v>-0.79303900660592108</v>
      </c>
      <c r="BH431" s="24">
        <f t="shared" si="251"/>
        <v>-9.6103781307541811E-2</v>
      </c>
      <c r="BI431" s="24">
        <f t="shared" si="252"/>
        <v>-0.32609464734143218</v>
      </c>
      <c r="BJ431" s="24">
        <f t="shared" si="253"/>
        <v>-0.16450769493486453</v>
      </c>
      <c r="BK431" s="136">
        <f t="shared" ref="BK431:BQ440" si="258">$AU431+$AB$7*SIN(BL431)</f>
        <v>6.0429166018541673</v>
      </c>
      <c r="BL431" s="136">
        <f t="shared" si="258"/>
        <v>6.0434655690845274</v>
      </c>
      <c r="BM431" s="136">
        <f t="shared" si="258"/>
        <v>6.0453488943851523</v>
      </c>
      <c r="BN431" s="136">
        <f t="shared" si="258"/>
        <v>6.0518034777869207</v>
      </c>
      <c r="BO431" s="136">
        <f t="shared" si="258"/>
        <v>6.0738523466566745</v>
      </c>
      <c r="BP431" s="136">
        <f t="shared" si="258"/>
        <v>6.1484669365833167</v>
      </c>
      <c r="BQ431" s="136">
        <f t="shared" si="258"/>
        <v>6.3978404085068785</v>
      </c>
      <c r="BR431" s="136">
        <f t="shared" si="254"/>
        <v>7.522769814830049</v>
      </c>
      <c r="BS431" s="136"/>
      <c r="BT431" s="24"/>
      <c r="BU431" s="24"/>
      <c r="BV431" s="24"/>
      <c r="BW431" s="24"/>
      <c r="BX431" s="24"/>
      <c r="BY431" s="24"/>
      <c r="BZ431" s="24"/>
      <c r="CA431" s="24"/>
      <c r="CB431" s="24"/>
      <c r="CC431" s="24"/>
      <c r="CD431" s="24"/>
      <c r="CE431" s="24"/>
      <c r="CF431" s="24"/>
      <c r="CG431" s="24"/>
      <c r="CH431" s="24"/>
      <c r="CI431" s="24"/>
      <c r="CK431" s="24"/>
      <c r="CL431" s="24"/>
      <c r="CM431" s="24"/>
      <c r="CN431" s="24"/>
      <c r="CO431" s="24"/>
      <c r="CP431" s="24"/>
      <c r="CQ431" s="24"/>
      <c r="CR431" s="24"/>
      <c r="CS431" s="24"/>
      <c r="CT431" s="24"/>
      <c r="CU431" s="24"/>
      <c r="CV431" s="24"/>
      <c r="CW431" s="24"/>
      <c r="CX431" s="24"/>
      <c r="CY431" s="24"/>
      <c r="CZ431" s="24"/>
    </row>
    <row r="432" spans="1:104" s="129" customFormat="1" ht="12.95" customHeight="1" x14ac:dyDescent="0.2">
      <c r="A432" s="214" t="s">
        <v>648</v>
      </c>
      <c r="B432" s="207"/>
      <c r="C432" s="208">
        <v>53007.941047481589</v>
      </c>
      <c r="D432" s="208">
        <v>5.0000000000000002E-5</v>
      </c>
      <c r="E432" s="129">
        <f>(C432-C$7)/C$8</f>
        <v>54711.392728846768</v>
      </c>
      <c r="F432" s="129">
        <f>ROUND(2*E432,0)/2</f>
        <v>54711.5</v>
      </c>
      <c r="G432" s="130">
        <f>C432-(C$7+F432*C$8)</f>
        <v>-2.5460368407948408E-2</v>
      </c>
      <c r="I432" s="130"/>
      <c r="K432" s="129">
        <f>G432</f>
        <v>-2.5460368407948408E-2</v>
      </c>
      <c r="O432" s="199">
        <f ca="1">+C$11+C$12*F432</f>
        <v>-3.1007766968383088E-2</v>
      </c>
      <c r="P432" s="199">
        <f>+D$11+D$12*F432+D$13*F432^2</f>
        <v>-1.7791647405093022E-2</v>
      </c>
      <c r="Q432" s="201">
        <f>+C432-15018.5</f>
        <v>37989.441047481589</v>
      </c>
      <c r="S432" s="131">
        <v>1</v>
      </c>
      <c r="T432" s="129" t="s">
        <v>567</v>
      </c>
      <c r="U432" s="202">
        <f>+$C432-15018.5</f>
        <v>37989.441047481589</v>
      </c>
      <c r="Z432" s="24">
        <f>$F432</f>
        <v>54711.5</v>
      </c>
      <c r="AA432" s="136">
        <f>AB$3+AB$4*Z432+AB$5*Z432^2+AH432</f>
        <v>-2.5012963069188456E-2</v>
      </c>
      <c r="AB432" s="136">
        <f>+$G432-AH432</f>
        <v>-1.8239052743852974E-2</v>
      </c>
      <c r="AC432" s="136">
        <f>IF(S432&gt;0,G432-AA432,-9999)</f>
        <v>-4.4740533875995206E-4</v>
      </c>
      <c r="AD432" s="136"/>
      <c r="AE432" s="136">
        <f>+(G432-AA432)^2*$S432</f>
        <v>2.0017153715090746E-7</v>
      </c>
      <c r="AF432" s="24"/>
      <c r="AG432" s="203"/>
      <c r="AH432" s="24">
        <f>$AB$6*($AB$11/AI432*AJ432+$AB$12)</f>
        <v>-7.2213156640954339E-3</v>
      </c>
      <c r="AI432" s="24">
        <f>1+$AB$7*COS(AL432)</f>
        <v>1.2855062638034542</v>
      </c>
      <c r="AJ432" s="24">
        <f>SIN(AL432+RADIANS($AB$9))</f>
        <v>-0.78444316439793416</v>
      </c>
      <c r="AK432" s="24">
        <f>$AB$7*SIN(AL432)</f>
        <v>-9.2120428402132568E-2</v>
      </c>
      <c r="AL432" s="24">
        <f>2*ATAN(AM432)</f>
        <v>-0.31211075125952897</v>
      </c>
      <c r="AM432" s="24">
        <f>SQRT((1+$AB$7)/(1-$AB$7))*TAN(AN432/2)</f>
        <v>-0.15733465907557914</v>
      </c>
      <c r="AN432" s="136">
        <f>$AU432+$AB$7*SIN(AO432)</f>
        <v>6.0532989484708031</v>
      </c>
      <c r="AO432" s="136">
        <f>$AU432+$AB$7*SIN(AP432)</f>
        <v>6.0533293275722713</v>
      </c>
      <c r="AP432" s="136">
        <f>$AU432+$AB$7*SIN(AQ432)</f>
        <v>6.0534333252316603</v>
      </c>
      <c r="AQ432" s="136">
        <f>$AU432+$AB$7*SIN(AR432)</f>
        <v>6.0537893242927332</v>
      </c>
      <c r="AR432" s="136">
        <f>$AU432+$AB$7*SIN(AS432)</f>
        <v>6.0550077369766138</v>
      </c>
      <c r="AS432" s="136">
        <f>$AU432+$AB$7*SIN(AT432)</f>
        <v>6.0591751791008539</v>
      </c>
      <c r="AT432" s="136">
        <f>$AU432+$AB$7*SIN(AU432)</f>
        <v>6.0734000622718991</v>
      </c>
      <c r="AU432" s="136">
        <f>RADIANS($AB$9)+$AB$18*(F432-AB$15)</f>
        <v>6.1216501364772373</v>
      </c>
      <c r="AV432" s="136"/>
      <c r="AW432" s="24">
        <f t="shared" si="244"/>
        <v>54711.5</v>
      </c>
      <c r="AX432" s="136">
        <f t="shared" si="245"/>
        <v>-2.501157538155193E-2</v>
      </c>
      <c r="AY432" s="136">
        <f t="shared" si="246"/>
        <v>-4.4879302639647817E-4</v>
      </c>
      <c r="AZ432" s="136">
        <f t="shared" si="255"/>
        <v>-4.4879302639647817E-4</v>
      </c>
      <c r="BA432" s="136"/>
      <c r="BB432" s="136">
        <f t="shared" si="247"/>
        <v>6.2557890306705463E-4</v>
      </c>
      <c r="BC432" s="24"/>
      <c r="BD432" s="203"/>
      <c r="BE432" s="24">
        <f t="shared" si="248"/>
        <v>-7.2199279764589069E-3</v>
      </c>
      <c r="BF432" s="24">
        <f t="shared" si="249"/>
        <v>1.2855329461930447</v>
      </c>
      <c r="BG432" s="24">
        <f t="shared" si="250"/>
        <v>-0.78426341159313928</v>
      </c>
      <c r="BH432" s="24">
        <f t="shared" si="251"/>
        <v>-9.203769140042449E-2</v>
      </c>
      <c r="BI432" s="24">
        <f t="shared" si="252"/>
        <v>-0.31182097430663075</v>
      </c>
      <c r="BJ432" s="24">
        <f t="shared" si="253"/>
        <v>-0.1571861873850571</v>
      </c>
      <c r="BK432" s="136">
        <f t="shared" si="258"/>
        <v>6.053513981826609</v>
      </c>
      <c r="BL432" s="136">
        <f t="shared" si="258"/>
        <v>6.0540654031302861</v>
      </c>
      <c r="BM432" s="136">
        <f t="shared" si="258"/>
        <v>6.0559523839920368</v>
      </c>
      <c r="BN432" s="136">
        <f t="shared" si="258"/>
        <v>6.0624035119481743</v>
      </c>
      <c r="BO432" s="136">
        <f t="shared" si="258"/>
        <v>6.0843897544822836</v>
      </c>
      <c r="BP432" s="136">
        <f t="shared" si="258"/>
        <v>6.1586624761033946</v>
      </c>
      <c r="BQ432" s="136">
        <f t="shared" si="258"/>
        <v>6.4068749218202523</v>
      </c>
      <c r="BR432" s="136">
        <f t="shared" si="254"/>
        <v>7.5388296618802819</v>
      </c>
      <c r="BS432" s="136"/>
      <c r="BT432" s="24"/>
      <c r="BU432" s="24"/>
      <c r="BV432" s="24"/>
      <c r="BW432" s="24"/>
      <c r="BX432" s="24"/>
      <c r="BY432" s="24"/>
      <c r="BZ432" s="24"/>
      <c r="CA432" s="24"/>
      <c r="CB432" s="24"/>
      <c r="CC432" s="24"/>
      <c r="CD432" s="24"/>
      <c r="CE432" s="24"/>
      <c r="CF432" s="24"/>
      <c r="CG432" s="24"/>
      <c r="CH432" s="24"/>
      <c r="CI432" s="24"/>
      <c r="CK432" s="24"/>
      <c r="CL432" s="24"/>
      <c r="CM432" s="24"/>
      <c r="CN432" s="24"/>
      <c r="CO432" s="24"/>
      <c r="CP432" s="24"/>
      <c r="CQ432" s="24"/>
      <c r="CR432" s="24"/>
      <c r="CS432" s="24"/>
      <c r="CT432" s="24"/>
      <c r="CU432" s="24"/>
      <c r="CV432" s="24"/>
      <c r="CW432" s="24"/>
      <c r="CX432" s="24"/>
      <c r="CY432" s="24"/>
      <c r="CZ432" s="24"/>
    </row>
    <row r="433" spans="1:104" s="129" customFormat="1" ht="12.95" customHeight="1" x14ac:dyDescent="0.2">
      <c r="A433" s="214" t="s">
        <v>648</v>
      </c>
      <c r="B433" s="205" t="str">
        <f>IF(INT(F433)=F433,"I","II")</f>
        <v>I</v>
      </c>
      <c r="C433" s="204">
        <v>53008.060400000002</v>
      </c>
      <c r="D433" s="204">
        <v>1E-4</v>
      </c>
      <c r="E433" s="129">
        <f>(C433-C$7)/C$8</f>
        <v>54711.895592045221</v>
      </c>
      <c r="F433" s="129">
        <f>ROUND(2*E433,0)/2</f>
        <v>54712</v>
      </c>
      <c r="G433" s="130">
        <f>C433-(C$7+F433*C$8)</f>
        <v>-2.4780799998552538E-2</v>
      </c>
      <c r="J433" s="130">
        <f>G433</f>
        <v>-2.4780799998552538E-2</v>
      </c>
      <c r="P433" s="199">
        <f>+D$11+D$12*F433+D$13*F433^2</f>
        <v>-1.7791565864093029E-2</v>
      </c>
      <c r="Q433" s="201">
        <f>+C433-15018.5</f>
        <v>37989.560400000002</v>
      </c>
      <c r="S433" s="131">
        <v>1</v>
      </c>
      <c r="T433" s="129" t="s">
        <v>567</v>
      </c>
      <c r="U433" s="202">
        <f>+$C433-15018.5</f>
        <v>37989.560400000002</v>
      </c>
      <c r="Z433" s="24">
        <f>$F433</f>
        <v>54712</v>
      </c>
      <c r="AA433" s="136">
        <f>AB$3+AB$4*Z433+AB$5*Z433^2+AH433</f>
        <v>-2.5012301819501245E-2</v>
      </c>
      <c r="AB433" s="136">
        <f>+$G433-AH433</f>
        <v>-1.7560064043144322E-2</v>
      </c>
      <c r="AC433" s="136">
        <f>IF(S433&gt;0,G433-AA433,-9999)</f>
        <v>2.3150182094870686E-4</v>
      </c>
      <c r="AD433" s="136"/>
      <c r="AE433" s="136">
        <f>+(G433-AA433)^2*$S433</f>
        <v>5.3593093102567129E-8</v>
      </c>
      <c r="AF433" s="24"/>
      <c r="AG433" s="203"/>
      <c r="AH433" s="24">
        <f>$AB$6*($AB$11/AI433*AJ433+$AB$12)</f>
        <v>-7.220735955408215E-3</v>
      </c>
      <c r="AI433" s="24">
        <f>1+$AB$7*COS(AL433)</f>
        <v>1.2855174140428454</v>
      </c>
      <c r="AJ433" s="24">
        <f>SIN(AL433+RADIANS($AB$9))</f>
        <v>-0.78436807558585497</v>
      </c>
      <c r="AK433" s="24">
        <f>$AB$7*SIN(AL433)</f>
        <v>-9.2085863618073069E-2</v>
      </c>
      <c r="AL433" s="24">
        <f>2*ATAN(AM433)</f>
        <v>-0.31198968873494981</v>
      </c>
      <c r="AM433" s="24">
        <f>SQRT((1+$AB$7)/(1-$AB$7))*TAN(AN433/2)</f>
        <v>-0.15727263000129088</v>
      </c>
      <c r="AN433" s="136">
        <f>$AU433+$AB$7*SIN(AO433)</f>
        <v>6.0533887852848185</v>
      </c>
      <c r="AO433" s="136">
        <f>$AU433+$AB$7*SIN(AP433)</f>
        <v>6.0534191560441064</v>
      </c>
      <c r="AP433" s="136">
        <f>$AU433+$AB$7*SIN(AQ433)</f>
        <v>6.0535231229614839</v>
      </c>
      <c r="AQ433" s="136">
        <f>$AU433+$AB$7*SIN(AR433)</f>
        <v>6.0538790093259687</v>
      </c>
      <c r="AR433" s="136">
        <f>$AU433+$AB$7*SIN(AS433)</f>
        <v>6.0550970109297824</v>
      </c>
      <c r="AS433" s="136">
        <f>$AU433+$AB$7*SIN(AT433)</f>
        <v>6.0592629621803873</v>
      </c>
      <c r="AT433" s="136">
        <f>$AU433+$AB$7*SIN(AU433)</f>
        <v>6.0734824897836424</v>
      </c>
      <c r="AU433" s="136">
        <f>RADIANS($AB$9)+$AB$18*(F433-AB$15)</f>
        <v>6.1217137332416769</v>
      </c>
      <c r="AV433" s="136"/>
      <c r="AW433" s="24">
        <f t="shared" si="244"/>
        <v>54712</v>
      </c>
      <c r="AX433" s="136">
        <f t="shared" si="245"/>
        <v>-2.5010913878327413E-2</v>
      </c>
      <c r="AY433" s="136">
        <f t="shared" si="246"/>
        <v>2.3011387977487502E-4</v>
      </c>
      <c r="AZ433" s="136">
        <f t="shared" si="255"/>
        <v>2.3011387977487502E-4</v>
      </c>
      <c r="BA433" s="136"/>
      <c r="BB433" s="136">
        <f t="shared" si="247"/>
        <v>6.2554581302911086E-4</v>
      </c>
      <c r="BC433" s="24"/>
      <c r="BD433" s="203"/>
      <c r="BE433" s="24">
        <f t="shared" si="248"/>
        <v>-7.2193480142343858E-3</v>
      </c>
      <c r="BF433" s="24">
        <f t="shared" si="249"/>
        <v>1.2855440888378376</v>
      </c>
      <c r="BG433" s="24">
        <f t="shared" si="250"/>
        <v>-0.78418827893134557</v>
      </c>
      <c r="BH433" s="24">
        <f t="shared" si="251"/>
        <v>-9.200311586989364E-2</v>
      </c>
      <c r="BI433" s="24">
        <f t="shared" si="252"/>
        <v>-0.31169988545742938</v>
      </c>
      <c r="BJ433" s="24">
        <f t="shared" si="253"/>
        <v>-0.15712414764957736</v>
      </c>
      <c r="BK433" s="136">
        <f t="shared" si="258"/>
        <v>6.0536038363105495</v>
      </c>
      <c r="BL433" s="136">
        <f t="shared" si="258"/>
        <v>6.0541552766397997</v>
      </c>
      <c r="BM433" s="136">
        <f t="shared" si="258"/>
        <v>6.0560422832269118</v>
      </c>
      <c r="BN433" s="136">
        <f t="shared" si="258"/>
        <v>6.0624933670601209</v>
      </c>
      <c r="BO433" s="136">
        <f t="shared" si="258"/>
        <v>6.0844790399844912</v>
      </c>
      <c r="BP433" s="136">
        <f t="shared" si="258"/>
        <v>6.15874877295958</v>
      </c>
      <c r="BQ433" s="136">
        <f t="shared" si="258"/>
        <v>6.4069511716861607</v>
      </c>
      <c r="BR433" s="136">
        <f t="shared" si="254"/>
        <v>7.5389657622790134</v>
      </c>
      <c r="BS433" s="136"/>
      <c r="BT433" s="24"/>
      <c r="BU433" s="24"/>
      <c r="BV433" s="24"/>
      <c r="BW433" s="24"/>
      <c r="BX433" s="24"/>
      <c r="BY433" s="24"/>
      <c r="BZ433" s="24"/>
      <c r="CA433" s="24"/>
      <c r="CB433" s="24"/>
      <c r="CC433" s="24"/>
      <c r="CD433" s="24"/>
      <c r="CE433" s="24"/>
      <c r="CF433" s="24"/>
      <c r="CG433" s="24"/>
      <c r="CH433" s="24"/>
      <c r="CI433" s="24"/>
      <c r="CK433" s="24"/>
      <c r="CL433" s="24"/>
      <c r="CM433" s="24"/>
      <c r="CN433" s="24"/>
      <c r="CO433" s="24"/>
      <c r="CP433" s="24"/>
      <c r="CQ433" s="24"/>
      <c r="CR433" s="24"/>
      <c r="CS433" s="24"/>
      <c r="CT433" s="24"/>
      <c r="CU433" s="24"/>
      <c r="CV433" s="24"/>
      <c r="CW433" s="24"/>
      <c r="CX433" s="24"/>
      <c r="CY433" s="24"/>
      <c r="CZ433" s="24"/>
    </row>
    <row r="434" spans="1:104" s="129" customFormat="1" ht="12.95" customHeight="1" x14ac:dyDescent="0.2">
      <c r="A434" s="204" t="s">
        <v>1515</v>
      </c>
      <c r="B434" s="205" t="str">
        <f>IF(INT(F434)=F434,"I","II")</f>
        <v>I</v>
      </c>
      <c r="C434" s="204">
        <v>53050.784099999997</v>
      </c>
      <c r="D434" s="204" t="s">
        <v>466</v>
      </c>
      <c r="E434" s="129">
        <f>(C434-C$7)/C$8</f>
        <v>54891.90165071316</v>
      </c>
      <c r="F434" s="129">
        <f>ROUND(2*E434,0)/2</f>
        <v>54892</v>
      </c>
      <c r="G434" s="130">
        <f>C434-(C$7+F434*C$8)</f>
        <v>-2.3342799999227282E-2</v>
      </c>
      <c r="K434" s="130">
        <f>G434</f>
        <v>-2.3342799999227282E-2</v>
      </c>
      <c r="O434" s="199"/>
      <c r="P434" s="199">
        <f>+D$11+D$12*F434+D$13*F434^2</f>
        <v>-1.7761821224093026E-2</v>
      </c>
      <c r="Q434" s="201">
        <f>+C434-15018.5</f>
        <v>38032.284099999997</v>
      </c>
      <c r="S434" s="131">
        <v>1</v>
      </c>
      <c r="T434" s="129" t="s">
        <v>567</v>
      </c>
      <c r="U434" s="202">
        <f>+$C434-15018.5</f>
        <v>38032.284099999997</v>
      </c>
      <c r="Z434" s="24">
        <f>$F434</f>
        <v>54892</v>
      </c>
      <c r="AA434" s="136">
        <f>AB$3+AB$4*Z434+AB$5*Z434^2+AH434</f>
        <v>-2.47697890539215E-2</v>
      </c>
      <c r="AB434" s="136">
        <f>+$G434-AH434</f>
        <v>-1.6334832169398808E-2</v>
      </c>
      <c r="AC434" s="136">
        <f>IF(S434&gt;0,G434-AA434,-9999)</f>
        <v>1.4269890546942179E-3</v>
      </c>
      <c r="AD434" s="136"/>
      <c r="AE434" s="136">
        <f>+(G434-AA434)^2*$S434</f>
        <v>2.0362977622170975E-6</v>
      </c>
      <c r="AF434" s="24"/>
      <c r="AG434" s="203"/>
      <c r="AH434" s="24">
        <f>$AB$6*($AB$11/AI434*AJ434+$AB$12)</f>
        <v>-7.0079678298284745E-3</v>
      </c>
      <c r="AI434" s="24">
        <f>1+$AB$7*COS(AL434)</f>
        <v>1.2892687393504059</v>
      </c>
      <c r="AJ434" s="24">
        <f>SIN(AL434+RADIANS($AB$9))</f>
        <v>-0.7565124371138725</v>
      </c>
      <c r="AK434" s="24">
        <f>$AB$7*SIN(AL434)</f>
        <v>-7.9521043973447558E-2</v>
      </c>
      <c r="AL434" s="24">
        <f>2*ATAN(AM434)</f>
        <v>-0.26827667046079151</v>
      </c>
      <c r="AM434" s="24">
        <f>SQRT((1+$AB$7)/(1-$AB$7))*TAN(AN434/2)</f>
        <v>-0.13494868921964104</v>
      </c>
      <c r="AN434" s="136">
        <f>$AU434+$AB$7*SIN(AO434)</f>
        <v>6.0857783557127911</v>
      </c>
      <c r="AO434" s="136">
        <f>$AU434+$AB$7*SIN(AP434)</f>
        <v>6.0858054788490934</v>
      </c>
      <c r="AP434" s="136">
        <f>$AU434+$AB$7*SIN(AQ434)</f>
        <v>6.0858976786433185</v>
      </c>
      <c r="AQ434" s="136">
        <f>$AU434+$AB$7*SIN(AR434)</f>
        <v>6.0862110811015464</v>
      </c>
      <c r="AR434" s="136">
        <f>$AU434+$AB$7*SIN(AS434)</f>
        <v>6.0872762419222353</v>
      </c>
      <c r="AS434" s="136">
        <f>$AU434+$AB$7*SIN(AT434)</f>
        <v>6.0908947289764601</v>
      </c>
      <c r="AT434" s="136">
        <f>$AU434+$AB$7*SIN(AU434)</f>
        <v>6.1031684771240657</v>
      </c>
      <c r="AU434" s="136">
        <f>RADIANS($AB$9)+$AB$18*(F434-AB$15)</f>
        <v>6.1446085684397929</v>
      </c>
      <c r="AV434" s="136"/>
      <c r="AW434" s="24">
        <f t="shared" si="244"/>
        <v>54892</v>
      </c>
      <c r="AX434" s="136">
        <f t="shared" si="245"/>
        <v>-2.4768314568020741E-2</v>
      </c>
      <c r="AY434" s="136">
        <f t="shared" si="246"/>
        <v>1.4255145687934595E-3</v>
      </c>
      <c r="AZ434" s="136">
        <f t="shared" si="255"/>
        <v>1.4255145687934595E-3</v>
      </c>
      <c r="BA434" s="136"/>
      <c r="BB434" s="136">
        <f t="shared" si="247"/>
        <v>6.1346940654042844E-4</v>
      </c>
      <c r="BC434" s="24"/>
      <c r="BD434" s="203"/>
      <c r="BE434" s="24">
        <f t="shared" si="248"/>
        <v>-7.0064933439277135E-3</v>
      </c>
      <c r="BF434" s="24">
        <f t="shared" si="249"/>
        <v>1.2892924338646334</v>
      </c>
      <c r="BG434" s="24">
        <f t="shared" si="250"/>
        <v>-0.7563174346141901</v>
      </c>
      <c r="BH434" s="24">
        <f t="shared" si="251"/>
        <v>-7.9434801621686618E-2</v>
      </c>
      <c r="BI434" s="24">
        <f t="shared" si="252"/>
        <v>-0.26797854346881611</v>
      </c>
      <c r="BJ434" s="24">
        <f t="shared" si="253"/>
        <v>-0.13479691415813022</v>
      </c>
      <c r="BK434" s="136">
        <f t="shared" si="258"/>
        <v>6.0859989399883441</v>
      </c>
      <c r="BL434" s="136">
        <f t="shared" si="258"/>
        <v>6.0865552626975257</v>
      </c>
      <c r="BM434" s="136">
        <f t="shared" si="258"/>
        <v>6.0884457524775959</v>
      </c>
      <c r="BN434" s="136">
        <f t="shared" si="258"/>
        <v>6.0948647733202845</v>
      </c>
      <c r="BO434" s="136">
        <f t="shared" si="258"/>
        <v>6.1166032952547882</v>
      </c>
      <c r="BP434" s="136">
        <f t="shared" si="258"/>
        <v>6.1896982793578568</v>
      </c>
      <c r="BQ434" s="136">
        <f t="shared" si="258"/>
        <v>6.434056045309795</v>
      </c>
      <c r="BR434" s="136">
        <f t="shared" si="254"/>
        <v>7.5879619058220973</v>
      </c>
      <c r="BS434" s="136"/>
      <c r="BT434" s="24"/>
      <c r="BU434" s="24"/>
      <c r="BV434" s="24"/>
      <c r="BW434" s="24"/>
      <c r="BX434" s="24"/>
      <c r="BY434" s="24"/>
      <c r="BZ434" s="24"/>
      <c r="CA434" s="24"/>
      <c r="CB434" s="24"/>
      <c r="CC434" s="24"/>
      <c r="CD434" s="24"/>
      <c r="CE434" s="24"/>
      <c r="CF434" s="24"/>
      <c r="CG434" s="24"/>
      <c r="CH434" s="24"/>
      <c r="CI434" s="24"/>
      <c r="CK434" s="24"/>
      <c r="CL434" s="24"/>
      <c r="CM434" s="24"/>
      <c r="CN434" s="24"/>
      <c r="CO434" s="24"/>
      <c r="CP434" s="24"/>
      <c r="CQ434" s="24"/>
      <c r="CR434" s="24"/>
      <c r="CS434" s="24"/>
      <c r="CT434" s="24"/>
      <c r="CU434" s="24"/>
      <c r="CV434" s="24"/>
      <c r="CW434" s="24"/>
      <c r="CX434" s="24"/>
      <c r="CY434" s="24"/>
      <c r="CZ434" s="24"/>
    </row>
    <row r="435" spans="1:104" s="129" customFormat="1" ht="12.95" customHeight="1" x14ac:dyDescent="0.2">
      <c r="A435" s="52" t="s">
        <v>650</v>
      </c>
      <c r="B435" s="89"/>
      <c r="C435" s="63">
        <v>53095.406300000002</v>
      </c>
      <c r="D435" s="63">
        <v>5.8999999999999999E-3</v>
      </c>
      <c r="E435" s="129">
        <f>(C435-C$7)/C$8</f>
        <v>55079.906583598051</v>
      </c>
      <c r="F435" s="129">
        <f>ROUND(2*E435,0)/2</f>
        <v>55080</v>
      </c>
      <c r="G435" s="130">
        <f>C435-(C$7+F435*C$8)</f>
        <v>-2.2171999997226521E-2</v>
      </c>
      <c r="K435" s="129">
        <f>G435</f>
        <v>-2.2171999997226521E-2</v>
      </c>
      <c r="O435" s="129">
        <f ca="1">+C$11+C$12*F435</f>
        <v>-3.0299759998245759E-2</v>
      </c>
      <c r="P435" s="199">
        <f>+D$11+D$12*F435+D$13*F435^2</f>
        <v>-1.7729924392093026E-2</v>
      </c>
      <c r="Q435" s="201">
        <f>+C435-15018.5</f>
        <v>38076.906300000002</v>
      </c>
      <c r="S435" s="131">
        <v>0.1</v>
      </c>
      <c r="T435" s="129" t="s">
        <v>567</v>
      </c>
      <c r="U435" s="202">
        <f>+$C435-15018.5</f>
        <v>38076.906300000002</v>
      </c>
      <c r="Z435" s="24">
        <f>$F435</f>
        <v>55080</v>
      </c>
      <c r="AA435" s="136">
        <f>AB$3+AB$4*Z435+AB$5*Z435^2+AH435</f>
        <v>-2.4507178427349199E-2</v>
      </c>
      <c r="AB435" s="136">
        <f>+$G435-AH435</f>
        <v>-1.5394745961970348E-2</v>
      </c>
      <c r="AC435" s="136">
        <f>IF(S435&gt;0,G435-AA435,-9999)</f>
        <v>2.3351784301226773E-3</v>
      </c>
      <c r="AD435" s="136"/>
      <c r="AE435" s="136">
        <f>+(G435-AA435)^2*$S435</f>
        <v>5.4530583005102121E-7</v>
      </c>
      <c r="AF435" s="24"/>
      <c r="AG435" s="203"/>
      <c r="AH435" s="24">
        <f>$AB$6*($AB$11/AI435*AJ435+$AB$12)</f>
        <v>-6.7772540352561738E-3</v>
      </c>
      <c r="AI435" s="24">
        <f>1+$AB$7*COS(AL435)</f>
        <v>1.2926133318351547</v>
      </c>
      <c r="AJ435" s="24">
        <f>SIN(AL435+RADIANS($AB$9))</f>
        <v>-0.72570312686833438</v>
      </c>
      <c r="AK435" s="24">
        <f>$AB$7*SIN(AL435)</f>
        <v>-6.6162210001855001E-2</v>
      </c>
      <c r="AL435" s="24">
        <f>2*ATAN(AM435)</f>
        <v>-0.22236878510880798</v>
      </c>
      <c r="AM435" s="24">
        <f>SQRT((1+$AB$7)/(1-$AB$7))*TAN(AN435/2)</f>
        <v>-0.11164482209161489</v>
      </c>
      <c r="AN435" s="136">
        <f>$AU435+$AB$7*SIN(AO435)</f>
        <v>6.1197006039742545</v>
      </c>
      <c r="AO435" s="136">
        <f>$AU435+$AB$7*SIN(AP435)</f>
        <v>6.1197238472903264</v>
      </c>
      <c r="AP435" s="136">
        <f>$AU435+$AB$7*SIN(AQ435)</f>
        <v>6.1198023712413248</v>
      </c>
      <c r="AQ435" s="136">
        <f>$AU435+$AB$7*SIN(AR435)</f>
        <v>6.1200676447590547</v>
      </c>
      <c r="AR435" s="136">
        <f>$AU435+$AB$7*SIN(AS435)</f>
        <v>6.1209637194257773</v>
      </c>
      <c r="AS435" s="136">
        <f>$AU435+$AB$7*SIN(AT435)</f>
        <v>6.1239896275578882</v>
      </c>
      <c r="AT435" s="136">
        <f>$AU435+$AB$7*SIN(AU435)</f>
        <v>6.1341969755931531</v>
      </c>
      <c r="AU435" s="136">
        <f>RADIANS($AB$9)+$AB$18*(F435-AB$15)</f>
        <v>6.1685209518689366</v>
      </c>
      <c r="AV435" s="136"/>
      <c r="AW435" s="24">
        <f t="shared" si="244"/>
        <v>55080</v>
      </c>
      <c r="AX435" s="136">
        <f t="shared" si="245"/>
        <v>-2.4505625212322631E-2</v>
      </c>
      <c r="AY435" s="136">
        <f t="shared" si="246"/>
        <v>2.33362521509611E-3</v>
      </c>
      <c r="AZ435" s="136">
        <f t="shared" si="255"/>
        <v>2.33362521509611E-3</v>
      </c>
      <c r="BA435" s="136"/>
      <c r="BB435" s="136">
        <f t="shared" si="247"/>
        <v>6.0052566704682259E-5</v>
      </c>
      <c r="BC435" s="24"/>
      <c r="BD435" s="203"/>
      <c r="BE435" s="24">
        <f t="shared" si="248"/>
        <v>-6.7757008202296047E-3</v>
      </c>
      <c r="BF435" s="24">
        <f t="shared" si="249"/>
        <v>1.2926334460252122</v>
      </c>
      <c r="BG435" s="24">
        <f t="shared" si="250"/>
        <v>-0.72549378892586802</v>
      </c>
      <c r="BH435" s="24">
        <f t="shared" si="251"/>
        <v>-6.6073188718338102E-2</v>
      </c>
      <c r="BI435" s="24">
        <f t="shared" si="252"/>
        <v>-0.2220645671747741</v>
      </c>
      <c r="BJ435" s="24">
        <f t="shared" si="253"/>
        <v>-0.11149081976640103</v>
      </c>
      <c r="BK435" s="136">
        <f t="shared" si="258"/>
        <v>6.1199251128412868</v>
      </c>
      <c r="BL435" s="136">
        <f t="shared" si="258"/>
        <v>6.1204822733466937</v>
      </c>
      <c r="BM435" s="136">
        <f t="shared" si="258"/>
        <v>6.1223640417767324</v>
      </c>
      <c r="BN435" s="136">
        <f t="shared" si="258"/>
        <v>6.1287153725050514</v>
      </c>
      <c r="BO435" s="136">
        <f t="shared" si="258"/>
        <v>6.150107596418156</v>
      </c>
      <c r="BP435" s="136">
        <f t="shared" si="258"/>
        <v>6.2217688526761377</v>
      </c>
      <c r="BQ435" s="136">
        <f t="shared" si="258"/>
        <v>6.461623724699062</v>
      </c>
      <c r="BR435" s="136">
        <f t="shared" si="254"/>
        <v>7.639135655744874</v>
      </c>
      <c r="BS435" s="136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  <c r="CH435" s="24"/>
      <c r="CI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</row>
    <row r="436" spans="1:104" s="129" customFormat="1" ht="12.95" customHeight="1" x14ac:dyDescent="0.2">
      <c r="A436" s="52" t="s">
        <v>650</v>
      </c>
      <c r="B436" s="64" t="s">
        <v>646</v>
      </c>
      <c r="C436" s="63">
        <v>53095.520199999999</v>
      </c>
      <c r="D436" s="63">
        <v>6.1999999999999998E-3</v>
      </c>
      <c r="E436" s="129">
        <f>(C436-C$7)/C$8</f>
        <v>55080.386473918457</v>
      </c>
      <c r="F436" s="129">
        <f>ROUND(2*E436,0)/2</f>
        <v>55080.5</v>
      </c>
      <c r="G436" s="130">
        <f>C436-(C$7+F436*C$8)</f>
        <v>-2.6944949997414369E-2</v>
      </c>
      <c r="K436" s="129">
        <f>G436</f>
        <v>-2.6944949997414369E-2</v>
      </c>
      <c r="O436" s="199">
        <f ca="1">+C$11+C$12*F436</f>
        <v>-3.0298799337499308E-2</v>
      </c>
      <c r="P436" s="199">
        <f>+D$11+D$12*F436+D$13*F436^2</f>
        <v>-1.772983842909303E-2</v>
      </c>
      <c r="Q436" s="201">
        <f>+C436-15018.5</f>
        <v>38077.020199999999</v>
      </c>
      <c r="S436" s="131">
        <v>0.1</v>
      </c>
      <c r="T436" s="129" t="s">
        <v>567</v>
      </c>
      <c r="U436" s="202">
        <f>+$C436-15018.5</f>
        <v>38077.020199999999</v>
      </c>
      <c r="Z436" s="24">
        <f>$F436</f>
        <v>55080.5</v>
      </c>
      <c r="AA436" s="136">
        <f>AB$3+AB$4*Z436+AB$5*Z436^2+AH436</f>
        <v>-2.4506467562563892E-2</v>
      </c>
      <c r="AB436" s="136">
        <f>+$G436-AH436</f>
        <v>-2.0168320863943507E-2</v>
      </c>
      <c r="AC436" s="136">
        <f>IF(S436&gt;0,G436-AA436,-9999)</f>
        <v>-2.4384824348504773E-3</v>
      </c>
      <c r="AD436" s="136"/>
      <c r="AE436" s="136">
        <f>+(G436-AA436)^2*$S436</f>
        <v>5.9461965850743133E-7</v>
      </c>
      <c r="AF436" s="24"/>
      <c r="AG436" s="203"/>
      <c r="AH436" s="24">
        <f>$AB$6*($AB$11/AI436*AJ436+$AB$12)</f>
        <v>-6.776629133470863E-3</v>
      </c>
      <c r="AI436" s="24">
        <f>1+$AB$7*COS(AL436)</f>
        <v>1.2926214280858925</v>
      </c>
      <c r="AJ436" s="24">
        <f>SIN(AL436+RADIANS($AB$9))</f>
        <v>-0.72561890729821532</v>
      </c>
      <c r="AK436" s="24">
        <f>$AB$7*SIN(AL436)</f>
        <v>-6.6126392801760997E-2</v>
      </c>
      <c r="AL436" s="24">
        <f>2*ATAN(AM436)</f>
        <v>-0.22224638226296842</v>
      </c>
      <c r="AM436" s="24">
        <f>SQRT((1+$AB$7)/(1-$AB$7))*TAN(AN436/2)</f>
        <v>-0.11158285824281207</v>
      </c>
      <c r="AN436" s="136">
        <f>$AU436+$AB$7*SIN(AO436)</f>
        <v>6.119790936097889</v>
      </c>
      <c r="AO436" s="136">
        <f>$AU436+$AB$7*SIN(AP436)</f>
        <v>6.1198141684814633</v>
      </c>
      <c r="AP436" s="136">
        <f>$AU436+$AB$7*SIN(AQ436)</f>
        <v>6.1198926543303607</v>
      </c>
      <c r="AQ436" s="136">
        <f>$AU436+$AB$7*SIN(AR436)</f>
        <v>6.1201577951907202</v>
      </c>
      <c r="AR436" s="136">
        <f>$AU436+$AB$7*SIN(AS436)</f>
        <v>6.1210534085369588</v>
      </c>
      <c r="AS436" s="136">
        <f>$AU436+$AB$7*SIN(AT436)</f>
        <v>6.1240777152920929</v>
      </c>
      <c r="AT436" s="136">
        <f>$AU436+$AB$7*SIN(AU436)</f>
        <v>6.1342795261689647</v>
      </c>
      <c r="AU436" s="136">
        <f>RADIANS($AB$9)+$AB$18*(F436-AB$15)</f>
        <v>6.1685845486333761</v>
      </c>
      <c r="AV436" s="136"/>
      <c r="AW436" s="24">
        <f t="shared" si="244"/>
        <v>55080.5</v>
      </c>
      <c r="AX436" s="136">
        <f t="shared" si="245"/>
        <v>-2.4504914156104222E-2</v>
      </c>
      <c r="AY436" s="136">
        <f t="shared" si="246"/>
        <v>-2.4400358413101467E-3</v>
      </c>
      <c r="AZ436" s="136">
        <f t="shared" si="255"/>
        <v>-2.4400358413101467E-3</v>
      </c>
      <c r="BA436" s="136"/>
      <c r="BB436" s="136">
        <f t="shared" si="247"/>
        <v>6.0049081779803721E-5</v>
      </c>
      <c r="BC436" s="24"/>
      <c r="BD436" s="203"/>
      <c r="BE436" s="24">
        <f t="shared" si="248"/>
        <v>-6.7750757270111936E-3</v>
      </c>
      <c r="BF436" s="24">
        <f t="shared" si="249"/>
        <v>1.2926415322035409</v>
      </c>
      <c r="BG436" s="24">
        <f t="shared" si="250"/>
        <v>-0.72540953374734296</v>
      </c>
      <c r="BH436" s="24">
        <f t="shared" si="251"/>
        <v>-6.6037365404472637E-2</v>
      </c>
      <c r="BI436" s="24">
        <f t="shared" si="252"/>
        <v>-0.22194215184812152</v>
      </c>
      <c r="BJ436" s="24">
        <f t="shared" si="253"/>
        <v>-0.11142885170219946</v>
      </c>
      <c r="BK436" s="136">
        <f t="shared" si="258"/>
        <v>6.1200154527702297</v>
      </c>
      <c r="BL436" s="136">
        <f t="shared" si="258"/>
        <v>6.1205726096357562</v>
      </c>
      <c r="BM436" s="136">
        <f t="shared" si="258"/>
        <v>6.1224543380461105</v>
      </c>
      <c r="BN436" s="136">
        <f t="shared" si="258"/>
        <v>6.1288054426762759</v>
      </c>
      <c r="BO436" s="136">
        <f t="shared" si="258"/>
        <v>6.1501966277772171</v>
      </c>
      <c r="BP436" s="136">
        <f t="shared" si="258"/>
        <v>6.2218537945861678</v>
      </c>
      <c r="BQ436" s="136">
        <f t="shared" si="258"/>
        <v>6.4616960236058336</v>
      </c>
      <c r="BR436" s="136">
        <f t="shared" si="254"/>
        <v>7.6392717561436045</v>
      </c>
      <c r="BS436" s="136"/>
      <c r="BT436" s="24"/>
      <c r="BU436" s="24"/>
      <c r="BV436" s="24"/>
      <c r="BW436" s="24"/>
      <c r="BX436" s="24"/>
      <c r="BY436" s="24"/>
      <c r="BZ436" s="24"/>
      <c r="CA436" s="24"/>
      <c r="CB436" s="24"/>
      <c r="CC436" s="24"/>
      <c r="CD436" s="24"/>
      <c r="CE436" s="24"/>
      <c r="CF436" s="24"/>
      <c r="CG436" s="24"/>
      <c r="CH436" s="24"/>
      <c r="CI436" s="24"/>
      <c r="CK436" s="24"/>
      <c r="CL436" s="24"/>
      <c r="CM436" s="24"/>
      <c r="CN436" s="24"/>
      <c r="CO436" s="24"/>
      <c r="CP436" s="24"/>
      <c r="CQ436" s="24"/>
      <c r="CR436" s="24"/>
      <c r="CS436" s="24"/>
      <c r="CT436" s="24"/>
      <c r="CU436" s="24"/>
      <c r="CV436" s="24"/>
      <c r="CW436" s="24"/>
      <c r="CX436" s="24"/>
      <c r="CY436" s="24"/>
      <c r="CZ436" s="24"/>
    </row>
    <row r="437" spans="1:104" s="129" customFormat="1" ht="12.95" customHeight="1" x14ac:dyDescent="0.2">
      <c r="A437" s="52" t="s">
        <v>652</v>
      </c>
      <c r="B437" s="64" t="s">
        <v>646</v>
      </c>
      <c r="C437" s="63">
        <v>53106.440900000001</v>
      </c>
      <c r="D437" s="63">
        <v>1.6999999999999999E-3</v>
      </c>
      <c r="E437" s="129">
        <f>(C437-C$7)/C$8</f>
        <v>55126.398223015458</v>
      </c>
      <c r="F437" s="129">
        <f>ROUND(2*E437,0)/2</f>
        <v>55126.5</v>
      </c>
      <c r="G437" s="130">
        <f>C437-(C$7+F437*C$8)</f>
        <v>-2.4156349994882476E-2</v>
      </c>
      <c r="K437" s="129">
        <f>G437</f>
        <v>-2.4156349994882476E-2</v>
      </c>
      <c r="O437" s="129">
        <f ca="1">+C$11+C$12*F437</f>
        <v>-3.0210418548825446E-2</v>
      </c>
      <c r="P437" s="199">
        <f>+D$11+D$12*F437+D$13*F437^2</f>
        <v>-1.7721904165093033E-2</v>
      </c>
      <c r="Q437" s="201">
        <f>+C437-15018.5</f>
        <v>38087.940900000001</v>
      </c>
      <c r="S437" s="131">
        <v>0.8</v>
      </c>
      <c r="T437" s="129" t="s">
        <v>567</v>
      </c>
      <c r="U437" s="202">
        <f>+$C437-15018.5</f>
        <v>38087.940900000001</v>
      </c>
      <c r="Z437" s="24">
        <f>$F437</f>
        <v>55126.5</v>
      </c>
      <c r="AA437" s="136">
        <f>AB$3+AB$4*Z437+AB$5*Z437^2+AH437</f>
        <v>-2.4440789878551153E-2</v>
      </c>
      <c r="AB437" s="136">
        <f>+$G437-AH437</f>
        <v>-1.7437464281424356E-2</v>
      </c>
      <c r="AC437" s="136">
        <f>IF(S437&gt;0,G437-AA437,-9999)</f>
        <v>2.8443988366867734E-4</v>
      </c>
      <c r="AD437" s="136"/>
      <c r="AE437" s="136">
        <f>+(G437-AA437)^2*$S437</f>
        <v>6.4724837937160558E-8</v>
      </c>
      <c r="AF437" s="24"/>
      <c r="AG437" s="203"/>
      <c r="AH437" s="24">
        <f>$AB$6*($AB$11/AI437*AJ437+$AB$12)</f>
        <v>-6.7188857134581207E-3</v>
      </c>
      <c r="AI437" s="24">
        <f>1+$AB$7*COS(AL437)</f>
        <v>1.2933479169661144</v>
      </c>
      <c r="AJ437" s="24">
        <f>SIN(AL437+RADIANS($AB$9))</f>
        <v>-0.71781987546001835</v>
      </c>
      <c r="AK437" s="24">
        <f>$AB$7*SIN(AL437)</f>
        <v>-6.2825151107193403E-2</v>
      </c>
      <c r="AL437" s="24">
        <f>2*ATAN(AM437)</f>
        <v>-0.21097887553710287</v>
      </c>
      <c r="AM437" s="24">
        <f>SQRT((1+$AB$7)/(1-$AB$7))*TAN(AN437/2)</f>
        <v>-0.10588248363359688</v>
      </c>
      <c r="AN437" s="136">
        <f>$AU437+$AB$7*SIN(AO437)</f>
        <v>6.1281038659502789</v>
      </c>
      <c r="AO437" s="136">
        <f>$AU437+$AB$7*SIN(AP437)</f>
        <v>6.1281260794450301</v>
      </c>
      <c r="AP437" s="136">
        <f>$AU437+$AB$7*SIN(AQ437)</f>
        <v>6.1282010231394555</v>
      </c>
      <c r="AQ437" s="136">
        <f>$AU437+$AB$7*SIN(AR437)</f>
        <v>6.1284538610489188</v>
      </c>
      <c r="AR437" s="136">
        <f>$AU437+$AB$7*SIN(AS437)</f>
        <v>6.1293067880826602</v>
      </c>
      <c r="AS437" s="136">
        <f>$AU437+$AB$7*SIN(AT437)</f>
        <v>6.1321832360157273</v>
      </c>
      <c r="AT437" s="136">
        <f>$AU437+$AB$7*SIN(AU437)</f>
        <v>6.1418747627594277</v>
      </c>
      <c r="AU437" s="136">
        <f>RADIANS($AB$9)+$AB$18*(F437-AB$15)</f>
        <v>6.1744354509617834</v>
      </c>
      <c r="AV437" s="136"/>
      <c r="AW437" s="24">
        <f t="shared" si="244"/>
        <v>55126.5</v>
      </c>
      <c r="AX437" s="136">
        <f t="shared" si="245"/>
        <v>-2.4439219295507169E-2</v>
      </c>
      <c r="AY437" s="136">
        <f t="shared" si="246"/>
        <v>2.8286930062469337E-4</v>
      </c>
      <c r="AZ437" s="136">
        <f t="shared" si="255"/>
        <v>2.8286930062469337E-4</v>
      </c>
      <c r="BA437" s="136"/>
      <c r="BB437" s="136">
        <f t="shared" si="247"/>
        <v>4.7782035181911193E-4</v>
      </c>
      <c r="BC437" s="24"/>
      <c r="BD437" s="203"/>
      <c r="BE437" s="24">
        <f t="shared" si="248"/>
        <v>-6.7173151304141358E-3</v>
      </c>
      <c r="BF437" s="24">
        <f t="shared" si="249"/>
        <v>1.2933670833263933</v>
      </c>
      <c r="BG437" s="24">
        <f t="shared" si="250"/>
        <v>-0.71760728874360769</v>
      </c>
      <c r="BH437" s="24">
        <f t="shared" si="251"/>
        <v>-6.2735591338290334E-2</v>
      </c>
      <c r="BI437" s="24">
        <f t="shared" si="252"/>
        <v>-0.2106735832975562</v>
      </c>
      <c r="BJ437" s="24">
        <f t="shared" si="253"/>
        <v>-0.10572812867642907</v>
      </c>
      <c r="BK437" s="136">
        <f t="shared" si="258"/>
        <v>6.1283290397592616</v>
      </c>
      <c r="BL437" s="136">
        <f t="shared" si="258"/>
        <v>6.1288857282939029</v>
      </c>
      <c r="BM437" s="136">
        <f t="shared" si="258"/>
        <v>6.1307633946759648</v>
      </c>
      <c r="BN437" s="136">
        <f t="shared" si="258"/>
        <v>6.1370926631604199</v>
      </c>
      <c r="BO437" s="136">
        <f t="shared" si="258"/>
        <v>6.1583856418038243</v>
      </c>
      <c r="BP437" s="136">
        <f t="shared" si="258"/>
        <v>6.2296603895744793</v>
      </c>
      <c r="BQ437" s="136">
        <f t="shared" si="258"/>
        <v>6.468324275457034</v>
      </c>
      <c r="BR437" s="136">
        <f t="shared" si="254"/>
        <v>7.6517929928268371</v>
      </c>
      <c r="BS437" s="136"/>
      <c r="BT437" s="24"/>
      <c r="BU437" s="24"/>
      <c r="BV437" s="24"/>
      <c r="BW437" s="24"/>
      <c r="BX437" s="24"/>
      <c r="BY437" s="24"/>
      <c r="BZ437" s="24"/>
      <c r="CA437" s="24"/>
      <c r="CB437" s="24"/>
      <c r="CC437" s="24"/>
      <c r="CD437" s="24"/>
      <c r="CE437" s="24"/>
      <c r="CF437" s="24"/>
      <c r="CG437" s="24"/>
      <c r="CH437" s="24"/>
      <c r="CI437" s="24"/>
      <c r="CK437" s="24"/>
      <c r="CL437" s="24"/>
      <c r="CM437" s="24"/>
      <c r="CN437" s="24"/>
      <c r="CO437" s="24"/>
      <c r="CP437" s="24"/>
      <c r="CQ437" s="24"/>
      <c r="CR437" s="24"/>
      <c r="CS437" s="24"/>
      <c r="CT437" s="24"/>
      <c r="CU437" s="24"/>
      <c r="CV437" s="24"/>
      <c r="CW437" s="24"/>
      <c r="CX437" s="24"/>
      <c r="CY437" s="24"/>
      <c r="CZ437" s="24"/>
    </row>
    <row r="438" spans="1:104" s="129" customFormat="1" ht="12.95" customHeight="1" x14ac:dyDescent="0.2">
      <c r="A438" s="52" t="s">
        <v>650</v>
      </c>
      <c r="B438" s="89"/>
      <c r="C438" s="63">
        <v>53110.356599999999</v>
      </c>
      <c r="D438" s="63">
        <v>2.0000000000000001E-4</v>
      </c>
      <c r="E438" s="129">
        <f>(C438-C$7)/C$8</f>
        <v>55142.89608541796</v>
      </c>
      <c r="F438" s="129">
        <f>ROUND(2*E438,0)/2</f>
        <v>55143</v>
      </c>
      <c r="G438" s="130">
        <f>C438-(C$7+F438*C$8)</f>
        <v>-2.4663699994562194E-2</v>
      </c>
      <c r="K438" s="129">
        <f>G438</f>
        <v>-2.4663699994562194E-2</v>
      </c>
      <c r="O438" s="199">
        <f ca="1">+C$11+C$12*F438</f>
        <v>-3.0178716744192424E-2</v>
      </c>
      <c r="P438" s="199">
        <f>+D$11+D$12*F438+D$13*F438^2</f>
        <v>-1.7719045804093024E-2</v>
      </c>
      <c r="Q438" s="201">
        <f>+C438-15018.5</f>
        <v>38091.856599999999</v>
      </c>
      <c r="S438" s="131">
        <v>1</v>
      </c>
      <c r="T438" s="129" t="s">
        <v>567</v>
      </c>
      <c r="U438" s="202">
        <f>+$C438-15018.5</f>
        <v>38091.856599999999</v>
      </c>
      <c r="Z438" s="24">
        <f>$F438</f>
        <v>55143</v>
      </c>
      <c r="AA438" s="136">
        <f>AB$3+AB$4*Z438+AB$5*Z438^2+AH438</f>
        <v>-2.4417098028573066E-2</v>
      </c>
      <c r="AB438" s="136">
        <f>+$G438-AH438</f>
        <v>-1.7965647770082152E-2</v>
      </c>
      <c r="AC438" s="136">
        <f>IF(S438&gt;0,G438-AA438,-9999)</f>
        <v>-2.4660196598912804E-4</v>
      </c>
      <c r="AD438" s="136"/>
      <c r="AE438" s="136">
        <f>+(G438-AA438)^2*$S438</f>
        <v>6.0812529629703062E-8</v>
      </c>
      <c r="AF438" s="24"/>
      <c r="AG438" s="203"/>
      <c r="AH438" s="24">
        <f>$AB$6*($AB$11/AI438*AJ438+$AB$12)</f>
        <v>-6.6980522244800425E-3</v>
      </c>
      <c r="AI438" s="24">
        <f>1+$AB$7*COS(AL438)</f>
        <v>1.2935996221338606</v>
      </c>
      <c r="AJ438" s="24">
        <f>SIN(AL438+RADIANS($AB$9))</f>
        <v>-0.71499801439903199</v>
      </c>
      <c r="AK438" s="24">
        <f>$AB$7*SIN(AL438)</f>
        <v>-6.1638152818317221E-2</v>
      </c>
      <c r="AL438" s="24">
        <f>2*ATAN(AM438)</f>
        <v>-0.20693423239060707</v>
      </c>
      <c r="AM438" s="24">
        <f>SQRT((1+$AB$7)/(1-$AB$7))*TAN(AN438/2)</f>
        <v>-0.10383792462121449</v>
      </c>
      <c r="AN438" s="136">
        <f>$AU438+$AB$7*SIN(AO438)</f>
        <v>6.1310867965382609</v>
      </c>
      <c r="AO438" s="136">
        <f>$AU438+$AB$7*SIN(AP438)</f>
        <v>6.1311086383617814</v>
      </c>
      <c r="AP438" s="136">
        <f>$AU438+$AB$7*SIN(AQ438)</f>
        <v>6.1311822941189442</v>
      </c>
      <c r="AQ438" s="136">
        <f>$AU438+$AB$7*SIN(AR438)</f>
        <v>6.1314306725017262</v>
      </c>
      <c r="AR438" s="136">
        <f>$AU438+$AB$7*SIN(AS438)</f>
        <v>6.1322681726228847</v>
      </c>
      <c r="AS438" s="136">
        <f>$AU438+$AB$7*SIN(AT438)</f>
        <v>6.1350913334135253</v>
      </c>
      <c r="AT438" s="136">
        <f>$AU438+$AB$7*SIN(AU438)</f>
        <v>6.1445994158300064</v>
      </c>
      <c r="AU438" s="136">
        <f>RADIANS($AB$9)+$AB$18*(F438-AB$15)</f>
        <v>6.1765341441882775</v>
      </c>
      <c r="AV438" s="136"/>
      <c r="AW438" s="24">
        <f t="shared" si="244"/>
        <v>55143</v>
      </c>
      <c r="AX438" s="136">
        <f t="shared" si="245"/>
        <v>-2.4415521497630627E-2</v>
      </c>
      <c r="AY438" s="136">
        <f t="shared" si="246"/>
        <v>-2.4817849693156702E-4</v>
      </c>
      <c r="AZ438" s="136">
        <f t="shared" si="255"/>
        <v>-2.4817849693156702E-4</v>
      </c>
      <c r="BA438" s="136"/>
      <c r="BB438" s="136">
        <f t="shared" si="247"/>
        <v>5.9611769000126333E-4</v>
      </c>
      <c r="BC438" s="24"/>
      <c r="BD438" s="203"/>
      <c r="BE438" s="24">
        <f t="shared" si="248"/>
        <v>-6.6964756935376027E-3</v>
      </c>
      <c r="BF438" s="24">
        <f t="shared" si="249"/>
        <v>1.2936184469653584</v>
      </c>
      <c r="BG438" s="24">
        <f t="shared" si="250"/>
        <v>-0.71478430612163546</v>
      </c>
      <c r="BH438" s="24">
        <f t="shared" si="251"/>
        <v>-6.1548416727410606E-2</v>
      </c>
      <c r="BI438" s="24">
        <f t="shared" si="252"/>
        <v>-0.20662860116115342</v>
      </c>
      <c r="BJ438" s="24">
        <f t="shared" si="253"/>
        <v>-0.10368346375024691</v>
      </c>
      <c r="BK438" s="136">
        <f t="shared" si="258"/>
        <v>6.1313121765430818</v>
      </c>
      <c r="BL438" s="136">
        <f t="shared" si="258"/>
        <v>6.1318686327565768</v>
      </c>
      <c r="BM438" s="136">
        <f t="shared" si="258"/>
        <v>6.1337446591179843</v>
      </c>
      <c r="BN438" s="136">
        <f t="shared" si="258"/>
        <v>6.140065597604325</v>
      </c>
      <c r="BO438" s="136">
        <f t="shared" si="258"/>
        <v>6.1613220845429195</v>
      </c>
      <c r="BP438" s="136">
        <f t="shared" si="258"/>
        <v>6.2324566870492619</v>
      </c>
      <c r="BQ438" s="136">
        <f t="shared" si="258"/>
        <v>6.4706905790211051</v>
      </c>
      <c r="BR438" s="136">
        <f t="shared" si="254"/>
        <v>7.6562843059849532</v>
      </c>
      <c r="BS438" s="136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K438" s="24"/>
      <c r="CL438" s="24"/>
      <c r="CM438" s="24"/>
      <c r="CN438" s="24"/>
      <c r="CO438" s="24"/>
      <c r="CP438" s="24"/>
      <c r="CQ438" s="24"/>
      <c r="CR438" s="24"/>
      <c r="CS438" s="24"/>
      <c r="CT438" s="24"/>
      <c r="CU438" s="24"/>
      <c r="CV438" s="24"/>
      <c r="CW438" s="24"/>
      <c r="CX438" s="24"/>
      <c r="CY438" s="24"/>
      <c r="CZ438" s="24"/>
    </row>
    <row r="439" spans="1:104" s="129" customFormat="1" ht="12.95" customHeight="1" x14ac:dyDescent="0.2">
      <c r="A439" s="52" t="s">
        <v>650</v>
      </c>
      <c r="B439" s="64" t="s">
        <v>646</v>
      </c>
      <c r="C439" s="63">
        <v>53110.4758</v>
      </c>
      <c r="D439" s="63">
        <v>2.5999999999999999E-3</v>
      </c>
      <c r="E439" s="129">
        <f>(C439-C$7)/C$8</f>
        <v>55143.398306016672</v>
      </c>
      <c r="F439" s="129">
        <f>ROUND(2*E439,0)/2</f>
        <v>55143.5</v>
      </c>
      <c r="G439" s="130">
        <f>C439-(C$7+F439*C$8)</f>
        <v>-2.4136649997672066E-2</v>
      </c>
      <c r="K439" s="129">
        <f>G439</f>
        <v>-2.4136649997672066E-2</v>
      </c>
      <c r="O439" s="129">
        <f ca="1">+C$11+C$12*F439</f>
        <v>-3.0177756083445972E-2</v>
      </c>
      <c r="P439" s="199">
        <f>+D$11+D$12*F439+D$13*F439^2</f>
        <v>-1.7718959085093029E-2</v>
      </c>
      <c r="Q439" s="201">
        <f>+C439-15018.5</f>
        <v>38091.9758</v>
      </c>
      <c r="S439" s="131">
        <v>0.5</v>
      </c>
      <c r="T439" s="129" t="s">
        <v>567</v>
      </c>
      <c r="U439" s="202">
        <f>+$C439-15018.5</f>
        <v>38091.9758</v>
      </c>
      <c r="Z439" s="24">
        <f>$F439</f>
        <v>55143.5</v>
      </c>
      <c r="AA439" s="136">
        <f>AB$3+AB$4*Z439+AB$5*Z439^2+AH439</f>
        <v>-2.4416378997417176E-2</v>
      </c>
      <c r="AB439" s="136">
        <f>+$G439-AH439</f>
        <v>-1.743923008534792E-2</v>
      </c>
      <c r="AC439" s="136">
        <f>IF(S439&gt;0,G439-AA439,-9999)</f>
        <v>2.7972899974510954E-4</v>
      </c>
      <c r="AD439" s="136"/>
      <c r="AE439" s="136">
        <f>+(G439-AA439)^2*$S439</f>
        <v>3.9124156649199744E-8</v>
      </c>
      <c r="AF439" s="24"/>
      <c r="AG439" s="203"/>
      <c r="AH439" s="24">
        <f>$AB$6*($AB$11/AI439*AJ439+$AB$12)</f>
        <v>-6.6974199123241455E-3</v>
      </c>
      <c r="AI439" s="24">
        <f>1+$AB$7*COS(AL439)</f>
        <v>1.2936071761120962</v>
      </c>
      <c r="AJ439" s="24">
        <f>SIN(AL439+RADIANS($AB$9))</f>
        <v>-0.71491230352816737</v>
      </c>
      <c r="AK439" s="24">
        <f>$AB$7*SIN(AL439)</f>
        <v>-6.1602160152712547E-2</v>
      </c>
      <c r="AL439" s="24">
        <f>2*ATAN(AM439)</f>
        <v>-0.20681164298712224</v>
      </c>
      <c r="AM439" s="24">
        <f>SQRT((1+$AB$7)/(1-$AB$7))*TAN(AN439/2)</f>
        <v>-0.10377596941496482</v>
      </c>
      <c r="AN439" s="136">
        <f>$AU439+$AB$7*SIN(AO439)</f>
        <v>6.1311771973811382</v>
      </c>
      <c r="AO439" s="136">
        <f>$AU439+$AB$7*SIN(AP439)</f>
        <v>6.1311990278917516</v>
      </c>
      <c r="AP439" s="136">
        <f>$AU439+$AB$7*SIN(AQ439)</f>
        <v>6.1312726444800916</v>
      </c>
      <c r="AQ439" s="136">
        <f>$AU439+$AB$7*SIN(AR439)</f>
        <v>6.1315208873503471</v>
      </c>
      <c r="AR439" s="136">
        <f>$AU439+$AB$7*SIN(AS439)</f>
        <v>6.1323579190580366</v>
      </c>
      <c r="AS439" s="136">
        <f>$AU439+$AB$7*SIN(AT439)</f>
        <v>6.1351794630667458</v>
      </c>
      <c r="AT439" s="136">
        <f>$AU439+$AB$7*SIN(AU439)</f>
        <v>6.1446819832842277</v>
      </c>
      <c r="AU439" s="136">
        <f>RADIANS($AB$9)+$AB$18*(F439-AB$15)</f>
        <v>6.1765977409527162</v>
      </c>
      <c r="AV439" s="136"/>
      <c r="AW439" s="24">
        <f t="shared" si="244"/>
        <v>55143.5</v>
      </c>
      <c r="AX439" s="136">
        <f t="shared" si="245"/>
        <v>-2.441480228802102E-2</v>
      </c>
      <c r="AY439" s="136">
        <f t="shared" si="246"/>
        <v>2.7815229034895347E-4</v>
      </c>
      <c r="AZ439" s="136">
        <f t="shared" si="255"/>
        <v>2.7815229034895347E-4</v>
      </c>
      <c r="BA439" s="136"/>
      <c r="BB439" s="136">
        <f t="shared" si="247"/>
        <v>2.9804128538157821E-4</v>
      </c>
      <c r="BC439" s="24"/>
      <c r="BD439" s="203"/>
      <c r="BE439" s="24">
        <f t="shared" si="248"/>
        <v>-6.6958432029279895E-3</v>
      </c>
      <c r="BF439" s="24">
        <f t="shared" si="249"/>
        <v>1.2936259905532981</v>
      </c>
      <c r="BG439" s="24">
        <f t="shared" si="250"/>
        <v>-0.71469856152524902</v>
      </c>
      <c r="BH439" s="24">
        <f t="shared" si="251"/>
        <v>-6.1512418840381278E-2</v>
      </c>
      <c r="BI439" s="24">
        <f t="shared" si="252"/>
        <v>-0.20650600183220499</v>
      </c>
      <c r="BJ439" s="24">
        <f t="shared" si="253"/>
        <v>-0.10362150549211582</v>
      </c>
      <c r="BK439" s="136">
        <f t="shared" si="258"/>
        <v>6.1314025833900132</v>
      </c>
      <c r="BL439" s="136">
        <f t="shared" si="258"/>
        <v>6.1319590320334108</v>
      </c>
      <c r="BM439" s="136">
        <f t="shared" si="258"/>
        <v>6.1338350071918262</v>
      </c>
      <c r="BN439" s="136">
        <f t="shared" si="258"/>
        <v>6.1401556891671261</v>
      </c>
      <c r="BO439" s="136">
        <f t="shared" si="258"/>
        <v>6.1614110599099829</v>
      </c>
      <c r="BP439" s="136">
        <f t="shared" si="258"/>
        <v>6.2325413911746681</v>
      </c>
      <c r="BQ439" s="136">
        <f t="shared" si="258"/>
        <v>6.4707621925879941</v>
      </c>
      <c r="BR439" s="136">
        <f t="shared" si="254"/>
        <v>7.6564204063836838</v>
      </c>
      <c r="BS439" s="136"/>
      <c r="BT439" s="24"/>
      <c r="BU439" s="24"/>
      <c r="BV439" s="24"/>
      <c r="BW439" s="24"/>
      <c r="BX439" s="24"/>
      <c r="BY439" s="24"/>
      <c r="BZ439" s="24"/>
      <c r="CA439" s="24"/>
      <c r="CB439" s="24"/>
      <c r="CC439" s="24"/>
      <c r="CD439" s="24"/>
      <c r="CE439" s="24"/>
      <c r="CF439" s="24"/>
      <c r="CG439" s="24"/>
      <c r="CH439" s="24"/>
      <c r="CI439" s="24"/>
      <c r="CK439" s="24"/>
      <c r="CL439" s="24"/>
      <c r="CM439" s="24"/>
      <c r="CN439" s="24"/>
      <c r="CO439" s="24"/>
      <c r="CP439" s="24"/>
      <c r="CQ439" s="24"/>
      <c r="CR439" s="24"/>
      <c r="CS439" s="24"/>
      <c r="CT439" s="24"/>
      <c r="CU439" s="24"/>
      <c r="CV439" s="24"/>
      <c r="CW439" s="24"/>
      <c r="CX439" s="24"/>
      <c r="CY439" s="24"/>
      <c r="CZ439" s="24"/>
    </row>
    <row r="440" spans="1:104" s="129" customFormat="1" ht="12.95" customHeight="1" x14ac:dyDescent="0.2">
      <c r="A440" s="204" t="s">
        <v>1583</v>
      </c>
      <c r="B440" s="205" t="str">
        <f>IF(INT(F440)=F440,"I","II")</f>
        <v>I</v>
      </c>
      <c r="C440" s="204">
        <v>53110.595000000001</v>
      </c>
      <c r="D440" s="204" t="s">
        <v>466</v>
      </c>
      <c r="E440" s="129">
        <f>(C440-C$7)/C$8</f>
        <v>55143.900526615391</v>
      </c>
      <c r="F440" s="129">
        <f>ROUND(2*E440,0)/2</f>
        <v>55144</v>
      </c>
      <c r="G440" s="130">
        <f>C440-(C$7+F440*C$8)</f>
        <v>-2.3609599993505981E-2</v>
      </c>
      <c r="K440" s="130">
        <f>G440</f>
        <v>-2.3609599993505981E-2</v>
      </c>
      <c r="O440" s="199"/>
      <c r="P440" s="199">
        <f>+D$11+D$12*F440+D$13*F440^2</f>
        <v>-1.7718872360093028E-2</v>
      </c>
      <c r="Q440" s="201">
        <f>+C440-15018.5</f>
        <v>38092.095000000001</v>
      </c>
      <c r="S440" s="131">
        <v>1</v>
      </c>
      <c r="T440" s="129" t="s">
        <v>567</v>
      </c>
      <c r="U440" s="202">
        <f>+$C440-15018.5</f>
        <v>38092.095000000001</v>
      </c>
      <c r="Z440" s="24">
        <f>$F440</f>
        <v>55144</v>
      </c>
      <c r="AA440" s="136">
        <f>AB$3+AB$4*Z440+AB$5*Z440^2+AH440</f>
        <v>-2.4415659901846163E-2</v>
      </c>
      <c r="AB440" s="136">
        <f>+$G440-AH440</f>
        <v>-1.6912812451752846E-2</v>
      </c>
      <c r="AC440" s="136">
        <f>IF(S440&gt;0,G440-AA440,-9999)</f>
        <v>8.0605990834018218E-4</v>
      </c>
      <c r="AD440" s="136"/>
      <c r="AE440" s="136">
        <f>+(G440-AA440)^2*$S440</f>
        <v>6.4973257583338291E-7</v>
      </c>
      <c r="AF440" s="24"/>
      <c r="AG440" s="203"/>
      <c r="AH440" s="24">
        <f>$AB$6*($AB$11/AI440*AJ440+$AB$12)</f>
        <v>-6.6967875417531355E-3</v>
      </c>
      <c r="AI440" s="24">
        <f>1+$AB$7*COS(AL440)</f>
        <v>1.2936147257659558</v>
      </c>
      <c r="AJ440" s="24">
        <f>SIN(AL440+RADIANS($AB$9))</f>
        <v>-0.71482658091393425</v>
      </c>
      <c r="AK440" s="24">
        <f>$AB$7*SIN(AL440)</f>
        <v>-6.1566166141660932E-2</v>
      </c>
      <c r="AL440" s="24">
        <f>2*ATAN(AM440)</f>
        <v>-0.20668905215428232</v>
      </c>
      <c r="AM440" s="24">
        <f>SQRT((1+$AB$7)/(1-$AB$7))*TAN(AN440/2)</f>
        <v>-0.10371401427452898</v>
      </c>
      <c r="AN440" s="136">
        <f>$AU440+$AB$7*SIN(AO440)</f>
        <v>6.1312675987503154</v>
      </c>
      <c r="AO440" s="136">
        <f>$AU440+$AB$7*SIN(AP440)</f>
        <v>6.131289417945089</v>
      </c>
      <c r="AP440" s="136">
        <f>$AU440+$AB$7*SIN(AQ440)</f>
        <v>6.1313629953563931</v>
      </c>
      <c r="AQ440" s="136">
        <f>$AU440+$AB$7*SIN(AR440)</f>
        <v>6.1316111026921742</v>
      </c>
      <c r="AR440" s="136">
        <f>$AU440+$AB$7*SIN(AS440)</f>
        <v>6.1324476659319576</v>
      </c>
      <c r="AS440" s="136">
        <f>$AU440+$AB$7*SIN(AT440)</f>
        <v>6.1352675930406875</v>
      </c>
      <c r="AT440" s="136">
        <f>$AU440+$AB$7*SIN(AU440)</f>
        <v>6.144764550867535</v>
      </c>
      <c r="AU440" s="136">
        <f>RADIANS($AB$9)+$AB$18*(F440-AB$15)</f>
        <v>6.1766613377171558</v>
      </c>
      <c r="AV440" s="136"/>
      <c r="AW440" s="24">
        <f t="shared" si="244"/>
        <v>55144</v>
      </c>
      <c r="AX440" s="136">
        <f t="shared" si="245"/>
        <v>-2.4414083014101765E-2</v>
      </c>
      <c r="AY440" s="136">
        <f t="shared" si="246"/>
        <v>8.0448302059578369E-4</v>
      </c>
      <c r="AZ440" s="136">
        <f t="shared" si="255"/>
        <v>8.0448302059578369E-4</v>
      </c>
      <c r="BA440" s="136"/>
      <c r="BB440" s="136">
        <f t="shared" si="247"/>
        <v>5.9604744941945233E-4</v>
      </c>
      <c r="BC440" s="24"/>
      <c r="BD440" s="203"/>
      <c r="BE440" s="24">
        <f t="shared" si="248"/>
        <v>-6.6952106540087352E-3</v>
      </c>
      <c r="BF440" s="24">
        <f t="shared" si="249"/>
        <v>1.2936335298144797</v>
      </c>
      <c r="BG440" s="24">
        <f t="shared" si="250"/>
        <v>-0.71461280520094839</v>
      </c>
      <c r="BH440" s="24">
        <f t="shared" si="251"/>
        <v>-6.147641961507689E-2</v>
      </c>
      <c r="BI440" s="24">
        <f t="shared" si="252"/>
        <v>-0.20638340109433445</v>
      </c>
      <c r="BJ440" s="24">
        <f t="shared" si="253"/>
        <v>-0.10355954730907684</v>
      </c>
      <c r="BK440" s="136">
        <f t="shared" si="258"/>
        <v>6.1314929907488604</v>
      </c>
      <c r="BL440" s="136">
        <f t="shared" si="258"/>
        <v>6.1320494317909837</v>
      </c>
      <c r="BM440" s="136">
        <f t="shared" si="258"/>
        <v>6.1339253556579054</v>
      </c>
      <c r="BN440" s="136">
        <f t="shared" si="258"/>
        <v>6.1402457808819886</v>
      </c>
      <c r="BO440" s="136">
        <f t="shared" si="258"/>
        <v>6.1615000348188698</v>
      </c>
      <c r="BP440" s="136">
        <f t="shared" si="258"/>
        <v>6.2326260934071929</v>
      </c>
      <c r="BQ440" s="136">
        <f t="shared" si="258"/>
        <v>6.4708338007059814</v>
      </c>
      <c r="BR440" s="136">
        <f t="shared" si="254"/>
        <v>7.6565565067824153</v>
      </c>
      <c r="BS440" s="136"/>
      <c r="BT440" s="24"/>
      <c r="BU440" s="24"/>
      <c r="BV440" s="24"/>
      <c r="BW440" s="24"/>
      <c r="BX440" s="24"/>
      <c r="BY440" s="24"/>
      <c r="BZ440" s="24"/>
      <c r="CA440" s="24"/>
      <c r="CB440" s="24"/>
      <c r="CC440" s="24"/>
      <c r="CD440" s="24"/>
      <c r="CE440" s="24"/>
      <c r="CF440" s="24"/>
      <c r="CG440" s="24"/>
      <c r="CH440" s="24"/>
      <c r="CI440" s="24"/>
      <c r="CK440" s="24"/>
      <c r="CL440" s="24"/>
      <c r="CM440" s="24"/>
      <c r="CN440" s="24"/>
      <c r="CO440" s="24"/>
      <c r="CP440" s="24"/>
      <c r="CQ440" s="24"/>
      <c r="CR440" s="24"/>
      <c r="CS440" s="24"/>
      <c r="CT440" s="24"/>
      <c r="CU440" s="24"/>
      <c r="CV440" s="24"/>
      <c r="CW440" s="24"/>
      <c r="CX440" s="24"/>
      <c r="CY440" s="24"/>
      <c r="CZ440" s="24"/>
    </row>
    <row r="441" spans="1:104" s="129" customFormat="1" ht="12.95" customHeight="1" x14ac:dyDescent="0.2">
      <c r="A441" s="204" t="s">
        <v>1515</v>
      </c>
      <c r="B441" s="205" t="str">
        <f>IF(INT(F441)=F441,"I","II")</f>
        <v>I</v>
      </c>
      <c r="C441" s="204">
        <v>53179.663999999997</v>
      </c>
      <c r="D441" s="204" t="s">
        <v>466</v>
      </c>
      <c r="E441" s="129">
        <f>(C441-C$7)/C$8</f>
        <v>55434.906185444954</v>
      </c>
      <c r="F441" s="129">
        <f>ROUND(2*E441,0)/2</f>
        <v>55435</v>
      </c>
      <c r="G441" s="130">
        <f>C441-(C$7+F441*C$8)</f>
        <v>-2.2266499996476341E-2</v>
      </c>
      <c r="K441" s="130">
        <f>G441</f>
        <v>-2.2266499996476341E-2</v>
      </c>
      <c r="P441" s="199">
        <f>+D$11+D$12*F441+D$13*F441^2</f>
        <v>-1.7667380492093022E-2</v>
      </c>
      <c r="Q441" s="201">
        <f>+C441-15018.5</f>
        <v>38161.163999999997</v>
      </c>
      <c r="S441" s="131">
        <v>1</v>
      </c>
      <c r="T441" s="129" t="s">
        <v>567</v>
      </c>
      <c r="U441" s="202">
        <f>+$C441-15018.5</f>
        <v>38161.163999999997</v>
      </c>
      <c r="Z441" s="24">
        <f>$F441</f>
        <v>55435</v>
      </c>
      <c r="AA441" s="136">
        <f>AB$3+AB$4*Z441+AB$5*Z441^2+AH441</f>
        <v>-2.3986433958081813E-2</v>
      </c>
      <c r="AB441" s="136">
        <f>+$G441-AH441</f>
        <v>-1.594744653048755E-2</v>
      </c>
      <c r="AC441" s="136">
        <f>IF(S441&gt;0,G441-AA441,-9999)</f>
        <v>1.7199339616054722E-3</v>
      </c>
      <c r="AD441" s="136"/>
      <c r="AE441" s="136">
        <f>+(G441-AA441)^2*$S441</f>
        <v>2.9581728322838941E-6</v>
      </c>
      <c r="AF441" s="24"/>
      <c r="AG441" s="203"/>
      <c r="AH441" s="24">
        <f>$AB$6*($AB$11/AI441*AJ441+$AB$12)</f>
        <v>-6.3190534659887899E-3</v>
      </c>
      <c r="AI441" s="24">
        <f>1+$AB$7*COS(AL441)</f>
        <v>1.2972653178868225</v>
      </c>
      <c r="AJ441" s="24">
        <f>SIN(AL441+RADIANS($AB$9))</f>
        <v>-0.662995331555425</v>
      </c>
      <c r="AK441" s="24">
        <f>$AB$7*SIN(AL441)</f>
        <v>-4.0414487274321328E-2</v>
      </c>
      <c r="AL441" s="24">
        <f>2*ATAN(AM441)</f>
        <v>-0.13512579218029358</v>
      </c>
      <c r="AM441" s="24">
        <f>SQRT((1+$AB$7)/(1-$AB$7))*TAN(AN441/2)</f>
        <v>-6.7665886606828859E-2</v>
      </c>
      <c r="AN441" s="136">
        <f>$AU441+$AB$7*SIN(AO441)</f>
        <v>6.1839604258802758</v>
      </c>
      <c r="AO441" s="136">
        <f>$AU441+$AB$7*SIN(AP441)</f>
        <v>6.1839752098509946</v>
      </c>
      <c r="AP441" s="136">
        <f>$AU441+$AB$7*SIN(AQ441)</f>
        <v>6.1840247331522091</v>
      </c>
      <c r="AQ441" s="136">
        <f>$AU441+$AB$7*SIN(AR441)</f>
        <v>6.184190624382655</v>
      </c>
      <c r="AR441" s="136">
        <f>$AU441+$AB$7*SIN(AS441)</f>
        <v>6.1847463004960366</v>
      </c>
      <c r="AS441" s="136">
        <f>$AU441+$AB$7*SIN(AT441)</f>
        <v>6.1866073950166935</v>
      </c>
      <c r="AT441" s="136">
        <f>$AU441+$AB$7*SIN(AU441)</f>
        <v>6.1928382476347892</v>
      </c>
      <c r="AU441" s="136">
        <f>RADIANS($AB$9)+$AB$18*(F441-AB$15)</f>
        <v>6.2136746546207773</v>
      </c>
      <c r="AV441" s="136"/>
      <c r="AW441" s="24">
        <f t="shared" si="244"/>
        <v>55435</v>
      </c>
      <c r="AX441" s="136">
        <f t="shared" si="245"/>
        <v>-2.3984772330880644E-2</v>
      </c>
      <c r="AY441" s="136">
        <f t="shared" si="246"/>
        <v>1.7182723344043027E-3</v>
      </c>
      <c r="AZ441" s="136">
        <f t="shared" si="255"/>
        <v>1.7182723344043027E-3</v>
      </c>
      <c r="BA441" s="136"/>
      <c r="BB441" s="136">
        <f t="shared" si="247"/>
        <v>5.7526930376417776E-4</v>
      </c>
      <c r="BC441" s="24"/>
      <c r="BD441" s="203"/>
      <c r="BE441" s="24">
        <f t="shared" si="248"/>
        <v>-6.3173918387876195E-3</v>
      </c>
      <c r="BF441" s="24">
        <f t="shared" si="249"/>
        <v>1.297277747063011</v>
      </c>
      <c r="BG441" s="24">
        <f t="shared" si="250"/>
        <v>-0.66276480551226169</v>
      </c>
      <c r="BH441" s="24">
        <f t="shared" si="251"/>
        <v>-4.0322959974938392E-2</v>
      </c>
      <c r="BI441" s="24">
        <f t="shared" si="252"/>
        <v>-0.1348179009473259</v>
      </c>
      <c r="BJ441" s="24">
        <f t="shared" si="253"/>
        <v>-6.751123773356392E-2</v>
      </c>
      <c r="BK441" s="136">
        <f t="shared" ref="BK441:BQ450" si="259">$AU441+$AB$7*SIN(BL441)</f>
        <v>6.1841868314623136</v>
      </c>
      <c r="BL441" s="136">
        <f t="shared" si="259"/>
        <v>6.1847335959147838</v>
      </c>
      <c r="BM441" s="136">
        <f t="shared" si="259"/>
        <v>6.1865648480554158</v>
      </c>
      <c r="BN441" s="136">
        <f t="shared" si="259"/>
        <v>6.1926958427138725</v>
      </c>
      <c r="BO441" s="136">
        <f t="shared" si="259"/>
        <v>6.2131988145673134</v>
      </c>
      <c r="BP441" s="136">
        <f t="shared" si="259"/>
        <v>6.2815991730029692</v>
      </c>
      <c r="BQ441" s="136">
        <f t="shared" si="259"/>
        <v>6.5115808875201262</v>
      </c>
      <c r="BR441" s="136">
        <f t="shared" si="254"/>
        <v>7.7357669388437333</v>
      </c>
      <c r="BS441" s="136"/>
      <c r="BT441" s="24"/>
      <c r="BU441" s="24"/>
      <c r="BV441" s="24"/>
      <c r="BW441" s="24"/>
      <c r="BX441" s="24"/>
      <c r="BY441" s="24"/>
      <c r="BZ441" s="24"/>
      <c r="CA441" s="24"/>
      <c r="CB441" s="24"/>
      <c r="CC441" s="24"/>
      <c r="CD441" s="24"/>
      <c r="CE441" s="24"/>
      <c r="CF441" s="24"/>
      <c r="CG441" s="24"/>
      <c r="CH441" s="24"/>
      <c r="CI441" s="24"/>
      <c r="CK441" s="24"/>
      <c r="CL441" s="24"/>
      <c r="CM441" s="24"/>
      <c r="CN441" s="24"/>
      <c r="CO441" s="24"/>
      <c r="CP441" s="24"/>
      <c r="CQ441" s="24"/>
      <c r="CR441" s="24"/>
      <c r="CS441" s="24"/>
      <c r="CT441" s="24"/>
      <c r="CU441" s="24"/>
      <c r="CV441" s="24"/>
      <c r="CW441" s="24"/>
      <c r="CX441" s="24"/>
      <c r="CY441" s="24"/>
      <c r="CZ441" s="24"/>
    </row>
    <row r="442" spans="1:104" s="129" customFormat="1" ht="12.95" customHeight="1" x14ac:dyDescent="0.2">
      <c r="A442" s="52" t="s">
        <v>653</v>
      </c>
      <c r="B442" s="89" t="s">
        <v>644</v>
      </c>
      <c r="C442" s="90">
        <v>53406.449099999998</v>
      </c>
      <c r="D442" s="90">
        <v>1E-4</v>
      </c>
      <c r="E442" s="129">
        <f>(C442-C$7)/C$8</f>
        <v>56390.410788642235</v>
      </c>
      <c r="F442" s="129">
        <f>ROUND(2*E442,0)/2</f>
        <v>56390.5</v>
      </c>
      <c r="G442" s="130">
        <f>C442-(C$7+F442*C$8)</f>
        <v>-2.117395000095712E-2</v>
      </c>
      <c r="K442" s="129">
        <f>G442</f>
        <v>-2.117395000095712E-2</v>
      </c>
      <c r="O442" s="199">
        <f ca="1">+C$11+C$12*F442</f>
        <v>-2.7781868181787225E-2</v>
      </c>
      <c r="P442" s="199">
        <f>+D$11+D$12*F442+D$13*F442^2</f>
        <v>-1.7484014309093035E-2</v>
      </c>
      <c r="Q442" s="201">
        <f>+C442-15018.5</f>
        <v>38387.949099999998</v>
      </c>
      <c r="S442" s="131">
        <v>1</v>
      </c>
      <c r="T442" s="129" t="s">
        <v>567</v>
      </c>
      <c r="U442" s="202">
        <f>+$C442-15018.5</f>
        <v>38387.949099999998</v>
      </c>
      <c r="Z442" s="24">
        <f>$F442</f>
        <v>56390.5</v>
      </c>
      <c r="AA442" s="136">
        <f>AB$3+AB$4*Z442+AB$5*Z442^2+AH442</f>
        <v>-2.2441279622279979E-2</v>
      </c>
      <c r="AB442" s="136">
        <f>+$G442-AH442</f>
        <v>-1.6216684687770176E-2</v>
      </c>
      <c r="AC442" s="136">
        <f>IF(S442&gt;0,G442-AA442,-9999)</f>
        <v>1.2673296213228588E-3</v>
      </c>
      <c r="AD442" s="136"/>
      <c r="AE442" s="136">
        <f>+(G442-AA442)^2*$S442</f>
        <v>1.6061243690823407E-6</v>
      </c>
      <c r="AF442" s="24"/>
      <c r="AG442" s="203"/>
      <c r="AH442" s="24">
        <f>$AB$6*($AB$11/AI442*AJ442+$AB$12)</f>
        <v>-4.9572653131869432E-3</v>
      </c>
      <c r="AI442" s="24">
        <f>1+$AB$7*COS(AL442)</f>
        <v>1.2984653247782025</v>
      </c>
      <c r="AJ442" s="24">
        <f>SIN(AL442+RADIANS($AB$9))</f>
        <v>-0.46929711581038569</v>
      </c>
      <c r="AK442" s="24">
        <f>$AB$7*SIN(AL442)</f>
        <v>3.0305938445164105E-2</v>
      </c>
      <c r="AL442" s="24">
        <f>2*ATAN(AM442)</f>
        <v>0.10119240649051572</v>
      </c>
      <c r="AM442" s="24">
        <f>SQRT((1+$AB$7)/(1-$AB$7))*TAN(AN442/2)</f>
        <v>5.0639422520253448E-2</v>
      </c>
      <c r="AN442" s="136">
        <f>$AU442+$AB$7*SIN(AO442)</f>
        <v>6.3574694833953984</v>
      </c>
      <c r="AO442" s="136">
        <f>$AU442+$AB$7*SIN(AP442)</f>
        <v>6.3574582822839982</v>
      </c>
      <c r="AP442" s="136">
        <f>$AU442+$AB$7*SIN(AQ442)</f>
        <v>6.3574208420764817</v>
      </c>
      <c r="AQ442" s="136">
        <f>$AU442+$AB$7*SIN(AR442)</f>
        <v>6.3572956972924306</v>
      </c>
      <c r="AR442" s="136">
        <f>$AU442+$AB$7*SIN(AS442)</f>
        <v>6.3568774063030276</v>
      </c>
      <c r="AS442" s="136">
        <f>$AU442+$AB$7*SIN(AT442)</f>
        <v>6.3554793802098279</v>
      </c>
      <c r="AT442" s="136">
        <f>$AU442+$AB$7*SIN(AU442)</f>
        <v>6.3508078620647641</v>
      </c>
      <c r="AU442" s="136">
        <f>RADIANS($AB$9)+$AB$18*(F442-AB$15)</f>
        <v>6.3352080714641117</v>
      </c>
      <c r="AV442" s="136"/>
      <c r="AW442" s="24">
        <f t="shared" si="244"/>
        <v>56390.5</v>
      </c>
      <c r="AX442" s="136">
        <f t="shared" si="245"/>
        <v>-2.2439646908069807E-2</v>
      </c>
      <c r="AY442" s="136">
        <f t="shared" si="246"/>
        <v>1.2656969071126872E-3</v>
      </c>
      <c r="AZ442" s="136">
        <f t="shared" si="255"/>
        <v>1.2656969071126872E-3</v>
      </c>
      <c r="BA442" s="136"/>
      <c r="BB442" s="136">
        <f t="shared" si="247"/>
        <v>5.0353775335884685E-4</v>
      </c>
      <c r="BC442" s="24"/>
      <c r="BD442" s="203"/>
      <c r="BE442" s="24">
        <f t="shared" si="248"/>
        <v>-4.9556325989767716E-3</v>
      </c>
      <c r="BF442" s="24">
        <f t="shared" si="249"/>
        <v>1.2984572186926111</v>
      </c>
      <c r="BG442" s="24">
        <f t="shared" si="250"/>
        <v>-0.46906121799019362</v>
      </c>
      <c r="BH442" s="24">
        <f t="shared" si="251"/>
        <v>3.0385664552069182E-2</v>
      </c>
      <c r="BI442" s="24">
        <f t="shared" si="252"/>
        <v>0.10145953028171127</v>
      </c>
      <c r="BJ442" s="24">
        <f t="shared" si="253"/>
        <v>5.0773327821911254E-2</v>
      </c>
      <c r="BK442" s="136">
        <f t="shared" si="259"/>
        <v>6.3576657309549152</v>
      </c>
      <c r="BL442" s="136">
        <f t="shared" si="259"/>
        <v>6.3581142653537173</v>
      </c>
      <c r="BM442" s="136">
        <f t="shared" si="259"/>
        <v>6.3596136718528351</v>
      </c>
      <c r="BN442" s="136">
        <f t="shared" si="259"/>
        <v>6.3646273100391451</v>
      </c>
      <c r="BO442" s="136">
        <f t="shared" si="259"/>
        <v>6.3814072933240205</v>
      </c>
      <c r="BP442" s="136">
        <f t="shared" si="259"/>
        <v>6.4377979822253746</v>
      </c>
      <c r="BQ442" s="136">
        <f t="shared" si="259"/>
        <v>6.6321939329495692</v>
      </c>
      <c r="BR442" s="136">
        <f t="shared" si="254"/>
        <v>7.9958548008182717</v>
      </c>
      <c r="BS442" s="136"/>
      <c r="BT442" s="24"/>
      <c r="BU442" s="24"/>
      <c r="BV442" s="24"/>
      <c r="BW442" s="24"/>
      <c r="BX442" s="24"/>
      <c r="BY442" s="24"/>
      <c r="BZ442" s="24"/>
      <c r="CA442" s="24"/>
      <c r="CB442" s="24"/>
      <c r="CC442" s="24"/>
      <c r="CD442" s="24"/>
      <c r="CE442" s="24"/>
      <c r="CF442" s="24"/>
      <c r="CG442" s="24"/>
      <c r="CH442" s="24"/>
      <c r="CI442" s="24"/>
      <c r="CK442" s="24"/>
      <c r="CL442" s="24"/>
      <c r="CM442" s="24"/>
      <c r="CN442" s="24"/>
      <c r="CO442" s="24"/>
      <c r="CP442" s="24"/>
      <c r="CQ442" s="24"/>
      <c r="CR442" s="24"/>
      <c r="CS442" s="24"/>
      <c r="CT442" s="24"/>
      <c r="CU442" s="24"/>
      <c r="CV442" s="24"/>
      <c r="CW442" s="24"/>
      <c r="CX442" s="24"/>
      <c r="CY442" s="24"/>
      <c r="CZ442" s="24"/>
    </row>
    <row r="443" spans="1:104" s="129" customFormat="1" ht="12.95" customHeight="1" x14ac:dyDescent="0.2">
      <c r="A443" s="52" t="s">
        <v>653</v>
      </c>
      <c r="B443" s="89" t="s">
        <v>646</v>
      </c>
      <c r="C443" s="90">
        <v>53406.568500000001</v>
      </c>
      <c r="D443" s="90">
        <v>1E-4</v>
      </c>
      <c r="E443" s="129">
        <f>(C443-C$7)/C$8</f>
        <v>56390.913851892969</v>
      </c>
      <c r="F443" s="129">
        <f>ROUND(2*E443,0)/2</f>
        <v>56391</v>
      </c>
      <c r="G443" s="130">
        <f>C443-(C$7+F443*C$8)</f>
        <v>-2.0446899994567502E-2</v>
      </c>
      <c r="K443" s="129">
        <f>G443</f>
        <v>-2.0446899994567502E-2</v>
      </c>
      <c r="O443" s="129">
        <f ca="1">+C$11+C$12*F443</f>
        <v>-2.778090752104076E-2</v>
      </c>
      <c r="P443" s="199">
        <f>+D$11+D$12*F443+D$13*F443^2</f>
        <v>-1.7483912620093023E-2</v>
      </c>
      <c r="Q443" s="201">
        <f>+C443-15018.5</f>
        <v>38388.068500000001</v>
      </c>
      <c r="S443" s="131">
        <v>1</v>
      </c>
      <c r="T443" s="129" t="s">
        <v>567</v>
      </c>
      <c r="U443" s="202">
        <f>+$C443-15018.5</f>
        <v>38388.068500000001</v>
      </c>
      <c r="Z443" s="24">
        <f>$F443</f>
        <v>56391</v>
      </c>
      <c r="AA443" s="136">
        <f>AB$3+AB$4*Z443+AB$5*Z443^2+AH443</f>
        <v>-2.2440423034590401E-2</v>
      </c>
      <c r="AB443" s="136">
        <f>+$G443-AH443</f>
        <v>-1.5490389580070124E-2</v>
      </c>
      <c r="AC443" s="136">
        <f>IF(S443&gt;0,G443-AA443,-9999)</f>
        <v>1.9935230400228987E-3</v>
      </c>
      <c r="AD443" s="136"/>
      <c r="AE443" s="136">
        <f>+(G443-AA443)^2*$S443</f>
        <v>3.9741341111021398E-6</v>
      </c>
      <c r="AF443" s="24"/>
      <c r="AG443" s="203"/>
      <c r="AH443" s="24">
        <f>$AB$6*($AB$11/AI443*AJ443+$AB$12)</f>
        <v>-4.9565104144973773E-3</v>
      </c>
      <c r="AI443" s="24">
        <f>1+$AB$7*COS(AL443)</f>
        <v>1.2984615793865579</v>
      </c>
      <c r="AJ443" s="24">
        <f>SIN(AL443+RADIANS($AB$9))</f>
        <v>-0.4691880470853993</v>
      </c>
      <c r="AK443" s="24">
        <f>$AB$7*SIN(AL443)</f>
        <v>3.0342801948425528E-2</v>
      </c>
      <c r="AL443" s="24">
        <f>2*ATAN(AM443)</f>
        <v>0.10131591743618551</v>
      </c>
      <c r="AM443" s="24">
        <f>SQRT((1+$AB$7)/(1-$AB$7))*TAN(AN443/2)</f>
        <v>5.0701336549503921E-2</v>
      </c>
      <c r="AN443" s="136">
        <f>$AU443+$AB$7*SIN(AO443)</f>
        <v>6.3575602229018937</v>
      </c>
      <c r="AO443" s="136">
        <f>$AU443+$AB$7*SIN(AP443)</f>
        <v>6.3575490085258695</v>
      </c>
      <c r="AP443" s="136">
        <f>$AU443+$AB$7*SIN(AQ443)</f>
        <v>6.3575115237276787</v>
      </c>
      <c r="AQ443" s="136">
        <f>$AU443+$AB$7*SIN(AR443)</f>
        <v>6.357386229054125</v>
      </c>
      <c r="AR443" s="136">
        <f>$AU443+$AB$7*SIN(AS443)</f>
        <v>6.356967434264666</v>
      </c>
      <c r="AS443" s="136">
        <f>$AU443+$AB$7*SIN(AT443)</f>
        <v>6.3555677152204044</v>
      </c>
      <c r="AT443" s="136">
        <f>$AU443+$AB$7*SIN(AU443)</f>
        <v>6.3508905120153605</v>
      </c>
      <c r="AU443" s="136">
        <f>RADIANS($AB$9)+$AB$18*(F443-AB$15)</f>
        <v>6.3352716682285513</v>
      </c>
      <c r="AV443" s="136"/>
      <c r="AW443" s="24">
        <f t="shared" si="244"/>
        <v>56391</v>
      </c>
      <c r="AX443" s="136">
        <f t="shared" si="245"/>
        <v>-2.2438790461239182E-2</v>
      </c>
      <c r="AY443" s="136">
        <f t="shared" si="246"/>
        <v>1.9918904666716801E-3</v>
      </c>
      <c r="AZ443" s="136">
        <f t="shared" si="255"/>
        <v>1.9918904666716801E-3</v>
      </c>
      <c r="BA443" s="136"/>
      <c r="BB443" s="136">
        <f t="shared" si="247"/>
        <v>5.034993173633985E-4</v>
      </c>
      <c r="BC443" s="24"/>
      <c r="BD443" s="203"/>
      <c r="BE443" s="24">
        <f t="shared" si="248"/>
        <v>-4.9548778411461604E-3</v>
      </c>
      <c r="BF443" s="24">
        <f t="shared" si="249"/>
        <v>1.298453464617696</v>
      </c>
      <c r="BG443" s="24">
        <f t="shared" si="250"/>
        <v>-0.46895216757235064</v>
      </c>
      <c r="BH443" s="24">
        <f t="shared" si="251"/>
        <v>3.0422515637168107E-2</v>
      </c>
      <c r="BI443" s="24">
        <f t="shared" si="252"/>
        <v>0.10158300297564175</v>
      </c>
      <c r="BJ443" s="24">
        <f t="shared" si="253"/>
        <v>5.0835223515002324E-2</v>
      </c>
      <c r="BK443" s="136">
        <f t="shared" si="259"/>
        <v>6.3577564429256945</v>
      </c>
      <c r="BL443" s="136">
        <f t="shared" si="259"/>
        <v>6.3582049040019442</v>
      </c>
      <c r="BM443" s="136">
        <f t="shared" si="259"/>
        <v>6.3597040756868237</v>
      </c>
      <c r="BN443" s="136">
        <f t="shared" si="259"/>
        <v>6.3647169644302188</v>
      </c>
      <c r="BO443" s="136">
        <f t="shared" si="259"/>
        <v>6.3814945731332537</v>
      </c>
      <c r="BP443" s="136">
        <f t="shared" si="259"/>
        <v>6.4378778792713636</v>
      </c>
      <c r="BQ443" s="136">
        <f t="shared" si="259"/>
        <v>6.6322517536780916</v>
      </c>
      <c r="BR443" s="136">
        <f t="shared" si="254"/>
        <v>7.9959909012170023</v>
      </c>
      <c r="BS443" s="136"/>
      <c r="BT443" s="24"/>
      <c r="BU443" s="24"/>
      <c r="BV443" s="24"/>
      <c r="BW443" s="24"/>
      <c r="BX443" s="24"/>
      <c r="BY443" s="24"/>
      <c r="BZ443" s="24"/>
      <c r="CA443" s="24"/>
      <c r="CB443" s="24"/>
      <c r="CC443" s="24"/>
      <c r="CD443" s="24"/>
      <c r="CE443" s="24"/>
      <c r="CF443" s="24"/>
      <c r="CG443" s="24"/>
      <c r="CH443" s="24"/>
      <c r="CI443" s="24"/>
      <c r="CK443" s="24"/>
      <c r="CL443" s="24"/>
      <c r="CM443" s="24"/>
      <c r="CN443" s="24"/>
      <c r="CO443" s="24"/>
      <c r="CP443" s="24"/>
      <c r="CQ443" s="24"/>
      <c r="CR443" s="24"/>
      <c r="CS443" s="24"/>
      <c r="CT443" s="24"/>
      <c r="CU443" s="24"/>
      <c r="CV443" s="24"/>
      <c r="CW443" s="24"/>
      <c r="CX443" s="24"/>
      <c r="CY443" s="24"/>
      <c r="CZ443" s="24"/>
    </row>
    <row r="444" spans="1:104" s="129" customFormat="1" ht="12.95" customHeight="1" x14ac:dyDescent="0.2">
      <c r="A444" s="52" t="s">
        <v>653</v>
      </c>
      <c r="B444" s="89" t="s">
        <v>646</v>
      </c>
      <c r="C444" s="90">
        <v>53407.635900000001</v>
      </c>
      <c r="D444" s="90">
        <v>1E-4</v>
      </c>
      <c r="E444" s="129">
        <f>(C444-C$7)/C$8</f>
        <v>56395.411085677079</v>
      </c>
      <c r="F444" s="129">
        <f>ROUND(2*E444,0)/2</f>
        <v>56395.5</v>
      </c>
      <c r="G444" s="130">
        <f>C444-(C$7+F444*C$8)</f>
        <v>-2.1103449995280243E-2</v>
      </c>
      <c r="K444" s="129">
        <f>G444</f>
        <v>-2.1103449995280243E-2</v>
      </c>
      <c r="O444" s="199">
        <f ca="1">+C$11+C$12*F444</f>
        <v>-2.7772261574322665E-2</v>
      </c>
      <c r="P444" s="199">
        <f>+D$11+D$12*F444+D$13*F444^2</f>
        <v>-1.748299714909303E-2</v>
      </c>
      <c r="Q444" s="201">
        <f>+C444-15018.5</f>
        <v>38389.135900000001</v>
      </c>
      <c r="S444" s="131">
        <v>1</v>
      </c>
      <c r="T444" s="129" t="s">
        <v>567</v>
      </c>
      <c r="U444" s="202">
        <f>+$C444-15018.5</f>
        <v>38389.135900000001</v>
      </c>
      <c r="Z444" s="24">
        <f>$F444</f>
        <v>56395.5</v>
      </c>
      <c r="AA444" s="136">
        <f>AB$3+AB$4*Z444+AB$5*Z444^2+AH444</f>
        <v>-2.2432711737790864E-2</v>
      </c>
      <c r="AB444" s="136">
        <f>+$G444-AH444</f>
        <v>-1.6153735406582409E-2</v>
      </c>
      <c r="AC444" s="136">
        <f>IF(S444&gt;0,G444-AA444,-9999)</f>
        <v>1.3292617425106207E-3</v>
      </c>
      <c r="AD444" s="136"/>
      <c r="AE444" s="136">
        <f>+(G444-AA444)^2*$S444</f>
        <v>1.7669367801023715E-6</v>
      </c>
      <c r="AF444" s="24"/>
      <c r="AG444" s="203"/>
      <c r="AH444" s="24">
        <f>$AB$6*($AB$11/AI444*AJ444+$AB$12)</f>
        <v>-4.9497145886978327E-3</v>
      </c>
      <c r="AI444" s="24">
        <f>1+$AB$7*COS(AL444)</f>
        <v>1.2984276669686787</v>
      </c>
      <c r="AJ444" s="24">
        <f>SIN(AL444+RADIANS($AB$9))</f>
        <v>-0.46820613507352038</v>
      </c>
      <c r="AK444" s="24">
        <f>$AB$7*SIN(AL444)</f>
        <v>3.0674542989770959E-2</v>
      </c>
      <c r="AL444" s="24">
        <f>2*ATAN(AM444)</f>
        <v>0.10242748380871916</v>
      </c>
      <c r="AM444" s="24">
        <f>SQRT((1+$AB$7)/(1-$AB$7))*TAN(AN444/2)</f>
        <v>5.1258564205682755E-2</v>
      </c>
      <c r="AN444" s="136">
        <f>$AU444+$AB$7*SIN(AO444)</f>
        <v>6.3583768666722742</v>
      </c>
      <c r="AO444" s="136">
        <f>$AU444+$AB$7*SIN(AP444)</f>
        <v>6.3583655329848128</v>
      </c>
      <c r="AP444" s="136">
        <f>$AU444+$AB$7*SIN(AQ444)</f>
        <v>6.3583276470640548</v>
      </c>
      <c r="AQ444" s="136">
        <f>$AU444+$AB$7*SIN(AR444)</f>
        <v>6.3582010038942336</v>
      </c>
      <c r="AR444" s="136">
        <f>$AU444+$AB$7*SIN(AS444)</f>
        <v>6.3577776761483218</v>
      </c>
      <c r="AS444" s="136">
        <f>$AU444+$AB$7*SIN(AT444)</f>
        <v>6.3563627232028095</v>
      </c>
      <c r="AT444" s="136">
        <f>$AU444+$AB$7*SIN(AU444)</f>
        <v>6.3516343587187727</v>
      </c>
      <c r="AU444" s="136">
        <f>RADIANS($AB$9)+$AB$18*(F444-AB$15)</f>
        <v>6.3358440391085038</v>
      </c>
      <c r="AV444" s="136"/>
      <c r="AW444" s="24">
        <f t="shared" si="244"/>
        <v>56395.5</v>
      </c>
      <c r="AX444" s="136">
        <f t="shared" si="245"/>
        <v>-2.243108043767603E-2</v>
      </c>
      <c r="AY444" s="136">
        <f t="shared" si="246"/>
        <v>1.3276304423957865E-3</v>
      </c>
      <c r="AZ444" s="136">
        <f t="shared" si="255"/>
        <v>1.3276304423957865E-3</v>
      </c>
      <c r="BA444" s="136"/>
      <c r="BB444" s="136">
        <f t="shared" si="247"/>
        <v>5.0315336960149231E-4</v>
      </c>
      <c r="BC444" s="24"/>
      <c r="BD444" s="203"/>
      <c r="BE444" s="24">
        <f t="shared" si="248"/>
        <v>-4.9480832885829993E-3</v>
      </c>
      <c r="BF444" s="24">
        <f t="shared" si="249"/>
        <v>1.2984194742053814</v>
      </c>
      <c r="BG444" s="24">
        <f t="shared" si="250"/>
        <v>-0.4679704212639284</v>
      </c>
      <c r="BH444" s="24">
        <f t="shared" si="251"/>
        <v>3.0754144679761574E-2</v>
      </c>
      <c r="BI444" s="24">
        <f t="shared" si="252"/>
        <v>0.10269422443300046</v>
      </c>
      <c r="BJ444" s="24">
        <f t="shared" si="253"/>
        <v>5.1392285855333904E-2</v>
      </c>
      <c r="BK444" s="136">
        <f t="shared" si="259"/>
        <v>6.3585728384210398</v>
      </c>
      <c r="BL444" s="136">
        <f t="shared" si="259"/>
        <v>6.3590206387901143</v>
      </c>
      <c r="BM444" s="136">
        <f t="shared" si="259"/>
        <v>6.3605176948635789</v>
      </c>
      <c r="BN444" s="136">
        <f t="shared" si="259"/>
        <v>6.3655238323234951</v>
      </c>
      <c r="BO444" s="136">
        <f t="shared" si="259"/>
        <v>6.3822800528647772</v>
      </c>
      <c r="BP444" s="136">
        <f t="shared" si="259"/>
        <v>6.438596867473346</v>
      </c>
      <c r="BQ444" s="136">
        <f t="shared" si="259"/>
        <v>6.6327718927001138</v>
      </c>
      <c r="BR444" s="136">
        <f t="shared" si="254"/>
        <v>7.9972158048055793</v>
      </c>
      <c r="BS444" s="136"/>
      <c r="BT444" s="24"/>
      <c r="BU444" s="24"/>
      <c r="BV444" s="24"/>
      <c r="BW444" s="24"/>
      <c r="BX444" s="24"/>
      <c r="BY444" s="24"/>
      <c r="BZ444" s="24"/>
      <c r="CA444" s="24"/>
      <c r="CB444" s="24"/>
      <c r="CC444" s="24"/>
      <c r="CD444" s="24"/>
      <c r="CE444" s="24"/>
      <c r="CF444" s="24"/>
      <c r="CG444" s="24"/>
      <c r="CH444" s="24"/>
      <c r="CI444" s="24"/>
      <c r="CK444" s="24"/>
      <c r="CL444" s="24"/>
      <c r="CM444" s="24"/>
      <c r="CN444" s="24"/>
      <c r="CO444" s="24"/>
      <c r="CP444" s="24"/>
      <c r="CQ444" s="24"/>
      <c r="CR444" s="24"/>
      <c r="CS444" s="24"/>
      <c r="CT444" s="24"/>
      <c r="CU444" s="24"/>
      <c r="CV444" s="24"/>
      <c r="CW444" s="24"/>
      <c r="CX444" s="24"/>
      <c r="CY444" s="24"/>
      <c r="CZ444" s="24"/>
    </row>
    <row r="445" spans="1:104" s="129" customFormat="1" ht="12.95" customHeight="1" x14ac:dyDescent="0.2">
      <c r="A445" s="52" t="s">
        <v>653</v>
      </c>
      <c r="B445" s="89" t="s">
        <v>644</v>
      </c>
      <c r="C445" s="90">
        <v>53409.532399999996</v>
      </c>
      <c r="D445" s="90">
        <v>1E-4</v>
      </c>
      <c r="E445" s="129">
        <f>(C445-C$7)/C$8</f>
        <v>56403.401533373864</v>
      </c>
      <c r="F445" s="129">
        <f>ROUND(2*E445,0)/2</f>
        <v>56403.5</v>
      </c>
      <c r="G445" s="130">
        <f>C445-(C$7+F445*C$8)</f>
        <v>-2.3370650000288151E-2</v>
      </c>
      <c r="K445" s="129">
        <f>G445</f>
        <v>-2.3370650000288151E-2</v>
      </c>
      <c r="O445" s="129">
        <f ca="1">+C$11+C$12*F445</f>
        <v>-2.7756891002379394E-2</v>
      </c>
      <c r="P445" s="199">
        <f>+D$11+D$12*F445+D$13*F445^2</f>
        <v>-1.7481368445093036E-2</v>
      </c>
      <c r="Q445" s="201">
        <f>+C445-15018.5</f>
        <v>38391.032399999996</v>
      </c>
      <c r="S445" s="131">
        <v>1</v>
      </c>
      <c r="T445" s="129" t="s">
        <v>567</v>
      </c>
      <c r="U445" s="202">
        <f>+$C445-15018.5</f>
        <v>38391.032399999996</v>
      </c>
      <c r="Z445" s="24">
        <f>$F445</f>
        <v>56403.5</v>
      </c>
      <c r="AA445" s="136">
        <f>AB$3+AB$4*Z445+AB$5*Z445^2+AH445</f>
        <v>-2.2418993859013216E-2</v>
      </c>
      <c r="AB445" s="136">
        <f>+$G445-AH445</f>
        <v>-1.8433024586367971E-2</v>
      </c>
      <c r="AC445" s="136">
        <f>IF(S445&gt;0,G445-AA445,-9999)</f>
        <v>-9.5165614127493484E-4</v>
      </c>
      <c r="AD445" s="136"/>
      <c r="AE445" s="136">
        <f>+(G445-AA445)^2*$S445</f>
        <v>9.0564941122629877E-7</v>
      </c>
      <c r="AF445" s="24"/>
      <c r="AG445" s="203"/>
      <c r="AH445" s="24">
        <f>$AB$6*($AB$11/AI445*AJ445+$AB$12)</f>
        <v>-4.9376254139201804E-3</v>
      </c>
      <c r="AI445" s="24">
        <f>1+$AB$7*COS(AL445)</f>
        <v>1.298366472317801</v>
      </c>
      <c r="AJ445" s="24">
        <f>SIN(AL445+RADIANS($AB$9))</f>
        <v>-0.46645921374857985</v>
      </c>
      <c r="AK445" s="24">
        <f>$AB$7*SIN(AL445)</f>
        <v>3.1264167934407269E-2</v>
      </c>
      <c r="AL445" s="24">
        <f>2*ATAN(AM445)</f>
        <v>0.10440345747861279</v>
      </c>
      <c r="AM445" s="24">
        <f>SQRT((1+$AB$7)/(1-$AB$7))*TAN(AN445/2)</f>
        <v>5.2249197407909606E-2</v>
      </c>
      <c r="AN445" s="136">
        <f>$AU445+$AB$7*SIN(AO445)</f>
        <v>6.3598286248810281</v>
      </c>
      <c r="AO445" s="136">
        <f>$AU445+$AB$7*SIN(AP445)</f>
        <v>6.3598170793993694</v>
      </c>
      <c r="AP445" s="136">
        <f>$AU445+$AB$7*SIN(AQ445)</f>
        <v>6.3597784812405118</v>
      </c>
      <c r="AQ445" s="136">
        <f>$AU445+$AB$7*SIN(AR445)</f>
        <v>6.3596494430304285</v>
      </c>
      <c r="AR445" s="136">
        <f>$AU445+$AB$7*SIN(AS445)</f>
        <v>6.3592180622813848</v>
      </c>
      <c r="AS445" s="136">
        <f>$AU445+$AB$7*SIN(AT445)</f>
        <v>6.3577760387824434</v>
      </c>
      <c r="AT445" s="136">
        <f>$AU445+$AB$7*SIN(AU445)</f>
        <v>6.3529567400492724</v>
      </c>
      <c r="AU445" s="136">
        <f>RADIANS($AB$9)+$AB$18*(F445-AB$15)</f>
        <v>6.3368615873395315</v>
      </c>
      <c r="AV445" s="136"/>
      <c r="AW445" s="24">
        <f t="shared" si="244"/>
        <v>56403.5</v>
      </c>
      <c r="AX445" s="136">
        <f t="shared" si="245"/>
        <v>-2.2417364846853062E-2</v>
      </c>
      <c r="AY445" s="136">
        <f t="shared" si="246"/>
        <v>-9.5328515343508918E-4</v>
      </c>
      <c r="AZ445" s="136">
        <f t="shared" si="255"/>
        <v>-9.5328515343508918E-4</v>
      </c>
      <c r="BA445" s="136"/>
      <c r="BB445" s="136">
        <f t="shared" si="247"/>
        <v>5.0253824667692343E-4</v>
      </c>
      <c r="BC445" s="24"/>
      <c r="BD445" s="203"/>
      <c r="BE445" s="24">
        <f t="shared" si="248"/>
        <v>-4.9359964017600252E-3</v>
      </c>
      <c r="BF445" s="24">
        <f t="shared" si="249"/>
        <v>1.2983581415892778</v>
      </c>
      <c r="BG445" s="24">
        <f t="shared" si="250"/>
        <v>-0.46622379868925207</v>
      </c>
      <c r="BH445" s="24">
        <f t="shared" si="251"/>
        <v>3.1343569474335739E-2</v>
      </c>
      <c r="BI445" s="24">
        <f t="shared" si="252"/>
        <v>0.10466958204464995</v>
      </c>
      <c r="BJ445" s="24">
        <f t="shared" si="253"/>
        <v>5.238262387653856E-2</v>
      </c>
      <c r="BK445" s="136">
        <f t="shared" si="259"/>
        <v>6.3600241532434119</v>
      </c>
      <c r="BL445" s="136">
        <f t="shared" si="259"/>
        <v>6.3604707754633987</v>
      </c>
      <c r="BM445" s="136">
        <f t="shared" si="259"/>
        <v>6.3619640603421077</v>
      </c>
      <c r="BN445" s="136">
        <f t="shared" si="259"/>
        <v>6.3669581676281624</v>
      </c>
      <c r="BO445" s="136">
        <f t="shared" si="259"/>
        <v>6.3836762897487036</v>
      </c>
      <c r="BP445" s="136">
        <f t="shared" si="259"/>
        <v>6.4398746901299697</v>
      </c>
      <c r="BQ445" s="136">
        <f t="shared" si="259"/>
        <v>6.6336954843276859</v>
      </c>
      <c r="BR445" s="136">
        <f t="shared" si="254"/>
        <v>7.999393411185272</v>
      </c>
      <c r="BS445" s="136"/>
      <c r="BT445" s="24"/>
      <c r="BU445" s="24"/>
      <c r="BV445" s="24"/>
      <c r="BW445" s="24"/>
      <c r="BX445" s="24"/>
      <c r="BY445" s="24"/>
      <c r="BZ445" s="24"/>
      <c r="CA445" s="24"/>
      <c r="CB445" s="24"/>
      <c r="CC445" s="24"/>
      <c r="CD445" s="24"/>
      <c r="CE445" s="24"/>
      <c r="CF445" s="24"/>
      <c r="CG445" s="24"/>
      <c r="CH445" s="24"/>
      <c r="CI445" s="24"/>
      <c r="CK445" s="24"/>
      <c r="CL445" s="24"/>
      <c r="CM445" s="24"/>
      <c r="CN445" s="24"/>
      <c r="CO445" s="24"/>
      <c r="CP445" s="24"/>
      <c r="CQ445" s="24"/>
      <c r="CR445" s="24"/>
      <c r="CS445" s="24"/>
      <c r="CT445" s="24"/>
      <c r="CU445" s="24"/>
      <c r="CV445" s="24"/>
      <c r="CW445" s="24"/>
      <c r="CX445" s="24"/>
      <c r="CY445" s="24"/>
      <c r="CZ445" s="24"/>
    </row>
    <row r="446" spans="1:104" s="129" customFormat="1" ht="12.95" customHeight="1" x14ac:dyDescent="0.2">
      <c r="A446" s="52" t="s">
        <v>653</v>
      </c>
      <c r="B446" s="89" t="s">
        <v>646</v>
      </c>
      <c r="C446" s="90">
        <v>53409.653400000003</v>
      </c>
      <c r="D446" s="90">
        <v>1E-4</v>
      </c>
      <c r="E446" s="129">
        <f>(C446-C$7)/C$8</f>
        <v>56403.911337840706</v>
      </c>
      <c r="F446" s="129">
        <f>ROUND(2*E446,0)/2</f>
        <v>56404</v>
      </c>
      <c r="G446" s="130">
        <f>C446-(C$7+F446*C$8)</f>
        <v>-2.1043599997938145E-2</v>
      </c>
      <c r="K446" s="129">
        <f>G446</f>
        <v>-2.1043599997938145E-2</v>
      </c>
      <c r="O446" s="199">
        <f ca="1">+C$11+C$12*F446</f>
        <v>-2.7755930341632928E-2</v>
      </c>
      <c r="P446" s="199">
        <f>+D$11+D$12*F446+D$13*F446^2</f>
        <v>-1.7481266600093026E-2</v>
      </c>
      <c r="Q446" s="201">
        <f>+C446-15018.5</f>
        <v>38391.153400000003</v>
      </c>
      <c r="S446" s="131">
        <v>1</v>
      </c>
      <c r="T446" s="129" t="s">
        <v>567</v>
      </c>
      <c r="U446" s="202">
        <f>+$C446-15018.5</f>
        <v>38391.153400000003</v>
      </c>
      <c r="Z446" s="24">
        <f>$F446</f>
        <v>56404</v>
      </c>
      <c r="AA446" s="136">
        <f>AB$3+AB$4*Z446+AB$5*Z446^2+AH446</f>
        <v>-2.2418136113733451E-2</v>
      </c>
      <c r="AB446" s="136">
        <f>+$G446-AH446</f>
        <v>-1.610673048429772E-2</v>
      </c>
      <c r="AC446" s="136">
        <f>IF(S446&gt;0,G446-AA446,-9999)</f>
        <v>1.3745361157953065E-3</v>
      </c>
      <c r="AD446" s="136"/>
      <c r="AE446" s="136">
        <f>+(G446-AA446)^2*$S446</f>
        <v>1.8893495336256482E-6</v>
      </c>
      <c r="AF446" s="24"/>
      <c r="AG446" s="203"/>
      <c r="AH446" s="24">
        <f>$AB$6*($AB$11/AI446*AJ446+$AB$12)</f>
        <v>-4.9368695136404262E-3</v>
      </c>
      <c r="AI446" s="24">
        <f>1+$AB$7*COS(AL446)</f>
        <v>1.2983626091631755</v>
      </c>
      <c r="AJ446" s="24">
        <f>SIN(AL446+RADIANS($AB$9))</f>
        <v>-0.46634997610482204</v>
      </c>
      <c r="AK446" s="24">
        <f>$AB$7*SIN(AL446)</f>
        <v>3.1301013615252518E-2</v>
      </c>
      <c r="AL446" s="24">
        <f>2*ATAN(AM446)</f>
        <v>0.10452694963591466</v>
      </c>
      <c r="AM446" s="24">
        <f>SQRT((1+$AB$7)/(1-$AB$7))*TAN(AN446/2)</f>
        <v>5.2311112251863037E-2</v>
      </c>
      <c r="AN446" s="136">
        <f>$AU446+$AB$7*SIN(AO446)</f>
        <v>6.3599193574959347</v>
      </c>
      <c r="AO446" s="136">
        <f>$AU446+$AB$7*SIN(AP446)</f>
        <v>6.3599077987906592</v>
      </c>
      <c r="AP446" s="136">
        <f>$AU446+$AB$7*SIN(AQ446)</f>
        <v>6.3598691561542084</v>
      </c>
      <c r="AQ446" s="136">
        <f>$AU446+$AB$7*SIN(AR446)</f>
        <v>6.3597399683522644</v>
      </c>
      <c r="AR446" s="136">
        <f>$AU446+$AB$7*SIN(AS446)</f>
        <v>6.3593080845303556</v>
      </c>
      <c r="AS446" s="136">
        <f>$AU446+$AB$7*SIN(AT446)</f>
        <v>6.3578643696343997</v>
      </c>
      <c r="AT446" s="136">
        <f>$AU446+$AB$7*SIN(AU446)</f>
        <v>6.3530393883323724</v>
      </c>
      <c r="AU446" s="136">
        <f>RADIANS($AB$9)+$AB$18*(F446-AB$15)</f>
        <v>6.3369251841039702</v>
      </c>
      <c r="AV446" s="136"/>
      <c r="AW446" s="24">
        <f t="shared" si="244"/>
        <v>56404</v>
      </c>
      <c r="AX446" s="136">
        <f t="shared" si="245"/>
        <v>-2.241650724560644E-2</v>
      </c>
      <c r="AY446" s="136">
        <f t="shared" si="246"/>
        <v>1.3729072476682952E-3</v>
      </c>
      <c r="AZ446" s="136">
        <f t="shared" si="255"/>
        <v>1.3729072476682952E-3</v>
      </c>
      <c r="BA446" s="136"/>
      <c r="BB446" s="136">
        <f t="shared" si="247"/>
        <v>5.0249979709232606E-4</v>
      </c>
      <c r="BC446" s="24"/>
      <c r="BD446" s="203"/>
      <c r="BE446" s="24">
        <f t="shared" si="248"/>
        <v>-4.9352406455134149E-3</v>
      </c>
      <c r="BF446" s="24">
        <f t="shared" si="249"/>
        <v>1.2983542698413284</v>
      </c>
      <c r="BG446" s="24">
        <f t="shared" si="250"/>
        <v>-0.4661145798941228</v>
      </c>
      <c r="BH446" s="24">
        <f t="shared" si="251"/>
        <v>3.138040260174748E-2</v>
      </c>
      <c r="BI446" s="24">
        <f t="shared" si="252"/>
        <v>0.10479303557656712</v>
      </c>
      <c r="BJ446" s="24">
        <f t="shared" si="253"/>
        <v>5.2444520217210008E-2</v>
      </c>
      <c r="BK446" s="136">
        <f t="shared" si="259"/>
        <v>6.3601148580616247</v>
      </c>
      <c r="BL446" s="136">
        <f t="shared" si="259"/>
        <v>6.3605614064967213</v>
      </c>
      <c r="BM446" s="136">
        <f t="shared" si="259"/>
        <v>6.3620544552478817</v>
      </c>
      <c r="BN446" s="136">
        <f t="shared" si="259"/>
        <v>6.3670478094667233</v>
      </c>
      <c r="BO446" s="136">
        <f t="shared" si="259"/>
        <v>6.3837635472560788</v>
      </c>
      <c r="BP446" s="136">
        <f t="shared" si="259"/>
        <v>6.4399545379613512</v>
      </c>
      <c r="BQ446" s="136">
        <f t="shared" si="259"/>
        <v>6.6337531620638028</v>
      </c>
      <c r="BR446" s="136">
        <f t="shared" si="254"/>
        <v>7.9995295115840026</v>
      </c>
      <c r="BS446" s="136"/>
      <c r="BT446" s="24"/>
      <c r="BU446" s="24"/>
      <c r="BV446" s="24"/>
      <c r="BW446" s="24"/>
      <c r="BX446" s="24"/>
      <c r="BY446" s="24"/>
      <c r="BZ446" s="24"/>
      <c r="CA446" s="24"/>
      <c r="CB446" s="24"/>
      <c r="CC446" s="24"/>
      <c r="CD446" s="24"/>
      <c r="CE446" s="24"/>
      <c r="CF446" s="24"/>
      <c r="CG446" s="24"/>
      <c r="CH446" s="24"/>
      <c r="CI446" s="24"/>
      <c r="CK446" s="24"/>
      <c r="CL446" s="24"/>
      <c r="CM446" s="24"/>
      <c r="CN446" s="24"/>
      <c r="CO446" s="24"/>
      <c r="CP446" s="24"/>
      <c r="CQ446" s="24"/>
      <c r="CR446" s="24"/>
      <c r="CS446" s="24"/>
      <c r="CT446" s="24"/>
      <c r="CU446" s="24"/>
      <c r="CV446" s="24"/>
      <c r="CW446" s="24"/>
      <c r="CX446" s="24"/>
      <c r="CY446" s="24"/>
      <c r="CZ446" s="24"/>
    </row>
    <row r="447" spans="1:104" s="129" customFormat="1" ht="12.95" customHeight="1" x14ac:dyDescent="0.2">
      <c r="A447" s="52" t="s">
        <v>652</v>
      </c>
      <c r="B447" s="89"/>
      <c r="C447" s="63">
        <v>53409.654300000002</v>
      </c>
      <c r="D447" s="63">
        <v>2.2000000000000001E-3</v>
      </c>
      <c r="E447" s="129">
        <f>(C447-C$7)/C$8</f>
        <v>56403.915129774752</v>
      </c>
      <c r="F447" s="129">
        <f>ROUND(2*E447,0)/2</f>
        <v>56404</v>
      </c>
      <c r="G447" s="130">
        <f>C447-(C$7+F447*C$8)</f>
        <v>-2.0143599998846184E-2</v>
      </c>
      <c r="K447" s="129">
        <f>G447</f>
        <v>-2.0143599998846184E-2</v>
      </c>
      <c r="O447" s="129">
        <f ca="1">+C$11+C$12*F447</f>
        <v>-2.7755930341632928E-2</v>
      </c>
      <c r="P447" s="199">
        <f>+D$11+D$12*F447+D$13*F447^2</f>
        <v>-1.7481266600093026E-2</v>
      </c>
      <c r="Q447" s="201">
        <f>+C447-15018.5</f>
        <v>38391.154300000002</v>
      </c>
      <c r="S447" s="131">
        <v>0.6</v>
      </c>
      <c r="T447" s="129" t="s">
        <v>567</v>
      </c>
      <c r="U447" s="202">
        <f>+$C447-15018.5</f>
        <v>38391.154300000002</v>
      </c>
      <c r="Z447" s="24">
        <f>$F447</f>
        <v>56404</v>
      </c>
      <c r="AA447" s="136">
        <f>AB$3+AB$4*Z447+AB$5*Z447^2+AH447</f>
        <v>-2.2418136113733451E-2</v>
      </c>
      <c r="AB447" s="136">
        <f>+$G447-AH447</f>
        <v>-1.5206730485205759E-2</v>
      </c>
      <c r="AC447" s="136">
        <f>IF(S447&gt;0,G447-AA447,-9999)</f>
        <v>2.274536114887267E-3</v>
      </c>
      <c r="AD447" s="136"/>
      <c r="AE447" s="136">
        <f>+(G447-AA447)^2*$S447</f>
        <v>3.1041087227558775E-6</v>
      </c>
      <c r="AF447" s="24"/>
      <c r="AG447" s="203"/>
      <c r="AH447" s="24">
        <f>$AB$6*($AB$11/AI447*AJ447+$AB$12)</f>
        <v>-4.9368695136404262E-3</v>
      </c>
      <c r="AI447" s="24">
        <f>1+$AB$7*COS(AL447)</f>
        <v>1.2983626091631755</v>
      </c>
      <c r="AJ447" s="24">
        <f>SIN(AL447+RADIANS($AB$9))</f>
        <v>-0.46634997610482204</v>
      </c>
      <c r="AK447" s="24">
        <f>$AB$7*SIN(AL447)</f>
        <v>3.1301013615252518E-2</v>
      </c>
      <c r="AL447" s="24">
        <f>2*ATAN(AM447)</f>
        <v>0.10452694963591466</v>
      </c>
      <c r="AM447" s="24">
        <f>SQRT((1+$AB$7)/(1-$AB$7))*TAN(AN447/2)</f>
        <v>5.2311112251863037E-2</v>
      </c>
      <c r="AN447" s="136">
        <f>$AU447+$AB$7*SIN(AO447)</f>
        <v>6.3599193574959347</v>
      </c>
      <c r="AO447" s="136">
        <f>$AU447+$AB$7*SIN(AP447)</f>
        <v>6.3599077987906592</v>
      </c>
      <c r="AP447" s="136">
        <f>$AU447+$AB$7*SIN(AQ447)</f>
        <v>6.3598691561542084</v>
      </c>
      <c r="AQ447" s="136">
        <f>$AU447+$AB$7*SIN(AR447)</f>
        <v>6.3597399683522644</v>
      </c>
      <c r="AR447" s="136">
        <f>$AU447+$AB$7*SIN(AS447)</f>
        <v>6.3593080845303556</v>
      </c>
      <c r="AS447" s="136">
        <f>$AU447+$AB$7*SIN(AT447)</f>
        <v>6.3578643696343997</v>
      </c>
      <c r="AT447" s="136">
        <f>$AU447+$AB$7*SIN(AU447)</f>
        <v>6.3530393883323724</v>
      </c>
      <c r="AU447" s="136">
        <f>RADIANS($AB$9)+$AB$18*(F447-AB$15)</f>
        <v>6.3369251841039702</v>
      </c>
      <c r="AV447" s="136"/>
      <c r="AW447" s="24">
        <f t="shared" si="244"/>
        <v>56404</v>
      </c>
      <c r="AX447" s="136">
        <f t="shared" si="245"/>
        <v>-2.241650724560644E-2</v>
      </c>
      <c r="AY447" s="136">
        <f t="shared" si="246"/>
        <v>2.2729072467602557E-3</v>
      </c>
      <c r="AZ447" s="136">
        <f t="shared" si="255"/>
        <v>2.2729072467602557E-3</v>
      </c>
      <c r="BA447" s="136"/>
      <c r="BB447" s="136">
        <f t="shared" si="247"/>
        <v>3.0149987825539565E-4</v>
      </c>
      <c r="BC447" s="24"/>
      <c r="BD447" s="203"/>
      <c r="BE447" s="24">
        <f t="shared" si="248"/>
        <v>-4.9352406455134149E-3</v>
      </c>
      <c r="BF447" s="24">
        <f t="shared" si="249"/>
        <v>1.2983542698413284</v>
      </c>
      <c r="BG447" s="24">
        <f t="shared" si="250"/>
        <v>-0.4661145798941228</v>
      </c>
      <c r="BH447" s="24">
        <f t="shared" si="251"/>
        <v>3.138040260174748E-2</v>
      </c>
      <c r="BI447" s="24">
        <f t="shared" si="252"/>
        <v>0.10479303557656712</v>
      </c>
      <c r="BJ447" s="24">
        <f t="shared" si="253"/>
        <v>5.2444520217210008E-2</v>
      </c>
      <c r="BK447" s="136">
        <f t="shared" si="259"/>
        <v>6.3601148580616247</v>
      </c>
      <c r="BL447" s="136">
        <f t="shared" si="259"/>
        <v>6.3605614064967213</v>
      </c>
      <c r="BM447" s="136">
        <f t="shared" si="259"/>
        <v>6.3620544552478817</v>
      </c>
      <c r="BN447" s="136">
        <f t="shared" si="259"/>
        <v>6.3670478094667233</v>
      </c>
      <c r="BO447" s="136">
        <f t="shared" si="259"/>
        <v>6.3837635472560788</v>
      </c>
      <c r="BP447" s="136">
        <f t="shared" si="259"/>
        <v>6.4399545379613512</v>
      </c>
      <c r="BQ447" s="136">
        <f t="shared" si="259"/>
        <v>6.6337531620638028</v>
      </c>
      <c r="BR447" s="136">
        <f t="shared" si="254"/>
        <v>7.9995295115840026</v>
      </c>
      <c r="BS447" s="136"/>
      <c r="BT447" s="24"/>
      <c r="BU447" s="24"/>
      <c r="BV447" s="24"/>
      <c r="BW447" s="24"/>
      <c r="BX447" s="24"/>
      <c r="BY447" s="24"/>
      <c r="BZ447" s="24"/>
      <c r="CA447" s="24"/>
      <c r="CB447" s="24"/>
      <c r="CC447" s="24"/>
      <c r="CD447" s="24"/>
      <c r="CE447" s="24"/>
      <c r="CF447" s="24"/>
      <c r="CG447" s="24"/>
      <c r="CH447" s="24"/>
      <c r="CI447" s="24"/>
      <c r="CK447" s="24"/>
      <c r="CL447" s="24"/>
      <c r="CM447" s="24"/>
      <c r="CN447" s="24"/>
      <c r="CO447" s="24"/>
      <c r="CP447" s="24"/>
      <c r="CQ447" s="24"/>
      <c r="CR447" s="24"/>
      <c r="CS447" s="24"/>
      <c r="CT447" s="24"/>
      <c r="CU447" s="24"/>
      <c r="CV447" s="24"/>
      <c r="CW447" s="24"/>
      <c r="CX447" s="24"/>
      <c r="CY447" s="24"/>
      <c r="CZ447" s="24"/>
    </row>
    <row r="448" spans="1:104" s="129" customFormat="1" ht="12.95" customHeight="1" x14ac:dyDescent="0.2">
      <c r="A448" s="52" t="s">
        <v>653</v>
      </c>
      <c r="B448" s="89" t="s">
        <v>644</v>
      </c>
      <c r="C448" s="90">
        <v>53410.256500000003</v>
      </c>
      <c r="D448" s="90">
        <v>1E-4</v>
      </c>
      <c r="E448" s="129">
        <f>(C448-C$7)/C$8</f>
        <v>56406.452354980669</v>
      </c>
      <c r="F448" s="129">
        <f>ROUND(2*E448,0)/2</f>
        <v>56406.5</v>
      </c>
      <c r="G448" s="130"/>
      <c r="O448" s="199">
        <f ca="1">+C$11+C$12*F448</f>
        <v>-2.7751127037900655E-2</v>
      </c>
      <c r="P448" s="199">
        <f>+D$11+D$12*F448+D$13*F448^2</f>
        <v>-1.7480757285093025E-2</v>
      </c>
      <c r="Q448" s="201">
        <f>+C448-15018.5</f>
        <v>38391.756500000003</v>
      </c>
      <c r="R448" s="130">
        <f>C448-(C$7+F448*C$8)</f>
        <v>-1.1308349996397737E-2</v>
      </c>
      <c r="S448" s="131"/>
      <c r="T448" s="129" t="s">
        <v>567</v>
      </c>
      <c r="U448" s="202">
        <f>+$C448-15018.5</f>
        <v>38391.756500000003</v>
      </c>
      <c r="Z448" s="24">
        <f>$F448</f>
        <v>56406.5</v>
      </c>
      <c r="AA448" s="136">
        <f>AB$3+AB$4*Z448+AB$5*Z448^2+AH448</f>
        <v>-2.2413846721542889E-2</v>
      </c>
      <c r="AB448" s="136"/>
      <c r="AC448" s="136">
        <f>IF(S448&gt;0,G448-AA448,-9999)</f>
        <v>-9999</v>
      </c>
      <c r="AD448" s="136"/>
      <c r="AE448" s="136">
        <f>+(G448-AA448)^2*$S448</f>
        <v>0</v>
      </c>
      <c r="AF448" s="24"/>
      <c r="AG448" s="203"/>
      <c r="AH448" s="24">
        <f>$AB$6*($AB$11/AI448*AJ448+$AB$12)</f>
        <v>-4.9330894364498622E-3</v>
      </c>
      <c r="AI448" s="24">
        <f>1+$AB$7*COS(AL448)</f>
        <v>1.2983432254866742</v>
      </c>
      <c r="AJ448" s="24">
        <f>SIN(AL448+RADIANS($AB$9))</f>
        <v>-0.46580369100024777</v>
      </c>
      <c r="AK448" s="24">
        <f>$AB$7*SIN(AL448)</f>
        <v>3.1485231557152396E-2</v>
      </c>
      <c r="AL448" s="24">
        <f>2*ATAN(AM448)</f>
        <v>0.10514439939205893</v>
      </c>
      <c r="AM448" s="24">
        <f>SQRT((1+$AB$7)/(1-$AB$7))*TAN(AN448/2)</f>
        <v>5.2620686950275511E-2</v>
      </c>
      <c r="AN448" s="136">
        <f>$AU448+$AB$7*SIN(AO448)</f>
        <v>6.3603730165243411</v>
      </c>
      <c r="AO448" s="136">
        <f>$AU448+$AB$7*SIN(AP448)</f>
        <v>6.3603613917250419</v>
      </c>
      <c r="AP448" s="136">
        <f>$AU448+$AB$7*SIN(AQ448)</f>
        <v>6.3603225267669776</v>
      </c>
      <c r="AQ448" s="136">
        <f>$AU448+$AB$7*SIN(AR448)</f>
        <v>6.3601925911804003</v>
      </c>
      <c r="AR448" s="136">
        <f>$AU448+$AB$7*SIN(AS448)</f>
        <v>6.3597581924210118</v>
      </c>
      <c r="AS448" s="136">
        <f>$AU448+$AB$7*SIN(AT448)</f>
        <v>6.3583060214523357</v>
      </c>
      <c r="AT448" s="136">
        <f>$AU448+$AB$7*SIN(AU448)</f>
        <v>6.3534526287687179</v>
      </c>
      <c r="AU448" s="136">
        <f>RADIANS($AB$9)+$AB$18*(F448-AB$15)</f>
        <v>6.3372431679261663</v>
      </c>
      <c r="AV448" s="136"/>
      <c r="AW448" s="24">
        <f t="shared" si="244"/>
        <v>56406.5</v>
      </c>
      <c r="AX448" s="136">
        <f t="shared" si="245"/>
        <v>-2.2412218575406734E-2</v>
      </c>
      <c r="AY448" s="136">
        <f t="shared" si="246"/>
        <v>2.2412218575406734E-2</v>
      </c>
      <c r="AZ448" s="136">
        <f t="shared" si="255"/>
        <v>2.2412218575406734E-2</v>
      </c>
      <c r="BA448" s="136"/>
      <c r="BB448" s="136">
        <f t="shared" si="247"/>
        <v>0</v>
      </c>
      <c r="BC448" s="24"/>
      <c r="BD448" s="203"/>
      <c r="BE448" s="24">
        <f t="shared" si="248"/>
        <v>-4.9314612903137087E-3</v>
      </c>
      <c r="BF448" s="24">
        <f t="shared" si="249"/>
        <v>1.29833484325044</v>
      </c>
      <c r="BG448" s="24">
        <f t="shared" si="250"/>
        <v>-0.46556838934407663</v>
      </c>
      <c r="BH448" s="24">
        <f t="shared" si="251"/>
        <v>3.1564557699029744E-2</v>
      </c>
      <c r="BI448" s="24">
        <f t="shared" si="252"/>
        <v>0.10541029199165754</v>
      </c>
      <c r="BJ448" s="24">
        <f t="shared" si="253"/>
        <v>5.275400230338588E-2</v>
      </c>
      <c r="BK448" s="136">
        <f t="shared" si="259"/>
        <v>6.3605683779569615</v>
      </c>
      <c r="BL448" s="136">
        <f t="shared" si="259"/>
        <v>6.3610145572028856</v>
      </c>
      <c r="BM448" s="136">
        <f t="shared" si="259"/>
        <v>6.3625064245637768</v>
      </c>
      <c r="BN448" s="136">
        <f t="shared" si="259"/>
        <v>6.367496011367904</v>
      </c>
      <c r="BO448" s="136">
        <f t="shared" si="259"/>
        <v>6.3841998219025307</v>
      </c>
      <c r="BP448" s="136">
        <f t="shared" si="259"/>
        <v>6.440353748741793</v>
      </c>
      <c r="BQ448" s="136">
        <f t="shared" si="259"/>
        <v>6.6340414682730025</v>
      </c>
      <c r="BR448" s="136">
        <f t="shared" si="254"/>
        <v>8.0002100135776573</v>
      </c>
      <c r="BS448" s="136"/>
      <c r="BT448" s="24"/>
      <c r="BU448" s="24"/>
      <c r="BV448" s="24"/>
      <c r="BW448" s="24"/>
      <c r="BX448" s="24"/>
      <c r="BY448" s="24"/>
      <c r="BZ448" s="24"/>
      <c r="CA448" s="24"/>
      <c r="CB448" s="24"/>
      <c r="CC448" s="24"/>
      <c r="CD448" s="24"/>
      <c r="CE448" s="24"/>
      <c r="CF448" s="24"/>
      <c r="CG448" s="24"/>
      <c r="CH448" s="24"/>
      <c r="CI448" s="24"/>
      <c r="CK448" s="24"/>
      <c r="CL448" s="24"/>
      <c r="CM448" s="24"/>
      <c r="CN448" s="24"/>
      <c r="CO448" s="24"/>
      <c r="CP448" s="24"/>
      <c r="CQ448" s="24"/>
      <c r="CR448" s="24"/>
      <c r="CS448" s="24"/>
      <c r="CT448" s="24"/>
      <c r="CU448" s="24"/>
      <c r="CV448" s="24"/>
      <c r="CW448" s="24"/>
      <c r="CX448" s="24"/>
      <c r="CY448" s="24"/>
      <c r="CZ448" s="24"/>
    </row>
    <row r="449" spans="1:104" s="129" customFormat="1" ht="12.95" customHeight="1" x14ac:dyDescent="0.2">
      <c r="A449" s="52" t="s">
        <v>653</v>
      </c>
      <c r="B449" s="89" t="s">
        <v>644</v>
      </c>
      <c r="C449" s="90">
        <v>53410.373500000002</v>
      </c>
      <c r="D449" s="90">
        <v>1E-4</v>
      </c>
      <c r="E449" s="129">
        <f>(C449-C$7)/C$8</f>
        <v>56406.945306407251</v>
      </c>
      <c r="F449" s="129">
        <f>ROUND(2*E449,0)/2</f>
        <v>56407</v>
      </c>
      <c r="G449" s="130"/>
      <c r="O449" s="129">
        <f ca="1">+C$11+C$12*F449</f>
        <v>-2.7750166377154203E-2</v>
      </c>
      <c r="P449" s="199">
        <f>+D$11+D$12*F449+D$13*F449^2</f>
        <v>-1.7480655404093028E-2</v>
      </c>
      <c r="Q449" s="201">
        <f>+C449-15018.5</f>
        <v>38391.873500000002</v>
      </c>
      <c r="R449" s="130">
        <f>C449-(C$7+F449*C$8)</f>
        <v>-1.2981299994862638E-2</v>
      </c>
      <c r="S449" s="131"/>
      <c r="T449" s="129" t="s">
        <v>567</v>
      </c>
      <c r="U449" s="202">
        <f>+$C449-15018.5</f>
        <v>38391.873500000002</v>
      </c>
      <c r="Z449" s="24">
        <f>$F449</f>
        <v>56407</v>
      </c>
      <c r="AA449" s="136">
        <f>AB$3+AB$4*Z449+AB$5*Z449^2+AH449</f>
        <v>-2.2412988710010927E-2</v>
      </c>
      <c r="AB449" s="136"/>
      <c r="AC449" s="136">
        <f>IF(S449&gt;0,G449-AA449,-9999)</f>
        <v>-9999</v>
      </c>
      <c r="AD449" s="136"/>
      <c r="AE449" s="136">
        <f>+(G449-AA449)^2*$S449</f>
        <v>0</v>
      </c>
      <c r="AF449" s="24"/>
      <c r="AG449" s="203"/>
      <c r="AH449" s="24">
        <f>$AB$6*($AB$11/AI449*AJ449+$AB$12)</f>
        <v>-4.9323333059179001E-3</v>
      </c>
      <c r="AI449" s="24">
        <f>1+$AB$7*COS(AL449)</f>
        <v>1.2983393351718713</v>
      </c>
      <c r="AJ449" s="24">
        <f>SIN(AL449+RADIANS($AB$9))</f>
        <v>-0.46569441462004113</v>
      </c>
      <c r="AK449" s="24">
        <f>$AB$7*SIN(AL449)</f>
        <v>3.1522073047402691E-2</v>
      </c>
      <c r="AL449" s="24">
        <f>2*ATAN(AM449)</f>
        <v>0.10526788713121062</v>
      </c>
      <c r="AM449" s="24">
        <f>SQRT((1+$AB$7)/(1-$AB$7))*TAN(AN449/2)</f>
        <v>5.2682601985958456E-2</v>
      </c>
      <c r="AN449" s="136">
        <f>$AU449+$AB$7*SIN(AO449)</f>
        <v>6.3604637475185886</v>
      </c>
      <c r="AO449" s="136">
        <f>$AU449+$AB$7*SIN(AP449)</f>
        <v>6.3604521095053084</v>
      </c>
      <c r="AP449" s="136">
        <f>$AU449+$AB$7*SIN(AQ449)</f>
        <v>6.360413200096227</v>
      </c>
      <c r="AQ449" s="136">
        <f>$AU449+$AB$7*SIN(AR449)</f>
        <v>6.3602831149877526</v>
      </c>
      <c r="AR449" s="136">
        <f>$AU449+$AB$7*SIN(AS449)</f>
        <v>6.3598482133264662</v>
      </c>
      <c r="AS449" s="136">
        <f>$AU449+$AB$7*SIN(AT449)</f>
        <v>6.3583943513262104</v>
      </c>
      <c r="AT449" s="136">
        <f>$AU449+$AB$7*SIN(AU449)</f>
        <v>6.3535352766596151</v>
      </c>
      <c r="AU449" s="136">
        <f>RADIANS($AB$9)+$AB$18*(F449-AB$15)</f>
        <v>6.3373067646906058</v>
      </c>
      <c r="AV449" s="136"/>
      <c r="AW449" s="24">
        <f t="shared" si="244"/>
        <v>56407</v>
      </c>
      <c r="AX449" s="136">
        <f t="shared" si="245"/>
        <v>-2.2411360708637786E-2</v>
      </c>
      <c r="AY449" s="136">
        <f t="shared" si="246"/>
        <v>2.2411360708637786E-2</v>
      </c>
      <c r="AZ449" s="136">
        <f t="shared" si="255"/>
        <v>2.2411360708637786E-2</v>
      </c>
      <c r="BA449" s="136"/>
      <c r="BB449" s="136">
        <f t="shared" si="247"/>
        <v>0</v>
      </c>
      <c r="BC449" s="24"/>
      <c r="BD449" s="203"/>
      <c r="BE449" s="24">
        <f t="shared" si="248"/>
        <v>-4.9307053045447571E-3</v>
      </c>
      <c r="BF449" s="24">
        <f t="shared" si="249"/>
        <v>1.2983309443632165</v>
      </c>
      <c r="BG449" s="24">
        <f t="shared" si="250"/>
        <v>-0.46545913193702126</v>
      </c>
      <c r="BH449" s="24">
        <f t="shared" si="251"/>
        <v>3.1601386604884707E-2</v>
      </c>
      <c r="BI449" s="24">
        <f t="shared" si="252"/>
        <v>0.10553374101981612</v>
      </c>
      <c r="BJ449" s="24">
        <f t="shared" si="253"/>
        <v>5.2815898797474024E-2</v>
      </c>
      <c r="BK449" s="136">
        <f t="shared" si="259"/>
        <v>6.3606590810947043</v>
      </c>
      <c r="BL449" s="136">
        <f t="shared" si="259"/>
        <v>6.3611051864499135</v>
      </c>
      <c r="BM449" s="136">
        <f t="shared" si="259"/>
        <v>6.3625968173824088</v>
      </c>
      <c r="BN449" s="136">
        <f t="shared" si="259"/>
        <v>6.36758565028825</v>
      </c>
      <c r="BO449" s="136">
        <f t="shared" si="259"/>
        <v>6.3842870742529856</v>
      </c>
      <c r="BP449" s="136">
        <f t="shared" si="259"/>
        <v>6.4404335852231123</v>
      </c>
      <c r="BQ449" s="136">
        <f t="shared" si="259"/>
        <v>6.6340991130213336</v>
      </c>
      <c r="BR449" s="136">
        <f t="shared" si="254"/>
        <v>8.0003461139763878</v>
      </c>
      <c r="BS449" s="136"/>
      <c r="BT449" s="24"/>
      <c r="BU449" s="24"/>
      <c r="BV449" s="24"/>
      <c r="BW449" s="24"/>
      <c r="BX449" s="24"/>
      <c r="BY449" s="24"/>
      <c r="BZ449" s="24"/>
      <c r="CA449" s="24"/>
      <c r="CB449" s="24"/>
      <c r="CC449" s="24"/>
      <c r="CD449" s="24"/>
      <c r="CE449" s="24"/>
      <c r="CF449" s="24"/>
      <c r="CG449" s="24"/>
      <c r="CH449" s="24"/>
      <c r="CI449" s="24"/>
      <c r="CK449" s="24"/>
      <c r="CL449" s="24"/>
      <c r="CM449" s="24"/>
      <c r="CN449" s="24"/>
      <c r="CO449" s="24"/>
      <c r="CP449" s="24"/>
      <c r="CQ449" s="24"/>
      <c r="CR449" s="24"/>
      <c r="CS449" s="24"/>
      <c r="CT449" s="24"/>
      <c r="CU449" s="24"/>
      <c r="CV449" s="24"/>
      <c r="CW449" s="24"/>
      <c r="CX449" s="24"/>
      <c r="CY449" s="24"/>
      <c r="CZ449" s="24"/>
    </row>
    <row r="450" spans="1:104" s="129" customFormat="1" ht="12.95" customHeight="1" x14ac:dyDescent="0.2">
      <c r="A450" s="204" t="s">
        <v>1515</v>
      </c>
      <c r="B450" s="205" t="str">
        <f>IF(INT(F450)=F450,"I","II")</f>
        <v>I</v>
      </c>
      <c r="C450" s="204">
        <v>53413.6895</v>
      </c>
      <c r="D450" s="204" t="s">
        <v>466</v>
      </c>
      <c r="E450" s="129">
        <f>(C450-C$7)/C$8</f>
        <v>56420.916476753984</v>
      </c>
      <c r="F450" s="129">
        <f>ROUND(2*E450,0)/2</f>
        <v>56421</v>
      </c>
      <c r="G450" s="130">
        <f>C450-(C$7+F450*C$8)</f>
        <v>-1.9823899994662497E-2</v>
      </c>
      <c r="K450" s="130">
        <f>G450</f>
        <v>-1.9823899994662497E-2</v>
      </c>
      <c r="O450" s="199"/>
      <c r="P450" s="199">
        <f>+D$11+D$12*F450+D$13*F450^2</f>
        <v>-1.7477800300093028E-2</v>
      </c>
      <c r="Q450" s="201">
        <f>+C450-15018.5</f>
        <v>38395.1895</v>
      </c>
      <c r="S450" s="131">
        <v>1</v>
      </c>
      <c r="T450" s="129" t="s">
        <v>567</v>
      </c>
      <c r="U450" s="202">
        <f>+$C450-15018.5</f>
        <v>38395.1895</v>
      </c>
      <c r="Z450" s="24">
        <f>$F450</f>
        <v>56421</v>
      </c>
      <c r="AA450" s="136">
        <f>AB$3+AB$4*Z450+AB$5*Z450^2+AH450</f>
        <v>-2.2388946417511005E-2</v>
      </c>
      <c r="AB450" s="136">
        <f>+$G450-AH450</f>
        <v>-1.4912753877244521E-2</v>
      </c>
      <c r="AC450" s="136">
        <f>IF(S450&gt;0,G450-AA450,-9999)</f>
        <v>2.5650464228485076E-3</v>
      </c>
      <c r="AD450" s="136"/>
      <c r="AE450" s="136">
        <f>+(G450-AA450)^2*$S450</f>
        <v>6.579463151367925E-6</v>
      </c>
      <c r="AF450" s="24"/>
      <c r="AG450" s="203"/>
      <c r="AH450" s="24">
        <f>$AB$6*($AB$11/AI450*AJ450+$AB$12)</f>
        <v>-4.9111461174179772E-3</v>
      </c>
      <c r="AI450" s="24">
        <f>1+$AB$7*COS(AL450)</f>
        <v>1.2982285693762048</v>
      </c>
      <c r="AJ450" s="24">
        <f>SIN(AL450+RADIANS($AB$9))</f>
        <v>-0.46263206776846105</v>
      </c>
      <c r="AK450" s="24">
        <f>$AB$7*SIN(AL450)</f>
        <v>3.2553347106283159E-2</v>
      </c>
      <c r="AL450" s="24">
        <f>2*ATAN(AM450)</f>
        <v>0.10872524051464971</v>
      </c>
      <c r="AM450" s="24">
        <f>SQRT((1+$AB$7)/(1-$AB$7))*TAN(AN450/2)</f>
        <v>5.4416236155735161E-2</v>
      </c>
      <c r="AN450" s="136">
        <f>$AU450+$AB$7*SIN(AO450)</f>
        <v>6.3630041040923864</v>
      </c>
      <c r="AO450" s="136">
        <f>$AU450+$AB$7*SIN(AP450)</f>
        <v>6.3629920967487381</v>
      </c>
      <c r="AP450" s="136">
        <f>$AU450+$AB$7*SIN(AQ450)</f>
        <v>6.3629519445348093</v>
      </c>
      <c r="AQ450" s="136">
        <f>$AU450+$AB$7*SIN(AR450)</f>
        <v>6.3628176776148191</v>
      </c>
      <c r="AR450" s="136">
        <f>$AU450+$AB$7*SIN(AS450)</f>
        <v>6.3623687064356789</v>
      </c>
      <c r="AS450" s="136">
        <f>$AU450+$AB$7*SIN(AT450)</f>
        <v>6.3608675206384486</v>
      </c>
      <c r="AT450" s="136">
        <f>$AU450+$AB$7*SIN(AU450)</f>
        <v>6.3558493906745728</v>
      </c>
      <c r="AU450" s="136">
        <f>RADIANS($AB$9)+$AB$18*(F450-AB$15)</f>
        <v>6.3390874740949039</v>
      </c>
      <c r="AV450" s="136"/>
      <c r="AW450" s="24">
        <f t="shared" si="244"/>
        <v>56421</v>
      </c>
      <c r="AX450" s="136">
        <f t="shared" si="245"/>
        <v>-2.2387322518748368E-2</v>
      </c>
      <c r="AY450" s="136">
        <f t="shared" si="246"/>
        <v>2.5634225240858712E-3</v>
      </c>
      <c r="AZ450" s="136">
        <f t="shared" si="255"/>
        <v>2.5634225240858712E-3</v>
      </c>
      <c r="BA450" s="136"/>
      <c r="BB450" s="136">
        <f t="shared" si="247"/>
        <v>5.0119220955845774E-4</v>
      </c>
      <c r="BC450" s="24"/>
      <c r="BD450" s="203"/>
      <c r="BE450" s="24">
        <f t="shared" si="248"/>
        <v>-4.909522218655339E-3</v>
      </c>
      <c r="BF450" s="24">
        <f t="shared" si="249"/>
        <v>1.298219939961798</v>
      </c>
      <c r="BG450" s="24">
        <f t="shared" si="250"/>
        <v>-0.46239732473628303</v>
      </c>
      <c r="BH450" s="24">
        <f t="shared" si="251"/>
        <v>3.2632306219169259E-2</v>
      </c>
      <c r="BI450" s="24">
        <f t="shared" si="252"/>
        <v>0.10899000473549582</v>
      </c>
      <c r="BJ450" s="24">
        <f t="shared" si="253"/>
        <v>5.4549011223619777E-2</v>
      </c>
      <c r="BK450" s="136">
        <f t="shared" si="259"/>
        <v>6.3631986536612697</v>
      </c>
      <c r="BL450" s="136">
        <f t="shared" si="259"/>
        <v>6.3636426829617241</v>
      </c>
      <c r="BM450" s="136">
        <f t="shared" si="259"/>
        <v>6.365127673659603</v>
      </c>
      <c r="BN450" s="136">
        <f t="shared" si="259"/>
        <v>6.3700953414586055</v>
      </c>
      <c r="BO450" s="136">
        <f t="shared" si="259"/>
        <v>6.386729790570695</v>
      </c>
      <c r="BP450" s="136">
        <f t="shared" si="259"/>
        <v>6.4426682390616303</v>
      </c>
      <c r="BQ450" s="136">
        <f t="shared" si="259"/>
        <v>6.6357109343631002</v>
      </c>
      <c r="BR450" s="136">
        <f t="shared" si="254"/>
        <v>8.0041569251408493</v>
      </c>
      <c r="BS450" s="136"/>
      <c r="BT450" s="24"/>
      <c r="BU450" s="24"/>
      <c r="BV450" s="24"/>
      <c r="BW450" s="24"/>
      <c r="BX450" s="24"/>
      <c r="BY450" s="24"/>
      <c r="BZ450" s="24"/>
      <c r="CA450" s="24"/>
      <c r="CB450" s="24"/>
      <c r="CC450" s="24"/>
      <c r="CD450" s="24"/>
      <c r="CE450" s="24"/>
      <c r="CF450" s="24"/>
      <c r="CG450" s="24"/>
      <c r="CH450" s="24"/>
      <c r="CI450" s="24"/>
      <c r="CK450" s="24"/>
      <c r="CL450" s="24"/>
      <c r="CM450" s="24"/>
      <c r="CN450" s="24"/>
      <c r="CO450" s="24"/>
      <c r="CP450" s="24"/>
      <c r="CQ450" s="24"/>
      <c r="CR450" s="24"/>
      <c r="CS450" s="24"/>
      <c r="CT450" s="24"/>
      <c r="CU450" s="24"/>
      <c r="CV450" s="24"/>
      <c r="CW450" s="24"/>
      <c r="CX450" s="24"/>
      <c r="CY450" s="24"/>
      <c r="CZ450" s="24"/>
    </row>
    <row r="451" spans="1:104" s="129" customFormat="1" ht="12.95" customHeight="1" x14ac:dyDescent="0.2">
      <c r="A451" s="52" t="s">
        <v>657</v>
      </c>
      <c r="B451" s="89"/>
      <c r="C451" s="63">
        <v>53446.487800000003</v>
      </c>
      <c r="D451" s="63">
        <v>4.0000000000000002E-4</v>
      </c>
      <c r="E451" s="129">
        <f>(C451-C$7)/C$8</f>
        <v>56559.10424405901</v>
      </c>
      <c r="F451" s="129">
        <f>ROUND(2*E451,0)/2</f>
        <v>56559</v>
      </c>
      <c r="G451" s="130"/>
      <c r="O451" s="129">
        <f ca="1">+C$11+C$12*F451</f>
        <v>-2.7458125510231884E-2</v>
      </c>
      <c r="P451" s="199">
        <f>+D$11+D$12*F451+D$13*F451^2</f>
        <v>-1.7449405420093031E-2</v>
      </c>
      <c r="Q451" s="201">
        <f>+C451-15018.5</f>
        <v>38427.987800000003</v>
      </c>
      <c r="R451" s="130">
        <f>C451-(C$7+F451*C$8)</f>
        <v>2.4741900007938966E-2</v>
      </c>
      <c r="S451" s="131"/>
      <c r="T451" s="129" t="s">
        <v>567</v>
      </c>
      <c r="U451" s="202">
        <f>+$C451-15018.5</f>
        <v>38427.987800000003</v>
      </c>
      <c r="Z451" s="24">
        <f>$F451</f>
        <v>56559</v>
      </c>
      <c r="AA451" s="136">
        <f>AB$3+AB$4*Z451+AB$5*Z451^2+AH451</f>
        <v>-2.2150140853591634E-2</v>
      </c>
      <c r="AB451" s="136"/>
      <c r="AC451" s="136">
        <f>IF(S451&gt;0,G451-AA451,-9999)</f>
        <v>-9999</v>
      </c>
      <c r="AD451" s="136"/>
      <c r="AE451" s="136">
        <f>+(G451-AA451)^2*$S451</f>
        <v>0</v>
      </c>
      <c r="AF451" s="24"/>
      <c r="AG451" s="203"/>
      <c r="AH451" s="24">
        <f>$AB$6*($AB$11/AI451*AJ451+$AB$12)</f>
        <v>-4.7007354334986018E-3</v>
      </c>
      <c r="AI451" s="24">
        <f>1+$AB$7*COS(AL451)</f>
        <v>1.2969477040183948</v>
      </c>
      <c r="AJ451" s="24">
        <f>SIN(AL451+RADIANS($AB$9))</f>
        <v>-0.43218752941103333</v>
      </c>
      <c r="AK451" s="24">
        <f>$AB$7*SIN(AL451)</f>
        <v>4.2685607389421433E-2</v>
      </c>
      <c r="AL451" s="24">
        <f>2*ATAN(AM451)</f>
        <v>0.14276988267479004</v>
      </c>
      <c r="AM451" s="24">
        <f>SQRT((1+$AB$7)/(1-$AB$7))*TAN(AN451/2)</f>
        <v>7.1506443700311312E-2</v>
      </c>
      <c r="AN451" s="136">
        <f>$AU451+$AB$7*SIN(AO451)</f>
        <v>6.3880319237979739</v>
      </c>
      <c r="AO451" s="136">
        <f>$AU451+$AB$7*SIN(AP451)</f>
        <v>6.3880163517270869</v>
      </c>
      <c r="AP451" s="136">
        <f>$AU451+$AB$7*SIN(AQ451)</f>
        <v>6.3879641584388578</v>
      </c>
      <c r="AQ451" s="136">
        <f>$AU451+$AB$7*SIN(AR451)</f>
        <v>6.3877892230153757</v>
      </c>
      <c r="AR451" s="136">
        <f>$AU451+$AB$7*SIN(AS451)</f>
        <v>6.3872029181056229</v>
      </c>
      <c r="AS451" s="136">
        <f>$AU451+$AB$7*SIN(AT451)</f>
        <v>6.3852381480628448</v>
      </c>
      <c r="AT451" s="136">
        <f>$AU451+$AB$7*SIN(AU451)</f>
        <v>6.3786568318719503</v>
      </c>
      <c r="AU451" s="136">
        <f>RADIANS($AB$9)+$AB$18*(F451-AB$15)</f>
        <v>6.3566401810801265</v>
      </c>
      <c r="AV451" s="136"/>
      <c r="AW451" s="24">
        <f t="shared" si="244"/>
        <v>56559</v>
      </c>
      <c r="AX451" s="136">
        <f t="shared" si="245"/>
        <v>-2.2148562356617735E-2</v>
      </c>
      <c r="AY451" s="136">
        <f t="shared" si="246"/>
        <v>2.2148562356617735E-2</v>
      </c>
      <c r="AZ451" s="136">
        <f t="shared" si="255"/>
        <v>2.2148562356617735E-2</v>
      </c>
      <c r="BA451" s="136"/>
      <c r="BB451" s="136">
        <f t="shared" si="247"/>
        <v>0</v>
      </c>
      <c r="BC451" s="24"/>
      <c r="BD451" s="203"/>
      <c r="BE451" s="24">
        <f t="shared" si="248"/>
        <v>-4.6991569365247036E-3</v>
      </c>
      <c r="BF451" s="24">
        <f t="shared" si="249"/>
        <v>1.2969368755443869</v>
      </c>
      <c r="BG451" s="24">
        <f t="shared" si="250"/>
        <v>-0.43195895275706225</v>
      </c>
      <c r="BH451" s="24">
        <f t="shared" si="251"/>
        <v>4.2760869284163415E-2</v>
      </c>
      <c r="BI451" s="24">
        <f t="shared" si="252"/>
        <v>0.14302333897565739</v>
      </c>
      <c r="BJ451" s="24">
        <f t="shared" si="253"/>
        <v>7.1633820988470348E-2</v>
      </c>
      <c r="BK451" s="136">
        <f t="shared" ref="BK451:BQ460" si="260">$AU451+$AB$7*SIN(BL451)</f>
        <v>6.388218348362007</v>
      </c>
      <c r="BL451" s="136">
        <f t="shared" si="260"/>
        <v>6.3886412177639329</v>
      </c>
      <c r="BM451" s="136">
        <f t="shared" si="260"/>
        <v>6.3900587635916644</v>
      </c>
      <c r="BN451" s="136">
        <f t="shared" si="260"/>
        <v>6.3948122605312694</v>
      </c>
      <c r="BO451" s="136">
        <f t="shared" si="260"/>
        <v>6.4107714362473214</v>
      </c>
      <c r="BP451" s="136">
        <f t="shared" si="260"/>
        <v>6.4646165585648419</v>
      </c>
      <c r="BQ451" s="136">
        <f t="shared" si="260"/>
        <v>6.6513688014081849</v>
      </c>
      <c r="BR451" s="136">
        <f t="shared" si="254"/>
        <v>8.041720635190547</v>
      </c>
      <c r="BS451" s="136"/>
      <c r="BT451" s="24"/>
      <c r="BU451" s="24"/>
      <c r="BV451" s="24"/>
      <c r="BW451" s="24"/>
      <c r="BX451" s="24"/>
      <c r="BY451" s="24"/>
      <c r="BZ451" s="24"/>
      <c r="CA451" s="24"/>
      <c r="CB451" s="24"/>
      <c r="CC451" s="24"/>
      <c r="CD451" s="24"/>
      <c r="CE451" s="24"/>
      <c r="CF451" s="24"/>
      <c r="CG451" s="24"/>
      <c r="CH451" s="24"/>
      <c r="CI451" s="24"/>
      <c r="CK451" s="24"/>
      <c r="CL451" s="24"/>
      <c r="CM451" s="24"/>
      <c r="CN451" s="24"/>
      <c r="CO451" s="24"/>
      <c r="CP451" s="24"/>
      <c r="CQ451" s="24"/>
      <c r="CR451" s="24"/>
      <c r="CS451" s="24"/>
      <c r="CT451" s="24"/>
      <c r="CU451" s="24"/>
      <c r="CV451" s="24"/>
      <c r="CW451" s="24"/>
      <c r="CX451" s="24"/>
      <c r="CY451" s="24"/>
      <c r="CZ451" s="24"/>
    </row>
    <row r="452" spans="1:104" s="129" customFormat="1" ht="12.95" customHeight="1" x14ac:dyDescent="0.2">
      <c r="A452" s="216" t="s">
        <v>1616</v>
      </c>
      <c r="B452" s="205" t="str">
        <f>IF(INT(F452)=F452,"I","II")</f>
        <v>I</v>
      </c>
      <c r="C452" s="204">
        <v>53459.023399999998</v>
      </c>
      <c r="D452" s="204" t="s">
        <v>467</v>
      </c>
      <c r="E452" s="129">
        <f>(C452-C$7)/C$8</f>
        <v>56611.919986820925</v>
      </c>
      <c r="F452" s="129">
        <f>ROUND(2*E452,0)/2</f>
        <v>56612</v>
      </c>
      <c r="G452" s="130">
        <f>C452-(C$7+F452*C$8)</f>
        <v>-1.899079999566311E-2</v>
      </c>
      <c r="J452" s="130">
        <f>G452</f>
        <v>-1.899079999566311E-2</v>
      </c>
      <c r="O452" s="199"/>
      <c r="P452" s="199">
        <f>+D$11+D$12*F452+D$13*F452^2</f>
        <v>-1.7438378664093035E-2</v>
      </c>
      <c r="Q452" s="201">
        <f>+C452-15018.5</f>
        <v>38440.523399999998</v>
      </c>
      <c r="S452" s="131">
        <v>1</v>
      </c>
      <c r="T452" s="129" t="s">
        <v>567</v>
      </c>
      <c r="U452" s="202">
        <f>+$C452-15018.5</f>
        <v>38440.523399999998</v>
      </c>
      <c r="Z452" s="24">
        <f>$F452</f>
        <v>56612</v>
      </c>
      <c r="AA452" s="136">
        <f>AB$3+AB$4*Z452+AB$5*Z452^2+AH452</f>
        <v>-2.2057574503807104E-2</v>
      </c>
      <c r="AB452" s="136">
        <f>+$G452-AH452</f>
        <v>-1.4371604155949043E-2</v>
      </c>
      <c r="AC452" s="136">
        <f>IF(S452&gt;0,G452-AA452,-9999)</f>
        <v>3.0667745081439934E-3</v>
      </c>
      <c r="AD452" s="136"/>
      <c r="AE452" s="136">
        <f>+(G452-AA452)^2*$S452</f>
        <v>9.4051058838018321E-6</v>
      </c>
      <c r="AF452" s="24"/>
      <c r="AG452" s="203"/>
      <c r="AH452" s="24">
        <f>$AB$6*($AB$11/AI452*AJ452+$AB$12)</f>
        <v>-4.6191958397140669E-3</v>
      </c>
      <c r="AI452" s="24">
        <f>1+$AB$7*COS(AL452)</f>
        <v>1.2963651136525964</v>
      </c>
      <c r="AJ452" s="24">
        <f>SIN(AL452+RADIANS($AB$9))</f>
        <v>-0.42037744690662465</v>
      </c>
      <c r="AK452" s="24">
        <f>$AB$7*SIN(AL452)</f>
        <v>4.6558773713270954E-2</v>
      </c>
      <c r="AL452" s="24">
        <f>2*ATAN(AM452)</f>
        <v>0.15582576547818477</v>
      </c>
      <c r="AM452" s="24">
        <f>SQRT((1+$AB$7)/(1-$AB$7))*TAN(AN452/2)</f>
        <v>7.807092106395927E-2</v>
      </c>
      <c r="AN452" s="136">
        <f>$AU452+$AB$7*SIN(AO452)</f>
        <v>6.3976369957849482</v>
      </c>
      <c r="AO452" s="136">
        <f>$AU452+$AB$7*SIN(AP452)</f>
        <v>6.3976200959904679</v>
      </c>
      <c r="AP452" s="136">
        <f>$AU452+$AB$7*SIN(AQ452)</f>
        <v>6.3975633926565472</v>
      </c>
      <c r="AQ452" s="136">
        <f>$AU452+$AB$7*SIN(AR452)</f>
        <v>6.3973731404915952</v>
      </c>
      <c r="AR452" s="136">
        <f>$AU452+$AB$7*SIN(AS452)</f>
        <v>6.396734832894583</v>
      </c>
      <c r="AS452" s="136">
        <f>$AU452+$AB$7*SIN(AT452)</f>
        <v>6.3945936099245024</v>
      </c>
      <c r="AT452" s="136">
        <f>$AU452+$AB$7*SIN(AU452)</f>
        <v>6.3874144969339746</v>
      </c>
      <c r="AU452" s="136">
        <f>RADIANS($AB$9)+$AB$18*(F452-AB$15)</f>
        <v>6.3633814381106824</v>
      </c>
      <c r="AV452" s="136"/>
      <c r="AW452" s="24">
        <f t="shared" si="244"/>
        <v>56612</v>
      </c>
      <c r="AX452" s="136">
        <f t="shared" si="245"/>
        <v>-2.2056015749545653E-2</v>
      </c>
      <c r="AY452" s="136">
        <f t="shared" si="246"/>
        <v>3.0652157538825428E-3</v>
      </c>
      <c r="AZ452" s="136">
        <f t="shared" si="255"/>
        <v>3.0652157538825428E-3</v>
      </c>
      <c r="BA452" s="136"/>
      <c r="BB452" s="136">
        <f t="shared" si="247"/>
        <v>4.8646783074420588E-4</v>
      </c>
      <c r="BC452" s="24"/>
      <c r="BD452" s="203"/>
      <c r="BE452" s="24">
        <f t="shared" si="248"/>
        <v>-4.6176370854526172E-3</v>
      </c>
      <c r="BF452" s="24">
        <f t="shared" si="249"/>
        <v>1.29635351792116</v>
      </c>
      <c r="BG452" s="24">
        <f t="shared" si="250"/>
        <v>-0.42015163214471524</v>
      </c>
      <c r="BH452" s="24">
        <f t="shared" si="251"/>
        <v>4.6632525298901897E-2</v>
      </c>
      <c r="BI452" s="24">
        <f t="shared" si="252"/>
        <v>0.15607462414845974</v>
      </c>
      <c r="BJ452" s="24">
        <f t="shared" si="253"/>
        <v>7.8196110021215445E-2</v>
      </c>
      <c r="BK452" s="136">
        <f t="shared" si="260"/>
        <v>6.3978201209710122</v>
      </c>
      <c r="BL452" s="136">
        <f t="shared" si="260"/>
        <v>6.3982345537436958</v>
      </c>
      <c r="BM452" s="136">
        <f t="shared" si="260"/>
        <v>6.3996253018340807</v>
      </c>
      <c r="BN452" s="136">
        <f t="shared" si="260"/>
        <v>6.4042940259733081</v>
      </c>
      <c r="BO452" s="136">
        <f t="shared" si="260"/>
        <v>6.4199869005370642</v>
      </c>
      <c r="BP452" s="136">
        <f t="shared" si="260"/>
        <v>6.4730081009606071</v>
      </c>
      <c r="BQ452" s="136">
        <f t="shared" si="260"/>
        <v>6.657271648003297</v>
      </c>
      <c r="BR452" s="136">
        <f t="shared" si="254"/>
        <v>8.0561472774560112</v>
      </c>
      <c r="BS452" s="136"/>
      <c r="BT452" s="24"/>
      <c r="BU452" s="24"/>
      <c r="BV452" s="24"/>
      <c r="BW452" s="24"/>
      <c r="BX452" s="24"/>
      <c r="BY452" s="24"/>
      <c r="BZ452" s="24"/>
      <c r="CA452" s="24"/>
      <c r="CB452" s="24"/>
      <c r="CC452" s="24"/>
      <c r="CD452" s="24"/>
      <c r="CE452" s="24"/>
      <c r="CF452" s="24"/>
      <c r="CG452" s="24"/>
      <c r="CH452" s="24"/>
      <c r="CI452" s="24"/>
      <c r="CK452" s="24"/>
      <c r="CL452" s="24"/>
      <c r="CM452" s="24"/>
      <c r="CN452" s="24"/>
      <c r="CO452" s="24"/>
      <c r="CP452" s="24"/>
      <c r="CQ452" s="24"/>
      <c r="CR452" s="24"/>
      <c r="CS452" s="24"/>
      <c r="CT452" s="24"/>
      <c r="CU452" s="24"/>
      <c r="CV452" s="24"/>
      <c r="CW452" s="24"/>
      <c r="CX452" s="24"/>
      <c r="CY452" s="24"/>
      <c r="CZ452" s="24"/>
    </row>
    <row r="453" spans="1:104" s="129" customFormat="1" ht="12.95" customHeight="1" x14ac:dyDescent="0.2">
      <c r="A453" s="216" t="s">
        <v>1616</v>
      </c>
      <c r="B453" s="205" t="str">
        <f>IF(INT(F453)=F453,"I","II")</f>
        <v>II</v>
      </c>
      <c r="C453" s="204">
        <v>53459.140500000001</v>
      </c>
      <c r="D453" s="204" t="s">
        <v>467</v>
      </c>
      <c r="E453" s="129">
        <f>(C453-C$7)/C$8</f>
        <v>56612.413359573533</v>
      </c>
      <c r="F453" s="129">
        <f>ROUND(2*E453,0)/2</f>
        <v>56612.5</v>
      </c>
      <c r="G453" s="130">
        <f>C453-(C$7+F453*C$8)</f>
        <v>-2.0563749996654224E-2</v>
      </c>
      <c r="J453" s="130">
        <f>G453</f>
        <v>-2.0563749996654224E-2</v>
      </c>
      <c r="P453" s="199">
        <f>+D$11+D$12*F453+D$13*F453^2</f>
        <v>-1.7438274317093036E-2</v>
      </c>
      <c r="Q453" s="201">
        <f>+C453-15018.5</f>
        <v>38440.640500000001</v>
      </c>
      <c r="S453" s="131">
        <v>1</v>
      </c>
      <c r="T453" s="129" t="s">
        <v>567</v>
      </c>
      <c r="U453" s="202">
        <f>+$C453-15018.5</f>
        <v>38440.640500000001</v>
      </c>
      <c r="Z453" s="24">
        <f>$F453</f>
        <v>56612.5</v>
      </c>
      <c r="AA453" s="136">
        <f>AB$3+AB$4*Z453+AB$5*Z453^2+AH453</f>
        <v>-2.2056699051332583E-2</v>
      </c>
      <c r="AB453" s="136">
        <f>+$G453-AH453</f>
        <v>-1.5945325262414677E-2</v>
      </c>
      <c r="AC453" s="136">
        <f>IF(S453&gt;0,G453-AA453,-9999)</f>
        <v>1.4929490546783594E-3</v>
      </c>
      <c r="AD453" s="136"/>
      <c r="AE453" s="136">
        <f>+(G453-AA453)^2*$S453</f>
        <v>2.2288968798650072E-6</v>
      </c>
      <c r="AF453" s="24"/>
      <c r="AG453" s="203"/>
      <c r="AH453" s="24">
        <f>$AB$6*($AB$11/AI453*AJ453+$AB$12)</f>
        <v>-4.6184247342395462E-3</v>
      </c>
      <c r="AI453" s="24">
        <f>1+$AB$7*COS(AL453)</f>
        <v>1.2963593794575612</v>
      </c>
      <c r="AJ453" s="24">
        <f>SIN(AL453+RADIANS($AB$9))</f>
        <v>-0.42026573802634365</v>
      </c>
      <c r="AK453" s="24">
        <f>$AB$7*SIN(AL453)</f>
        <v>4.6595259496317737E-2</v>
      </c>
      <c r="AL453" s="24">
        <f>2*ATAN(AM453)</f>
        <v>0.15594887759325615</v>
      </c>
      <c r="AM453" s="24">
        <f>SQRT((1+$AB$7)/(1-$AB$7))*TAN(AN453/2)</f>
        <v>7.8132852607600514E-2</v>
      </c>
      <c r="AN453" s="136">
        <f>$AU453+$AB$7*SIN(AO453)</f>
        <v>6.3977275888834546</v>
      </c>
      <c r="AO453" s="136">
        <f>$AU453+$AB$7*SIN(AP453)</f>
        <v>6.3977106766839293</v>
      </c>
      <c r="AP453" s="136">
        <f>$AU453+$AB$7*SIN(AQ453)</f>
        <v>6.3976539311370324</v>
      </c>
      <c r="AQ453" s="136">
        <f>$AU453+$AB$7*SIN(AR453)</f>
        <v>6.3974635353603979</v>
      </c>
      <c r="AR453" s="136">
        <f>$AU453+$AB$7*SIN(AS453)</f>
        <v>6.3968247393488902</v>
      </c>
      <c r="AS453" s="136">
        <f>$AU453+$AB$7*SIN(AT453)</f>
        <v>6.3946818564068098</v>
      </c>
      <c r="AT453" s="136">
        <f>$AU453+$AB$7*SIN(AU453)</f>
        <v>6.3874971113593872</v>
      </c>
      <c r="AU453" s="136">
        <f>RADIANS($AB$9)+$AB$18*(F453-AB$15)</f>
        <v>6.3634450348751219</v>
      </c>
      <c r="AV453" s="136"/>
      <c r="AW453" s="24">
        <f t="shared" si="244"/>
        <v>56612.5</v>
      </c>
      <c r="AX453" s="136">
        <f t="shared" si="245"/>
        <v>-2.2055140489181731E-2</v>
      </c>
      <c r="AY453" s="136">
        <f t="shared" si="246"/>
        <v>1.4913904925275071E-3</v>
      </c>
      <c r="AZ453" s="136">
        <f t="shared" si="255"/>
        <v>1.4913904925275071E-3</v>
      </c>
      <c r="BA453" s="136"/>
      <c r="BB453" s="136">
        <f t="shared" si="247"/>
        <v>4.8642922199754337E-4</v>
      </c>
      <c r="BC453" s="24"/>
      <c r="BD453" s="203"/>
      <c r="BE453" s="24">
        <f t="shared" si="248"/>
        <v>-4.6168661720886964E-3</v>
      </c>
      <c r="BF453" s="24">
        <f t="shared" si="249"/>
        <v>1.2963477766999021</v>
      </c>
      <c r="BG453" s="24">
        <f t="shared" si="250"/>
        <v>-0.42003995031988689</v>
      </c>
      <c r="BH453" s="24">
        <f t="shared" si="251"/>
        <v>4.666899661472268E-2</v>
      </c>
      <c r="BI453" s="24">
        <f t="shared" si="252"/>
        <v>0.15619769226423993</v>
      </c>
      <c r="BJ453" s="24">
        <f t="shared" si="253"/>
        <v>7.82580206351767E-2</v>
      </c>
      <c r="BK453" s="136">
        <f t="shared" si="260"/>
        <v>6.3979106825025678</v>
      </c>
      <c r="BL453" s="136">
        <f t="shared" si="260"/>
        <v>6.3983250349299379</v>
      </c>
      <c r="BM453" s="136">
        <f t="shared" si="260"/>
        <v>6.3997155280111997</v>
      </c>
      <c r="BN453" s="136">
        <f t="shared" si="260"/>
        <v>6.4043834461414066</v>
      </c>
      <c r="BO453" s="136">
        <f t="shared" si="260"/>
        <v>6.4200737908590639</v>
      </c>
      <c r="BP453" s="136">
        <f t="shared" si="260"/>
        <v>6.4730871669504131</v>
      </c>
      <c r="BQ453" s="136">
        <f t="shared" si="260"/>
        <v>6.6573270437114997</v>
      </c>
      <c r="BR453" s="136">
        <f t="shared" si="254"/>
        <v>8.0562833778547418</v>
      </c>
      <c r="BS453" s="136"/>
      <c r="BT453" s="24"/>
      <c r="BU453" s="24"/>
      <c r="BV453" s="24"/>
      <c r="BW453" s="24"/>
      <c r="BX453" s="24"/>
      <c r="BY453" s="24"/>
      <c r="BZ453" s="24"/>
      <c r="CA453" s="24"/>
      <c r="CB453" s="24"/>
      <c r="CC453" s="24"/>
      <c r="CD453" s="24"/>
      <c r="CE453" s="24"/>
      <c r="CF453" s="24"/>
      <c r="CG453" s="24"/>
      <c r="CH453" s="24"/>
      <c r="CI453" s="24"/>
      <c r="CK453" s="24"/>
      <c r="CL453" s="24"/>
      <c r="CM453" s="24"/>
      <c r="CN453" s="24"/>
      <c r="CO453" s="24"/>
      <c r="CP453" s="24"/>
      <c r="CQ453" s="24"/>
      <c r="CR453" s="24"/>
      <c r="CS453" s="24"/>
      <c r="CT453" s="24"/>
      <c r="CU453" s="24"/>
      <c r="CV453" s="24"/>
      <c r="CW453" s="24"/>
      <c r="CX453" s="24"/>
      <c r="CY453" s="24"/>
      <c r="CZ453" s="24"/>
    </row>
    <row r="454" spans="1:104" s="129" customFormat="1" ht="12.95" customHeight="1" x14ac:dyDescent="0.2">
      <c r="A454" s="63" t="s">
        <v>675</v>
      </c>
      <c r="B454" s="64" t="s">
        <v>644</v>
      </c>
      <c r="C454" s="63">
        <v>53461.395909999999</v>
      </c>
      <c r="D454" s="63">
        <v>1E-4</v>
      </c>
      <c r="E454" s="129">
        <f>(C454-C$7)/C$8</f>
        <v>56621.91598843714</v>
      </c>
      <c r="F454" s="129">
        <f>ROUND(2*E454,0)/2</f>
        <v>56622</v>
      </c>
      <c r="G454" s="130">
        <f>C454-(C$7+F454*C$8)</f>
        <v>-1.9939799996791407E-2</v>
      </c>
      <c r="K454" s="129">
        <f>G454</f>
        <v>-1.9939799996791407E-2</v>
      </c>
      <c r="M454" s="130"/>
      <c r="O454" s="199">
        <f ca="1">+C$11+C$12*F454</f>
        <v>-2.7337082256178563E-2</v>
      </c>
      <c r="P454" s="199">
        <f>+D$11+D$12*F454+D$13*F454^2</f>
        <v>-1.7436290584093031E-2</v>
      </c>
      <c r="Q454" s="201">
        <f>+C454-15018.5</f>
        <v>38442.895909999999</v>
      </c>
      <c r="S454" s="131">
        <v>1</v>
      </c>
      <c r="T454" s="129" t="s">
        <v>567</v>
      </c>
      <c r="U454" s="202">
        <f>+$C454-15018.5</f>
        <v>38442.895909999999</v>
      </c>
      <c r="Z454" s="24">
        <f>$F454</f>
        <v>56622</v>
      </c>
      <c r="AA454" s="136">
        <f>AB$3+AB$4*Z454+AB$5*Z454^2+AH454</f>
        <v>-2.2040057769861149E-2</v>
      </c>
      <c r="AB454" s="136">
        <f>+$G454-AH454</f>
        <v>-1.5336032811023291E-2</v>
      </c>
      <c r="AC454" s="136">
        <f>IF(S454&gt;0,G454-AA454,-9999)</f>
        <v>2.1002577730697414E-3</v>
      </c>
      <c r="AD454" s="136"/>
      <c r="AE454" s="136">
        <f>+(G454-AA454)^2*$S454</f>
        <v>4.4110827133398689E-6</v>
      </c>
      <c r="AF454" s="24"/>
      <c r="AG454" s="203"/>
      <c r="AH454" s="24">
        <f>$AB$6*($AB$11/AI454*AJ454+$AB$12)</f>
        <v>-4.6037671857681161E-3</v>
      </c>
      <c r="AI454" s="24">
        <f>1+$AB$7*COS(AL454)</f>
        <v>1.2962495862300649</v>
      </c>
      <c r="AJ454" s="24">
        <f>SIN(AL454+RADIANS($AB$9))</f>
        <v>-0.41814224961448904</v>
      </c>
      <c r="AK454" s="24">
        <f>$AB$7*SIN(AL454)</f>
        <v>4.7288293038713493E-2</v>
      </c>
      <c r="AL454" s="24">
        <f>2*ATAN(AM454)</f>
        <v>0.15828780010905549</v>
      </c>
      <c r="AM454" s="24">
        <f>SQRT((1+$AB$7)/(1-$AB$7))*TAN(AN454/2)</f>
        <v>7.9309561181761773E-2</v>
      </c>
      <c r="AN454" s="136">
        <f>$AU454+$AB$7*SIN(AO454)</f>
        <v>6.3994487814545389</v>
      </c>
      <c r="AO454" s="136">
        <f>$AU454+$AB$7*SIN(AP454)</f>
        <v>6.3994316340005826</v>
      </c>
      <c r="AP454" s="136">
        <f>$AU454+$AB$7*SIN(AQ454)</f>
        <v>6.3993740876323573</v>
      </c>
      <c r="AQ454" s="136">
        <f>$AU454+$AB$7*SIN(AR454)</f>
        <v>6.3991809664797445</v>
      </c>
      <c r="AR454" s="136">
        <f>$AU454+$AB$7*SIN(AS454)</f>
        <v>6.398532898575108</v>
      </c>
      <c r="AS454" s="136">
        <f>$AU454+$AB$7*SIN(AT454)</f>
        <v>6.3963584933316069</v>
      </c>
      <c r="AT454" s="136">
        <f>$AU454+$AB$7*SIN(AU454)</f>
        <v>6.3890667668713679</v>
      </c>
      <c r="AU454" s="136">
        <f>RADIANS($AB$9)+$AB$18*(F454-AB$15)</f>
        <v>6.3646533733994666</v>
      </c>
      <c r="AV454" s="136"/>
      <c r="AW454" s="24">
        <f t="shared" si="244"/>
        <v>56622</v>
      </c>
      <c r="AX454" s="136">
        <f t="shared" si="245"/>
        <v>-2.2038502878327135E-2</v>
      </c>
      <c r="AY454" s="136">
        <f t="shared" si="246"/>
        <v>2.0987028815357273E-3</v>
      </c>
      <c r="AZ454" s="136">
        <f t="shared" si="255"/>
        <v>2.0987028815357273E-3</v>
      </c>
      <c r="BA454" s="136"/>
      <c r="BB454" s="136">
        <f t="shared" si="247"/>
        <v>4.8569560911803343E-4</v>
      </c>
      <c r="BC454" s="24"/>
      <c r="BD454" s="203"/>
      <c r="BE454" s="24">
        <f t="shared" si="248"/>
        <v>-4.602212294234102E-3</v>
      </c>
      <c r="BF454" s="24">
        <f t="shared" si="249"/>
        <v>1.2962378507352834</v>
      </c>
      <c r="BG454" s="24">
        <f t="shared" si="250"/>
        <v>-0.4179169794620779</v>
      </c>
      <c r="BH454" s="24">
        <f t="shared" si="251"/>
        <v>4.7361754525565319E-2</v>
      </c>
      <c r="BI454" s="24">
        <f t="shared" si="252"/>
        <v>0.15853577662937346</v>
      </c>
      <c r="BJ454" s="24">
        <f t="shared" si="253"/>
        <v>7.9434330556435784E-2</v>
      </c>
      <c r="BK454" s="136">
        <f t="shared" si="260"/>
        <v>6.3996312737745509</v>
      </c>
      <c r="BL454" s="136">
        <f t="shared" si="260"/>
        <v>6.400044097038017</v>
      </c>
      <c r="BM454" s="136">
        <f t="shared" si="260"/>
        <v>6.4014297373264268</v>
      </c>
      <c r="BN454" s="136">
        <f t="shared" si="260"/>
        <v>6.4060823194936214</v>
      </c>
      <c r="BO454" s="136">
        <f t="shared" si="260"/>
        <v>6.4217245356898935</v>
      </c>
      <c r="BP454" s="136">
        <f t="shared" si="260"/>
        <v>6.4745890681198297</v>
      </c>
      <c r="BQ454" s="136">
        <f t="shared" si="260"/>
        <v>6.6583785280438166</v>
      </c>
      <c r="BR454" s="136">
        <f t="shared" si="254"/>
        <v>8.0588692854306263</v>
      </c>
      <c r="BS454" s="136"/>
      <c r="BT454" s="24"/>
      <c r="BU454" s="24"/>
      <c r="BV454" s="24"/>
      <c r="BW454" s="24"/>
      <c r="BX454" s="24"/>
      <c r="BY454" s="24"/>
      <c r="BZ454" s="24"/>
      <c r="CA454" s="24"/>
      <c r="CB454" s="24"/>
      <c r="CC454" s="24"/>
      <c r="CD454" s="24"/>
      <c r="CE454" s="24"/>
      <c r="CF454" s="24"/>
      <c r="CG454" s="24"/>
      <c r="CH454" s="24"/>
      <c r="CI454" s="24"/>
      <c r="CK454" s="24"/>
      <c r="CL454" s="24"/>
      <c r="CM454" s="24"/>
      <c r="CN454" s="24"/>
      <c r="CO454" s="24"/>
      <c r="CP454" s="24"/>
      <c r="CQ454" s="24"/>
      <c r="CR454" s="24"/>
      <c r="CS454" s="24"/>
      <c r="CT454" s="24"/>
      <c r="CU454" s="24"/>
      <c r="CV454" s="24"/>
      <c r="CW454" s="24"/>
      <c r="CX454" s="24"/>
      <c r="CY454" s="24"/>
      <c r="CZ454" s="24"/>
    </row>
    <row r="455" spans="1:104" s="129" customFormat="1" ht="12.95" customHeight="1" x14ac:dyDescent="0.2">
      <c r="A455" s="52" t="s">
        <v>652</v>
      </c>
      <c r="B455" s="89"/>
      <c r="C455" s="63">
        <v>53462.3459</v>
      </c>
      <c r="D455" s="63">
        <v>4.0000000000000002E-4</v>
      </c>
      <c r="E455" s="129">
        <f>(C455-C$7)/C$8</f>
        <v>56625.918543358042</v>
      </c>
      <c r="F455" s="129">
        <f>ROUND(2*E455,0)/2</f>
        <v>56626</v>
      </c>
      <c r="G455" s="130">
        <f>C455-(C$7+F455*C$8)</f>
        <v>-1.9333399992319755E-2</v>
      </c>
      <c r="K455" s="129">
        <f>G455</f>
        <v>-1.9333399992319755E-2</v>
      </c>
      <c r="O455" s="129">
        <f ca="1">+C$11+C$12*F455</f>
        <v>-2.7329396970206921E-2</v>
      </c>
      <c r="P455" s="199">
        <f>+D$11+D$12*F455+D$13*F455^2</f>
        <v>-1.743545468009302E-2</v>
      </c>
      <c r="Q455" s="201">
        <f>+C455-15018.5</f>
        <v>38443.8459</v>
      </c>
      <c r="S455" s="131">
        <v>1</v>
      </c>
      <c r="T455" s="129" t="s">
        <v>567</v>
      </c>
      <c r="U455" s="202">
        <f>+$C455-15018.5</f>
        <v>38443.8459</v>
      </c>
      <c r="Z455" s="24">
        <f>$F455</f>
        <v>56626</v>
      </c>
      <c r="AA455" s="136">
        <f>AB$3+AB$4*Z455+AB$5*Z455^2+AH455</f>
        <v>-2.2033046556045446E-2</v>
      </c>
      <c r="AB455" s="136">
        <f>+$G455-AH455</f>
        <v>-1.473580811636733E-2</v>
      </c>
      <c r="AC455" s="136">
        <f>IF(S455&gt;0,G455-AA455,-9999)</f>
        <v>2.6996465637256911E-3</v>
      </c>
      <c r="AD455" s="136"/>
      <c r="AE455" s="136">
        <f>+(G455-AA455)^2*$S455</f>
        <v>7.2880915690359319E-6</v>
      </c>
      <c r="AF455" s="24"/>
      <c r="AG455" s="203"/>
      <c r="AH455" s="24">
        <f>$AB$6*($AB$11/AI455*AJ455+$AB$12)</f>
        <v>-4.597591875952425E-3</v>
      </c>
      <c r="AI455" s="24">
        <f>1+$AB$7*COS(AL455)</f>
        <v>1.2962028782762145</v>
      </c>
      <c r="AJ455" s="24">
        <f>SIN(AL455+RADIANS($AB$9))</f>
        <v>-0.41724757226376996</v>
      </c>
      <c r="AK455" s="24">
        <f>$AB$7*SIN(AL455)</f>
        <v>4.757998424638283E-2</v>
      </c>
      <c r="AL455" s="24">
        <f>2*ATAN(AM455)</f>
        <v>0.15927249070138305</v>
      </c>
      <c r="AM455" s="24">
        <f>SQRT((1+$AB$7)/(1-$AB$7))*TAN(AN455/2)</f>
        <v>7.9805022719698304E-2</v>
      </c>
      <c r="AN455" s="136">
        <f>$AU455+$AB$7*SIN(AO455)</f>
        <v>6.4001734504333569</v>
      </c>
      <c r="AO455" s="136">
        <f>$AU455+$AB$7*SIN(AP455)</f>
        <v>6.4001562041774385</v>
      </c>
      <c r="AP455" s="136">
        <f>$AU455+$AB$7*SIN(AQ455)</f>
        <v>6.4000983213223348</v>
      </c>
      <c r="AQ455" s="136">
        <f>$AU455+$AB$7*SIN(AR455)</f>
        <v>6.3999040545006185</v>
      </c>
      <c r="AR455" s="136">
        <f>$AU455+$AB$7*SIN(AS455)</f>
        <v>6.3992520872098897</v>
      </c>
      <c r="AS455" s="136">
        <f>$AU455+$AB$7*SIN(AT455)</f>
        <v>6.3970644192458384</v>
      </c>
      <c r="AT455" s="136">
        <f>$AU455+$AB$7*SIN(AU455)</f>
        <v>6.3897276638217733</v>
      </c>
      <c r="AU455" s="136">
        <f>RADIANS($AB$9)+$AB$18*(F455-AB$15)</f>
        <v>6.3651621475149804</v>
      </c>
      <c r="AV455" s="136"/>
      <c r="AW455" s="24">
        <f t="shared" si="244"/>
        <v>56626</v>
      </c>
      <c r="AX455" s="136">
        <f t="shared" si="245"/>
        <v>-2.2031493221658323E-2</v>
      </c>
      <c r="AY455" s="136">
        <f t="shared" si="246"/>
        <v>2.6980932293385676E-3</v>
      </c>
      <c r="AZ455" s="136">
        <f t="shared" si="255"/>
        <v>2.6980932293385676E-3</v>
      </c>
      <c r="BA455" s="136"/>
      <c r="BB455" s="136">
        <f t="shared" si="247"/>
        <v>4.8538669357597663E-4</v>
      </c>
      <c r="BC455" s="24"/>
      <c r="BD455" s="203"/>
      <c r="BE455" s="24">
        <f t="shared" si="248"/>
        <v>-4.5960385415653041E-3</v>
      </c>
      <c r="BF455" s="24">
        <f t="shared" si="249"/>
        <v>1.2961910873257172</v>
      </c>
      <c r="BG455" s="24">
        <f t="shared" si="250"/>
        <v>-0.41702252201206763</v>
      </c>
      <c r="BH455" s="24">
        <f t="shared" si="251"/>
        <v>4.7653329252102875E-2</v>
      </c>
      <c r="BI455" s="24">
        <f t="shared" si="252"/>
        <v>0.15952011309325109</v>
      </c>
      <c r="BJ455" s="24">
        <f t="shared" si="253"/>
        <v>7.9929623681322184E-2</v>
      </c>
      <c r="BK455" s="136">
        <f t="shared" si="260"/>
        <v>6.4003556887116524</v>
      </c>
      <c r="BL455" s="136">
        <f t="shared" si="260"/>
        <v>6.4007678666467607</v>
      </c>
      <c r="BM455" s="136">
        <f t="shared" si="260"/>
        <v>6.4021514593475288</v>
      </c>
      <c r="BN455" s="136">
        <f t="shared" si="260"/>
        <v>6.4067975719386103</v>
      </c>
      <c r="BO455" s="136">
        <f t="shared" si="260"/>
        <v>6.4224194886884529</v>
      </c>
      <c r="BP455" s="136">
        <f t="shared" si="260"/>
        <v>6.4752212472087578</v>
      </c>
      <c r="BQ455" s="136">
        <f t="shared" si="260"/>
        <v>6.6588206706257385</v>
      </c>
      <c r="BR455" s="136">
        <f t="shared" si="254"/>
        <v>8.0599580886204727</v>
      </c>
      <c r="BS455" s="136"/>
      <c r="BT455" s="24"/>
      <c r="BU455" s="24"/>
      <c r="BV455" s="24"/>
      <c r="BW455" s="24"/>
      <c r="BX455" s="24"/>
      <c r="BY455" s="24"/>
      <c r="BZ455" s="24"/>
      <c r="CA455" s="24"/>
      <c r="CB455" s="24"/>
      <c r="CC455" s="24"/>
      <c r="CD455" s="24"/>
      <c r="CE455" s="24"/>
      <c r="CF455" s="24"/>
      <c r="CG455" s="24"/>
      <c r="CH455" s="24"/>
      <c r="CI455" s="24"/>
      <c r="CK455" s="24"/>
      <c r="CL455" s="24"/>
      <c r="CM455" s="24"/>
      <c r="CN455" s="24"/>
      <c r="CO455" s="24"/>
      <c r="CP455" s="24"/>
      <c r="CQ455" s="24"/>
      <c r="CR455" s="24"/>
      <c r="CS455" s="24"/>
      <c r="CT455" s="24"/>
      <c r="CU455" s="24"/>
      <c r="CV455" s="24"/>
      <c r="CW455" s="24"/>
      <c r="CX455" s="24"/>
      <c r="CY455" s="24"/>
      <c r="CZ455" s="24"/>
    </row>
    <row r="456" spans="1:104" s="129" customFormat="1" ht="12.95" customHeight="1" x14ac:dyDescent="0.2">
      <c r="A456" s="52" t="s">
        <v>652</v>
      </c>
      <c r="B456" s="64" t="s">
        <v>646</v>
      </c>
      <c r="C456" s="63">
        <v>53462.462200000002</v>
      </c>
      <c r="D456" s="63">
        <v>2.9999999999999997E-4</v>
      </c>
      <c r="E456" s="129">
        <f>(C456-C$7)/C$8</f>
        <v>56626.4085455026</v>
      </c>
      <c r="F456" s="129">
        <f>ROUND(2*E456,0)/2</f>
        <v>56626.5</v>
      </c>
      <c r="G456" s="130">
        <f>C456-(C$7+F456*C$8)</f>
        <v>-2.1706349994929042E-2</v>
      </c>
      <c r="K456" s="129">
        <f>G456</f>
        <v>-2.1706349994929042E-2</v>
      </c>
      <c r="O456" s="199">
        <f ca="1">+C$11+C$12*F456</f>
        <v>-2.7328436309460469E-2</v>
      </c>
      <c r="P456" s="199">
        <f>+D$11+D$12*F456+D$13*F456^2</f>
        <v>-1.7435350165093025E-2</v>
      </c>
      <c r="Q456" s="201">
        <f>+C456-15018.5</f>
        <v>38443.962200000002</v>
      </c>
      <c r="S456" s="131">
        <v>1</v>
      </c>
      <c r="T456" s="129" t="s">
        <v>567</v>
      </c>
      <c r="U456" s="202">
        <f>+$C456-15018.5</f>
        <v>38443.962200000002</v>
      </c>
      <c r="Z456" s="24">
        <f>$F456</f>
        <v>56626.5</v>
      </c>
      <c r="AA456" s="136">
        <f>AB$3+AB$4*Z456+AB$5*Z456^2+AH456</f>
        <v>-2.2032169973113962E-2</v>
      </c>
      <c r="AB456" s="136">
        <f>+$G456-AH456</f>
        <v>-1.7109530186908105E-2</v>
      </c>
      <c r="AC456" s="136">
        <f>IF(S456&gt;0,G456-AA456,-9999)</f>
        <v>3.2581997818491998E-4</v>
      </c>
      <c r="AD456" s="136"/>
      <c r="AE456" s="136">
        <f>+(G456-AA456)^2*$S456</f>
        <v>1.0615865818442173E-7</v>
      </c>
      <c r="AF456" s="24"/>
      <c r="AG456" s="203"/>
      <c r="AH456" s="24">
        <f>$AB$6*($AB$11/AI456*AJ456+$AB$12)</f>
        <v>-4.5968198080209369E-3</v>
      </c>
      <c r="AI456" s="24">
        <f>1+$AB$7*COS(AL456)</f>
        <v>1.2961970198246466</v>
      </c>
      <c r="AJ456" s="24">
        <f>SIN(AL456+RADIANS($AB$9))</f>
        <v>-0.41713571366487223</v>
      </c>
      <c r="AK456" s="24">
        <f>$AB$7*SIN(AL456)</f>
        <v>4.7616440931655471E-2</v>
      </c>
      <c r="AL456" s="24">
        <f>2*ATAN(AM456)</f>
        <v>0.15939557203662127</v>
      </c>
      <c r="AM456" s="24">
        <f>SQRT((1+$AB$7)/(1-$AB$7))*TAN(AN456/2)</f>
        <v>7.9866955634331077E-2</v>
      </c>
      <c r="AN456" s="136">
        <f>$AU456+$AB$7*SIN(AO456)</f>
        <v>6.4002640322226085</v>
      </c>
      <c r="AO456" s="136">
        <f>$AU456+$AB$7*SIN(AP456)</f>
        <v>6.4002467736270336</v>
      </c>
      <c r="AP456" s="136">
        <f>$AU456+$AB$7*SIN(AQ456)</f>
        <v>6.4001888487404734</v>
      </c>
      <c r="AQ456" s="136">
        <f>$AU456+$AB$7*SIN(AR456)</f>
        <v>6.399994438788041</v>
      </c>
      <c r="AR456" s="136">
        <f>$AU456+$AB$7*SIN(AS456)</f>
        <v>6.399341984265738</v>
      </c>
      <c r="AS456" s="136">
        <f>$AU456+$AB$7*SIN(AT456)</f>
        <v>6.3971526588739902</v>
      </c>
      <c r="AT456" s="136">
        <f>$AU456+$AB$7*SIN(AU456)</f>
        <v>6.3898102754942787</v>
      </c>
      <c r="AU456" s="136">
        <f>RADIANS($AB$9)+$AB$18*(F456-AB$15)</f>
        <v>6.36522574427942</v>
      </c>
      <c r="AV456" s="136"/>
      <c r="AW456" s="24">
        <f t="shared" si="244"/>
        <v>56626.5</v>
      </c>
      <c r="AX456" s="136">
        <f t="shared" si="245"/>
        <v>-2.2030616833852969E-2</v>
      </c>
      <c r="AY456" s="136">
        <f t="shared" si="246"/>
        <v>3.2426683892392699E-4</v>
      </c>
      <c r="AZ456" s="136">
        <f t="shared" si="255"/>
        <v>3.2426683892392699E-4</v>
      </c>
      <c r="BA456" s="136"/>
      <c r="BB456" s="136">
        <f t="shared" si="247"/>
        <v>4.8534807808004582E-4</v>
      </c>
      <c r="BC456" s="24"/>
      <c r="BD456" s="203"/>
      <c r="BE456" s="24">
        <f t="shared" si="248"/>
        <v>-4.5952666687599456E-3</v>
      </c>
      <c r="BF456" s="24">
        <f t="shared" si="249"/>
        <v>1.2961852219602914</v>
      </c>
      <c r="BG456" s="24">
        <f t="shared" si="250"/>
        <v>-0.41691069098311978</v>
      </c>
      <c r="BH456" s="24">
        <f t="shared" si="251"/>
        <v>4.7689771359620055E-2</v>
      </c>
      <c r="BI456" s="24">
        <f t="shared" si="252"/>
        <v>0.15964315011178121</v>
      </c>
      <c r="BJ456" s="24">
        <f t="shared" si="253"/>
        <v>7.9991535521147808E-2</v>
      </c>
      <c r="BK456" s="136">
        <f t="shared" si="260"/>
        <v>6.4004462387099279</v>
      </c>
      <c r="BL456" s="136">
        <f t="shared" si="260"/>
        <v>6.4008583359181506</v>
      </c>
      <c r="BM456" s="136">
        <f t="shared" si="260"/>
        <v>6.4022416724920559</v>
      </c>
      <c r="BN456" s="136">
        <f t="shared" si="260"/>
        <v>6.4068869758748646</v>
      </c>
      <c r="BO456" s="136">
        <f t="shared" si="260"/>
        <v>6.422506353748707</v>
      </c>
      <c r="BP456" s="136">
        <f t="shared" si="260"/>
        <v>6.4753002612509123</v>
      </c>
      <c r="BQ456" s="136">
        <f t="shared" si="260"/>
        <v>6.6588759139689708</v>
      </c>
      <c r="BR456" s="136">
        <f t="shared" si="254"/>
        <v>8.0600941890192033</v>
      </c>
      <c r="BS456" s="136"/>
      <c r="BT456" s="24"/>
      <c r="BU456" s="24"/>
      <c r="BV456" s="24"/>
      <c r="BW456" s="24"/>
      <c r="BX456" s="24"/>
      <c r="BY456" s="24"/>
      <c r="BZ456" s="24"/>
      <c r="CA456" s="24"/>
      <c r="CB456" s="24"/>
      <c r="CC456" s="24"/>
      <c r="CD456" s="24"/>
      <c r="CE456" s="24"/>
      <c r="CF456" s="24"/>
      <c r="CG456" s="24"/>
      <c r="CH456" s="24"/>
      <c r="CI456" s="24"/>
      <c r="CK456" s="24"/>
      <c r="CL456" s="24"/>
      <c r="CM456" s="24"/>
      <c r="CN456" s="24"/>
      <c r="CO456" s="24"/>
      <c r="CP456" s="24"/>
      <c r="CQ456" s="24"/>
      <c r="CR456" s="24"/>
      <c r="CS456" s="24"/>
      <c r="CT456" s="24"/>
      <c r="CU456" s="24"/>
      <c r="CV456" s="24"/>
      <c r="CW456" s="24"/>
      <c r="CX456" s="24"/>
      <c r="CY456" s="24"/>
      <c r="CZ456" s="24"/>
    </row>
    <row r="457" spans="1:104" s="129" customFormat="1" ht="12.95" customHeight="1" x14ac:dyDescent="0.2">
      <c r="A457" s="52" t="s">
        <v>652</v>
      </c>
      <c r="B457" s="89"/>
      <c r="C457" s="63">
        <v>53462.583500000001</v>
      </c>
      <c r="D457" s="63">
        <v>2.0000000000000001E-4</v>
      </c>
      <c r="E457" s="129">
        <f>(C457-C$7)/C$8</f>
        <v>56626.919613947422</v>
      </c>
      <c r="F457" s="129">
        <f>ROUND(2*E457,0)/2</f>
        <v>56627</v>
      </c>
      <c r="G457" s="130">
        <f>C457-(C$7+F457*C$8)</f>
        <v>-1.9079300000157673E-2</v>
      </c>
      <c r="K457" s="129">
        <f>G457</f>
        <v>-1.9079300000157673E-2</v>
      </c>
      <c r="O457" s="129">
        <f ca="1">+C$11+C$12*F457</f>
        <v>-2.7327475648714003E-2</v>
      </c>
      <c r="P457" s="199">
        <f>+D$11+D$12*F457+D$13*F457^2</f>
        <v>-1.7435245644093031E-2</v>
      </c>
      <c r="Q457" s="201">
        <f>+C457-15018.5</f>
        <v>38444.083500000001</v>
      </c>
      <c r="S457" s="131">
        <v>1</v>
      </c>
      <c r="T457" s="129" t="s">
        <v>567</v>
      </c>
      <c r="U457" s="202">
        <f>+$C457-15018.5</f>
        <v>38444.083500000001</v>
      </c>
      <c r="Z457" s="24">
        <f>$F457</f>
        <v>56627</v>
      </c>
      <c r="AA457" s="136">
        <f>AB$3+AB$4*Z457+AB$5*Z457^2+AH457</f>
        <v>-2.2031293349946419E-2</v>
      </c>
      <c r="AB457" s="136">
        <f>+$G457-AH457</f>
        <v>-1.4483252294304283E-2</v>
      </c>
      <c r="AC457" s="136">
        <f>IF(S457&gt;0,G457-AA457,-9999)</f>
        <v>2.9519933497887466E-3</v>
      </c>
      <c r="AD457" s="136"/>
      <c r="AE457" s="136">
        <f>+(G457-AA457)^2*$S457</f>
        <v>8.7142647371969843E-6</v>
      </c>
      <c r="AF457" s="24"/>
      <c r="AG457" s="203"/>
      <c r="AH457" s="24">
        <f>$AB$6*($AB$11/AI457*AJ457+$AB$12)</f>
        <v>-4.5960477058533903E-3</v>
      </c>
      <c r="AI457" s="24">
        <f>1+$AB$7*COS(AL457)</f>
        <v>1.2961911569389479</v>
      </c>
      <c r="AJ457" s="24">
        <f>SIN(AL457+RADIANS($AB$9))</f>
        <v>-0.41702384975693779</v>
      </c>
      <c r="AK457" s="24">
        <f>$AB$7*SIN(AL457)</f>
        <v>4.7652896566395368E-2</v>
      </c>
      <c r="AL457" s="24">
        <f>2*ATAN(AM457)</f>
        <v>0.15951865226044698</v>
      </c>
      <c r="AM457" s="24">
        <f>SQRT((1+$AB$7)/(1-$AB$7))*TAN(AN457/2)</f>
        <v>7.9928888598519085E-2</v>
      </c>
      <c r="AN457" s="136">
        <f>$AU457+$AB$7*SIN(AO457)</f>
        <v>6.4003546136034721</v>
      </c>
      <c r="AO457" s="136">
        <f>$AU457+$AB$7*SIN(AP457)</f>
        <v>6.4003373426706007</v>
      </c>
      <c r="AP457" s="136">
        <f>$AU457+$AB$7*SIN(AQ457)</f>
        <v>6.4002793757591308</v>
      </c>
      <c r="AQ457" s="136">
        <f>$AU457+$AB$7*SIN(AR457)</f>
        <v>6.4000848226933407</v>
      </c>
      <c r="AR457" s="136">
        <f>$AU457+$AB$7*SIN(AS457)</f>
        <v>6.3994318809821644</v>
      </c>
      <c r="AS457" s="136">
        <f>$AU457+$AB$7*SIN(AT457)</f>
        <v>6.3972408982545899</v>
      </c>
      <c r="AT457" s="136">
        <f>$AU457+$AB$7*SIN(AU457)</f>
        <v>6.3898928870673481</v>
      </c>
      <c r="AU457" s="136">
        <f>RADIANS($AB$9)+$AB$18*(F457-AB$15)</f>
        <v>6.3652893410438587</v>
      </c>
      <c r="AV457" s="136"/>
      <c r="AW457" s="24">
        <f t="shared" si="244"/>
        <v>56627</v>
      </c>
      <c r="AX457" s="136">
        <f t="shared" si="245"/>
        <v>-2.2029740405918711E-2</v>
      </c>
      <c r="AY457" s="136">
        <f t="shared" si="246"/>
        <v>2.950440405761038E-3</v>
      </c>
      <c r="AZ457" s="136">
        <f t="shared" si="255"/>
        <v>2.950440405761038E-3</v>
      </c>
      <c r="BA457" s="136"/>
      <c r="BB457" s="136">
        <f t="shared" si="247"/>
        <v>4.8530946235216747E-4</v>
      </c>
      <c r="BC457" s="24"/>
      <c r="BD457" s="203"/>
      <c r="BE457" s="24">
        <f t="shared" si="248"/>
        <v>-4.5944947618256791E-3</v>
      </c>
      <c r="BF457" s="24">
        <f t="shared" si="249"/>
        <v>1.2961793521647615</v>
      </c>
      <c r="BG457" s="24">
        <f t="shared" si="250"/>
        <v>-0.4167988546634151</v>
      </c>
      <c r="BH457" s="24">
        <f t="shared" si="251"/>
        <v>4.7726212412699982E-2</v>
      </c>
      <c r="BI457" s="24">
        <f t="shared" si="252"/>
        <v>0.15976618600766604</v>
      </c>
      <c r="BJ457" s="24">
        <f t="shared" si="253"/>
        <v>8.0053447405387917E-2</v>
      </c>
      <c r="BK457" s="136">
        <f t="shared" si="260"/>
        <v>6.400536788291884</v>
      </c>
      <c r="BL457" s="136">
        <f t="shared" si="260"/>
        <v>6.4009488047597332</v>
      </c>
      <c r="BM457" s="136">
        <f t="shared" si="260"/>
        <v>6.4023318851672117</v>
      </c>
      <c r="BN457" s="136">
        <f t="shared" si="260"/>
        <v>6.4069763792283272</v>
      </c>
      <c r="BO457" s="136">
        <f t="shared" si="260"/>
        <v>6.4225932179054164</v>
      </c>
      <c r="BP457" s="136">
        <f t="shared" si="260"/>
        <v>6.4753792734391684</v>
      </c>
      <c r="BQ457" s="136">
        <f t="shared" si="260"/>
        <v>6.6589311518728262</v>
      </c>
      <c r="BR457" s="136">
        <f t="shared" si="254"/>
        <v>8.0602302894179338</v>
      </c>
      <c r="BS457" s="136"/>
      <c r="BT457" s="24"/>
      <c r="BU457" s="24"/>
      <c r="BV457" s="24"/>
      <c r="BW457" s="24"/>
      <c r="BX457" s="24"/>
      <c r="BY457" s="24"/>
      <c r="BZ457" s="24"/>
      <c r="CA457" s="24"/>
      <c r="CB457" s="24"/>
      <c r="CC457" s="24"/>
      <c r="CD457" s="24"/>
      <c r="CE457" s="24"/>
      <c r="CF457" s="24"/>
      <c r="CG457" s="24"/>
      <c r="CH457" s="24"/>
      <c r="CI457" s="24"/>
      <c r="CK457" s="24"/>
      <c r="CL457" s="24"/>
      <c r="CM457" s="24"/>
      <c r="CN457" s="24"/>
      <c r="CO457" s="24"/>
      <c r="CP457" s="24"/>
      <c r="CQ457" s="24"/>
      <c r="CR457" s="24"/>
      <c r="CS457" s="24"/>
      <c r="CT457" s="24"/>
      <c r="CU457" s="24"/>
      <c r="CV457" s="24"/>
      <c r="CW457" s="24"/>
      <c r="CX457" s="24"/>
      <c r="CY457" s="24"/>
      <c r="CZ457" s="24"/>
    </row>
    <row r="458" spans="1:104" s="129" customFormat="1" ht="12.95" customHeight="1" x14ac:dyDescent="0.2">
      <c r="A458" s="52" t="s">
        <v>652</v>
      </c>
      <c r="B458" s="89"/>
      <c r="C458" s="63">
        <v>53463.532500000001</v>
      </c>
      <c r="D458" s="63">
        <v>3.3999999999999998E-3</v>
      </c>
      <c r="E458" s="129">
        <f>(C458-C$7)/C$8</f>
        <v>56630.917997740864</v>
      </c>
      <c r="F458" s="129">
        <f>ROUND(2*E458,0)/2</f>
        <v>56631</v>
      </c>
      <c r="G458" s="130">
        <f>C458-(C$7+F458*C$8)</f>
        <v>-1.9462899996142369E-2</v>
      </c>
      <c r="K458" s="129">
        <f>G458</f>
        <v>-1.9462899996142369E-2</v>
      </c>
      <c r="O458" s="199">
        <f ca="1">+C$11+C$12*F458</f>
        <v>-2.7319790362742374E-2</v>
      </c>
      <c r="P458" s="199">
        <f>+D$11+D$12*F458+D$13*F458^2</f>
        <v>-1.7434409260093021E-2</v>
      </c>
      <c r="Q458" s="201">
        <f>+C458-15018.5</f>
        <v>38445.032500000001</v>
      </c>
      <c r="S458" s="131">
        <v>0.5</v>
      </c>
      <c r="T458" s="129" t="s">
        <v>567</v>
      </c>
      <c r="U458" s="202">
        <f>+$C458-15018.5</f>
        <v>38445.032500000001</v>
      </c>
      <c r="Z458" s="24">
        <f>$F458</f>
        <v>56631</v>
      </c>
      <c r="AA458" s="136">
        <f>AB$3+AB$4*Z458+AB$5*Z458^2+AH458</f>
        <v>-2.2024278917244958E-2</v>
      </c>
      <c r="AB458" s="136">
        <f>+$G458-AH458</f>
        <v>-1.4873030338990432E-2</v>
      </c>
      <c r="AC458" s="136">
        <f>IF(S458&gt;0,G458-AA458,-9999)</f>
        <v>2.5613789211025896E-3</v>
      </c>
      <c r="AD458" s="136"/>
      <c r="AE458" s="136">
        <f>+(G458-AA458)^2*$S458</f>
        <v>3.280330988734333E-6</v>
      </c>
      <c r="AF458" s="24"/>
      <c r="AG458" s="203"/>
      <c r="AH458" s="24">
        <f>$AB$6*($AB$11/AI458*AJ458+$AB$12)</f>
        <v>-4.5898696571519361E-3</v>
      </c>
      <c r="AI458" s="24">
        <f>1+$AB$7*COS(AL458)</f>
        <v>1.2961440942546993</v>
      </c>
      <c r="AJ458" s="24">
        <f>SIN(AL458+RADIANS($AB$9))</f>
        <v>-0.41612874768313529</v>
      </c>
      <c r="AK458" s="24">
        <f>$AB$7*SIN(AL458)</f>
        <v>4.7944503731540564E-2</v>
      </c>
      <c r="AL458" s="24">
        <f>2*ATAN(AM458)</f>
        <v>0.1605032539399843</v>
      </c>
      <c r="AM458" s="24">
        <f>SQRT((1+$AB$7)/(1-$AB$7))*TAN(AN458/2)</f>
        <v>8.0424354100967627E-2</v>
      </c>
      <c r="AN458" s="136">
        <f>$AU458+$AB$7*SIN(AO458)</f>
        <v>6.4010792499113913</v>
      </c>
      <c r="AO458" s="136">
        <f>$AU458+$AB$7*SIN(AP458)</f>
        <v>6.4010618803652424</v>
      </c>
      <c r="AP458" s="136">
        <f>$AU458+$AB$7*SIN(AQ458)</f>
        <v>6.4010035774908163</v>
      </c>
      <c r="AQ458" s="136">
        <f>$AU458+$AB$7*SIN(AR458)</f>
        <v>6.4008078801445194</v>
      </c>
      <c r="AR458" s="136">
        <f>$AU458+$AB$7*SIN(AS458)</f>
        <v>6.4001510424633583</v>
      </c>
      <c r="AS458" s="136">
        <f>$AU458+$AB$7*SIN(AT458)</f>
        <v>6.3979468043646976</v>
      </c>
      <c r="AT458" s="136">
        <f>$AU458+$AB$7*SIN(AU458)</f>
        <v>6.3905537760630882</v>
      </c>
      <c r="AU458" s="136">
        <f>RADIANS($AB$9)+$AB$18*(F458-AB$15)</f>
        <v>6.3657981151593725</v>
      </c>
      <c r="AV458" s="136"/>
      <c r="AW458" s="24">
        <f t="shared" si="244"/>
        <v>56631</v>
      </c>
      <c r="AX458" s="136">
        <f t="shared" si="245"/>
        <v>-2.2022727538936717E-2</v>
      </c>
      <c r="AY458" s="136">
        <f t="shared" si="246"/>
        <v>2.5598275427943483E-3</v>
      </c>
      <c r="AZ458" s="136">
        <f t="shared" si="255"/>
        <v>2.5598275427943483E-3</v>
      </c>
      <c r="BA458" s="136"/>
      <c r="BB458" s="136">
        <f t="shared" si="247"/>
        <v>2.4250026412712082E-4</v>
      </c>
      <c r="BC458" s="24"/>
      <c r="BD458" s="203"/>
      <c r="BE458" s="24">
        <f t="shared" si="248"/>
        <v>-4.5883182788436947E-3</v>
      </c>
      <c r="BF458" s="24">
        <f t="shared" si="249"/>
        <v>1.2961322343469417</v>
      </c>
      <c r="BG458" s="24">
        <f t="shared" si="250"/>
        <v>-0.41590397395278456</v>
      </c>
      <c r="BH458" s="24">
        <f t="shared" si="251"/>
        <v>4.8017702784368621E-2</v>
      </c>
      <c r="BI458" s="24">
        <f t="shared" si="252"/>
        <v>0.16075043266018804</v>
      </c>
      <c r="BJ458" s="24">
        <f t="shared" si="253"/>
        <v>8.0548744083553267E-2</v>
      </c>
      <c r="BK458" s="136">
        <f t="shared" si="260"/>
        <v>6.4012611699236093</v>
      </c>
      <c r="BL458" s="136">
        <f t="shared" si="260"/>
        <v>6.4016725399840615</v>
      </c>
      <c r="BM458" s="136">
        <f t="shared" si="260"/>
        <v>6.4030535696387476</v>
      </c>
      <c r="BN458" s="136">
        <f t="shared" si="260"/>
        <v>6.4076915850501424</v>
      </c>
      <c r="BO458" s="136">
        <f t="shared" si="260"/>
        <v>6.4232880986204881</v>
      </c>
      <c r="BP458" s="136">
        <f t="shared" si="260"/>
        <v>6.4760113042164154</v>
      </c>
      <c r="BQ458" s="136">
        <f t="shared" si="260"/>
        <v>6.659372859304753</v>
      </c>
      <c r="BR458" s="136">
        <f t="shared" si="254"/>
        <v>8.0613190926077802</v>
      </c>
      <c r="BS458" s="136"/>
      <c r="BT458" s="24"/>
      <c r="BU458" s="24"/>
      <c r="BV458" s="24"/>
      <c r="BW458" s="24"/>
      <c r="BX458" s="24"/>
      <c r="BY458" s="24"/>
      <c r="BZ458" s="24"/>
      <c r="CA458" s="24"/>
      <c r="CB458" s="24"/>
      <c r="CC458" s="24"/>
      <c r="CD458" s="24"/>
      <c r="CE458" s="24"/>
      <c r="CF458" s="24"/>
      <c r="CG458" s="24"/>
      <c r="CH458" s="24"/>
      <c r="CI458" s="24"/>
      <c r="CK458" s="24"/>
      <c r="CL458" s="24"/>
      <c r="CM458" s="24"/>
      <c r="CN458" s="24"/>
      <c r="CO458" s="24"/>
      <c r="CP458" s="24"/>
      <c r="CQ458" s="24"/>
      <c r="CR458" s="24"/>
      <c r="CS458" s="24"/>
      <c r="CT458" s="24"/>
      <c r="CU458" s="24"/>
      <c r="CV458" s="24"/>
      <c r="CW458" s="24"/>
      <c r="CX458" s="24"/>
      <c r="CY458" s="24"/>
      <c r="CZ458" s="24"/>
    </row>
    <row r="459" spans="1:104" s="129" customFormat="1" ht="12.95" customHeight="1" x14ac:dyDescent="0.2">
      <c r="A459" s="63" t="s">
        <v>657</v>
      </c>
      <c r="B459" s="64" t="s">
        <v>646</v>
      </c>
      <c r="C459" s="63">
        <v>53464.361299999997</v>
      </c>
      <c r="D459" s="63">
        <v>1E-4</v>
      </c>
      <c r="E459" s="129">
        <f>(C459-C$7)/C$8</f>
        <v>56634.409947675522</v>
      </c>
      <c r="F459" s="129">
        <f>ROUND(2*E459,0)/2</f>
        <v>56634.5</v>
      </c>
      <c r="G459" s="130">
        <f>C459-(C$7+F459*C$8)</f>
        <v>-2.1373550000134856E-2</v>
      </c>
      <c r="K459" s="129">
        <f>G459</f>
        <v>-2.1373550000134856E-2</v>
      </c>
      <c r="O459" s="129">
        <f ca="1">+C$11+C$12*F459</f>
        <v>-2.7313065737517184E-2</v>
      </c>
      <c r="P459" s="199">
        <f>+D$11+D$12*F459+D$13*F459^2</f>
        <v>-1.7433677109093028E-2</v>
      </c>
      <c r="Q459" s="201">
        <f>+C459-15018.5</f>
        <v>38445.861299999997</v>
      </c>
      <c r="S459" s="131">
        <v>1</v>
      </c>
      <c r="T459" s="129" t="s">
        <v>567</v>
      </c>
      <c r="U459" s="202">
        <f>+$C459-15018.5</f>
        <v>38445.861299999997</v>
      </c>
      <c r="Z459" s="24">
        <f>$F459</f>
        <v>56634.5</v>
      </c>
      <c r="AA459" s="136">
        <f>AB$3+AB$4*Z459+AB$5*Z459^2+AH459</f>
        <v>-2.2018139180551666E-2</v>
      </c>
      <c r="AB459" s="136">
        <f>+$G459-AH459</f>
        <v>-1.6789087928676217E-2</v>
      </c>
      <c r="AC459" s="136">
        <f>IF(S459&gt;0,G459-AA459,-9999)</f>
        <v>6.4458918041681093E-4</v>
      </c>
      <c r="AD459" s="136"/>
      <c r="AE459" s="136">
        <f>+(G459-AA459)^2*$S459</f>
        <v>4.1549521151041605E-7</v>
      </c>
      <c r="AF459" s="24"/>
      <c r="AG459" s="203"/>
      <c r="AH459" s="24">
        <f>$AB$6*($AB$11/AI459*AJ459+$AB$12)</f>
        <v>-4.5844620714586394E-3</v>
      </c>
      <c r="AI459" s="24">
        <f>1+$AB$7*COS(AL459)</f>
        <v>1.296102681728311</v>
      </c>
      <c r="AJ459" s="24">
        <f>SIN(AL459+RADIANS($AB$9))</f>
        <v>-0.41534525583889809</v>
      </c>
      <c r="AK459" s="24">
        <f>$AB$7*SIN(AL459)</f>
        <v>4.8199604493216704E-2</v>
      </c>
      <c r="AL459" s="24">
        <f>2*ATAN(AM459)</f>
        <v>0.16136472168027313</v>
      </c>
      <c r="AM459" s="24">
        <f>SQRT((1+$AB$7)/(1-$AB$7))*TAN(AN459/2)</f>
        <v>8.0857889035944486E-2</v>
      </c>
      <c r="AN459" s="136">
        <f>$AU459+$AB$7*SIN(AO459)</f>
        <v>6.4017132850999312</v>
      </c>
      <c r="AO459" s="136">
        <f>$AU459+$AB$7*SIN(AP459)</f>
        <v>6.4016958293917154</v>
      </c>
      <c r="AP459" s="136">
        <f>$AU459+$AB$7*SIN(AQ459)</f>
        <v>6.4016372328955962</v>
      </c>
      <c r="AQ459" s="136">
        <f>$AU459+$AB$7*SIN(AR459)</f>
        <v>6.4014405352207593</v>
      </c>
      <c r="AR459" s="136">
        <f>$AU459+$AB$7*SIN(AS459)</f>
        <v>6.4007802908219089</v>
      </c>
      <c r="AS459" s="136">
        <f>$AU459+$AB$7*SIN(AT459)</f>
        <v>6.3985644591279902</v>
      </c>
      <c r="AT459" s="136">
        <f>$AU459+$AB$7*SIN(AU459)</f>
        <v>6.3911320486791183</v>
      </c>
      <c r="AU459" s="136">
        <f>RADIANS($AB$9)+$AB$18*(F459-AB$15)</f>
        <v>6.3662432925104468</v>
      </c>
      <c r="AV459" s="136"/>
      <c r="AW459" s="24">
        <f t="shared" si="244"/>
        <v>56634.5</v>
      </c>
      <c r="AX459" s="136">
        <f t="shared" si="245"/>
        <v>-2.2016589177856642E-2</v>
      </c>
      <c r="AY459" s="136">
        <f t="shared" si="246"/>
        <v>6.430391777217867E-4</v>
      </c>
      <c r="AZ459" s="136">
        <f t="shared" si="255"/>
        <v>6.430391777217867E-4</v>
      </c>
      <c r="BA459" s="136"/>
      <c r="BB459" s="136">
        <f t="shared" si="247"/>
        <v>4.8473019902651424E-4</v>
      </c>
      <c r="BC459" s="24"/>
      <c r="BD459" s="203"/>
      <c r="BE459" s="24">
        <f t="shared" si="248"/>
        <v>-4.5829120687636135E-3</v>
      </c>
      <c r="BF459" s="24">
        <f t="shared" si="249"/>
        <v>1.2960907737905099</v>
      </c>
      <c r="BG459" s="24">
        <f t="shared" si="250"/>
        <v>-0.41512067675808767</v>
      </c>
      <c r="BH459" s="24">
        <f t="shared" si="251"/>
        <v>4.8272701148134568E-2</v>
      </c>
      <c r="BI459" s="24">
        <f t="shared" si="252"/>
        <v>0.16161158916543503</v>
      </c>
      <c r="BJ459" s="24">
        <f t="shared" si="253"/>
        <v>8.0982131028754234E-2</v>
      </c>
      <c r="BK459" s="136">
        <f t="shared" si="260"/>
        <v>6.4018949818563042</v>
      </c>
      <c r="BL459" s="136">
        <f t="shared" si="260"/>
        <v>6.4023057856065497</v>
      </c>
      <c r="BM459" s="136">
        <f t="shared" si="260"/>
        <v>6.403685018786561</v>
      </c>
      <c r="BN459" s="136">
        <f t="shared" si="260"/>
        <v>6.4083173594512459</v>
      </c>
      <c r="BO459" s="136">
        <f t="shared" si="260"/>
        <v>6.4238960717683353</v>
      </c>
      <c r="BP459" s="136">
        <f t="shared" si="260"/>
        <v>6.4765642338604419</v>
      </c>
      <c r="BQ459" s="136">
        <f t="shared" si="260"/>
        <v>6.6597590678111169</v>
      </c>
      <c r="BR459" s="136">
        <f t="shared" si="254"/>
        <v>8.062271795398896</v>
      </c>
      <c r="BS459" s="136"/>
      <c r="BT459" s="24"/>
      <c r="BU459" s="24"/>
      <c r="BV459" s="24"/>
      <c r="BW459" s="24"/>
      <c r="BX459" s="24"/>
      <c r="BY459" s="24"/>
      <c r="BZ459" s="24"/>
      <c r="CA459" s="24"/>
      <c r="CB459" s="24"/>
      <c r="CC459" s="24"/>
      <c r="CD459" s="24"/>
      <c r="CE459" s="24"/>
      <c r="CF459" s="24"/>
      <c r="CG459" s="24"/>
      <c r="CH459" s="24"/>
      <c r="CI459" s="24"/>
      <c r="CK459" s="24"/>
      <c r="CL459" s="24"/>
      <c r="CM459" s="24"/>
      <c r="CN459" s="24"/>
      <c r="CO459" s="24"/>
      <c r="CP459" s="24"/>
      <c r="CQ459" s="24"/>
      <c r="CR459" s="24"/>
      <c r="CS459" s="24"/>
      <c r="CT459" s="24"/>
      <c r="CU459" s="24"/>
      <c r="CV459" s="24"/>
      <c r="CW459" s="24"/>
      <c r="CX459" s="24"/>
      <c r="CY459" s="24"/>
      <c r="CZ459" s="24"/>
    </row>
    <row r="460" spans="1:104" s="129" customFormat="1" ht="12.95" customHeight="1" x14ac:dyDescent="0.2">
      <c r="A460" s="204" t="s">
        <v>1515</v>
      </c>
      <c r="B460" s="205" t="str">
        <f>IF(INT(F460)=F460,"I","II")</f>
        <v>I</v>
      </c>
      <c r="C460" s="204">
        <v>53466.62</v>
      </c>
      <c r="D460" s="204" t="s">
        <v>466</v>
      </c>
      <c r="E460" s="129">
        <f>(C460-C$7)/C$8</f>
        <v>56643.926438164744</v>
      </c>
      <c r="F460" s="129">
        <f>ROUND(2*E460,0)/2</f>
        <v>56644</v>
      </c>
      <c r="G460" s="130">
        <f>C460-(C$7+F460*C$8)</f>
        <v>-1.745959999243496E-2</v>
      </c>
      <c r="K460" s="130">
        <f>G460</f>
        <v>-1.745959999243496E-2</v>
      </c>
      <c r="O460" s="199"/>
      <c r="P460" s="199">
        <f>+D$11+D$12*F460+D$13*F460^2</f>
        <v>-1.7431688360093033E-2</v>
      </c>
      <c r="Q460" s="201">
        <f>+C460-15018.5</f>
        <v>38448.120000000003</v>
      </c>
      <c r="S460" s="131">
        <v>1</v>
      </c>
      <c r="T460" s="129" t="s">
        <v>567</v>
      </c>
      <c r="U460" s="202">
        <f>+$C460-15018.5</f>
        <v>38448.120000000003</v>
      </c>
      <c r="Z460" s="24">
        <f>$F460</f>
        <v>56644</v>
      </c>
      <c r="AA460" s="136">
        <f>AB$3+AB$4*Z460+AB$5*Z460^2+AH460</f>
        <v>-2.2001464289501921E-2</v>
      </c>
      <c r="AB460" s="136">
        <f>+$G460-AH460</f>
        <v>-1.288982406302607E-2</v>
      </c>
      <c r="AC460" s="136">
        <f>IF(S460&gt;0,G460-AA460,-9999)</f>
        <v>4.5418642970669609E-3</v>
      </c>
      <c r="AD460" s="136"/>
      <c r="AE460" s="136">
        <f>+(G460-AA460)^2*$S460</f>
        <v>2.0628531292971558E-5</v>
      </c>
      <c r="AF460" s="24"/>
      <c r="AG460" s="203"/>
      <c r="AH460" s="24">
        <f>$AB$6*($AB$11/AI460*AJ460+$AB$12)</f>
        <v>-4.56977592940889E-3</v>
      </c>
      <c r="AI460" s="24">
        <f>1+$AB$7*COS(AL460)</f>
        <v>1.2959891823144636</v>
      </c>
      <c r="AJ460" s="24">
        <f>SIN(AL460+RADIANS($AB$9))</f>
        <v>-0.41321733676282041</v>
      </c>
      <c r="AK460" s="24">
        <f>$AB$7*SIN(AL460)</f>
        <v>4.8891757514076865E-2</v>
      </c>
      <c r="AL460" s="24">
        <f>2*ATAN(AM460)</f>
        <v>0.16370271261582431</v>
      </c>
      <c r="AM460" s="24">
        <f>SQRT((1+$AB$7)/(1-$AB$7))*TAN(AN460/2)</f>
        <v>8.2034639159406703E-2</v>
      </c>
      <c r="AN460" s="136">
        <f>$AU460+$AB$7*SIN(AO460)</f>
        <v>6.4034341353570383</v>
      </c>
      <c r="AO460" s="136">
        <f>$AU460+$AB$7*SIN(AP460)</f>
        <v>6.4034164463707866</v>
      </c>
      <c r="AP460" s="136">
        <f>$AU460+$AB$7*SIN(AQ460)</f>
        <v>6.4033570545415577</v>
      </c>
      <c r="AQ460" s="136">
        <f>$AU460+$AB$7*SIN(AR460)</f>
        <v>6.4031576460376671</v>
      </c>
      <c r="AR460" s="136">
        <f>$AU460+$AB$7*SIN(AS460)</f>
        <v>6.4024881655352139</v>
      </c>
      <c r="AS460" s="136">
        <f>$AU460+$AB$7*SIN(AT460)</f>
        <v>6.4002408885430677</v>
      </c>
      <c r="AT460" s="136">
        <f>$AU460+$AB$7*SIN(AU460)</f>
        <v>6.3927016208398442</v>
      </c>
      <c r="AU460" s="136">
        <f>RADIANS($AB$9)+$AB$18*(F460-AB$15)</f>
        <v>6.3674516310347924</v>
      </c>
      <c r="AV460" s="136"/>
      <c r="AW460" s="24">
        <f t="shared" si="244"/>
        <v>56644</v>
      </c>
      <c r="AX460" s="136">
        <f t="shared" si="245"/>
        <v>-2.1999918046896074E-2</v>
      </c>
      <c r="AY460" s="136">
        <f t="shared" si="246"/>
        <v>4.5403180544611142E-3</v>
      </c>
      <c r="AZ460" s="136">
        <f t="shared" si="255"/>
        <v>4.5403180544611142E-3</v>
      </c>
      <c r="BA460" s="136"/>
      <c r="BB460" s="136">
        <f t="shared" si="247"/>
        <v>4.8399639407014359E-4</v>
      </c>
      <c r="BC460" s="24"/>
      <c r="BD460" s="203"/>
      <c r="BE460" s="24">
        <f t="shared" si="248"/>
        <v>-4.5682296868030416E-3</v>
      </c>
      <c r="BF460" s="24">
        <f t="shared" si="249"/>
        <v>1.2959771450085851</v>
      </c>
      <c r="BG460" s="24">
        <f t="shared" si="250"/>
        <v>-0.41299329049939687</v>
      </c>
      <c r="BH460" s="24">
        <f t="shared" si="251"/>
        <v>4.8964575282207663E-2</v>
      </c>
      <c r="BI460" s="24">
        <f t="shared" si="252"/>
        <v>0.16394873258149639</v>
      </c>
      <c r="BJ460" s="24">
        <f t="shared" si="253"/>
        <v>8.2158478210607108E-2</v>
      </c>
      <c r="BK460" s="136">
        <f t="shared" si="260"/>
        <v>6.4036152241982345</v>
      </c>
      <c r="BL460" s="136">
        <f t="shared" si="260"/>
        <v>6.4040244875368773</v>
      </c>
      <c r="BM460" s="136">
        <f t="shared" si="260"/>
        <v>6.4053988349200521</v>
      </c>
      <c r="BN460" s="136">
        <f t="shared" si="260"/>
        <v>6.4100157449722852</v>
      </c>
      <c r="BO460" s="136">
        <f t="shared" si="260"/>
        <v>6.425546060970138</v>
      </c>
      <c r="BP460" s="136">
        <f t="shared" si="260"/>
        <v>6.4780645854553009</v>
      </c>
      <c r="BQ460" s="136">
        <f t="shared" si="260"/>
        <v>6.6608060052868812</v>
      </c>
      <c r="BR460" s="136">
        <f t="shared" si="254"/>
        <v>8.0648577029747806</v>
      </c>
      <c r="BS460" s="136"/>
      <c r="BT460" s="24"/>
      <c r="BU460" s="24"/>
      <c r="BV460" s="24"/>
      <c r="BW460" s="24"/>
      <c r="BX460" s="24"/>
      <c r="BY460" s="24"/>
      <c r="BZ460" s="24"/>
      <c r="CA460" s="24"/>
      <c r="CB460" s="24"/>
      <c r="CC460" s="24"/>
      <c r="CD460" s="24"/>
      <c r="CE460" s="24"/>
      <c r="CF460" s="24"/>
      <c r="CG460" s="24"/>
      <c r="CH460" s="24"/>
      <c r="CI460" s="24"/>
      <c r="CK460" s="24"/>
      <c r="CL460" s="24"/>
      <c r="CM460" s="24"/>
      <c r="CN460" s="24"/>
      <c r="CO460" s="24"/>
      <c r="CP460" s="24"/>
      <c r="CQ460" s="24"/>
      <c r="CR460" s="24"/>
      <c r="CS460" s="24"/>
      <c r="CT460" s="24"/>
      <c r="CU460" s="24"/>
      <c r="CV460" s="24"/>
      <c r="CW460" s="24"/>
      <c r="CX460" s="24"/>
      <c r="CY460" s="24"/>
      <c r="CZ460" s="24"/>
    </row>
    <row r="461" spans="1:104" s="129" customFormat="1" ht="12.95" customHeight="1" x14ac:dyDescent="0.2">
      <c r="A461" s="52" t="s">
        <v>652</v>
      </c>
      <c r="B461" s="64" t="s">
        <v>646</v>
      </c>
      <c r="C461" s="63">
        <v>53476.466200000003</v>
      </c>
      <c r="D461" s="63">
        <v>1E-3</v>
      </c>
      <c r="E461" s="129">
        <f>(C461-C$7)/C$8</f>
        <v>56685.411039331229</v>
      </c>
      <c r="F461" s="129">
        <f>ROUND(2*E461,0)/2</f>
        <v>56685.5</v>
      </c>
      <c r="G461" s="130">
        <f>C461-(C$7+F461*C$8)</f>
        <v>-2.1114449999004137E-2</v>
      </c>
      <c r="K461" s="129">
        <f>G461</f>
        <v>-2.1114449999004137E-2</v>
      </c>
      <c r="O461" s="129">
        <f ca="1">+C$11+C$12*F461</f>
        <v>-2.7215078341378776E-2</v>
      </c>
      <c r="P461" s="199">
        <f>+D$11+D$12*F461+D$13*F461^2</f>
        <v>-1.7422975269093033E-2</v>
      </c>
      <c r="Q461" s="201">
        <f>+C461-15018.5</f>
        <v>38457.966200000003</v>
      </c>
      <c r="S461" s="131">
        <v>0.9</v>
      </c>
      <c r="T461" s="129" t="s">
        <v>567</v>
      </c>
      <c r="U461" s="202">
        <f>+$C461-15018.5</f>
        <v>38457.966200000003</v>
      </c>
      <c r="Z461" s="24">
        <f>$F461</f>
        <v>56685.5</v>
      </c>
      <c r="AA461" s="136">
        <f>AB$3+AB$4*Z461+AB$5*Z461^2+AH461</f>
        <v>-2.1928453289464363E-2</v>
      </c>
      <c r="AB461" s="136">
        <f>+$G461-AH461</f>
        <v>-1.6608971978632807E-2</v>
      </c>
      <c r="AC461" s="136">
        <f>IF(S461&gt;0,G461-AA461,-9999)</f>
        <v>8.1400329046022596E-4</v>
      </c>
      <c r="AD461" s="136"/>
      <c r="AE461" s="136">
        <f>+(G461-AA461)^2*$S461</f>
        <v>5.9634122119206751E-7</v>
      </c>
      <c r="AF461" s="24"/>
      <c r="AG461" s="203"/>
      <c r="AH461" s="24">
        <f>$AB$6*($AB$11/AI461*AJ461+$AB$12)</f>
        <v>-4.5054780203713299E-3</v>
      </c>
      <c r="AI461" s="24">
        <f>1+$AB$7*COS(AL461)</f>
        <v>1.2954746604570193</v>
      </c>
      <c r="AJ461" s="24">
        <f>SIN(AL461+RADIANS($AB$9))</f>
        <v>-0.40389984410206309</v>
      </c>
      <c r="AK461" s="24">
        <f>$AB$7*SIN(AL461)</f>
        <v>5.1910740967637758E-2</v>
      </c>
      <c r="AL461" s="24">
        <f>2*ATAN(AM461)</f>
        <v>0.17391113794077284</v>
      </c>
      <c r="AM461" s="24">
        <f>SQRT((1+$AB$7)/(1-$AB$7))*TAN(AN461/2)</f>
        <v>8.7175398744586241E-2</v>
      </c>
      <c r="AN461" s="136">
        <f>$AU461+$AB$7*SIN(AO461)</f>
        <v>6.4109497315752391</v>
      </c>
      <c r="AO461" s="136">
        <f>$AU461+$AB$7*SIN(AP461)</f>
        <v>6.4109310338929992</v>
      </c>
      <c r="AP461" s="136">
        <f>$AU461+$AB$7*SIN(AQ461)</f>
        <v>6.410868196513209</v>
      </c>
      <c r="AQ461" s="136">
        <f>$AU461+$AB$7*SIN(AR461)</f>
        <v>6.4106570223780786</v>
      </c>
      <c r="AR461" s="136">
        <f>$AU461+$AB$7*SIN(AS461)</f>
        <v>6.4099473828679931</v>
      </c>
      <c r="AS461" s="136">
        <f>$AU461+$AB$7*SIN(AT461)</f>
        <v>6.4075631448494006</v>
      </c>
      <c r="AT461" s="136">
        <f>$AU461+$AB$7*SIN(AU461)</f>
        <v>6.3995577336732339</v>
      </c>
      <c r="AU461" s="136">
        <f>RADIANS($AB$9)+$AB$18*(F461-AB$15)</f>
        <v>6.3727301624832471</v>
      </c>
      <c r="AV461" s="136"/>
      <c r="AW461" s="24">
        <f t="shared" si="244"/>
        <v>56685.5</v>
      </c>
      <c r="AX461" s="136">
        <f t="shared" si="245"/>
        <v>-2.1926923917030022E-2</v>
      </c>
      <c r="AY461" s="136">
        <f t="shared" si="246"/>
        <v>8.1247391802588553E-4</v>
      </c>
      <c r="AZ461" s="136">
        <f t="shared" si="255"/>
        <v>8.1247391802588553E-4</v>
      </c>
      <c r="BA461" s="136"/>
      <c r="BB461" s="136">
        <f t="shared" si="247"/>
        <v>4.3271099321690092E-4</v>
      </c>
      <c r="BC461" s="24"/>
      <c r="BD461" s="203"/>
      <c r="BE461" s="24">
        <f t="shared" si="248"/>
        <v>-4.5039486479369903E-3</v>
      </c>
      <c r="BF461" s="24">
        <f t="shared" si="249"/>
        <v>1.2954620752756056</v>
      </c>
      <c r="BG461" s="24">
        <f t="shared" si="250"/>
        <v>-0.40367820120620868</v>
      </c>
      <c r="BH461" s="24">
        <f t="shared" si="251"/>
        <v>5.1982324628976902E-2</v>
      </c>
      <c r="BI461" s="24">
        <f t="shared" si="252"/>
        <v>0.17415340976670785</v>
      </c>
      <c r="BJ461" s="24">
        <f t="shared" si="253"/>
        <v>8.7297456525534778E-2</v>
      </c>
      <c r="BK461" s="136">
        <f t="shared" ref="BK461:BQ470" si="261">$AU461+$AB$7*SIN(BL461)</f>
        <v>6.4111281323742357</v>
      </c>
      <c r="BL461" s="136">
        <f t="shared" si="261"/>
        <v>6.4115306117554676</v>
      </c>
      <c r="BM461" s="136">
        <f t="shared" si="261"/>
        <v>6.4128834543019</v>
      </c>
      <c r="BN461" s="136">
        <f t="shared" si="261"/>
        <v>6.4174324906742717</v>
      </c>
      <c r="BO461" s="136">
        <f t="shared" si="261"/>
        <v>6.4327500621512943</v>
      </c>
      <c r="BP461" s="136">
        <f t="shared" si="261"/>
        <v>6.4846109284832636</v>
      </c>
      <c r="BQ461" s="136">
        <f t="shared" si="261"/>
        <v>6.6653564818100168</v>
      </c>
      <c r="BR461" s="136">
        <f t="shared" si="254"/>
        <v>8.0761540360694362</v>
      </c>
      <c r="BS461" s="136"/>
      <c r="BT461" s="24"/>
      <c r="BU461" s="24"/>
      <c r="BV461" s="24"/>
      <c r="BW461" s="24"/>
      <c r="BX461" s="24"/>
      <c r="BY461" s="24"/>
      <c r="BZ461" s="24"/>
      <c r="CA461" s="24"/>
      <c r="CB461" s="24"/>
      <c r="CC461" s="24"/>
      <c r="CD461" s="24"/>
      <c r="CE461" s="24"/>
      <c r="CF461" s="24"/>
      <c r="CG461" s="24"/>
      <c r="CH461" s="24"/>
      <c r="CI461" s="24"/>
      <c r="CK461" s="24"/>
      <c r="CL461" s="24"/>
      <c r="CM461" s="24"/>
      <c r="CN461" s="24"/>
      <c r="CO461" s="24"/>
      <c r="CP461" s="24"/>
      <c r="CQ461" s="24"/>
      <c r="CR461" s="24"/>
      <c r="CS461" s="24"/>
      <c r="CT461" s="24"/>
      <c r="CU461" s="24"/>
      <c r="CV461" s="24"/>
      <c r="CW461" s="24"/>
      <c r="CX461" s="24"/>
      <c r="CY461" s="24"/>
      <c r="CZ461" s="24"/>
    </row>
    <row r="462" spans="1:104" s="129" customFormat="1" ht="12.95" customHeight="1" x14ac:dyDescent="0.2">
      <c r="A462" s="52" t="s">
        <v>652</v>
      </c>
      <c r="B462" s="89"/>
      <c r="C462" s="63">
        <v>53476.586300000003</v>
      </c>
      <c r="D462" s="63">
        <v>6.8999999999999999E-3</v>
      </c>
      <c r="E462" s="129">
        <f>(C462-C$7)/C$8</f>
        <v>56685.917051863988</v>
      </c>
      <c r="F462" s="129">
        <f>ROUND(2*E462,0)/2</f>
        <v>56686</v>
      </c>
      <c r="G462" s="130">
        <f>C462-(C$7+F462*C$8)</f>
        <v>-1.9687399995746091E-2</v>
      </c>
      <c r="K462" s="129">
        <f>G462</f>
        <v>-1.9687399995746091E-2</v>
      </c>
      <c r="O462" s="199">
        <f ca="1">+C$11+C$12*F462</f>
        <v>-2.7214117680632324E-2</v>
      </c>
      <c r="P462" s="199">
        <f>+D$11+D$12*F462+D$13*F462^2</f>
        <v>-1.7422870040093019E-2</v>
      </c>
      <c r="Q462" s="201">
        <f>+C462-15018.5</f>
        <v>38458.086300000003</v>
      </c>
      <c r="S462" s="131">
        <v>0.1</v>
      </c>
      <c r="T462" s="129" t="s">
        <v>567</v>
      </c>
      <c r="U462" s="202">
        <f>+$C462-15018.5</f>
        <v>38458.086300000003</v>
      </c>
      <c r="Z462" s="24">
        <f>$F462</f>
        <v>56686</v>
      </c>
      <c r="AA462" s="136">
        <f>AB$3+AB$4*Z462+AB$5*Z462^2+AH462</f>
        <v>-2.1927571985134151E-2</v>
      </c>
      <c r="AB462" s="136">
        <f>+$G462-AH462</f>
        <v>-1.5182698050704959E-2</v>
      </c>
      <c r="AC462" s="136">
        <f>IF(S462&gt;0,G462-AA462,-9999)</f>
        <v>2.2401719893880602E-3</v>
      </c>
      <c r="AD462" s="136"/>
      <c r="AE462" s="136">
        <f>+(G462-AA462)^2*$S462</f>
        <v>5.0183705420388597E-7</v>
      </c>
      <c r="AF462" s="24"/>
      <c r="AG462" s="203"/>
      <c r="AH462" s="24">
        <f>$AB$6*($AB$11/AI462*AJ462+$AB$12)</f>
        <v>-4.504701945041132E-3</v>
      </c>
      <c r="AI462" s="24">
        <f>1+$AB$7*COS(AL462)</f>
        <v>1.2954682761501168</v>
      </c>
      <c r="AJ462" s="24">
        <f>SIN(AL462+RADIANS($AB$9))</f>
        <v>-0.40378737219355776</v>
      </c>
      <c r="AK462" s="24">
        <f>$AB$7*SIN(AL462)</f>
        <v>5.1947067182645142E-2</v>
      </c>
      <c r="AL462" s="24">
        <f>2*ATAN(AM462)</f>
        <v>0.17403408116493657</v>
      </c>
      <c r="AM462" s="24">
        <f>SQRT((1+$AB$7)/(1-$AB$7))*TAN(AN462/2)</f>
        <v>8.7237337845264731E-2</v>
      </c>
      <c r="AN462" s="136">
        <f>$AU462+$AB$7*SIN(AO462)</f>
        <v>6.4110402626011354</v>
      </c>
      <c r="AO462" s="136">
        <f>$AU462+$AB$7*SIN(AP462)</f>
        <v>6.4110215528709791</v>
      </c>
      <c r="AP462" s="136">
        <f>$AU462+$AB$7*SIN(AQ462)</f>
        <v>6.4109586742707254</v>
      </c>
      <c r="AQ462" s="136">
        <f>$AU462+$AB$7*SIN(AR462)</f>
        <v>6.4107473591567796</v>
      </c>
      <c r="AR462" s="136">
        <f>$AU462+$AB$7*SIN(AS462)</f>
        <v>6.4100372377150414</v>
      </c>
      <c r="AS462" s="136">
        <f>$AU462+$AB$7*SIN(AT462)</f>
        <v>6.4076513536836179</v>
      </c>
      <c r="AT462" s="136">
        <f>$AU462+$AB$7*SIN(AU462)</f>
        <v>6.399640332973326</v>
      </c>
      <c r="AU462" s="136">
        <f>RADIANS($AB$9)+$AB$18*(F462-AB$15)</f>
        <v>6.3727937592476867</v>
      </c>
      <c r="AV462" s="136"/>
      <c r="AW462" s="24">
        <f t="shared" si="244"/>
        <v>56686</v>
      </c>
      <c r="AX462" s="136">
        <f t="shared" si="245"/>
        <v>-2.1926042820309452E-2</v>
      </c>
      <c r="AY462" s="136">
        <f t="shared" si="246"/>
        <v>2.2386428245633611E-3</v>
      </c>
      <c r="AZ462" s="136">
        <f t="shared" si="255"/>
        <v>2.2386428245633611E-3</v>
      </c>
      <c r="BA462" s="136"/>
      <c r="BB462" s="136">
        <f t="shared" si="247"/>
        <v>4.8075135375804367E-5</v>
      </c>
      <c r="BC462" s="24"/>
      <c r="BD462" s="203"/>
      <c r="BE462" s="24">
        <f t="shared" si="248"/>
        <v>-4.503172780216432E-3</v>
      </c>
      <c r="BF462" s="24">
        <f t="shared" si="249"/>
        <v>1.2954556845402474</v>
      </c>
      <c r="BG462" s="24">
        <f t="shared" si="250"/>
        <v>-0.40356575899619612</v>
      </c>
      <c r="BH462" s="24">
        <f t="shared" si="251"/>
        <v>5.2018635822691638E-2</v>
      </c>
      <c r="BI462" s="24">
        <f t="shared" si="252"/>
        <v>0.17427630738846947</v>
      </c>
      <c r="BJ462" s="24">
        <f t="shared" si="253"/>
        <v>8.7359373960558193E-2</v>
      </c>
      <c r="BK462" s="136">
        <f t="shared" si="261"/>
        <v>6.4112186306995351</v>
      </c>
      <c r="BL462" s="136">
        <f t="shared" si="261"/>
        <v>6.4116210278166799</v>
      </c>
      <c r="BM462" s="136">
        <f t="shared" si="261"/>
        <v>6.4129736097006358</v>
      </c>
      <c r="BN462" s="136">
        <f t="shared" si="261"/>
        <v>6.4175218237754343</v>
      </c>
      <c r="BO462" s="136">
        <f t="shared" si="261"/>
        <v>6.4328368190530041</v>
      </c>
      <c r="BP462" s="136">
        <f t="shared" si="261"/>
        <v>6.4846897225933349</v>
      </c>
      <c r="BQ462" s="136">
        <f t="shared" si="261"/>
        <v>6.6654110789822028</v>
      </c>
      <c r="BR462" s="136">
        <f t="shared" si="254"/>
        <v>8.0762901364681667</v>
      </c>
      <c r="BS462" s="136"/>
      <c r="BT462" s="24"/>
      <c r="BU462" s="24"/>
      <c r="BV462" s="24"/>
      <c r="BW462" s="24"/>
      <c r="BX462" s="24"/>
      <c r="BY462" s="24"/>
      <c r="BZ462" s="24"/>
      <c r="CA462" s="24"/>
      <c r="CB462" s="24"/>
      <c r="CC462" s="24"/>
      <c r="CD462" s="24"/>
      <c r="CE462" s="24"/>
      <c r="CF462" s="24"/>
      <c r="CG462" s="24"/>
      <c r="CH462" s="24"/>
      <c r="CI462" s="24"/>
      <c r="CK462" s="24"/>
      <c r="CL462" s="24"/>
      <c r="CM462" s="24"/>
      <c r="CN462" s="24"/>
      <c r="CO462" s="24"/>
      <c r="CP462" s="24"/>
      <c r="CQ462" s="24"/>
      <c r="CR462" s="24"/>
      <c r="CS462" s="24"/>
      <c r="CT462" s="24"/>
      <c r="CU462" s="24"/>
      <c r="CV462" s="24"/>
      <c r="CW462" s="24"/>
      <c r="CX462" s="24"/>
      <c r="CY462" s="24"/>
      <c r="CZ462" s="24"/>
    </row>
    <row r="463" spans="1:104" s="129" customFormat="1" ht="12.95" customHeight="1" x14ac:dyDescent="0.2">
      <c r="A463" s="52" t="s">
        <v>649</v>
      </c>
      <c r="B463" s="89" t="s">
        <v>646</v>
      </c>
      <c r="C463" s="90">
        <v>53486.673799999997</v>
      </c>
      <c r="D463" s="90">
        <v>2.9999999999999997E-4</v>
      </c>
      <c r="E463" s="129">
        <f>(C463-C$7)/C$8</f>
        <v>56728.418312682035</v>
      </c>
      <c r="F463" s="129">
        <f>ROUND(2*E463,0)/2</f>
        <v>56728.5</v>
      </c>
      <c r="G463" s="130">
        <f>C463-(C$7+F463*C$8)</f>
        <v>-1.9388150001759641E-2</v>
      </c>
      <c r="K463" s="129">
        <f>G463</f>
        <v>-1.9388150001759641E-2</v>
      </c>
      <c r="O463" s="129">
        <f ca="1">+C$11+C$12*F463</f>
        <v>-2.713246151718364E-2</v>
      </c>
      <c r="P463" s="199">
        <f>+D$11+D$12*F463+D$13*F463^2</f>
        <v>-1.7413903645093029E-2</v>
      </c>
      <c r="Q463" s="201">
        <f>+C463-15018.5</f>
        <v>38468.173799999997</v>
      </c>
      <c r="S463" s="131">
        <v>1</v>
      </c>
      <c r="T463" s="129" t="s">
        <v>567</v>
      </c>
      <c r="U463" s="202">
        <f>+$C463-15018.5</f>
        <v>38468.173799999997</v>
      </c>
      <c r="Z463" s="24">
        <f>$F463</f>
        <v>56728.5</v>
      </c>
      <c r="AA463" s="136">
        <f>AB$3+AB$4*Z463+AB$5*Z463^2+AH463</f>
        <v>-2.185251916700038E-2</v>
      </c>
      <c r="AB463" s="136">
        <f>+$G463-AH463</f>
        <v>-1.494953447985229E-2</v>
      </c>
      <c r="AC463" s="136">
        <f>IF(S463&gt;0,G463-AA463,-9999)</f>
        <v>2.4643691652407387E-3</v>
      </c>
      <c r="AD463" s="136"/>
      <c r="AE463" s="136">
        <f>+(G463-AA463)^2*$S463</f>
        <v>6.0731153825893355E-6</v>
      </c>
      <c r="AF463" s="24"/>
      <c r="AG463" s="203"/>
      <c r="AH463" s="24">
        <f>$AB$6*($AB$11/AI463*AJ463+$AB$12)</f>
        <v>-4.4386155219073497E-3</v>
      </c>
      <c r="AI463" s="24">
        <f>1+$AB$7*COS(AL463)</f>
        <v>1.2949095449424732</v>
      </c>
      <c r="AJ463" s="24">
        <f>SIN(AL463+RADIANS($AB$9))</f>
        <v>-0.39420927056538363</v>
      </c>
      <c r="AK463" s="24">
        <f>$AB$7*SIN(AL463)</f>
        <v>5.5030539719535254E-2</v>
      </c>
      <c r="AL463" s="24">
        <f>2*ATAN(AM463)</f>
        <v>0.18447974626179095</v>
      </c>
      <c r="AM463" s="24">
        <f>SQRT((1+$AB$7)/(1-$AB$7))*TAN(AN463/2)</f>
        <v>9.2502364750016941E-2</v>
      </c>
      <c r="AN463" s="136">
        <f>$AU463+$AB$7*SIN(AO463)</f>
        <v>6.4187337417872508</v>
      </c>
      <c r="AO463" s="136">
        <f>$AU463+$AB$7*SIN(AP463)</f>
        <v>6.4187140174416335</v>
      </c>
      <c r="AP463" s="136">
        <f>$AU463+$AB$7*SIN(AQ463)</f>
        <v>6.4186476614379888</v>
      </c>
      <c r="AQ463" s="136">
        <f>$AU463+$AB$7*SIN(AR463)</f>
        <v>6.4184244331268738</v>
      </c>
      <c r="AR463" s="136">
        <f>$AU463+$AB$7*SIN(AS463)</f>
        <v>6.4176735202024267</v>
      </c>
      <c r="AS463" s="136">
        <f>$AU463+$AB$7*SIN(AT463)</f>
        <v>6.415148097679797</v>
      </c>
      <c r="AT463" s="136">
        <f>$AU463+$AB$7*SIN(AU463)</f>
        <v>6.4066608687484115</v>
      </c>
      <c r="AU463" s="136">
        <f>RADIANS($AB$9)+$AB$18*(F463-AB$15)</f>
        <v>6.3781994842250196</v>
      </c>
      <c r="AV463" s="136"/>
      <c r="AW463" s="24">
        <f t="shared" si="244"/>
        <v>56728.5</v>
      </c>
      <c r="AX463" s="136">
        <f t="shared" si="245"/>
        <v>-2.1851008019771911E-2</v>
      </c>
      <c r="AY463" s="136">
        <f t="shared" si="246"/>
        <v>2.4628580180122706E-3</v>
      </c>
      <c r="AZ463" s="136">
        <f t="shared" si="255"/>
        <v>2.4628580180122706E-3</v>
      </c>
      <c r="BA463" s="136"/>
      <c r="BB463" s="136">
        <f t="shared" si="247"/>
        <v>4.7746655148013636E-4</v>
      </c>
      <c r="BC463" s="24"/>
      <c r="BD463" s="203"/>
      <c r="BE463" s="24">
        <f t="shared" si="248"/>
        <v>-4.4371043746788815E-3</v>
      </c>
      <c r="BF463" s="24">
        <f t="shared" si="249"/>
        <v>1.2948964220815231</v>
      </c>
      <c r="BG463" s="24">
        <f t="shared" si="250"/>
        <v>-0.39399024489859502</v>
      </c>
      <c r="BH463" s="24">
        <f t="shared" si="251"/>
        <v>5.5100818900594845E-2</v>
      </c>
      <c r="BI463" s="24">
        <f t="shared" si="252"/>
        <v>0.1847180591465574</v>
      </c>
      <c r="BJ463" s="24">
        <f t="shared" si="253"/>
        <v>9.2622542102033287E-2</v>
      </c>
      <c r="BK463" s="136">
        <f t="shared" si="261"/>
        <v>6.4189093039765677</v>
      </c>
      <c r="BL463" s="136">
        <f t="shared" si="261"/>
        <v>6.419304664555912</v>
      </c>
      <c r="BM463" s="136">
        <f t="shared" si="261"/>
        <v>6.4206349587620641</v>
      </c>
      <c r="BN463" s="136">
        <f t="shared" si="261"/>
        <v>6.4251128942694544</v>
      </c>
      <c r="BO463" s="136">
        <f t="shared" si="261"/>
        <v>6.4402078051322968</v>
      </c>
      <c r="BP463" s="136">
        <f t="shared" si="261"/>
        <v>6.4913804989245456</v>
      </c>
      <c r="BQ463" s="136">
        <f t="shared" si="261"/>
        <v>6.6700320449105259</v>
      </c>
      <c r="BR463" s="136">
        <f t="shared" si="254"/>
        <v>8.0878586703602835</v>
      </c>
      <c r="BS463" s="136"/>
      <c r="BT463" s="24"/>
      <c r="BU463" s="24"/>
      <c r="BV463" s="24"/>
      <c r="BW463" s="24"/>
      <c r="BX463" s="24"/>
      <c r="BY463" s="24"/>
      <c r="BZ463" s="24"/>
      <c r="CA463" s="24"/>
      <c r="CB463" s="24"/>
      <c r="CC463" s="24"/>
      <c r="CD463" s="24"/>
      <c r="CE463" s="24"/>
      <c r="CF463" s="24"/>
      <c r="CG463" s="24"/>
      <c r="CH463" s="24"/>
      <c r="CI463" s="24"/>
      <c r="CK463" s="24"/>
      <c r="CL463" s="24"/>
      <c r="CM463" s="24"/>
      <c r="CN463" s="24"/>
      <c r="CO463" s="24"/>
      <c r="CP463" s="24"/>
      <c r="CQ463" s="24"/>
      <c r="CR463" s="24"/>
      <c r="CS463" s="24"/>
      <c r="CT463" s="24"/>
      <c r="CU463" s="24"/>
      <c r="CV463" s="24"/>
      <c r="CW463" s="24"/>
      <c r="CX463" s="24"/>
      <c r="CY463" s="24"/>
      <c r="CZ463" s="24"/>
    </row>
    <row r="464" spans="1:104" s="129" customFormat="1" ht="12.95" customHeight="1" x14ac:dyDescent="0.2">
      <c r="A464" s="204" t="s">
        <v>1515</v>
      </c>
      <c r="B464" s="205" t="str">
        <f>IF(INT(F464)=F464,"I","II")</f>
        <v>I</v>
      </c>
      <c r="C464" s="204">
        <v>53489.4035</v>
      </c>
      <c r="D464" s="204" t="s">
        <v>466</v>
      </c>
      <c r="E464" s="129">
        <f>(C464-C$7)/C$8</f>
        <v>56739.919248657774</v>
      </c>
      <c r="F464" s="129">
        <f>ROUND(2*E464,0)/2</f>
        <v>56740</v>
      </c>
      <c r="G464" s="130">
        <f>C464-(C$7+F464*C$8)</f>
        <v>-1.9165999998222105E-2</v>
      </c>
      <c r="K464" s="130">
        <f>G464</f>
        <v>-1.9165999998222105E-2</v>
      </c>
      <c r="O464" s="199"/>
      <c r="P464" s="199">
        <f>+D$11+D$12*F464+D$13*F464^2</f>
        <v>-1.7411469992093032E-2</v>
      </c>
      <c r="Q464" s="201">
        <f>+C464-15018.5</f>
        <v>38470.9035</v>
      </c>
      <c r="S464" s="131">
        <v>1</v>
      </c>
      <c r="T464" s="129" t="s">
        <v>567</v>
      </c>
      <c r="U464" s="202">
        <f>+$C464-15018.5</f>
        <v>38470.9035</v>
      </c>
      <c r="Z464" s="24">
        <f>$F464</f>
        <v>56740</v>
      </c>
      <c r="AA464" s="136">
        <f>AB$3+AB$4*Z464+AB$5*Z464^2+AH464</f>
        <v>-2.183216295286456E-2</v>
      </c>
      <c r="AB464" s="136">
        <f>+$G464-AH464</f>
        <v>-1.4745307037450577E-2</v>
      </c>
      <c r="AC464" s="136">
        <f>IF(S464&gt;0,G464-AA464,-9999)</f>
        <v>2.6661629546424551E-3</v>
      </c>
      <c r="AD464" s="136"/>
      <c r="AE464" s="136">
        <f>+(G464-AA464)^2*$S464</f>
        <v>7.1084249007077855E-6</v>
      </c>
      <c r="AF464" s="24"/>
      <c r="AG464" s="203"/>
      <c r="AH464" s="24">
        <f>$AB$6*($AB$11/AI464*AJ464+$AB$12)</f>
        <v>-4.4206929607715278E-3</v>
      </c>
      <c r="AI464" s="24">
        <f>1+$AB$7*COS(AL464)</f>
        <v>1.2947529124210349</v>
      </c>
      <c r="AJ464" s="24">
        <f>SIN(AL464+RADIANS($AB$9))</f>
        <v>-0.39161155525850883</v>
      </c>
      <c r="AK464" s="24">
        <f>$AB$7*SIN(AL464)</f>
        <v>5.5863410380299329E-2</v>
      </c>
      <c r="AL464" s="24">
        <f>2*ATAN(AM464)</f>
        <v>0.18730465090511161</v>
      </c>
      <c r="AM464" s="24">
        <f>SQRT((1+$AB$7)/(1-$AB$7))*TAN(AN464/2)</f>
        <v>9.3927090079977182E-2</v>
      </c>
      <c r="AN464" s="136">
        <f>$AU464+$AB$7*SIN(AO464)</f>
        <v>6.4208149295243659</v>
      </c>
      <c r="AO464" s="136">
        <f>$AU464+$AB$7*SIN(AP464)</f>
        <v>6.4207949339174233</v>
      </c>
      <c r="AP464" s="136">
        <f>$AU464+$AB$7*SIN(AQ464)</f>
        <v>6.4207276461148073</v>
      </c>
      <c r="AQ464" s="136">
        <f>$AU464+$AB$7*SIN(AR464)</f>
        <v>6.4205012185602532</v>
      </c>
      <c r="AR464" s="136">
        <f>$AU464+$AB$7*SIN(AS464)</f>
        <v>6.4197393280064183</v>
      </c>
      <c r="AS464" s="136">
        <f>$AU464+$AB$7*SIN(AT464)</f>
        <v>6.4171762776910288</v>
      </c>
      <c r="AT464" s="136">
        <f>$AU464+$AB$7*SIN(AU464)</f>
        <v>6.4085604021357474</v>
      </c>
      <c r="AU464" s="136">
        <f>RADIANS($AB$9)+$AB$18*(F464-AB$15)</f>
        <v>6.3796622098071207</v>
      </c>
      <c r="AV464" s="136"/>
      <c r="AW464" s="24">
        <f t="shared" si="244"/>
        <v>56740</v>
      </c>
      <c r="AX464" s="136">
        <f t="shared" si="245"/>
        <v>-2.1830656805149066E-2</v>
      </c>
      <c r="AY464" s="136">
        <f t="shared" si="246"/>
        <v>2.6646568069269606E-3</v>
      </c>
      <c r="AZ464" s="136">
        <f t="shared" si="255"/>
        <v>2.6646568069269606E-3</v>
      </c>
      <c r="BA464" s="136"/>
      <c r="BB464" s="136">
        <f t="shared" si="247"/>
        <v>4.7657757654420122E-4</v>
      </c>
      <c r="BC464" s="24"/>
      <c r="BD464" s="203"/>
      <c r="BE464" s="24">
        <f t="shared" si="248"/>
        <v>-4.4191868130560334E-3</v>
      </c>
      <c r="BF464" s="24">
        <f t="shared" si="249"/>
        <v>1.2947396509960438</v>
      </c>
      <c r="BG464" s="24">
        <f t="shared" si="250"/>
        <v>-0.39139325088675875</v>
      </c>
      <c r="BH464" s="24">
        <f t="shared" si="251"/>
        <v>5.5933336488451307E-2</v>
      </c>
      <c r="BI464" s="24">
        <f t="shared" si="252"/>
        <v>0.1875418926013212</v>
      </c>
      <c r="BJ464" s="24">
        <f t="shared" si="253"/>
        <v>9.4046758770457997E-2</v>
      </c>
      <c r="BK464" s="136">
        <f t="shared" si="261"/>
        <v>6.4209897237347704</v>
      </c>
      <c r="BL464" s="136">
        <f t="shared" si="261"/>
        <v>6.4213831657678329</v>
      </c>
      <c r="BM464" s="136">
        <f t="shared" si="261"/>
        <v>6.4227073856703001</v>
      </c>
      <c r="BN464" s="136">
        <f t="shared" si="261"/>
        <v>6.4271661770274937</v>
      </c>
      <c r="BO464" s="136">
        <f t="shared" si="261"/>
        <v>6.4422011647906201</v>
      </c>
      <c r="BP464" s="136">
        <f t="shared" si="261"/>
        <v>6.4931886643673371</v>
      </c>
      <c r="BQ464" s="136">
        <f t="shared" si="261"/>
        <v>6.6712757055988998</v>
      </c>
      <c r="BR464" s="136">
        <f t="shared" si="254"/>
        <v>8.0909889795310921</v>
      </c>
      <c r="BS464" s="136"/>
      <c r="BT464" s="24"/>
      <c r="BU464" s="24"/>
      <c r="BV464" s="24"/>
      <c r="BW464" s="24"/>
      <c r="BX464" s="24"/>
      <c r="BY464" s="24"/>
      <c r="BZ464" s="24"/>
      <c r="CA464" s="24"/>
      <c r="CB464" s="24"/>
      <c r="CC464" s="24"/>
      <c r="CD464" s="24"/>
      <c r="CE464" s="24"/>
      <c r="CF464" s="24"/>
      <c r="CG464" s="24"/>
      <c r="CH464" s="24"/>
      <c r="CI464" s="24"/>
      <c r="CK464" s="24"/>
      <c r="CL464" s="24"/>
      <c r="CM464" s="24"/>
      <c r="CN464" s="24"/>
      <c r="CO464" s="24"/>
      <c r="CP464" s="24"/>
      <c r="CQ464" s="24"/>
      <c r="CR464" s="24"/>
      <c r="CS464" s="24"/>
      <c r="CT464" s="24"/>
      <c r="CU464" s="24"/>
      <c r="CV464" s="24"/>
      <c r="CW464" s="24"/>
      <c r="CX464" s="24"/>
      <c r="CY464" s="24"/>
      <c r="CZ464" s="24"/>
    </row>
    <row r="465" spans="1:104" s="129" customFormat="1" ht="12.95" customHeight="1" x14ac:dyDescent="0.2">
      <c r="A465" s="52" t="s">
        <v>649</v>
      </c>
      <c r="B465" s="89" t="s">
        <v>646</v>
      </c>
      <c r="C465" s="90">
        <v>53494.740299999998</v>
      </c>
      <c r="D465" s="90">
        <v>6.9999999999999999E-4</v>
      </c>
      <c r="E465" s="129">
        <f>(C465-C$7)/C$8</f>
        <v>56762.404574926302</v>
      </c>
      <c r="F465" s="129">
        <f>ROUND(2*E465,0)/2</f>
        <v>56762.5</v>
      </c>
      <c r="G465" s="130">
        <f>C465-(C$7+F465*C$8)</f>
        <v>-2.2648749996733386E-2</v>
      </c>
      <c r="K465" s="129">
        <f>G465</f>
        <v>-2.2648749996733386E-2</v>
      </c>
      <c r="O465" s="129">
        <f ca="1">+C$11+C$12*F465</f>
        <v>-2.7067136586424706E-2</v>
      </c>
      <c r="P465" s="199">
        <f>+D$11+D$12*F465+D$13*F465^2</f>
        <v>-1.7406699317093023E-2</v>
      </c>
      <c r="Q465" s="201">
        <f>+C465-15018.5</f>
        <v>38476.240299999998</v>
      </c>
      <c r="S465" s="131">
        <v>1</v>
      </c>
      <c r="T465" s="129" t="s">
        <v>567</v>
      </c>
      <c r="U465" s="202">
        <f>+$C465-15018.5</f>
        <v>38476.240299999998</v>
      </c>
      <c r="Z465" s="24">
        <f>$F465</f>
        <v>56762.5</v>
      </c>
      <c r="AA465" s="136">
        <f>AB$3+AB$4*Z465+AB$5*Z465^2+AH465</f>
        <v>-2.1792277434834216E-2</v>
      </c>
      <c r="AB465" s="136">
        <f>+$G465-AH465</f>
        <v>-1.8263171878992193E-2</v>
      </c>
      <c r="AC465" s="136">
        <f>IF(S465&gt;0,G465-AA465,-9999)</f>
        <v>-8.5647256189917004E-4</v>
      </c>
      <c r="AD465" s="136"/>
      <c r="AE465" s="136">
        <f>+(G465-AA465)^2*$S465</f>
        <v>7.335452492861277E-7</v>
      </c>
      <c r="AF465" s="24"/>
      <c r="AG465" s="203"/>
      <c r="AH465" s="24">
        <f>$AB$6*($AB$11/AI465*AJ465+$AB$12)</f>
        <v>-4.3855781177411938E-3</v>
      </c>
      <c r="AI465" s="24">
        <f>1+$AB$7*COS(AL465)</f>
        <v>1.2944397704914672</v>
      </c>
      <c r="AJ465" s="24">
        <f>SIN(AL465+RADIANS($AB$9))</f>
        <v>-0.38652189172959556</v>
      </c>
      <c r="AK465" s="24">
        <f>$AB$7*SIN(AL465)</f>
        <v>5.7491056286453443E-2</v>
      </c>
      <c r="AL465" s="24">
        <f>2*ATAN(AM465)</f>
        <v>0.19282964065112326</v>
      </c>
      <c r="AM465" s="24">
        <f>SQRT((1+$AB$7)/(1-$AB$7))*TAN(AN465/2)</f>
        <v>9.6714686904143976E-2</v>
      </c>
      <c r="AN465" s="136">
        <f>$AU465+$AB$7*SIN(AO465)</f>
        <v>6.4248860836842923</v>
      </c>
      <c r="AO465" s="136">
        <f>$AU465+$AB$7*SIN(AP465)</f>
        <v>6.424865561507132</v>
      </c>
      <c r="AP465" s="136">
        <f>$AU465+$AB$7*SIN(AQ465)</f>
        <v>6.4247964622211651</v>
      </c>
      <c r="AQ465" s="136">
        <f>$AU465+$AB$7*SIN(AR465)</f>
        <v>6.4245638061719994</v>
      </c>
      <c r="AR465" s="136">
        <f>$AU465+$AB$7*SIN(AS465)</f>
        <v>6.4237805140111419</v>
      </c>
      <c r="AS465" s="136">
        <f>$AU465+$AB$7*SIN(AT465)</f>
        <v>6.4211440091422052</v>
      </c>
      <c r="AT465" s="136">
        <f>$AU465+$AB$7*SIN(AU465)</f>
        <v>6.4122767008139796</v>
      </c>
      <c r="AU465" s="136">
        <f>RADIANS($AB$9)+$AB$18*(F465-AB$15)</f>
        <v>6.3825240642068852</v>
      </c>
      <c r="AV465" s="136"/>
      <c r="AW465" s="24">
        <f t="shared" si="244"/>
        <v>56762.5</v>
      </c>
      <c r="AX465" s="136">
        <f t="shared" si="245"/>
        <v>-2.1790781218512988E-2</v>
      </c>
      <c r="AY465" s="136">
        <f t="shared" si="246"/>
        <v>-8.5796877822039846E-4</v>
      </c>
      <c r="AZ465" s="136">
        <f t="shared" si="255"/>
        <v>-8.5796877822039846E-4</v>
      </c>
      <c r="BA465" s="136"/>
      <c r="BB465" s="136">
        <f t="shared" si="247"/>
        <v>4.7483814611309834E-4</v>
      </c>
      <c r="BC465" s="24"/>
      <c r="BD465" s="203"/>
      <c r="BE465" s="24">
        <f t="shared" si="248"/>
        <v>-4.3840819014199653E-3</v>
      </c>
      <c r="BF465" s="24">
        <f t="shared" si="249"/>
        <v>1.2944262444032857</v>
      </c>
      <c r="BG465" s="24">
        <f t="shared" si="250"/>
        <v>-0.38630502406159406</v>
      </c>
      <c r="BH465" s="24">
        <f t="shared" si="251"/>
        <v>5.7560286713815224E-2</v>
      </c>
      <c r="BI465" s="24">
        <f t="shared" si="252"/>
        <v>0.19306477198929428</v>
      </c>
      <c r="BJ465" s="24">
        <f t="shared" si="253"/>
        <v>9.6833353600659172E-2</v>
      </c>
      <c r="BK465" s="136">
        <f t="shared" si="261"/>
        <v>6.4250593649583632</v>
      </c>
      <c r="BL465" s="136">
        <f t="shared" si="261"/>
        <v>6.4254490361630667</v>
      </c>
      <c r="BM465" s="136">
        <f t="shared" si="261"/>
        <v>6.4267613198866149</v>
      </c>
      <c r="BN465" s="136">
        <f t="shared" si="261"/>
        <v>6.4311825026939733</v>
      </c>
      <c r="BO465" s="136">
        <f t="shared" si="261"/>
        <v>6.4460998022618519</v>
      </c>
      <c r="BP465" s="136">
        <f t="shared" si="261"/>
        <v>6.4967235788885009</v>
      </c>
      <c r="BQ465" s="136">
        <f t="shared" si="261"/>
        <v>6.6737006922596009</v>
      </c>
      <c r="BR465" s="136">
        <f t="shared" si="254"/>
        <v>8.0971134974739787</v>
      </c>
      <c r="BS465" s="136"/>
      <c r="BT465" s="24"/>
      <c r="BU465" s="24"/>
      <c r="BV465" s="24"/>
      <c r="BW465" s="24"/>
      <c r="BX465" s="24"/>
      <c r="BY465" s="24"/>
      <c r="BZ465" s="24"/>
      <c r="CA465" s="24"/>
      <c r="CB465" s="24"/>
      <c r="CC465" s="24"/>
      <c r="CD465" s="24"/>
      <c r="CE465" s="24"/>
      <c r="CF465" s="24"/>
      <c r="CG465" s="24"/>
      <c r="CH465" s="24"/>
      <c r="CI465" s="24"/>
      <c r="CK465" s="24"/>
      <c r="CL465" s="24"/>
      <c r="CM465" s="24"/>
      <c r="CN465" s="24"/>
      <c r="CO465" s="24"/>
      <c r="CP465" s="24"/>
      <c r="CQ465" s="24"/>
      <c r="CR465" s="24"/>
      <c r="CS465" s="24"/>
      <c r="CT465" s="24"/>
      <c r="CU465" s="24"/>
      <c r="CV465" s="24"/>
      <c r="CW465" s="24"/>
      <c r="CX465" s="24"/>
      <c r="CY465" s="24"/>
      <c r="CZ465" s="24"/>
    </row>
    <row r="466" spans="1:104" s="129" customFormat="1" ht="12.95" customHeight="1" x14ac:dyDescent="0.2">
      <c r="A466" s="216" t="s">
        <v>1616</v>
      </c>
      <c r="B466" s="205" t="str">
        <f>IF(INT(F466)=F466,"I","II")</f>
        <v>I</v>
      </c>
      <c r="C466" s="204">
        <v>53495.099499999997</v>
      </c>
      <c r="D466" s="204" t="s">
        <v>467</v>
      </c>
      <c r="E466" s="129">
        <f>(C466-C$7)/C$8</f>
        <v>56763.917977938523</v>
      </c>
      <c r="F466" s="129">
        <f>ROUND(2*E466,0)/2</f>
        <v>56764</v>
      </c>
      <c r="G466" s="130">
        <f>C466-(C$7+F466*C$8)</f>
        <v>-1.9467600002826657E-2</v>
      </c>
      <c r="J466" s="130">
        <f>G466</f>
        <v>-1.9467600002826657E-2</v>
      </c>
      <c r="O466" s="199"/>
      <c r="P466" s="199">
        <f>+D$11+D$12*F466+D$13*F466^2</f>
        <v>-1.7406380840093036E-2</v>
      </c>
      <c r="Q466" s="201">
        <f>+C466-15018.5</f>
        <v>38476.599499999997</v>
      </c>
      <c r="S466" s="131">
        <v>1</v>
      </c>
      <c r="T466" s="129" t="s">
        <v>567</v>
      </c>
      <c r="U466" s="202">
        <f>+$C466-15018.5</f>
        <v>38476.599499999997</v>
      </c>
      <c r="Z466" s="24">
        <f>$F466</f>
        <v>56764</v>
      </c>
      <c r="AA466" s="136">
        <f>AB$3+AB$4*Z466+AB$5*Z466^2+AH466</f>
        <v>-2.1789615680520867E-2</v>
      </c>
      <c r="AB466" s="136">
        <f>+$G466-AH466</f>
        <v>-1.5084365162398824E-2</v>
      </c>
      <c r="AC466" s="136">
        <f>IF(S466&gt;0,G466-AA466,-9999)</f>
        <v>2.32201567769421E-3</v>
      </c>
      <c r="AD466" s="136"/>
      <c r="AE466" s="136">
        <f>+(G466-AA466)^2*$S466</f>
        <v>5.3917568074577014E-6</v>
      </c>
      <c r="AF466" s="24"/>
      <c r="AG466" s="203"/>
      <c r="AH466" s="24">
        <f>$AB$6*($AB$11/AI466*AJ466+$AB$12)</f>
        <v>-4.383234840427833E-3</v>
      </c>
      <c r="AI466" s="24">
        <f>1+$AB$7*COS(AL466)</f>
        <v>1.2944185801808366</v>
      </c>
      <c r="AJ466" s="24">
        <f>SIN(AL466+RADIANS($AB$9))</f>
        <v>-0.38618224759766273</v>
      </c>
      <c r="AK466" s="24">
        <f>$AB$7*SIN(AL466)</f>
        <v>5.7599476076612664E-2</v>
      </c>
      <c r="AL466" s="24">
        <f>2*ATAN(AM466)</f>
        <v>0.19319787789802756</v>
      </c>
      <c r="AM466" s="24">
        <f>SQRT((1+$AB$7)/(1-$AB$7))*TAN(AN466/2)</f>
        <v>9.6900531035031739E-2</v>
      </c>
      <c r="AN466" s="136">
        <f>$AU466+$AB$7*SIN(AO466)</f>
        <v>6.4251574588595757</v>
      </c>
      <c r="AO466" s="136">
        <f>$AU466+$AB$7*SIN(AP466)</f>
        <v>6.4251369017759163</v>
      </c>
      <c r="AP466" s="136">
        <f>$AU466+$AB$7*SIN(AQ466)</f>
        <v>6.425067682277585</v>
      </c>
      <c r="AQ466" s="136">
        <f>$AU466+$AB$7*SIN(AR466)</f>
        <v>6.4248346124693532</v>
      </c>
      <c r="AR466" s="136">
        <f>$AU466+$AB$7*SIN(AS466)</f>
        <v>6.4240498971796907</v>
      </c>
      <c r="AS466" s="136">
        <f>$AU466+$AB$7*SIN(AT466)</f>
        <v>6.4214085032222386</v>
      </c>
      <c r="AT466" s="136">
        <f>$AU466+$AB$7*SIN(AU466)</f>
        <v>6.4125244454724104</v>
      </c>
      <c r="AU466" s="136">
        <f>RADIANS($AB$9)+$AB$18*(F466-AB$15)</f>
        <v>6.382714854500203</v>
      </c>
      <c r="AV466" s="136"/>
      <c r="AW466" s="24">
        <f t="shared" si="244"/>
        <v>56764</v>
      </c>
      <c r="AX466" s="136">
        <f t="shared" si="245"/>
        <v>-2.1788120133267745E-2</v>
      </c>
      <c r="AY466" s="136">
        <f t="shared" si="246"/>
        <v>2.320520130441088E-3</v>
      </c>
      <c r="AZ466" s="136">
        <f t="shared" si="255"/>
        <v>2.320520130441088E-3</v>
      </c>
      <c r="BA466" s="136"/>
      <c r="BB466" s="136">
        <f t="shared" si="247"/>
        <v>4.7472217894170728E-4</v>
      </c>
      <c r="BC466" s="24"/>
      <c r="BD466" s="203"/>
      <c r="BE466" s="24">
        <f t="shared" si="248"/>
        <v>-4.3817392931747101E-3</v>
      </c>
      <c r="BF466" s="24">
        <f t="shared" si="249"/>
        <v>1.2944050367525533</v>
      </c>
      <c r="BG466" s="24">
        <f t="shared" si="250"/>
        <v>-0.38596547689609378</v>
      </c>
      <c r="BH466" s="24">
        <f t="shared" si="251"/>
        <v>5.7668659900570816E-2</v>
      </c>
      <c r="BI466" s="24">
        <f t="shared" si="252"/>
        <v>0.193432867873464</v>
      </c>
      <c r="BJ466" s="24">
        <f t="shared" si="253"/>
        <v>9.7019130617794339E-2</v>
      </c>
      <c r="BK466" s="136">
        <f t="shared" si="261"/>
        <v>6.4253306387918121</v>
      </c>
      <c r="BL466" s="136">
        <f t="shared" si="261"/>
        <v>6.4257200578175588</v>
      </c>
      <c r="BM466" s="136">
        <f t="shared" si="261"/>
        <v>6.4270315434066996</v>
      </c>
      <c r="BN466" s="136">
        <f t="shared" si="261"/>
        <v>6.4314502118962906</v>
      </c>
      <c r="BO466" s="136">
        <f t="shared" si="261"/>
        <v>6.4463596447404914</v>
      </c>
      <c r="BP466" s="136">
        <f t="shared" si="261"/>
        <v>6.4969591082494889</v>
      </c>
      <c r="BQ466" s="136">
        <f t="shared" si="261"/>
        <v>6.6738619695184518</v>
      </c>
      <c r="BR466" s="136">
        <f t="shared" si="254"/>
        <v>8.0975217986701704</v>
      </c>
      <c r="BS466" s="136"/>
      <c r="BT466" s="24"/>
      <c r="BU466" s="24"/>
      <c r="BV466" s="24"/>
      <c r="BW466" s="24"/>
      <c r="BX466" s="24"/>
      <c r="BY466" s="24"/>
      <c r="BZ466" s="24"/>
      <c r="CA466" s="24"/>
      <c r="CB466" s="24"/>
      <c r="CC466" s="24"/>
      <c r="CD466" s="24"/>
      <c r="CE466" s="24"/>
      <c r="CF466" s="24"/>
      <c r="CG466" s="24"/>
      <c r="CH466" s="24"/>
      <c r="CI466" s="24"/>
      <c r="CK466" s="24"/>
      <c r="CL466" s="24"/>
      <c r="CM466" s="24"/>
      <c r="CN466" s="24"/>
      <c r="CO466" s="24"/>
      <c r="CP466" s="24"/>
      <c r="CQ466" s="24"/>
      <c r="CR466" s="24"/>
      <c r="CS466" s="24"/>
      <c r="CT466" s="24"/>
      <c r="CU466" s="24"/>
      <c r="CV466" s="24"/>
      <c r="CW466" s="24"/>
      <c r="CX466" s="24"/>
      <c r="CY466" s="24"/>
      <c r="CZ466" s="24"/>
    </row>
    <row r="467" spans="1:104" s="129" customFormat="1" ht="12.95" customHeight="1" x14ac:dyDescent="0.2">
      <c r="A467" s="52" t="s">
        <v>649</v>
      </c>
      <c r="B467" s="89" t="s">
        <v>644</v>
      </c>
      <c r="C467" s="90">
        <v>53525.716800000002</v>
      </c>
      <c r="D467" s="90">
        <v>8.9999999999999998E-4</v>
      </c>
      <c r="E467" s="129">
        <f>(C467-C$7)/C$8</f>
        <v>56892.916625060745</v>
      </c>
      <c r="F467" s="129">
        <f>ROUND(2*E467,0)/2</f>
        <v>56893</v>
      </c>
      <c r="G467" s="130">
        <f>C467-(C$7+F467*C$8)</f>
        <v>-1.9788699995842762E-2</v>
      </c>
      <c r="K467" s="129">
        <f>G467</f>
        <v>-1.9788699995842762E-2</v>
      </c>
      <c r="O467" s="129">
        <f ca="1">+C$11+C$12*F467</f>
        <v>-2.6816404131599955E-2</v>
      </c>
      <c r="P467" s="199">
        <f>+D$11+D$12*F467+D$13*F467^2</f>
        <v>-1.7378789804093027E-2</v>
      </c>
      <c r="Q467" s="201">
        <f>+C467-15018.5</f>
        <v>38507.216800000002</v>
      </c>
      <c r="S467" s="131">
        <v>1</v>
      </c>
      <c r="T467" s="129" t="s">
        <v>567</v>
      </c>
      <c r="U467" s="202">
        <f>+$C467-15018.5</f>
        <v>38507.216800000002</v>
      </c>
      <c r="Z467" s="24">
        <f>$F467</f>
        <v>56893</v>
      </c>
      <c r="AA467" s="136">
        <f>AB$3+AB$4*Z467+AB$5*Z467^2+AH467</f>
        <v>-2.1559466014590273E-2</v>
      </c>
      <c r="AB467" s="136">
        <f>+$G467-AH467</f>
        <v>-1.5608023785345515E-2</v>
      </c>
      <c r="AC467" s="136">
        <f>IF(S467&gt;0,G467-AA467,-9999)</f>
        <v>1.7707660187475105E-3</v>
      </c>
      <c r="AD467" s="136"/>
      <c r="AE467" s="136">
        <f>+(G467-AA467)^2*$S467</f>
        <v>3.1356122931509088E-6</v>
      </c>
      <c r="AF467" s="24"/>
      <c r="AG467" s="203"/>
      <c r="AH467" s="24">
        <f>$AB$6*($AB$11/AI467*AJ467+$AB$12)</f>
        <v>-4.1806762104972476E-3</v>
      </c>
      <c r="AI467" s="24">
        <f>1+$AB$7*COS(AL467)</f>
        <v>1.2924503506633616</v>
      </c>
      <c r="AJ467" s="24">
        <f>SIN(AL467+RADIANS($AB$9))</f>
        <v>-0.35682613972654031</v>
      </c>
      <c r="AK467" s="24">
        <f>$AB$7*SIN(AL467)</f>
        <v>6.6878938365353829E-2</v>
      </c>
      <c r="AL467" s="24">
        <f>2*ATAN(AM467)</f>
        <v>0.2248188705487365</v>
      </c>
      <c r="AM467" s="24">
        <f>SQRT((1+$AB$7)/(1-$AB$7))*TAN(AN467/2)</f>
        <v>0.11288530471873305</v>
      </c>
      <c r="AN467" s="136">
        <f>$AU467+$AB$7*SIN(AO467)</f>
        <v>6.4484782693475688</v>
      </c>
      <c r="AO467" s="136">
        <f>$AU467+$AB$7*SIN(AP467)</f>
        <v>6.4484548078260406</v>
      </c>
      <c r="AP467" s="136">
        <f>$AU467+$AB$7*SIN(AQ467)</f>
        <v>6.4483755229396609</v>
      </c>
      <c r="AQ467" s="136">
        <f>$AU467+$AB$7*SIN(AR467)</f>
        <v>6.4481075986558727</v>
      </c>
      <c r="AR467" s="136">
        <f>$AU467+$AB$7*SIN(AS467)</f>
        <v>6.4472023009852331</v>
      </c>
      <c r="AS467" s="136">
        <f>$AU467+$AB$7*SIN(AT467)</f>
        <v>6.4441443612377931</v>
      </c>
      <c r="AT467" s="136">
        <f>$AU467+$AB$7*SIN(AU467)</f>
        <v>6.4338262070965575</v>
      </c>
      <c r="AU467" s="136">
        <f>RADIANS($AB$9)+$AB$18*(F467-AB$15)</f>
        <v>6.3991228197255197</v>
      </c>
      <c r="AV467" s="136"/>
      <c r="AW467" s="24">
        <f t="shared" si="244"/>
        <v>56893</v>
      </c>
      <c r="AX467" s="136">
        <f t="shared" si="245"/>
        <v>-2.1558031120612206E-2</v>
      </c>
      <c r="AY467" s="136">
        <f t="shared" si="246"/>
        <v>1.7693311247694438E-3</v>
      </c>
      <c r="AZ467" s="136">
        <f t="shared" si="255"/>
        <v>1.7693311247694438E-3</v>
      </c>
      <c r="BA467" s="136"/>
      <c r="BB467" s="136">
        <f t="shared" si="247"/>
        <v>4.6474870579728435E-4</v>
      </c>
      <c r="BC467" s="24"/>
      <c r="BD467" s="203"/>
      <c r="BE467" s="24">
        <f t="shared" si="248"/>
        <v>-4.1792413165191783E-3</v>
      </c>
      <c r="BF467" s="24">
        <f t="shared" si="249"/>
        <v>1.2924354598974923</v>
      </c>
      <c r="BG467" s="24">
        <f t="shared" si="250"/>
        <v>-0.35661823653726471</v>
      </c>
      <c r="BH467" s="24">
        <f t="shared" si="251"/>
        <v>6.6944019856460285E-2</v>
      </c>
      <c r="BI467" s="24">
        <f t="shared" si="252"/>
        <v>0.22504141481177969</v>
      </c>
      <c r="BJ467" s="24">
        <f t="shared" si="253"/>
        <v>0.11299799621724776</v>
      </c>
      <c r="BK467" s="136">
        <f t="shared" si="261"/>
        <v>6.448642527045533</v>
      </c>
      <c r="BL467" s="136">
        <f t="shared" si="261"/>
        <v>6.4490099228297861</v>
      </c>
      <c r="BM467" s="136">
        <f t="shared" si="261"/>
        <v>6.450251737533077</v>
      </c>
      <c r="BN467" s="136">
        <f t="shared" si="261"/>
        <v>6.4544510662097405</v>
      </c>
      <c r="BO467" s="136">
        <f t="shared" si="261"/>
        <v>6.4686746337190266</v>
      </c>
      <c r="BP467" s="136">
        <f t="shared" si="261"/>
        <v>6.5171534645469187</v>
      </c>
      <c r="BQ467" s="136">
        <f t="shared" si="261"/>
        <v>6.6875507768464253</v>
      </c>
      <c r="BR467" s="136">
        <f t="shared" si="254"/>
        <v>8.1326357015427142</v>
      </c>
      <c r="BS467" s="136"/>
      <c r="BT467" s="24"/>
      <c r="BU467" s="24"/>
      <c r="BV467" s="24"/>
      <c r="BW467" s="24"/>
      <c r="BX467" s="24"/>
      <c r="BY467" s="24"/>
      <c r="BZ467" s="24"/>
      <c r="CA467" s="24"/>
      <c r="CB467" s="24"/>
      <c r="CC467" s="24"/>
      <c r="CD467" s="24"/>
      <c r="CE467" s="24"/>
      <c r="CF467" s="24"/>
      <c r="CG467" s="24"/>
      <c r="CH467" s="24"/>
      <c r="CI467" s="24"/>
      <c r="CK467" s="24"/>
      <c r="CL467" s="24"/>
      <c r="CM467" s="24"/>
      <c r="CN467" s="24"/>
      <c r="CO467" s="24"/>
      <c r="CP467" s="24"/>
      <c r="CQ467" s="24"/>
      <c r="CR467" s="24"/>
      <c r="CS467" s="24"/>
      <c r="CT467" s="24"/>
      <c r="CU467" s="24"/>
      <c r="CV467" s="24"/>
      <c r="CW467" s="24"/>
      <c r="CX467" s="24"/>
      <c r="CY467" s="24"/>
      <c r="CZ467" s="24"/>
    </row>
    <row r="468" spans="1:104" s="129" customFormat="1" ht="12.95" customHeight="1" x14ac:dyDescent="0.2">
      <c r="A468" s="52" t="s">
        <v>649</v>
      </c>
      <c r="B468" s="89" t="s">
        <v>644</v>
      </c>
      <c r="C468" s="90">
        <v>53529.751799999998</v>
      </c>
      <c r="D468" s="90">
        <v>4.0000000000000002E-4</v>
      </c>
      <c r="E468" s="129">
        <f>(C468-C$7)/C$8</f>
        <v>56909.917129387955</v>
      </c>
      <c r="F468" s="129">
        <f>ROUND(2*E468,0)/2</f>
        <v>56910</v>
      </c>
      <c r="G468" s="130">
        <f>C468-(C$7+F468*C$8)</f>
        <v>-1.9669000001158565E-2</v>
      </c>
      <c r="K468" s="129">
        <f>G468</f>
        <v>-1.9669000001158565E-2</v>
      </c>
      <c r="O468" s="199">
        <f ca="1">+C$11+C$12*F468</f>
        <v>-2.6783741666220481E-2</v>
      </c>
      <c r="P468" s="199">
        <f>+D$11+D$12*F468+D$13*F468^2</f>
        <v>-1.7375123992093032E-2</v>
      </c>
      <c r="Q468" s="201">
        <f>+C468-15018.5</f>
        <v>38511.251799999998</v>
      </c>
      <c r="S468" s="131">
        <v>1</v>
      </c>
      <c r="T468" s="129" t="s">
        <v>567</v>
      </c>
      <c r="U468" s="202">
        <f>+$C468-15018.5</f>
        <v>38511.251799999998</v>
      </c>
      <c r="Z468" s="24">
        <f>$F468</f>
        <v>56910</v>
      </c>
      <c r="AA468" s="136">
        <f>AB$3+AB$4*Z468+AB$5*Z468^2+AH468</f>
        <v>-2.1528958282082948E-2</v>
      </c>
      <c r="AB468" s="136">
        <f>+$G468-AH468</f>
        <v>-1.5515165711168649E-2</v>
      </c>
      <c r="AC468" s="136">
        <f>IF(S468&gt;0,G468-AA468,-9999)</f>
        <v>1.8599582809243828E-3</v>
      </c>
      <c r="AD468" s="136"/>
      <c r="AE468" s="136">
        <f>+(G468-AA468)^2*$S468</f>
        <v>3.4594448067791852E-6</v>
      </c>
      <c r="AF468" s="24"/>
      <c r="AG468" s="203"/>
      <c r="AH468" s="24">
        <f>$AB$6*($AB$11/AI468*AJ468+$AB$12)</f>
        <v>-4.153834289989917E-3</v>
      </c>
      <c r="AI468" s="24">
        <f>1+$AB$7*COS(AL468)</f>
        <v>1.2921696234375057</v>
      </c>
      <c r="AJ468" s="24">
        <f>SIN(AL468+RADIANS($AB$9))</f>
        <v>-0.35293717204225983</v>
      </c>
      <c r="AK468" s="24">
        <f>$AB$7*SIN(AL468)</f>
        <v>6.8094868678822543E-2</v>
      </c>
      <c r="AL468" s="24">
        <f>2*ATAN(AM468)</f>
        <v>0.22897859349367419</v>
      </c>
      <c r="AM468" s="24">
        <f>SQRT((1+$AB$7)/(1-$AB$7))*TAN(AN468/2)</f>
        <v>0.11499216775682668</v>
      </c>
      <c r="AN468" s="136">
        <f>$AU468+$AB$7*SIN(AO468)</f>
        <v>6.4515488341078431</v>
      </c>
      <c r="AO468" s="136">
        <f>$AU468+$AB$7*SIN(AP468)</f>
        <v>6.4515250048716126</v>
      </c>
      <c r="AP468" s="136">
        <f>$AU468+$AB$7*SIN(AQ468)</f>
        <v>6.4514444357268106</v>
      </c>
      <c r="AQ468" s="136">
        <f>$AU468+$AB$7*SIN(AR468)</f>
        <v>6.4511720311686425</v>
      </c>
      <c r="AR468" s="136">
        <f>$AU468+$AB$7*SIN(AS468)</f>
        <v>6.4502511234765736</v>
      </c>
      <c r="AS468" s="136">
        <f>$AU468+$AB$7*SIN(AT468)</f>
        <v>6.4471388998609758</v>
      </c>
      <c r="AT468" s="136">
        <f>$AU468+$AB$7*SIN(AU468)</f>
        <v>6.4366327476707355</v>
      </c>
      <c r="AU468" s="136">
        <f>RADIANS($AB$9)+$AB$18*(F468-AB$15)</f>
        <v>6.4012851097164534</v>
      </c>
      <c r="AV468" s="136"/>
      <c r="AW468" s="24">
        <f t="shared" si="244"/>
        <v>56910</v>
      </c>
      <c r="AX468" s="136">
        <f t="shared" si="245"/>
        <v>-2.1527531818495607E-2</v>
      </c>
      <c r="AY468" s="136">
        <f t="shared" si="246"/>
        <v>1.8585318173370419E-3</v>
      </c>
      <c r="AZ468" s="136">
        <f t="shared" si="255"/>
        <v>1.8585318173370419E-3</v>
      </c>
      <c r="BA468" s="136"/>
      <c r="BB468" s="136">
        <f t="shared" si="247"/>
        <v>4.634346261963408E-4</v>
      </c>
      <c r="BC468" s="24"/>
      <c r="BD468" s="203"/>
      <c r="BE468" s="24">
        <f t="shared" si="248"/>
        <v>-4.1524078264025743E-3</v>
      </c>
      <c r="BF468" s="24">
        <f t="shared" si="249"/>
        <v>1.2921545765187505</v>
      </c>
      <c r="BG468" s="24">
        <f t="shared" si="250"/>
        <v>-0.3527305114881128</v>
      </c>
      <c r="BH468" s="24">
        <f t="shared" si="251"/>
        <v>6.8159397144851211E-2</v>
      </c>
      <c r="BI468" s="24">
        <f t="shared" si="252"/>
        <v>0.22919945877966164</v>
      </c>
      <c r="BJ468" s="24">
        <f t="shared" si="253"/>
        <v>0.11510406209398427</v>
      </c>
      <c r="BK468" s="136">
        <f t="shared" si="261"/>
        <v>6.4517118879958559</v>
      </c>
      <c r="BL468" s="136">
        <f t="shared" si="261"/>
        <v>6.4520763367846836</v>
      </c>
      <c r="BM468" s="136">
        <f t="shared" si="261"/>
        <v>6.4533088302447981</v>
      </c>
      <c r="BN468" s="136">
        <f t="shared" si="261"/>
        <v>6.4574788243007584</v>
      </c>
      <c r="BO468" s="136">
        <f t="shared" si="261"/>
        <v>6.4716106912230362</v>
      </c>
      <c r="BP468" s="136">
        <f t="shared" si="261"/>
        <v>6.5198057726517717</v>
      </c>
      <c r="BQ468" s="136">
        <f t="shared" si="261"/>
        <v>6.6893281326321539</v>
      </c>
      <c r="BR468" s="136">
        <f t="shared" si="254"/>
        <v>8.1372631150995609</v>
      </c>
      <c r="BS468" s="136"/>
      <c r="BT468" s="24"/>
      <c r="BU468" s="24"/>
      <c r="BV468" s="24"/>
      <c r="BW468" s="24"/>
      <c r="BX468" s="24"/>
      <c r="BY468" s="24"/>
      <c r="BZ468" s="24"/>
      <c r="CA468" s="24"/>
      <c r="CB468" s="24"/>
      <c r="CC468" s="24"/>
      <c r="CD468" s="24"/>
      <c r="CE468" s="24"/>
      <c r="CF468" s="24"/>
      <c r="CG468" s="24"/>
      <c r="CH468" s="24"/>
      <c r="CI468" s="24"/>
      <c r="CK468" s="24"/>
      <c r="CL468" s="24"/>
      <c r="CM468" s="24"/>
      <c r="CN468" s="24"/>
      <c r="CO468" s="24"/>
      <c r="CP468" s="24"/>
      <c r="CQ468" s="24"/>
      <c r="CR468" s="24"/>
      <c r="CS468" s="24"/>
      <c r="CT468" s="24"/>
      <c r="CU468" s="24"/>
      <c r="CV468" s="24"/>
      <c r="CW468" s="24"/>
      <c r="CX468" s="24"/>
      <c r="CY468" s="24"/>
      <c r="CZ468" s="24"/>
    </row>
    <row r="469" spans="1:104" s="129" customFormat="1" ht="12.95" customHeight="1" x14ac:dyDescent="0.2">
      <c r="A469" s="52" t="s">
        <v>649</v>
      </c>
      <c r="B469" s="89" t="s">
        <v>646</v>
      </c>
      <c r="C469" s="90">
        <v>53531.768799999998</v>
      </c>
      <c r="D469" s="90">
        <v>6.9999999999999999E-4</v>
      </c>
      <c r="E469" s="129">
        <f>(C469-C$7)/C$8</f>
        <v>56918.415274921543</v>
      </c>
      <c r="F469" s="129">
        <f>ROUND(2*E469,0)/2</f>
        <v>56918.5</v>
      </c>
      <c r="G469" s="130">
        <f>C469-(C$7+F469*C$8)</f>
        <v>-2.0109149998461362E-2</v>
      </c>
      <c r="K469" s="129">
        <f>G469</f>
        <v>-2.0109149998461362E-2</v>
      </c>
      <c r="O469" s="129">
        <f ca="1">+C$11+C$12*F469</f>
        <v>-2.6767410433530744E-2</v>
      </c>
      <c r="P469" s="199">
        <f>+D$11+D$12*F469+D$13*F469^2</f>
        <v>-1.7373288485093022E-2</v>
      </c>
      <c r="Q469" s="201">
        <f>+C469-15018.5</f>
        <v>38513.268799999998</v>
      </c>
      <c r="S469" s="131">
        <v>1</v>
      </c>
      <c r="T469" s="129" t="s">
        <v>567</v>
      </c>
      <c r="U469" s="202">
        <f>+$C469-15018.5</f>
        <v>38513.268799999998</v>
      </c>
      <c r="Z469" s="24">
        <f>$F469</f>
        <v>56918.5</v>
      </c>
      <c r="AA469" s="136">
        <f>AB$3+AB$4*Z469+AB$5*Z469^2+AH469</f>
        <v>-2.1513689309264707E-2</v>
      </c>
      <c r="AB469" s="136">
        <f>+$G469-AH469</f>
        <v>-1.5968749174289677E-2</v>
      </c>
      <c r="AC469" s="136">
        <f>IF(S469&gt;0,G469-AA469,-9999)</f>
        <v>1.4045393108033447E-3</v>
      </c>
      <c r="AD469" s="136"/>
      <c r="AE469" s="136">
        <f>+(G469-AA469)^2*$S469</f>
        <v>1.9727306755919343E-6</v>
      </c>
      <c r="AF469" s="24"/>
      <c r="AG469" s="203"/>
      <c r="AH469" s="24">
        <f>$AB$6*($AB$11/AI469*AJ469+$AB$12)</f>
        <v>-4.1404008241716864E-3</v>
      </c>
      <c r="AI469" s="24">
        <f>1+$AB$7*COS(AL469)</f>
        <v>1.2920274104759186</v>
      </c>
      <c r="AJ469" s="24">
        <f>SIN(AL469+RADIANS($AB$9))</f>
        <v>-0.35099103128989417</v>
      </c>
      <c r="AK469" s="24">
        <f>$AB$7*SIN(AL469)</f>
        <v>6.8702194511742448E-2</v>
      </c>
      <c r="AL469" s="24">
        <f>2*ATAN(AM469)</f>
        <v>0.23105777424562965</v>
      </c>
      <c r="AM469" s="24">
        <f>SQRT((1+$AB$7)/(1-$AB$7))*TAN(AN469/2)</f>
        <v>0.11604563115838532</v>
      </c>
      <c r="AN469" s="136">
        <f>$AU469+$AB$7*SIN(AO469)</f>
        <v>6.4530838655629266</v>
      </c>
      <c r="AO469" s="136">
        <f>$AU469+$AB$7*SIN(AP469)</f>
        <v>6.4530598538411814</v>
      </c>
      <c r="AP469" s="136">
        <f>$AU469+$AB$7*SIN(AQ469)</f>
        <v>6.4529786464251755</v>
      </c>
      <c r="AQ469" s="136">
        <f>$AU469+$AB$7*SIN(AR469)</f>
        <v>6.4527040120859542</v>
      </c>
      <c r="AR469" s="136">
        <f>$AU469+$AB$7*SIN(AS469)</f>
        <v>6.4517753251845349</v>
      </c>
      <c r="AS469" s="136">
        <f>$AU469+$AB$7*SIN(AT469)</f>
        <v>6.4486360158272049</v>
      </c>
      <c r="AT469" s="136">
        <f>$AU469+$AB$7*SIN(AU469)</f>
        <v>6.4380359561706513</v>
      </c>
      <c r="AU469" s="136">
        <f>RADIANS($AB$9)+$AB$18*(F469-AB$15)</f>
        <v>6.4023662547119198</v>
      </c>
      <c r="AV469" s="136"/>
      <c r="AW469" s="24">
        <f t="shared" ref="AW469:AW532" si="262">$F469</f>
        <v>56918.5</v>
      </c>
      <c r="AX469" s="136">
        <f t="shared" ref="AX469:AX532" si="263">AY$3+AY$4*AW469+AY$5*AW469^2+BE469</f>
        <v>-2.1512267097029459E-2</v>
      </c>
      <c r="AY469" s="136">
        <f t="shared" ref="AY469:AY532" si="264">+$G469-AX469</f>
        <v>1.403117098568097E-3</v>
      </c>
      <c r="AZ469" s="136">
        <f t="shared" si="255"/>
        <v>1.403117098568097E-3</v>
      </c>
      <c r="BA469" s="136"/>
      <c r="BB469" s="136">
        <f t="shared" ref="BB469:BB532" si="265">+(AD469-AX469)^2*$S469</f>
        <v>4.6277763565393627E-4</v>
      </c>
      <c r="BC469" s="24"/>
      <c r="BD469" s="203"/>
      <c r="BE469" s="24">
        <f t="shared" ref="BE469:BE532" si="266">$AB$6*($AB$11/BF469*BG469+$AB$12)</f>
        <v>-4.138978611936437E-3</v>
      </c>
      <c r="BF469" s="24">
        <f t="shared" ref="BF469:BF532" si="267">1+$AB$7*COS(BI469)</f>
        <v>1.2920122873621229</v>
      </c>
      <c r="BG469" s="24">
        <f t="shared" ref="BG469:BG532" si="268">SIN(BI469+RADIANS($AB$9))</f>
        <v>-0.35078499815773673</v>
      </c>
      <c r="BH469" s="24">
        <f t="shared" ref="BH469:BH532" si="269">$AB$7*SIN(BI469)</f>
        <v>6.8766445520623637E-2</v>
      </c>
      <c r="BI469" s="24">
        <f t="shared" ref="BI469:BI532" si="270">2*ATAN(BJ469)</f>
        <v>0.23127779699017881</v>
      </c>
      <c r="BJ469" s="24">
        <f t="shared" ref="BJ469:BJ532" si="271">SQRT((1+$AB$7)/(1-$AB$7))*TAN(BK469/2)</f>
        <v>0.11615712543236534</v>
      </c>
      <c r="BK469" s="136">
        <f t="shared" si="261"/>
        <v>6.4532463153280872</v>
      </c>
      <c r="BL469" s="136">
        <f t="shared" si="261"/>
        <v>6.453609287155202</v>
      </c>
      <c r="BM469" s="136">
        <f t="shared" si="261"/>
        <v>6.4548371089067444</v>
      </c>
      <c r="BN469" s="136">
        <f t="shared" si="261"/>
        <v>6.4589924008085289</v>
      </c>
      <c r="BO469" s="136">
        <f t="shared" si="261"/>
        <v>6.4730783080752969</v>
      </c>
      <c r="BP469" s="136">
        <f t="shared" si="261"/>
        <v>6.5211311490629749</v>
      </c>
      <c r="BQ469" s="136">
        <f t="shared" si="261"/>
        <v>6.6902144970640833</v>
      </c>
      <c r="BR469" s="136">
        <f t="shared" ref="BR469:BR532" si="272">RADIANS($AY$9)+$AY$18*(F469-AY$15)</f>
        <v>8.1395768218779843</v>
      </c>
      <c r="BS469" s="136"/>
      <c r="BT469" s="24"/>
      <c r="BU469" s="24"/>
      <c r="BV469" s="24"/>
      <c r="BW469" s="24"/>
      <c r="BX469" s="24"/>
      <c r="BY469" s="24"/>
      <c r="BZ469" s="24"/>
      <c r="CA469" s="24"/>
      <c r="CB469" s="24"/>
      <c r="CC469" s="24"/>
      <c r="CD469" s="24"/>
      <c r="CE469" s="24"/>
      <c r="CF469" s="24"/>
      <c r="CG469" s="24"/>
      <c r="CH469" s="24"/>
      <c r="CI469" s="24"/>
      <c r="CK469" s="24"/>
      <c r="CL469" s="24"/>
      <c r="CM469" s="24"/>
      <c r="CN469" s="24"/>
      <c r="CO469" s="24"/>
      <c r="CP469" s="24"/>
      <c r="CQ469" s="24"/>
      <c r="CR469" s="24"/>
      <c r="CS469" s="24"/>
      <c r="CT469" s="24"/>
      <c r="CU469" s="24"/>
      <c r="CV469" s="24"/>
      <c r="CW469" s="24"/>
      <c r="CX469" s="24"/>
      <c r="CY469" s="24"/>
      <c r="CZ469" s="24"/>
    </row>
    <row r="470" spans="1:104" s="129" customFormat="1" ht="12.95" customHeight="1" x14ac:dyDescent="0.2">
      <c r="A470" s="52" t="s">
        <v>649</v>
      </c>
      <c r="B470" s="89" t="s">
        <v>644</v>
      </c>
      <c r="C470" s="90">
        <v>53538.771000000001</v>
      </c>
      <c r="D470" s="90">
        <v>1E-3</v>
      </c>
      <c r="E470" s="129">
        <f>(C470-C$7)/C$8</f>
        <v>56947.917364487876</v>
      </c>
      <c r="F470" s="129">
        <f>ROUND(2*E470,0)/2</f>
        <v>56948</v>
      </c>
      <c r="G470" s="130">
        <f>C470-(C$7+F470*C$8)</f>
        <v>-1.9613199998275377E-2</v>
      </c>
      <c r="K470" s="129">
        <f>G470</f>
        <v>-1.9613199998275377E-2</v>
      </c>
      <c r="O470" s="199">
        <f ca="1">+C$11+C$12*F470</f>
        <v>-2.6710731449489905E-2</v>
      </c>
      <c r="P470" s="199">
        <f>+D$11+D$12*F470+D$13*F470^2</f>
        <v>-1.7366904744093026E-2</v>
      </c>
      <c r="Q470" s="201">
        <f>+C470-15018.5</f>
        <v>38520.271000000001</v>
      </c>
      <c r="S470" s="131">
        <v>0.9</v>
      </c>
      <c r="T470" s="129" t="s">
        <v>567</v>
      </c>
      <c r="U470" s="202">
        <f>+$C470-15018.5</f>
        <v>38520.271000000001</v>
      </c>
      <c r="Z470" s="24">
        <f>$F470</f>
        <v>56948</v>
      </c>
      <c r="AA470" s="136">
        <f>AB$3+AB$4*Z470+AB$5*Z470^2+AH470</f>
        <v>-2.1460619660294288E-2</v>
      </c>
      <c r="AB470" s="136">
        <f>+$G470-AH470</f>
        <v>-1.5519485082074114E-2</v>
      </c>
      <c r="AC470" s="136">
        <f>IF(S470&gt;0,G470-AA470,-9999)</f>
        <v>1.8474196620189114E-3</v>
      </c>
      <c r="AD470" s="136"/>
      <c r="AE470" s="136">
        <f>+(G470-AA470)^2*$S470</f>
        <v>3.0716634668526619E-6</v>
      </c>
      <c r="AF470" s="24"/>
      <c r="AG470" s="203"/>
      <c r="AH470" s="24">
        <f>$AB$6*($AB$11/AI470*AJ470+$AB$12)</f>
        <v>-4.0937149162012625E-3</v>
      </c>
      <c r="AI470" s="24">
        <f>1+$AB$7*COS(AL470)</f>
        <v>1.2915243120558</v>
      </c>
      <c r="AJ470" s="24">
        <f>SIN(AL470+RADIANS($AB$9))</f>
        <v>-0.34422842757832889</v>
      </c>
      <c r="AK470" s="24">
        <f>$AB$7*SIN(AL470)</f>
        <v>7.0806606191742658E-2</v>
      </c>
      <c r="AL470" s="24">
        <f>2*ATAN(AM470)</f>
        <v>0.23827016854198366</v>
      </c>
      <c r="AM470" s="24">
        <f>SQRT((1+$AB$7)/(1-$AB$7))*TAN(AN470/2)</f>
        <v>0.11970193743290011</v>
      </c>
      <c r="AN470" s="136">
        <f>$AU470+$AB$7*SIN(AO470)</f>
        <v>6.4584100055009932</v>
      </c>
      <c r="AO470" s="136">
        <f>$AU470+$AB$7*SIN(AP470)</f>
        <v>6.4583853676444978</v>
      </c>
      <c r="AP470" s="136">
        <f>$AU470+$AB$7*SIN(AQ470)</f>
        <v>6.4583019653133285</v>
      </c>
      <c r="AQ470" s="136">
        <f>$AU470+$AB$7*SIN(AR470)</f>
        <v>6.4580196467647157</v>
      </c>
      <c r="AR470" s="136">
        <f>$AU470+$AB$7*SIN(AS470)</f>
        <v>6.4570640972040145</v>
      </c>
      <c r="AS470" s="136">
        <f>$AU470+$AB$7*SIN(AT470)</f>
        <v>6.4538310803716481</v>
      </c>
      <c r="AT470" s="136">
        <f>$AU470+$AB$7*SIN(AU470)</f>
        <v>6.4429055892290341</v>
      </c>
      <c r="AU470" s="136">
        <f>RADIANS($AB$9)+$AB$18*(F470-AB$15)</f>
        <v>6.4061184638138338</v>
      </c>
      <c r="AV470" s="136"/>
      <c r="AW470" s="24">
        <f t="shared" si="262"/>
        <v>56948</v>
      </c>
      <c r="AX470" s="136">
        <f t="shared" si="263"/>
        <v>-2.1459212385905414E-2</v>
      </c>
      <c r="AY470" s="136">
        <f t="shared" si="264"/>
        <v>1.8460123876300367E-3</v>
      </c>
      <c r="AZ470" s="136">
        <f t="shared" si="255"/>
        <v>1.8460123876300367E-3</v>
      </c>
      <c r="BA470" s="136"/>
      <c r="BB470" s="136">
        <f t="shared" si="265"/>
        <v>4.1444801660105672E-4</v>
      </c>
      <c r="BC470" s="24"/>
      <c r="BD470" s="203"/>
      <c r="BE470" s="24">
        <f t="shared" si="266"/>
        <v>-4.0923076418123878E-3</v>
      </c>
      <c r="BF470" s="24">
        <f t="shared" si="267"/>
        <v>1.2915089342432253</v>
      </c>
      <c r="BG470" s="24">
        <f t="shared" si="268"/>
        <v>-0.34402460285538183</v>
      </c>
      <c r="BH470" s="24">
        <f t="shared" si="269"/>
        <v>7.0869889631485092E-2</v>
      </c>
      <c r="BI470" s="24">
        <f t="shared" si="270"/>
        <v>0.23848725200984977</v>
      </c>
      <c r="BJ470" s="24">
        <f t="shared" si="271"/>
        <v>0.11981203584381324</v>
      </c>
      <c r="BK470" s="136">
        <f t="shared" si="261"/>
        <v>6.4585703475562823</v>
      </c>
      <c r="BL470" s="136">
        <f t="shared" si="261"/>
        <v>6.4589281763527033</v>
      </c>
      <c r="BM470" s="136">
        <f t="shared" si="261"/>
        <v>6.4601397292563796</v>
      </c>
      <c r="BN470" s="136">
        <f t="shared" si="261"/>
        <v>6.4642438207236461</v>
      </c>
      <c r="BO470" s="136">
        <f t="shared" si="261"/>
        <v>6.4781696654938452</v>
      </c>
      <c r="BP470" s="136">
        <f t="shared" si="261"/>
        <v>6.5257269727463258</v>
      </c>
      <c r="BQ470" s="136">
        <f t="shared" si="261"/>
        <v>6.6932787556424227</v>
      </c>
      <c r="BR470" s="136">
        <f t="shared" si="272"/>
        <v>8.1476067454031007</v>
      </c>
      <c r="BS470" s="136"/>
      <c r="BT470" s="24"/>
      <c r="BU470" s="24"/>
      <c r="BV470" s="24"/>
      <c r="BW470" s="24"/>
      <c r="BX470" s="24"/>
      <c r="BY470" s="24"/>
      <c r="BZ470" s="24"/>
      <c r="CA470" s="24"/>
      <c r="CB470" s="24"/>
      <c r="CC470" s="24"/>
      <c r="CD470" s="24"/>
      <c r="CE470" s="24"/>
      <c r="CF470" s="24"/>
      <c r="CG470" s="24"/>
      <c r="CH470" s="24"/>
      <c r="CI470" s="24"/>
      <c r="CK470" s="24"/>
      <c r="CL470" s="24"/>
      <c r="CM470" s="24"/>
      <c r="CN470" s="24"/>
      <c r="CO470" s="24"/>
      <c r="CP470" s="24"/>
      <c r="CQ470" s="24"/>
      <c r="CR470" s="24"/>
      <c r="CS470" s="24"/>
      <c r="CT470" s="24"/>
      <c r="CU470" s="24"/>
      <c r="CV470" s="24"/>
      <c r="CW470" s="24"/>
      <c r="CX470" s="24"/>
      <c r="CY470" s="24"/>
      <c r="CZ470" s="24"/>
    </row>
    <row r="471" spans="1:104" s="129" customFormat="1" ht="12.95" customHeight="1" x14ac:dyDescent="0.2">
      <c r="A471" s="52" t="s">
        <v>649</v>
      </c>
      <c r="B471" s="89" t="s">
        <v>644</v>
      </c>
      <c r="C471" s="90">
        <v>53540.6702</v>
      </c>
      <c r="D471" s="90">
        <v>5.0000000000000001E-4</v>
      </c>
      <c r="E471" s="129">
        <f>(C471-C$7)/C$8</f>
        <v>56955.91918798683</v>
      </c>
      <c r="F471" s="129">
        <f>ROUND(2*E471,0)/2</f>
        <v>56956</v>
      </c>
      <c r="G471" s="130">
        <f>C471-(C$7+F471*C$8)</f>
        <v>-1.9180399998731446E-2</v>
      </c>
      <c r="K471" s="129">
        <f>G471</f>
        <v>-1.9180399998731446E-2</v>
      </c>
      <c r="O471" s="129">
        <f ca="1">+C$11+C$12*F471</f>
        <v>-2.669536087754662E-2</v>
      </c>
      <c r="P471" s="199">
        <f>+D$11+D$12*F471+D$13*F471^2</f>
        <v>-1.7365169960093026E-2</v>
      </c>
      <c r="Q471" s="201">
        <f>+C471-15018.5</f>
        <v>38522.1702</v>
      </c>
      <c r="S471" s="131">
        <v>1</v>
      </c>
      <c r="T471" s="129" t="s">
        <v>567</v>
      </c>
      <c r="U471" s="202">
        <f>+$C471-15018.5</f>
        <v>38522.1702</v>
      </c>
      <c r="Z471" s="24">
        <f>$F471</f>
        <v>56956</v>
      </c>
      <c r="AA471" s="136">
        <f>AB$3+AB$4*Z471+AB$5*Z471^2+AH471</f>
        <v>-2.1446207374387578E-2</v>
      </c>
      <c r="AB471" s="136">
        <f>+$G471-AH471</f>
        <v>-1.5099362584436895E-2</v>
      </c>
      <c r="AC471" s="136">
        <f>IF(S471&gt;0,G471-AA471,-9999)</f>
        <v>2.2658073756561328E-3</v>
      </c>
      <c r="AD471" s="136"/>
      <c r="AE471" s="136">
        <f>+(G471-AA471)^2*$S471</f>
        <v>5.1338830635777317E-6</v>
      </c>
      <c r="AF471" s="24"/>
      <c r="AG471" s="203"/>
      <c r="AH471" s="24">
        <f>$AB$6*($AB$11/AI471*AJ471+$AB$12)</f>
        <v>-4.081037414294551E-3</v>
      </c>
      <c r="AI471" s="24">
        <f>1+$AB$7*COS(AL471)</f>
        <v>1.2913853331697986</v>
      </c>
      <c r="AJ471" s="24">
        <f>SIN(AL471+RADIANS($AB$9))</f>
        <v>-0.34239231537008757</v>
      </c>
      <c r="AK471" s="24">
        <f>$AB$7*SIN(AL471)</f>
        <v>7.1376379941304441E-2</v>
      </c>
      <c r="AL471" s="24">
        <f>2*ATAN(AM471)</f>
        <v>0.2402250978273972</v>
      </c>
      <c r="AM471" s="24">
        <f>SQRT((1+$AB$7)/(1-$AB$7))*TAN(AN471/2)</f>
        <v>0.1206935240661622</v>
      </c>
      <c r="AN471" s="136">
        <f>$AU471+$AB$7*SIN(AO471)</f>
        <v>6.4598540231440911</v>
      </c>
      <c r="AO471" s="136">
        <f>$AU471+$AB$7*SIN(AP471)</f>
        <v>6.4598292174369991</v>
      </c>
      <c r="AP471" s="136">
        <f>$AU471+$AB$7*SIN(AQ471)</f>
        <v>6.4597452253649932</v>
      </c>
      <c r="AQ471" s="136">
        <f>$AU471+$AB$7*SIN(AR471)</f>
        <v>6.4594608377282903</v>
      </c>
      <c r="AR471" s="136">
        <f>$AU471+$AB$7*SIN(AS471)</f>
        <v>6.4584980402326204</v>
      </c>
      <c r="AS471" s="136">
        <f>$AU471+$AB$7*SIN(AT471)</f>
        <v>6.4552396916096662</v>
      </c>
      <c r="AT471" s="136">
        <f>$AU471+$AB$7*SIN(AU471)</f>
        <v>6.4442260790718606</v>
      </c>
      <c r="AU471" s="136">
        <f>RADIANS($AB$9)+$AB$18*(F471-AB$15)</f>
        <v>6.4071360120448606</v>
      </c>
      <c r="AV471" s="136"/>
      <c r="AW471" s="24">
        <f t="shared" si="262"/>
        <v>56956</v>
      </c>
      <c r="AX471" s="136">
        <f t="shared" si="263"/>
        <v>-2.1444804199088143E-2</v>
      </c>
      <c r="AY471" s="136">
        <f t="shared" si="264"/>
        <v>2.2644042003566976E-3</v>
      </c>
      <c r="AZ471" s="136">
        <f t="shared" si="255"/>
        <v>2.2644042003566976E-3</v>
      </c>
      <c r="BA471" s="136"/>
      <c r="BB471" s="136">
        <f t="shared" si="265"/>
        <v>4.5987962713722844E-4</v>
      </c>
      <c r="BC471" s="24"/>
      <c r="BD471" s="203"/>
      <c r="BE471" s="24">
        <f t="shared" si="266"/>
        <v>-4.0796342389951166E-3</v>
      </c>
      <c r="BF471" s="24">
        <f t="shared" si="267"/>
        <v>1.2913698888957539</v>
      </c>
      <c r="BG471" s="24">
        <f t="shared" si="268"/>
        <v>-0.34218909764867811</v>
      </c>
      <c r="BH471" s="24">
        <f t="shared" si="269"/>
        <v>7.1439399807641746E-2</v>
      </c>
      <c r="BI471" s="24">
        <f t="shared" si="270"/>
        <v>0.24044138028598513</v>
      </c>
      <c r="BJ471" s="24">
        <f t="shared" si="271"/>
        <v>0.12080324201328253</v>
      </c>
      <c r="BK471" s="136">
        <f t="shared" ref="BK471:BQ480" si="273">$AU471+$AB$7*SIN(BL471)</f>
        <v>6.460013790754962</v>
      </c>
      <c r="BL471" s="136">
        <f t="shared" si="273"/>
        <v>6.4603702204350002</v>
      </c>
      <c r="BM471" s="136">
        <f t="shared" si="273"/>
        <v>6.4615773471194125</v>
      </c>
      <c r="BN471" s="136">
        <f t="shared" si="273"/>
        <v>6.4656675079031452</v>
      </c>
      <c r="BO471" s="136">
        <f t="shared" si="273"/>
        <v>6.479549799517569</v>
      </c>
      <c r="BP471" s="136">
        <f t="shared" si="273"/>
        <v>6.5269722263068903</v>
      </c>
      <c r="BQ471" s="136">
        <f t="shared" si="273"/>
        <v>6.6941065476539423</v>
      </c>
      <c r="BR471" s="136">
        <f t="shared" si="272"/>
        <v>8.1497843517827935</v>
      </c>
      <c r="BS471" s="136"/>
      <c r="BT471" s="24"/>
      <c r="BU471" s="24"/>
      <c r="BV471" s="24"/>
      <c r="BW471" s="24"/>
      <c r="BX471" s="24"/>
      <c r="BY471" s="24"/>
      <c r="BZ471" s="24"/>
      <c r="CA471" s="24"/>
      <c r="CB471" s="24"/>
      <c r="CC471" s="24"/>
      <c r="CD471" s="24"/>
      <c r="CE471" s="24"/>
      <c r="CF471" s="24"/>
      <c r="CG471" s="24"/>
      <c r="CH471" s="24"/>
      <c r="CI471" s="24"/>
      <c r="CK471" s="24"/>
      <c r="CL471" s="24"/>
      <c r="CM471" s="24"/>
      <c r="CN471" s="24"/>
      <c r="CO471" s="24"/>
      <c r="CP471" s="24"/>
      <c r="CQ471" s="24"/>
      <c r="CR471" s="24"/>
      <c r="CS471" s="24"/>
      <c r="CT471" s="24"/>
      <c r="CU471" s="24"/>
      <c r="CV471" s="24"/>
      <c r="CW471" s="24"/>
      <c r="CX471" s="24"/>
      <c r="CY471" s="24"/>
      <c r="CZ471" s="24"/>
    </row>
    <row r="472" spans="1:104" s="129" customFormat="1" ht="12.95" customHeight="1" x14ac:dyDescent="0.2">
      <c r="A472" s="52" t="s">
        <v>649</v>
      </c>
      <c r="B472" s="89" t="s">
        <v>644</v>
      </c>
      <c r="C472" s="90">
        <v>53548.739800000003</v>
      </c>
      <c r="D472" s="90">
        <v>1E-3</v>
      </c>
      <c r="E472" s="129">
        <f>(C472-C$7)/C$8</f>
        <v>56989.918511337273</v>
      </c>
      <c r="F472" s="129">
        <f>ROUND(2*E472,0)/2</f>
        <v>56990</v>
      </c>
      <c r="G472" s="130">
        <f>C472-(C$7+F472*C$8)</f>
        <v>-1.9340999991982244E-2</v>
      </c>
      <c r="K472" s="129">
        <f>G472</f>
        <v>-1.9340999991982244E-2</v>
      </c>
      <c r="O472" s="199">
        <f ca="1">+C$11+C$12*F472</f>
        <v>-2.6630035946787686E-2</v>
      </c>
      <c r="P472" s="199">
        <f>+D$11+D$12*F472+D$13*F472^2</f>
        <v>-1.735777999209303E-2</v>
      </c>
      <c r="Q472" s="201">
        <f>+C472-15018.5</f>
        <v>38530.239800000003</v>
      </c>
      <c r="S472" s="131">
        <v>0.9</v>
      </c>
      <c r="T472" s="129" t="s">
        <v>567</v>
      </c>
      <c r="U472" s="202">
        <f>+$C472-15018.5</f>
        <v>38530.239800000003</v>
      </c>
      <c r="Z472" s="24">
        <f>$F472</f>
        <v>56990</v>
      </c>
      <c r="AA472" s="136">
        <f>AB$3+AB$4*Z472+AB$5*Z472^2+AH472</f>
        <v>-2.1384858822734294E-2</v>
      </c>
      <c r="AB472" s="136">
        <f>+$G472-AH472</f>
        <v>-1.531392116134098E-2</v>
      </c>
      <c r="AC472" s="136">
        <f>IF(S472&gt;0,G472-AA472,-9999)</f>
        <v>2.0438588307520496E-3</v>
      </c>
      <c r="AD472" s="136"/>
      <c r="AE472" s="136">
        <f>+(G472-AA472)^2*$S472</f>
        <v>3.7596230280388217E-6</v>
      </c>
      <c r="AF472" s="24"/>
      <c r="AG472" s="203"/>
      <c r="AH472" s="24">
        <f>$AB$6*($AB$11/AI472*AJ472+$AB$12)</f>
        <v>-4.0270788306412631E-3</v>
      </c>
      <c r="AI472" s="24">
        <f>1+$AB$7*COS(AL472)</f>
        <v>1.2907826059370366</v>
      </c>
      <c r="AJ472" s="24">
        <f>SIN(AL472+RADIANS($AB$9))</f>
        <v>-0.33457879646162747</v>
      </c>
      <c r="AK472" s="24">
        <f>$AB$7*SIN(AL472)</f>
        <v>7.3793469117978835E-2</v>
      </c>
      <c r="AL472" s="24">
        <f>2*ATAN(AM472)</f>
        <v>0.24852880239715106</v>
      </c>
      <c r="AM472" s="24">
        <f>SQRT((1+$AB$7)/(1-$AB$7))*TAN(AN472/2)</f>
        <v>0.12490799217240912</v>
      </c>
      <c r="AN472" s="136">
        <f>$AU472+$AB$7*SIN(AO472)</f>
        <v>6.4659893477046841</v>
      </c>
      <c r="AO472" s="136">
        <f>$AU472+$AB$7*SIN(AP472)</f>
        <v>6.4659638380710005</v>
      </c>
      <c r="AP472" s="136">
        <f>$AU472+$AB$7*SIN(AQ472)</f>
        <v>6.4658773662297095</v>
      </c>
      <c r="AQ472" s="136">
        <f>$AU472+$AB$7*SIN(AR472)</f>
        <v>6.4655842566795974</v>
      </c>
      <c r="AR472" s="136">
        <f>$AU472+$AB$7*SIN(AS472)</f>
        <v>6.4645908346899876</v>
      </c>
      <c r="AS472" s="136">
        <f>$AU472+$AB$7*SIN(AT472)</f>
        <v>6.4612252174967653</v>
      </c>
      <c r="AT472" s="136">
        <f>$AU472+$AB$7*SIN(AU472)</f>
        <v>6.4498377286777977</v>
      </c>
      <c r="AU472" s="136">
        <f>RADIANS($AB$9)+$AB$18*(F472-AB$15)</f>
        <v>6.4114605920267271</v>
      </c>
      <c r="AV472" s="136"/>
      <c r="AW472" s="24">
        <f t="shared" si="262"/>
        <v>56990</v>
      </c>
      <c r="AX472" s="136">
        <f t="shared" si="263"/>
        <v>-2.1383473291271205E-2</v>
      </c>
      <c r="AY472" s="136">
        <f t="shared" si="264"/>
        <v>2.0424732992889612E-3</v>
      </c>
      <c r="AZ472" s="136">
        <f t="shared" si="255"/>
        <v>2.0424732992889612E-3</v>
      </c>
      <c r="BA472" s="136"/>
      <c r="BB472" s="136">
        <f t="shared" si="265"/>
        <v>4.115276369986581E-4</v>
      </c>
      <c r="BC472" s="24"/>
      <c r="BD472" s="203"/>
      <c r="BE472" s="24">
        <f t="shared" si="266"/>
        <v>-4.0256932991781747E-3</v>
      </c>
      <c r="BF472" s="24">
        <f t="shared" si="267"/>
        <v>1.2907668916302195</v>
      </c>
      <c r="BG472" s="24">
        <f t="shared" si="268"/>
        <v>-0.33437819594845886</v>
      </c>
      <c r="BH472" s="24">
        <f t="shared" si="269"/>
        <v>7.3855363594664727E-2</v>
      </c>
      <c r="BI472" s="24">
        <f t="shared" si="270"/>
        <v>0.24874166295918787</v>
      </c>
      <c r="BJ472" s="24">
        <f t="shared" si="271"/>
        <v>0.12501608441675033</v>
      </c>
      <c r="BK472" s="136">
        <f t="shared" si="273"/>
        <v>6.4661466610039904</v>
      </c>
      <c r="BL472" s="136">
        <f t="shared" si="273"/>
        <v>6.4664971248541674</v>
      </c>
      <c r="BM472" s="136">
        <f t="shared" si="273"/>
        <v>6.4676853753311612</v>
      </c>
      <c r="BN472" s="136">
        <f t="shared" si="273"/>
        <v>6.4717161207249214</v>
      </c>
      <c r="BO472" s="136">
        <f t="shared" si="273"/>
        <v>6.4854126315093517</v>
      </c>
      <c r="BP472" s="136">
        <f t="shared" si="273"/>
        <v>6.5322594700729448</v>
      </c>
      <c r="BQ472" s="136">
        <f t="shared" si="273"/>
        <v>6.6976094932190566</v>
      </c>
      <c r="BR472" s="136">
        <f t="shared" si="272"/>
        <v>8.1590391788964869</v>
      </c>
      <c r="BS472" s="136"/>
      <c r="BT472" s="24"/>
      <c r="BU472" s="24"/>
      <c r="BV472" s="24"/>
      <c r="BW472" s="24"/>
      <c r="BX472" s="24"/>
      <c r="BY472" s="24"/>
      <c r="BZ472" s="24"/>
      <c r="CA472" s="24"/>
      <c r="CB472" s="24"/>
      <c r="CC472" s="24"/>
      <c r="CD472" s="24"/>
      <c r="CE472" s="24"/>
      <c r="CF472" s="24"/>
      <c r="CG472" s="24"/>
      <c r="CH472" s="24"/>
      <c r="CI472" s="24"/>
      <c r="CK472" s="24"/>
      <c r="CL472" s="24"/>
      <c r="CM472" s="24"/>
      <c r="CN472" s="24"/>
      <c r="CO472" s="24"/>
      <c r="CP472" s="24"/>
      <c r="CQ472" s="24"/>
      <c r="CR472" s="24"/>
      <c r="CS472" s="24"/>
      <c r="CT472" s="24"/>
      <c r="CU472" s="24"/>
      <c r="CV472" s="24"/>
      <c r="CW472" s="24"/>
      <c r="CX472" s="24"/>
      <c r="CY472" s="24"/>
      <c r="CZ472" s="24"/>
    </row>
    <row r="473" spans="1:104" s="129" customFormat="1" ht="12.95" customHeight="1" x14ac:dyDescent="0.2">
      <c r="A473" s="52" t="s">
        <v>649</v>
      </c>
      <c r="B473" s="89" t="s">
        <v>644</v>
      </c>
      <c r="C473" s="90">
        <v>53553.723899999997</v>
      </c>
      <c r="D473" s="90">
        <v>5.0000000000000001E-4</v>
      </c>
      <c r="E473" s="129">
        <f>(C473-C$7)/C$8</f>
        <v>57010.917820783929</v>
      </c>
      <c r="F473" s="129">
        <f>ROUND(2*E473,0)/2</f>
        <v>57011</v>
      </c>
      <c r="G473" s="130">
        <f>C473-(C$7+F473*C$8)</f>
        <v>-1.9504900003084913E-2</v>
      </c>
      <c r="K473" s="129">
        <f>G473</f>
        <v>-1.9504900003084913E-2</v>
      </c>
      <c r="O473" s="129">
        <f ca="1">+C$11+C$12*F473</f>
        <v>-2.658968819543657E-2</v>
      </c>
      <c r="P473" s="199">
        <f>+D$11+D$12*F473+D$13*F473^2</f>
        <v>-1.7353201740093027E-2</v>
      </c>
      <c r="Q473" s="201">
        <f>+C473-15018.5</f>
        <v>38535.223899999997</v>
      </c>
      <c r="S473" s="131">
        <v>1</v>
      </c>
      <c r="T473" s="129" t="s">
        <v>567</v>
      </c>
      <c r="U473" s="202">
        <f>+$C473-15018.5</f>
        <v>38535.223899999997</v>
      </c>
      <c r="Z473" s="24">
        <f>$F473</f>
        <v>57011</v>
      </c>
      <c r="AA473" s="136">
        <f>AB$3+AB$4*Z473+AB$5*Z473^2+AH473</f>
        <v>-2.1346890094737059E-2</v>
      </c>
      <c r="AB473" s="136">
        <f>+$G473-AH473</f>
        <v>-1.5511211648440881E-2</v>
      </c>
      <c r="AC473" s="136">
        <f>IF(S473&gt;0,G473-AA473,-9999)</f>
        <v>1.8419900916521459E-3</v>
      </c>
      <c r="AD473" s="136"/>
      <c r="AE473" s="136">
        <f>+(G473-AA473)^2*$S473</f>
        <v>3.3929274977446807E-6</v>
      </c>
      <c r="AF473" s="24"/>
      <c r="AG473" s="203"/>
      <c r="AH473" s="24">
        <f>$AB$6*($AB$11/AI473*AJ473+$AB$12)</f>
        <v>-3.9936883546440307E-3</v>
      </c>
      <c r="AI473" s="24">
        <f>1+$AB$7*COS(AL473)</f>
        <v>1.2904006089676718</v>
      </c>
      <c r="AJ473" s="24">
        <f>SIN(AL473+RADIANS($AB$9))</f>
        <v>-0.32974493537936317</v>
      </c>
      <c r="AK473" s="24">
        <f>$AB$7*SIN(AL473)</f>
        <v>7.5282709244589685E-2</v>
      </c>
      <c r="AL473" s="24">
        <f>2*ATAN(AM473)</f>
        <v>0.25365364712412491</v>
      </c>
      <c r="AM473" s="24">
        <f>SQRT((1+$AB$7)/(1-$AB$7))*TAN(AN473/2)</f>
        <v>0.1275112323752903</v>
      </c>
      <c r="AN473" s="136">
        <f>$AU473+$AB$7*SIN(AO473)</f>
        <v>6.4697773685506865</v>
      </c>
      <c r="AO473" s="136">
        <f>$AU473+$AB$7*SIN(AP473)</f>
        <v>6.4697514318857534</v>
      </c>
      <c r="AP473" s="136">
        <f>$AU473+$AB$7*SIN(AQ473)</f>
        <v>6.4696634503060757</v>
      </c>
      <c r="AQ473" s="136">
        <f>$AU473+$AB$7*SIN(AR473)</f>
        <v>6.4693650126957589</v>
      </c>
      <c r="AR473" s="136">
        <f>$AU473+$AB$7*SIN(AS473)</f>
        <v>6.4683528232270353</v>
      </c>
      <c r="AS473" s="136">
        <f>$AU473+$AB$7*SIN(AT473)</f>
        <v>6.4649212748449436</v>
      </c>
      <c r="AT473" s="136">
        <f>$AU473+$AB$7*SIN(AU473)</f>
        <v>6.4533033905306345</v>
      </c>
      <c r="AU473" s="136">
        <f>RADIANS($AB$9)+$AB$18*(F473-AB$15)</f>
        <v>6.4141316561331738</v>
      </c>
      <c r="AV473" s="136"/>
      <c r="AW473" s="24">
        <f t="shared" si="262"/>
        <v>57011</v>
      </c>
      <c r="AX473" s="136">
        <f t="shared" si="263"/>
        <v>-2.1345515636401753E-2</v>
      </c>
      <c r="AY473" s="136">
        <f t="shared" si="264"/>
        <v>1.8406156333168402E-3</v>
      </c>
      <c r="AZ473" s="136">
        <f t="shared" si="255"/>
        <v>1.8406156333168402E-3</v>
      </c>
      <c r="BA473" s="136"/>
      <c r="BB473" s="136">
        <f t="shared" si="265"/>
        <v>4.5563103778387175E-4</v>
      </c>
      <c r="BC473" s="24"/>
      <c r="BD473" s="203"/>
      <c r="BE473" s="24">
        <f t="shared" si="266"/>
        <v>-3.9923138963087242E-3</v>
      </c>
      <c r="BF473" s="24">
        <f t="shared" si="267"/>
        <v>1.2903847379280298</v>
      </c>
      <c r="BG473" s="24">
        <f t="shared" si="268"/>
        <v>-0.32954598083597586</v>
      </c>
      <c r="BH473" s="24">
        <f t="shared" si="269"/>
        <v>7.5343904720086688E-2</v>
      </c>
      <c r="BI473" s="24">
        <f t="shared" si="270"/>
        <v>0.25386438066138656</v>
      </c>
      <c r="BJ473" s="24">
        <f t="shared" si="271"/>
        <v>0.12761831375334676</v>
      </c>
      <c r="BK473" s="136">
        <f t="shared" si="273"/>
        <v>6.4699331559991267</v>
      </c>
      <c r="BL473" s="136">
        <f t="shared" si="273"/>
        <v>6.4702799201852903</v>
      </c>
      <c r="BM473" s="136">
        <f t="shared" si="273"/>
        <v>6.471456461878196</v>
      </c>
      <c r="BN473" s="136">
        <f t="shared" si="273"/>
        <v>6.4754503454789054</v>
      </c>
      <c r="BO473" s="136">
        <f t="shared" si="273"/>
        <v>6.4890315713585203</v>
      </c>
      <c r="BP473" s="136">
        <f t="shared" si="273"/>
        <v>6.5355210206041665</v>
      </c>
      <c r="BQ473" s="136">
        <f t="shared" si="273"/>
        <v>6.6997608287767489</v>
      </c>
      <c r="BR473" s="136">
        <f t="shared" si="272"/>
        <v>8.16475539564318</v>
      </c>
      <c r="BS473" s="136"/>
      <c r="BT473" s="24"/>
      <c r="BU473" s="24"/>
      <c r="BV473" s="24"/>
      <c r="BW473" s="24"/>
      <c r="BX473" s="24"/>
      <c r="BY473" s="24"/>
      <c r="BZ473" s="24"/>
      <c r="CA473" s="24"/>
      <c r="CB473" s="24"/>
      <c r="CC473" s="24"/>
      <c r="CD473" s="24"/>
      <c r="CE473" s="24"/>
      <c r="CF473" s="24"/>
      <c r="CG473" s="24"/>
      <c r="CH473" s="24"/>
      <c r="CI473" s="24"/>
      <c r="CK473" s="24"/>
      <c r="CL473" s="24"/>
      <c r="CM473" s="24"/>
      <c r="CN473" s="24"/>
      <c r="CO473" s="24"/>
      <c r="CP473" s="24"/>
      <c r="CQ473" s="24"/>
      <c r="CR473" s="24"/>
      <c r="CS473" s="24"/>
      <c r="CT473" s="24"/>
      <c r="CU473" s="24"/>
      <c r="CV473" s="24"/>
      <c r="CW473" s="24"/>
      <c r="CX473" s="24"/>
      <c r="CY473" s="24"/>
      <c r="CZ473" s="24"/>
    </row>
    <row r="474" spans="1:104" s="129" customFormat="1" ht="12.95" customHeight="1" x14ac:dyDescent="0.2">
      <c r="A474" s="63" t="s">
        <v>665</v>
      </c>
      <c r="B474" s="89" t="s">
        <v>646</v>
      </c>
      <c r="C474" s="90">
        <v>53760.571000000004</v>
      </c>
      <c r="D474" s="90">
        <v>1E-4</v>
      </c>
      <c r="E474" s="129">
        <f>(C474-C$7)/C$8</f>
        <v>57882.41844497843</v>
      </c>
      <c r="F474" s="129">
        <f>ROUND(2*E474,0)/2</f>
        <v>57882.5</v>
      </c>
      <c r="G474" s="130">
        <f>C474-(C$7+F474*C$8)</f>
        <v>-1.9356749995495193E-2</v>
      </c>
      <c r="K474" s="129">
        <f>G474</f>
        <v>-1.9356749995495193E-2</v>
      </c>
      <c r="O474" s="199">
        <f ca="1">+C$11+C$12*F474</f>
        <v>-2.4915256514365519E-2</v>
      </c>
      <c r="P474" s="199">
        <f>+D$11+D$12*F474+D$13*F474^2</f>
        <v>-1.7153870517093023E-2</v>
      </c>
      <c r="Q474" s="201">
        <f>+C474-15018.5</f>
        <v>38742.071000000004</v>
      </c>
      <c r="S474" s="131">
        <v>1</v>
      </c>
      <c r="T474" s="129" t="s">
        <v>567</v>
      </c>
      <c r="U474" s="202">
        <f>+$C474-15018.5</f>
        <v>38742.071000000004</v>
      </c>
      <c r="Z474" s="24">
        <f>$F474</f>
        <v>57882.5</v>
      </c>
      <c r="AA474" s="136">
        <f>AB$3+AB$4*Z474+AB$5*Z474^2+AH474</f>
        <v>-1.9728720749203302E-2</v>
      </c>
      <c r="AB474" s="136">
        <f>+$G474-AH474</f>
        <v>-1.6781899763384914E-2</v>
      </c>
      <c r="AC474" s="136">
        <f>IF(S474&gt;0,G474-AA474,-9999)</f>
        <v>3.7197075370810906E-4</v>
      </c>
      <c r="AD474" s="136"/>
      <c r="AE474" s="136">
        <f>+(G474-AA474)^2*$S474</f>
        <v>1.3836224161417873E-7</v>
      </c>
      <c r="AF474" s="24"/>
      <c r="AG474" s="203"/>
      <c r="AH474" s="24">
        <f>$AB$6*($AB$11/AI474*AJ474+$AB$12)</f>
        <v>-2.5748502321102772E-3</v>
      </c>
      <c r="AI474" s="24">
        <f>1+$AB$7*COS(AL474)</f>
        <v>1.268416606468509</v>
      </c>
      <c r="AJ474" s="24">
        <f>SIN(AL474+RADIANS($AB$9))</f>
        <v>-0.12636041692321076</v>
      </c>
      <c r="AK474" s="24">
        <f>$AB$7*SIN(AL474)</f>
        <v>0.1339870343426168</v>
      </c>
      <c r="AL474" s="24">
        <f>2*ATAN(AM474)</f>
        <v>0.46298791257561234</v>
      </c>
      <c r="AM474" s="24">
        <f>SQRT((1+$AB$7)/(1-$AB$7))*TAN(AN474/2)</f>
        <v>0.23571977457706431</v>
      </c>
      <c r="AN474" s="136">
        <f>$AU474+$AB$7*SIN(AO474)</f>
        <v>6.6257379216269756</v>
      </c>
      <c r="AO474" s="136">
        <f>$AU474+$AB$7*SIN(AP474)</f>
        <v>6.6257002583275879</v>
      </c>
      <c r="AP474" s="136">
        <f>$AU474+$AB$7*SIN(AQ474)</f>
        <v>6.6255669749447206</v>
      </c>
      <c r="AQ474" s="136">
        <f>$AU474+$AB$7*SIN(AR474)</f>
        <v>6.6250953607679675</v>
      </c>
      <c r="AR474" s="136">
        <f>$AU474+$AB$7*SIN(AS474)</f>
        <v>6.6234272206049516</v>
      </c>
      <c r="AS474" s="136">
        <f>$AU474+$AB$7*SIN(AT474)</f>
        <v>6.617534721144648</v>
      </c>
      <c r="AT474" s="136">
        <f>$AU474+$AB$7*SIN(AU474)</f>
        <v>6.5968147031808986</v>
      </c>
      <c r="AU474" s="136">
        <f>RADIANS($AB$9)+$AB$18*(F474-AB$15)</f>
        <v>6.5249808165507206</v>
      </c>
      <c r="AV474" s="136"/>
      <c r="AW474" s="24">
        <f t="shared" si="262"/>
        <v>57882.5</v>
      </c>
      <c r="AX474" s="136">
        <f t="shared" si="263"/>
        <v>-1.972787534404187E-2</v>
      </c>
      <c r="AY474" s="136">
        <f t="shared" si="264"/>
        <v>3.7112534854667756E-4</v>
      </c>
      <c r="AZ474" s="136">
        <f t="shared" ref="AZ474:AZ537" si="274">+$G474-AX474</f>
        <v>3.7112534854667756E-4</v>
      </c>
      <c r="BA474" s="136"/>
      <c r="BB474" s="136">
        <f t="shared" si="265"/>
        <v>3.8918906559005516E-4</v>
      </c>
      <c r="BC474" s="24"/>
      <c r="BD474" s="203"/>
      <c r="BE474" s="24">
        <f t="shared" si="266"/>
        <v>-2.5740048269488492E-3</v>
      </c>
      <c r="BF474" s="24">
        <f t="shared" si="267"/>
        <v>1.2684004713944315</v>
      </c>
      <c r="BG474" s="24">
        <f t="shared" si="268"/>
        <v>-0.12624097302046919</v>
      </c>
      <c r="BH474" s="24">
        <f t="shared" si="269"/>
        <v>0.13401935291310343</v>
      </c>
      <c r="BI474" s="24">
        <f t="shared" si="270"/>
        <v>0.46310832070635305</v>
      </c>
      <c r="BJ474" s="24">
        <f t="shared" si="271"/>
        <v>0.23578332471174726</v>
      </c>
      <c r="BK474" s="136">
        <f t="shared" si="273"/>
        <v>6.6258284776525223</v>
      </c>
      <c r="BL474" s="136">
        <f t="shared" si="273"/>
        <v>6.626020745121922</v>
      </c>
      <c r="BM474" s="136">
        <f t="shared" si="273"/>
        <v>6.6267013204690537</v>
      </c>
      <c r="BN474" s="136">
        <f t="shared" si="273"/>
        <v>6.6291117094066214</v>
      </c>
      <c r="BO474" s="136">
        <f t="shared" si="273"/>
        <v>6.6376655567959499</v>
      </c>
      <c r="BP474" s="136">
        <f t="shared" si="273"/>
        <v>6.6682464475202634</v>
      </c>
      <c r="BQ474" s="136">
        <f t="shared" si="273"/>
        <v>6.7810517806972062</v>
      </c>
      <c r="BR474" s="136">
        <f t="shared" si="272"/>
        <v>8.4019783906309442</v>
      </c>
      <c r="BS474" s="136"/>
      <c r="BT474" s="24"/>
      <c r="BU474" s="24"/>
      <c r="BV474" s="24"/>
      <c r="BW474" s="24"/>
      <c r="BX474" s="24"/>
      <c r="BY474" s="24"/>
      <c r="BZ474" s="24"/>
      <c r="CA474" s="24"/>
      <c r="CB474" s="24"/>
      <c r="CC474" s="24"/>
      <c r="CD474" s="24"/>
      <c r="CE474" s="24"/>
      <c r="CF474" s="24"/>
      <c r="CG474" s="24"/>
      <c r="CH474" s="24"/>
      <c r="CI474" s="24"/>
      <c r="CK474" s="24"/>
      <c r="CL474" s="24"/>
      <c r="CM474" s="24"/>
      <c r="CN474" s="24"/>
      <c r="CO474" s="24"/>
      <c r="CP474" s="24"/>
      <c r="CQ474" s="24"/>
      <c r="CR474" s="24"/>
      <c r="CS474" s="24"/>
      <c r="CT474" s="24"/>
      <c r="CU474" s="24"/>
      <c r="CV474" s="24"/>
      <c r="CW474" s="24"/>
      <c r="CX474" s="24"/>
      <c r="CY474" s="24"/>
      <c r="CZ474" s="24"/>
    </row>
    <row r="475" spans="1:104" s="129" customFormat="1" ht="12.95" customHeight="1" x14ac:dyDescent="0.2">
      <c r="A475" s="63" t="s">
        <v>665</v>
      </c>
      <c r="B475" s="89" t="s">
        <v>644</v>
      </c>
      <c r="C475" s="90">
        <v>53760.689200000001</v>
      </c>
      <c r="D475" s="90">
        <v>1E-4</v>
      </c>
      <c r="E475" s="129">
        <f>(C475-C$7)/C$8</f>
        <v>57882.916452317077</v>
      </c>
      <c r="F475" s="129">
        <f>ROUND(2*E475,0)/2</f>
        <v>57883</v>
      </c>
      <c r="G475" s="130">
        <f>C475-(C$7+F475*C$8)</f>
        <v>-1.9829699995170813E-2</v>
      </c>
      <c r="K475" s="129">
        <f>G475</f>
        <v>-1.9829699995170813E-2</v>
      </c>
      <c r="O475" s="129">
        <f ca="1">+C$11+C$12*F475</f>
        <v>-2.4914295853619067E-2</v>
      </c>
      <c r="P475" s="199">
        <f>+D$11+D$12*F475+D$13*F475^2</f>
        <v>-1.7153750924093027E-2</v>
      </c>
      <c r="Q475" s="201">
        <f>+C475-15018.5</f>
        <v>38742.189200000001</v>
      </c>
      <c r="S475" s="131">
        <v>1</v>
      </c>
      <c r="T475" s="129" t="s">
        <v>567</v>
      </c>
      <c r="U475" s="202">
        <f>+$C475-15018.5</f>
        <v>38742.189200000001</v>
      </c>
      <c r="Z475" s="24">
        <f>$F475</f>
        <v>57883</v>
      </c>
      <c r="AA475" s="136">
        <f>AB$3+AB$4*Z475+AB$5*Z475^2+AH475</f>
        <v>-1.9727773601868094E-2</v>
      </c>
      <c r="AB475" s="136">
        <f>+$G475-AH475</f>
        <v>-1.7255677317395746E-2</v>
      </c>
      <c r="AC475" s="136">
        <f>IF(S475&gt;0,G475-AA475,-9999)</f>
        <v>-1.0192639330271897E-4</v>
      </c>
      <c r="AD475" s="136"/>
      <c r="AE475" s="136">
        <f>+(G475-AA475)^2*$S475</f>
        <v>1.0388989651700553E-8</v>
      </c>
      <c r="AF475" s="24"/>
      <c r="AG475" s="203"/>
      <c r="AH475" s="24">
        <f>$AB$6*($AB$11/AI475*AJ475+$AB$12)</f>
        <v>-2.5740226777750692E-3</v>
      </c>
      <c r="AI475" s="24">
        <f>1+$AB$7*COS(AL475)</f>
        <v>1.2684008121222876</v>
      </c>
      <c r="AJ475" s="24">
        <f>SIN(AL475+RADIANS($AB$9))</f>
        <v>-0.12624349506446675</v>
      </c>
      <c r="AK475" s="24">
        <f>$AB$7*SIN(AL475)</f>
        <v>0.13401867053547603</v>
      </c>
      <c r="AL475" s="24">
        <f>2*ATAN(AM475)</f>
        <v>0.46310577832186794</v>
      </c>
      <c r="AM475" s="24">
        <f>SQRT((1+$AB$7)/(1-$AB$7))*TAN(AN475/2)</f>
        <v>0.23578198284952984</v>
      </c>
      <c r="AN475" s="136">
        <f>$AU475+$AB$7*SIN(AO475)</f>
        <v>6.6258265655751032</v>
      </c>
      <c r="AO475" s="136">
        <f>$AU475+$AB$7*SIN(AP475)</f>
        <v>6.6257888991399714</v>
      </c>
      <c r="AP475" s="136">
        <f>$AU475+$AB$7*SIN(AQ475)</f>
        <v>6.6256556004479039</v>
      </c>
      <c r="AQ475" s="136">
        <f>$AU475+$AB$7*SIN(AR475)</f>
        <v>6.6251839172162112</v>
      </c>
      <c r="AR475" s="136">
        <f>$AU475+$AB$7*SIN(AS475)</f>
        <v>6.6235154804372796</v>
      </c>
      <c r="AS475" s="136">
        <f>$AU475+$AB$7*SIN(AT475)</f>
        <v>6.6176217520362774</v>
      </c>
      <c r="AT475" s="136">
        <f>$AU475+$AB$7*SIN(AU475)</f>
        <v>6.596896823813025</v>
      </c>
      <c r="AU475" s="136">
        <f>RADIANS($AB$9)+$AB$18*(F475-AB$15)</f>
        <v>6.5250444133151602</v>
      </c>
      <c r="AV475" s="136"/>
      <c r="AW475" s="24">
        <f t="shared" si="262"/>
        <v>57883</v>
      </c>
      <c r="AX475" s="136">
        <f t="shared" si="263"/>
        <v>-1.9726928512858913E-2</v>
      </c>
      <c r="AY475" s="136">
        <f t="shared" si="264"/>
        <v>-1.0277148231190025E-4</v>
      </c>
      <c r="AZ475" s="136">
        <f t="shared" si="274"/>
        <v>-1.0277148231190025E-4</v>
      </c>
      <c r="BA475" s="136"/>
      <c r="BB475" s="136">
        <f t="shared" si="265"/>
        <v>3.8915170855144594E-4</v>
      </c>
      <c r="BC475" s="24"/>
      <c r="BD475" s="203"/>
      <c r="BE475" s="24">
        <f t="shared" si="266"/>
        <v>-2.5731775887658866E-3</v>
      </c>
      <c r="BF475" s="24">
        <f t="shared" si="267"/>
        <v>1.268384679870324</v>
      </c>
      <c r="BG475" s="24">
        <f t="shared" si="268"/>
        <v>-0.1261240984432192</v>
      </c>
      <c r="BH475" s="24">
        <f t="shared" si="269"/>
        <v>0.13405097392747167</v>
      </c>
      <c r="BI475" s="24">
        <f t="shared" si="270"/>
        <v>0.46322613698445669</v>
      </c>
      <c r="BJ475" s="24">
        <f t="shared" si="271"/>
        <v>0.23584550864047774</v>
      </c>
      <c r="BK475" s="136">
        <f t="shared" si="273"/>
        <v>6.6259170855239189</v>
      </c>
      <c r="BL475" s="136">
        <f t="shared" si="273"/>
        <v>6.6261092683806035</v>
      </c>
      <c r="BM475" s="136">
        <f t="shared" si="273"/>
        <v>6.626789565708453</v>
      </c>
      <c r="BN475" s="136">
        <f t="shared" si="273"/>
        <v>6.6291990459475647</v>
      </c>
      <c r="BO475" s="136">
        <f t="shared" si="273"/>
        <v>6.6377499367745942</v>
      </c>
      <c r="BP475" s="136">
        <f t="shared" si="273"/>
        <v>6.6683211996393075</v>
      </c>
      <c r="BQ475" s="136">
        <f t="shared" si="273"/>
        <v>6.7810941034810162</v>
      </c>
      <c r="BR475" s="136">
        <f t="shared" si="272"/>
        <v>8.4021144910296748</v>
      </c>
      <c r="BS475" s="136"/>
      <c r="BT475" s="24"/>
      <c r="BU475" s="24"/>
      <c r="BV475" s="24"/>
      <c r="BW475" s="24"/>
      <c r="BX475" s="24"/>
      <c r="BY475" s="24"/>
      <c r="BZ475" s="24"/>
      <c r="CA475" s="24"/>
      <c r="CB475" s="24"/>
      <c r="CC475" s="24"/>
      <c r="CD475" s="24"/>
      <c r="CE475" s="24"/>
      <c r="CF475" s="24"/>
      <c r="CG475" s="24"/>
      <c r="CH475" s="24"/>
      <c r="CI475" s="24"/>
      <c r="CK475" s="24"/>
      <c r="CL475" s="24"/>
      <c r="CM475" s="24"/>
      <c r="CN475" s="24"/>
      <c r="CO475" s="24"/>
      <c r="CP475" s="24"/>
      <c r="CQ475" s="24"/>
      <c r="CR475" s="24"/>
      <c r="CS475" s="24"/>
      <c r="CT475" s="24"/>
      <c r="CU475" s="24"/>
      <c r="CV475" s="24"/>
      <c r="CW475" s="24"/>
      <c r="CX475" s="24"/>
      <c r="CY475" s="24"/>
      <c r="CZ475" s="24"/>
    </row>
    <row r="476" spans="1:104" s="129" customFormat="1" ht="12.95" customHeight="1" x14ac:dyDescent="0.2">
      <c r="A476" s="63" t="s">
        <v>667</v>
      </c>
      <c r="B476" s="64" t="s">
        <v>646</v>
      </c>
      <c r="C476" s="63">
        <v>53764.6054</v>
      </c>
      <c r="D476" s="63">
        <v>2.9999999999999997E-4</v>
      </c>
      <c r="E476" s="129">
        <f>(C476-C$7)/C$8</f>
        <v>57899.416421349611</v>
      </c>
      <c r="F476" s="129">
        <f>ROUND(2*E476,0)/2</f>
        <v>57899.5</v>
      </c>
      <c r="G476" s="130">
        <f>C476-(C$7+F476*C$8)</f>
        <v>-1.9837050000205636E-2</v>
      </c>
      <c r="K476" s="129">
        <f>G476</f>
        <v>-1.9837050000205636E-2</v>
      </c>
      <c r="O476" s="199">
        <f ca="1">+C$11+C$12*F476</f>
        <v>-2.4882594048986045E-2</v>
      </c>
      <c r="P476" s="199">
        <f>+D$11+D$12*F476+D$13*F476^2</f>
        <v>-1.7149800989093029E-2</v>
      </c>
      <c r="Q476" s="201">
        <f>+C476-15018.5</f>
        <v>38746.1054</v>
      </c>
      <c r="S476" s="131">
        <v>1</v>
      </c>
      <c r="T476" s="129" t="s">
        <v>567</v>
      </c>
      <c r="U476" s="202">
        <f>+$C476-15018.5</f>
        <v>38746.1054</v>
      </c>
      <c r="Z476" s="24">
        <f>$F476</f>
        <v>57899.5</v>
      </c>
      <c r="AA476" s="136">
        <f>AB$3+AB$4*Z476+AB$5*Z476^2+AH476</f>
        <v>-1.969650885565382E-2</v>
      </c>
      <c r="AB476" s="136">
        <f>+$G476-AH476</f>
        <v>-1.7290342133644845E-2</v>
      </c>
      <c r="AC476" s="136">
        <f>IF(S476&gt;0,G476-AA476,-9999)</f>
        <v>-1.4054114455181593E-4</v>
      </c>
      <c r="AD476" s="136"/>
      <c r="AE476" s="136">
        <f>+(G476-AA476)^2*$S476</f>
        <v>1.9751813311934422E-8</v>
      </c>
      <c r="AF476" s="24"/>
      <c r="AG476" s="203"/>
      <c r="AH476" s="24">
        <f>$AB$6*($AB$11/AI476*AJ476+$AB$12)</f>
        <v>-2.5467078665607906E-3</v>
      </c>
      <c r="AI476" s="24">
        <f>1+$AB$7*COS(AL476)</f>
        <v>1.2678777309225984</v>
      </c>
      <c r="AJ476" s="24">
        <f>SIN(AL476+RADIANS($AB$9))</f>
        <v>-0.12238573617506876</v>
      </c>
      <c r="AK476" s="24">
        <f>$AB$7*SIN(AL476)</f>
        <v>0.13506117604907802</v>
      </c>
      <c r="AL476" s="24">
        <f>2*ATAN(AM476)</f>
        <v>0.46699369893297216</v>
      </c>
      <c r="AM476" s="24">
        <f>SQRT((1+$AB$7)/(1-$AB$7))*TAN(AN476/2)</f>
        <v>0.23783495758788059</v>
      </c>
      <c r="AN476" s="136">
        <f>$AU476+$AB$7*SIN(AO476)</f>
        <v>6.6287511961980661</v>
      </c>
      <c r="AO476" s="136">
        <f>$AU476+$AB$7*SIN(AP476)</f>
        <v>6.628713428623592</v>
      </c>
      <c r="AP476" s="136">
        <f>$AU476+$AB$7*SIN(AQ476)</f>
        <v>6.6285796319145076</v>
      </c>
      <c r="AQ476" s="136">
        <f>$AU476+$AB$7*SIN(AR476)</f>
        <v>6.6281056908927658</v>
      </c>
      <c r="AR476" s="136">
        <f>$AU476+$AB$7*SIN(AS476)</f>
        <v>6.6264275227457352</v>
      </c>
      <c r="AS476" s="136">
        <f>$AU476+$AB$7*SIN(AT476)</f>
        <v>6.6204933736599907</v>
      </c>
      <c r="AT476" s="136">
        <f>$AU476+$AB$7*SIN(AU476)</f>
        <v>6.5996066411923966</v>
      </c>
      <c r="AU476" s="136">
        <f>RADIANS($AB$9)+$AB$18*(F476-AB$15)</f>
        <v>6.5271431065416543</v>
      </c>
      <c r="AV476" s="136"/>
      <c r="AW476" s="24">
        <f t="shared" si="262"/>
        <v>57899.5</v>
      </c>
      <c r="AX476" s="136">
        <f t="shared" si="263"/>
        <v>-1.9695674191628931E-2</v>
      </c>
      <c r="AY476" s="136">
        <f t="shared" si="264"/>
        <v>-1.4137580857670473E-4</v>
      </c>
      <c r="AZ476" s="136">
        <f t="shared" si="274"/>
        <v>-1.4137580857670473E-4</v>
      </c>
      <c r="BA476" s="136"/>
      <c r="BB476" s="136">
        <f t="shared" si="265"/>
        <v>3.8791958186279793E-4</v>
      </c>
      <c r="BC476" s="24"/>
      <c r="BD476" s="203"/>
      <c r="BE476" s="24">
        <f t="shared" si="266"/>
        <v>-2.545873202535901E-3</v>
      </c>
      <c r="BF476" s="24">
        <f t="shared" si="267"/>
        <v>1.2678616932604141</v>
      </c>
      <c r="BG476" s="24">
        <f t="shared" si="268"/>
        <v>-0.12226789814129706</v>
      </c>
      <c r="BH476" s="24">
        <f t="shared" si="269"/>
        <v>0.135092980142063</v>
      </c>
      <c r="BI476" s="24">
        <f t="shared" si="270"/>
        <v>0.46711242864190156</v>
      </c>
      <c r="BJ476" s="24">
        <f t="shared" si="271"/>
        <v>0.23789768132873704</v>
      </c>
      <c r="BK476" s="136">
        <f t="shared" si="273"/>
        <v>6.6288405278719864</v>
      </c>
      <c r="BL476" s="136">
        <f t="shared" si="273"/>
        <v>6.6290299237401733</v>
      </c>
      <c r="BM476" s="136">
        <f t="shared" si="273"/>
        <v>6.6297010579017286</v>
      </c>
      <c r="BN476" s="136">
        <f t="shared" si="273"/>
        <v>6.6320805693674414</v>
      </c>
      <c r="BO476" s="136">
        <f t="shared" si="273"/>
        <v>6.6405338875792967</v>
      </c>
      <c r="BP476" s="136">
        <f t="shared" si="273"/>
        <v>6.670787175317999</v>
      </c>
      <c r="BQ476" s="136">
        <f t="shared" si="273"/>
        <v>6.7824880969481498</v>
      </c>
      <c r="BR476" s="136">
        <f t="shared" si="272"/>
        <v>8.4066058041877909</v>
      </c>
      <c r="BS476" s="136"/>
      <c r="BT476" s="24"/>
      <c r="BU476" s="24"/>
      <c r="BV476" s="24"/>
      <c r="BW476" s="24"/>
      <c r="BX476" s="24"/>
      <c r="BY476" s="24"/>
      <c r="BZ476" s="24"/>
      <c r="CA476" s="24"/>
      <c r="CB476" s="24"/>
      <c r="CC476" s="24"/>
      <c r="CD476" s="24"/>
      <c r="CE476" s="24"/>
      <c r="CF476" s="24"/>
      <c r="CG476" s="24"/>
      <c r="CH476" s="24"/>
      <c r="CI476" s="24"/>
      <c r="CK476" s="24"/>
      <c r="CL476" s="24"/>
      <c r="CM476" s="24"/>
      <c r="CN476" s="24"/>
      <c r="CO476" s="24"/>
      <c r="CP476" s="24"/>
      <c r="CQ476" s="24"/>
      <c r="CR476" s="24"/>
      <c r="CS476" s="24"/>
      <c r="CT476" s="24"/>
      <c r="CU476" s="24"/>
      <c r="CV476" s="24"/>
      <c r="CW476" s="24"/>
      <c r="CX476" s="24"/>
      <c r="CY476" s="24"/>
      <c r="CZ476" s="24"/>
    </row>
    <row r="477" spans="1:104" s="129" customFormat="1" ht="12.95" customHeight="1" x14ac:dyDescent="0.2">
      <c r="A477" s="204" t="s">
        <v>1694</v>
      </c>
      <c r="B477" s="205" t="str">
        <f>IF(INT(F477)=F477,"I","II")</f>
        <v>I</v>
      </c>
      <c r="C477" s="204">
        <v>53798.902199999997</v>
      </c>
      <c r="D477" s="204" t="s">
        <v>466</v>
      </c>
      <c r="E477" s="129">
        <f>(C477-C$7)/C$8</f>
        <v>58043.917758849006</v>
      </c>
      <c r="F477" s="129">
        <f>ROUND(2*E477,0)/2</f>
        <v>58044</v>
      </c>
      <c r="G477" s="130">
        <f>C477-(C$7+F477*C$8)</f>
        <v>-1.9519599998602644E-2</v>
      </c>
      <c r="K477" s="130">
        <f>G477</f>
        <v>-1.9519599998602644E-2</v>
      </c>
      <c r="P477" s="199">
        <f>+D$11+D$12*F477+D$13*F477^2</f>
        <v>-1.711492996009302E-2</v>
      </c>
      <c r="Q477" s="201">
        <f>+C477-15018.5</f>
        <v>38780.402199999997</v>
      </c>
      <c r="S477" s="131">
        <v>1</v>
      </c>
      <c r="T477" s="129" t="s">
        <v>567</v>
      </c>
      <c r="U477" s="202">
        <f>+$C477-15018.5</f>
        <v>38780.402199999997</v>
      </c>
      <c r="Z477" s="24">
        <f>$F477</f>
        <v>58044</v>
      </c>
      <c r="AA477" s="136">
        <f>AB$3+AB$4*Z477+AB$5*Z477^2+AH477</f>
        <v>-1.9422015667458832E-2</v>
      </c>
      <c r="AB477" s="136">
        <f>+$G477-AH477</f>
        <v>-1.7212514291236831E-2</v>
      </c>
      <c r="AC477" s="136">
        <f>IF(S477&gt;0,G477-AA477,-9999)</f>
        <v>-9.7584331143811542E-5</v>
      </c>
      <c r="AD477" s="136"/>
      <c r="AE477" s="136">
        <f>+(G477-AA477)^2*$S477</f>
        <v>9.5227016847850676E-9</v>
      </c>
      <c r="AF477" s="24"/>
      <c r="AG477" s="203"/>
      <c r="AH477" s="24">
        <f>$AB$6*($AB$11/AI477*AJ477+$AB$12)</f>
        <v>-2.3070857073658134E-3</v>
      </c>
      <c r="AI477" s="24">
        <f>1+$AB$7*COS(AL477)</f>
        <v>1.2631448103244107</v>
      </c>
      <c r="AJ477" s="24">
        <f>SIN(AL477+RADIANS($AB$9))</f>
        <v>-8.8667614397982542E-2</v>
      </c>
      <c r="AK477" s="24">
        <f>$AB$7*SIN(AL477)</f>
        <v>0.14406529352807304</v>
      </c>
      <c r="AL477" s="24">
        <f>2*ATAN(AM477)</f>
        <v>0.50090282329989155</v>
      </c>
      <c r="AM477" s="24">
        <f>SQRT((1+$AB$7)/(1-$AB$7))*TAN(AN477/2)</f>
        <v>0.25582282014652918</v>
      </c>
      <c r="AN477" s="136">
        <f>$AU477+$AB$7*SIN(AO477)</f>
        <v>6.654311324445251</v>
      </c>
      <c r="AO477" s="136">
        <f>$AU477+$AB$7*SIN(AP477)</f>
        <v>6.6542728637094868</v>
      </c>
      <c r="AP477" s="136">
        <f>$AU477+$AB$7*SIN(AQ477)</f>
        <v>6.6541353012981039</v>
      </c>
      <c r="AQ477" s="136">
        <f>$AU477+$AB$7*SIN(AR477)</f>
        <v>6.6536433423998949</v>
      </c>
      <c r="AR477" s="136">
        <f>$AU477+$AB$7*SIN(AS477)</f>
        <v>6.6518847374866716</v>
      </c>
      <c r="AS477" s="136">
        <f>$AU477+$AB$7*SIN(AT477)</f>
        <v>6.6456079632747072</v>
      </c>
      <c r="AT477" s="136">
        <f>$AU477+$AB$7*SIN(AU477)</f>
        <v>6.6233241383926549</v>
      </c>
      <c r="AU477" s="136">
        <f>RADIANS($AB$9)+$AB$18*(F477-AB$15)</f>
        <v>6.5455225714645868</v>
      </c>
      <c r="AV477" s="136"/>
      <c r="AW477" s="24">
        <f t="shared" si="262"/>
        <v>58044</v>
      </c>
      <c r="AX477" s="136">
        <f t="shared" si="263"/>
        <v>-1.9421271415495281E-2</v>
      </c>
      <c r="AY477" s="136">
        <f t="shared" si="264"/>
        <v>-9.8328583107362699E-5</v>
      </c>
      <c r="AZ477" s="136">
        <f t="shared" si="274"/>
        <v>-9.8328583107362699E-5</v>
      </c>
      <c r="BA477" s="136"/>
      <c r="BB477" s="136">
        <f t="shared" si="265"/>
        <v>3.7718578339433409E-4</v>
      </c>
      <c r="BC477" s="24"/>
      <c r="BD477" s="203"/>
      <c r="BE477" s="24">
        <f t="shared" si="266"/>
        <v>-2.306341455402261E-3</v>
      </c>
      <c r="BF477" s="24">
        <f t="shared" si="267"/>
        <v>1.2631297139855975</v>
      </c>
      <c r="BG477" s="24">
        <f t="shared" si="268"/>
        <v>-8.8563248458117319E-2</v>
      </c>
      <c r="BH477" s="24">
        <f t="shared" si="269"/>
        <v>0.14409286456260642</v>
      </c>
      <c r="BI477" s="24">
        <f t="shared" si="270"/>
        <v>0.50100760144602852</v>
      </c>
      <c r="BJ477" s="24">
        <f t="shared" si="271"/>
        <v>0.25587863858715099</v>
      </c>
      <c r="BK477" s="136">
        <f t="shared" si="273"/>
        <v>6.6543904543894214</v>
      </c>
      <c r="BL477" s="136">
        <f t="shared" si="273"/>
        <v>6.654555910735251</v>
      </c>
      <c r="BM477" s="136">
        <f t="shared" si="273"/>
        <v>6.655147847317437</v>
      </c>
      <c r="BN477" s="136">
        <f t="shared" si="273"/>
        <v>6.6572666811886689</v>
      </c>
      <c r="BO477" s="136">
        <f t="shared" si="273"/>
        <v>6.6648655915669996</v>
      </c>
      <c r="BP477" s="136">
        <f t="shared" si="273"/>
        <v>6.6923139827648734</v>
      </c>
      <c r="BQ477" s="136">
        <f t="shared" si="273"/>
        <v>6.794477627447157</v>
      </c>
      <c r="BR477" s="136">
        <f t="shared" si="272"/>
        <v>8.4459388194209897</v>
      </c>
      <c r="BS477" s="136"/>
      <c r="BT477" s="24"/>
      <c r="BU477" s="24"/>
      <c r="BV477" s="24"/>
      <c r="BW477" s="24"/>
      <c r="BX477" s="24"/>
      <c r="BY477" s="24"/>
      <c r="BZ477" s="24"/>
      <c r="CA477" s="24"/>
      <c r="CB477" s="24"/>
      <c r="CC477" s="24"/>
      <c r="CD477" s="24"/>
      <c r="CE477" s="24"/>
      <c r="CF477" s="24"/>
      <c r="CG477" s="24"/>
      <c r="CH477" s="24"/>
      <c r="CI477" s="24"/>
      <c r="CK477" s="24"/>
      <c r="CL477" s="24"/>
      <c r="CM477" s="24"/>
      <c r="CN477" s="24"/>
      <c r="CO477" s="24"/>
      <c r="CP477" s="24"/>
      <c r="CQ477" s="24"/>
      <c r="CR477" s="24"/>
      <c r="CS477" s="24"/>
      <c r="CT477" s="24"/>
      <c r="CU477" s="24"/>
      <c r="CV477" s="24"/>
      <c r="CW477" s="24"/>
      <c r="CX477" s="24"/>
      <c r="CY477" s="24"/>
      <c r="CZ477" s="24"/>
    </row>
    <row r="478" spans="1:104" s="129" customFormat="1" ht="12.95" customHeight="1" x14ac:dyDescent="0.2">
      <c r="A478" s="216" t="s">
        <v>1698</v>
      </c>
      <c r="B478" s="205" t="str">
        <f>IF(INT(F478)=F478,"I","II")</f>
        <v>II</v>
      </c>
      <c r="C478" s="204">
        <v>53808.040099999998</v>
      </c>
      <c r="D478" s="204" t="s">
        <v>467</v>
      </c>
      <c r="E478" s="129">
        <f>(C478-C$7)/C$8</f>
        <v>58082.418107917605</v>
      </c>
      <c r="F478" s="129">
        <f>ROUND(2*E478,0)/2</f>
        <v>58082.5</v>
      </c>
      <c r="G478" s="130">
        <f>C478-(C$7+F478*C$8)</f>
        <v>-1.943675000075018E-2</v>
      </c>
      <c r="J478" s="130">
        <f>G478</f>
        <v>-1.943675000075018E-2</v>
      </c>
      <c r="O478" s="199"/>
      <c r="P478" s="199">
        <f>+D$11+D$12*F478+D$13*F478^2</f>
        <v>-1.710555451709303E-2</v>
      </c>
      <c r="Q478" s="201">
        <f>+C478-15018.5</f>
        <v>38789.540099999998</v>
      </c>
      <c r="S478" s="131">
        <v>1</v>
      </c>
      <c r="T478" s="129" t="s">
        <v>567</v>
      </c>
      <c r="U478" s="202">
        <f>+$C478-15018.5</f>
        <v>38789.540099999998</v>
      </c>
      <c r="Z478" s="24">
        <f>$F478</f>
        <v>58082.5</v>
      </c>
      <c r="AA478" s="136">
        <f>AB$3+AB$4*Z478+AB$5*Z478^2+AH478</f>
        <v>-1.9348689397922548E-2</v>
      </c>
      <c r="AB478" s="136">
        <f>+$G478-AH478</f>
        <v>-1.7193615119920663E-2</v>
      </c>
      <c r="AC478" s="136">
        <f>IF(S478&gt;0,G478-AA478,-9999)</f>
        <v>-8.8060602827632478E-5</v>
      </c>
      <c r="AD478" s="136"/>
      <c r="AE478" s="136">
        <f>+(G478-AA478)^2*$S478</f>
        <v>7.7546697703660325E-9</v>
      </c>
      <c r="AF478" s="24"/>
      <c r="AG478" s="203"/>
      <c r="AH478" s="24">
        <f>$AB$6*($AB$11/AI478*AJ478+$AB$12)</f>
        <v>-2.2431348808295186E-3</v>
      </c>
      <c r="AI478" s="24">
        <f>1+$AB$7*COS(AL478)</f>
        <v>1.2618388603607726</v>
      </c>
      <c r="AJ478" s="24">
        <f>SIN(AL478+RADIANS($AB$9))</f>
        <v>-7.9708289500597662E-2</v>
      </c>
      <c r="AK478" s="24">
        <f>$AB$7*SIN(AL478)</f>
        <v>0.14642544589302706</v>
      </c>
      <c r="AL478" s="24">
        <f>2*ATAN(AM478)</f>
        <v>0.50989409901593352</v>
      </c>
      <c r="AM478" s="24">
        <f>SQRT((1+$AB$7)/(1-$AB$7))*TAN(AN478/2)</f>
        <v>0.26061822387828981</v>
      </c>
      <c r="AN478" s="136">
        <f>$AU478+$AB$7*SIN(AO478)</f>
        <v>6.6611051261054488</v>
      </c>
      <c r="AO478" s="136">
        <f>$AU478+$AB$7*SIN(AP478)</f>
        <v>6.6610665383058549</v>
      </c>
      <c r="AP478" s="136">
        <f>$AU478+$AB$7*SIN(AQ478)</f>
        <v>6.6609281525063189</v>
      </c>
      <c r="AQ478" s="136">
        <f>$AU478+$AB$7*SIN(AR478)</f>
        <v>6.6604319278058455</v>
      </c>
      <c r="AR478" s="136">
        <f>$AU478+$AB$7*SIN(AS478)</f>
        <v>6.6586533627926388</v>
      </c>
      <c r="AS478" s="136">
        <f>$AU478+$AB$7*SIN(AT478)</f>
        <v>6.6522888210395985</v>
      </c>
      <c r="AT478" s="136">
        <f>$AU478+$AB$7*SIN(AU478)</f>
        <v>6.6296389734116925</v>
      </c>
      <c r="AU478" s="136">
        <f>RADIANS($AB$9)+$AB$18*(F478-AB$15)</f>
        <v>6.5504195223264059</v>
      </c>
      <c r="AV478" s="136"/>
      <c r="AW478" s="24">
        <f t="shared" si="262"/>
        <v>58082.5</v>
      </c>
      <c r="AX478" s="136">
        <f t="shared" si="263"/>
        <v>-1.9347968887587948E-2</v>
      </c>
      <c r="AY478" s="136">
        <f t="shared" si="264"/>
        <v>-8.8781113162232639E-5</v>
      </c>
      <c r="AZ478" s="136">
        <f t="shared" si="274"/>
        <v>-8.8781113162232639E-5</v>
      </c>
      <c r="BA478" s="136"/>
      <c r="BB478" s="136">
        <f t="shared" si="265"/>
        <v>3.7434390007507119E-4</v>
      </c>
      <c r="BC478" s="24"/>
      <c r="BD478" s="203"/>
      <c r="BE478" s="24">
        <f t="shared" si="266"/>
        <v>-2.2424143704949159E-3</v>
      </c>
      <c r="BF478" s="24">
        <f t="shared" si="267"/>
        <v>1.2618240459391241</v>
      </c>
      <c r="BG478" s="24">
        <f t="shared" si="268"/>
        <v>-7.9607446306081395E-2</v>
      </c>
      <c r="BH478" s="24">
        <f t="shared" si="269"/>
        <v>0.14645193398541187</v>
      </c>
      <c r="BI478" s="24">
        <f t="shared" si="270"/>
        <v>0.50999526368520287</v>
      </c>
      <c r="BJ478" s="24">
        <f t="shared" si="271"/>
        <v>0.2606722425712632</v>
      </c>
      <c r="BK478" s="136">
        <f t="shared" si="273"/>
        <v>6.661181606164301</v>
      </c>
      <c r="BL478" s="136">
        <f t="shared" si="273"/>
        <v>6.6613408379876047</v>
      </c>
      <c r="BM478" s="136">
        <f t="shared" si="273"/>
        <v>6.6619120270948144</v>
      </c>
      <c r="BN478" s="136">
        <f t="shared" si="273"/>
        <v>6.6639620408725193</v>
      </c>
      <c r="BO478" s="136">
        <f t="shared" si="273"/>
        <v>6.6713335549093982</v>
      </c>
      <c r="BP478" s="136">
        <f t="shared" si="273"/>
        <v>6.6980288787853297</v>
      </c>
      <c r="BQ478" s="136">
        <f t="shared" si="273"/>
        <v>6.797606676103932</v>
      </c>
      <c r="BR478" s="136">
        <f t="shared" si="272"/>
        <v>8.45641855012326</v>
      </c>
      <c r="BS478" s="136"/>
      <c r="BT478" s="24"/>
      <c r="BU478" s="24"/>
      <c r="BV478" s="24"/>
      <c r="BW478" s="24"/>
      <c r="BX478" s="24"/>
      <c r="BY478" s="24"/>
      <c r="BZ478" s="24"/>
      <c r="CA478" s="24"/>
      <c r="CB478" s="24"/>
      <c r="CC478" s="24"/>
      <c r="CD478" s="24"/>
      <c r="CE478" s="24"/>
      <c r="CF478" s="24"/>
      <c r="CG478" s="24"/>
      <c r="CH478" s="24"/>
      <c r="CI478" s="24"/>
      <c r="CK478" s="24"/>
      <c r="CL478" s="24"/>
      <c r="CM478" s="24"/>
      <c r="CN478" s="24"/>
      <c r="CO478" s="24"/>
      <c r="CP478" s="24"/>
      <c r="CQ478" s="24"/>
      <c r="CR478" s="24"/>
      <c r="CS478" s="24"/>
      <c r="CT478" s="24"/>
      <c r="CU478" s="24"/>
      <c r="CV478" s="24"/>
      <c r="CW478" s="24"/>
      <c r="CX478" s="24"/>
      <c r="CY478" s="24"/>
      <c r="CZ478" s="24"/>
    </row>
    <row r="479" spans="1:104" s="129" customFormat="1" ht="12.95" customHeight="1" x14ac:dyDescent="0.2">
      <c r="A479" s="216" t="s">
        <v>1698</v>
      </c>
      <c r="B479" s="205" t="str">
        <f>IF(INT(F479)=F479,"I","II")</f>
        <v>I</v>
      </c>
      <c r="C479" s="204">
        <v>53808.158300000003</v>
      </c>
      <c r="D479" s="204" t="s">
        <v>467</v>
      </c>
      <c r="E479" s="129">
        <f>(C479-C$7)/C$8</f>
        <v>58082.916115256281</v>
      </c>
      <c r="F479" s="129">
        <f>ROUND(2*E479,0)/2</f>
        <v>58083</v>
      </c>
      <c r="G479" s="130">
        <f>C479-(C$7+F479*C$8)</f>
        <v>-1.9909699993149843E-2</v>
      </c>
      <c r="J479" s="130">
        <f>G479</f>
        <v>-1.9909699993149843E-2</v>
      </c>
      <c r="P479" s="199">
        <f>+D$11+D$12*F479+D$13*F479^2</f>
        <v>-1.7105432524093037E-2</v>
      </c>
      <c r="Q479" s="201">
        <f>+C479-15018.5</f>
        <v>38789.658300000003</v>
      </c>
      <c r="S479" s="131">
        <v>1</v>
      </c>
      <c r="T479" s="129" t="s">
        <v>567</v>
      </c>
      <c r="U479" s="202">
        <f>+$C479-15018.5</f>
        <v>38789.658300000003</v>
      </c>
      <c r="Z479" s="24">
        <f>$F479</f>
        <v>58083</v>
      </c>
      <c r="AA479" s="136">
        <f>AB$3+AB$4*Z479+AB$5*Z479^2+AH479</f>
        <v>-1.9347736623219172E-2</v>
      </c>
      <c r="AB479" s="136">
        <f>+$G479-AH479</f>
        <v>-1.7667395894023708E-2</v>
      </c>
      <c r="AC479" s="136">
        <f>IF(S479&gt;0,G479-AA479,-9999)</f>
        <v>-5.6196336993067156E-4</v>
      </c>
      <c r="AD479" s="136"/>
      <c r="AE479" s="136">
        <f>+(G479-AA479)^2*$S479</f>
        <v>3.1580282914383684E-7</v>
      </c>
      <c r="AF479" s="24"/>
      <c r="AG479" s="203"/>
      <c r="AH479" s="24">
        <f>$AB$6*($AB$11/AI479*AJ479+$AB$12)</f>
        <v>-2.2423040991261345E-3</v>
      </c>
      <c r="AI479" s="24">
        <f>1+$AB$7*COS(AL479)</f>
        <v>1.2618217784508983</v>
      </c>
      <c r="AJ479" s="24">
        <f>SIN(AL479+RADIANS($AB$9))</f>
        <v>-7.9592012832910827E-2</v>
      </c>
      <c r="AK479" s="24">
        <f>$AB$7*SIN(AL479)</f>
        <v>0.14645598768506768</v>
      </c>
      <c r="AL479" s="24">
        <f>2*ATAN(AM479)</f>
        <v>0.51001074628610177</v>
      </c>
      <c r="AM479" s="24">
        <f>SQRT((1+$AB$7)/(1-$AB$7))*TAN(AN479/2)</f>
        <v>0.2606805099099011</v>
      </c>
      <c r="AN479" s="136">
        <f>$AU479+$AB$7*SIN(AO479)</f>
        <v>6.6611933110238297</v>
      </c>
      <c r="AO479" s="136">
        <f>$AU479+$AB$7*SIN(AP479)</f>
        <v>6.6611547217314211</v>
      </c>
      <c r="AP479" s="136">
        <f>$AU479+$AB$7*SIN(AQ479)</f>
        <v>6.6610163257344173</v>
      </c>
      <c r="AQ479" s="136">
        <f>$AU479+$AB$7*SIN(AR479)</f>
        <v>6.660520047120464</v>
      </c>
      <c r="AR479" s="136">
        <f>$AU479+$AB$7*SIN(AS479)</f>
        <v>6.6587412270074626</v>
      </c>
      <c r="AS479" s="136">
        <f>$AU479+$AB$7*SIN(AT479)</f>
        <v>6.6523755553539958</v>
      </c>
      <c r="AT479" s="136">
        <f>$AU479+$AB$7*SIN(AU479)</f>
        <v>6.6297209718337848</v>
      </c>
      <c r="AU479" s="136">
        <f>RADIANS($AB$9)+$AB$18*(F479-AB$15)</f>
        <v>6.5504831190908455</v>
      </c>
      <c r="AV479" s="136"/>
      <c r="AW479" s="24">
        <f t="shared" si="262"/>
        <v>58083</v>
      </c>
      <c r="AX479" s="136">
        <f t="shared" si="263"/>
        <v>-1.9347016420061168E-2</v>
      </c>
      <c r="AY479" s="136">
        <f t="shared" si="264"/>
        <v>-5.6268357308867506E-4</v>
      </c>
      <c r="AZ479" s="136">
        <f t="shared" si="274"/>
        <v>-5.6268357308867506E-4</v>
      </c>
      <c r="BA479" s="136"/>
      <c r="BB479" s="136">
        <f t="shared" si="265"/>
        <v>3.7430704435811646E-4</v>
      </c>
      <c r="BC479" s="24"/>
      <c r="BD479" s="203"/>
      <c r="BE479" s="24">
        <f t="shared" si="266"/>
        <v>-2.2415838959681318E-3</v>
      </c>
      <c r="BF479" s="24">
        <f t="shared" si="267"/>
        <v>1.2618069677686785</v>
      </c>
      <c r="BG479" s="24">
        <f t="shared" si="268"/>
        <v>-7.9491215172082422E-2</v>
      </c>
      <c r="BH479" s="24">
        <f t="shared" si="269"/>
        <v>0.14648246184362868</v>
      </c>
      <c r="BI479" s="24">
        <f t="shared" si="270"/>
        <v>0.51011186433483224</v>
      </c>
      <c r="BJ479" s="24">
        <f t="shared" si="271"/>
        <v>0.26073450535049641</v>
      </c>
      <c r="BK479" s="136">
        <f t="shared" si="273"/>
        <v>6.6612697568725174</v>
      </c>
      <c r="BL479" s="136">
        <f t="shared" si="273"/>
        <v>6.6614289083133267</v>
      </c>
      <c r="BM479" s="136">
        <f t="shared" si="273"/>
        <v>6.6619998290399787</v>
      </c>
      <c r="BN479" s="136">
        <f t="shared" si="273"/>
        <v>6.6640489510444576</v>
      </c>
      <c r="BO479" s="136">
        <f t="shared" si="273"/>
        <v>6.6714175131287146</v>
      </c>
      <c r="BP479" s="136">
        <f t="shared" si="273"/>
        <v>6.6981030419780785</v>
      </c>
      <c r="BQ479" s="136">
        <f t="shared" si="273"/>
        <v>6.7976471341073399</v>
      </c>
      <c r="BR479" s="136">
        <f t="shared" si="272"/>
        <v>8.4565546505219906</v>
      </c>
      <c r="BS479" s="136"/>
      <c r="BT479" s="24"/>
      <c r="BU479" s="24"/>
      <c r="BV479" s="24"/>
      <c r="BW479" s="24"/>
      <c r="BX479" s="24"/>
      <c r="BY479" s="24"/>
      <c r="BZ479" s="24"/>
      <c r="CA479" s="24"/>
      <c r="CB479" s="24"/>
      <c r="CC479" s="24"/>
      <c r="CD479" s="24"/>
      <c r="CE479" s="24"/>
      <c r="CF479" s="24"/>
      <c r="CG479" s="24"/>
      <c r="CH479" s="24"/>
      <c r="CI479" s="24"/>
      <c r="CK479" s="24"/>
      <c r="CL479" s="24"/>
      <c r="CM479" s="24"/>
      <c r="CN479" s="24"/>
      <c r="CO479" s="24"/>
      <c r="CP479" s="24"/>
      <c r="CQ479" s="24"/>
      <c r="CR479" s="24"/>
      <c r="CS479" s="24"/>
      <c r="CT479" s="24"/>
      <c r="CU479" s="24"/>
      <c r="CV479" s="24"/>
      <c r="CW479" s="24"/>
      <c r="CX479" s="24"/>
      <c r="CY479" s="24"/>
      <c r="CZ479" s="24"/>
    </row>
    <row r="480" spans="1:104" s="129" customFormat="1" ht="12.95" customHeight="1" x14ac:dyDescent="0.2">
      <c r="A480" s="63" t="s">
        <v>667</v>
      </c>
      <c r="B480" s="89"/>
      <c r="C480" s="63">
        <v>53817.415399999998</v>
      </c>
      <c r="D480" s="63">
        <v>1E-4</v>
      </c>
      <c r="E480" s="129">
        <f>(C480-C$7)/C$8</f>
        <v>58121.91868492357</v>
      </c>
      <c r="F480" s="129">
        <f>ROUND(2*E480,0)/2</f>
        <v>58122</v>
      </c>
      <c r="G480" s="130">
        <f>C480-(C$7+F480*C$8)</f>
        <v>-1.9299799998407252E-2</v>
      </c>
      <c r="K480" s="129">
        <f>G480</f>
        <v>-1.9299799998407252E-2</v>
      </c>
      <c r="O480" s="199">
        <f ca="1">+C$11+C$12*F480</f>
        <v>-2.4455100016813586E-2</v>
      </c>
      <c r="P480" s="199">
        <f>+D$11+D$12*F480+D$13*F480^2</f>
        <v>-1.7095898584093036E-2</v>
      </c>
      <c r="Q480" s="201">
        <f>+C480-15018.5</f>
        <v>38798.915399999998</v>
      </c>
      <c r="S480" s="131">
        <v>1</v>
      </c>
      <c r="T480" s="129" t="s">
        <v>567</v>
      </c>
      <c r="U480" s="202">
        <f>+$C480-15018.5</f>
        <v>38798.915399999998</v>
      </c>
      <c r="Z480" s="24">
        <f>$F480</f>
        <v>58122</v>
      </c>
      <c r="AA480" s="136">
        <f>AB$3+AB$4*Z480+AB$5*Z480^2+AH480</f>
        <v>-1.927338331876096E-2</v>
      </c>
      <c r="AB480" s="136">
        <f>+$G480-AH480</f>
        <v>-1.7122315263739328E-2</v>
      </c>
      <c r="AC480" s="136">
        <f>IF(S480&gt;0,G480-AA480,-9999)</f>
        <v>-2.6416679646291963E-5</v>
      </c>
      <c r="AD480" s="136"/>
      <c r="AE480" s="136">
        <f>+(G480-AA480)^2*$S480</f>
        <v>6.9784096353481601E-10</v>
      </c>
      <c r="AF480" s="24"/>
      <c r="AG480" s="203"/>
      <c r="AH480" s="24">
        <f>$AB$6*($AB$11/AI480*AJ480+$AB$12)</f>
        <v>-2.1774847346679249E-3</v>
      </c>
      <c r="AI480" s="24">
        <f>1+$AB$7*COS(AL480)</f>
        <v>1.2604798853670796</v>
      </c>
      <c r="AJ480" s="24">
        <f>SIN(AL480+RADIANS($AB$9))</f>
        <v>-7.0528963005388343E-2</v>
      </c>
      <c r="AK480" s="24">
        <f>$AB$7*SIN(AL480)</f>
        <v>0.14882953107213995</v>
      </c>
      <c r="AL480" s="24">
        <f>2*ATAN(AM480)</f>
        <v>0.51909946727867928</v>
      </c>
      <c r="AM480" s="24">
        <f>SQRT((1+$AB$7)/(1-$AB$7))*TAN(AN480/2)</f>
        <v>0.26553946886901358</v>
      </c>
      <c r="AN480" s="136">
        <f>$AU480+$AB$7*SIN(AO480)</f>
        <v>6.6680680443906999</v>
      </c>
      <c r="AO480" s="136">
        <f>$AU480+$AB$7*SIN(AP480)</f>
        <v>6.6680293510078519</v>
      </c>
      <c r="AP480" s="136">
        <f>$AU480+$AB$7*SIN(AQ480)</f>
        <v>6.6678901986794052</v>
      </c>
      <c r="AQ480" s="136">
        <f>$AU480+$AB$7*SIN(AR480)</f>
        <v>6.6673898323833285</v>
      </c>
      <c r="AR480" s="136">
        <f>$AU480+$AB$7*SIN(AS480)</f>
        <v>6.665591441676356</v>
      </c>
      <c r="AS480" s="136">
        <f>$AU480+$AB$7*SIN(AT480)</f>
        <v>6.6591384291746145</v>
      </c>
      <c r="AT480" s="136">
        <f>$AU480+$AB$7*SIN(AU480)</f>
        <v>6.6361158554704751</v>
      </c>
      <c r="AU480" s="136">
        <f>RADIANS($AB$9)+$AB$18*(F480-AB$15)</f>
        <v>6.5554436667171032</v>
      </c>
      <c r="AV480" s="136"/>
      <c r="AW480" s="24">
        <f t="shared" si="262"/>
        <v>58122</v>
      </c>
      <c r="AX480" s="136">
        <f t="shared" si="263"/>
        <v>-1.9272686977768867E-2</v>
      </c>
      <c r="AY480" s="136">
        <f t="shared" si="264"/>
        <v>-2.7113020638385582E-5</v>
      </c>
      <c r="AZ480" s="136">
        <f t="shared" si="274"/>
        <v>-2.7113020638385582E-5</v>
      </c>
      <c r="BA480" s="136"/>
      <c r="BB480" s="136">
        <f t="shared" si="265"/>
        <v>3.7143646334306167E-4</v>
      </c>
      <c r="BC480" s="24"/>
      <c r="BD480" s="203"/>
      <c r="BE480" s="24">
        <f t="shared" si="266"/>
        <v>-2.17678839367583E-3</v>
      </c>
      <c r="BF480" s="24">
        <f t="shared" si="267"/>
        <v>1.2604653722665258</v>
      </c>
      <c r="BG480" s="24">
        <f t="shared" si="268"/>
        <v>-7.0431698882731722E-2</v>
      </c>
      <c r="BH480" s="24">
        <f t="shared" si="269"/>
        <v>0.14885492887392104</v>
      </c>
      <c r="BI480" s="24">
        <f t="shared" si="270"/>
        <v>0.51919697388379304</v>
      </c>
      <c r="BJ480" s="24">
        <f t="shared" si="271"/>
        <v>0.26559166050161259</v>
      </c>
      <c r="BK480" s="136">
        <f t="shared" si="273"/>
        <v>6.6681418384349929</v>
      </c>
      <c r="BL480" s="136">
        <f t="shared" si="273"/>
        <v>6.6682947569709858</v>
      </c>
      <c r="BM480" s="136">
        <f t="shared" si="273"/>
        <v>6.6688448311929802</v>
      </c>
      <c r="BN480" s="136">
        <f t="shared" si="273"/>
        <v>6.6708245603328038</v>
      </c>
      <c r="BO480" s="136">
        <f t="shared" si="273"/>
        <v>6.6779629871958974</v>
      </c>
      <c r="BP480" s="136">
        <f t="shared" si="273"/>
        <v>6.7038833566671112</v>
      </c>
      <c r="BQ480" s="136">
        <f t="shared" si="273"/>
        <v>6.8007887866654135</v>
      </c>
      <c r="BR480" s="136">
        <f t="shared" si="272"/>
        <v>8.4671704816229933</v>
      </c>
      <c r="BS480" s="136"/>
      <c r="BT480" s="24"/>
      <c r="BU480" s="24"/>
      <c r="BV480" s="24"/>
      <c r="BW480" s="24"/>
      <c r="BX480" s="24"/>
      <c r="BY480" s="24"/>
      <c r="BZ480" s="24"/>
      <c r="CA480" s="24"/>
      <c r="CB480" s="24"/>
      <c r="CC480" s="24"/>
      <c r="CD480" s="24"/>
      <c r="CE480" s="24"/>
      <c r="CF480" s="24"/>
      <c r="CG480" s="24"/>
      <c r="CH480" s="24"/>
      <c r="CI480" s="24"/>
      <c r="CK480" s="24"/>
      <c r="CL480" s="24"/>
      <c r="CM480" s="24"/>
      <c r="CN480" s="24"/>
      <c r="CO480" s="24"/>
      <c r="CP480" s="24"/>
      <c r="CQ480" s="24"/>
      <c r="CR480" s="24"/>
      <c r="CS480" s="24"/>
      <c r="CT480" s="24"/>
      <c r="CU480" s="24"/>
      <c r="CV480" s="24"/>
      <c r="CW480" s="24"/>
      <c r="CX480" s="24"/>
      <c r="CY480" s="24"/>
      <c r="CZ480" s="24"/>
    </row>
    <row r="481" spans="1:104" s="129" customFormat="1" ht="12.95" customHeight="1" x14ac:dyDescent="0.2">
      <c r="A481" s="63" t="s">
        <v>665</v>
      </c>
      <c r="B481" s="89" t="s">
        <v>644</v>
      </c>
      <c r="C481" s="90">
        <v>53818.482100000001</v>
      </c>
      <c r="D481" s="90">
        <v>2.0000000000000001E-4</v>
      </c>
      <c r="E481" s="129">
        <f>(C481-C$7)/C$8</f>
        <v>58126.412969425655</v>
      </c>
      <c r="F481" s="129">
        <f>ROUND(2*E481,0)/2</f>
        <v>58126.5</v>
      </c>
      <c r="G481" s="130">
        <f>C481-(C$7+F481*C$8)</f>
        <v>-2.0656349995988421E-2</v>
      </c>
      <c r="K481" s="129">
        <f>G481</f>
        <v>-2.0656349995988421E-2</v>
      </c>
      <c r="O481" s="129">
        <f ca="1">+C$11+C$12*F481</f>
        <v>-2.4446454070095477E-2</v>
      </c>
      <c r="P481" s="199">
        <f>+D$11+D$12*F481+D$13*F481^2</f>
        <v>-1.7094796165093032E-2</v>
      </c>
      <c r="Q481" s="201">
        <f>+C481-15018.5</f>
        <v>38799.982100000001</v>
      </c>
      <c r="S481" s="131">
        <v>1</v>
      </c>
      <c r="T481" s="129" t="s">
        <v>567</v>
      </c>
      <c r="U481" s="202">
        <f>+$C481-15018.5</f>
        <v>38799.982100000001</v>
      </c>
      <c r="Z481" s="24">
        <f>$F481</f>
        <v>58126.5</v>
      </c>
      <c r="AA481" s="136">
        <f>AB$3+AB$4*Z481+AB$5*Z481^2+AH481</f>
        <v>-1.9264799510824639E-2</v>
      </c>
      <c r="AB481" s="136">
        <f>+$G481-AH481</f>
        <v>-1.8486346650256814E-2</v>
      </c>
      <c r="AC481" s="136">
        <f>IF(S481&gt;0,G481-AA481,-9999)</f>
        <v>-1.3915504851637825E-3</v>
      </c>
      <c r="AD481" s="136"/>
      <c r="AE481" s="136">
        <f>+(G481-AA481)^2*$S481</f>
        <v>1.9364127527595585E-6</v>
      </c>
      <c r="AF481" s="24"/>
      <c r="AG481" s="203"/>
      <c r="AH481" s="24">
        <f>$AB$6*($AB$11/AI481*AJ481+$AB$12)</f>
        <v>-2.1700033457316067E-3</v>
      </c>
      <c r="AI481" s="24">
        <f>1+$AB$7*COS(AL481)</f>
        <v>1.2603238507756993</v>
      </c>
      <c r="AJ481" s="24">
        <f>SIN(AL481+RADIANS($AB$9))</f>
        <v>-6.9484081367410078E-2</v>
      </c>
      <c r="AK481" s="24">
        <f>$AB$7*SIN(AL481)</f>
        <v>0.14910228944356077</v>
      </c>
      <c r="AL481" s="24">
        <f>2*ATAN(AM481)</f>
        <v>0.52014691885229036</v>
      </c>
      <c r="AM481" s="24">
        <f>SQRT((1+$AB$7)/(1-$AB$7))*TAN(AN481/2)</f>
        <v>0.26610020122674949</v>
      </c>
      <c r="AN481" s="136">
        <f>$AU481+$AB$7*SIN(AO481)</f>
        <v>6.6688608114639383</v>
      </c>
      <c r="AO481" s="136">
        <f>$AU481+$AB$7*SIN(AP481)</f>
        <v>6.6688221076336172</v>
      </c>
      <c r="AP481" s="136">
        <f>$AU481+$AB$7*SIN(AQ481)</f>
        <v>6.6686828729925889</v>
      </c>
      <c r="AQ481" s="136">
        <f>$AU481+$AB$7*SIN(AR481)</f>
        <v>6.6681820499876272</v>
      </c>
      <c r="AR481" s="136">
        <f>$AU481+$AB$7*SIN(AS481)</f>
        <v>6.6663814428161148</v>
      </c>
      <c r="AS481" s="136">
        <f>$AU481+$AB$7*SIN(AT481)</f>
        <v>6.6599184535297793</v>
      </c>
      <c r="AT481" s="136">
        <f>$AU481+$AB$7*SIN(AU481)</f>
        <v>6.6368535995891786</v>
      </c>
      <c r="AU481" s="136">
        <f>RADIANS($AB$9)+$AB$18*(F481-AB$15)</f>
        <v>6.5560160375970566</v>
      </c>
      <c r="AV481" s="136"/>
      <c r="AW481" s="24">
        <f t="shared" si="262"/>
        <v>58126.5</v>
      </c>
      <c r="AX481" s="136">
        <f t="shared" si="263"/>
        <v>-1.9264105910314532E-2</v>
      </c>
      <c r="AY481" s="136">
        <f t="shared" si="264"/>
        <v>-1.3922440856738889E-3</v>
      </c>
      <c r="AZ481" s="136">
        <f t="shared" si="274"/>
        <v>-1.3922440856738889E-3</v>
      </c>
      <c r="BA481" s="136"/>
      <c r="BB481" s="136">
        <f t="shared" si="265"/>
        <v>3.7110577652381529E-4</v>
      </c>
      <c r="BC481" s="24"/>
      <c r="BD481" s="203"/>
      <c r="BE481" s="24">
        <f t="shared" si="266"/>
        <v>-2.1693097452214994E-3</v>
      </c>
      <c r="BF481" s="24">
        <f t="shared" si="267"/>
        <v>1.2603093727426828</v>
      </c>
      <c r="BG481" s="24">
        <f t="shared" si="268"/>
        <v>-6.9387222591517153E-2</v>
      </c>
      <c r="BH481" s="24">
        <f t="shared" si="269"/>
        <v>0.14912756439475208</v>
      </c>
      <c r="BI481" s="24">
        <f t="shared" si="270"/>
        <v>0.52024401196901715</v>
      </c>
      <c r="BJ481" s="24">
        <f t="shared" si="271"/>
        <v>0.26615218600535095</v>
      </c>
      <c r="BK481" s="136">
        <f t="shared" ref="BK481:BQ490" si="275">$AU481+$AB$7*SIN(BL481)</f>
        <v>6.6689343016721567</v>
      </c>
      <c r="BL481" s="136">
        <f t="shared" si="275"/>
        <v>6.6690865057861224</v>
      </c>
      <c r="BM481" s="136">
        <f t="shared" si="275"/>
        <v>6.669634185923135</v>
      </c>
      <c r="BN481" s="136">
        <f t="shared" si="275"/>
        <v>6.6716059297793882</v>
      </c>
      <c r="BO481" s="136">
        <f t="shared" si="275"/>
        <v>6.6787178187852572</v>
      </c>
      <c r="BP481" s="136">
        <f t="shared" si="275"/>
        <v>6.704549757163158</v>
      </c>
      <c r="BQ481" s="136">
        <f t="shared" si="275"/>
        <v>6.8011495019202375</v>
      </c>
      <c r="BR481" s="136">
        <f t="shared" si="272"/>
        <v>8.4683953852115703</v>
      </c>
      <c r="BS481" s="136"/>
      <c r="BT481" s="24"/>
      <c r="BU481" s="24"/>
      <c r="BV481" s="24"/>
      <c r="BW481" s="24"/>
      <c r="BX481" s="24"/>
      <c r="BY481" s="24"/>
      <c r="BZ481" s="24"/>
      <c r="CA481" s="24"/>
      <c r="CB481" s="24"/>
      <c r="CC481" s="24"/>
      <c r="CD481" s="24"/>
      <c r="CE481" s="24"/>
      <c r="CF481" s="24"/>
      <c r="CG481" s="24"/>
      <c r="CH481" s="24"/>
      <c r="CI481" s="24"/>
      <c r="CK481" s="24"/>
      <c r="CL481" s="24"/>
      <c r="CM481" s="24"/>
      <c r="CN481" s="24"/>
      <c r="CO481" s="24"/>
      <c r="CP481" s="24"/>
      <c r="CQ481" s="24"/>
      <c r="CR481" s="24"/>
      <c r="CS481" s="24"/>
      <c r="CT481" s="24"/>
      <c r="CU481" s="24"/>
      <c r="CV481" s="24"/>
      <c r="CW481" s="24"/>
      <c r="CX481" s="24"/>
      <c r="CY481" s="24"/>
      <c r="CZ481" s="24"/>
    </row>
    <row r="482" spans="1:104" s="129" customFormat="1" ht="12.95" customHeight="1" x14ac:dyDescent="0.2">
      <c r="A482" s="63" t="s">
        <v>665</v>
      </c>
      <c r="B482" s="89" t="s">
        <v>646</v>
      </c>
      <c r="C482" s="90">
        <v>53818.599600000001</v>
      </c>
      <c r="D482" s="90">
        <v>2.9999999999999997E-4</v>
      </c>
      <c r="E482" s="129">
        <f>(C482-C$7)/C$8</f>
        <v>58126.90802748227</v>
      </c>
      <c r="F482" s="129">
        <f>ROUND(2*E482,0)/2</f>
        <v>58127</v>
      </c>
      <c r="G482" s="130">
        <f>C482-(C$7+F482*C$8)</f>
        <v>-2.1829299992532469E-2</v>
      </c>
      <c r="K482" s="129">
        <f>G482</f>
        <v>-2.1829299992532469E-2</v>
      </c>
      <c r="O482" s="199">
        <f ca="1">+C$11+C$12*F482</f>
        <v>-2.4445493409349026E-2</v>
      </c>
      <c r="P482" s="199">
        <f>+D$11+D$12*F482+D$13*F482^2</f>
        <v>-1.7094673644093034E-2</v>
      </c>
      <c r="Q482" s="201">
        <f>+C482-15018.5</f>
        <v>38800.099600000001</v>
      </c>
      <c r="S482" s="131">
        <v>1</v>
      </c>
      <c r="T482" s="129" t="s">
        <v>567</v>
      </c>
      <c r="U482" s="202">
        <f>+$C482-15018.5</f>
        <v>38800.099600000001</v>
      </c>
      <c r="Z482" s="24">
        <f>$F482</f>
        <v>58127</v>
      </c>
      <c r="AA482" s="136">
        <f>AB$3+AB$4*Z482+AB$5*Z482^2+AH482</f>
        <v>-1.9263845697233318E-2</v>
      </c>
      <c r="AB482" s="136">
        <f>+$G482-AH482</f>
        <v>-1.9660127939392185E-2</v>
      </c>
      <c r="AC482" s="136">
        <f>IF(S482&gt;0,G482-AA482,-9999)</f>
        <v>-2.5654542952991514E-3</v>
      </c>
      <c r="AD482" s="136"/>
      <c r="AE482" s="136">
        <f>+(G482-AA482)^2*$S482</f>
        <v>6.5815557412688661E-6</v>
      </c>
      <c r="AF482" s="24"/>
      <c r="AG482" s="203"/>
      <c r="AH482" s="24">
        <f>$AB$6*($AB$11/AI482*AJ482+$AB$12)</f>
        <v>-2.1691720531402839E-3</v>
      </c>
      <c r="AI482" s="24">
        <f>1+$AB$7*COS(AL482)</f>
        <v>1.2603064983516652</v>
      </c>
      <c r="AJ482" s="24">
        <f>SIN(AL482+RADIANS($AB$9))</f>
        <v>-6.9367994644864678E-2</v>
      </c>
      <c r="AK482" s="24">
        <f>$AB$7*SIN(AL482)</f>
        <v>0.14913258167112414</v>
      </c>
      <c r="AL482" s="24">
        <f>2*ATAN(AM482)</f>
        <v>0.52026328635787267</v>
      </c>
      <c r="AM482" s="24">
        <f>SQRT((1+$AB$7)/(1-$AB$7))*TAN(AN482/2)</f>
        <v>0.266162505896057</v>
      </c>
      <c r="AN482" s="136">
        <f>$AU482+$AB$7*SIN(AO482)</f>
        <v>6.6689488906425138</v>
      </c>
      <c r="AO482" s="136">
        <f>$AU482+$AB$7*SIN(AP482)</f>
        <v>6.6689101856712423</v>
      </c>
      <c r="AP482" s="136">
        <f>$AU482+$AB$7*SIN(AQ482)</f>
        <v>6.6687709419475594</v>
      </c>
      <c r="AQ482" s="136">
        <f>$AU482+$AB$7*SIN(AR482)</f>
        <v>6.6682700683881357</v>
      </c>
      <c r="AR482" s="136">
        <f>$AU482+$AB$7*SIN(AS482)</f>
        <v>6.6664692154764218</v>
      </c>
      <c r="AS482" s="136">
        <f>$AU482+$AB$7*SIN(AT482)</f>
        <v>6.660005118954083</v>
      </c>
      <c r="AT482" s="136">
        <f>$AU482+$AB$7*SIN(AU482)</f>
        <v>6.6369355695241561</v>
      </c>
      <c r="AU482" s="136">
        <f>RADIANS($AB$9)+$AB$18*(F482-AB$15)</f>
        <v>6.5560796343614953</v>
      </c>
      <c r="AV482" s="136"/>
      <c r="AW482" s="24">
        <f t="shared" si="262"/>
        <v>58127</v>
      </c>
      <c r="AX482" s="136">
        <f t="shared" si="263"/>
        <v>-1.9263152401051576E-2</v>
      </c>
      <c r="AY482" s="136">
        <f t="shared" si="264"/>
        <v>-2.5661475914808933E-3</v>
      </c>
      <c r="AZ482" s="136">
        <f t="shared" si="274"/>
        <v>-2.5661475914808933E-3</v>
      </c>
      <c r="BA482" s="136"/>
      <c r="BB482" s="136">
        <f t="shared" si="265"/>
        <v>3.7106904042613907E-4</v>
      </c>
      <c r="BC482" s="24"/>
      <c r="BD482" s="203"/>
      <c r="BE482" s="24">
        <f t="shared" si="266"/>
        <v>-2.168478756958542E-3</v>
      </c>
      <c r="BF482" s="24">
        <f t="shared" si="267"/>
        <v>1.2602920242241336</v>
      </c>
      <c r="BG482" s="24">
        <f t="shared" si="268"/>
        <v>-6.9271180876353325E-2</v>
      </c>
      <c r="BH482" s="24">
        <f t="shared" si="269"/>
        <v>0.14915784298957618</v>
      </c>
      <c r="BI482" s="24">
        <f t="shared" si="270"/>
        <v>0.52036033357309419</v>
      </c>
      <c r="BJ482" s="24">
        <f t="shared" si="271"/>
        <v>0.26621446770748353</v>
      </c>
      <c r="BK482" s="136">
        <f t="shared" si="275"/>
        <v>6.669022347118938</v>
      </c>
      <c r="BL482" s="136">
        <f t="shared" si="275"/>
        <v>6.669174471914304</v>
      </c>
      <c r="BM482" s="136">
        <f t="shared" si="275"/>
        <v>6.6697218861885235</v>
      </c>
      <c r="BN482" s="136">
        <f t="shared" si="275"/>
        <v>6.6716927430738737</v>
      </c>
      <c r="BO482" s="136">
        <f t="shared" si="275"/>
        <v>6.6788016836528667</v>
      </c>
      <c r="BP482" s="136">
        <f t="shared" si="275"/>
        <v>6.7046237945509484</v>
      </c>
      <c r="BQ482" s="136">
        <f t="shared" si="275"/>
        <v>6.8011895586837579</v>
      </c>
      <c r="BR482" s="136">
        <f t="shared" si="272"/>
        <v>8.4685314856103009</v>
      </c>
      <c r="BS482" s="136"/>
      <c r="BT482" s="24"/>
      <c r="BU482" s="24"/>
      <c r="BV482" s="24"/>
      <c r="BW482" s="24"/>
      <c r="BX482" s="24"/>
      <c r="BY482" s="24"/>
      <c r="BZ482" s="24"/>
      <c r="CA482" s="24"/>
      <c r="CB482" s="24"/>
      <c r="CC482" s="24"/>
      <c r="CD482" s="24"/>
      <c r="CE482" s="24"/>
      <c r="CF482" s="24"/>
      <c r="CG482" s="24"/>
      <c r="CH482" s="24"/>
      <c r="CI482" s="24"/>
      <c r="CK482" s="24"/>
      <c r="CL482" s="24"/>
      <c r="CM482" s="24"/>
      <c r="CN482" s="24"/>
      <c r="CO482" s="24"/>
      <c r="CP482" s="24"/>
      <c r="CQ482" s="24"/>
      <c r="CR482" s="24"/>
      <c r="CS482" s="24"/>
      <c r="CT482" s="24"/>
      <c r="CU482" s="24"/>
      <c r="CV482" s="24"/>
      <c r="CW482" s="24"/>
      <c r="CX482" s="24"/>
      <c r="CY482" s="24"/>
      <c r="CZ482" s="24"/>
    </row>
    <row r="483" spans="1:104" s="129" customFormat="1" ht="12.95" customHeight="1" x14ac:dyDescent="0.2">
      <c r="A483" s="217" t="s">
        <v>664</v>
      </c>
      <c r="B483" s="207"/>
      <c r="C483" s="208">
        <v>53826.790500000003</v>
      </c>
      <c r="D483" s="90">
        <v>5.0000000000000001E-4</v>
      </c>
      <c r="E483" s="129">
        <f>(C483-C$7)/C$8</f>
        <v>58161.418419277543</v>
      </c>
      <c r="F483" s="129">
        <f>ROUND(2*E483,0)/2</f>
        <v>58161.5</v>
      </c>
      <c r="G483" s="130">
        <f>C483-(C$7+F483*C$8)</f>
        <v>-1.9362849998287857E-2</v>
      </c>
      <c r="I483" s="130"/>
      <c r="K483" s="129">
        <f>G483</f>
        <v>-1.9362849998287857E-2</v>
      </c>
      <c r="O483" s="129">
        <f ca="1">+C$11+C$12*F483</f>
        <v>-2.437920781784364E-2</v>
      </c>
      <c r="P483" s="199">
        <f>+D$11+D$12*F483+D$13*F483^2</f>
        <v>-1.7086205205093033E-2</v>
      </c>
      <c r="Q483" s="201">
        <f>+C483-15018.5</f>
        <v>38808.290500000003</v>
      </c>
      <c r="S483" s="131">
        <v>1</v>
      </c>
      <c r="T483" s="129" t="s">
        <v>567</v>
      </c>
      <c r="U483" s="202">
        <f>+$C483-15018.5</f>
        <v>38808.290500000003</v>
      </c>
      <c r="Z483" s="24">
        <f>$F483</f>
        <v>58161.5</v>
      </c>
      <c r="AA483" s="136">
        <f>AB$3+AB$4*Z483+AB$5*Z483^2+AH483</f>
        <v>-1.9198005535825322E-2</v>
      </c>
      <c r="AB483" s="136">
        <f>+$G483-AH483</f>
        <v>-1.7251049667555567E-2</v>
      </c>
      <c r="AC483" s="136">
        <f>IF(S483&gt;0,G483-AA483,-9999)</f>
        <v>-1.6484446246253434E-4</v>
      </c>
      <c r="AD483" s="136"/>
      <c r="AE483" s="136">
        <f>+(G483-AA483)^2*$S483</f>
        <v>2.7173696804561893E-8</v>
      </c>
      <c r="AF483" s="24"/>
      <c r="AG483" s="203"/>
      <c r="AH483" s="24">
        <f>$AB$6*($AB$11/AI483*AJ483+$AB$12)</f>
        <v>-2.1118003307322888E-3</v>
      </c>
      <c r="AI483" s="24">
        <f>1+$AB$7*COS(AL483)</f>
        <v>1.2591018551038928</v>
      </c>
      <c r="AJ483" s="24">
        <f>SIN(AL483+RADIANS($AB$9))</f>
        <v>-6.1363575869484051E-2</v>
      </c>
      <c r="AK483" s="24">
        <f>$AB$7*SIN(AL483)</f>
        <v>0.15121583475853759</v>
      </c>
      <c r="AL483" s="24">
        <f>2*ATAN(AM483)</f>
        <v>0.52828488209383639</v>
      </c>
      <c r="AM483" s="24">
        <f>SQRT((1+$AB$7)/(1-$AB$7))*TAN(AN483/2)</f>
        <v>0.2704620515530905</v>
      </c>
      <c r="AN483" s="136">
        <f>$AU483+$AB$7*SIN(AO483)</f>
        <v>6.6750234174208432</v>
      </c>
      <c r="AO483" s="136">
        <f>$AU483+$AB$7*SIN(AP483)</f>
        <v>6.6749846432888127</v>
      </c>
      <c r="AP483" s="136">
        <f>$AU483+$AB$7*SIN(AQ483)</f>
        <v>6.6748448033292007</v>
      </c>
      <c r="AQ483" s="136">
        <f>$AU483+$AB$7*SIN(AR483)</f>
        <v>6.6743405337729627</v>
      </c>
      <c r="AR483" s="136">
        <f>$AU483+$AB$7*SIN(AS483)</f>
        <v>6.6725229830786574</v>
      </c>
      <c r="AS483" s="136">
        <f>$AU483+$AB$7*SIN(AT483)</f>
        <v>6.6659831154646811</v>
      </c>
      <c r="AT483" s="136">
        <f>$AU483+$AB$7*SIN(AU483)</f>
        <v>6.6425907012039866</v>
      </c>
      <c r="AU483" s="136">
        <f>RADIANS($AB$9)+$AB$18*(F483-AB$15)</f>
        <v>6.5604678111078014</v>
      </c>
      <c r="AV483" s="136"/>
      <c r="AW483" s="24">
        <f t="shared" si="262"/>
        <v>58161.5</v>
      </c>
      <c r="AX483" s="136">
        <f t="shared" si="263"/>
        <v>-1.9197333153984603E-2</v>
      </c>
      <c r="AY483" s="136">
        <f t="shared" si="264"/>
        <v>-1.6551684430325328E-4</v>
      </c>
      <c r="AZ483" s="136">
        <f t="shared" si="274"/>
        <v>-1.6551684430325328E-4</v>
      </c>
      <c r="BA483" s="136"/>
      <c r="BB483" s="136">
        <f t="shared" si="265"/>
        <v>3.6853760022507645E-4</v>
      </c>
      <c r="BC483" s="24"/>
      <c r="BD483" s="203"/>
      <c r="BE483" s="24">
        <f t="shared" si="266"/>
        <v>-2.1111279488915708E-3</v>
      </c>
      <c r="BF483" s="24">
        <f t="shared" si="267"/>
        <v>1.2590876547390664</v>
      </c>
      <c r="BG483" s="24">
        <f t="shared" si="268"/>
        <v>-6.1269852188012348E-2</v>
      </c>
      <c r="BH483" s="24">
        <f t="shared" si="269"/>
        <v>0.15124016385143985</v>
      </c>
      <c r="BI483" s="24">
        <f t="shared" si="270"/>
        <v>0.52837878246203085</v>
      </c>
      <c r="BJ483" s="24">
        <f t="shared" si="271"/>
        <v>0.2705124367699116</v>
      </c>
      <c r="BK483" s="136">
        <f t="shared" si="275"/>
        <v>6.675094559995209</v>
      </c>
      <c r="BL483" s="136">
        <f t="shared" si="275"/>
        <v>6.6752412419301246</v>
      </c>
      <c r="BM483" s="136">
        <f t="shared" si="275"/>
        <v>6.6757703836063822</v>
      </c>
      <c r="BN483" s="136">
        <f t="shared" si="275"/>
        <v>6.6776801791815625</v>
      </c>
      <c r="BO483" s="136">
        <f t="shared" si="275"/>
        <v>6.6845857937878304</v>
      </c>
      <c r="BP483" s="136">
        <f t="shared" si="275"/>
        <v>6.7097289506535409</v>
      </c>
      <c r="BQ483" s="136">
        <f t="shared" si="275"/>
        <v>6.8039425346152882</v>
      </c>
      <c r="BR483" s="136">
        <f t="shared" si="272"/>
        <v>8.4779224131227249</v>
      </c>
      <c r="BS483" s="136"/>
      <c r="BT483" s="24"/>
      <c r="BU483" s="24"/>
      <c r="BV483" s="24"/>
      <c r="BW483" s="24"/>
      <c r="BX483" s="24"/>
      <c r="BY483" s="24"/>
      <c r="BZ483" s="24"/>
      <c r="CA483" s="24"/>
      <c r="CB483" s="24"/>
      <c r="CC483" s="24"/>
      <c r="CD483" s="24"/>
      <c r="CE483" s="24"/>
      <c r="CF483" s="24"/>
      <c r="CG483" s="24"/>
      <c r="CH483" s="24"/>
      <c r="CI483" s="24"/>
      <c r="CK483" s="24"/>
      <c r="CL483" s="24"/>
      <c r="CM483" s="24"/>
      <c r="CN483" s="24"/>
      <c r="CO483" s="24"/>
      <c r="CP483" s="24"/>
      <c r="CQ483" s="24"/>
      <c r="CR483" s="24"/>
      <c r="CS483" s="24"/>
      <c r="CT483" s="24"/>
      <c r="CU483" s="24"/>
      <c r="CV483" s="24"/>
      <c r="CW483" s="24"/>
      <c r="CX483" s="24"/>
      <c r="CY483" s="24"/>
      <c r="CZ483" s="24"/>
    </row>
    <row r="484" spans="1:104" s="129" customFormat="1" ht="12.95" customHeight="1" x14ac:dyDescent="0.2">
      <c r="A484" s="52" t="s">
        <v>655</v>
      </c>
      <c r="B484" s="89" t="s">
        <v>644</v>
      </c>
      <c r="C484" s="90">
        <v>53827.384019999998</v>
      </c>
      <c r="D484" s="90">
        <v>6.9999999999999994E-5</v>
      </c>
      <c r="E484" s="129">
        <f>(C484-C$7)/C$8</f>
        <v>58163.919073386147</v>
      </c>
      <c r="F484" s="129">
        <f>ROUND(2*E484,0)/2</f>
        <v>58164</v>
      </c>
      <c r="G484" s="130">
        <f>C484-(C$7+F484*C$8)</f>
        <v>-1.9207599994842894E-2</v>
      </c>
      <c r="K484" s="129">
        <f>G484</f>
        <v>-1.9207599994842894E-2</v>
      </c>
      <c r="O484" s="199">
        <f ca="1">+C$11+C$12*F484</f>
        <v>-2.4374404514111353E-2</v>
      </c>
      <c r="P484" s="199">
        <f>+D$11+D$12*F484+D$13*F484^2</f>
        <v>-1.7085590440093036E-2</v>
      </c>
      <c r="Q484" s="201">
        <f>+C484-15018.5</f>
        <v>38808.884019999998</v>
      </c>
      <c r="S484" s="131">
        <v>1</v>
      </c>
      <c r="T484" s="129" t="s">
        <v>567</v>
      </c>
      <c r="U484" s="202">
        <f>+$C484-15018.5</f>
        <v>38808.884019999998</v>
      </c>
      <c r="Z484" s="24">
        <f>$F484</f>
        <v>58164</v>
      </c>
      <c r="AA484" s="136">
        <f>AB$3+AB$4*Z484+AB$5*Z484^2+AH484</f>
        <v>-1.919323248175072E-2</v>
      </c>
      <c r="AB484" s="136">
        <f>+$G484-AH484</f>
        <v>-1.709995795318521E-2</v>
      </c>
      <c r="AC484" s="136">
        <f>IF(S484&gt;0,G484-AA484,-9999)</f>
        <v>-1.4367513092174156E-5</v>
      </c>
      <c r="AD484" s="136"/>
      <c r="AE484" s="136">
        <f>+(G484-AA484)^2*$S484</f>
        <v>2.0642543245379576E-10</v>
      </c>
      <c r="AF484" s="24"/>
      <c r="AG484" s="203"/>
      <c r="AH484" s="24">
        <f>$AB$6*($AB$11/AI484*AJ484+$AB$12)</f>
        <v>-2.1076420416576845E-3</v>
      </c>
      <c r="AI484" s="24">
        <f>1+$AB$7*COS(AL484)</f>
        <v>1.259014003708665</v>
      </c>
      <c r="AJ484" s="24">
        <f>SIN(AL484+RADIANS($AB$9))</f>
        <v>-6.0783981797876696E-2</v>
      </c>
      <c r="AK484" s="24">
        <f>$AB$7*SIN(AL484)</f>
        <v>0.15136626401813494</v>
      </c>
      <c r="AL484" s="24">
        <f>2*ATAN(AM484)</f>
        <v>0.52886556015188779</v>
      </c>
      <c r="AM484" s="24">
        <f>SQRT((1+$AB$7)/(1-$AB$7))*TAN(AN484/2)</f>
        <v>0.27077365327867675</v>
      </c>
      <c r="AN484" s="136">
        <f>$AU484+$AB$7*SIN(AO484)</f>
        <v>6.6754633745880732</v>
      </c>
      <c r="AO484" s="136">
        <f>$AU484+$AB$7*SIN(AP484)</f>
        <v>6.6754245961743548</v>
      </c>
      <c r="AP484" s="136">
        <f>$AU484+$AB$7*SIN(AQ484)</f>
        <v>6.675284715339143</v>
      </c>
      <c r="AQ484" s="136">
        <f>$AU484+$AB$7*SIN(AR484)</f>
        <v>6.6747802067650239</v>
      </c>
      <c r="AR484" s="136">
        <f>$AU484+$AB$7*SIN(AS484)</f>
        <v>6.6729614659115084</v>
      </c>
      <c r="AS484" s="136">
        <f>$AU484+$AB$7*SIN(AT484)</f>
        <v>6.6664161559349111</v>
      </c>
      <c r="AT484" s="136">
        <f>$AU484+$AB$7*SIN(AU484)</f>
        <v>6.6430004321999547</v>
      </c>
      <c r="AU484" s="136">
        <f>RADIANS($AB$9)+$AB$18*(F484-AB$15)</f>
        <v>6.5607857949299975</v>
      </c>
      <c r="AV484" s="136"/>
      <c r="AW484" s="24">
        <f t="shared" si="262"/>
        <v>58164</v>
      </c>
      <c r="AX484" s="136">
        <f t="shared" si="263"/>
        <v>-1.9192561608811314E-2</v>
      </c>
      <c r="AY484" s="136">
        <f t="shared" si="264"/>
        <v>-1.503838603158017E-5</v>
      </c>
      <c r="AZ484" s="136">
        <f t="shared" si="274"/>
        <v>-1.503838603158017E-5</v>
      </c>
      <c r="BA484" s="136"/>
      <c r="BB484" s="136">
        <f t="shared" si="265"/>
        <v>3.6835442110801797E-4</v>
      </c>
      <c r="BC484" s="24"/>
      <c r="BD484" s="203"/>
      <c r="BE484" s="24">
        <f t="shared" si="266"/>
        <v>-2.1069711687182789E-3</v>
      </c>
      <c r="BF484" s="24">
        <f t="shared" si="267"/>
        <v>1.258999823502128</v>
      </c>
      <c r="BG484" s="24">
        <f t="shared" si="268"/>
        <v>-6.0690480827192257E-2</v>
      </c>
      <c r="BH484" s="24">
        <f t="shared" si="269"/>
        <v>0.15139052620909435</v>
      </c>
      <c r="BI484" s="24">
        <f t="shared" si="270"/>
        <v>0.52895923406430934</v>
      </c>
      <c r="BJ484" s="24">
        <f t="shared" si="271"/>
        <v>0.27082392488182599</v>
      </c>
      <c r="BK484" s="136">
        <f t="shared" si="275"/>
        <v>6.6755343505423994</v>
      </c>
      <c r="BL484" s="136">
        <f t="shared" si="275"/>
        <v>6.6756806404004605</v>
      </c>
      <c r="BM484" s="136">
        <f t="shared" si="275"/>
        <v>6.6762084635655849</v>
      </c>
      <c r="BN484" s="136">
        <f t="shared" si="275"/>
        <v>6.6781138453313122</v>
      </c>
      <c r="BO484" s="136">
        <f t="shared" si="275"/>
        <v>6.685004735549648</v>
      </c>
      <c r="BP484" s="136">
        <f t="shared" si="275"/>
        <v>6.7100986280593187</v>
      </c>
      <c r="BQ484" s="136">
        <f t="shared" si="275"/>
        <v>6.8041411895440804</v>
      </c>
      <c r="BR484" s="136">
        <f t="shared" si="272"/>
        <v>8.4786029151163795</v>
      </c>
      <c r="BS484" s="136"/>
      <c r="BT484" s="24"/>
      <c r="BU484" s="24"/>
      <c r="BV484" s="24"/>
      <c r="BW484" s="24"/>
      <c r="BX484" s="24"/>
      <c r="BY484" s="24"/>
      <c r="BZ484" s="24"/>
      <c r="CA484" s="24"/>
      <c r="CB484" s="24"/>
      <c r="CC484" s="24"/>
      <c r="CD484" s="24"/>
      <c r="CE484" s="24"/>
      <c r="CF484" s="24"/>
      <c r="CG484" s="24"/>
      <c r="CH484" s="24"/>
      <c r="CI484" s="24"/>
      <c r="CK484" s="24"/>
      <c r="CL484" s="24"/>
      <c r="CM484" s="24"/>
      <c r="CN484" s="24"/>
      <c r="CO484" s="24"/>
      <c r="CP484" s="24"/>
      <c r="CQ484" s="24"/>
      <c r="CR484" s="24"/>
      <c r="CS484" s="24"/>
      <c r="CT484" s="24"/>
      <c r="CU484" s="24"/>
      <c r="CV484" s="24"/>
      <c r="CW484" s="24"/>
      <c r="CX484" s="24"/>
      <c r="CY484" s="24"/>
      <c r="CZ484" s="24"/>
    </row>
    <row r="485" spans="1:104" s="129" customFormat="1" ht="12.95" customHeight="1" x14ac:dyDescent="0.2">
      <c r="A485" s="63" t="s">
        <v>665</v>
      </c>
      <c r="B485" s="89" t="s">
        <v>644</v>
      </c>
      <c r="C485" s="90">
        <v>53830.305899999999</v>
      </c>
      <c r="D485" s="90">
        <v>4.0000000000000002E-4</v>
      </c>
      <c r="E485" s="129">
        <f>(C485-C$7)/C$8</f>
        <v>58176.229713679495</v>
      </c>
      <c r="F485" s="129">
        <f>ROUND(2*E485,0)/2</f>
        <v>58176</v>
      </c>
      <c r="G485" s="130"/>
      <c r="O485" s="129">
        <f ca="1">+C$11+C$12*F485</f>
        <v>-2.4351348656196439E-2</v>
      </c>
      <c r="P485" s="199">
        <f>+D$11+D$12*F485+D$13*F485^2</f>
        <v>-1.7082637480093033E-2</v>
      </c>
      <c r="Q485" s="201">
        <f>+C485-15018.5</f>
        <v>38811.805899999999</v>
      </c>
      <c r="R485" s="129">
        <f>C485-(C$7+F485*C$8)</f>
        <v>5.4521600002772175E-2</v>
      </c>
      <c r="S485" s="131"/>
      <c r="T485" s="129" t="s">
        <v>567</v>
      </c>
      <c r="U485" s="202">
        <f>+$C485-15018.5</f>
        <v>38811.805899999999</v>
      </c>
      <c r="Z485" s="24">
        <f>$F485</f>
        <v>58176</v>
      </c>
      <c r="AA485" s="136">
        <f>AB$3+AB$4*Z485+AB$5*Z485^2+AH485</f>
        <v>-1.9170318111228216E-2</v>
      </c>
      <c r="AB485" s="136"/>
      <c r="AC485" s="136">
        <f>IF(S485&gt;0,G485-AA485,-9999)</f>
        <v>-9999</v>
      </c>
      <c r="AD485" s="136"/>
      <c r="AE485" s="136">
        <f>+(G485-AA485)^2*$S485</f>
        <v>0</v>
      </c>
      <c r="AF485" s="24"/>
      <c r="AG485" s="203"/>
      <c r="AH485" s="24">
        <f>$AB$6*($AB$11/AI485*AJ485+$AB$12)</f>
        <v>-2.0876806311351847E-3</v>
      </c>
      <c r="AI485" s="24">
        <f>1+$AB$7*COS(AL485)</f>
        <v>1.2585912734928579</v>
      </c>
      <c r="AJ485" s="24">
        <f>SIN(AL485+RADIANS($AB$9))</f>
        <v>-5.8002775308332276E-2</v>
      </c>
      <c r="AK485" s="24">
        <f>$AB$7*SIN(AL485)</f>
        <v>0.15208732121167085</v>
      </c>
      <c r="AL485" s="24">
        <f>2*ATAN(AM485)</f>
        <v>0.5316516860237126</v>
      </c>
      <c r="AM485" s="24">
        <f>SQRT((1+$AB$7)/(1-$AB$7))*TAN(AN485/2)</f>
        <v>0.27226941849748643</v>
      </c>
      <c r="AN485" s="136">
        <f>$AU485+$AB$7*SIN(AO485)</f>
        <v>6.6775747415960716</v>
      </c>
      <c r="AO485" s="136">
        <f>$AU485+$AB$7*SIN(AP485)</f>
        <v>6.677535943996439</v>
      </c>
      <c r="AP485" s="136">
        <f>$AU485+$AB$7*SIN(AQ485)</f>
        <v>6.6773958713306971</v>
      </c>
      <c r="AQ485" s="136">
        <f>$AU485+$AB$7*SIN(AR485)</f>
        <v>6.6768902287695742</v>
      </c>
      <c r="AR485" s="136">
        <f>$AU485+$AB$7*SIN(AS485)</f>
        <v>6.6750658125369062</v>
      </c>
      <c r="AS485" s="136">
        <f>$AU485+$AB$7*SIN(AT485)</f>
        <v>6.6684944704919031</v>
      </c>
      <c r="AT485" s="136">
        <f>$AU485+$AB$7*SIN(AU485)</f>
        <v>6.6449670250997217</v>
      </c>
      <c r="AU485" s="136">
        <f>RADIANS($AB$9)+$AB$18*(F485-AB$15)</f>
        <v>6.5623121172765382</v>
      </c>
      <c r="AV485" s="136"/>
      <c r="AW485" s="24">
        <f t="shared" si="262"/>
        <v>58176</v>
      </c>
      <c r="AX485" s="136">
        <f t="shared" si="263"/>
        <v>-1.9169654468125061E-2</v>
      </c>
      <c r="AY485" s="136">
        <f t="shared" si="264"/>
        <v>1.9169654468125061E-2</v>
      </c>
      <c r="AZ485" s="136">
        <f t="shared" si="274"/>
        <v>1.9169654468125061E-2</v>
      </c>
      <c r="BA485" s="136"/>
      <c r="BB485" s="136">
        <f t="shared" si="265"/>
        <v>0</v>
      </c>
      <c r="BC485" s="24"/>
      <c r="BD485" s="203"/>
      <c r="BE485" s="24">
        <f t="shared" si="266"/>
        <v>-2.0870169880320287E-3</v>
      </c>
      <c r="BF485" s="24">
        <f t="shared" si="267"/>
        <v>1.2585771906297119</v>
      </c>
      <c r="BG485" s="24">
        <f t="shared" si="268"/>
        <v>-5.7910341010234206E-2</v>
      </c>
      <c r="BH485" s="24">
        <f t="shared" si="269"/>
        <v>0.15211126350814927</v>
      </c>
      <c r="BI485" s="24">
        <f t="shared" si="270"/>
        <v>0.53174427595570684</v>
      </c>
      <c r="BJ485" s="24">
        <f t="shared" si="271"/>
        <v>0.27231914596560353</v>
      </c>
      <c r="BK485" s="136">
        <f t="shared" si="275"/>
        <v>6.6776449197879826</v>
      </c>
      <c r="BL485" s="136">
        <f t="shared" si="275"/>
        <v>6.6777893321288433</v>
      </c>
      <c r="BM485" s="136">
        <f t="shared" si="275"/>
        <v>6.6783108371502031</v>
      </c>
      <c r="BN485" s="136">
        <f t="shared" si="275"/>
        <v>6.6801950537230663</v>
      </c>
      <c r="BO485" s="136">
        <f t="shared" si="275"/>
        <v>6.6870152858249803</v>
      </c>
      <c r="BP485" s="136">
        <f t="shared" si="275"/>
        <v>6.7118725898455063</v>
      </c>
      <c r="BQ485" s="136">
        <f t="shared" si="275"/>
        <v>6.8050931654814146</v>
      </c>
      <c r="BR485" s="136">
        <f t="shared" si="272"/>
        <v>8.4818693246859169</v>
      </c>
      <c r="BS485" s="136"/>
      <c r="BT485" s="24"/>
      <c r="BU485" s="24"/>
      <c r="BV485" s="24"/>
      <c r="BW485" s="24"/>
      <c r="BX485" s="24"/>
      <c r="BY485" s="24"/>
      <c r="BZ485" s="24"/>
      <c r="CA485" s="24"/>
      <c r="CB485" s="24"/>
      <c r="CC485" s="24"/>
      <c r="CD485" s="24"/>
      <c r="CE485" s="24"/>
      <c r="CF485" s="24"/>
      <c r="CG485" s="24"/>
      <c r="CH485" s="24"/>
      <c r="CI485" s="24"/>
      <c r="CK485" s="24"/>
      <c r="CL485" s="24"/>
      <c r="CM485" s="24"/>
      <c r="CN485" s="24"/>
      <c r="CO485" s="24"/>
      <c r="CP485" s="24"/>
      <c r="CQ485" s="24"/>
      <c r="CR485" s="24"/>
      <c r="CS485" s="24"/>
      <c r="CT485" s="24"/>
      <c r="CU485" s="24"/>
      <c r="CV485" s="24"/>
      <c r="CW485" s="24"/>
      <c r="CX485" s="24"/>
      <c r="CY485" s="24"/>
      <c r="CZ485" s="24"/>
    </row>
    <row r="486" spans="1:104" s="129" customFormat="1" ht="12.95" customHeight="1" x14ac:dyDescent="0.2">
      <c r="A486" s="204" t="s">
        <v>1583</v>
      </c>
      <c r="B486" s="205" t="str">
        <f>IF(INT(F486)=F486,"I","II")</f>
        <v>II</v>
      </c>
      <c r="C486" s="204">
        <v>53830.588100000001</v>
      </c>
      <c r="D486" s="204" t="s">
        <v>466</v>
      </c>
      <c r="E486" s="129">
        <f>(C486-C$7)/C$8</f>
        <v>58177.418695667395</v>
      </c>
      <c r="F486" s="129">
        <f>ROUND(2*E486,0)/2</f>
        <v>58177.5</v>
      </c>
      <c r="G486" s="130">
        <f>C486-(C$7+F486*C$8)</f>
        <v>-1.9297249993542209E-2</v>
      </c>
      <c r="K486" s="130">
        <f>G486</f>
        <v>-1.9297249993542209E-2</v>
      </c>
      <c r="O486" s="199"/>
      <c r="P486" s="199">
        <f>+D$11+D$12*F486+D$13*F486^2</f>
        <v>-1.708226811709302E-2</v>
      </c>
      <c r="Q486" s="201">
        <f>+C486-15018.5</f>
        <v>38812.088100000001</v>
      </c>
      <c r="S486" s="131">
        <v>1</v>
      </c>
      <c r="T486" s="129" t="s">
        <v>567</v>
      </c>
      <c r="U486" s="202">
        <f>+$C486-15018.5</f>
        <v>38812.088100000001</v>
      </c>
      <c r="Z486" s="24">
        <f>$F486</f>
        <v>58177.5</v>
      </c>
      <c r="AA486" s="136">
        <f>AB$3+AB$4*Z486+AB$5*Z486^2+AH486</f>
        <v>-1.9167453386965135E-2</v>
      </c>
      <c r="AB486" s="136">
        <f>+$G486-AH486</f>
        <v>-1.7212064723670095E-2</v>
      </c>
      <c r="AC486" s="136">
        <f>IF(S486&gt;0,G486-AA486,-9999)</f>
        <v>-1.2979660657707476E-4</v>
      </c>
      <c r="AD486" s="136"/>
      <c r="AE486" s="136">
        <f>+(G486-AA486)^2*$S486</f>
        <v>1.6847159078923926E-8</v>
      </c>
      <c r="AF486" s="24"/>
      <c r="AG486" s="203"/>
      <c r="AH486" s="24">
        <f>$AB$6*($AB$11/AI486*AJ486+$AB$12)</f>
        <v>-2.0851852698721136E-3</v>
      </c>
      <c r="AI486" s="24">
        <f>1+$AB$7*COS(AL486)</f>
        <v>1.2585383110341164</v>
      </c>
      <c r="AJ486" s="24">
        <f>SIN(AL486+RADIANS($AB$9))</f>
        <v>-5.7655223766624047E-2</v>
      </c>
      <c r="AK486" s="24">
        <f>$AB$7*SIN(AL486)</f>
        <v>0.15217733644543308</v>
      </c>
      <c r="AL486" s="24">
        <f>2*ATAN(AM486)</f>
        <v>0.53199982016860192</v>
      </c>
      <c r="AM486" s="24">
        <f>SQRT((1+$AB$7)/(1-$AB$7))*TAN(AN486/2)</f>
        <v>0.27245639813620215</v>
      </c>
      <c r="AN486" s="136">
        <f>$AU486+$AB$7*SIN(AO486)</f>
        <v>6.6778386126415379</v>
      </c>
      <c r="AO486" s="136">
        <f>$AU486+$AB$7*SIN(AP486)</f>
        <v>6.6777998128023919</v>
      </c>
      <c r="AP486" s="136">
        <f>$AU486+$AB$7*SIN(AQ486)</f>
        <v>6.6776597166662714</v>
      </c>
      <c r="AQ486" s="136">
        <f>$AU486+$AB$7*SIN(AR486)</f>
        <v>6.6771539339044992</v>
      </c>
      <c r="AR486" s="136">
        <f>$AU486+$AB$7*SIN(AS486)</f>
        <v>6.6753288126036976</v>
      </c>
      <c r="AS486" s="136">
        <f>$AU486+$AB$7*SIN(AT486)</f>
        <v>6.6687542271882583</v>
      </c>
      <c r="AT486" s="136">
        <f>$AU486+$AB$7*SIN(AU486)</f>
        <v>6.6452128356940028</v>
      </c>
      <c r="AU486" s="136">
        <f>RADIANS($AB$9)+$AB$18*(F486-AB$15)</f>
        <v>6.562502907569856</v>
      </c>
      <c r="AV486" s="136"/>
      <c r="AW486" s="24">
        <f t="shared" si="262"/>
        <v>58177.5</v>
      </c>
      <c r="AX486" s="136">
        <f t="shared" si="263"/>
        <v>-1.9166790646075706E-2</v>
      </c>
      <c r="AY486" s="136">
        <f t="shared" si="264"/>
        <v>-1.3045934746650292E-4</v>
      </c>
      <c r="AZ486" s="136">
        <f t="shared" si="274"/>
        <v>-1.3045934746650292E-4</v>
      </c>
      <c r="BA486" s="136"/>
      <c r="BB486" s="136">
        <f t="shared" si="265"/>
        <v>3.6736586367049518E-4</v>
      </c>
      <c r="BC486" s="24"/>
      <c r="BD486" s="203"/>
      <c r="BE486" s="24">
        <f t="shared" si="266"/>
        <v>-2.084522528982685E-3</v>
      </c>
      <c r="BF486" s="24">
        <f t="shared" si="267"/>
        <v>1.2585242404060866</v>
      </c>
      <c r="BG486" s="24">
        <f t="shared" si="268"/>
        <v>-5.7562922527903196E-2</v>
      </c>
      <c r="BH486" s="24">
        <f t="shared" si="269"/>
        <v>0.15220123889921497</v>
      </c>
      <c r="BI486" s="24">
        <f t="shared" si="270"/>
        <v>0.53209227495457811</v>
      </c>
      <c r="BJ486" s="24">
        <f t="shared" si="271"/>
        <v>0.27250605772912184</v>
      </c>
      <c r="BK486" s="136">
        <f t="shared" si="275"/>
        <v>6.6779086913486712</v>
      </c>
      <c r="BL486" s="136">
        <f t="shared" si="275"/>
        <v>6.6780528695203127</v>
      </c>
      <c r="BM486" s="136">
        <f t="shared" si="275"/>
        <v>6.6785735860273983</v>
      </c>
      <c r="BN486" s="136">
        <f t="shared" si="275"/>
        <v>6.6804551594264989</v>
      </c>
      <c r="BO486" s="136">
        <f t="shared" si="275"/>
        <v>6.6872665615182108</v>
      </c>
      <c r="BP486" s="136">
        <f t="shared" si="275"/>
        <v>6.7120942781480553</v>
      </c>
      <c r="BQ486" s="136">
        <f t="shared" si="275"/>
        <v>6.8052119802147883</v>
      </c>
      <c r="BR486" s="136">
        <f t="shared" si="272"/>
        <v>8.4822776258821104</v>
      </c>
      <c r="BS486" s="136"/>
      <c r="BT486" s="24"/>
      <c r="BU486" s="24"/>
      <c r="BV486" s="24"/>
      <c r="BW486" s="24"/>
      <c r="BX486" s="24"/>
      <c r="BY486" s="24"/>
      <c r="BZ486" s="24"/>
      <c r="CA486" s="24"/>
      <c r="CB486" s="24"/>
      <c r="CC486" s="24"/>
      <c r="CD486" s="24"/>
      <c r="CE486" s="24"/>
      <c r="CF486" s="24"/>
      <c r="CG486" s="24"/>
      <c r="CH486" s="24"/>
      <c r="CI486" s="24"/>
      <c r="CK486" s="24"/>
      <c r="CL486" s="24"/>
      <c r="CM486" s="24"/>
      <c r="CN486" s="24"/>
      <c r="CO486" s="24"/>
      <c r="CP486" s="24"/>
      <c r="CQ486" s="24"/>
      <c r="CR486" s="24"/>
      <c r="CS486" s="24"/>
      <c r="CT486" s="24"/>
      <c r="CU486" s="24"/>
      <c r="CV486" s="24"/>
      <c r="CW486" s="24"/>
      <c r="CX486" s="24"/>
      <c r="CY486" s="24"/>
      <c r="CZ486" s="24"/>
    </row>
    <row r="487" spans="1:104" s="129" customFormat="1" ht="12.95" customHeight="1" x14ac:dyDescent="0.2">
      <c r="A487" s="63" t="s">
        <v>675</v>
      </c>
      <c r="B487" s="64" t="s">
        <v>646</v>
      </c>
      <c r="C487" s="63">
        <v>53832.487330000004</v>
      </c>
      <c r="D487" s="63">
        <v>2.0000000000000001E-4</v>
      </c>
      <c r="E487" s="129">
        <f>(C487-C$7)/C$8</f>
        <v>58185.420645564162</v>
      </c>
      <c r="F487" s="129">
        <f>ROUND(2*E487,0)/2</f>
        <v>58185.5</v>
      </c>
      <c r="G487" s="130">
        <f>C487-(C$7+F487*C$8)</f>
        <v>-1.8834449991118163E-2</v>
      </c>
      <c r="K487" s="129">
        <f>G487</f>
        <v>-1.8834449991118163E-2</v>
      </c>
      <c r="M487" s="130"/>
      <c r="O487" s="129">
        <f ca="1">+C$11+C$12*F487</f>
        <v>-2.4333096102013799E-2</v>
      </c>
      <c r="P487" s="199">
        <f>+D$11+D$12*F487+D$13*F487^2</f>
        <v>-1.7080297269093027E-2</v>
      </c>
      <c r="Q487" s="201">
        <f>+C487-15018.5</f>
        <v>38813.987330000004</v>
      </c>
      <c r="S487" s="131">
        <v>1</v>
      </c>
      <c r="T487" s="129" t="s">
        <v>567</v>
      </c>
      <c r="U487" s="202">
        <f>+$C487-15018.5</f>
        <v>38813.987330000004</v>
      </c>
      <c r="Z487" s="24">
        <f>$F487</f>
        <v>58185.5</v>
      </c>
      <c r="AA487" s="136">
        <f>AB$3+AB$4*Z487+AB$5*Z487^2+AH487</f>
        <v>-1.9152173271248237E-2</v>
      </c>
      <c r="AB487" s="136">
        <f>+$G487-AH487</f>
        <v>-1.6762573988962953E-2</v>
      </c>
      <c r="AC487" s="136">
        <f>IF(S487&gt;0,G487-AA487,-9999)</f>
        <v>3.1772328013007431E-4</v>
      </c>
      <c r="AD487" s="136"/>
      <c r="AE487" s="136">
        <f>+(G487-AA487)^2*$S487</f>
        <v>1.0094808273661367E-7</v>
      </c>
      <c r="AF487" s="24"/>
      <c r="AG487" s="203"/>
      <c r="AH487" s="24">
        <f>$AB$6*($AB$11/AI487*AJ487+$AB$12)</f>
        <v>-2.0718760021552112E-3</v>
      </c>
      <c r="AI487" s="24">
        <f>1+$AB$7*COS(AL487)</f>
        <v>1.2582553911053234</v>
      </c>
      <c r="AJ487" s="24">
        <f>SIN(AL487+RADIANS($AB$9))</f>
        <v>-5.5801992754544921E-2</v>
      </c>
      <c r="AK487" s="24">
        <f>$AB$7*SIN(AL487)</f>
        <v>0.15265697810790174</v>
      </c>
      <c r="AL487" s="24">
        <f>2*ATAN(AM487)</f>
        <v>0.53385604064018943</v>
      </c>
      <c r="AM487" s="24">
        <f>SQRT((1+$AB$7)/(1-$AB$7))*TAN(AN487/2)</f>
        <v>0.27345365676746447</v>
      </c>
      <c r="AN487" s="136">
        <f>$AU487+$AB$7*SIN(AO487)</f>
        <v>6.6792457374097491</v>
      </c>
      <c r="AO487" s="136">
        <f>$AU487+$AB$7*SIN(AP487)</f>
        <v>6.6792069262208642</v>
      </c>
      <c r="AP487" s="136">
        <f>$AU487+$AB$7*SIN(AQ487)</f>
        <v>6.6790667068154672</v>
      </c>
      <c r="AQ487" s="136">
        <f>$AU487+$AB$7*SIN(AR487)</f>
        <v>6.6785601821256178</v>
      </c>
      <c r="AR487" s="136">
        <f>$AU487+$AB$7*SIN(AS487)</f>
        <v>6.6767313168203222</v>
      </c>
      <c r="AS487" s="136">
        <f>$AU487+$AB$7*SIN(AT487)</f>
        <v>6.6701394734349169</v>
      </c>
      <c r="AT487" s="136">
        <f>$AU487+$AB$7*SIN(AU487)</f>
        <v>6.6465237746336205</v>
      </c>
      <c r="AU487" s="136">
        <f>RADIANS($AB$9)+$AB$18*(F487-AB$15)</f>
        <v>6.5635204558008837</v>
      </c>
      <c r="AV487" s="136"/>
      <c r="AW487" s="24">
        <f t="shared" si="262"/>
        <v>58185.5</v>
      </c>
      <c r="AX487" s="136">
        <f t="shared" si="263"/>
        <v>-1.9151515336397782E-2</v>
      </c>
      <c r="AY487" s="136">
        <f t="shared" si="264"/>
        <v>3.1706534527961919E-4</v>
      </c>
      <c r="AZ487" s="136">
        <f t="shared" si="274"/>
        <v>3.1706534527961919E-4</v>
      </c>
      <c r="BA487" s="136"/>
      <c r="BB487" s="136">
        <f t="shared" si="265"/>
        <v>3.6678053968027945E-4</v>
      </c>
      <c r="BC487" s="24"/>
      <c r="BD487" s="203"/>
      <c r="BE487" s="24">
        <f t="shared" si="266"/>
        <v>-2.0712180673047543E-3</v>
      </c>
      <c r="BF487" s="24">
        <f t="shared" si="267"/>
        <v>1.2582413859797663</v>
      </c>
      <c r="BG487" s="24">
        <f t="shared" si="268"/>
        <v>-5.5710400122541442E-2</v>
      </c>
      <c r="BH487" s="24">
        <f t="shared" si="269"/>
        <v>0.15268066861017277</v>
      </c>
      <c r="BI487" s="24">
        <f t="shared" si="270"/>
        <v>0.53394777597448562</v>
      </c>
      <c r="BJ487" s="24">
        <f t="shared" si="271"/>
        <v>0.27350295489504745</v>
      </c>
      <c r="BK487" s="136">
        <f t="shared" si="275"/>
        <v>6.6793152864211569</v>
      </c>
      <c r="BL487" s="136">
        <f t="shared" si="275"/>
        <v>6.6794582176552693</v>
      </c>
      <c r="BM487" s="136">
        <f t="shared" si="275"/>
        <v>6.6799747334948547</v>
      </c>
      <c r="BN487" s="136">
        <f t="shared" si="275"/>
        <v>6.6818422193611067</v>
      </c>
      <c r="BO487" s="136">
        <f t="shared" si="275"/>
        <v>6.6886065367750867</v>
      </c>
      <c r="BP487" s="136">
        <f t="shared" si="275"/>
        <v>6.7132764025238805</v>
      </c>
      <c r="BQ487" s="136">
        <f t="shared" si="275"/>
        <v>6.8058449757276351</v>
      </c>
      <c r="BR487" s="136">
        <f t="shared" si="272"/>
        <v>8.4844552322618032</v>
      </c>
      <c r="BS487" s="136"/>
      <c r="BT487" s="24"/>
      <c r="BU487" s="24"/>
      <c r="BV487" s="24"/>
      <c r="BW487" s="24"/>
      <c r="BX487" s="24"/>
      <c r="BY487" s="24"/>
      <c r="BZ487" s="24"/>
      <c r="CA487" s="24"/>
      <c r="CB487" s="24"/>
      <c r="CC487" s="24"/>
      <c r="CD487" s="24"/>
      <c r="CE487" s="24"/>
      <c r="CF487" s="24"/>
      <c r="CG487" s="24"/>
      <c r="CH487" s="24"/>
      <c r="CI487" s="24"/>
      <c r="CK487" s="24"/>
      <c r="CL487" s="24"/>
      <c r="CM487" s="24"/>
      <c r="CN487" s="24"/>
      <c r="CO487" s="24"/>
      <c r="CP487" s="24"/>
      <c r="CQ487" s="24"/>
      <c r="CR487" s="24"/>
      <c r="CS487" s="24"/>
      <c r="CT487" s="24"/>
      <c r="CU487" s="24"/>
      <c r="CV487" s="24"/>
      <c r="CW487" s="24"/>
      <c r="CX487" s="24"/>
      <c r="CY487" s="24"/>
      <c r="CZ487" s="24"/>
    </row>
    <row r="488" spans="1:104" s="129" customFormat="1" ht="12.95" customHeight="1" x14ac:dyDescent="0.2">
      <c r="A488" s="63" t="s">
        <v>675</v>
      </c>
      <c r="B488" s="64" t="s">
        <v>646</v>
      </c>
      <c r="C488" s="63">
        <v>53833.436459999997</v>
      </c>
      <c r="D488" s="63">
        <v>2.9999999999999997E-4</v>
      </c>
      <c r="E488" s="129">
        <f>(C488-C$7)/C$8</f>
        <v>58189.419577081382</v>
      </c>
      <c r="F488" s="129">
        <f>ROUND(2*E488,0)/2</f>
        <v>58189.5</v>
      </c>
      <c r="G488" s="130">
        <f>C488-(C$7+F488*C$8)</f>
        <v>-1.9088050001300871E-2</v>
      </c>
      <c r="K488" s="129">
        <f>G488</f>
        <v>-1.9088050001300871E-2</v>
      </c>
      <c r="M488" s="130"/>
      <c r="O488" s="199">
        <f ca="1">+C$11+C$12*F488</f>
        <v>-2.4325410816042156E-2</v>
      </c>
      <c r="P488" s="199">
        <f>+D$11+D$12*F488+D$13*F488^2</f>
        <v>-1.7079311269093032E-2</v>
      </c>
      <c r="Q488" s="201">
        <f>+C488-15018.5</f>
        <v>38814.936459999997</v>
      </c>
      <c r="S488" s="131">
        <v>1</v>
      </c>
      <c r="T488" s="129" t="s">
        <v>567</v>
      </c>
      <c r="U488" s="202">
        <f>+$C488-15018.5</f>
        <v>38814.936459999997</v>
      </c>
      <c r="Z488" s="24">
        <f>$F488</f>
        <v>58189.5</v>
      </c>
      <c r="AA488" s="136">
        <f>AB$3+AB$4*Z488+AB$5*Z488^2+AH488</f>
        <v>-1.9144532219356459E-2</v>
      </c>
      <c r="AB488" s="136">
        <f>+$G488-AH488</f>
        <v>-1.7022829051037445E-2</v>
      </c>
      <c r="AC488" s="136">
        <f>IF(S488&gt;0,G488-AA488,-9999)</f>
        <v>5.6482218055587535E-5</v>
      </c>
      <c r="AD488" s="136"/>
      <c r="AE488" s="136">
        <f>+(G488-AA488)^2*$S488</f>
        <v>3.1902409564789387E-9</v>
      </c>
      <c r="AF488" s="24"/>
      <c r="AG488" s="203"/>
      <c r="AH488" s="24">
        <f>$AB$6*($AB$11/AI488*AJ488+$AB$12)</f>
        <v>-2.0652209502634265E-3</v>
      </c>
      <c r="AI488" s="24">
        <f>1+$AB$7*COS(AL488)</f>
        <v>1.2581136452564134</v>
      </c>
      <c r="AJ488" s="24">
        <f>SIN(AL488+RADIANS($AB$9))</f>
        <v>-5.4875617323944803E-2</v>
      </c>
      <c r="AK488" s="24">
        <f>$AB$7*SIN(AL488)</f>
        <v>0.15289652099523501</v>
      </c>
      <c r="AL488" s="24">
        <f>2*ATAN(AM488)</f>
        <v>0.53478383782895067</v>
      </c>
      <c r="AM488" s="24">
        <f>SQRT((1+$AB$7)/(1-$AB$7))*TAN(AN488/2)</f>
        <v>0.27395230755375982</v>
      </c>
      <c r="AN488" s="136">
        <f>$AU488+$AB$7*SIN(AO488)</f>
        <v>6.6799491812086851</v>
      </c>
      <c r="AO488" s="136">
        <f>$AU488+$AB$7*SIN(AP488)</f>
        <v>6.6799103647197464</v>
      </c>
      <c r="AP488" s="136">
        <f>$AU488+$AB$7*SIN(AQ488)</f>
        <v>6.6797700848826844</v>
      </c>
      <c r="AQ488" s="136">
        <f>$AU488+$AB$7*SIN(AR488)</f>
        <v>6.6792631928974036</v>
      </c>
      <c r="AR488" s="136">
        <f>$AU488+$AB$7*SIN(AS488)</f>
        <v>6.6774324659284128</v>
      </c>
      <c r="AS488" s="136">
        <f>$AU488+$AB$7*SIN(AT488)</f>
        <v>6.6708320188563128</v>
      </c>
      <c r="AT488" s="136">
        <f>$AU488+$AB$7*SIN(AU488)</f>
        <v>6.6471792118941639</v>
      </c>
      <c r="AU488" s="136">
        <f>RADIANS($AB$9)+$AB$18*(F488-AB$15)</f>
        <v>6.5640292299163976</v>
      </c>
      <c r="AV488" s="136"/>
      <c r="AW488" s="24">
        <f t="shared" si="262"/>
        <v>58189.5</v>
      </c>
      <c r="AX488" s="136">
        <f t="shared" si="263"/>
        <v>-1.9143876683851858E-2</v>
      </c>
      <c r="AY488" s="136">
        <f t="shared" si="264"/>
        <v>5.5826682550986356E-5</v>
      </c>
      <c r="AZ488" s="136">
        <f t="shared" si="274"/>
        <v>5.5826682550986356E-5</v>
      </c>
      <c r="BA488" s="136"/>
      <c r="BB488" s="136">
        <f t="shared" si="265"/>
        <v>3.6648801448652682E-4</v>
      </c>
      <c r="BC488" s="24"/>
      <c r="BD488" s="203"/>
      <c r="BE488" s="24">
        <f t="shared" si="266"/>
        <v>-2.0645654147588258E-3</v>
      </c>
      <c r="BF488" s="24">
        <f t="shared" si="267"/>
        <v>1.2580996730375995</v>
      </c>
      <c r="BG488" s="24">
        <f t="shared" si="268"/>
        <v>-5.4784378331528168E-2</v>
      </c>
      <c r="BH488" s="24">
        <f t="shared" si="269"/>
        <v>0.15292010586539709</v>
      </c>
      <c r="BI488" s="24">
        <f t="shared" si="270"/>
        <v>0.53487521427860762</v>
      </c>
      <c r="BJ488" s="24">
        <f t="shared" si="271"/>
        <v>0.27400142528858779</v>
      </c>
      <c r="BK488" s="136">
        <f t="shared" si="275"/>
        <v>6.6800184659364694</v>
      </c>
      <c r="BL488" s="136">
        <f t="shared" si="275"/>
        <v>6.6801607749474821</v>
      </c>
      <c r="BM488" s="136">
        <f t="shared" si="275"/>
        <v>6.6806751934627391</v>
      </c>
      <c r="BN488" s="136">
        <f t="shared" si="275"/>
        <v>6.6825356415365684</v>
      </c>
      <c r="BO488" s="136">
        <f t="shared" si="275"/>
        <v>6.689276422211476</v>
      </c>
      <c r="BP488" s="136">
        <f t="shared" si="275"/>
        <v>6.713867330190368</v>
      </c>
      <c r="BQ488" s="136">
        <f t="shared" si="275"/>
        <v>6.8061610424592347</v>
      </c>
      <c r="BR488" s="136">
        <f t="shared" si="272"/>
        <v>8.4855440354516496</v>
      </c>
      <c r="BS488" s="136"/>
      <c r="BT488" s="24"/>
      <c r="BU488" s="24"/>
      <c r="BV488" s="24"/>
      <c r="BW488" s="24"/>
      <c r="BX488" s="24"/>
      <c r="BY488" s="24"/>
      <c r="BZ488" s="24"/>
      <c r="CA488" s="24"/>
      <c r="CB488" s="24"/>
      <c r="CC488" s="24"/>
      <c r="CD488" s="24"/>
      <c r="CE488" s="24"/>
      <c r="CF488" s="24"/>
      <c r="CG488" s="24"/>
      <c r="CH488" s="24"/>
      <c r="CI488" s="24"/>
      <c r="CK488" s="24"/>
      <c r="CL488" s="24"/>
      <c r="CM488" s="24"/>
      <c r="CN488" s="24"/>
      <c r="CO488" s="24"/>
      <c r="CP488" s="24"/>
      <c r="CQ488" s="24"/>
      <c r="CR488" s="24"/>
      <c r="CS488" s="24"/>
      <c r="CT488" s="24"/>
      <c r="CU488" s="24"/>
      <c r="CV488" s="24"/>
      <c r="CW488" s="24"/>
      <c r="CX488" s="24"/>
      <c r="CY488" s="24"/>
      <c r="CZ488" s="24"/>
    </row>
    <row r="489" spans="1:104" s="129" customFormat="1" ht="12.95" customHeight="1" x14ac:dyDescent="0.2">
      <c r="A489" s="218" t="s">
        <v>657</v>
      </c>
      <c r="B489" s="89"/>
      <c r="C489" s="218">
        <v>53840.437700000002</v>
      </c>
      <c r="D489" s="218">
        <v>5.9999999999999995E-4</v>
      </c>
      <c r="E489" s="129">
        <f>(C489-C$7)/C$8</f>
        <v>58218.917621918074</v>
      </c>
      <c r="F489" s="129">
        <f>ROUND(2*E489,0)/2</f>
        <v>58219</v>
      </c>
      <c r="G489" s="130">
        <f>C489-(C$7+F489*C$8)</f>
        <v>-1.9552099991415162E-2</v>
      </c>
      <c r="K489" s="129">
        <f>G489</f>
        <v>-1.9552099991415162E-2</v>
      </c>
      <c r="L489" s="130"/>
      <c r="O489" s="129">
        <f ca="1">+C$11+C$12*F489</f>
        <v>-2.4268731832001317E-2</v>
      </c>
      <c r="P489" s="199">
        <f>+D$11+D$12*F489+D$13*F489^2</f>
        <v>-1.7072027660093018E-2</v>
      </c>
      <c r="Q489" s="201">
        <f>+C489-15018.5</f>
        <v>38821.937700000002</v>
      </c>
      <c r="S489" s="131">
        <v>1</v>
      </c>
      <c r="T489" s="129" t="s">
        <v>567</v>
      </c>
      <c r="U489" s="202">
        <f>+$C489-15018.5</f>
        <v>38821.937700000002</v>
      </c>
      <c r="Z489" s="24">
        <f>$F489</f>
        <v>58219</v>
      </c>
      <c r="AA489" s="136">
        <f>AB$3+AB$4*Z489+AB$5*Z489^2+AH489</f>
        <v>-1.9088159491936939E-2</v>
      </c>
      <c r="AB489" s="136">
        <f>+$G489-AH489</f>
        <v>-1.7535968159571241E-2</v>
      </c>
      <c r="AC489" s="136">
        <f>IF(S489&gt;0,G489-AA489,-9999)</f>
        <v>-4.6394049947822216E-4</v>
      </c>
      <c r="AD489" s="136"/>
      <c r="AE489" s="136">
        <f>+(G489-AA489)^2*$S489</f>
        <v>2.1524078705610226E-7</v>
      </c>
      <c r="AF489" s="24"/>
      <c r="AG489" s="203"/>
      <c r="AH489" s="24">
        <f>$AB$6*($AB$11/AI489*AJ489+$AB$12)</f>
        <v>-2.0161318318439201E-3</v>
      </c>
      <c r="AI489" s="24">
        <f>1+$AB$7*COS(AL489)</f>
        <v>1.2570624169649389</v>
      </c>
      <c r="AJ489" s="24">
        <f>SIN(AL489+RADIANS($AB$9))</f>
        <v>-4.8048657168270732E-2</v>
      </c>
      <c r="AK489" s="24">
        <f>$AB$7*SIN(AL489)</f>
        <v>0.15465740778942316</v>
      </c>
      <c r="AL489" s="24">
        <f>2*ATAN(AM489)</f>
        <v>0.54161986949241159</v>
      </c>
      <c r="AM489" s="24">
        <f>SQRT((1+$AB$7)/(1-$AB$7))*TAN(AN489/2)</f>
        <v>0.27763030331869831</v>
      </c>
      <c r="AN489" s="136">
        <f>$AU489+$AB$7*SIN(AO489)</f>
        <v>6.685134626364535</v>
      </c>
      <c r="AO489" s="136">
        <f>$AU489+$AB$7*SIN(AP489)</f>
        <v>6.6850957784689085</v>
      </c>
      <c r="AP489" s="136">
        <f>$AU489+$AB$7*SIN(AQ489)</f>
        <v>6.6849550776590156</v>
      </c>
      <c r="AQ489" s="136">
        <f>$AU489+$AB$7*SIN(AR489)</f>
        <v>6.6844455523921731</v>
      </c>
      <c r="AR489" s="136">
        <f>$AU489+$AB$7*SIN(AS489)</f>
        <v>6.6826013089172358</v>
      </c>
      <c r="AS489" s="136">
        <f>$AU489+$AB$7*SIN(AT489)</f>
        <v>6.6759379324896138</v>
      </c>
      <c r="AT489" s="136">
        <f>$AU489+$AB$7*SIN(AU489)</f>
        <v>6.6520123944950109</v>
      </c>
      <c r="AU489" s="136">
        <f>RADIANS($AB$9)+$AB$18*(F489-AB$15)</f>
        <v>6.5677814390183107</v>
      </c>
      <c r="AV489" s="136"/>
      <c r="AW489" s="24">
        <f t="shared" si="262"/>
        <v>58219</v>
      </c>
      <c r="AX489" s="136">
        <f t="shared" si="263"/>
        <v>-1.9087521574031957E-2</v>
      </c>
      <c r="AY489" s="136">
        <f t="shared" si="264"/>
        <v>-4.645784173832046E-4</v>
      </c>
      <c r="AZ489" s="136">
        <f t="shared" si="274"/>
        <v>-4.645784173832046E-4</v>
      </c>
      <c r="BA489" s="136"/>
      <c r="BB489" s="136">
        <f t="shared" si="265"/>
        <v>3.6433347983913538E-4</v>
      </c>
      <c r="BC489" s="24"/>
      <c r="BD489" s="203"/>
      <c r="BE489" s="24">
        <f t="shared" si="266"/>
        <v>-2.0154939139389381E-3</v>
      </c>
      <c r="BF489" s="24">
        <f t="shared" si="267"/>
        <v>1.2570486905432121</v>
      </c>
      <c r="BG489" s="24">
        <f t="shared" si="268"/>
        <v>-4.7960012298506167E-2</v>
      </c>
      <c r="BH489" s="24">
        <f t="shared" si="269"/>
        <v>0.15468022074596363</v>
      </c>
      <c r="BI489" s="24">
        <f t="shared" si="270"/>
        <v>0.54170861667640491</v>
      </c>
      <c r="BJ489" s="24">
        <f t="shared" si="271"/>
        <v>0.27767809775322433</v>
      </c>
      <c r="BK489" s="136">
        <f t="shared" si="275"/>
        <v>6.6852019737602513</v>
      </c>
      <c r="BL489" s="136">
        <f t="shared" si="275"/>
        <v>6.6853397198118873</v>
      </c>
      <c r="BM489" s="136">
        <f t="shared" si="275"/>
        <v>6.6858387334305034</v>
      </c>
      <c r="BN489" s="136">
        <f t="shared" si="275"/>
        <v>6.6876474033659932</v>
      </c>
      <c r="BO489" s="136">
        <f t="shared" si="275"/>
        <v>6.6942147221195452</v>
      </c>
      <c r="BP489" s="136">
        <f t="shared" si="275"/>
        <v>6.7182226619602154</v>
      </c>
      <c r="BQ489" s="136">
        <f t="shared" si="275"/>
        <v>6.8084831848805187</v>
      </c>
      <c r="BR489" s="136">
        <f t="shared" si="272"/>
        <v>8.493573958976766</v>
      </c>
      <c r="BS489" s="136"/>
      <c r="BT489" s="24"/>
      <c r="BU489" s="24"/>
      <c r="BV489" s="24"/>
      <c r="BW489" s="24"/>
      <c r="BX489" s="24"/>
      <c r="BY489" s="24"/>
      <c r="BZ489" s="24"/>
      <c r="CA489" s="24"/>
      <c r="CB489" s="24"/>
      <c r="CC489" s="24"/>
      <c r="CD489" s="24"/>
      <c r="CE489" s="24"/>
      <c r="CF489" s="24"/>
      <c r="CG489" s="24"/>
      <c r="CH489" s="24"/>
      <c r="CI489" s="24"/>
      <c r="CK489" s="24"/>
      <c r="CL489" s="24"/>
      <c r="CM489" s="24"/>
      <c r="CN489" s="24"/>
      <c r="CO489" s="24"/>
      <c r="CP489" s="24"/>
      <c r="CQ489" s="24"/>
      <c r="CR489" s="24"/>
      <c r="CS489" s="24"/>
      <c r="CT489" s="24"/>
      <c r="CU489" s="24"/>
      <c r="CV489" s="24"/>
      <c r="CW489" s="24"/>
      <c r="CX489" s="24"/>
      <c r="CY489" s="24"/>
      <c r="CZ489" s="24"/>
    </row>
    <row r="490" spans="1:104" s="129" customFormat="1" ht="12.95" customHeight="1" x14ac:dyDescent="0.2">
      <c r="A490" s="52" t="s">
        <v>655</v>
      </c>
      <c r="B490" s="89" t="s">
        <v>646</v>
      </c>
      <c r="C490" s="90">
        <v>53845.303399999997</v>
      </c>
      <c r="D490" s="90">
        <v>1E-4</v>
      </c>
      <c r="E490" s="129">
        <f>(C490-C$7)/C$8</f>
        <v>58239.41808137406</v>
      </c>
      <c r="F490" s="129">
        <f>ROUND(2*E490,0)/2</f>
        <v>58239.5</v>
      </c>
      <c r="G490" s="130">
        <f>C490-(C$7+F490*C$8)</f>
        <v>-1.9443049997789785E-2</v>
      </c>
      <c r="K490" s="129">
        <f>G490</f>
        <v>-1.9443049997789785E-2</v>
      </c>
      <c r="O490" s="199">
        <f ca="1">+C$11+C$12*F490</f>
        <v>-2.4229344741396652E-2</v>
      </c>
      <c r="P490" s="199">
        <f>+D$11+D$12*F490+D$13*F490^2</f>
        <v>-1.7066953869093036E-2</v>
      </c>
      <c r="Q490" s="201">
        <f>+C490-15018.5</f>
        <v>38826.803399999997</v>
      </c>
      <c r="S490" s="131">
        <v>1</v>
      </c>
      <c r="T490" s="129" t="s">
        <v>567</v>
      </c>
      <c r="U490" s="202">
        <f>+$C490-15018.5</f>
        <v>38826.803399999997</v>
      </c>
      <c r="Z490" s="24">
        <f>$F490</f>
        <v>58239.5</v>
      </c>
      <c r="AA490" s="136">
        <f>AB$3+AB$4*Z490+AB$5*Z490^2+AH490</f>
        <v>-1.9048965179202612E-2</v>
      </c>
      <c r="AB490" s="136">
        <f>+$G490-AH490</f>
        <v>-1.746103868768021E-2</v>
      </c>
      <c r="AC490" s="136">
        <f>IF(S490&gt;0,G490-AA490,-9999)</f>
        <v>-3.9408481858717315E-4</v>
      </c>
      <c r="AD490" s="136"/>
      <c r="AE490" s="136">
        <f>+(G490-AA490)^2*$S490</f>
        <v>1.5530284424088517E-7</v>
      </c>
      <c r="AF490" s="24"/>
      <c r="AG490" s="203"/>
      <c r="AH490" s="24">
        <f>$AB$6*($AB$11/AI490*AJ490+$AB$12)</f>
        <v>-1.9820113101095757E-3</v>
      </c>
      <c r="AI490" s="24">
        <f>1+$AB$7*COS(AL490)</f>
        <v>1.2563258771017896</v>
      </c>
      <c r="AJ490" s="24">
        <f>SIN(AL490+RADIANS($AB$9))</f>
        <v>-4.3309900648603239E-2</v>
      </c>
      <c r="AK490" s="24">
        <f>$AB$7*SIN(AL490)</f>
        <v>0.15587509335361521</v>
      </c>
      <c r="AL490" s="24">
        <f>2*ATAN(AM490)</f>
        <v>0.54636358217467762</v>
      </c>
      <c r="AM490" s="24">
        <f>SQRT((1+$AB$7)/(1-$AB$7))*TAN(AN490/2)</f>
        <v>0.28018666714849777</v>
      </c>
      <c r="AN490" s="136">
        <f>$AU490+$AB$7*SIN(AO490)</f>
        <v>6.6887355119855583</v>
      </c>
      <c r="AO490" s="136">
        <f>$AU490+$AB$7*SIN(AP490)</f>
        <v>6.6886966501822638</v>
      </c>
      <c r="AP490" s="136">
        <f>$AU490+$AB$7*SIN(AQ490)</f>
        <v>6.6885556823809935</v>
      </c>
      <c r="AQ490" s="136">
        <f>$AU490+$AB$7*SIN(AR490)</f>
        <v>6.6880444055150106</v>
      </c>
      <c r="AR490" s="136">
        <f>$AU490+$AB$7*SIN(AS490)</f>
        <v>6.6861909909373844</v>
      </c>
      <c r="AS490" s="136">
        <f>$AU490+$AB$7*SIN(AT490)</f>
        <v>6.6794844288547868</v>
      </c>
      <c r="AT490" s="136">
        <f>$AU490+$AB$7*SIN(AU490)</f>
        <v>6.6553703493362928</v>
      </c>
      <c r="AU490" s="136">
        <f>RADIANS($AB$9)+$AB$18*(F490-AB$15)</f>
        <v>6.5703889063603187</v>
      </c>
      <c r="AV490" s="136"/>
      <c r="AW490" s="24">
        <f t="shared" si="262"/>
        <v>58239.5</v>
      </c>
      <c r="AX490" s="136">
        <f t="shared" si="263"/>
        <v>-1.9048339420995451E-2</v>
      </c>
      <c r="AY490" s="136">
        <f t="shared" si="264"/>
        <v>-3.9471057679433402E-4</v>
      </c>
      <c r="AZ490" s="136">
        <f t="shared" si="274"/>
        <v>-3.9471057679433402E-4</v>
      </c>
      <c r="BA490" s="136"/>
      <c r="BB490" s="136">
        <f t="shared" si="265"/>
        <v>3.628392346974493E-4</v>
      </c>
      <c r="BC490" s="24"/>
      <c r="BD490" s="203"/>
      <c r="BE490" s="24">
        <f t="shared" si="266"/>
        <v>-1.9813855519024148E-3</v>
      </c>
      <c r="BF490" s="24">
        <f t="shared" si="267"/>
        <v>1.256312324589987</v>
      </c>
      <c r="BG490" s="24">
        <f t="shared" si="268"/>
        <v>-4.3223043584218065E-2</v>
      </c>
      <c r="BH490" s="24">
        <f t="shared" si="269"/>
        <v>0.15589737734573061</v>
      </c>
      <c r="BI490" s="24">
        <f t="shared" si="270"/>
        <v>0.5464505206510839</v>
      </c>
      <c r="BJ490" s="24">
        <f t="shared" si="271"/>
        <v>0.28023354949151991</v>
      </c>
      <c r="BK490" s="136">
        <f t="shared" si="275"/>
        <v>6.6888015254853848</v>
      </c>
      <c r="BL490" s="136">
        <f t="shared" si="275"/>
        <v>6.6889361279515986</v>
      </c>
      <c r="BM490" s="136">
        <f t="shared" si="275"/>
        <v>6.6894245028962409</v>
      </c>
      <c r="BN490" s="136">
        <f t="shared" si="275"/>
        <v>6.6911973251304113</v>
      </c>
      <c r="BO490" s="136">
        <f t="shared" si="275"/>
        <v>6.6976442369935016</v>
      </c>
      <c r="BP490" s="136">
        <f t="shared" si="275"/>
        <v>6.7212463993421192</v>
      </c>
      <c r="BQ490" s="136">
        <f t="shared" si="275"/>
        <v>6.8100877314379007</v>
      </c>
      <c r="BR490" s="136">
        <f t="shared" si="272"/>
        <v>8.4991540753247286</v>
      </c>
      <c r="BS490" s="136"/>
      <c r="BT490" s="24"/>
      <c r="BU490" s="24"/>
      <c r="BV490" s="24"/>
      <c r="BW490" s="24"/>
      <c r="BX490" s="24"/>
      <c r="BY490" s="24"/>
      <c r="BZ490" s="24"/>
      <c r="CA490" s="24"/>
      <c r="CB490" s="24"/>
      <c r="CC490" s="24"/>
      <c r="CD490" s="24"/>
      <c r="CE490" s="24"/>
      <c r="CF490" s="24"/>
      <c r="CG490" s="24"/>
      <c r="CH490" s="24"/>
      <c r="CI490" s="24"/>
      <c r="CK490" s="24"/>
      <c r="CL490" s="24"/>
      <c r="CM490" s="24"/>
      <c r="CN490" s="24"/>
      <c r="CO490" s="24"/>
      <c r="CP490" s="24"/>
      <c r="CQ490" s="24"/>
      <c r="CR490" s="24"/>
      <c r="CS490" s="24"/>
      <c r="CT490" s="24"/>
      <c r="CU490" s="24"/>
      <c r="CV490" s="24"/>
      <c r="CW490" s="24"/>
      <c r="CX490" s="24"/>
      <c r="CY490" s="24"/>
      <c r="CZ490" s="24"/>
    </row>
    <row r="491" spans="1:104" s="129" customFormat="1" ht="12.95" customHeight="1" x14ac:dyDescent="0.2">
      <c r="A491" s="63" t="s">
        <v>665</v>
      </c>
      <c r="B491" s="89" t="s">
        <v>644</v>
      </c>
      <c r="C491" s="90">
        <v>53847.4787</v>
      </c>
      <c r="D491" s="90">
        <v>5.0000000000000001E-4</v>
      </c>
      <c r="E491" s="129">
        <f>(C491-C$7)/C$8</f>
        <v>58248.583185974574</v>
      </c>
      <c r="F491" s="129">
        <f>ROUND(2*E491,0)/2</f>
        <v>58248.5</v>
      </c>
      <c r="G491" s="130"/>
      <c r="O491" s="129">
        <f ca="1">+C$11+C$12*F491</f>
        <v>-2.4212052847960464E-2</v>
      </c>
      <c r="P491" s="199">
        <f>+D$11+D$12*F491+D$13*F491^2</f>
        <v>-1.7064723165093026E-2</v>
      </c>
      <c r="Q491" s="201">
        <f>+C491-15018.5</f>
        <v>38828.9787</v>
      </c>
      <c r="R491" s="130">
        <f>C491-(C$7+F491*C$8)</f>
        <v>1.97438500035787E-2</v>
      </c>
      <c r="S491" s="131"/>
      <c r="T491" s="129" t="s">
        <v>567</v>
      </c>
      <c r="U491" s="202">
        <f>+$C491-15018.5</f>
        <v>38828.9787</v>
      </c>
      <c r="Z491" s="24">
        <f>$F491</f>
        <v>58248.5</v>
      </c>
      <c r="AA491" s="136">
        <f>AB$3+AB$4*Z491+AB$5*Z491^2+AH491</f>
        <v>-1.9031752916470003E-2</v>
      </c>
      <c r="AB491" s="136"/>
      <c r="AC491" s="136">
        <f>IF(S491&gt;0,G491-AA491,-9999)</f>
        <v>-9999</v>
      </c>
      <c r="AD491" s="136"/>
      <c r="AE491" s="136">
        <f>+(G491-AA491)^2*$S491</f>
        <v>0</v>
      </c>
      <c r="AF491" s="24"/>
      <c r="AG491" s="203"/>
      <c r="AH491" s="24">
        <f>$AB$6*($AB$11/AI491*AJ491+$AB$12)</f>
        <v>-1.9670297513769757E-3</v>
      </c>
      <c r="AI491" s="24">
        <f>1+$AB$7*COS(AL491)</f>
        <v>1.2560009702023494</v>
      </c>
      <c r="AJ491" s="24">
        <f>SIN(AL491+RADIANS($AB$9))</f>
        <v>-4.1230914016006183E-2</v>
      </c>
      <c r="AK491" s="24">
        <f>$AB$7*SIN(AL491)</f>
        <v>0.15640813040074283</v>
      </c>
      <c r="AL491" s="24">
        <f>2*ATAN(AM491)</f>
        <v>0.54844442903093094</v>
      </c>
      <c r="AM491" s="24">
        <f>SQRT((1+$AB$7)/(1-$AB$7))*TAN(AN491/2)</f>
        <v>0.28130909617625327</v>
      </c>
      <c r="AN491" s="136">
        <f>$AU491+$AB$7*SIN(AO491)</f>
        <v>6.6903157213882176</v>
      </c>
      <c r="AO491" s="136">
        <f>$AU491+$AB$7*SIN(AP491)</f>
        <v>6.6902768555154966</v>
      </c>
      <c r="AP491" s="136">
        <f>$AU491+$AB$7*SIN(AQ491)</f>
        <v>6.6901357770924115</v>
      </c>
      <c r="AQ491" s="136">
        <f>$AU491+$AB$7*SIN(AR491)</f>
        <v>6.689623751506244</v>
      </c>
      <c r="AR491" s="136">
        <f>$AU491+$AB$7*SIN(AS491)</f>
        <v>6.6877663681661126</v>
      </c>
      <c r="AS491" s="136">
        <f>$AU491+$AB$7*SIN(AT491)</f>
        <v>6.6810409884106328</v>
      </c>
      <c r="AT491" s="136">
        <f>$AU491+$AB$7*SIN(AU491)</f>
        <v>6.6568443912034674</v>
      </c>
      <c r="AU491" s="136">
        <f>RADIANS($AB$9)+$AB$18*(F491-AB$15)</f>
        <v>6.5715336481202247</v>
      </c>
      <c r="AV491" s="136"/>
      <c r="AW491" s="24">
        <f t="shared" si="262"/>
        <v>58248.5</v>
      </c>
      <c r="AX491" s="136">
        <f t="shared" si="263"/>
        <v>-1.9031132474438335E-2</v>
      </c>
      <c r="AY491" s="136">
        <f t="shared" si="264"/>
        <v>1.9031132474438335E-2</v>
      </c>
      <c r="AZ491" s="136">
        <f t="shared" si="274"/>
        <v>1.9031132474438335E-2</v>
      </c>
      <c r="BA491" s="136"/>
      <c r="BB491" s="136">
        <f t="shared" si="265"/>
        <v>0</v>
      </c>
      <c r="BC491" s="24"/>
      <c r="BD491" s="203"/>
      <c r="BE491" s="24">
        <f t="shared" si="266"/>
        <v>-1.9664093093453077E-3</v>
      </c>
      <c r="BF491" s="24">
        <f t="shared" si="267"/>
        <v>1.2559874948097278</v>
      </c>
      <c r="BG491" s="24">
        <f t="shared" si="268"/>
        <v>-4.1144837873617564E-2</v>
      </c>
      <c r="BH491" s="24">
        <f t="shared" si="269"/>
        <v>0.15643018411112203</v>
      </c>
      <c r="BI491" s="24">
        <f t="shared" si="270"/>
        <v>0.54853057827792628</v>
      </c>
      <c r="BJ491" s="24">
        <f t="shared" si="271"/>
        <v>0.28135558006508071</v>
      </c>
      <c r="BK491" s="136">
        <f t="shared" ref="BK491:BQ500" si="276">$AU491+$AB$7*SIN(BL491)</f>
        <v>6.6903811525357062</v>
      </c>
      <c r="BL491" s="136">
        <f t="shared" si="276"/>
        <v>6.6905143820654596</v>
      </c>
      <c r="BM491" s="136">
        <f t="shared" si="276"/>
        <v>6.690998103918143</v>
      </c>
      <c r="BN491" s="136">
        <f t="shared" si="276"/>
        <v>6.6927552237474917</v>
      </c>
      <c r="BO491" s="136">
        <f t="shared" si="276"/>
        <v>6.6991493112430769</v>
      </c>
      <c r="BP491" s="136">
        <f t="shared" si="276"/>
        <v>6.7225731595867702</v>
      </c>
      <c r="BQ491" s="136">
        <f t="shared" si="276"/>
        <v>6.8107898070156194</v>
      </c>
      <c r="BR491" s="136">
        <f t="shared" si="272"/>
        <v>8.5016038825018825</v>
      </c>
      <c r="BS491" s="136"/>
      <c r="BT491" s="24"/>
      <c r="BU491" s="24"/>
      <c r="BV491" s="24"/>
      <c r="BW491" s="24"/>
      <c r="BX491" s="24"/>
      <c r="BY491" s="24"/>
      <c r="BZ491" s="24"/>
      <c r="CA491" s="24"/>
      <c r="CB491" s="24"/>
      <c r="CC491" s="24"/>
      <c r="CD491" s="24"/>
      <c r="CE491" s="24"/>
      <c r="CF491" s="24"/>
      <c r="CG491" s="24"/>
      <c r="CH491" s="24"/>
      <c r="CI491" s="24"/>
      <c r="CK491" s="24"/>
      <c r="CL491" s="24"/>
      <c r="CM491" s="24"/>
      <c r="CN491" s="24"/>
      <c r="CO491" s="24"/>
      <c r="CP491" s="24"/>
      <c r="CQ491" s="24"/>
      <c r="CR491" s="24"/>
      <c r="CS491" s="24"/>
      <c r="CT491" s="24"/>
      <c r="CU491" s="24"/>
      <c r="CV491" s="24"/>
      <c r="CW491" s="24"/>
      <c r="CX491" s="24"/>
      <c r="CY491" s="24"/>
      <c r="CZ491" s="24"/>
    </row>
    <row r="492" spans="1:104" s="129" customFormat="1" ht="12.95" customHeight="1" x14ac:dyDescent="0.2">
      <c r="A492" s="52" t="s">
        <v>657</v>
      </c>
      <c r="B492" s="64" t="s">
        <v>646</v>
      </c>
      <c r="C492" s="63">
        <v>53859.458299999998</v>
      </c>
      <c r="D492" s="63">
        <v>4.3E-3</v>
      </c>
      <c r="E492" s="129">
        <f>(C492-C$7)/C$8</f>
        <v>58299.056356145193</v>
      </c>
      <c r="F492" s="129">
        <f>ROUND(2*E492,0)/2</f>
        <v>58299</v>
      </c>
      <c r="G492" s="130"/>
      <c r="O492" s="199">
        <f ca="1">+C$11+C$12*F492</f>
        <v>-2.4115026112568508E-2</v>
      </c>
      <c r="P492" s="199">
        <f>+D$11+D$12*F492+D$13*F492^2</f>
        <v>-1.7052170380093032E-2</v>
      </c>
      <c r="Q492" s="201">
        <f>+C492-15018.5</f>
        <v>38840.958299999998</v>
      </c>
      <c r="R492" s="130">
        <f>C492-(C$7+F492*C$8)</f>
        <v>1.3375900001847185E-2</v>
      </c>
      <c r="S492" s="131"/>
      <c r="T492" s="129" t="s">
        <v>567</v>
      </c>
      <c r="U492" s="202">
        <f>+$C492-15018.5</f>
        <v>38840.958299999998</v>
      </c>
      <c r="Z492" s="24">
        <f>$F492</f>
        <v>58299</v>
      </c>
      <c r="AA492" s="136">
        <f>AB$3+AB$4*Z492+AB$5*Z492^2+AH492</f>
        <v>-1.8935119252610107E-2</v>
      </c>
      <c r="AB492" s="136"/>
      <c r="AC492" s="136">
        <f>IF(S492&gt;0,G492-AA492,-9999)</f>
        <v>-9999</v>
      </c>
      <c r="AD492" s="136"/>
      <c r="AE492" s="136">
        <f>+(G492-AA492)^2*$S492</f>
        <v>0</v>
      </c>
      <c r="AF492" s="24"/>
      <c r="AG492" s="203"/>
      <c r="AH492" s="24">
        <f>$AB$6*($AB$11/AI492*AJ492+$AB$12)</f>
        <v>-1.8829488725170763E-3</v>
      </c>
      <c r="AI492" s="24">
        <f>1+$AB$7*COS(AL492)</f>
        <v>1.2541605594076968</v>
      </c>
      <c r="AJ492" s="24">
        <f>SIN(AL492+RADIANS($AB$9))</f>
        <v>-2.9582485187612657E-2</v>
      </c>
      <c r="AK492" s="24">
        <f>$AB$7*SIN(AL492)</f>
        <v>0.15938133529860596</v>
      </c>
      <c r="AL492" s="24">
        <f>2*ATAN(AM492)</f>
        <v>0.56010023239572659</v>
      </c>
      <c r="AM492" s="24">
        <f>SQRT((1+$AB$7)/(1-$AB$7))*TAN(AN492/2)</f>
        <v>0.28760858670446965</v>
      </c>
      <c r="AN492" s="136">
        <f>$AU492+$AB$7*SIN(AO492)</f>
        <v>6.6991748358558683</v>
      </c>
      <c r="AO492" s="136">
        <f>$AU492+$AB$7*SIN(AP492)</f>
        <v>6.6991359699644972</v>
      </c>
      <c r="AP492" s="136">
        <f>$AU492+$AB$7*SIN(AQ492)</f>
        <v>6.6989943450589138</v>
      </c>
      <c r="AQ492" s="136">
        <f>$AU492+$AB$7*SIN(AR492)</f>
        <v>6.698478347555767</v>
      </c>
      <c r="AR492" s="136">
        <f>$AU492+$AB$7*SIN(AS492)</f>
        <v>6.6965993486811186</v>
      </c>
      <c r="AS492" s="136">
        <f>$AU492+$AB$7*SIN(AT492)</f>
        <v>6.6897699976597726</v>
      </c>
      <c r="AT492" s="136">
        <f>$AU492+$AB$7*SIN(AU492)</f>
        <v>6.6651133180700404</v>
      </c>
      <c r="AU492" s="136">
        <f>RADIANS($AB$9)+$AB$18*(F492-AB$15)</f>
        <v>6.5779569213285844</v>
      </c>
      <c r="AV492" s="136"/>
      <c r="AW492" s="24">
        <f t="shared" si="262"/>
        <v>58299</v>
      </c>
      <c r="AX492" s="136">
        <f t="shared" si="263"/>
        <v>-1.8934528377941687E-2</v>
      </c>
      <c r="AY492" s="136">
        <f t="shared" si="264"/>
        <v>1.8934528377941687E-2</v>
      </c>
      <c r="AZ492" s="136">
        <f t="shared" si="274"/>
        <v>1.8934528377941687E-2</v>
      </c>
      <c r="BA492" s="136"/>
      <c r="BB492" s="136">
        <f t="shared" si="265"/>
        <v>0</v>
      </c>
      <c r="BC492" s="24"/>
      <c r="BD492" s="203"/>
      <c r="BE492" s="24">
        <f t="shared" si="266"/>
        <v>-1.882357997848656E-3</v>
      </c>
      <c r="BF492" s="24">
        <f t="shared" si="267"/>
        <v>1.2541475249022462</v>
      </c>
      <c r="BG492" s="24">
        <f t="shared" si="268"/>
        <v>-2.9500744329580979E-2</v>
      </c>
      <c r="BH492" s="24">
        <f t="shared" si="269"/>
        <v>0.15940211913918242</v>
      </c>
      <c r="BI492" s="24">
        <f t="shared" si="270"/>
        <v>0.56018200894505343</v>
      </c>
      <c r="BJ492" s="24">
        <f t="shared" si="271"/>
        <v>0.28765285772466737</v>
      </c>
      <c r="BK492" s="136">
        <f t="shared" si="276"/>
        <v>6.699237037031744</v>
      </c>
      <c r="BL492" s="136">
        <f t="shared" si="276"/>
        <v>6.6993626456435331</v>
      </c>
      <c r="BM492" s="136">
        <f t="shared" si="276"/>
        <v>6.6998204621592512</v>
      </c>
      <c r="BN492" s="136">
        <f t="shared" si="276"/>
        <v>6.7014898918437691</v>
      </c>
      <c r="BO492" s="136">
        <f t="shared" si="276"/>
        <v>6.7075880330712092</v>
      </c>
      <c r="BP492" s="136">
        <f t="shared" si="276"/>
        <v>6.7300095074718671</v>
      </c>
      <c r="BQ492" s="136">
        <f t="shared" si="276"/>
        <v>6.8147026742988892</v>
      </c>
      <c r="BR492" s="136">
        <f t="shared" si="272"/>
        <v>8.515350022773692</v>
      </c>
      <c r="BS492" s="136"/>
      <c r="BT492" s="24"/>
      <c r="BU492" s="24"/>
      <c r="BV492" s="24"/>
      <c r="BW492" s="24"/>
      <c r="BX492" s="24"/>
      <c r="BY492" s="24"/>
      <c r="BZ492" s="24"/>
      <c r="CA492" s="24"/>
      <c r="CB492" s="24"/>
      <c r="CC492" s="24"/>
      <c r="CD492" s="24"/>
      <c r="CE492" s="24"/>
      <c r="CF492" s="24"/>
      <c r="CG492" s="24"/>
      <c r="CH492" s="24"/>
      <c r="CI492" s="24"/>
      <c r="CK492" s="24"/>
      <c r="CL492" s="24"/>
      <c r="CM492" s="24"/>
      <c r="CN492" s="24"/>
      <c r="CO492" s="24"/>
      <c r="CP492" s="24"/>
      <c r="CQ492" s="24"/>
      <c r="CR492" s="24"/>
      <c r="CS492" s="24"/>
      <c r="CT492" s="24"/>
      <c r="CU492" s="24"/>
      <c r="CV492" s="24"/>
      <c r="CW492" s="24"/>
      <c r="CX492" s="24"/>
      <c r="CY492" s="24"/>
      <c r="CZ492" s="24"/>
    </row>
    <row r="493" spans="1:104" s="129" customFormat="1" ht="12.95" customHeight="1" x14ac:dyDescent="0.2">
      <c r="A493" s="52" t="s">
        <v>655</v>
      </c>
      <c r="B493" s="89" t="s">
        <v>646</v>
      </c>
      <c r="C493" s="90">
        <v>53863.337899999999</v>
      </c>
      <c r="D493" s="90">
        <v>2.0000000000000001E-4</v>
      </c>
      <c r="E493" s="129">
        <f>(C493-C$7)/C$8</f>
        <v>58315.402119859675</v>
      </c>
      <c r="F493" s="129">
        <f>ROUND(2*E493,0)/2</f>
        <v>58315.5</v>
      </c>
      <c r="G493" s="130">
        <f>C493-(C$7+F493*C$8)</f>
        <v>-2.3231450002640486E-2</v>
      </c>
      <c r="K493" s="129">
        <f>G493</f>
        <v>-2.3231450002640486E-2</v>
      </c>
      <c r="O493" s="129">
        <f ca="1">+C$11+C$12*F493</f>
        <v>-2.40833243079355E-2</v>
      </c>
      <c r="P493" s="199">
        <f>+D$11+D$12*F493+D$13*F493^2</f>
        <v>-1.7048055709093034E-2</v>
      </c>
      <c r="Q493" s="201">
        <f>+C493-15018.5</f>
        <v>38844.837899999999</v>
      </c>
      <c r="S493" s="131">
        <v>1</v>
      </c>
      <c r="T493" s="129" t="s">
        <v>567</v>
      </c>
      <c r="U493" s="202">
        <f>+$C493-15018.5</f>
        <v>38844.837899999999</v>
      </c>
      <c r="Z493" s="24">
        <f>$F493</f>
        <v>58315.5</v>
      </c>
      <c r="AA493" s="136">
        <f>AB$3+AB$4*Z493+AB$5*Z493^2+AH493</f>
        <v>-1.890352710653885E-2</v>
      </c>
      <c r="AB493" s="136">
        <f>+$G493-AH493</f>
        <v>-2.1375978605194669E-2</v>
      </c>
      <c r="AC493" s="136">
        <f>IF(S493&gt;0,G493-AA493,-9999)</f>
        <v>-4.3279228961016353E-3</v>
      </c>
      <c r="AD493" s="136"/>
      <c r="AE493" s="136">
        <f>+(G493-AA493)^2*$S493</f>
        <v>1.8730916594600765E-5</v>
      </c>
      <c r="AF493" s="24"/>
      <c r="AG493" s="203"/>
      <c r="AH493" s="24">
        <f>$AB$6*($AB$11/AI493*AJ493+$AB$12)</f>
        <v>-1.8554713974458154E-3</v>
      </c>
      <c r="AI493" s="24">
        <f>1+$AB$7*COS(AL493)</f>
        <v>1.2535529327846391</v>
      </c>
      <c r="AJ493" s="24">
        <f>SIN(AL493+RADIANS($AB$9))</f>
        <v>-2.5783046273539677E-2</v>
      </c>
      <c r="AK493" s="24">
        <f>$AB$7*SIN(AL493)</f>
        <v>0.16034622002500803</v>
      </c>
      <c r="AL493" s="24">
        <f>2*ATAN(AM493)</f>
        <v>0.56390113026278421</v>
      </c>
      <c r="AM493" s="24">
        <f>SQRT((1+$AB$7)/(1-$AB$7))*TAN(AN493/2)</f>
        <v>0.28966736607895643</v>
      </c>
      <c r="AN493" s="136">
        <f>$AU493+$AB$7*SIN(AO493)</f>
        <v>6.7020665734283185</v>
      </c>
      <c r="AO493" s="136">
        <f>$AU493+$AB$7*SIN(AP493)</f>
        <v>6.7020277158412709</v>
      </c>
      <c r="AP493" s="136">
        <f>$AU493+$AB$7*SIN(AQ493)</f>
        <v>6.7018859395444474</v>
      </c>
      <c r="AQ493" s="136">
        <f>$AU493+$AB$7*SIN(AR493)</f>
        <v>6.7013687285258392</v>
      </c>
      <c r="AR493" s="136">
        <f>$AU493+$AB$7*SIN(AS493)</f>
        <v>6.6994829082926346</v>
      </c>
      <c r="AS493" s="136">
        <f>$AU493+$AB$7*SIN(AT493)</f>
        <v>6.6926201850894529</v>
      </c>
      <c r="AT493" s="136">
        <f>$AU493+$AB$7*SIN(AU493)</f>
        <v>6.6678142709569608</v>
      </c>
      <c r="AU493" s="136">
        <f>RADIANS($AB$9)+$AB$18*(F493-AB$15)</f>
        <v>6.5800556145550786</v>
      </c>
      <c r="AV493" s="136"/>
      <c r="AW493" s="24">
        <f t="shared" si="262"/>
        <v>58315.5</v>
      </c>
      <c r="AX493" s="136">
        <f t="shared" si="263"/>
        <v>-1.8902945792342165E-2</v>
      </c>
      <c r="AY493" s="136">
        <f t="shared" si="264"/>
        <v>-4.3285042102983208E-3</v>
      </c>
      <c r="AZ493" s="136">
        <f t="shared" si="274"/>
        <v>-4.3285042102983208E-3</v>
      </c>
      <c r="BA493" s="136"/>
      <c r="BB493" s="136">
        <f t="shared" si="265"/>
        <v>3.5732135962822636E-4</v>
      </c>
      <c r="BC493" s="24"/>
      <c r="BD493" s="203"/>
      <c r="BE493" s="24">
        <f t="shared" si="266"/>
        <v>-1.8548900832491327E-3</v>
      </c>
      <c r="BF493" s="24">
        <f t="shared" si="267"/>
        <v>1.2535400451487431</v>
      </c>
      <c r="BG493" s="24">
        <f t="shared" si="268"/>
        <v>-2.5702704209270247E-2</v>
      </c>
      <c r="BH493" s="24">
        <f t="shared" si="269"/>
        <v>0.16036659722639654</v>
      </c>
      <c r="BI493" s="24">
        <f t="shared" si="270"/>
        <v>0.56398149896148153</v>
      </c>
      <c r="BJ493" s="24">
        <f t="shared" si="271"/>
        <v>0.289710922690885</v>
      </c>
      <c r="BK493" s="136">
        <f t="shared" si="276"/>
        <v>6.702127733387619</v>
      </c>
      <c r="BL493" s="136">
        <f t="shared" si="276"/>
        <v>6.7022508829923959</v>
      </c>
      <c r="BM493" s="136">
        <f t="shared" si="276"/>
        <v>6.7027003120790019</v>
      </c>
      <c r="BN493" s="136">
        <f t="shared" si="276"/>
        <v>6.7043412493525363</v>
      </c>
      <c r="BO493" s="136">
        <f t="shared" si="276"/>
        <v>6.7103428760434918</v>
      </c>
      <c r="BP493" s="136">
        <f t="shared" si="276"/>
        <v>6.7324361898819118</v>
      </c>
      <c r="BQ493" s="136">
        <f t="shared" si="276"/>
        <v>6.8159714167899104</v>
      </c>
      <c r="BR493" s="136">
        <f t="shared" si="272"/>
        <v>8.5198413359318081</v>
      </c>
      <c r="BS493" s="136"/>
      <c r="BT493" s="24"/>
      <c r="BU493" s="24"/>
      <c r="BV493" s="24"/>
      <c r="BW493" s="24"/>
      <c r="BX493" s="24"/>
      <c r="BY493" s="24"/>
      <c r="BZ493" s="24"/>
      <c r="CA493" s="24"/>
      <c r="CB493" s="24"/>
      <c r="CC493" s="24"/>
      <c r="CD493" s="24"/>
      <c r="CE493" s="24"/>
      <c r="CF493" s="24"/>
      <c r="CG493" s="24"/>
      <c r="CH493" s="24"/>
      <c r="CI493" s="24"/>
      <c r="CK493" s="24"/>
      <c r="CL493" s="24"/>
      <c r="CM493" s="24"/>
      <c r="CN493" s="24"/>
      <c r="CO493" s="24"/>
      <c r="CP493" s="24"/>
      <c r="CQ493" s="24"/>
      <c r="CR493" s="24"/>
      <c r="CS493" s="24"/>
      <c r="CT493" s="24"/>
      <c r="CU493" s="24"/>
      <c r="CV493" s="24"/>
      <c r="CW493" s="24"/>
      <c r="CX493" s="24"/>
      <c r="CY493" s="24"/>
      <c r="CZ493" s="24"/>
    </row>
    <row r="494" spans="1:104" s="129" customFormat="1" ht="12.95" customHeight="1" x14ac:dyDescent="0.2">
      <c r="A494" s="63" t="s">
        <v>657</v>
      </c>
      <c r="B494" s="64" t="s">
        <v>646</v>
      </c>
      <c r="C494" s="63">
        <v>53863.342299999997</v>
      </c>
      <c r="D494" s="63">
        <v>1.1000000000000001E-3</v>
      </c>
      <c r="E494" s="129">
        <f>(C494-C$7)/C$8</f>
        <v>58315.420658203911</v>
      </c>
      <c r="F494" s="129">
        <f>ROUND(2*E494,0)/2</f>
        <v>58315.5</v>
      </c>
      <c r="G494" s="130">
        <f>C494-(C$7+F494*C$8)</f>
        <v>-1.8831450004654471E-2</v>
      </c>
      <c r="K494" s="129">
        <f>G494</f>
        <v>-1.8831450004654471E-2</v>
      </c>
      <c r="O494" s="199">
        <f ca="1">+C$11+C$12*F494</f>
        <v>-2.40833243079355E-2</v>
      </c>
      <c r="P494" s="199">
        <f>+D$11+D$12*F494+D$13*F494^2</f>
        <v>-1.7048055709093034E-2</v>
      </c>
      <c r="Q494" s="201">
        <f>+C494-15018.5</f>
        <v>38844.842299999997</v>
      </c>
      <c r="S494" s="131">
        <v>0.8</v>
      </c>
      <c r="T494" s="129" t="s">
        <v>567</v>
      </c>
      <c r="U494" s="202">
        <f>+$C494-15018.5</f>
        <v>38844.842299999997</v>
      </c>
      <c r="Z494" s="24">
        <f>$F494</f>
        <v>58315.5</v>
      </c>
      <c r="AA494" s="136">
        <f>AB$3+AB$4*Z494+AB$5*Z494^2+AH494</f>
        <v>-1.890352710653885E-2</v>
      </c>
      <c r="AB494" s="136">
        <f>+$G494-AH494</f>
        <v>-1.6975978607208654E-2</v>
      </c>
      <c r="AC494" s="136">
        <f>IF(S494&gt;0,G494-AA494,-9999)</f>
        <v>7.2077101884379657E-5</v>
      </c>
      <c r="AD494" s="136"/>
      <c r="AE494" s="136">
        <f>+(G494-AA494)^2*$S494</f>
        <v>4.1560868928409963E-9</v>
      </c>
      <c r="AF494" s="24"/>
      <c r="AG494" s="203"/>
      <c r="AH494" s="24">
        <f>$AB$6*($AB$11/AI494*AJ494+$AB$12)</f>
        <v>-1.8554713974458154E-3</v>
      </c>
      <c r="AI494" s="24">
        <f>1+$AB$7*COS(AL494)</f>
        <v>1.2535529327846391</v>
      </c>
      <c r="AJ494" s="24">
        <f>SIN(AL494+RADIANS($AB$9))</f>
        <v>-2.5783046273539677E-2</v>
      </c>
      <c r="AK494" s="24">
        <f>$AB$7*SIN(AL494)</f>
        <v>0.16034622002500803</v>
      </c>
      <c r="AL494" s="24">
        <f>2*ATAN(AM494)</f>
        <v>0.56390113026278421</v>
      </c>
      <c r="AM494" s="24">
        <f>SQRT((1+$AB$7)/(1-$AB$7))*TAN(AN494/2)</f>
        <v>0.28966736607895643</v>
      </c>
      <c r="AN494" s="136">
        <f>$AU494+$AB$7*SIN(AO494)</f>
        <v>6.7020665734283185</v>
      </c>
      <c r="AO494" s="136">
        <f>$AU494+$AB$7*SIN(AP494)</f>
        <v>6.7020277158412709</v>
      </c>
      <c r="AP494" s="136">
        <f>$AU494+$AB$7*SIN(AQ494)</f>
        <v>6.7018859395444474</v>
      </c>
      <c r="AQ494" s="136">
        <f>$AU494+$AB$7*SIN(AR494)</f>
        <v>6.7013687285258392</v>
      </c>
      <c r="AR494" s="136">
        <f>$AU494+$AB$7*SIN(AS494)</f>
        <v>6.6994829082926346</v>
      </c>
      <c r="AS494" s="136">
        <f>$AU494+$AB$7*SIN(AT494)</f>
        <v>6.6926201850894529</v>
      </c>
      <c r="AT494" s="136">
        <f>$AU494+$AB$7*SIN(AU494)</f>
        <v>6.6678142709569608</v>
      </c>
      <c r="AU494" s="136">
        <f>RADIANS($AB$9)+$AB$18*(F494-AB$15)</f>
        <v>6.5800556145550786</v>
      </c>
      <c r="AV494" s="136"/>
      <c r="AW494" s="24">
        <f t="shared" si="262"/>
        <v>58315.5</v>
      </c>
      <c r="AX494" s="136">
        <f t="shared" si="263"/>
        <v>-1.8902945792342165E-2</v>
      </c>
      <c r="AY494" s="136">
        <f t="shared" si="264"/>
        <v>7.1495787687694129E-5</v>
      </c>
      <c r="AZ494" s="136">
        <f t="shared" si="274"/>
        <v>7.1495787687694129E-5</v>
      </c>
      <c r="BA494" s="136"/>
      <c r="BB494" s="136">
        <f t="shared" si="265"/>
        <v>2.8585708770258108E-4</v>
      </c>
      <c r="BC494" s="24"/>
      <c r="BD494" s="203"/>
      <c r="BE494" s="24">
        <f t="shared" si="266"/>
        <v>-1.8548900832491327E-3</v>
      </c>
      <c r="BF494" s="24">
        <f t="shared" si="267"/>
        <v>1.2535400451487431</v>
      </c>
      <c r="BG494" s="24">
        <f t="shared" si="268"/>
        <v>-2.5702704209270247E-2</v>
      </c>
      <c r="BH494" s="24">
        <f t="shared" si="269"/>
        <v>0.16036659722639654</v>
      </c>
      <c r="BI494" s="24">
        <f t="shared" si="270"/>
        <v>0.56398149896148153</v>
      </c>
      <c r="BJ494" s="24">
        <f t="shared" si="271"/>
        <v>0.289710922690885</v>
      </c>
      <c r="BK494" s="136">
        <f t="shared" si="276"/>
        <v>6.702127733387619</v>
      </c>
      <c r="BL494" s="136">
        <f t="shared" si="276"/>
        <v>6.7022508829923959</v>
      </c>
      <c r="BM494" s="136">
        <f t="shared" si="276"/>
        <v>6.7027003120790019</v>
      </c>
      <c r="BN494" s="136">
        <f t="shared" si="276"/>
        <v>6.7043412493525363</v>
      </c>
      <c r="BO494" s="136">
        <f t="shared" si="276"/>
        <v>6.7103428760434918</v>
      </c>
      <c r="BP494" s="136">
        <f t="shared" si="276"/>
        <v>6.7324361898819118</v>
      </c>
      <c r="BQ494" s="136">
        <f t="shared" si="276"/>
        <v>6.8159714167899104</v>
      </c>
      <c r="BR494" s="136">
        <f t="shared" si="272"/>
        <v>8.5198413359318081</v>
      </c>
      <c r="BS494" s="136"/>
      <c r="BT494" s="24"/>
      <c r="BU494" s="24"/>
      <c r="BV494" s="24"/>
      <c r="BW494" s="24"/>
      <c r="BX494" s="24"/>
      <c r="BY494" s="24"/>
      <c r="BZ494" s="24"/>
      <c r="CA494" s="24"/>
      <c r="CB494" s="24"/>
      <c r="CC494" s="24"/>
      <c r="CD494" s="24"/>
      <c r="CE494" s="24"/>
      <c r="CF494" s="24"/>
      <c r="CG494" s="24"/>
      <c r="CH494" s="24"/>
      <c r="CI494" s="24"/>
      <c r="CK494" s="24"/>
      <c r="CL494" s="24"/>
      <c r="CM494" s="24"/>
      <c r="CN494" s="24"/>
      <c r="CO494" s="24"/>
      <c r="CP494" s="24"/>
      <c r="CQ494" s="24"/>
      <c r="CR494" s="24"/>
      <c r="CS494" s="24"/>
      <c r="CT494" s="24"/>
      <c r="CU494" s="24"/>
      <c r="CV494" s="24"/>
      <c r="CW494" s="24"/>
      <c r="CX494" s="24"/>
      <c r="CY494" s="24"/>
      <c r="CZ494" s="24"/>
    </row>
    <row r="495" spans="1:104" s="129" customFormat="1" ht="12.95" customHeight="1" x14ac:dyDescent="0.2">
      <c r="A495" s="63" t="s">
        <v>657</v>
      </c>
      <c r="B495" s="64" t="s">
        <v>644</v>
      </c>
      <c r="C495" s="63">
        <v>53863.46</v>
      </c>
      <c r="D495" s="63">
        <v>5.0000000000000001E-4</v>
      </c>
      <c r="E495" s="129">
        <f>(C495-C$7)/C$8</f>
        <v>58315.916558912548</v>
      </c>
      <c r="F495" s="129">
        <f>ROUND(2*E495,0)/2</f>
        <v>58316</v>
      </c>
      <c r="G495" s="130">
        <f>C495-(C$7+F495*C$8)</f>
        <v>-1.9804399998974986E-2</v>
      </c>
      <c r="K495" s="129">
        <f>G495</f>
        <v>-1.9804399998974986E-2</v>
      </c>
      <c r="O495" s="129">
        <f ca="1">+C$11+C$12*F495</f>
        <v>-2.4082363647189048E-2</v>
      </c>
      <c r="P495" s="199">
        <f>+D$11+D$12*F495+D$13*F495^2</f>
        <v>-1.7047930920093025E-2</v>
      </c>
      <c r="Q495" s="201">
        <f>+C495-15018.5</f>
        <v>38844.959999999999</v>
      </c>
      <c r="S495" s="131">
        <v>1</v>
      </c>
      <c r="T495" s="129" t="s">
        <v>567</v>
      </c>
      <c r="U495" s="202">
        <f>+$C495-15018.5</f>
        <v>38844.959999999999</v>
      </c>
      <c r="Z495" s="24">
        <f>$F495</f>
        <v>58316</v>
      </c>
      <c r="AA495" s="136">
        <f>AB$3+AB$4*Z495+AB$5*Z495^2+AH495</f>
        <v>-1.890256963128243E-2</v>
      </c>
      <c r="AB495" s="136">
        <f>+$G495-AH495</f>
        <v>-1.7949761287785582E-2</v>
      </c>
      <c r="AC495" s="136">
        <f>IF(S495&gt;0,G495-AA495,-9999)</f>
        <v>-9.0183036769255626E-4</v>
      </c>
      <c r="AD495" s="136"/>
      <c r="AE495" s="136">
        <f>+(G495-AA495)^2*$S495</f>
        <v>8.1329801209249123E-7</v>
      </c>
      <c r="AF495" s="24"/>
      <c r="AG495" s="203"/>
      <c r="AH495" s="24">
        <f>$AB$6*($AB$11/AI495*AJ495+$AB$12)</f>
        <v>-1.854638711189403E-3</v>
      </c>
      <c r="AI495" s="24">
        <f>1+$AB$7*COS(AL495)</f>
        <v>1.2535344718548507</v>
      </c>
      <c r="AJ495" s="24">
        <f>SIN(AL495+RADIANS($AB$9))</f>
        <v>-2.5667963171050939E-2</v>
      </c>
      <c r="AK495" s="24">
        <f>$AB$7*SIN(AL495)</f>
        <v>0.16037540828095156</v>
      </c>
      <c r="AL495" s="24">
        <f>2*ATAN(AM495)</f>
        <v>0.56401625146533918</v>
      </c>
      <c r="AM495" s="24">
        <f>SQRT((1+$AB$7)/(1-$AB$7))*TAN(AN495/2)</f>
        <v>0.28972975746848451</v>
      </c>
      <c r="AN495" s="136">
        <f>$AU495+$AB$7*SIN(AO495)</f>
        <v>6.702154179969523</v>
      </c>
      <c r="AO495" s="136">
        <f>$AU495+$AB$7*SIN(AP495)</f>
        <v>6.7021153226974315</v>
      </c>
      <c r="AP495" s="136">
        <f>$AU495+$AB$7*SIN(AQ495)</f>
        <v>6.7019735420207862</v>
      </c>
      <c r="AQ495" s="136">
        <f>$AU495+$AB$7*SIN(AR495)</f>
        <v>6.7014562948758751</v>
      </c>
      <c r="AR495" s="136">
        <f>$AU495+$AB$7*SIN(AS495)</f>
        <v>6.6995702697931696</v>
      </c>
      <c r="AS495" s="136">
        <f>$AU495+$AB$7*SIN(AT495)</f>
        <v>6.6927065399399028</v>
      </c>
      <c r="AT495" s="136">
        <f>$AU495+$AB$7*SIN(AU495)</f>
        <v>6.667896111993473</v>
      </c>
      <c r="AU495" s="136">
        <f>RADIANS($AB$9)+$AB$18*(F495-AB$15)</f>
        <v>6.5801192113195182</v>
      </c>
      <c r="AV495" s="136"/>
      <c r="AW495" s="24">
        <f t="shared" si="262"/>
        <v>58316</v>
      </c>
      <c r="AX495" s="136">
        <f t="shared" si="263"/>
        <v>-1.8901988606002534E-2</v>
      </c>
      <c r="AY495" s="136">
        <f t="shared" si="264"/>
        <v>-9.0241139297245199E-4</v>
      </c>
      <c r="AZ495" s="136">
        <f t="shared" si="274"/>
        <v>-9.0241139297245199E-4</v>
      </c>
      <c r="BA495" s="136"/>
      <c r="BB495" s="136">
        <f t="shared" si="265"/>
        <v>3.5728517326144961E-4</v>
      </c>
      <c r="BC495" s="24"/>
      <c r="BD495" s="203"/>
      <c r="BE495" s="24">
        <f t="shared" si="266"/>
        <v>-1.8540576859095096E-3</v>
      </c>
      <c r="BF495" s="24">
        <f t="shared" si="267"/>
        <v>1.253521588689944</v>
      </c>
      <c r="BG495" s="24">
        <f t="shared" si="268"/>
        <v>-2.5587663354792168E-2</v>
      </c>
      <c r="BH495" s="24">
        <f t="shared" si="269"/>
        <v>0.16039577322400642</v>
      </c>
      <c r="BI495" s="24">
        <f t="shared" si="270"/>
        <v>0.56409657766446608</v>
      </c>
      <c r="BJ495" s="24">
        <f t="shared" si="271"/>
        <v>0.28977329249907974</v>
      </c>
      <c r="BK495" s="136">
        <f t="shared" si="276"/>
        <v>6.7022153084871068</v>
      </c>
      <c r="BL495" s="136">
        <f t="shared" si="276"/>
        <v>6.7023383838184376</v>
      </c>
      <c r="BM495" s="136">
        <f t="shared" si="276"/>
        <v>6.702787559341985</v>
      </c>
      <c r="BN495" s="136">
        <f t="shared" si="276"/>
        <v>6.7044276344649045</v>
      </c>
      <c r="BO495" s="136">
        <f t="shared" si="276"/>
        <v>6.7104263379486131</v>
      </c>
      <c r="BP495" s="136">
        <f t="shared" si="276"/>
        <v>6.7325097026669809</v>
      </c>
      <c r="BQ495" s="136">
        <f t="shared" si="276"/>
        <v>6.816009789158425</v>
      </c>
      <c r="BR495" s="136">
        <f t="shared" si="272"/>
        <v>8.5199774363305387</v>
      </c>
      <c r="BS495" s="136"/>
      <c r="BT495" s="24"/>
      <c r="BU495" s="24"/>
      <c r="BV495" s="24"/>
      <c r="BW495" s="24"/>
      <c r="BX495" s="24"/>
      <c r="BY495" s="24"/>
      <c r="BZ495" s="24"/>
      <c r="CA495" s="24"/>
      <c r="CB495" s="24"/>
      <c r="CC495" s="24"/>
      <c r="CD495" s="24"/>
      <c r="CE495" s="24"/>
      <c r="CF495" s="24"/>
      <c r="CG495" s="24"/>
      <c r="CH495" s="24"/>
      <c r="CI495" s="24"/>
      <c r="CK495" s="24"/>
      <c r="CL495" s="24"/>
      <c r="CM495" s="24"/>
      <c r="CN495" s="24"/>
      <c r="CO495" s="24"/>
      <c r="CP495" s="24"/>
      <c r="CQ495" s="24"/>
      <c r="CR495" s="24"/>
      <c r="CS495" s="24"/>
      <c r="CT495" s="24"/>
      <c r="CU495" s="24"/>
      <c r="CV495" s="24"/>
      <c r="CW495" s="24"/>
      <c r="CX495" s="24"/>
      <c r="CY495" s="24"/>
      <c r="CZ495" s="24"/>
    </row>
    <row r="496" spans="1:104" s="129" customFormat="1" ht="12.95" customHeight="1" x14ac:dyDescent="0.2">
      <c r="A496" s="63" t="s">
        <v>657</v>
      </c>
      <c r="B496" s="64" t="s">
        <v>646</v>
      </c>
      <c r="C496" s="63">
        <v>53863.58</v>
      </c>
      <c r="D496" s="63">
        <v>1E-3</v>
      </c>
      <c r="E496" s="129">
        <f>(C496-C$7)/C$8</f>
        <v>58316.422150119317</v>
      </c>
      <c r="F496" s="129">
        <f>ROUND(2*E496,0)/2</f>
        <v>58316.5</v>
      </c>
      <c r="G496" s="130">
        <f>C496-(C$7+F496*C$8)</f>
        <v>-1.8477349993190728E-2</v>
      </c>
      <c r="K496" s="129">
        <f>G496</f>
        <v>-1.8477349993190728E-2</v>
      </c>
      <c r="O496" s="199">
        <f ca="1">+C$11+C$12*F496</f>
        <v>-2.4081402986442582E-2</v>
      </c>
      <c r="P496" s="199">
        <f>+D$11+D$12*F496+D$13*F496^2</f>
        <v>-1.7047806125093025E-2</v>
      </c>
      <c r="Q496" s="201">
        <f>+C496-15018.5</f>
        <v>38845.08</v>
      </c>
      <c r="S496" s="131">
        <v>0.9</v>
      </c>
      <c r="T496" s="129" t="s">
        <v>567</v>
      </c>
      <c r="U496" s="202">
        <f>+$C496-15018.5</f>
        <v>38845.08</v>
      </c>
      <c r="Z496" s="24">
        <f>$F496</f>
        <v>58316.5</v>
      </c>
      <c r="AA496" s="136">
        <f>AB$3+AB$4*Z496+AB$5*Z496^2+AH496</f>
        <v>-1.890161214804182E-2</v>
      </c>
      <c r="AB496" s="136">
        <f>+$G496-AH496</f>
        <v>-1.6623543970241933E-2</v>
      </c>
      <c r="AC496" s="136">
        <f>IF(S496&gt;0,G496-AA496,-9999)</f>
        <v>4.2426215485109192E-4</v>
      </c>
      <c r="AD496" s="136"/>
      <c r="AE496" s="136">
        <f>+(G496-AA496)^2*$S496</f>
        <v>1.619985384350027E-7</v>
      </c>
      <c r="AF496" s="24"/>
      <c r="AG496" s="203"/>
      <c r="AH496" s="24">
        <f>$AB$6*($AB$11/AI496*AJ496+$AB$12)</f>
        <v>-1.8538060229487962E-3</v>
      </c>
      <c r="AI496" s="24">
        <f>1+$AB$7*COS(AL496)</f>
        <v>1.2535160081086159</v>
      </c>
      <c r="AJ496" s="24">
        <f>SIN(AL496+RADIANS($AB$9))</f>
        <v>-2.5552883116325462E-2</v>
      </c>
      <c r="AK496" s="24">
        <f>$AB$7*SIN(AL496)</f>
        <v>0.16040459355228009</v>
      </c>
      <c r="AL496" s="24">
        <f>2*ATAN(AM496)</f>
        <v>0.56413136927884922</v>
      </c>
      <c r="AM496" s="24">
        <f>SQRT((1+$AB$7)/(1-$AB$7))*TAN(AN496/2)</f>
        <v>0.28979214910222445</v>
      </c>
      <c r="AN496" s="136">
        <f>$AU496+$AB$7*SIN(AO496)</f>
        <v>6.7022417852219451</v>
      </c>
      <c r="AO496" s="136">
        <f>$AU496+$AB$7*SIN(AP496)</f>
        <v>6.7022029282685232</v>
      </c>
      <c r="AP496" s="136">
        <f>$AU496+$AB$7*SIN(AQ496)</f>
        <v>6.7020611432242623</v>
      </c>
      <c r="AQ496" s="136">
        <f>$AU496+$AB$7*SIN(AR496)</f>
        <v>6.7015438599910873</v>
      </c>
      <c r="AR496" s="136">
        <f>$AU496+$AB$7*SIN(AS496)</f>
        <v>6.6996576301682556</v>
      </c>
      <c r="AS496" s="136">
        <f>$AU496+$AB$7*SIN(AT496)</f>
        <v>6.6927928939375283</v>
      </c>
      <c r="AT496" s="136">
        <f>$AU496+$AB$7*SIN(AU496)</f>
        <v>6.6679779526749661</v>
      </c>
      <c r="AU496" s="136">
        <f>RADIANS($AB$9)+$AB$18*(F496-AB$15)</f>
        <v>6.5801828080839568</v>
      </c>
      <c r="AV496" s="136"/>
      <c r="AW496" s="24">
        <f t="shared" si="262"/>
        <v>58316.5</v>
      </c>
      <c r="AX496" s="136">
        <f t="shared" si="263"/>
        <v>-1.8901031411631637E-2</v>
      </c>
      <c r="AY496" s="136">
        <f t="shared" si="264"/>
        <v>4.2368141844090906E-4</v>
      </c>
      <c r="AZ496" s="136">
        <f t="shared" si="274"/>
        <v>4.2368141844090906E-4</v>
      </c>
      <c r="BA496" s="136"/>
      <c r="BB496" s="136">
        <f t="shared" si="265"/>
        <v>3.2152408958113727E-4</v>
      </c>
      <c r="BC496" s="24"/>
      <c r="BD496" s="203"/>
      <c r="BE496" s="24">
        <f t="shared" si="266"/>
        <v>-1.8532252865386129E-3</v>
      </c>
      <c r="BF496" s="24">
        <f t="shared" si="267"/>
        <v>1.2535031294158792</v>
      </c>
      <c r="BG496" s="24">
        <f t="shared" si="268"/>
        <v>-2.5472625539808724E-2</v>
      </c>
      <c r="BH496" s="24">
        <f t="shared" si="269"/>
        <v>0.16042494624077627</v>
      </c>
      <c r="BI496" s="24">
        <f t="shared" si="270"/>
        <v>0.56421165298799925</v>
      </c>
      <c r="BJ496" s="24">
        <f t="shared" si="271"/>
        <v>0.28983566255546794</v>
      </c>
      <c r="BK496" s="136">
        <f t="shared" si="276"/>
        <v>6.7023028823043242</v>
      </c>
      <c r="BL496" s="136">
        <f t="shared" si="276"/>
        <v>6.7024258833764945</v>
      </c>
      <c r="BM496" s="136">
        <f t="shared" si="276"/>
        <v>6.7028748053725407</v>
      </c>
      <c r="BN496" s="136">
        <f t="shared" si="276"/>
        <v>6.7045140184192382</v>
      </c>
      <c r="BO496" s="136">
        <f t="shared" si="276"/>
        <v>6.7105097987838072</v>
      </c>
      <c r="BP496" s="136">
        <f t="shared" si="276"/>
        <v>6.7325832140985611</v>
      </c>
      <c r="BQ496" s="136">
        <f t="shared" si="276"/>
        <v>6.8160481571574625</v>
      </c>
      <c r="BR496" s="136">
        <f t="shared" si="272"/>
        <v>8.5201135367292693</v>
      </c>
      <c r="BS496" s="136"/>
      <c r="BT496" s="24"/>
      <c r="BU496" s="24"/>
      <c r="BV496" s="24"/>
      <c r="BW496" s="24"/>
      <c r="BX496" s="24"/>
      <c r="BY496" s="24"/>
      <c r="BZ496" s="24"/>
      <c r="CA496" s="24"/>
      <c r="CB496" s="24"/>
      <c r="CC496" s="24"/>
      <c r="CD496" s="24"/>
      <c r="CE496" s="24"/>
      <c r="CF496" s="24"/>
      <c r="CG496" s="24"/>
      <c r="CH496" s="24"/>
      <c r="CI496" s="24"/>
      <c r="CK496" s="24"/>
      <c r="CL496" s="24"/>
      <c r="CM496" s="24"/>
      <c r="CN496" s="24"/>
      <c r="CO496" s="24"/>
      <c r="CP496" s="24"/>
      <c r="CQ496" s="24"/>
      <c r="CR496" s="24"/>
      <c r="CS496" s="24"/>
      <c r="CT496" s="24"/>
      <c r="CU496" s="24"/>
      <c r="CV496" s="24"/>
      <c r="CW496" s="24"/>
      <c r="CX496" s="24"/>
      <c r="CY496" s="24"/>
      <c r="CZ496" s="24"/>
    </row>
    <row r="497" spans="1:104" s="129" customFormat="1" ht="12.95" customHeight="1" x14ac:dyDescent="0.2">
      <c r="A497" s="219" t="s">
        <v>1698</v>
      </c>
      <c r="B497" s="221" t="str">
        <f>IF(INT(F497)=F497,"I","II")</f>
        <v>I</v>
      </c>
      <c r="C497" s="220">
        <v>53895.977400000003</v>
      </c>
      <c r="D497" s="220" t="s">
        <v>467</v>
      </c>
      <c r="E497" s="129">
        <f>(C497-C$7)/C$8</f>
        <v>58452.920821467764</v>
      </c>
      <c r="F497" s="129">
        <f>ROUND(2*E497,0)/2</f>
        <v>58453</v>
      </c>
      <c r="G497" s="130">
        <f>C497-(C$7+F497*C$8)</f>
        <v>-1.87926999933552E-2</v>
      </c>
      <c r="J497" s="130">
        <f>G497</f>
        <v>-1.87926999933552E-2</v>
      </c>
      <c r="P497" s="199">
        <f>+D$11+D$12*F497+D$13*F497^2</f>
        <v>-1.7013512684093027E-2</v>
      </c>
      <c r="Q497" s="201">
        <f>+C497-15018.5</f>
        <v>38877.477400000003</v>
      </c>
      <c r="S497" s="131">
        <v>1</v>
      </c>
      <c r="T497" s="129" t="s">
        <v>567</v>
      </c>
      <c r="U497" s="202">
        <f>+$C497-15018.5</f>
        <v>38877.477400000003</v>
      </c>
      <c r="Z497" s="24">
        <f>$F497</f>
        <v>58453</v>
      </c>
      <c r="AA497" s="136">
        <f>AB$3+AB$4*Z497+AB$5*Z497^2+AH497</f>
        <v>-1.8639950923684749E-2</v>
      </c>
      <c r="AB497" s="136">
        <f>+$G497-AH497</f>
        <v>-1.7166261753763477E-2</v>
      </c>
      <c r="AC497" s="136">
        <f>IF(S497&gt;0,G497-AA497,-9999)</f>
        <v>-1.527490696704506E-4</v>
      </c>
      <c r="AD497" s="136"/>
      <c r="AE497" s="136">
        <f>+(G497-AA497)^2*$S497</f>
        <v>2.3332278285188171E-8</v>
      </c>
      <c r="AF497" s="24"/>
      <c r="AG497" s="203"/>
      <c r="AH497" s="24">
        <f>$AB$6*($AB$11/AI497*AJ497+$AB$12)</f>
        <v>-1.6264382395917213E-3</v>
      </c>
      <c r="AI497" s="24">
        <f>1+$AB$7*COS(AL497)</f>
        <v>1.248372186431141</v>
      </c>
      <c r="AJ497" s="24">
        <f>SIN(AL497+RADIANS($AB$9))</f>
        <v>5.7431402065170846E-3</v>
      </c>
      <c r="AK497" s="24">
        <f>$AB$7*SIN(AL497)</f>
        <v>0.16825949306774504</v>
      </c>
      <c r="AL497" s="24">
        <f>2*ATAN(AM497)</f>
        <v>0.595430205782986</v>
      </c>
      <c r="AM497" s="24">
        <f>SQRT((1+$AB$7)/(1-$AB$7))*TAN(AN497/2)</f>
        <v>0.30683447707804812</v>
      </c>
      <c r="AN497" s="136">
        <f>$AU497+$AB$7*SIN(AO497)</f>
        <v>6.7261091508762467</v>
      </c>
      <c r="AO497" s="136">
        <f>$AU497+$AB$7*SIN(AP497)</f>
        <v>6.7260705170274733</v>
      </c>
      <c r="AP497" s="136">
        <f>$AU497+$AB$7*SIN(AQ497)</f>
        <v>6.7259279908080032</v>
      </c>
      <c r="AQ497" s="136">
        <f>$AU497+$AB$7*SIN(AR497)</f>
        <v>6.7254022728930858</v>
      </c>
      <c r="AR497" s="136">
        <f>$AU497+$AB$7*SIN(AS497)</f>
        <v>6.7234642550683077</v>
      </c>
      <c r="AS497" s="136">
        <f>$AU497+$AB$7*SIN(AT497)</f>
        <v>6.7163350824608363</v>
      </c>
      <c r="AT497" s="136">
        <f>$AU497+$AB$7*SIN(AU497)</f>
        <v>6.6903069280578986</v>
      </c>
      <c r="AU497" s="136">
        <f>RADIANS($AB$9)+$AB$18*(F497-AB$15)</f>
        <v>6.5975447247758616</v>
      </c>
      <c r="AV497" s="136"/>
      <c r="AW497" s="24">
        <f t="shared" si="262"/>
        <v>58453</v>
      </c>
      <c r="AX497" s="136">
        <f t="shared" si="263"/>
        <v>-1.8639447184738405E-2</v>
      </c>
      <c r="AY497" s="136">
        <f t="shared" si="264"/>
        <v>-1.5325280861679461E-4</v>
      </c>
      <c r="AZ497" s="136">
        <f t="shared" si="274"/>
        <v>-1.5325280861679461E-4</v>
      </c>
      <c r="BA497" s="136"/>
      <c r="BB497" s="136">
        <f t="shared" si="265"/>
        <v>3.4742899135265247E-4</v>
      </c>
      <c r="BC497" s="24"/>
      <c r="BD497" s="203"/>
      <c r="BE497" s="24">
        <f t="shared" si="266"/>
        <v>-1.6259345006453775E-3</v>
      </c>
      <c r="BF497" s="24">
        <f t="shared" si="267"/>
        <v>1.2483605672086973</v>
      </c>
      <c r="BG497" s="24">
        <f t="shared" si="268"/>
        <v>5.8121909101356102E-3</v>
      </c>
      <c r="BH497" s="24">
        <f t="shared" si="269"/>
        <v>0.16827664322708055</v>
      </c>
      <c r="BI497" s="24">
        <f t="shared" si="270"/>
        <v>0.59549925763915224</v>
      </c>
      <c r="BJ497" s="24">
        <f t="shared" si="271"/>
        <v>0.30687225393257928</v>
      </c>
      <c r="BK497" s="136">
        <f t="shared" si="276"/>
        <v>6.7261619168540445</v>
      </c>
      <c r="BL497" s="136">
        <f t="shared" si="276"/>
        <v>6.7262651944162002</v>
      </c>
      <c r="BM497" s="136">
        <f t="shared" si="276"/>
        <v>6.7266462837906245</v>
      </c>
      <c r="BN497" s="136">
        <f t="shared" si="276"/>
        <v>6.7280530835157695</v>
      </c>
      <c r="BO497" s="136">
        <f t="shared" si="276"/>
        <v>6.7332545276780253</v>
      </c>
      <c r="BP497" s="136">
        <f t="shared" si="276"/>
        <v>6.7526018424542142</v>
      </c>
      <c r="BQ497" s="136">
        <f t="shared" si="276"/>
        <v>6.8263608190415157</v>
      </c>
      <c r="BR497" s="136">
        <f t="shared" si="272"/>
        <v>8.5572689455827753</v>
      </c>
      <c r="BS497" s="136"/>
      <c r="BT497" s="24"/>
      <c r="BU497" s="24"/>
      <c r="BV497" s="24"/>
      <c r="BW497" s="24"/>
      <c r="BX497" s="24"/>
      <c r="BY497" s="24"/>
      <c r="BZ497" s="24"/>
      <c r="CA497" s="24"/>
      <c r="CB497" s="24"/>
      <c r="CC497" s="24"/>
      <c r="CD497" s="24"/>
      <c r="CE497" s="24"/>
      <c r="CF497" s="24"/>
      <c r="CG497" s="24"/>
      <c r="CH497" s="24"/>
      <c r="CI497" s="24"/>
      <c r="CK497" s="24"/>
      <c r="CL497" s="24"/>
      <c r="CM497" s="24"/>
      <c r="CN497" s="24"/>
      <c r="CO497" s="24"/>
      <c r="CP497" s="24"/>
      <c r="CQ497" s="24"/>
      <c r="CR497" s="24"/>
      <c r="CS497" s="24"/>
      <c r="CT497" s="24"/>
      <c r="CU497" s="24"/>
      <c r="CV497" s="24"/>
      <c r="CW497" s="24"/>
      <c r="CX497" s="24"/>
      <c r="CY497" s="24"/>
      <c r="CZ497" s="24"/>
    </row>
    <row r="498" spans="1:104" s="129" customFormat="1" ht="12.95" customHeight="1" x14ac:dyDescent="0.2">
      <c r="A498" s="63" t="s">
        <v>673</v>
      </c>
      <c r="B498" s="64" t="s">
        <v>646</v>
      </c>
      <c r="C498" s="63">
        <v>54149.580800000003</v>
      </c>
      <c r="D498" s="63">
        <v>2.0000000000000001E-4</v>
      </c>
      <c r="E498" s="129">
        <f>(C498-C$7)/C$8</f>
        <v>59521.4178968333</v>
      </c>
      <c r="F498" s="129">
        <f>ROUND(2*E498,0)/2</f>
        <v>59521.5</v>
      </c>
      <c r="G498" s="130">
        <f>C498-(C$7+F498*C$8)</f>
        <v>-1.9486849989334587E-2</v>
      </c>
      <c r="K498" s="129">
        <f>G498</f>
        <v>-1.9486849989334587E-2</v>
      </c>
      <c r="O498" s="199">
        <f ca="1">+C$11+C$12*F498</f>
        <v>-2.1766210587486054E-2</v>
      </c>
      <c r="P498" s="199">
        <f>+D$11+D$12*F498+D$13*F498^2</f>
        <v>-1.6729618645093029E-2</v>
      </c>
      <c r="Q498" s="201">
        <f>+C498-15018.5</f>
        <v>39131.080800000003</v>
      </c>
      <c r="S498" s="131">
        <v>1</v>
      </c>
      <c r="T498" s="129" t="s">
        <v>567</v>
      </c>
      <c r="U498" s="202">
        <f>+$C498-15018.5</f>
        <v>39131.080800000003</v>
      </c>
      <c r="Z498" s="24">
        <f>$F498</f>
        <v>59521.5</v>
      </c>
      <c r="AA498" s="136">
        <f>AB$3+AB$4*Z498+AB$5*Z498^2+AH498</f>
        <v>-1.6590470027062793E-2</v>
      </c>
      <c r="AB498" s="136">
        <f>+$G498-AH498</f>
        <v>-1.9625998607364824E-2</v>
      </c>
      <c r="AC498" s="136">
        <f>IF(S498&gt;0,G498-AA498,-9999)</f>
        <v>-2.8963799622717945E-3</v>
      </c>
      <c r="AD498" s="136"/>
      <c r="AE498" s="136">
        <f>+(G498-AA498)^2*$S498</f>
        <v>8.3890168858495611E-6</v>
      </c>
      <c r="AF498" s="24"/>
      <c r="AG498" s="203"/>
      <c r="AH498" s="24">
        <f>$AB$6*($AB$11/AI498*AJ498+$AB$12)</f>
        <v>1.3914861803023676E-4</v>
      </c>
      <c r="AI498" s="24">
        <f>1+$AB$7*COS(AL498)</f>
        <v>1.2022821419922201</v>
      </c>
      <c r="AJ498" s="24">
        <f>SIN(AL498+RADIANS($AB$9))</f>
        <v>0.23879852578384866</v>
      </c>
      <c r="AK498" s="24">
        <f>$AB$7*SIN(AL498)</f>
        <v>0.22154443127968568</v>
      </c>
      <c r="AL498" s="24">
        <f>2*ATAN(AM498)</f>
        <v>0.83081542695055055</v>
      </c>
      <c r="AM498" s="24">
        <f>SQRT((1+$AB$7)/(1-$AB$7))*TAN(AN498/2)</f>
        <v>0.44107566795221093</v>
      </c>
      <c r="AN498" s="136">
        <f>$AU498+$AB$7*SIN(AO498)</f>
        <v>6.9092260914905719</v>
      </c>
      <c r="AO498" s="136">
        <f>$AU498+$AB$7*SIN(AP498)</f>
        <v>6.9091964053229047</v>
      </c>
      <c r="AP498" s="136">
        <f>$AU498+$AB$7*SIN(AQ498)</f>
        <v>6.9090743013598033</v>
      </c>
      <c r="AQ498" s="136">
        <f>$AU498+$AB$7*SIN(AR498)</f>
        <v>6.9085721814659209</v>
      </c>
      <c r="AR498" s="136">
        <f>$AU498+$AB$7*SIN(AS498)</f>
        <v>6.9065092570754274</v>
      </c>
      <c r="AS498" s="136">
        <f>$AU498+$AB$7*SIN(AT498)</f>
        <v>6.8980656952494668</v>
      </c>
      <c r="AT498" s="136">
        <f>$AU498+$AB$7*SIN(AU498)</f>
        <v>6.864012441512549</v>
      </c>
      <c r="AU498" s="136">
        <f>RADIANS($AB$9)+$AB$18*(F498-AB$15)</f>
        <v>6.7334510103824581</v>
      </c>
      <c r="AV498" s="136"/>
      <c r="AW498" s="24">
        <f t="shared" si="262"/>
        <v>59521.5</v>
      </c>
      <c r="AX498" s="136">
        <f t="shared" si="263"/>
        <v>-1.6590402257836104E-2</v>
      </c>
      <c r="AY498" s="136">
        <f t="shared" si="264"/>
        <v>-2.8964477314984832E-3</v>
      </c>
      <c r="AZ498" s="136">
        <f t="shared" si="274"/>
        <v>-2.8964477314984832E-3</v>
      </c>
      <c r="BA498" s="136"/>
      <c r="BB498" s="136">
        <f t="shared" si="265"/>
        <v>2.752414470768133E-4</v>
      </c>
      <c r="BC498" s="24"/>
      <c r="BD498" s="203"/>
      <c r="BE498" s="24">
        <f t="shared" si="266"/>
        <v>1.3921638725692632E-4</v>
      </c>
      <c r="BF498" s="24">
        <f t="shared" si="267"/>
        <v>1.2022801878205205</v>
      </c>
      <c r="BG498" s="24">
        <f t="shared" si="268"/>
        <v>0.2388070912265022</v>
      </c>
      <c r="BH498" s="24">
        <f t="shared" si="269"/>
        <v>0.22154621552916426</v>
      </c>
      <c r="BI498" s="24">
        <f t="shared" si="270"/>
        <v>0.83082424759126328</v>
      </c>
      <c r="BJ498" s="24">
        <f t="shared" si="271"/>
        <v>0.44108093630069523</v>
      </c>
      <c r="BK498" s="136">
        <f t="shared" si="276"/>
        <v>6.9092330901487919</v>
      </c>
      <c r="BL498" s="136">
        <f t="shared" si="276"/>
        <v>6.9092251934955318</v>
      </c>
      <c r="BM498" s="136">
        <f t="shared" si="276"/>
        <v>6.9091927115673508</v>
      </c>
      <c r="BN498" s="136">
        <f t="shared" si="276"/>
        <v>6.9090591091054314</v>
      </c>
      <c r="BO498" s="136">
        <f t="shared" si="276"/>
        <v>6.9085097201193619</v>
      </c>
      <c r="BP498" s="136">
        <f t="shared" si="276"/>
        <v>6.9062528531200176</v>
      </c>
      <c r="BQ498" s="136">
        <f t="shared" si="276"/>
        <v>6.8970197598092629</v>
      </c>
      <c r="BR498" s="136">
        <f t="shared" si="272"/>
        <v>8.8481154976704701</v>
      </c>
      <c r="BS498" s="136"/>
      <c r="BT498" s="24"/>
      <c r="BU498" s="24"/>
      <c r="BV498" s="24"/>
      <c r="BW498" s="24"/>
      <c r="BX498" s="24"/>
      <c r="BY498" s="24"/>
      <c r="BZ498" s="24"/>
      <c r="CA498" s="24"/>
      <c r="CB498" s="24"/>
      <c r="CC498" s="24"/>
      <c r="CD498" s="24"/>
      <c r="CE498" s="24"/>
      <c r="CF498" s="24"/>
      <c r="CG498" s="24"/>
      <c r="CH498" s="24"/>
      <c r="CI498" s="24"/>
      <c r="CK498" s="24"/>
      <c r="CL498" s="24"/>
      <c r="CM498" s="24"/>
      <c r="CN498" s="24"/>
      <c r="CO498" s="24"/>
      <c r="CP498" s="24"/>
      <c r="CQ498" s="24"/>
      <c r="CR498" s="24"/>
      <c r="CS498" s="24"/>
      <c r="CT498" s="24"/>
      <c r="CU498" s="24"/>
      <c r="CV498" s="24"/>
      <c r="CW498" s="24"/>
      <c r="CX498" s="24"/>
      <c r="CY498" s="24"/>
      <c r="CZ498" s="24"/>
    </row>
    <row r="499" spans="1:104" s="129" customFormat="1" ht="12.95" customHeight="1" x14ac:dyDescent="0.2">
      <c r="A499" s="63" t="s">
        <v>667</v>
      </c>
      <c r="B499" s="64" t="s">
        <v>646</v>
      </c>
      <c r="C499" s="63">
        <v>54154.564700000003</v>
      </c>
      <c r="D499" s="63">
        <v>1.1000000000000001E-3</v>
      </c>
      <c r="E499" s="129">
        <f>(C499-C$7)/C$8</f>
        <v>59542.416363627963</v>
      </c>
      <c r="F499" s="129">
        <f>ROUND(2*E499,0)/2</f>
        <v>59542.5</v>
      </c>
      <c r="G499" s="130">
        <f>C499-(C$7+F499*C$8)</f>
        <v>-1.9850749995384831E-2</v>
      </c>
      <c r="K499" s="129">
        <f>G499</f>
        <v>-1.9850749995384831E-2</v>
      </c>
      <c r="O499" s="129">
        <f ca="1">+C$11+C$12*F499</f>
        <v>-2.1725862836134938E-2</v>
      </c>
      <c r="P499" s="199">
        <f>+D$11+D$12*F499+D$13*F499^2</f>
        <v>-1.672376451709303E-2</v>
      </c>
      <c r="Q499" s="201">
        <f>+C499-15018.5</f>
        <v>39136.064700000003</v>
      </c>
      <c r="S499" s="131">
        <v>0.8</v>
      </c>
      <c r="T499" s="129" t="s">
        <v>567</v>
      </c>
      <c r="U499" s="202">
        <f>+$C499-15018.5</f>
        <v>39136.064700000003</v>
      </c>
      <c r="Z499" s="24">
        <f>$F499</f>
        <v>59542.5</v>
      </c>
      <c r="AA499" s="136">
        <f>AB$3+AB$4*Z499+AB$5*Z499^2+AH499</f>
        <v>-1.6550458070413158E-2</v>
      </c>
      <c r="AB499" s="136">
        <f>+$G499-AH499</f>
        <v>-2.0024056442064703E-2</v>
      </c>
      <c r="AC499" s="136">
        <f>IF(S499&gt;0,G499-AA499,-9999)</f>
        <v>-3.3002919249716725E-3</v>
      </c>
      <c r="AD499" s="136"/>
      <c r="AE499" s="136">
        <f>+(G499-AA499)^2*$S499</f>
        <v>8.7135414320265825E-6</v>
      </c>
      <c r="AF499" s="24"/>
      <c r="AG499" s="203"/>
      <c r="AH499" s="24">
        <f>$AB$6*($AB$11/AI499*AJ499+$AB$12)</f>
        <v>1.7330644667987118E-4</v>
      </c>
      <c r="AI499" s="24">
        <f>1+$AB$7*COS(AL499)</f>
        <v>1.2012955635488305</v>
      </c>
      <c r="AJ499" s="24">
        <f>SIN(AL499+RADIANS($AB$9))</f>
        <v>0.24311176264017104</v>
      </c>
      <c r="AK499" s="24">
        <f>$AB$7*SIN(AL499)</f>
        <v>0.22244121941663322</v>
      </c>
      <c r="AL499" s="24">
        <f>2*ATAN(AM499)</f>
        <v>0.83525961030663443</v>
      </c>
      <c r="AM499" s="24">
        <f>SQRT((1+$AB$7)/(1-$AB$7))*TAN(AN499/2)</f>
        <v>0.44373267108510039</v>
      </c>
      <c r="AN499" s="136">
        <f>$AU499+$AB$7*SIN(AO499)</f>
        <v>6.9127537326218347</v>
      </c>
      <c r="AO499" s="136">
        <f>$AU499+$AB$7*SIN(AP499)</f>
        <v>6.9127243060724641</v>
      </c>
      <c r="AP499" s="136">
        <f>$AU499+$AB$7*SIN(AQ499)</f>
        <v>6.9126029596882201</v>
      </c>
      <c r="AQ499" s="136">
        <f>$AU499+$AB$7*SIN(AR499)</f>
        <v>6.9121026763187192</v>
      </c>
      <c r="AR499" s="136">
        <f>$AU499+$AB$7*SIN(AS499)</f>
        <v>6.9100420409043819</v>
      </c>
      <c r="AS499" s="136">
        <f>$AU499+$AB$7*SIN(AT499)</f>
        <v>6.90158654618204</v>
      </c>
      <c r="AT499" s="136">
        <f>$AU499+$AB$7*SIN(AU499)</f>
        <v>6.8674044919558144</v>
      </c>
      <c r="AU499" s="136">
        <f>RADIANS($AB$9)+$AB$18*(F499-AB$15)</f>
        <v>6.7361220744889057</v>
      </c>
      <c r="AV499" s="136"/>
      <c r="AW499" s="24">
        <f t="shared" si="262"/>
        <v>59542.5</v>
      </c>
      <c r="AX499" s="136">
        <f t="shared" si="263"/>
        <v>-1.6550395626224346E-2</v>
      </c>
      <c r="AY499" s="136">
        <f t="shared" si="264"/>
        <v>-3.3003543691604853E-3</v>
      </c>
      <c r="AZ499" s="136">
        <f t="shared" si="274"/>
        <v>-3.3003543691604853E-3</v>
      </c>
      <c r="BA499" s="136"/>
      <c r="BB499" s="136">
        <f t="shared" si="265"/>
        <v>2.1913247630763675E-4</v>
      </c>
      <c r="BC499" s="24"/>
      <c r="BD499" s="203"/>
      <c r="BE499" s="24">
        <f t="shared" si="266"/>
        <v>1.7336889086868478E-4</v>
      </c>
      <c r="BF499" s="24">
        <f t="shared" si="267"/>
        <v>1.2012937570207409</v>
      </c>
      <c r="BG499" s="24">
        <f t="shared" si="268"/>
        <v>0.24311964032097508</v>
      </c>
      <c r="BH499" s="24">
        <f t="shared" si="269"/>
        <v>0.2224428541996234</v>
      </c>
      <c r="BI499" s="24">
        <f t="shared" si="270"/>
        <v>0.83526773164968382</v>
      </c>
      <c r="BJ499" s="24">
        <f t="shared" si="271"/>
        <v>0.44373753130625937</v>
      </c>
      <c r="BK499" s="136">
        <f t="shared" si="276"/>
        <v>6.9127601817202606</v>
      </c>
      <c r="BL499" s="136">
        <f t="shared" si="276"/>
        <v>6.9127509016793898</v>
      </c>
      <c r="BM499" s="136">
        <f t="shared" si="276"/>
        <v>6.9127126316370457</v>
      </c>
      <c r="BN499" s="136">
        <f t="shared" si="276"/>
        <v>6.9125548207412031</v>
      </c>
      <c r="BO499" s="136">
        <f t="shared" si="276"/>
        <v>6.911904260898651</v>
      </c>
      <c r="BP499" s="136">
        <f t="shared" si="276"/>
        <v>6.9092256321655254</v>
      </c>
      <c r="BQ499" s="136">
        <f t="shared" si="276"/>
        <v>6.8982506103149026</v>
      </c>
      <c r="BR499" s="136">
        <f t="shared" si="272"/>
        <v>8.8538317144171632</v>
      </c>
      <c r="BS499" s="136"/>
      <c r="BT499" s="24"/>
      <c r="BU499" s="24"/>
      <c r="BV499" s="24"/>
      <c r="BW499" s="24"/>
      <c r="BX499" s="24"/>
      <c r="BY499" s="24"/>
      <c r="BZ499" s="24"/>
      <c r="CA499" s="24"/>
      <c r="CB499" s="24"/>
      <c r="CC499" s="24"/>
      <c r="CD499" s="24"/>
      <c r="CE499" s="24"/>
      <c r="CF499" s="24"/>
      <c r="CG499" s="24"/>
      <c r="CH499" s="24"/>
      <c r="CI499" s="24"/>
      <c r="CK499" s="24"/>
      <c r="CL499" s="24"/>
      <c r="CM499" s="24"/>
      <c r="CN499" s="24"/>
      <c r="CO499" s="24"/>
      <c r="CP499" s="24"/>
      <c r="CQ499" s="24"/>
      <c r="CR499" s="24"/>
      <c r="CS499" s="24"/>
      <c r="CT499" s="24"/>
      <c r="CU499" s="24"/>
      <c r="CV499" s="24"/>
      <c r="CW499" s="24"/>
      <c r="CX499" s="24"/>
      <c r="CY499" s="24"/>
      <c r="CZ499" s="24"/>
    </row>
    <row r="500" spans="1:104" s="129" customFormat="1" ht="12.95" customHeight="1" x14ac:dyDescent="0.2">
      <c r="A500" s="63" t="s">
        <v>665</v>
      </c>
      <c r="B500" s="89" t="s">
        <v>644</v>
      </c>
      <c r="C500" s="90">
        <v>54167.383000000002</v>
      </c>
      <c r="D500" s="90">
        <v>2.9999999999999997E-4</v>
      </c>
      <c r="E500" s="129">
        <f>(C500-C$7)/C$8</f>
        <v>59596.42319500781</v>
      </c>
      <c r="F500" s="129">
        <f>ROUND(2*E500,0)/2</f>
        <v>59596.5</v>
      </c>
      <c r="G500" s="130">
        <f>C500-(C$7+F500*C$8)</f>
        <v>-1.8229349996545352E-2</v>
      </c>
      <c r="K500" s="129">
        <f>G500</f>
        <v>-1.8229349996545352E-2</v>
      </c>
      <c r="O500" s="199">
        <f ca="1">+C$11+C$12*F500</f>
        <v>-2.1622111475517805E-2</v>
      </c>
      <c r="P500" s="199">
        <f>+D$11+D$12*F500+D$13*F500^2</f>
        <v>-1.6708662445093031E-2</v>
      </c>
      <c r="Q500" s="201">
        <f>+C500-15018.5</f>
        <v>39148.883000000002</v>
      </c>
      <c r="S500" s="131">
        <v>1</v>
      </c>
      <c r="T500" s="129" t="s">
        <v>567</v>
      </c>
      <c r="U500" s="202">
        <f>+$C500-15018.5</f>
        <v>39148.883000000002</v>
      </c>
      <c r="Z500" s="24">
        <f>$F500</f>
        <v>59596.5</v>
      </c>
      <c r="AA500" s="136">
        <f>AB$3+AB$4*Z500+AB$5*Z500^2+AH500</f>
        <v>-1.644766154125487E-2</v>
      </c>
      <c r="AB500" s="136">
        <f>+$G500-AH500</f>
        <v>-1.8490350900383513E-2</v>
      </c>
      <c r="AC500" s="136">
        <f>IF(S500&gt;0,G500-AA500,-9999)</f>
        <v>-1.7816884552904824E-3</v>
      </c>
      <c r="AD500" s="136"/>
      <c r="AE500" s="136">
        <f>+(G500-AA500)^2*$S500</f>
        <v>3.1744137517153855E-6</v>
      </c>
      <c r="AF500" s="24"/>
      <c r="AG500" s="203"/>
      <c r="AH500" s="24">
        <f>$AB$6*($AB$11/AI500*AJ500+$AB$12)</f>
        <v>2.6100090383816084E-4</v>
      </c>
      <c r="AI500" s="24">
        <f>1+$AB$7*COS(AL500)</f>
        <v>1.1987479797691498</v>
      </c>
      <c r="AJ500" s="24">
        <f>SIN(AL500+RADIANS($AB$9))</f>
        <v>0.25414823510863521</v>
      </c>
      <c r="AK500" s="24">
        <f>$AB$7*SIN(AL500)</f>
        <v>0.22472036075460902</v>
      </c>
      <c r="AL500" s="24">
        <f>2*ATAN(AM500)</f>
        <v>0.8466539533344426</v>
      </c>
      <c r="AM500" s="24">
        <f>SQRT((1+$AB$7)/(1-$AB$7))*TAN(AN500/2)</f>
        <v>0.45056896442692951</v>
      </c>
      <c r="AN500" s="136">
        <f>$AU500+$AB$7*SIN(AO500)</f>
        <v>6.9218114807607973</v>
      </c>
      <c r="AO500" s="136">
        <f>$AU500+$AB$7*SIN(AP500)</f>
        <v>6.9217827290753808</v>
      </c>
      <c r="AP500" s="136">
        <f>$AU500+$AB$7*SIN(AQ500)</f>
        <v>6.9216633732190793</v>
      </c>
      <c r="AQ500" s="136">
        <f>$AU500+$AB$7*SIN(AR500)</f>
        <v>6.9211680084549068</v>
      </c>
      <c r="AR500" s="136">
        <f>$AU500+$AB$7*SIN(AS500)</f>
        <v>6.9191140272644063</v>
      </c>
      <c r="AS500" s="136">
        <f>$AU500+$AB$7*SIN(AT500)</f>
        <v>6.9106303242145293</v>
      </c>
      <c r="AT500" s="136">
        <f>$AU500+$AB$7*SIN(AU500)</f>
        <v>6.8761225941072608</v>
      </c>
      <c r="AU500" s="136">
        <f>RADIANS($AB$9)+$AB$18*(F500-AB$15)</f>
        <v>6.7429905250483406</v>
      </c>
      <c r="AV500" s="136"/>
      <c r="AW500" s="24">
        <f t="shared" si="262"/>
        <v>59596.5</v>
      </c>
      <c r="AX500" s="136">
        <f t="shared" si="263"/>
        <v>-1.6447612233937463E-2</v>
      </c>
      <c r="AY500" s="136">
        <f t="shared" si="264"/>
        <v>-1.7817377626078885E-3</v>
      </c>
      <c r="AZ500" s="136">
        <f t="shared" si="274"/>
        <v>-1.7817377626078885E-3</v>
      </c>
      <c r="BA500" s="136"/>
      <c r="BB500" s="136">
        <f t="shared" si="265"/>
        <v>2.705239481979693E-4</v>
      </c>
      <c r="BC500" s="24"/>
      <c r="BD500" s="203"/>
      <c r="BE500" s="24">
        <f t="shared" si="266"/>
        <v>2.6105021115556599E-4</v>
      </c>
      <c r="BF500" s="24">
        <f t="shared" si="267"/>
        <v>1.1987465414436738</v>
      </c>
      <c r="BG500" s="24">
        <f t="shared" si="268"/>
        <v>0.25415442543935091</v>
      </c>
      <c r="BH500" s="24">
        <f t="shared" si="269"/>
        <v>0.22472163283533272</v>
      </c>
      <c r="BI500" s="24">
        <f t="shared" si="270"/>
        <v>0.84666035382881832</v>
      </c>
      <c r="BJ500" s="24">
        <f t="shared" si="271"/>
        <v>0.45057281436950442</v>
      </c>
      <c r="BK500" s="136">
        <f t="shared" si="276"/>
        <v>6.9218165741467796</v>
      </c>
      <c r="BL500" s="136">
        <f t="shared" si="276"/>
        <v>6.9218038741713874</v>
      </c>
      <c r="BM500" s="136">
        <f t="shared" si="276"/>
        <v>6.9217511510806418</v>
      </c>
      <c r="BN500" s="136">
        <f t="shared" si="276"/>
        <v>6.9215322967865074</v>
      </c>
      <c r="BO500" s="136">
        <f t="shared" si="276"/>
        <v>6.9206242090904944</v>
      </c>
      <c r="BP500" s="136">
        <f t="shared" si="276"/>
        <v>6.9168627966670755</v>
      </c>
      <c r="BQ500" s="136">
        <f t="shared" si="276"/>
        <v>6.9013914426185448</v>
      </c>
      <c r="BR500" s="136">
        <f t="shared" si="272"/>
        <v>8.8685305574800886</v>
      </c>
      <c r="BS500" s="136"/>
      <c r="BT500" s="24"/>
      <c r="BU500" s="24"/>
      <c r="BV500" s="24"/>
      <c r="BW500" s="24"/>
      <c r="BX500" s="24"/>
      <c r="BY500" s="24"/>
      <c r="BZ500" s="24"/>
      <c r="CA500" s="24"/>
      <c r="CB500" s="24"/>
      <c r="CC500" s="24"/>
      <c r="CD500" s="24"/>
      <c r="CE500" s="24"/>
      <c r="CF500" s="24"/>
      <c r="CG500" s="24"/>
      <c r="CH500" s="24"/>
      <c r="CI500" s="24"/>
      <c r="CK500" s="24"/>
      <c r="CL500" s="24"/>
      <c r="CM500" s="24"/>
      <c r="CN500" s="24"/>
      <c r="CO500" s="24"/>
      <c r="CP500" s="24"/>
      <c r="CQ500" s="24"/>
      <c r="CR500" s="24"/>
      <c r="CS500" s="24"/>
      <c r="CT500" s="24"/>
      <c r="CU500" s="24"/>
      <c r="CV500" s="24"/>
      <c r="CW500" s="24"/>
      <c r="CX500" s="24"/>
      <c r="CY500" s="24"/>
      <c r="CZ500" s="24"/>
    </row>
    <row r="501" spans="1:104" s="129" customFormat="1" ht="12.95" customHeight="1" x14ac:dyDescent="0.2">
      <c r="A501" s="63" t="s">
        <v>675</v>
      </c>
      <c r="B501" s="64" t="s">
        <v>644</v>
      </c>
      <c r="C501" s="63">
        <v>54170.586739999999</v>
      </c>
      <c r="D501" s="63">
        <v>2.0000000000000001E-4</v>
      </c>
      <c r="E501" s="129">
        <f>(C501-C$7)/C$8</f>
        <v>59609.921384780617</v>
      </c>
      <c r="F501" s="129">
        <f>ROUND(2*E501,0)/2</f>
        <v>59610</v>
      </c>
      <c r="G501" s="130">
        <f>C501-(C$7+F501*C$8)</f>
        <v>-1.8658999993931502E-2</v>
      </c>
      <c r="K501" s="129">
        <f>G501</f>
        <v>-1.8658999993931502E-2</v>
      </c>
      <c r="M501" s="130"/>
      <c r="O501" s="129">
        <f ca="1">+C$11+C$12*F501</f>
        <v>-2.1596173635363522E-2</v>
      </c>
      <c r="P501" s="199">
        <f>+D$11+D$12*F501+D$13*F501^2</f>
        <v>-1.6704875992093027E-2</v>
      </c>
      <c r="Q501" s="201">
        <f>+C501-15018.5</f>
        <v>39152.086739999999</v>
      </c>
      <c r="S501" s="131">
        <v>1</v>
      </c>
      <c r="T501" s="129" t="s">
        <v>567</v>
      </c>
      <c r="U501" s="202">
        <f>+$C501-15018.5</f>
        <v>39152.086739999999</v>
      </c>
      <c r="Z501" s="24">
        <f>$F501</f>
        <v>59610</v>
      </c>
      <c r="AA501" s="136">
        <f>AB$3+AB$4*Z501+AB$5*Z501^2+AH501</f>
        <v>-1.642198366471137E-2</v>
      </c>
      <c r="AB501" s="136">
        <f>+$G501-AH501</f>
        <v>-1.8941892321313158E-2</v>
      </c>
      <c r="AC501" s="136">
        <f>IF(S501&gt;0,G501-AA501,-9999)</f>
        <v>-2.2370163292201317E-3</v>
      </c>
      <c r="AD501" s="136"/>
      <c r="AE501" s="136">
        <f>+(G501-AA501)^2*$S501</f>
        <v>5.0042420571975127E-6</v>
      </c>
      <c r="AF501" s="24"/>
      <c r="AG501" s="203"/>
      <c r="AH501" s="24">
        <f>$AB$6*($AB$11/AI501*AJ501+$AB$12)</f>
        <v>2.8289232738165469E-4</v>
      </c>
      <c r="AI501" s="24">
        <f>1+$AB$7*COS(AL501)</f>
        <v>1.1981087436107565</v>
      </c>
      <c r="AJ501" s="24">
        <f>SIN(AL501+RADIANS($AB$9))</f>
        <v>0.256894941180912</v>
      </c>
      <c r="AK501" s="24">
        <f>$AB$7*SIN(AL501)</f>
        <v>0.2252840999825943</v>
      </c>
      <c r="AL501" s="24">
        <f>2*ATAN(AM501)</f>
        <v>0.84949497285405173</v>
      </c>
      <c r="AM501" s="24">
        <f>SQRT((1+$AB$7)/(1-$AB$7))*TAN(AN501/2)</f>
        <v>0.45227895087631897</v>
      </c>
      <c r="AN501" s="136">
        <f>$AU501+$AB$7*SIN(AO501)</f>
        <v>6.9240729089285651</v>
      </c>
      <c r="AO501" s="136">
        <f>$AU501+$AB$7*SIN(AP501)</f>
        <v>6.9240443274691739</v>
      </c>
      <c r="AP501" s="136">
        <f>$AU501+$AB$7*SIN(AQ501)</f>
        <v>6.9239254784251703</v>
      </c>
      <c r="AQ501" s="136">
        <f>$AU501+$AB$7*SIN(AR501)</f>
        <v>6.9234313864984509</v>
      </c>
      <c r="AR501" s="136">
        <f>$AU501+$AB$7*SIN(AS501)</f>
        <v>6.9213792400373935</v>
      </c>
      <c r="AS501" s="136">
        <f>$AU501+$AB$7*SIN(AT501)</f>
        <v>6.9128890413672224</v>
      </c>
      <c r="AT501" s="136">
        <f>$AU501+$AB$7*SIN(AU501)</f>
        <v>6.8783011417093061</v>
      </c>
      <c r="AU501" s="136">
        <f>RADIANS($AB$9)+$AB$18*(F501-AB$15)</f>
        <v>6.7447076376881991</v>
      </c>
      <c r="AV501" s="136"/>
      <c r="AW501" s="24">
        <f t="shared" si="262"/>
        <v>59610</v>
      </c>
      <c r="AX501" s="136">
        <f t="shared" si="263"/>
        <v>-1.6421937517654576E-2</v>
      </c>
      <c r="AY501" s="136">
        <f t="shared" si="264"/>
        <v>-2.2370624762769256E-3</v>
      </c>
      <c r="AZ501" s="136">
        <f t="shared" si="274"/>
        <v>-2.2370624762769256E-3</v>
      </c>
      <c r="BA501" s="136"/>
      <c r="BB501" s="136">
        <f t="shared" si="265"/>
        <v>2.6968003183375097E-4</v>
      </c>
      <c r="BC501" s="24"/>
      <c r="BD501" s="203"/>
      <c r="BE501" s="24">
        <f t="shared" si="266"/>
        <v>2.8293847443845168E-4</v>
      </c>
      <c r="BF501" s="24">
        <f t="shared" si="267"/>
        <v>1.1981073947292711</v>
      </c>
      <c r="BG501" s="24">
        <f t="shared" si="268"/>
        <v>0.25690072768629513</v>
      </c>
      <c r="BH501" s="24">
        <f t="shared" si="269"/>
        <v>0.22528528614532459</v>
      </c>
      <c r="BI501" s="24">
        <f t="shared" si="270"/>
        <v>0.84950096030693678</v>
      </c>
      <c r="BJ501" s="24">
        <f t="shared" si="271"/>
        <v>0.45228255699309705</v>
      </c>
      <c r="BK501" s="136">
        <f t="shared" ref="BK501:BQ510" si="277">$AU501+$AB$7*SIN(BL501)</f>
        <v>6.9240776761663216</v>
      </c>
      <c r="BL501" s="136">
        <f t="shared" si="277"/>
        <v>6.9240641518925141</v>
      </c>
      <c r="BM501" s="136">
        <f t="shared" si="277"/>
        <v>6.924007912346271</v>
      </c>
      <c r="BN501" s="136">
        <f t="shared" si="277"/>
        <v>6.9237740702547139</v>
      </c>
      <c r="BO501" s="136">
        <f t="shared" si="277"/>
        <v>6.9228021995690261</v>
      </c>
      <c r="BP501" s="136">
        <f t="shared" si="277"/>
        <v>6.9187705057959521</v>
      </c>
      <c r="BQ501" s="136">
        <f t="shared" si="277"/>
        <v>6.9021712717508947</v>
      </c>
      <c r="BR501" s="136">
        <f t="shared" si="272"/>
        <v>8.8722052682458212</v>
      </c>
      <c r="BS501" s="136"/>
      <c r="BT501" s="24"/>
      <c r="BU501" s="24"/>
      <c r="BV501" s="24"/>
      <c r="BW501" s="24"/>
      <c r="BX501" s="24"/>
      <c r="BY501" s="24"/>
      <c r="BZ501" s="24"/>
      <c r="CA501" s="24"/>
      <c r="CB501" s="24"/>
      <c r="CC501" s="24"/>
      <c r="CD501" s="24"/>
      <c r="CE501" s="24"/>
      <c r="CF501" s="24"/>
      <c r="CG501" s="24"/>
      <c r="CH501" s="24"/>
      <c r="CI501" s="24"/>
      <c r="CK501" s="24"/>
      <c r="CL501" s="24"/>
      <c r="CM501" s="24"/>
      <c r="CN501" s="24"/>
      <c r="CO501" s="24"/>
      <c r="CP501" s="24"/>
      <c r="CQ501" s="24"/>
      <c r="CR501" s="24"/>
      <c r="CS501" s="24"/>
      <c r="CT501" s="24"/>
      <c r="CU501" s="24"/>
      <c r="CV501" s="24"/>
      <c r="CW501" s="24"/>
      <c r="CX501" s="24"/>
      <c r="CY501" s="24"/>
      <c r="CZ501" s="24"/>
    </row>
    <row r="502" spans="1:104" s="129" customFormat="1" ht="12.95" customHeight="1" x14ac:dyDescent="0.2">
      <c r="A502" s="63" t="s">
        <v>665</v>
      </c>
      <c r="B502" s="89" t="s">
        <v>644</v>
      </c>
      <c r="C502" s="90">
        <v>54174.383600000001</v>
      </c>
      <c r="D502" s="90">
        <v>5.0000000000000001E-4</v>
      </c>
      <c r="E502" s="129">
        <f>(C502-C$7)/C$8</f>
        <v>59625.918543358042</v>
      </c>
      <c r="F502" s="129">
        <f>ROUND(2*E502,0)/2</f>
        <v>59626</v>
      </c>
      <c r="G502" s="130">
        <f>C502-(C$7+F502*C$8)</f>
        <v>-1.9333399992319755E-2</v>
      </c>
      <c r="K502" s="129">
        <f>G502</f>
        <v>-1.9333399992319755E-2</v>
      </c>
      <c r="O502" s="199">
        <f ca="1">+C$11+C$12*F502</f>
        <v>-2.1565432491476966E-2</v>
      </c>
      <c r="P502" s="199">
        <f>+D$11+D$12*F502+D$13*F502^2</f>
        <v>-1.670038268009303E-2</v>
      </c>
      <c r="Q502" s="201">
        <f>+C502-15018.5</f>
        <v>39155.883600000001</v>
      </c>
      <c r="S502" s="131">
        <v>1</v>
      </c>
      <c r="T502" s="129" t="s">
        <v>567</v>
      </c>
      <c r="U502" s="202">
        <f>+$C502-15018.5</f>
        <v>39155.883600000001</v>
      </c>
      <c r="Z502" s="24">
        <f>$F502</f>
        <v>59626</v>
      </c>
      <c r="AA502" s="136">
        <f>AB$3+AB$4*Z502+AB$5*Z502^2+AH502</f>
        <v>-1.6391561974784318E-2</v>
      </c>
      <c r="AB502" s="136">
        <f>+$G502-AH502</f>
        <v>-1.9642220697628467E-2</v>
      </c>
      <c r="AC502" s="136">
        <f>IF(S502&gt;0,G502-AA502,-9999)</f>
        <v>-2.9418380175354371E-3</v>
      </c>
      <c r="AD502" s="136"/>
      <c r="AE502" s="136">
        <f>+(G502-AA502)^2*$S502</f>
        <v>8.6544109214168298E-6</v>
      </c>
      <c r="AF502" s="24"/>
      <c r="AG502" s="203"/>
      <c r="AH502" s="24">
        <f>$AB$6*($AB$11/AI502*AJ502+$AB$12)</f>
        <v>3.0882070530871054E-4</v>
      </c>
      <c r="AI502" s="24">
        <f>1+$AB$7*COS(AL502)</f>
        <v>1.1973499474008931</v>
      </c>
      <c r="AJ502" s="24">
        <f>SIN(AL502+RADIANS($AB$9))</f>
        <v>0.26014381837495243</v>
      </c>
      <c r="AK502" s="24">
        <f>$AB$7*SIN(AL502)</f>
        <v>0.22594910546595387</v>
      </c>
      <c r="AL502" s="24">
        <f>2*ATAN(AM502)</f>
        <v>0.85285818055003637</v>
      </c>
      <c r="AM502" s="24">
        <f>SQRT((1+$AB$7)/(1-$AB$7))*TAN(AN502/2)</f>
        <v>0.45430608095314784</v>
      </c>
      <c r="AN502" s="136">
        <f>$AU502+$AB$7*SIN(AO502)</f>
        <v>6.9267515568917357</v>
      </c>
      <c r="AO502" s="136">
        <f>$AU502+$AB$7*SIN(AP502)</f>
        <v>6.9267231779025114</v>
      </c>
      <c r="AP502" s="136">
        <f>$AU502+$AB$7*SIN(AQ502)</f>
        <v>6.9266049340969253</v>
      </c>
      <c r="AQ502" s="136">
        <f>$AU502+$AB$7*SIN(AR502)</f>
        <v>6.9261123726246332</v>
      </c>
      <c r="AR502" s="136">
        <f>$AU502+$AB$7*SIN(AS502)</f>
        <v>6.9240624884769959</v>
      </c>
      <c r="AS502" s="136">
        <f>$AU502+$AB$7*SIN(AT502)</f>
        <v>6.9155648791411686</v>
      </c>
      <c r="AT502" s="136">
        <f>$AU502+$AB$7*SIN(AU502)</f>
        <v>6.8808826138767403</v>
      </c>
      <c r="AU502" s="136">
        <f>RADIANS($AB$9)+$AB$18*(F502-AB$15)</f>
        <v>6.7467427341502537</v>
      </c>
      <c r="AV502" s="136"/>
      <c r="AW502" s="24">
        <f t="shared" si="262"/>
        <v>59626</v>
      </c>
      <c r="AX502" s="136">
        <f t="shared" si="263"/>
        <v>-1.6391519509612325E-2</v>
      </c>
      <c r="AY502" s="136">
        <f t="shared" si="264"/>
        <v>-2.9418804827074305E-3</v>
      </c>
      <c r="AZ502" s="136">
        <f t="shared" si="274"/>
        <v>-2.9418804827074305E-3</v>
      </c>
      <c r="BA502" s="136"/>
      <c r="BB502" s="136">
        <f t="shared" si="265"/>
        <v>2.6868191183400148E-4</v>
      </c>
      <c r="BC502" s="24"/>
      <c r="BD502" s="203"/>
      <c r="BE502" s="24">
        <f t="shared" si="266"/>
        <v>3.0886317048070463E-4</v>
      </c>
      <c r="BF502" s="24">
        <f t="shared" si="267"/>
        <v>1.1973487031639349</v>
      </c>
      <c r="BG502" s="24">
        <f t="shared" si="268"/>
        <v>0.26014913547478297</v>
      </c>
      <c r="BH502" s="24">
        <f t="shared" si="269"/>
        <v>0.22595019220950685</v>
      </c>
      <c r="BI502" s="24">
        <f t="shared" si="270"/>
        <v>0.85286368725015516</v>
      </c>
      <c r="BJ502" s="24">
        <f t="shared" si="271"/>
        <v>0.4543094025823361</v>
      </c>
      <c r="BK502" s="136">
        <f t="shared" si="277"/>
        <v>6.9267559441302824</v>
      </c>
      <c r="BL502" s="136">
        <f t="shared" si="277"/>
        <v>6.92674145869249</v>
      </c>
      <c r="BM502" s="136">
        <f t="shared" si="277"/>
        <v>6.9266811015761123</v>
      </c>
      <c r="BN502" s="136">
        <f t="shared" si="277"/>
        <v>6.9264296383033308</v>
      </c>
      <c r="BO502" s="136">
        <f t="shared" si="277"/>
        <v>6.9253824871608174</v>
      </c>
      <c r="BP502" s="136">
        <f t="shared" si="277"/>
        <v>6.9210306852335339</v>
      </c>
      <c r="BQ502" s="136">
        <f t="shared" si="277"/>
        <v>6.9030927612910427</v>
      </c>
      <c r="BR502" s="136">
        <f t="shared" si="272"/>
        <v>8.876560481005205</v>
      </c>
      <c r="BS502" s="136"/>
      <c r="BT502" s="24"/>
      <c r="BU502" s="24"/>
      <c r="BV502" s="24"/>
      <c r="BW502" s="24"/>
      <c r="BX502" s="24"/>
      <c r="BY502" s="24"/>
      <c r="BZ502" s="24"/>
      <c r="CA502" s="24"/>
      <c r="CB502" s="24"/>
      <c r="CC502" s="24"/>
      <c r="CD502" s="24"/>
      <c r="CE502" s="24"/>
      <c r="CF502" s="24"/>
      <c r="CG502" s="24"/>
      <c r="CH502" s="24"/>
      <c r="CI502" s="24"/>
      <c r="CK502" s="24"/>
      <c r="CL502" s="24"/>
      <c r="CM502" s="24"/>
      <c r="CN502" s="24"/>
      <c r="CO502" s="24"/>
      <c r="CP502" s="24"/>
      <c r="CQ502" s="24"/>
      <c r="CR502" s="24"/>
      <c r="CS502" s="24"/>
      <c r="CT502" s="24"/>
      <c r="CU502" s="24"/>
      <c r="CV502" s="24"/>
      <c r="CW502" s="24"/>
      <c r="CX502" s="24"/>
      <c r="CY502" s="24"/>
      <c r="CZ502" s="24"/>
    </row>
    <row r="503" spans="1:104" s="129" customFormat="1" ht="12.95" customHeight="1" x14ac:dyDescent="0.2">
      <c r="A503" s="63" t="s">
        <v>667</v>
      </c>
      <c r="B503" s="64" t="s">
        <v>646</v>
      </c>
      <c r="C503" s="63">
        <v>54174.5026</v>
      </c>
      <c r="D503" s="63">
        <v>6.9999999999999999E-4</v>
      </c>
      <c r="E503" s="129">
        <f>(C503-C$7)/C$8</f>
        <v>59626.41992130474</v>
      </c>
      <c r="F503" s="129">
        <f>ROUND(2*E503,0)/2</f>
        <v>59626.5</v>
      </c>
      <c r="G503" s="130">
        <f>C503-(C$7+F503*C$8)</f>
        <v>-1.900634999765316E-2</v>
      </c>
      <c r="K503" s="129">
        <f>G503</f>
        <v>-1.900634999765316E-2</v>
      </c>
      <c r="O503" s="129">
        <f ca="1">+C$11+C$12*F503</f>
        <v>-2.15644718307305E-2</v>
      </c>
      <c r="P503" s="199">
        <f>+D$11+D$12*F503+D$13*F503^2</f>
        <v>-1.6700242165093034E-2</v>
      </c>
      <c r="Q503" s="201">
        <f>+C503-15018.5</f>
        <v>39156.0026</v>
      </c>
      <c r="S503" s="131">
        <v>1</v>
      </c>
      <c r="T503" s="129" t="s">
        <v>567</v>
      </c>
      <c r="U503" s="202">
        <f>+$C503-15018.5</f>
        <v>39156.0026</v>
      </c>
      <c r="Z503" s="24">
        <f>$F503</f>
        <v>59626.5</v>
      </c>
      <c r="AA503" s="136">
        <f>AB$3+AB$4*Z503+AB$5*Z503^2+AH503</f>
        <v>-1.6390611497454771E-2</v>
      </c>
      <c r="AB503" s="136">
        <f>+$G503-AH503</f>
        <v>-1.9315980665291423E-2</v>
      </c>
      <c r="AC503" s="136">
        <f>IF(S503&gt;0,G503-AA503,-9999)</f>
        <v>-2.615738500198389E-3</v>
      </c>
      <c r="AD503" s="136"/>
      <c r="AE503" s="136">
        <f>+(G503-AA503)^2*$S503</f>
        <v>6.8420879014201175E-6</v>
      </c>
      <c r="AF503" s="24"/>
      <c r="AG503" s="203"/>
      <c r="AH503" s="24">
        <f>$AB$6*($AB$11/AI503*AJ503+$AB$12)</f>
        <v>3.0963066763826127E-4</v>
      </c>
      <c r="AI503" s="24">
        <f>1+$AB$7*COS(AL503)</f>
        <v>1.1973262145245229</v>
      </c>
      <c r="AJ503" s="24">
        <f>SIN(AL503+RADIANS($AB$9))</f>
        <v>0.26024523225426999</v>
      </c>
      <c r="AK503" s="24">
        <f>$AB$7*SIN(AL503)</f>
        <v>0.22596983219319783</v>
      </c>
      <c r="AL503" s="24">
        <f>2*ATAN(AM503)</f>
        <v>0.8529632121137557</v>
      </c>
      <c r="AM503" s="24">
        <f>SQRT((1+$AB$7)/(1-$AB$7))*TAN(AN503/2)</f>
        <v>0.4543694371897129</v>
      </c>
      <c r="AN503" s="136">
        <f>$AU503+$AB$7*SIN(AO503)</f>
        <v>6.9268352372887758</v>
      </c>
      <c r="AO503" s="136">
        <f>$AU503+$AB$7*SIN(AP503)</f>
        <v>6.9268068646389604</v>
      </c>
      <c r="AP503" s="136">
        <f>$AU503+$AB$7*SIN(AQ503)</f>
        <v>6.926688639825838</v>
      </c>
      <c r="AQ503" s="136">
        <f>$AU503+$AB$7*SIN(AR503)</f>
        <v>6.9261961265602201</v>
      </c>
      <c r="AR503" s="136">
        <f>$AU503+$AB$7*SIN(AS503)</f>
        <v>6.9241463146394713</v>
      </c>
      <c r="AS503" s="136">
        <f>$AU503+$AB$7*SIN(AT503)</f>
        <v>6.9156484787489552</v>
      </c>
      <c r="AT503" s="136">
        <f>$AU503+$AB$7*SIN(AU503)</f>
        <v>6.8809632759419133</v>
      </c>
      <c r="AU503" s="136">
        <f>RADIANS($AB$9)+$AB$18*(F503-AB$15)</f>
        <v>6.7468063309146933</v>
      </c>
      <c r="AV503" s="136"/>
      <c r="AW503" s="24">
        <f t="shared" si="262"/>
        <v>59626.5</v>
      </c>
      <c r="AX503" s="136">
        <f t="shared" si="263"/>
        <v>-1.6390569146233762E-2</v>
      </c>
      <c r="AY503" s="136">
        <f t="shared" si="264"/>
        <v>-2.6157808514193984E-3</v>
      </c>
      <c r="AZ503" s="136">
        <f t="shared" si="274"/>
        <v>-2.6157808514193984E-3</v>
      </c>
      <c r="BA503" s="136"/>
      <c r="BB503" s="136">
        <f t="shared" si="265"/>
        <v>2.6865075693747017E-4</v>
      </c>
      <c r="BC503" s="24"/>
      <c r="BD503" s="203"/>
      <c r="BE503" s="24">
        <f t="shared" si="266"/>
        <v>3.0967301885927195E-4</v>
      </c>
      <c r="BF503" s="24">
        <f t="shared" si="267"/>
        <v>1.1973249735338063</v>
      </c>
      <c r="BG503" s="24">
        <f t="shared" si="268"/>
        <v>0.260250534845202</v>
      </c>
      <c r="BH503" s="24">
        <f t="shared" si="269"/>
        <v>0.22597091587167284</v>
      </c>
      <c r="BI503" s="24">
        <f t="shared" si="270"/>
        <v>0.85296870394303581</v>
      </c>
      <c r="BJ503" s="24">
        <f t="shared" si="271"/>
        <v>0.45437275000691713</v>
      </c>
      <c r="BK503" s="136">
        <f t="shared" si="277"/>
        <v>6.9268396127663099</v>
      </c>
      <c r="BL503" s="136">
        <f t="shared" si="277"/>
        <v>6.9268250975672707</v>
      </c>
      <c r="BM503" s="136">
        <f t="shared" si="277"/>
        <v>6.9267646126517119</v>
      </c>
      <c r="BN503" s="136">
        <f t="shared" si="277"/>
        <v>6.9265126012055802</v>
      </c>
      <c r="BO503" s="136">
        <f t="shared" si="277"/>
        <v>6.925463103065141</v>
      </c>
      <c r="BP503" s="136">
        <f t="shared" si="277"/>
        <v>6.9211013017622767</v>
      </c>
      <c r="BQ503" s="136">
        <f t="shared" si="277"/>
        <v>6.9031215099431904</v>
      </c>
      <c r="BR503" s="136">
        <f t="shared" si="272"/>
        <v>8.8766965814039356</v>
      </c>
      <c r="BS503" s="136"/>
      <c r="BT503" s="24"/>
      <c r="BU503" s="24"/>
      <c r="BV503" s="24"/>
      <c r="BW503" s="24"/>
      <c r="BX503" s="24"/>
      <c r="BY503" s="24"/>
      <c r="BZ503" s="24"/>
      <c r="CA503" s="24"/>
      <c r="CB503" s="24"/>
      <c r="CC503" s="24"/>
      <c r="CD503" s="24"/>
      <c r="CE503" s="24"/>
      <c r="CF503" s="24"/>
      <c r="CG503" s="24"/>
      <c r="CH503" s="24"/>
      <c r="CI503" s="24"/>
      <c r="CK503" s="24"/>
      <c r="CL503" s="24"/>
      <c r="CM503" s="24"/>
      <c r="CN503" s="24"/>
      <c r="CO503" s="24"/>
      <c r="CP503" s="24"/>
      <c r="CQ503" s="24"/>
      <c r="CR503" s="24"/>
      <c r="CS503" s="24"/>
      <c r="CT503" s="24"/>
      <c r="CU503" s="24"/>
      <c r="CV503" s="24"/>
      <c r="CW503" s="24"/>
      <c r="CX503" s="24"/>
      <c r="CY503" s="24"/>
      <c r="CZ503" s="24"/>
    </row>
    <row r="504" spans="1:104" s="129" customFormat="1" ht="12.95" customHeight="1" x14ac:dyDescent="0.2">
      <c r="A504" s="63" t="s">
        <v>667</v>
      </c>
      <c r="B504" s="89"/>
      <c r="C504" s="63">
        <v>54174.622600000002</v>
      </c>
      <c r="D504" s="63">
        <v>2.5999999999999999E-3</v>
      </c>
      <c r="E504" s="129">
        <f>(C504-C$7)/C$8</f>
        <v>59626.925512511509</v>
      </c>
      <c r="F504" s="129">
        <f>ROUND(2*E504,0)/2</f>
        <v>59627</v>
      </c>
      <c r="G504" s="130">
        <f>C504-(C$7+F504*C$8)</f>
        <v>-1.767929999914486E-2</v>
      </c>
      <c r="K504" s="129">
        <f>G504</f>
        <v>-1.767929999914486E-2</v>
      </c>
      <c r="O504" s="199">
        <f ca="1">+C$11+C$12*F504</f>
        <v>-2.1563511169984048E-2</v>
      </c>
      <c r="P504" s="199">
        <f>+D$11+D$12*F504+D$13*F504^2</f>
        <v>-1.6700101644093024E-2</v>
      </c>
      <c r="Q504" s="201">
        <f>+C504-15018.5</f>
        <v>39156.122600000002</v>
      </c>
      <c r="S504" s="131">
        <v>0.5</v>
      </c>
      <c r="T504" s="129" t="s">
        <v>567</v>
      </c>
      <c r="U504" s="202">
        <f>+$C504-15018.5</f>
        <v>39156.122600000002</v>
      </c>
      <c r="Z504" s="24">
        <f>$F504</f>
        <v>59627</v>
      </c>
      <c r="AA504" s="136">
        <f>AB$3+AB$4*Z504+AB$5*Z504^2+AH504</f>
        <v>-1.6389661032348013E-2</v>
      </c>
      <c r="AB504" s="136">
        <f>+$G504-AH504</f>
        <v>-1.7989740610889871E-2</v>
      </c>
      <c r="AC504" s="136">
        <f>IF(S504&gt;0,G504-AA504,-9999)</f>
        <v>-1.2896389667968466E-3</v>
      </c>
      <c r="AD504" s="136"/>
      <c r="AE504" s="136">
        <f>+(G504-AA504)^2*$S504</f>
        <v>8.3158433234041908E-7</v>
      </c>
      <c r="AF504" s="24"/>
      <c r="AG504" s="203"/>
      <c r="AH504" s="24">
        <f>$AB$6*($AB$11/AI504*AJ504+$AB$12)</f>
        <v>3.1044061174501206E-4</v>
      </c>
      <c r="AI504" s="24">
        <f>1+$AB$7*COS(AL504)</f>
        <v>1.1973024804122956</v>
      </c>
      <c r="AJ504" s="24">
        <f>SIN(AL504+RADIANS($AB$9))</f>
        <v>0.26034663924247553</v>
      </c>
      <c r="AK504" s="24">
        <f>$AB$7*SIN(AL504)</f>
        <v>0.2259905556061042</v>
      </c>
      <c r="AL504" s="24">
        <f>2*ATAN(AM504)</f>
        <v>0.85306823951370503</v>
      </c>
      <c r="AM504" s="24">
        <f>SQRT((1+$AB$7)/(1-$AB$7))*TAN(AN504/2)</f>
        <v>0.45443279393809483</v>
      </c>
      <c r="AN504" s="136">
        <f>$AU504+$AB$7*SIN(AO504)</f>
        <v>6.9269189160271409</v>
      </c>
      <c r="AO504" s="136">
        <f>$AU504+$AB$7*SIN(AP504)</f>
        <v>6.926890549717462</v>
      </c>
      <c r="AP504" s="136">
        <f>$AU504+$AB$7*SIN(AQ504)</f>
        <v>6.9267723439015381</v>
      </c>
      <c r="AQ504" s="136">
        <f>$AU504+$AB$7*SIN(AR504)</f>
        <v>6.9262798788655227</v>
      </c>
      <c r="AR504" s="136">
        <f>$AU504+$AB$7*SIN(AS504)</f>
        <v>6.9242301392641794</v>
      </c>
      <c r="AS504" s="136">
        <f>$AU504+$AB$7*SIN(AT504)</f>
        <v>6.9157320771236446</v>
      </c>
      <c r="AT504" s="136">
        <f>$AU504+$AB$7*SIN(AU504)</f>
        <v>6.8810439374644803</v>
      </c>
      <c r="AU504" s="136">
        <f>RADIANS($AB$9)+$AB$18*(F504-AB$15)</f>
        <v>6.746869927679132</v>
      </c>
      <c r="AV504" s="136"/>
      <c r="AW504" s="24">
        <f t="shared" si="262"/>
        <v>59627</v>
      </c>
      <c r="AX504" s="136">
        <f t="shared" si="263"/>
        <v>-1.6389618795010972E-2</v>
      </c>
      <c r="AY504" s="136">
        <f t="shared" si="264"/>
        <v>-1.2896812041338877E-3</v>
      </c>
      <c r="AZ504" s="136">
        <f t="shared" si="274"/>
        <v>-1.2896812041338877E-3</v>
      </c>
      <c r="BA504" s="136"/>
      <c r="BB504" s="136">
        <f t="shared" si="265"/>
        <v>1.3430980212288845E-4</v>
      </c>
      <c r="BC504" s="24"/>
      <c r="BD504" s="203"/>
      <c r="BE504" s="24">
        <f t="shared" si="266"/>
        <v>3.104828490820513E-4</v>
      </c>
      <c r="BF504" s="24">
        <f t="shared" si="267"/>
        <v>1.1973012426663696</v>
      </c>
      <c r="BG504" s="24">
        <f t="shared" si="268"/>
        <v>0.26035192733417933</v>
      </c>
      <c r="BH504" s="24">
        <f t="shared" si="269"/>
        <v>0.22599163622202112</v>
      </c>
      <c r="BI504" s="24">
        <f t="shared" si="270"/>
        <v>0.8530737164813752</v>
      </c>
      <c r="BJ504" s="24">
        <f t="shared" si="271"/>
        <v>0.45443609794804957</v>
      </c>
      <c r="BK504" s="136">
        <f t="shared" si="277"/>
        <v>6.9269232797505538</v>
      </c>
      <c r="BL504" s="136">
        <f t="shared" si="277"/>
        <v>6.9269087348069185</v>
      </c>
      <c r="BM504" s="136">
        <f t="shared" si="277"/>
        <v>6.9268481221451843</v>
      </c>
      <c r="BN504" s="136">
        <f t="shared" si="277"/>
        <v>6.926595562676666</v>
      </c>
      <c r="BO504" s="136">
        <f t="shared" si="277"/>
        <v>6.9255437178734658</v>
      </c>
      <c r="BP504" s="136">
        <f t="shared" si="277"/>
        <v>6.9211719174399784</v>
      </c>
      <c r="BQ504" s="136">
        <f t="shared" si="277"/>
        <v>6.9031502556998605</v>
      </c>
      <c r="BR504" s="136">
        <f t="shared" si="272"/>
        <v>8.8768326818026679</v>
      </c>
      <c r="BS504" s="136"/>
      <c r="BT504" s="24"/>
      <c r="BU504" s="24"/>
      <c r="BV504" s="24"/>
      <c r="BW504" s="24"/>
      <c r="BX504" s="24"/>
      <c r="BY504" s="24"/>
      <c r="BZ504" s="24"/>
      <c r="CA504" s="24"/>
      <c r="CB504" s="24"/>
      <c r="CC504" s="24"/>
      <c r="CD504" s="24"/>
      <c r="CE504" s="24"/>
      <c r="CF504" s="24"/>
      <c r="CG504" s="24"/>
      <c r="CH504" s="24"/>
      <c r="CI504" s="24"/>
      <c r="CK504" s="24"/>
      <c r="CL504" s="24"/>
      <c r="CM504" s="24"/>
      <c r="CN504" s="24"/>
      <c r="CO504" s="24"/>
      <c r="CP504" s="24"/>
      <c r="CQ504" s="24"/>
      <c r="CR504" s="24"/>
      <c r="CS504" s="24"/>
      <c r="CT504" s="24"/>
      <c r="CU504" s="24"/>
      <c r="CV504" s="24"/>
      <c r="CW504" s="24"/>
      <c r="CX504" s="24"/>
      <c r="CY504" s="24"/>
      <c r="CZ504" s="24"/>
    </row>
    <row r="505" spans="1:104" s="129" customFormat="1" ht="12.95" customHeight="1" x14ac:dyDescent="0.2">
      <c r="A505" s="204" t="s">
        <v>1694</v>
      </c>
      <c r="B505" s="205" t="str">
        <f>IF(INT(F505)=F505,"I","II")</f>
        <v>II</v>
      </c>
      <c r="C505" s="204">
        <v>54176.875399999997</v>
      </c>
      <c r="D505" s="204" t="s">
        <v>466</v>
      </c>
      <c r="E505" s="129">
        <f>(C505-C$7)/C$8</f>
        <v>59636.417144766354</v>
      </c>
      <c r="F505" s="129">
        <f>ROUND(2*E505,0)/2</f>
        <v>59636.5</v>
      </c>
      <c r="G505" s="130">
        <f>C505-(C$7+F505*C$8)</f>
        <v>-1.9665350002469495E-2</v>
      </c>
      <c r="K505" s="130">
        <f>G505</f>
        <v>-1.9665350002469495E-2</v>
      </c>
      <c r="P505" s="199">
        <f>+D$11+D$12*F505+D$13*F505^2</f>
        <v>-1.669743060509303E-2</v>
      </c>
      <c r="Q505" s="201">
        <f>+C505-15018.5</f>
        <v>39158.375399999997</v>
      </c>
      <c r="S505" s="131">
        <v>1</v>
      </c>
      <c r="T505" s="129" t="s">
        <v>567</v>
      </c>
      <c r="U505" s="202">
        <f>+$C505-15018.5</f>
        <v>39158.375399999997</v>
      </c>
      <c r="Z505" s="24">
        <f>$F505</f>
        <v>59636.5</v>
      </c>
      <c r="AA505" s="136">
        <f>AB$3+AB$4*Z505+AB$5*Z505^2+AH505</f>
        <v>-1.6371604526130921E-2</v>
      </c>
      <c r="AB505" s="136">
        <f>+$G505-AH505</f>
        <v>-1.9991176081431604E-2</v>
      </c>
      <c r="AC505" s="136">
        <f>IF(S505&gt;0,G505-AA505,-9999)</f>
        <v>-3.2937454763385735E-3</v>
      </c>
      <c r="AD505" s="136"/>
      <c r="AE505" s="136">
        <f>+(G505-AA505)^2*$S505</f>
        <v>1.0848759262900815E-5</v>
      </c>
      <c r="AF505" s="24"/>
      <c r="AG505" s="203"/>
      <c r="AH505" s="24">
        <f>$AB$6*($AB$11/AI505*AJ505+$AB$12)</f>
        <v>3.2582607896210951E-4</v>
      </c>
      <c r="AI505" s="24">
        <f>1+$AB$7*COS(AL505)</f>
        <v>1.196851298199691</v>
      </c>
      <c r="AJ505" s="24">
        <f>SIN(AL505+RADIANS($AB$9))</f>
        <v>0.2622720615032631</v>
      </c>
      <c r="AK505" s="24">
        <f>$AB$7*SIN(AL505)</f>
        <v>0.22638367078280255</v>
      </c>
      <c r="AL505" s="24">
        <f>2*ATAN(AM505)</f>
        <v>0.8550629688182626</v>
      </c>
      <c r="AM505" s="24">
        <f>SQRT((1+$AB$7)/(1-$AB$7))*TAN(AN505/2)</f>
        <v>0.45563666956912335</v>
      </c>
      <c r="AN505" s="136">
        <f>$AU505+$AB$7*SIN(AO505)</f>
        <v>6.9285084967929915</v>
      </c>
      <c r="AO505" s="136">
        <f>$AU505+$AB$7*SIN(AP505)</f>
        <v>6.9284802510825534</v>
      </c>
      <c r="AP505" s="136">
        <f>$AU505+$AB$7*SIN(AQ505)</f>
        <v>6.9283624071082608</v>
      </c>
      <c r="AQ505" s="136">
        <f>$AU505+$AB$7*SIN(AR505)</f>
        <v>6.9278708627791898</v>
      </c>
      <c r="AR505" s="136">
        <f>$AU505+$AB$7*SIN(AS505)</f>
        <v>6.9258225148028236</v>
      </c>
      <c r="AS505" s="136">
        <f>$AU505+$AB$7*SIN(AT505)</f>
        <v>6.917320211788466</v>
      </c>
      <c r="AT505" s="136">
        <f>$AU505+$AB$7*SIN(AU505)</f>
        <v>6.882576403206679</v>
      </c>
      <c r="AU505" s="136">
        <f>RADIANS($AB$9)+$AB$18*(F505-AB$15)</f>
        <v>6.7480782662034775</v>
      </c>
      <c r="AV505" s="136"/>
      <c r="AW505" s="24">
        <f t="shared" si="262"/>
        <v>59636.5</v>
      </c>
      <c r="AX505" s="136">
        <f t="shared" si="263"/>
        <v>-1.6371564439873133E-2</v>
      </c>
      <c r="AY505" s="136">
        <f t="shared" si="264"/>
        <v>-3.2937855625963623E-3</v>
      </c>
      <c r="AZ505" s="136">
        <f t="shared" si="274"/>
        <v>-3.2937855625963623E-3</v>
      </c>
      <c r="BA505" s="136"/>
      <c r="BB505" s="136">
        <f t="shared" si="265"/>
        <v>2.6802812220891846E-4</v>
      </c>
      <c r="BC505" s="24"/>
      <c r="BD505" s="203"/>
      <c r="BE505" s="24">
        <f t="shared" si="266"/>
        <v>3.2586616521989827E-4</v>
      </c>
      <c r="BF505" s="24">
        <f t="shared" si="267"/>
        <v>1.1968501218288348</v>
      </c>
      <c r="BG505" s="24">
        <f t="shared" si="268"/>
        <v>0.26227707594363664</v>
      </c>
      <c r="BH505" s="24">
        <f t="shared" si="269"/>
        <v>0.22638469368747721</v>
      </c>
      <c r="BI505" s="24">
        <f t="shared" si="270"/>
        <v>0.85506816516566009</v>
      </c>
      <c r="BJ505" s="24">
        <f t="shared" si="271"/>
        <v>0.45563980713980162</v>
      </c>
      <c r="BK505" s="136">
        <f t="shared" si="277"/>
        <v>6.9285126384954152</v>
      </c>
      <c r="BL505" s="136">
        <f t="shared" si="277"/>
        <v>6.9284975315647781</v>
      </c>
      <c r="BM505" s="136">
        <f t="shared" si="277"/>
        <v>6.9284345017948157</v>
      </c>
      <c r="BN505" s="136">
        <f t="shared" si="277"/>
        <v>6.9281715586008135</v>
      </c>
      <c r="BO505" s="136">
        <f t="shared" si="277"/>
        <v>6.9270751909846489</v>
      </c>
      <c r="BP505" s="136">
        <f t="shared" si="277"/>
        <v>6.9225134538786364</v>
      </c>
      <c r="BQ505" s="136">
        <f t="shared" si="277"/>
        <v>6.9036958757951119</v>
      </c>
      <c r="BR505" s="136">
        <f t="shared" si="272"/>
        <v>8.8794185893785524</v>
      </c>
      <c r="BS505" s="136"/>
      <c r="BT505" s="24"/>
      <c r="BU505" s="24"/>
      <c r="BV505" s="24"/>
      <c r="BW505" s="24"/>
      <c r="BX505" s="24"/>
      <c r="BY505" s="24"/>
      <c r="BZ505" s="24"/>
      <c r="CA505" s="24"/>
      <c r="CB505" s="24"/>
      <c r="CC505" s="24"/>
      <c r="CD505" s="24"/>
      <c r="CE505" s="24"/>
      <c r="CF505" s="24"/>
      <c r="CG505" s="24"/>
      <c r="CH505" s="24"/>
      <c r="CI505" s="24"/>
      <c r="CK505" s="24"/>
      <c r="CL505" s="24"/>
      <c r="CM505" s="24"/>
      <c r="CN505" s="24"/>
      <c r="CO505" s="24"/>
      <c r="CP505" s="24"/>
      <c r="CQ505" s="24"/>
      <c r="CR505" s="24"/>
      <c r="CS505" s="24"/>
      <c r="CT505" s="24"/>
      <c r="CU505" s="24"/>
      <c r="CV505" s="24"/>
      <c r="CW505" s="24"/>
      <c r="CX505" s="24"/>
      <c r="CY505" s="24"/>
      <c r="CZ505" s="24"/>
    </row>
    <row r="506" spans="1:104" s="129" customFormat="1" ht="12.95" customHeight="1" x14ac:dyDescent="0.2">
      <c r="A506" s="63" t="s">
        <v>665</v>
      </c>
      <c r="B506" s="89" t="s">
        <v>644</v>
      </c>
      <c r="C506" s="90">
        <v>54182.3341</v>
      </c>
      <c r="D506" s="90">
        <v>2.0000000000000001E-4</v>
      </c>
      <c r="E506" s="129">
        <f>(C506-C$7)/C$8</f>
        <v>59659.41606743577</v>
      </c>
      <c r="F506" s="129">
        <f>ROUND(2*E506,0)/2</f>
        <v>59659.5</v>
      </c>
      <c r="G506" s="130">
        <f>C506-(C$7+F506*C$8)</f>
        <v>-1.9921049999538809E-2</v>
      </c>
      <c r="K506" s="129">
        <f>G506</f>
        <v>-1.9921049999538809E-2</v>
      </c>
      <c r="O506" s="199">
        <f ca="1">+C$11+C$12*F506</f>
        <v>-2.150106822146447E-2</v>
      </c>
      <c r="P506" s="199">
        <f>+D$11+D$12*F506+D$13*F506^2</f>
        <v>-1.6690954909093031E-2</v>
      </c>
      <c r="Q506" s="201">
        <f>+C506-15018.5</f>
        <v>39163.8341</v>
      </c>
      <c r="S506" s="131">
        <v>1</v>
      </c>
      <c r="T506" s="129" t="s">
        <v>567</v>
      </c>
      <c r="U506" s="202">
        <f>+$C506-15018.5</f>
        <v>39163.8341</v>
      </c>
      <c r="Z506" s="24">
        <f>$F506</f>
        <v>59659.5</v>
      </c>
      <c r="AA506" s="136">
        <f>AB$3+AB$4*Z506+AB$5*Z506^2+AH506</f>
        <v>-1.6327907323211523E-2</v>
      </c>
      <c r="AB506" s="136">
        <f>+$G506-AH506</f>
        <v>-2.0284097585420317E-2</v>
      </c>
      <c r="AC506" s="136">
        <f>IF(S506&gt;0,G506-AA506,-9999)</f>
        <v>-3.5931426763272864E-3</v>
      </c>
      <c r="AD506" s="136"/>
      <c r="AE506" s="136">
        <f>+(G506-AA506)^2*$S506</f>
        <v>1.2910674292444414E-5</v>
      </c>
      <c r="AF506" s="24"/>
      <c r="AG506" s="203"/>
      <c r="AH506" s="24">
        <f>$AB$6*($AB$11/AI506*AJ506+$AB$12)</f>
        <v>3.630475858815094E-4</v>
      </c>
      <c r="AI506" s="24">
        <f>1+$AB$7*COS(AL506)</f>
        <v>1.1957571385574466</v>
      </c>
      <c r="AJ506" s="24">
        <f>SIN(AL506+RADIANS($AB$9))</f>
        <v>0.26692326889290313</v>
      </c>
      <c r="AK506" s="24">
        <f>$AB$7*SIN(AL506)</f>
        <v>0.227330470249372</v>
      </c>
      <c r="AL506" s="24">
        <f>2*ATAN(AM506)</f>
        <v>0.85988608285516144</v>
      </c>
      <c r="AM506" s="24">
        <f>SQRT((1+$AB$7)/(1-$AB$7))*TAN(AN506/2)</f>
        <v>0.45855208643259854</v>
      </c>
      <c r="AN506" s="136">
        <f>$AU506+$AB$7*SIN(AO506)</f>
        <v>6.9323544720384112</v>
      </c>
      <c r="AO506" s="136">
        <f>$AU506+$AB$7*SIN(AP506)</f>
        <v>6.9323265193425039</v>
      </c>
      <c r="AP506" s="136">
        <f>$AU506+$AB$7*SIN(AQ506)</f>
        <v>6.9322095583325876</v>
      </c>
      <c r="AQ506" s="136">
        <f>$AU506+$AB$7*SIN(AR506)</f>
        <v>6.9317202769747457</v>
      </c>
      <c r="AR506" s="136">
        <f>$AU506+$AB$7*SIN(AS506)</f>
        <v>6.9296754357903838</v>
      </c>
      <c r="AS506" s="136">
        <f>$AU506+$AB$7*SIN(AT506)</f>
        <v>6.9211633205106171</v>
      </c>
      <c r="AT506" s="136">
        <f>$AU506+$AB$7*SIN(AU506)</f>
        <v>6.8862857692405681</v>
      </c>
      <c r="AU506" s="136">
        <f>RADIANS($AB$9)+$AB$18*(F506-AB$15)</f>
        <v>6.7510037173676807</v>
      </c>
      <c r="AV506" s="136"/>
      <c r="AW506" s="24">
        <f t="shared" si="262"/>
        <v>59659.5</v>
      </c>
      <c r="AX506" s="136">
        <f t="shared" si="263"/>
        <v>-1.6327872345176946E-2</v>
      </c>
      <c r="AY506" s="136">
        <f t="shared" si="264"/>
        <v>-3.5931776543618628E-3</v>
      </c>
      <c r="AZ506" s="136">
        <f t="shared" si="274"/>
        <v>-3.5931776543618628E-3</v>
      </c>
      <c r="BA506" s="136"/>
      <c r="BB506" s="136">
        <f t="shared" si="265"/>
        <v>2.6659941532039414E-4</v>
      </c>
      <c r="BC506" s="24"/>
      <c r="BD506" s="203"/>
      <c r="BE506" s="24">
        <f t="shared" si="266"/>
        <v>3.6308256391608563E-4</v>
      </c>
      <c r="BF506" s="24">
        <f t="shared" si="267"/>
        <v>1.1957561086010946</v>
      </c>
      <c r="BG506" s="24">
        <f t="shared" si="268"/>
        <v>0.26692763515622836</v>
      </c>
      <c r="BH506" s="24">
        <f t="shared" si="269"/>
        <v>0.22733135715372929</v>
      </c>
      <c r="BI506" s="24">
        <f t="shared" si="270"/>
        <v>0.85989061350317264</v>
      </c>
      <c r="BJ506" s="24">
        <f t="shared" si="271"/>
        <v>0.45855482808916692</v>
      </c>
      <c r="BK506" s="136">
        <f t="shared" si="277"/>
        <v>6.9323580864551415</v>
      </c>
      <c r="BL506" s="136">
        <f t="shared" si="277"/>
        <v>6.9323416437161285</v>
      </c>
      <c r="BM506" s="136">
        <f t="shared" si="277"/>
        <v>6.9322728411728614</v>
      </c>
      <c r="BN506" s="136">
        <f t="shared" si="277"/>
        <v>6.9319849846571469</v>
      </c>
      <c r="BO506" s="136">
        <f t="shared" si="277"/>
        <v>6.9307813292322917</v>
      </c>
      <c r="BP506" s="136">
        <f t="shared" si="277"/>
        <v>6.9257601203684267</v>
      </c>
      <c r="BQ506" s="136">
        <f t="shared" si="277"/>
        <v>6.905012550054149</v>
      </c>
      <c r="BR506" s="136">
        <f t="shared" si="272"/>
        <v>8.8856792077201678</v>
      </c>
      <c r="BS506" s="136"/>
      <c r="BT506" s="24"/>
      <c r="BU506" s="24"/>
      <c r="BV506" s="24"/>
      <c r="BW506" s="24"/>
      <c r="BX506" s="24"/>
      <c r="BY506" s="24"/>
      <c r="BZ506" s="24"/>
      <c r="CA506" s="24"/>
      <c r="CB506" s="24"/>
      <c r="CC506" s="24"/>
      <c r="CD506" s="24"/>
      <c r="CE506" s="24"/>
      <c r="CF506" s="24"/>
      <c r="CG506" s="24"/>
      <c r="CH506" s="24"/>
      <c r="CI506" s="24"/>
      <c r="CK506" s="24"/>
      <c r="CL506" s="24"/>
      <c r="CM506" s="24"/>
      <c r="CN506" s="24"/>
      <c r="CO506" s="24"/>
      <c r="CP506" s="24"/>
      <c r="CQ506" s="24"/>
      <c r="CR506" s="24"/>
      <c r="CS506" s="24"/>
      <c r="CT506" s="24"/>
      <c r="CU506" s="24"/>
      <c r="CV506" s="24"/>
      <c r="CW506" s="24"/>
      <c r="CX506" s="24"/>
      <c r="CY506" s="24"/>
      <c r="CZ506" s="24"/>
    </row>
    <row r="507" spans="1:104" s="129" customFormat="1" ht="12.95" customHeight="1" x14ac:dyDescent="0.2">
      <c r="A507" s="63" t="s">
        <v>667</v>
      </c>
      <c r="B507" s="64" t="s">
        <v>646</v>
      </c>
      <c r="C507" s="63">
        <v>54186.37</v>
      </c>
      <c r="D507" s="63">
        <v>4.0000000000000002E-4</v>
      </c>
      <c r="E507" s="129">
        <f>(C507-C$7)/C$8</f>
        <v>59676.420363697056</v>
      </c>
      <c r="F507" s="129">
        <f>ROUND(2*E507,0)/2</f>
        <v>59676.5</v>
      </c>
      <c r="G507" s="130">
        <f>C507-(C$7+F507*C$8)</f>
        <v>-1.8901349998486694E-2</v>
      </c>
      <c r="K507" s="129">
        <f>G507</f>
        <v>-1.8901349998486694E-2</v>
      </c>
      <c r="O507" s="129">
        <f ca="1">+C$11+C$12*F507</f>
        <v>-2.146840575608501E-2</v>
      </c>
      <c r="P507" s="199">
        <f>+D$11+D$12*F507+D$13*F507^2</f>
        <v>-1.6686160365093024E-2</v>
      </c>
      <c r="Q507" s="201">
        <f>+C507-15018.5</f>
        <v>39167.870000000003</v>
      </c>
      <c r="S507" s="131">
        <v>1</v>
      </c>
      <c r="T507" s="129" t="s">
        <v>567</v>
      </c>
      <c r="U507" s="202">
        <f>+$C507-15018.5</f>
        <v>39167.870000000003</v>
      </c>
      <c r="Z507" s="24">
        <f>$F507</f>
        <v>59676.5</v>
      </c>
      <c r="AA507" s="136">
        <f>AB$3+AB$4*Z507+AB$5*Z507^2+AH507</f>
        <v>-1.629562654882296E-2</v>
      </c>
      <c r="AB507" s="136">
        <f>+$G507-AH507</f>
        <v>-1.9291883814756758E-2</v>
      </c>
      <c r="AC507" s="136">
        <f>IF(S507&gt;0,G507-AA507,-9999)</f>
        <v>-2.6057234496637341E-3</v>
      </c>
      <c r="AD507" s="136"/>
      <c r="AE507" s="136">
        <f>+(G507-AA507)^2*$S507</f>
        <v>6.7897946961274708E-6</v>
      </c>
      <c r="AF507" s="24"/>
      <c r="AG507" s="203"/>
      <c r="AH507" s="24">
        <f>$AB$6*($AB$11/AI507*AJ507+$AB$12)</f>
        <v>3.9053381627006308E-4</v>
      </c>
      <c r="AI507" s="24">
        <f>1+$AB$7*COS(AL507)</f>
        <v>1.1949467773983515</v>
      </c>
      <c r="AJ507" s="24">
        <f>SIN(AL507+RADIANS($AB$9))</f>
        <v>0.27035167053657622</v>
      </c>
      <c r="AK507" s="24">
        <f>$AB$7*SIN(AL507)</f>
        <v>0.22802577481942155</v>
      </c>
      <c r="AL507" s="24">
        <f>2*ATAN(AM507)</f>
        <v>0.86344531944140868</v>
      </c>
      <c r="AM507" s="24">
        <f>SQRT((1+$AB$7)/(1-$AB$7))*TAN(AN507/2)</f>
        <v>0.46070766642429906</v>
      </c>
      <c r="AN507" s="136">
        <f>$AU507+$AB$7*SIN(AO507)</f>
        <v>6.935194886385279</v>
      </c>
      <c r="AO507" s="136">
        <f>$AU507+$AB$7*SIN(AP507)</f>
        <v>6.9351671511577333</v>
      </c>
      <c r="AP507" s="136">
        <f>$AU507+$AB$7*SIN(AQ507)</f>
        <v>6.9350508489190021</v>
      </c>
      <c r="AQ507" s="136">
        <f>$AU507+$AB$7*SIN(AR507)</f>
        <v>6.9345632706216493</v>
      </c>
      <c r="AR507" s="136">
        <f>$AU507+$AB$7*SIN(AS507)</f>
        <v>6.932521145832772</v>
      </c>
      <c r="AS507" s="136">
        <f>$AU507+$AB$7*SIN(AT507)</f>
        <v>6.924002191621212</v>
      </c>
      <c r="AT507" s="136">
        <f>$AU507+$AB$7*SIN(AU507)</f>
        <v>6.8890267308145274</v>
      </c>
      <c r="AU507" s="136">
        <f>RADIANS($AB$9)+$AB$18*(F507-AB$15)</f>
        <v>6.7531660073586144</v>
      </c>
      <c r="AV507" s="136"/>
      <c r="AW507" s="24">
        <f t="shared" si="262"/>
        <v>59676.5</v>
      </c>
      <c r="AX507" s="136">
        <f t="shared" si="263"/>
        <v>-1.6295595256338016E-2</v>
      </c>
      <c r="AY507" s="136">
        <f t="shared" si="264"/>
        <v>-2.6057547421486776E-3</v>
      </c>
      <c r="AZ507" s="136">
        <f t="shared" si="274"/>
        <v>-2.6057547421486776E-3</v>
      </c>
      <c r="BA507" s="136"/>
      <c r="BB507" s="136">
        <f t="shared" si="265"/>
        <v>2.6554642475838604E-4</v>
      </c>
      <c r="BC507" s="24"/>
      <c r="BD507" s="203"/>
      <c r="BE507" s="24">
        <f t="shared" si="266"/>
        <v>3.9056510875500744E-4</v>
      </c>
      <c r="BF507" s="24">
        <f t="shared" si="267"/>
        <v>1.1949458536720816</v>
      </c>
      <c r="BG507" s="24">
        <f t="shared" si="268"/>
        <v>0.27035557064906529</v>
      </c>
      <c r="BH507" s="24">
        <f t="shared" si="269"/>
        <v>0.22802656454032585</v>
      </c>
      <c r="BI507" s="24">
        <f t="shared" si="270"/>
        <v>0.86344937040745084</v>
      </c>
      <c r="BJ507" s="24">
        <f t="shared" si="271"/>
        <v>0.46071012182153004</v>
      </c>
      <c r="BK507" s="136">
        <f t="shared" si="277"/>
        <v>6.9351981203174322</v>
      </c>
      <c r="BL507" s="136">
        <f t="shared" si="277"/>
        <v>6.9351807126902658</v>
      </c>
      <c r="BM507" s="136">
        <f t="shared" si="277"/>
        <v>6.9351077152568559</v>
      </c>
      <c r="BN507" s="136">
        <f t="shared" si="277"/>
        <v>6.9348016508763459</v>
      </c>
      <c r="BO507" s="136">
        <f t="shared" si="277"/>
        <v>6.9335191577797151</v>
      </c>
      <c r="BP507" s="136">
        <f t="shared" si="277"/>
        <v>6.9281586894384573</v>
      </c>
      <c r="BQ507" s="136">
        <f t="shared" si="277"/>
        <v>6.9059818608047987</v>
      </c>
      <c r="BR507" s="136">
        <f t="shared" si="272"/>
        <v>8.8903066212770145</v>
      </c>
      <c r="BS507" s="136"/>
      <c r="BT507" s="24"/>
      <c r="BU507" s="24"/>
      <c r="BV507" s="24"/>
      <c r="BW507" s="24"/>
      <c r="BX507" s="24"/>
      <c r="BY507" s="24"/>
      <c r="BZ507" s="24"/>
      <c r="CA507" s="24"/>
      <c r="CB507" s="24"/>
      <c r="CC507" s="24"/>
      <c r="CD507" s="24"/>
      <c r="CE507" s="24"/>
      <c r="CF507" s="24"/>
      <c r="CG507" s="24"/>
      <c r="CH507" s="24"/>
      <c r="CI507" s="24"/>
      <c r="CK507" s="24"/>
      <c r="CL507" s="24"/>
      <c r="CM507" s="24"/>
      <c r="CN507" s="24"/>
      <c r="CO507" s="24"/>
      <c r="CP507" s="24"/>
      <c r="CQ507" s="24"/>
      <c r="CR507" s="24"/>
      <c r="CS507" s="24"/>
      <c r="CT507" s="24"/>
      <c r="CU507" s="24"/>
      <c r="CV507" s="24"/>
      <c r="CW507" s="24"/>
      <c r="CX507" s="24"/>
      <c r="CY507" s="24"/>
      <c r="CZ507" s="24"/>
    </row>
    <row r="508" spans="1:104" s="129" customFormat="1" ht="12.95" customHeight="1" x14ac:dyDescent="0.2">
      <c r="A508" s="63" t="s">
        <v>673</v>
      </c>
      <c r="B508" s="64" t="s">
        <v>644</v>
      </c>
      <c r="C508" s="63">
        <v>54187.437299999998</v>
      </c>
      <c r="D508" s="63">
        <v>4.0000000000000002E-4</v>
      </c>
      <c r="E508" s="129">
        <f>(C508-C$7)/C$8</f>
        <v>59680.917176155141</v>
      </c>
      <c r="F508" s="129">
        <f>ROUND(2*E508,0)/2</f>
        <v>59681</v>
      </c>
      <c r="G508" s="130">
        <f>C508-(C$7+F508*C$8)</f>
        <v>-1.9657899996673223E-2</v>
      </c>
      <c r="K508" s="129">
        <f>G508</f>
        <v>-1.9657899996673223E-2</v>
      </c>
      <c r="O508" s="199">
        <f ca="1">+C$11+C$12*F508</f>
        <v>-2.1459759809366916E-2</v>
      </c>
      <c r="P508" s="199">
        <f>+D$11+D$12*F508+D$13*F508^2</f>
        <v>-1.6684890060093036E-2</v>
      </c>
      <c r="Q508" s="201">
        <f>+C508-15018.5</f>
        <v>39168.937299999998</v>
      </c>
      <c r="S508" s="131">
        <v>1</v>
      </c>
      <c r="T508" s="129" t="s">
        <v>567</v>
      </c>
      <c r="U508" s="202">
        <f>+$C508-15018.5</f>
        <v>39168.937299999998</v>
      </c>
      <c r="Z508" s="24">
        <f>$F508</f>
        <v>59681</v>
      </c>
      <c r="AA508" s="136">
        <f>AB$3+AB$4*Z508+AB$5*Z508^2+AH508</f>
        <v>-1.6287084115402521E-2</v>
      </c>
      <c r="AB508" s="136">
        <f>+$G508-AH508</f>
        <v>-2.0055705941363737E-2</v>
      </c>
      <c r="AC508" s="136">
        <f>IF(S508&gt;0,G508-AA508,-9999)</f>
        <v>-3.3708158812707015E-3</v>
      </c>
      <c r="AD508" s="136"/>
      <c r="AE508" s="136">
        <f>+(G508-AA508)^2*$S508</f>
        <v>1.1362399705426776E-5</v>
      </c>
      <c r="AF508" s="24"/>
      <c r="AG508" s="203"/>
      <c r="AH508" s="24">
        <f>$AB$6*($AB$11/AI508*AJ508+$AB$12)</f>
        <v>3.9780594469051526E-4</v>
      </c>
      <c r="AI508" s="24">
        <f>1+$AB$7*COS(AL508)</f>
        <v>1.1947320406190542</v>
      </c>
      <c r="AJ508" s="24">
        <f>SIN(AL508+RADIANS($AB$9))</f>
        <v>0.27125783942441861</v>
      </c>
      <c r="AK508" s="24">
        <f>$AB$7*SIN(AL508)</f>
        <v>0.2282091855213961</v>
      </c>
      <c r="AL508" s="24">
        <f>2*ATAN(AM508)</f>
        <v>0.86438666231123129</v>
      </c>
      <c r="AM508" s="24">
        <f>SQRT((1+$AB$7)/(1-$AB$7))*TAN(AN508/2)</f>
        <v>0.46127836239561071</v>
      </c>
      <c r="AN508" s="136">
        <f>$AU508+$AB$7*SIN(AO508)</f>
        <v>6.9359464383096059</v>
      </c>
      <c r="AO508" s="136">
        <f>$AU508+$AB$7*SIN(AP508)</f>
        <v>6.9359187607676551</v>
      </c>
      <c r="AP508" s="136">
        <f>$AU508+$AB$7*SIN(AQ508)</f>
        <v>6.9358026337639664</v>
      </c>
      <c r="AQ508" s="136">
        <f>$AU508+$AB$7*SIN(AR508)</f>
        <v>6.9353155105547515</v>
      </c>
      <c r="AR508" s="136">
        <f>$AU508+$AB$7*SIN(AS508)</f>
        <v>6.9332741224169965</v>
      </c>
      <c r="AS508" s="136">
        <f>$AU508+$AB$7*SIN(AT508)</f>
        <v>6.9247534166944469</v>
      </c>
      <c r="AT508" s="136">
        <f>$AU508+$AB$7*SIN(AU508)</f>
        <v>6.8897521732500948</v>
      </c>
      <c r="AU508" s="136">
        <f>RADIANS($AB$9)+$AB$18*(F508-AB$15)</f>
        <v>6.7537383782385678</v>
      </c>
      <c r="AV508" s="136"/>
      <c r="AW508" s="24">
        <f t="shared" si="262"/>
        <v>59681</v>
      </c>
      <c r="AX508" s="136">
        <f t="shared" si="263"/>
        <v>-1.6287053785758943E-2</v>
      </c>
      <c r="AY508" s="136">
        <f t="shared" si="264"/>
        <v>-3.3708462109142794E-3</v>
      </c>
      <c r="AZ508" s="136">
        <f t="shared" si="274"/>
        <v>-3.3708462109142794E-3</v>
      </c>
      <c r="BA508" s="136"/>
      <c r="BB508" s="136">
        <f t="shared" si="265"/>
        <v>2.6526812102020474E-4</v>
      </c>
      <c r="BC508" s="24"/>
      <c r="BD508" s="203"/>
      <c r="BE508" s="24">
        <f t="shared" si="266"/>
        <v>3.9783627433409379E-4</v>
      </c>
      <c r="BF508" s="24">
        <f t="shared" si="267"/>
        <v>1.1947311447285054</v>
      </c>
      <c r="BG508" s="24">
        <f t="shared" si="268"/>
        <v>0.27126161796974585</v>
      </c>
      <c r="BH508" s="24">
        <f t="shared" si="269"/>
        <v>0.22820994998624811</v>
      </c>
      <c r="BI508" s="24">
        <f t="shared" si="270"/>
        <v>0.86439058804737656</v>
      </c>
      <c r="BJ508" s="24">
        <f t="shared" si="271"/>
        <v>0.46128074292044685</v>
      </c>
      <c r="BK508" s="136">
        <f t="shared" si="277"/>
        <v>6.9359495728325617</v>
      </c>
      <c r="BL508" s="136">
        <f t="shared" si="277"/>
        <v>6.9359319129741381</v>
      </c>
      <c r="BM508" s="136">
        <f t="shared" si="277"/>
        <v>6.9358578153532937</v>
      </c>
      <c r="BN508" s="136">
        <f t="shared" si="277"/>
        <v>6.9355469606665476</v>
      </c>
      <c r="BO508" s="136">
        <f t="shared" si="277"/>
        <v>6.9342436649266741</v>
      </c>
      <c r="BP508" s="136">
        <f t="shared" si="277"/>
        <v>6.9287934435687273</v>
      </c>
      <c r="BQ508" s="136">
        <f t="shared" si="277"/>
        <v>6.906237894281567</v>
      </c>
      <c r="BR508" s="136">
        <f t="shared" si="272"/>
        <v>8.8915315248655915</v>
      </c>
      <c r="BS508" s="136"/>
      <c r="BT508" s="24"/>
      <c r="BU508" s="24"/>
      <c r="BV508" s="24"/>
      <c r="BW508" s="24"/>
      <c r="BX508" s="24"/>
      <c r="BY508" s="24"/>
      <c r="BZ508" s="24"/>
      <c r="CA508" s="24"/>
      <c r="CB508" s="24"/>
      <c r="CC508" s="24"/>
      <c r="CD508" s="24"/>
      <c r="CE508" s="24"/>
      <c r="CF508" s="24"/>
      <c r="CG508" s="24"/>
      <c r="CH508" s="24"/>
      <c r="CI508" s="24"/>
      <c r="CK508" s="24"/>
      <c r="CL508" s="24"/>
      <c r="CM508" s="24"/>
      <c r="CN508" s="24"/>
      <c r="CO508" s="24"/>
      <c r="CP508" s="24"/>
      <c r="CQ508" s="24"/>
      <c r="CR508" s="24"/>
      <c r="CS508" s="24"/>
      <c r="CT508" s="24"/>
      <c r="CU508" s="24"/>
      <c r="CV508" s="24"/>
      <c r="CW508" s="24"/>
      <c r="CX508" s="24"/>
      <c r="CY508" s="24"/>
      <c r="CZ508" s="24"/>
    </row>
    <row r="509" spans="1:104" s="129" customFormat="1" ht="12.95" customHeight="1" x14ac:dyDescent="0.2">
      <c r="A509" s="63" t="s">
        <v>673</v>
      </c>
      <c r="B509" s="64" t="s">
        <v>646</v>
      </c>
      <c r="C509" s="63">
        <v>54187.5576</v>
      </c>
      <c r="D509" s="63">
        <v>6.9999999999999999E-4</v>
      </c>
      <c r="E509" s="129">
        <f>(C509-C$7)/C$8</f>
        <v>59681.424031339928</v>
      </c>
      <c r="F509" s="129">
        <f>ROUND(2*E509,0)/2</f>
        <v>59681.5</v>
      </c>
      <c r="G509" s="130">
        <f>C509-(C$7+F509*C$8)</f>
        <v>-1.8030849998467602E-2</v>
      </c>
      <c r="K509" s="129">
        <f>G509</f>
        <v>-1.8030849998467602E-2</v>
      </c>
      <c r="O509" s="129">
        <f ca="1">+C$11+C$12*F509</f>
        <v>-2.145879914862045E-2</v>
      </c>
      <c r="P509" s="199">
        <f>+D$11+D$12*F509+D$13*F509^2</f>
        <v>-1.6684748885093033E-2</v>
      </c>
      <c r="Q509" s="201">
        <f>+C509-15018.5</f>
        <v>39169.0576</v>
      </c>
      <c r="S509" s="131">
        <v>1</v>
      </c>
      <c r="T509" s="129" t="s">
        <v>567</v>
      </c>
      <c r="U509" s="202">
        <f>+$C509-15018.5</f>
        <v>39169.0576</v>
      </c>
      <c r="Z509" s="24">
        <f>$F509</f>
        <v>59681.5</v>
      </c>
      <c r="AA509" s="136">
        <f>AB$3+AB$4*Z509+AB$5*Z509^2+AH509</f>
        <v>-1.6286135020610822E-2</v>
      </c>
      <c r="AB509" s="136">
        <f>+$G509-AH509</f>
        <v>-1.8429463862949812E-2</v>
      </c>
      <c r="AC509" s="136">
        <f>IF(S509&gt;0,G509-AA509,-9999)</f>
        <v>-1.7447149778567796E-3</v>
      </c>
      <c r="AD509" s="136"/>
      <c r="AE509" s="136">
        <f>+(G509-AA509)^2*$S509</f>
        <v>3.0440303539577828E-6</v>
      </c>
      <c r="AF509" s="24"/>
      <c r="AG509" s="203"/>
      <c r="AH509" s="24">
        <f>$AB$6*($AB$11/AI509*AJ509+$AB$12)</f>
        <v>3.98613864482211E-4</v>
      </c>
      <c r="AI509" s="24">
        <f>1+$AB$7*COS(AL509)</f>
        <v>1.1947081750888826</v>
      </c>
      <c r="AJ509" s="24">
        <f>SIN(AL509+RADIANS($AB$9))</f>
        <v>0.2713584899297955</v>
      </c>
      <c r="AK509" s="24">
        <f>$AB$7*SIN(AL509)</f>
        <v>0.22822954794144654</v>
      </c>
      <c r="AL509" s="24">
        <f>2*ATAN(AM509)</f>
        <v>0.86449123507598724</v>
      </c>
      <c r="AM509" s="24">
        <f>SQRT((1+$AB$7)/(1-$AB$7))*TAN(AN509/2)</f>
        <v>0.46134177568511231</v>
      </c>
      <c r="AN509" s="136">
        <f>$AU509+$AB$7*SIN(AO509)</f>
        <v>6.9360299357405388</v>
      </c>
      <c r="AO509" s="136">
        <f>$AU509+$AB$7*SIN(AP509)</f>
        <v>6.936002264611127</v>
      </c>
      <c r="AP509" s="136">
        <f>$AU509+$AB$7*SIN(AQ509)</f>
        <v>6.9358861570998229</v>
      </c>
      <c r="AQ509" s="136">
        <f>$AU509+$AB$7*SIN(AR509)</f>
        <v>6.93539908456584</v>
      </c>
      <c r="AR509" s="136">
        <f>$AU509+$AB$7*SIN(AS509)</f>
        <v>6.9333577787318772</v>
      </c>
      <c r="AS509" s="136">
        <f>$AU509+$AB$7*SIN(AT509)</f>
        <v>6.9248368799155182</v>
      </c>
      <c r="AT509" s="136">
        <f>$AU509+$AB$7*SIN(AU509)</f>
        <v>6.8898327752155017</v>
      </c>
      <c r="AU509" s="136">
        <f>RADIANS($AB$9)+$AB$18*(F509-AB$15)</f>
        <v>6.7538019750030065</v>
      </c>
      <c r="AV509" s="136"/>
      <c r="AW509" s="24">
        <f t="shared" si="262"/>
        <v>59681.5</v>
      </c>
      <c r="AX509" s="136">
        <f t="shared" si="263"/>
        <v>-1.6286104797621229E-2</v>
      </c>
      <c r="AY509" s="136">
        <f t="shared" si="264"/>
        <v>-1.7447452008463732E-3</v>
      </c>
      <c r="AZ509" s="136">
        <f t="shared" si="274"/>
        <v>-1.7447452008463732E-3</v>
      </c>
      <c r="BA509" s="136"/>
      <c r="BB509" s="136">
        <f t="shared" si="265"/>
        <v>2.652372094791012E-4</v>
      </c>
      <c r="BC509" s="24"/>
      <c r="BD509" s="203"/>
      <c r="BE509" s="24">
        <f t="shared" si="266"/>
        <v>3.986440874718056E-4</v>
      </c>
      <c r="BF509" s="24">
        <f t="shared" si="267"/>
        <v>1.1947072822838416</v>
      </c>
      <c r="BG509" s="24">
        <f t="shared" si="268"/>
        <v>0.27136225501464462</v>
      </c>
      <c r="BH509" s="24">
        <f t="shared" si="269"/>
        <v>0.22823030961211183</v>
      </c>
      <c r="BI509" s="24">
        <f t="shared" si="270"/>
        <v>0.86449514694261131</v>
      </c>
      <c r="BJ509" s="24">
        <f t="shared" si="271"/>
        <v>0.46134414791404504</v>
      </c>
      <c r="BK509" s="136">
        <f t="shared" si="277"/>
        <v>6.9360330592516988</v>
      </c>
      <c r="BL509" s="136">
        <f t="shared" si="277"/>
        <v>6.9360153714495807</v>
      </c>
      <c r="BM509" s="136">
        <f t="shared" si="277"/>
        <v>6.9359411518497378</v>
      </c>
      <c r="BN509" s="136">
        <f t="shared" si="277"/>
        <v>6.9356297656678452</v>
      </c>
      <c r="BO509" s="136">
        <f t="shared" si="277"/>
        <v>6.9343241602378276</v>
      </c>
      <c r="BP509" s="136">
        <f t="shared" si="277"/>
        <v>6.9288639676540633</v>
      </c>
      <c r="BQ509" s="136">
        <f t="shared" si="277"/>
        <v>6.9062663283129835</v>
      </c>
      <c r="BR509" s="136">
        <f t="shared" si="272"/>
        <v>8.8916676252643221</v>
      </c>
      <c r="BS509" s="136"/>
      <c r="BT509" s="24"/>
      <c r="BU509" s="24"/>
      <c r="BV509" s="24"/>
      <c r="BW509" s="24"/>
      <c r="BX509" s="24"/>
      <c r="BY509" s="24"/>
      <c r="BZ509" s="24"/>
      <c r="CA509" s="24"/>
      <c r="CB509" s="24"/>
      <c r="CC509" s="24"/>
      <c r="CD509" s="24"/>
      <c r="CE509" s="24"/>
      <c r="CF509" s="24"/>
      <c r="CG509" s="24"/>
      <c r="CH509" s="24"/>
      <c r="CI509" s="24"/>
      <c r="CK509" s="24"/>
      <c r="CL509" s="24"/>
      <c r="CM509" s="24"/>
      <c r="CN509" s="24"/>
      <c r="CO509" s="24"/>
      <c r="CP509" s="24"/>
      <c r="CQ509" s="24"/>
      <c r="CR509" s="24"/>
      <c r="CS509" s="24"/>
      <c r="CT509" s="24"/>
      <c r="CU509" s="24"/>
      <c r="CV509" s="24"/>
      <c r="CW509" s="24"/>
      <c r="CX509" s="24"/>
      <c r="CY509" s="24"/>
      <c r="CZ509" s="24"/>
    </row>
    <row r="510" spans="1:104" s="129" customFormat="1" ht="12.95" customHeight="1" x14ac:dyDescent="0.2">
      <c r="A510" s="63" t="s">
        <v>673</v>
      </c>
      <c r="B510" s="64" t="s">
        <v>644</v>
      </c>
      <c r="C510" s="63">
        <v>54189.3367</v>
      </c>
      <c r="D510" s="63">
        <v>5.0000000000000001E-4</v>
      </c>
      <c r="E510" s="129">
        <f>(C510-C$7)/C$8</f>
        <v>59688.919842306117</v>
      </c>
      <c r="F510" s="129">
        <f>ROUND(2*E510,0)/2</f>
        <v>59689</v>
      </c>
      <c r="G510" s="130">
        <f>C510-(C$7+F510*C$8)</f>
        <v>-1.9025099994905759E-2</v>
      </c>
      <c r="K510" s="129">
        <f>G510</f>
        <v>-1.9025099994905759E-2</v>
      </c>
      <c r="O510" s="199">
        <f ca="1">+C$11+C$12*F510</f>
        <v>-2.1444389237423631E-2</v>
      </c>
      <c r="P510" s="199">
        <f>+D$11+D$12*F510+D$13*F510^2</f>
        <v>-1.6682630540093037E-2</v>
      </c>
      <c r="Q510" s="201">
        <f>+C510-15018.5</f>
        <v>39170.8367</v>
      </c>
      <c r="S510" s="131">
        <v>1</v>
      </c>
      <c r="T510" s="129" t="s">
        <v>567</v>
      </c>
      <c r="U510" s="202">
        <f>+$C510-15018.5</f>
        <v>39170.8367</v>
      </c>
      <c r="Z510" s="24">
        <f>$F510</f>
        <v>59689</v>
      </c>
      <c r="AA510" s="136">
        <f>AB$3+AB$4*Z510+AB$5*Z510^2+AH510</f>
        <v>-1.6271900152453275E-2</v>
      </c>
      <c r="AB510" s="136">
        <f>+$G510-AH510</f>
        <v>-1.9435830382545521E-2</v>
      </c>
      <c r="AC510" s="136">
        <f>IF(S510&gt;0,G510-AA510,-9999)</f>
        <v>-2.7531998424524841E-3</v>
      </c>
      <c r="AD510" s="136"/>
      <c r="AE510" s="136">
        <f>+(G510-AA510)^2*$S510</f>
        <v>7.5801093724803831E-6</v>
      </c>
      <c r="AF510" s="24"/>
      <c r="AG510" s="203"/>
      <c r="AH510" s="24">
        <f>$AB$6*($AB$11/AI510*AJ510+$AB$12)</f>
        <v>4.1073038763976165E-4</v>
      </c>
      <c r="AI510" s="24">
        <f>1+$AB$7*COS(AL510)</f>
        <v>1.1943500513678005</v>
      </c>
      <c r="AJ510" s="24">
        <f>SIN(AL510+RADIANS($AB$9))</f>
        <v>0.27286740840913076</v>
      </c>
      <c r="AK510" s="24">
        <f>$AB$7*SIN(AL510)</f>
        <v>0.22853458717081171</v>
      </c>
      <c r="AL510" s="24">
        <f>2*ATAN(AM510)</f>
        <v>0.86605932512583939</v>
      </c>
      <c r="AM510" s="24">
        <f>SQRT((1+$AB$7)/(1-$AB$7))*TAN(AN510/2)</f>
        <v>0.46229303817909412</v>
      </c>
      <c r="AN510" s="136">
        <f>$AU510+$AB$7*SIN(AO510)</f>
        <v>6.9372821969994973</v>
      </c>
      <c r="AO510" s="136">
        <f>$AU510+$AB$7*SIN(AP510)</f>
        <v>6.9372546221297471</v>
      </c>
      <c r="AP510" s="136">
        <f>$AU510+$AB$7*SIN(AQ510)</f>
        <v>6.9371388075245264</v>
      </c>
      <c r="AQ510" s="136">
        <f>$AU510+$AB$7*SIN(AR510)</f>
        <v>6.9366524977472128</v>
      </c>
      <c r="AR510" s="136">
        <f>$AU510+$AB$7*SIN(AS510)</f>
        <v>6.9346124373410527</v>
      </c>
      <c r="AS510" s="136">
        <f>$AU510+$AB$7*SIN(AT510)</f>
        <v>6.9260886785521079</v>
      </c>
      <c r="AT510" s="136">
        <f>$AU510+$AB$7*SIN(AU510)</f>
        <v>6.891041738636134</v>
      </c>
      <c r="AU510" s="136">
        <f>RADIANS($AB$9)+$AB$18*(F510-AB$15)</f>
        <v>6.7547559264695947</v>
      </c>
      <c r="AV510" s="136"/>
      <c r="AW510" s="24">
        <f t="shared" si="262"/>
        <v>59689</v>
      </c>
      <c r="AX510" s="136">
        <f t="shared" si="263"/>
        <v>-1.6271871521405364E-2</v>
      </c>
      <c r="AY510" s="136">
        <f t="shared" si="264"/>
        <v>-2.7532284735003951E-3</v>
      </c>
      <c r="AZ510" s="136">
        <f t="shared" si="274"/>
        <v>-2.7532284735003951E-3</v>
      </c>
      <c r="BA510" s="136"/>
      <c r="BB510" s="136">
        <f t="shared" si="265"/>
        <v>2.6477380280912288E-4</v>
      </c>
      <c r="BC510" s="24"/>
      <c r="BD510" s="203"/>
      <c r="BE510" s="24">
        <f t="shared" si="266"/>
        <v>4.1075901868767252E-4</v>
      </c>
      <c r="BF510" s="24">
        <f t="shared" si="267"/>
        <v>1.1943492046688282</v>
      </c>
      <c r="BG510" s="24">
        <f t="shared" si="268"/>
        <v>0.27287097271177058</v>
      </c>
      <c r="BH510" s="24">
        <f t="shared" si="269"/>
        <v>0.22853530721661791</v>
      </c>
      <c r="BI510" s="24">
        <f t="shared" si="270"/>
        <v>0.86606303002516727</v>
      </c>
      <c r="BJ510" s="24">
        <f t="shared" si="271"/>
        <v>0.46229528652669138</v>
      </c>
      <c r="BK510" s="136">
        <f t="shared" si="277"/>
        <v>6.9372851561402911</v>
      </c>
      <c r="BL510" s="136">
        <f t="shared" si="277"/>
        <v>6.9372670511483605</v>
      </c>
      <c r="BM510" s="136">
        <f t="shared" si="277"/>
        <v>6.9371910081985977</v>
      </c>
      <c r="BN510" s="136">
        <f t="shared" si="277"/>
        <v>6.9368716678669653</v>
      </c>
      <c r="BO510" s="136">
        <f t="shared" si="277"/>
        <v>6.9355314583087289</v>
      </c>
      <c r="BP510" s="136">
        <f t="shared" si="277"/>
        <v>6.9299217294967441</v>
      </c>
      <c r="BQ510" s="136">
        <f t="shared" si="277"/>
        <v>6.9066925002516193</v>
      </c>
      <c r="BR510" s="136">
        <f t="shared" si="272"/>
        <v>8.8937091312452843</v>
      </c>
      <c r="BS510" s="136"/>
      <c r="BT510" s="24"/>
      <c r="BU510" s="24"/>
      <c r="BV510" s="24"/>
      <c r="BW510" s="24"/>
      <c r="BX510" s="24"/>
      <c r="BY510" s="24"/>
      <c r="BZ510" s="24"/>
      <c r="CA510" s="24"/>
      <c r="CB510" s="24"/>
      <c r="CC510" s="24"/>
      <c r="CD510" s="24"/>
      <c r="CE510" s="24"/>
      <c r="CF510" s="24"/>
      <c r="CG510" s="24"/>
      <c r="CH510" s="24"/>
      <c r="CI510" s="24"/>
      <c r="CK510" s="24"/>
      <c r="CL510" s="24"/>
      <c r="CM510" s="24"/>
      <c r="CN510" s="24"/>
      <c r="CO510" s="24"/>
      <c r="CP510" s="24"/>
      <c r="CQ510" s="24"/>
      <c r="CR510" s="24"/>
      <c r="CS510" s="24"/>
      <c r="CT510" s="24"/>
      <c r="CU510" s="24"/>
      <c r="CV510" s="24"/>
      <c r="CW510" s="24"/>
      <c r="CX510" s="24"/>
      <c r="CY510" s="24"/>
      <c r="CZ510" s="24"/>
    </row>
    <row r="511" spans="1:104" s="129" customFormat="1" ht="12.95" customHeight="1" x14ac:dyDescent="0.2">
      <c r="A511" s="63" t="s">
        <v>673</v>
      </c>
      <c r="B511" s="64" t="s">
        <v>646</v>
      </c>
      <c r="C511" s="63">
        <v>54189.455600000001</v>
      </c>
      <c r="D511" s="63">
        <v>5.9999999999999995E-4</v>
      </c>
      <c r="E511" s="129">
        <f>(C511-C$7)/C$8</f>
        <v>59689.420798926818</v>
      </c>
      <c r="F511" s="129">
        <f>ROUND(2*E511,0)/2</f>
        <v>59689.5</v>
      </c>
      <c r="G511" s="130">
        <f>C511-(C$7+F511*C$8)</f>
        <v>-1.8798049997712951E-2</v>
      </c>
      <c r="K511" s="129">
        <f>G511</f>
        <v>-1.8798049997712951E-2</v>
      </c>
      <c r="O511" s="129">
        <f ca="1">+C$11+C$12*F511</f>
        <v>-2.1443428576677179E-2</v>
      </c>
      <c r="P511" s="199">
        <f>+D$11+D$12*F511+D$13*F511^2</f>
        <v>-1.668248926909302E-2</v>
      </c>
      <c r="Q511" s="201">
        <f>+C511-15018.5</f>
        <v>39170.955600000001</v>
      </c>
      <c r="S511" s="131">
        <v>1</v>
      </c>
      <c r="T511" s="129" t="s">
        <v>567</v>
      </c>
      <c r="U511" s="202">
        <f>+$C511-15018.5</f>
        <v>39170.955600000001</v>
      </c>
      <c r="Z511" s="24">
        <f>$F511</f>
        <v>59689.5</v>
      </c>
      <c r="AA511" s="136">
        <f>AB$3+AB$4*Z511+AB$5*Z511^2+AH511</f>
        <v>-1.6270951265107601E-2</v>
      </c>
      <c r="AB511" s="136">
        <f>+$G511-AH511</f>
        <v>-1.920958800169837E-2</v>
      </c>
      <c r="AC511" s="136">
        <f>IF(S511&gt;0,G511-AA511,-9999)</f>
        <v>-2.5270987326053498E-3</v>
      </c>
      <c r="AD511" s="136"/>
      <c r="AE511" s="136">
        <f>+(G511-AA511)^2*$S511</f>
        <v>6.3862280043355651E-6</v>
      </c>
      <c r="AF511" s="24"/>
      <c r="AG511" s="203"/>
      <c r="AH511" s="24">
        <f>$AB$6*($AB$11/AI511*AJ511+$AB$12)</f>
        <v>4.1153800398541804E-4</v>
      </c>
      <c r="AI511" s="24">
        <f>1+$AB$7*COS(AL511)</f>
        <v>1.194326167093144</v>
      </c>
      <c r="AJ511" s="24">
        <f>SIN(AL511+RADIANS($AB$9))</f>
        <v>0.27296794699533677</v>
      </c>
      <c r="AK511" s="24">
        <f>$AB$7*SIN(AL511)</f>
        <v>0.22855489665042714</v>
      </c>
      <c r="AL511" s="24">
        <f>2*ATAN(AM511)</f>
        <v>0.86616383102886263</v>
      </c>
      <c r="AM511" s="24">
        <f>SQRT((1+$AB$7)/(1-$AB$7))*TAN(AN511/2)</f>
        <v>0.46235645989454849</v>
      </c>
      <c r="AN511" s="136">
        <f>$AU511+$AB$7*SIN(AO511)</f>
        <v>6.9373656677326938</v>
      </c>
      <c r="AO511" s="136">
        <f>$AU511+$AB$7*SIN(AP511)</f>
        <v>6.9373380992849736</v>
      </c>
      <c r="AP511" s="136">
        <f>$AU511+$AB$7*SIN(AQ511)</f>
        <v>6.9372223042413568</v>
      </c>
      <c r="AQ511" s="136">
        <f>$AU511+$AB$7*SIN(AR511)</f>
        <v>6.9367360454892912</v>
      </c>
      <c r="AR511" s="136">
        <f>$AU511+$AB$7*SIN(AS511)</f>
        <v>6.9346960688356019</v>
      </c>
      <c r="AS511" s="136">
        <f>$AU511+$AB$7*SIN(AT511)</f>
        <v>6.9261721218103318</v>
      </c>
      <c r="AT511" s="136">
        <f>$AU511+$AB$7*SIN(AU511)</f>
        <v>6.8911223317903589</v>
      </c>
      <c r="AU511" s="136">
        <f>RADIANS($AB$9)+$AB$18*(F511-AB$15)</f>
        <v>6.7548195232340333</v>
      </c>
      <c r="AV511" s="136"/>
      <c r="AW511" s="24">
        <f t="shared" si="262"/>
        <v>59689.5</v>
      </c>
      <c r="AX511" s="136">
        <f t="shared" si="263"/>
        <v>-1.627092273966519E-2</v>
      </c>
      <c r="AY511" s="136">
        <f t="shared" si="264"/>
        <v>-2.5271272580477608E-3</v>
      </c>
      <c r="AZ511" s="136">
        <f t="shared" si="274"/>
        <v>-2.5271272580477608E-3</v>
      </c>
      <c r="BA511" s="136"/>
      <c r="BB511" s="136">
        <f t="shared" si="265"/>
        <v>2.6474292680015376E-4</v>
      </c>
      <c r="BC511" s="24"/>
      <c r="BD511" s="203"/>
      <c r="BE511" s="24">
        <f t="shared" si="266"/>
        <v>4.1156652942782871E-4</v>
      </c>
      <c r="BF511" s="24">
        <f t="shared" si="267"/>
        <v>1.1943253234561331</v>
      </c>
      <c r="BG511" s="24">
        <f t="shared" si="268"/>
        <v>0.27297149798737402</v>
      </c>
      <c r="BH511" s="24">
        <f t="shared" si="269"/>
        <v>0.22855561394039139</v>
      </c>
      <c r="BI511" s="24">
        <f t="shared" si="270"/>
        <v>0.86616752220196602</v>
      </c>
      <c r="BJ511" s="24">
        <f t="shared" si="271"/>
        <v>0.46235870002050106</v>
      </c>
      <c r="BK511" s="136">
        <f t="shared" ref="BK511:BQ520" si="278">$AU511+$AB$7*SIN(BL511)</f>
        <v>6.9373686159691665</v>
      </c>
      <c r="BL511" s="136">
        <f t="shared" si="278"/>
        <v>6.9373504832955097</v>
      </c>
      <c r="BM511" s="136">
        <f t="shared" si="278"/>
        <v>6.9372743192113226</v>
      </c>
      <c r="BN511" s="136">
        <f t="shared" si="278"/>
        <v>6.9369544498220366</v>
      </c>
      <c r="BO511" s="136">
        <f t="shared" si="278"/>
        <v>6.9356119360734407</v>
      </c>
      <c r="BP511" s="136">
        <f t="shared" si="278"/>
        <v>6.9299922403326146</v>
      </c>
      <c r="BQ511" s="136">
        <f t="shared" si="278"/>
        <v>6.9067208891748981</v>
      </c>
      <c r="BR511" s="136">
        <f t="shared" si="272"/>
        <v>8.8938452316440149</v>
      </c>
      <c r="BS511" s="136"/>
      <c r="BT511" s="24"/>
      <c r="BU511" s="24"/>
      <c r="BV511" s="24"/>
      <c r="BW511" s="24"/>
      <c r="BX511" s="24"/>
      <c r="BY511" s="24"/>
      <c r="BZ511" s="24"/>
      <c r="CA511" s="24"/>
      <c r="CB511" s="24"/>
      <c r="CC511" s="24"/>
      <c r="CD511" s="24"/>
      <c r="CE511" s="24"/>
      <c r="CF511" s="24"/>
      <c r="CG511" s="24"/>
      <c r="CH511" s="24"/>
      <c r="CI511" s="24"/>
      <c r="CK511" s="24"/>
      <c r="CL511" s="24"/>
      <c r="CM511" s="24"/>
      <c r="CN511" s="24"/>
      <c r="CO511" s="24"/>
      <c r="CP511" s="24"/>
      <c r="CQ511" s="24"/>
      <c r="CR511" s="24"/>
      <c r="CS511" s="24"/>
      <c r="CT511" s="24"/>
      <c r="CU511" s="24"/>
      <c r="CV511" s="24"/>
      <c r="CW511" s="24"/>
      <c r="CX511" s="24"/>
      <c r="CY511" s="24"/>
      <c r="CZ511" s="24"/>
    </row>
    <row r="512" spans="1:104" s="129" customFormat="1" ht="12.95" customHeight="1" x14ac:dyDescent="0.2">
      <c r="A512" s="215" t="s">
        <v>666</v>
      </c>
      <c r="B512" s="89" t="s">
        <v>644</v>
      </c>
      <c r="C512" s="90">
        <v>54201.441899999998</v>
      </c>
      <c r="D512" s="90">
        <v>2.0000000000000001E-4</v>
      </c>
      <c r="E512" s="129">
        <f>(C512-C$7)/C$8</f>
        <v>59739.922197939806</v>
      </c>
      <c r="F512" s="129">
        <f>ROUND(2*E512,0)/2</f>
        <v>59740</v>
      </c>
      <c r="G512" s="130">
        <f>C512-(C$7+F512*C$8)</f>
        <v>-1.8466000001353677E-2</v>
      </c>
      <c r="K512" s="129">
        <f>G512</f>
        <v>-1.8466000001353677E-2</v>
      </c>
      <c r="O512" s="199">
        <f ca="1">+C$11+C$12*F512</f>
        <v>-2.1346401841285223E-2</v>
      </c>
      <c r="P512" s="199">
        <f>+D$11+D$12*F512+D$13*F512^2</f>
        <v>-1.6668189992093026E-2</v>
      </c>
      <c r="Q512" s="201">
        <f>+C512-15018.5</f>
        <v>39182.941899999998</v>
      </c>
      <c r="S512" s="131">
        <v>1</v>
      </c>
      <c r="T512" s="129" t="s">
        <v>567</v>
      </c>
      <c r="U512" s="202">
        <f>+$C512-15018.5</f>
        <v>39182.941899999998</v>
      </c>
      <c r="Z512" s="24">
        <f>$F512</f>
        <v>59740</v>
      </c>
      <c r="AA512" s="136">
        <f>AB$3+AB$4*Z512+AB$5*Z512^2+AH512</f>
        <v>-1.6175181769796709E-2</v>
      </c>
      <c r="AB512" s="136">
        <f>+$G512-AH512</f>
        <v>-1.8959008223649994E-2</v>
      </c>
      <c r="AC512" s="136">
        <f>IF(S512&gt;0,G512-AA512,-9999)</f>
        <v>-2.2908182315569681E-3</v>
      </c>
      <c r="AD512" s="136"/>
      <c r="AE512" s="136">
        <f>+(G512-AA512)^2*$S512</f>
        <v>5.2478481700337949E-6</v>
      </c>
      <c r="AF512" s="24"/>
      <c r="AG512" s="203"/>
      <c r="AH512" s="24">
        <f>$AB$6*($AB$11/AI512*AJ512+$AB$12)</f>
        <v>4.9300822229631619E-4</v>
      </c>
      <c r="AI512" s="24">
        <f>1+$AB$7*COS(AL512)</f>
        <v>1.1919079375840795</v>
      </c>
      <c r="AJ512" s="24">
        <f>SIN(AL512+RADIANS($AB$9))</f>
        <v>0.28308613022944967</v>
      </c>
      <c r="AK512" s="24">
        <f>$AB$7*SIN(AL512)</f>
        <v>0.23058912266675763</v>
      </c>
      <c r="AL512" s="24">
        <f>2*ATAN(AM512)</f>
        <v>0.87669737626788735</v>
      </c>
      <c r="AM512" s="24">
        <f>SQRT((1+$AB$7)/(1-$AB$7))*TAN(AN512/2)</f>
        <v>0.46876479326447962</v>
      </c>
      <c r="AN512" s="136">
        <f>$AU512+$AB$7*SIN(AO512)</f>
        <v>6.9457875992733449</v>
      </c>
      <c r="AO512" s="136">
        <f>$AU512+$AB$7*SIN(AP512)</f>
        <v>6.9457606822647611</v>
      </c>
      <c r="AP512" s="136">
        <f>$AU512+$AB$7*SIN(AQ512)</f>
        <v>6.9456468844819668</v>
      </c>
      <c r="AQ512" s="136">
        <f>$AU512+$AB$7*SIN(AR512)</f>
        <v>6.9451658900148026</v>
      </c>
      <c r="AR512" s="136">
        <f>$AU512+$AB$7*SIN(AS512)</f>
        <v>6.9431348350151429</v>
      </c>
      <c r="AS512" s="136">
        <f>$AU512+$AB$7*SIN(AT512)</f>
        <v>6.934593437668088</v>
      </c>
      <c r="AT512" s="136">
        <f>$AU512+$AB$7*SIN(AU512)</f>
        <v>6.8992593889135678</v>
      </c>
      <c r="AU512" s="136">
        <f>RADIANS($AB$9)+$AB$18*(F512-AB$15)</f>
        <v>6.761242796442394</v>
      </c>
      <c r="AV512" s="136"/>
      <c r="AW512" s="24">
        <f t="shared" si="262"/>
        <v>59740</v>
      </c>
      <c r="AX512" s="136">
        <f t="shared" si="263"/>
        <v>-1.6175163575849374E-2</v>
      </c>
      <c r="AY512" s="136">
        <f t="shared" si="264"/>
        <v>-2.2908364255043029E-3</v>
      </c>
      <c r="AZ512" s="136">
        <f t="shared" si="274"/>
        <v>-2.2908364255043029E-3</v>
      </c>
      <c r="BA512" s="136"/>
      <c r="BB512" s="136">
        <f t="shared" si="265"/>
        <v>2.6163591670548433E-4</v>
      </c>
      <c r="BC512" s="24"/>
      <c r="BD512" s="203"/>
      <c r="BE512" s="24">
        <f t="shared" si="266"/>
        <v>4.9302641624365102E-4</v>
      </c>
      <c r="BF512" s="24">
        <f t="shared" si="267"/>
        <v>1.1919073955968937</v>
      </c>
      <c r="BG512" s="24">
        <f t="shared" si="268"/>
        <v>0.2830883845258777</v>
      </c>
      <c r="BH512" s="24">
        <f t="shared" si="269"/>
        <v>0.23058957373484459</v>
      </c>
      <c r="BI512" s="24">
        <f t="shared" si="270"/>
        <v>0.87669972671117591</v>
      </c>
      <c r="BJ512" s="24">
        <f t="shared" si="271"/>
        <v>0.46876622673062474</v>
      </c>
      <c r="BK512" s="136">
        <f t="shared" si="278"/>
        <v>6.9457894804425466</v>
      </c>
      <c r="BL512" s="136">
        <f t="shared" si="278"/>
        <v>6.9457686357136383</v>
      </c>
      <c r="BM512" s="136">
        <f t="shared" si="278"/>
        <v>6.9456805084465598</v>
      </c>
      <c r="BN512" s="136">
        <f t="shared" si="278"/>
        <v>6.945307991242629</v>
      </c>
      <c r="BO512" s="136">
        <f t="shared" si="278"/>
        <v>6.9437345402488244</v>
      </c>
      <c r="BP512" s="136">
        <f t="shared" si="278"/>
        <v>6.9371096113231481</v>
      </c>
      <c r="BQ512" s="136">
        <f t="shared" si="278"/>
        <v>6.9095737891742308</v>
      </c>
      <c r="BR512" s="136">
        <f t="shared" si="272"/>
        <v>8.9075913719158244</v>
      </c>
      <c r="BS512" s="136"/>
      <c r="BT512" s="24"/>
      <c r="BU512" s="24"/>
      <c r="BV512" s="24"/>
      <c r="BW512" s="24"/>
      <c r="BX512" s="24"/>
      <c r="BY512" s="24"/>
      <c r="BZ512" s="24"/>
      <c r="CA512" s="24"/>
      <c r="CB512" s="24"/>
      <c r="CC512" s="24"/>
      <c r="CD512" s="24"/>
      <c r="CE512" s="24"/>
      <c r="CF512" s="24"/>
      <c r="CG512" s="24"/>
      <c r="CH512" s="24"/>
      <c r="CI512" s="24"/>
      <c r="CK512" s="24"/>
      <c r="CL512" s="24"/>
      <c r="CM512" s="24"/>
      <c r="CN512" s="24"/>
      <c r="CO512" s="24"/>
      <c r="CP512" s="24"/>
      <c r="CQ512" s="24"/>
      <c r="CR512" s="24"/>
      <c r="CS512" s="24"/>
      <c r="CT512" s="24"/>
      <c r="CU512" s="24"/>
      <c r="CV512" s="24"/>
      <c r="CW512" s="24"/>
      <c r="CX512" s="24"/>
      <c r="CY512" s="24"/>
      <c r="CZ512" s="24"/>
    </row>
    <row r="513" spans="1:104" s="129" customFormat="1" ht="12.95" customHeight="1" x14ac:dyDescent="0.2">
      <c r="A513" s="63" t="s">
        <v>673</v>
      </c>
      <c r="B513" s="64" t="s">
        <v>644</v>
      </c>
      <c r="C513" s="63">
        <v>54203.3413</v>
      </c>
      <c r="D513" s="63">
        <v>2.0000000000000001E-4</v>
      </c>
      <c r="E513" s="129">
        <f>(C513-C$7)/C$8</f>
        <v>59747.924864090775</v>
      </c>
      <c r="F513" s="129">
        <f>ROUND(2*E513,0)/2</f>
        <v>59748</v>
      </c>
      <c r="G513" s="130">
        <f>C513-(C$7+F513*C$8)</f>
        <v>-1.7833199999586213E-2</v>
      </c>
      <c r="K513" s="129">
        <f>G513</f>
        <v>-1.7833199999586213E-2</v>
      </c>
      <c r="O513" s="129">
        <f ca="1">+C$11+C$12*F513</f>
        <v>-2.1331031269341938E-2</v>
      </c>
      <c r="P513" s="199">
        <f>+D$11+D$12*F513+D$13*F513^2</f>
        <v>-1.666591914409303E-2</v>
      </c>
      <c r="Q513" s="201">
        <f>+C513-15018.5</f>
        <v>39184.8413</v>
      </c>
      <c r="S513" s="131">
        <v>1</v>
      </c>
      <c r="T513" s="129" t="s">
        <v>567</v>
      </c>
      <c r="U513" s="202">
        <f>+$C513-15018.5</f>
        <v>39184.8413</v>
      </c>
      <c r="Z513" s="24">
        <f>$F513</f>
        <v>59748</v>
      </c>
      <c r="AA513" s="136">
        <f>AB$3+AB$4*Z513+AB$5*Z513^2+AH513</f>
        <v>-1.6160022971922657E-2</v>
      </c>
      <c r="AB513" s="136">
        <f>+$G513-AH513</f>
        <v>-1.8339096171756587E-2</v>
      </c>
      <c r="AC513" s="136">
        <f>IF(S513&gt;0,G513-AA513,-9999)</f>
        <v>-1.6731770276635569E-3</v>
      </c>
      <c r="AD513" s="136"/>
      <c r="AE513" s="136">
        <f>+(G513-AA513)^2*$S513</f>
        <v>2.799521365901055E-6</v>
      </c>
      <c r="AF513" s="24"/>
      <c r="AG513" s="203"/>
      <c r="AH513" s="24">
        <f>$AB$6*($AB$11/AI513*AJ513+$AB$12)</f>
        <v>5.0589617217037554E-4</v>
      </c>
      <c r="AI513" s="24">
        <f>1+$AB$7*COS(AL513)</f>
        <v>1.1915237962584821</v>
      </c>
      <c r="AJ513" s="24">
        <f>SIN(AL513+RADIANS($AB$9))</f>
        <v>0.28468239946809765</v>
      </c>
      <c r="AK513" s="24">
        <f>$AB$7*SIN(AL513)</f>
        <v>0.23090828366851504</v>
      </c>
      <c r="AL513" s="24">
        <f>2*ATAN(AM513)</f>
        <v>0.87836213637967053</v>
      </c>
      <c r="AM513" s="24">
        <f>SQRT((1+$AB$7)/(1-$AB$7))*TAN(AN513/2)</f>
        <v>0.46978047741779155</v>
      </c>
      <c r="AN513" s="136">
        <f>$AU513+$AB$7*SIN(AO513)</f>
        <v>6.9471201987044786</v>
      </c>
      <c r="AO513" s="136">
        <f>$AU513+$AB$7*SIN(AP513)</f>
        <v>6.947093385364556</v>
      </c>
      <c r="AP513" s="136">
        <f>$AU513+$AB$7*SIN(AQ513)</f>
        <v>6.9469799077663579</v>
      </c>
      <c r="AQ513" s="136">
        <f>$AU513+$AB$7*SIN(AR513)</f>
        <v>6.9464997670330373</v>
      </c>
      <c r="AR513" s="136">
        <f>$AU513+$AB$7*SIN(AS513)</f>
        <v>6.9444702087901868</v>
      </c>
      <c r="AS513" s="136">
        <f>$AU513+$AB$7*SIN(AT513)</f>
        <v>6.9359263303824266</v>
      </c>
      <c r="AT513" s="136">
        <f>$AU513+$AB$7*SIN(AU513)</f>
        <v>6.900547906995282</v>
      </c>
      <c r="AU513" s="136">
        <f>RADIANS($AB$9)+$AB$18*(F513-AB$15)</f>
        <v>6.7622603446734217</v>
      </c>
      <c r="AV513" s="136"/>
      <c r="AW513" s="24">
        <f t="shared" si="262"/>
        <v>59748</v>
      </c>
      <c r="AX513" s="136">
        <f t="shared" si="263"/>
        <v>-1.6160006354340849E-2</v>
      </c>
      <c r="AY513" s="136">
        <f t="shared" si="264"/>
        <v>-1.673193645245364E-3</v>
      </c>
      <c r="AZ513" s="136">
        <f t="shared" si="274"/>
        <v>-1.673193645245364E-3</v>
      </c>
      <c r="BA513" s="136"/>
      <c r="BB513" s="136">
        <f t="shared" si="265"/>
        <v>2.6114580537233665E-4</v>
      </c>
      <c r="BC513" s="24"/>
      <c r="BD513" s="203"/>
      <c r="BE513" s="24">
        <f t="shared" si="266"/>
        <v>5.0591278975218202E-4</v>
      </c>
      <c r="BF513" s="24">
        <f t="shared" si="267"/>
        <v>1.1915233006708359</v>
      </c>
      <c r="BG513" s="24">
        <f t="shared" si="268"/>
        <v>0.28468445691092875</v>
      </c>
      <c r="BH513" s="24">
        <f t="shared" si="269"/>
        <v>0.23090869472618095</v>
      </c>
      <c r="BI513" s="24">
        <f t="shared" si="270"/>
        <v>0.87836428263097588</v>
      </c>
      <c r="BJ513" s="24">
        <f t="shared" si="271"/>
        <v>0.46978178737617221</v>
      </c>
      <c r="BK513" s="136">
        <f t="shared" si="278"/>
        <v>6.9471219170030878</v>
      </c>
      <c r="BL513" s="136">
        <f t="shared" si="278"/>
        <v>6.9471006577748557</v>
      </c>
      <c r="BM513" s="136">
        <f t="shared" si="278"/>
        <v>6.9470106845723052</v>
      </c>
      <c r="BN513" s="136">
        <f t="shared" si="278"/>
        <v>6.9466299705036825</v>
      </c>
      <c r="BO513" s="136">
        <f t="shared" si="278"/>
        <v>6.9450202625337418</v>
      </c>
      <c r="BP513" s="136">
        <f t="shared" si="278"/>
        <v>6.9382363553747126</v>
      </c>
      <c r="BQ513" s="136">
        <f t="shared" si="278"/>
        <v>6.9100231445927829</v>
      </c>
      <c r="BR513" s="136">
        <f t="shared" si="272"/>
        <v>8.9097689782955172</v>
      </c>
      <c r="BS513" s="136"/>
      <c r="BT513" s="24"/>
      <c r="BU513" s="24"/>
      <c r="BV513" s="24"/>
      <c r="BW513" s="24"/>
      <c r="BX513" s="24"/>
      <c r="BY513" s="24"/>
      <c r="BZ513" s="24"/>
      <c r="CA513" s="24"/>
      <c r="CB513" s="24"/>
      <c r="CC513" s="24"/>
      <c r="CD513" s="24"/>
      <c r="CE513" s="24"/>
      <c r="CF513" s="24"/>
      <c r="CG513" s="24"/>
      <c r="CH513" s="24"/>
      <c r="CI513" s="24"/>
      <c r="CK513" s="24"/>
      <c r="CL513" s="24"/>
      <c r="CM513" s="24"/>
      <c r="CN513" s="24"/>
      <c r="CO513" s="24"/>
      <c r="CP513" s="24"/>
      <c r="CQ513" s="24"/>
      <c r="CR513" s="24"/>
      <c r="CS513" s="24"/>
      <c r="CT513" s="24"/>
      <c r="CU513" s="24"/>
      <c r="CV513" s="24"/>
      <c r="CW513" s="24"/>
      <c r="CX513" s="24"/>
      <c r="CY513" s="24"/>
      <c r="CZ513" s="24"/>
    </row>
    <row r="514" spans="1:104" s="129" customFormat="1" ht="12.95" customHeight="1" x14ac:dyDescent="0.2">
      <c r="A514" s="63" t="s">
        <v>673</v>
      </c>
      <c r="B514" s="64" t="s">
        <v>646</v>
      </c>
      <c r="C514" s="63">
        <v>54203.459300000002</v>
      </c>
      <c r="D514" s="63">
        <v>6.9999999999999999E-4</v>
      </c>
      <c r="E514" s="129">
        <f>(C514-C$7)/C$8</f>
        <v>59748.42202877743</v>
      </c>
      <c r="F514" s="129">
        <f>ROUND(2*E514,0)/2</f>
        <v>59748.5</v>
      </c>
      <c r="G514" s="130">
        <f>C514-(C$7+F514*C$8)</f>
        <v>-1.8506149994209409E-2</v>
      </c>
      <c r="K514" s="129">
        <f>G514</f>
        <v>-1.8506149994209409E-2</v>
      </c>
      <c r="O514" s="199">
        <f ca="1">+C$11+C$12*F514</f>
        <v>-2.1330070608595486E-2</v>
      </c>
      <c r="P514" s="199">
        <f>+D$11+D$12*F514+D$13*F514^2</f>
        <v>-1.6665777165093029E-2</v>
      </c>
      <c r="Q514" s="201">
        <f>+C514-15018.5</f>
        <v>39184.959300000002</v>
      </c>
      <c r="S514" s="131">
        <v>1</v>
      </c>
      <c r="T514" s="129" t="s">
        <v>567</v>
      </c>
      <c r="U514" s="202">
        <f>+$C514-15018.5</f>
        <v>39184.959300000002</v>
      </c>
      <c r="Z514" s="24">
        <f>$F514</f>
        <v>59748.5</v>
      </c>
      <c r="AA514" s="136">
        <f>AB$3+AB$4*Z514+AB$5*Z514^2+AH514</f>
        <v>-1.6159075663603889E-2</v>
      </c>
      <c r="AB514" s="136">
        <f>+$G514-AH514</f>
        <v>-1.9012851495698549E-2</v>
      </c>
      <c r="AC514" s="136">
        <f>IF(S514&gt;0,G514-AA514,-9999)</f>
        <v>-2.3470743306055197E-3</v>
      </c>
      <c r="AD514" s="136"/>
      <c r="AE514" s="136">
        <f>+(G514-AA514)^2*$S514</f>
        <v>5.5087579133873488E-6</v>
      </c>
      <c r="AF514" s="24"/>
      <c r="AG514" s="203"/>
      <c r="AH514" s="24">
        <f>$AB$6*($AB$11/AI514*AJ514+$AB$12)</f>
        <v>5.0670150148913855E-4</v>
      </c>
      <c r="AI514" s="24">
        <f>1+$AB$7*COS(AL514)</f>
        <v>1.1914997780205463</v>
      </c>
      <c r="AJ514" s="24">
        <f>SIN(AL514+RADIANS($AB$9))</f>
        <v>0.28478210598192866</v>
      </c>
      <c r="AK514" s="24">
        <f>$AB$7*SIN(AL514)</f>
        <v>0.23092820316730794</v>
      </c>
      <c r="AL514" s="24">
        <f>2*ATAN(AM514)</f>
        <v>0.87846614824793445</v>
      </c>
      <c r="AM514" s="24">
        <f>SQRT((1+$AB$7)/(1-$AB$7))*TAN(AN514/2)</f>
        <v>0.4698439622848708</v>
      </c>
      <c r="AN514" s="136">
        <f>$AU514+$AB$7*SIN(AO514)</f>
        <v>6.9472034719037952</v>
      </c>
      <c r="AO514" s="136">
        <f>$AU514+$AB$7*SIN(AP514)</f>
        <v>6.9471766650470661</v>
      </c>
      <c r="AP514" s="136">
        <f>$AU514+$AB$7*SIN(AQ514)</f>
        <v>6.9470632074936436</v>
      </c>
      <c r="AQ514" s="136">
        <f>$AU514+$AB$7*SIN(AR514)</f>
        <v>6.9465831202953403</v>
      </c>
      <c r="AR514" s="136">
        <f>$AU514+$AB$7*SIN(AS514)</f>
        <v>6.9445536563514842</v>
      </c>
      <c r="AS514" s="136">
        <f>$AU514+$AB$7*SIN(AT514)</f>
        <v>6.9360096254467249</v>
      </c>
      <c r="AT514" s="136">
        <f>$AU514+$AB$7*SIN(AU514)</f>
        <v>6.9006284346241591</v>
      </c>
      <c r="AU514" s="136">
        <f>RADIANS($AB$9)+$AB$18*(F514-AB$15)</f>
        <v>6.7623239414378613</v>
      </c>
      <c r="AV514" s="136"/>
      <c r="AW514" s="24">
        <f t="shared" si="262"/>
        <v>59748.5</v>
      </c>
      <c r="AX514" s="136">
        <f t="shared" si="263"/>
        <v>-1.6159059144001935E-2</v>
      </c>
      <c r="AY514" s="136">
        <f t="shared" si="264"/>
        <v>-2.3470908502074735E-3</v>
      </c>
      <c r="AZ514" s="136">
        <f t="shared" si="274"/>
        <v>-2.3470908502074735E-3</v>
      </c>
      <c r="BA514" s="136"/>
      <c r="BB514" s="136">
        <f t="shared" si="265"/>
        <v>2.6111519241935256E-4</v>
      </c>
      <c r="BC514" s="24"/>
      <c r="BD514" s="203"/>
      <c r="BE514" s="24">
        <f t="shared" si="266"/>
        <v>5.0671802109109455E-4</v>
      </c>
      <c r="BF514" s="24">
        <f t="shared" si="267"/>
        <v>1.1914992853202477</v>
      </c>
      <c r="BG514" s="24">
        <f t="shared" si="268"/>
        <v>0.28478415119826345</v>
      </c>
      <c r="BH514" s="24">
        <f t="shared" si="269"/>
        <v>0.23092861174361723</v>
      </c>
      <c r="BI514" s="24">
        <f t="shared" si="270"/>
        <v>0.87846828181090297</v>
      </c>
      <c r="BJ514" s="24">
        <f t="shared" si="271"/>
        <v>0.46984526456259296</v>
      </c>
      <c r="BK514" s="136">
        <f t="shared" si="278"/>
        <v>6.9472051800784946</v>
      </c>
      <c r="BL514" s="136">
        <f t="shared" si="278"/>
        <v>6.9471838950806113</v>
      </c>
      <c r="BM514" s="136">
        <f t="shared" si="278"/>
        <v>6.9470938069531885</v>
      </c>
      <c r="BN514" s="136">
        <f t="shared" si="278"/>
        <v>6.9467125818858815</v>
      </c>
      <c r="BO514" s="136">
        <f t="shared" si="278"/>
        <v>6.9451006108492725</v>
      </c>
      <c r="BP514" s="136">
        <f t="shared" si="278"/>
        <v>6.9383067700390741</v>
      </c>
      <c r="BQ514" s="136">
        <f t="shared" si="278"/>
        <v>6.9100512060134891</v>
      </c>
      <c r="BR514" s="136">
        <f t="shared" si="272"/>
        <v>8.9099050786942477</v>
      </c>
      <c r="BS514" s="136"/>
      <c r="BT514" s="24"/>
      <c r="BU514" s="24"/>
      <c r="BV514" s="24"/>
      <c r="BW514" s="24"/>
      <c r="BX514" s="24"/>
      <c r="BY514" s="24"/>
      <c r="BZ514" s="24"/>
      <c r="CA514" s="24"/>
      <c r="CB514" s="24"/>
      <c r="CC514" s="24"/>
      <c r="CD514" s="24"/>
      <c r="CE514" s="24"/>
      <c r="CF514" s="24"/>
      <c r="CG514" s="24"/>
      <c r="CH514" s="24"/>
      <c r="CI514" s="24"/>
      <c r="CK514" s="24"/>
      <c r="CL514" s="24"/>
      <c r="CM514" s="24"/>
      <c r="CN514" s="24"/>
      <c r="CO514" s="24"/>
      <c r="CP514" s="24"/>
      <c r="CQ514" s="24"/>
      <c r="CR514" s="24"/>
      <c r="CS514" s="24"/>
      <c r="CT514" s="24"/>
      <c r="CU514" s="24"/>
      <c r="CV514" s="24"/>
      <c r="CW514" s="24"/>
      <c r="CX514" s="24"/>
      <c r="CY514" s="24"/>
      <c r="CZ514" s="24"/>
    </row>
    <row r="515" spans="1:104" s="129" customFormat="1" ht="12.95" customHeight="1" x14ac:dyDescent="0.2">
      <c r="A515" s="63" t="s">
        <v>673</v>
      </c>
      <c r="B515" s="64" t="s">
        <v>644</v>
      </c>
      <c r="C515" s="63">
        <v>54203.576200000003</v>
      </c>
      <c r="D515" s="63">
        <v>4.0000000000000002E-4</v>
      </c>
      <c r="E515" s="129">
        <f>(C515-C$7)/C$8</f>
        <v>59748.914558878016</v>
      </c>
      <c r="F515" s="129">
        <f>ROUND(2*E515,0)/2</f>
        <v>59749</v>
      </c>
      <c r="G515" s="130">
        <f>C515-(C$7+F515*C$8)</f>
        <v>-2.0279099997424055E-2</v>
      </c>
      <c r="K515" s="129">
        <f>G515</f>
        <v>-2.0279099997424055E-2</v>
      </c>
      <c r="O515" s="129">
        <f ca="1">+C$11+C$12*F515</f>
        <v>-2.1329109947849034E-2</v>
      </c>
      <c r="P515" s="199">
        <f>+D$11+D$12*F515+D$13*F515^2</f>
        <v>-1.6665635180093036E-2</v>
      </c>
      <c r="Q515" s="201">
        <f>+C515-15018.5</f>
        <v>39185.076200000003</v>
      </c>
      <c r="S515" s="131">
        <v>1</v>
      </c>
      <c r="T515" s="129" t="s">
        <v>567</v>
      </c>
      <c r="U515" s="202">
        <f>+$C515-15018.5</f>
        <v>39185.076200000003</v>
      </c>
      <c r="Z515" s="24">
        <f>$F515</f>
        <v>59749</v>
      </c>
      <c r="AA515" s="136">
        <f>AB$3+AB$4*Z515+AB$5*Z515^2+AH515</f>
        <v>-1.6158128369033482E-2</v>
      </c>
      <c r="AB515" s="136">
        <f>+$G515-AH515</f>
        <v>-2.0786606808483609E-2</v>
      </c>
      <c r="AC515" s="136">
        <f>IF(S515&gt;0,G515-AA515,-9999)</f>
        <v>-4.1209716283905733E-3</v>
      </c>
      <c r="AD515" s="136"/>
      <c r="AE515" s="136">
        <f>+(G515-AA515)^2*$S515</f>
        <v>1.6982407162000053E-5</v>
      </c>
      <c r="AF515" s="24"/>
      <c r="AG515" s="203"/>
      <c r="AH515" s="24">
        <f>$AB$6*($AB$11/AI515*AJ515+$AB$12)</f>
        <v>5.0750681105955547E-4</v>
      </c>
      <c r="AI515" s="24">
        <f>1+$AB$7*COS(AL515)</f>
        <v>1.1914757586793452</v>
      </c>
      <c r="AJ515" s="24">
        <f>SIN(AL515+RADIANS($AB$9))</f>
        <v>0.28488180539517138</v>
      </c>
      <c r="AK515" s="24">
        <f>$AB$7*SIN(AL515)</f>
        <v>0.23094811936486775</v>
      </c>
      <c r="AL515" s="24">
        <f>2*ATAN(AM515)</f>
        <v>0.87857015592275078</v>
      </c>
      <c r="AM515" s="24">
        <f>SQRT((1+$AB$7)/(1-$AB$7))*TAN(AN515/2)</f>
        <v>0.46990744769478221</v>
      </c>
      <c r="AN515" s="136">
        <f>$AU515+$AB$7*SIN(AO515)</f>
        <v>6.9472867434243932</v>
      </c>
      <c r="AO515" s="136">
        <f>$AU515+$AB$7*SIN(AP515)</f>
        <v>6.9472599430513107</v>
      </c>
      <c r="AP515" s="136">
        <f>$AU515+$AB$7*SIN(AQ515)</f>
        <v>6.9471465055465522</v>
      </c>
      <c r="AQ515" s="136">
        <f>$AU515+$AB$7*SIN(AR515)</f>
        <v>6.9466664719039954</v>
      </c>
      <c r="AR515" s="136">
        <f>$AU515+$AB$7*SIN(AS515)</f>
        <v>6.9446371023474622</v>
      </c>
      <c r="AS515" s="136">
        <f>$AU515+$AB$7*SIN(AT515)</f>
        <v>6.9360929192479013</v>
      </c>
      <c r="AT515" s="136">
        <f>$AU515+$AB$7*SIN(AU515)</f>
        <v>6.9007089616936552</v>
      </c>
      <c r="AU515" s="136">
        <f>RADIANS($AB$9)+$AB$18*(F515-AB$15)</f>
        <v>6.7623875382023</v>
      </c>
      <c r="AV515" s="136"/>
      <c r="AW515" s="24">
        <f t="shared" si="262"/>
        <v>59749</v>
      </c>
      <c r="AX515" s="136">
        <f t="shared" si="263"/>
        <v>-1.6158111947347582E-2</v>
      </c>
      <c r="AY515" s="136">
        <f t="shared" si="264"/>
        <v>-4.1209880500764733E-3</v>
      </c>
      <c r="AZ515" s="136">
        <f t="shared" si="274"/>
        <v>-4.1209880500764733E-3</v>
      </c>
      <c r="BA515" s="136"/>
      <c r="BB515" s="136">
        <f t="shared" si="265"/>
        <v>2.6108458170301667E-4</v>
      </c>
      <c r="BC515" s="24"/>
      <c r="BD515" s="203"/>
      <c r="BE515" s="24">
        <f t="shared" si="266"/>
        <v>5.0752323274545264E-4</v>
      </c>
      <c r="BF515" s="24">
        <f t="shared" si="267"/>
        <v>1.1914752688649086</v>
      </c>
      <c r="BG515" s="24">
        <f t="shared" si="268"/>
        <v>0.28488383839403425</v>
      </c>
      <c r="BH515" s="24">
        <f t="shared" si="269"/>
        <v>0.23094852546208411</v>
      </c>
      <c r="BI515" s="24">
        <f t="shared" si="270"/>
        <v>0.87857227680603422</v>
      </c>
      <c r="BJ515" s="24">
        <f t="shared" si="271"/>
        <v>0.46990874229637924</v>
      </c>
      <c r="BK515" s="136">
        <f t="shared" si="278"/>
        <v>6.9472884414817031</v>
      </c>
      <c r="BL515" s="136">
        <f t="shared" si="278"/>
        <v>6.9472671307302178</v>
      </c>
      <c r="BM515" s="136">
        <f t="shared" si="278"/>
        <v>6.9471769277303883</v>
      </c>
      <c r="BN515" s="136">
        <f t="shared" si="278"/>
        <v>6.9467951918180253</v>
      </c>
      <c r="BO515" s="136">
        <f t="shared" si="278"/>
        <v>6.945180958067442</v>
      </c>
      <c r="BP515" s="136">
        <f t="shared" si="278"/>
        <v>6.9383771839000339</v>
      </c>
      <c r="BQ515" s="136">
        <f t="shared" si="278"/>
        <v>6.9100792646977958</v>
      </c>
      <c r="BR515" s="136">
        <f t="shared" si="272"/>
        <v>8.9100411790929801</v>
      </c>
      <c r="BS515" s="136"/>
      <c r="BT515" s="24"/>
      <c r="BU515" s="24"/>
      <c r="BV515" s="24"/>
      <c r="BW515" s="24"/>
      <c r="BX515" s="24"/>
      <c r="BY515" s="24"/>
      <c r="BZ515" s="24"/>
      <c r="CA515" s="24"/>
      <c r="CB515" s="24"/>
      <c r="CC515" s="24"/>
      <c r="CD515" s="24"/>
      <c r="CE515" s="24"/>
      <c r="CF515" s="24"/>
      <c r="CG515" s="24"/>
      <c r="CH515" s="24"/>
      <c r="CI515" s="24"/>
      <c r="CK515" s="24"/>
      <c r="CL515" s="24"/>
      <c r="CM515" s="24"/>
      <c r="CN515" s="24"/>
      <c r="CO515" s="24"/>
      <c r="CP515" s="24"/>
      <c r="CQ515" s="24"/>
      <c r="CR515" s="24"/>
      <c r="CS515" s="24"/>
      <c r="CT515" s="24"/>
      <c r="CU515" s="24"/>
      <c r="CV515" s="24"/>
      <c r="CW515" s="24"/>
      <c r="CX515" s="24"/>
      <c r="CY515" s="24"/>
      <c r="CZ515" s="24"/>
    </row>
    <row r="516" spans="1:104" s="129" customFormat="1" ht="12.95" customHeight="1" x14ac:dyDescent="0.2">
      <c r="A516" s="63" t="s">
        <v>675</v>
      </c>
      <c r="B516" s="64" t="s">
        <v>646</v>
      </c>
      <c r="C516" s="63">
        <v>54204.406309999998</v>
      </c>
      <c r="D516" s="63">
        <v>5.0000000000000001E-4</v>
      </c>
      <c r="E516" s="129">
        <f>(C516-C$7)/C$8</f>
        <v>59752.412028183346</v>
      </c>
      <c r="F516" s="129">
        <f>ROUND(2*E516,0)/2</f>
        <v>59752.5</v>
      </c>
      <c r="G516" s="130">
        <f>C516-(C$7+F516*C$8)</f>
        <v>-2.0879750001768116E-2</v>
      </c>
      <c r="K516" s="129">
        <f>G516</f>
        <v>-2.0879750001768116E-2</v>
      </c>
      <c r="M516" s="130"/>
      <c r="O516" s="199">
        <f ca="1">+C$11+C$12*F516</f>
        <v>-2.1322385322623844E-2</v>
      </c>
      <c r="P516" s="199">
        <f>+D$11+D$12*F516+D$13*F516^2</f>
        <v>-1.6664641117093024E-2</v>
      </c>
      <c r="Q516" s="201">
        <f>+C516-15018.5</f>
        <v>39185.906309999998</v>
      </c>
      <c r="S516" s="131">
        <v>1</v>
      </c>
      <c r="T516" s="129" t="s">
        <v>567</v>
      </c>
      <c r="U516" s="202">
        <f>+$C516-15018.5</f>
        <v>39185.906309999998</v>
      </c>
      <c r="Z516" s="24">
        <f>$F516</f>
        <v>59752.5</v>
      </c>
      <c r="AA516" s="136">
        <f>AB$3+AB$4*Z516+AB$5*Z516^2+AH516</f>
        <v>-1.6151497692507694E-2</v>
      </c>
      <c r="AB516" s="136">
        <f>+$G516-AH516</f>
        <v>-2.1392893426353445E-2</v>
      </c>
      <c r="AC516" s="136">
        <f>IF(S516&gt;0,G516-AA516,-9999)</f>
        <v>-4.7282523092604216E-3</v>
      </c>
      <c r="AD516" s="136"/>
      <c r="AE516" s="136">
        <f>+(G516-AA516)^2*$S516</f>
        <v>2.235636990002651E-5</v>
      </c>
      <c r="AF516" s="24"/>
      <c r="AG516" s="203"/>
      <c r="AH516" s="24">
        <f>$AB$6*($AB$11/AI516*AJ516+$AB$12)</f>
        <v>5.1314342458532868E-4</v>
      </c>
      <c r="AI516" s="24">
        <f>1+$AB$7*COS(AL516)</f>
        <v>1.1913075924444521</v>
      </c>
      <c r="AJ516" s="24">
        <f>SIN(AL516+RADIANS($AB$9))</f>
        <v>0.28557950240348845</v>
      </c>
      <c r="AK516" s="24">
        <f>$AB$7*SIN(AL516)</f>
        <v>0.23108744031882689</v>
      </c>
      <c r="AL516" s="24">
        <f>2*ATAN(AM516)</f>
        <v>0.87929809222091038</v>
      </c>
      <c r="AM516" s="24">
        <f>SQRT((1+$AB$7)/(1-$AB$7))*TAN(AN516/2)</f>
        <v>0.47035186077437624</v>
      </c>
      <c r="AN516" s="136">
        <f>$AU516+$AB$7*SIN(AO516)</f>
        <v>6.9478695970580215</v>
      </c>
      <c r="AO516" s="136">
        <f>$AU516+$AB$7*SIN(AP516)</f>
        <v>6.9478428420830385</v>
      </c>
      <c r="AP516" s="136">
        <f>$AU516+$AB$7*SIN(AQ516)</f>
        <v>6.9477295450275545</v>
      </c>
      <c r="AQ516" s="136">
        <f>$AU516+$AB$7*SIN(AR516)</f>
        <v>6.9472498868548316</v>
      </c>
      <c r="AR516" s="136">
        <f>$AU516+$AB$7*SIN(AS516)</f>
        <v>6.9452211804812238</v>
      </c>
      <c r="AS516" s="136">
        <f>$AU516+$AB$7*SIN(AT516)</f>
        <v>6.936675940478608</v>
      </c>
      <c r="AT516" s="136">
        <f>$AU516+$AB$7*SIN(AU516)</f>
        <v>6.9012726355117664</v>
      </c>
      <c r="AU516" s="136">
        <f>RADIANS($AB$9)+$AB$18*(F516-AB$15)</f>
        <v>6.7628327155533743</v>
      </c>
      <c r="AV516" s="136"/>
      <c r="AW516" s="24">
        <f t="shared" si="262"/>
        <v>59752.5</v>
      </c>
      <c r="AX516" s="136">
        <f t="shared" si="263"/>
        <v>-1.6151481954449154E-2</v>
      </c>
      <c r="AY516" s="136">
        <f t="shared" si="264"/>
        <v>-4.728268047318962E-3</v>
      </c>
      <c r="AZ516" s="136">
        <f t="shared" si="274"/>
        <v>-4.728268047318962E-3</v>
      </c>
      <c r="BA516" s="136"/>
      <c r="BB516" s="136">
        <f t="shared" si="265"/>
        <v>2.6087036932489663E-4</v>
      </c>
      <c r="BC516" s="24"/>
      <c r="BD516" s="203"/>
      <c r="BE516" s="24">
        <f t="shared" si="266"/>
        <v>5.1315916264386887E-4</v>
      </c>
      <c r="BF516" s="24">
        <f t="shared" si="267"/>
        <v>1.1913071227894507</v>
      </c>
      <c r="BG516" s="24">
        <f t="shared" si="268"/>
        <v>0.28558145013251041</v>
      </c>
      <c r="BH516" s="24">
        <f t="shared" si="269"/>
        <v>0.23108782912568548</v>
      </c>
      <c r="BI516" s="24">
        <f t="shared" si="270"/>
        <v>0.87930012458842299</v>
      </c>
      <c r="BJ516" s="24">
        <f t="shared" si="271"/>
        <v>0.47035310176994516</v>
      </c>
      <c r="BK516" s="136">
        <f t="shared" si="278"/>
        <v>6.9478712244760255</v>
      </c>
      <c r="BL516" s="136">
        <f t="shared" si="278"/>
        <v>6.9478497338984919</v>
      </c>
      <c r="BM516" s="136">
        <f t="shared" si="278"/>
        <v>6.9477587282605793</v>
      </c>
      <c r="BN516" s="136">
        <f t="shared" si="278"/>
        <v>6.9473734207351958</v>
      </c>
      <c r="BO516" s="136">
        <f t="shared" si="278"/>
        <v>6.9457433578680714</v>
      </c>
      <c r="BP516" s="136">
        <f t="shared" si="278"/>
        <v>6.9388700584479093</v>
      </c>
      <c r="BQ516" s="136">
        <f t="shared" si="278"/>
        <v>6.9102755989240707</v>
      </c>
      <c r="BR516" s="136">
        <f t="shared" si="272"/>
        <v>8.9109938818840959</v>
      </c>
      <c r="BS516" s="136"/>
      <c r="BT516" s="24"/>
      <c r="BU516" s="24"/>
      <c r="BV516" s="24"/>
      <c r="BW516" s="24"/>
      <c r="BX516" s="24"/>
      <c r="BY516" s="24"/>
      <c r="BZ516" s="24"/>
      <c r="CA516" s="24"/>
      <c r="CB516" s="24"/>
      <c r="CC516" s="24"/>
      <c r="CD516" s="24"/>
      <c r="CE516" s="24"/>
      <c r="CF516" s="24"/>
      <c r="CG516" s="24"/>
      <c r="CH516" s="24"/>
      <c r="CI516" s="24"/>
      <c r="CK516" s="24"/>
      <c r="CL516" s="24"/>
      <c r="CM516" s="24"/>
      <c r="CN516" s="24"/>
      <c r="CO516" s="24"/>
      <c r="CP516" s="24"/>
      <c r="CQ516" s="24"/>
      <c r="CR516" s="24"/>
      <c r="CS516" s="24"/>
      <c r="CT516" s="24"/>
      <c r="CU516" s="24"/>
      <c r="CV516" s="24"/>
      <c r="CW516" s="24"/>
      <c r="CX516" s="24"/>
      <c r="CY516" s="24"/>
      <c r="CZ516" s="24"/>
    </row>
    <row r="517" spans="1:104" s="129" customFormat="1" ht="12.95" customHeight="1" x14ac:dyDescent="0.2">
      <c r="A517" s="63" t="s">
        <v>670</v>
      </c>
      <c r="B517" s="64" t="s">
        <v>644</v>
      </c>
      <c r="C517" s="63">
        <v>54207.375399999997</v>
      </c>
      <c r="D517" s="63">
        <v>1E-4</v>
      </c>
      <c r="E517" s="129">
        <f>(C517-C$7)/C$8</f>
        <v>59764.921576483939</v>
      </c>
      <c r="F517" s="129">
        <f>ROUND(2*E517,0)/2</f>
        <v>59765</v>
      </c>
      <c r="G517" s="130">
        <f>C517-(C$7+F517*C$8)</f>
        <v>-1.8613500003993977E-2</v>
      </c>
      <c r="K517" s="129">
        <f>G517</f>
        <v>-1.8613500003993977E-2</v>
      </c>
      <c r="O517" s="129">
        <f ca="1">+C$11+C$12*F517</f>
        <v>-2.1298368803962478E-2</v>
      </c>
      <c r="P517" s="199">
        <f>+D$11+D$12*F517+D$13*F517^2</f>
        <v>-1.6661088492093037E-2</v>
      </c>
      <c r="Q517" s="201">
        <f>+C517-15018.5</f>
        <v>39188.875399999997</v>
      </c>
      <c r="S517" s="131">
        <v>1</v>
      </c>
      <c r="T517" s="129" t="s">
        <v>567</v>
      </c>
      <c r="U517" s="202">
        <f>+$C517-15018.5</f>
        <v>39188.875399999997</v>
      </c>
      <c r="Z517" s="24">
        <f>$F517</f>
        <v>59765</v>
      </c>
      <c r="AA517" s="136">
        <f>AB$3+AB$4*Z517+AB$5*Z517^2+AH517</f>
        <v>-1.6127822238475056E-2</v>
      </c>
      <c r="AB517" s="136">
        <f>+$G517-AH517</f>
        <v>-1.9146766257611959E-2</v>
      </c>
      <c r="AC517" s="136">
        <f>IF(S517&gt;0,G517-AA517,-9999)</f>
        <v>-2.4856777655189212E-3</v>
      </c>
      <c r="AD517" s="136"/>
      <c r="AE517" s="136">
        <f>+(G517-AA517)^2*$S517</f>
        <v>6.1785939539951367E-6</v>
      </c>
      <c r="AF517" s="24"/>
      <c r="AG517" s="203"/>
      <c r="AH517" s="24">
        <f>$AB$6*($AB$11/AI517*AJ517+$AB$12)</f>
        <v>5.3326625361798058E-4</v>
      </c>
      <c r="AI517" s="24">
        <f>1+$AB$7*COS(AL517)</f>
        <v>1.1907065604374625</v>
      </c>
      <c r="AJ517" s="24">
        <f>SIN(AL517+RADIANS($AB$9))</f>
        <v>0.28806843268152488</v>
      </c>
      <c r="AK517" s="24">
        <f>$AB$7*SIN(AL517)</f>
        <v>0.23158369503510498</v>
      </c>
      <c r="AL517" s="24">
        <f>2*ATAN(AM517)</f>
        <v>0.88189618673331038</v>
      </c>
      <c r="AM517" s="24">
        <f>SQRT((1+$AB$7)/(1-$AB$7))*TAN(AN517/2)</f>
        <v>0.47193926820266946</v>
      </c>
      <c r="AN517" s="136">
        <f>$AU517+$AB$7*SIN(AO517)</f>
        <v>6.9499505452592567</v>
      </c>
      <c r="AO517" s="136">
        <f>$AU517+$AB$7*SIN(AP517)</f>
        <v>6.9499239525952143</v>
      </c>
      <c r="AP517" s="136">
        <f>$AU517+$AB$7*SIN(AQ517)</f>
        <v>6.9498111586809204</v>
      </c>
      <c r="AQ517" s="136">
        <f>$AU517+$AB$7*SIN(AR517)</f>
        <v>6.9493328497118645</v>
      </c>
      <c r="AR517" s="136">
        <f>$AU517+$AB$7*SIN(AS517)</f>
        <v>6.9473065470794335</v>
      </c>
      <c r="AS517" s="136">
        <f>$AU517+$AB$7*SIN(AT517)</f>
        <v>6.9387576532346866</v>
      </c>
      <c r="AT517" s="136">
        <f>$AU517+$AB$7*SIN(AU517)</f>
        <v>6.9032855321556879</v>
      </c>
      <c r="AU517" s="136">
        <f>RADIANS($AB$9)+$AB$18*(F517-AB$15)</f>
        <v>6.7644226346643546</v>
      </c>
      <c r="AV517" s="136"/>
      <c r="AW517" s="24">
        <f t="shared" si="262"/>
        <v>59765</v>
      </c>
      <c r="AX517" s="136">
        <f t="shared" si="263"/>
        <v>-1.6127808916504727E-2</v>
      </c>
      <c r="AY517" s="136">
        <f t="shared" si="264"/>
        <v>-2.4856910874892502E-3</v>
      </c>
      <c r="AZ517" s="136">
        <f t="shared" si="274"/>
        <v>-2.4856910874892502E-3</v>
      </c>
      <c r="BA517" s="136"/>
      <c r="BB517" s="136">
        <f t="shared" si="265"/>
        <v>2.6010622044728935E-4</v>
      </c>
      <c r="BC517" s="24"/>
      <c r="BD517" s="203"/>
      <c r="BE517" s="24">
        <f t="shared" si="266"/>
        <v>5.3327957558830965E-4</v>
      </c>
      <c r="BF517" s="24">
        <f t="shared" si="267"/>
        <v>1.1907061621858146</v>
      </c>
      <c r="BG517" s="24">
        <f t="shared" si="268"/>
        <v>0.28807007946983831</v>
      </c>
      <c r="BH517" s="24">
        <f t="shared" si="269"/>
        <v>0.23158402299026981</v>
      </c>
      <c r="BI517" s="24">
        <f t="shared" si="270"/>
        <v>0.88189790641986188</v>
      </c>
      <c r="BJ517" s="24">
        <f t="shared" si="271"/>
        <v>0.47194031955640386</v>
      </c>
      <c r="BK517" s="136">
        <f t="shared" si="278"/>
        <v>6.94995192299307</v>
      </c>
      <c r="BL517" s="136">
        <f t="shared" si="278"/>
        <v>6.9499297965844944</v>
      </c>
      <c r="BM517" s="136">
        <f t="shared" si="278"/>
        <v>6.9498359453514986</v>
      </c>
      <c r="BN517" s="136">
        <f t="shared" si="278"/>
        <v>6.9494379435682214</v>
      </c>
      <c r="BO517" s="136">
        <f t="shared" si="278"/>
        <v>6.947751489608943</v>
      </c>
      <c r="BP517" s="136">
        <f t="shared" si="278"/>
        <v>6.940630004422319</v>
      </c>
      <c r="BQ517" s="136">
        <f t="shared" si="278"/>
        <v>6.9109757017183737</v>
      </c>
      <c r="BR517" s="136">
        <f t="shared" si="272"/>
        <v>8.9143963918523639</v>
      </c>
      <c r="BS517" s="136"/>
      <c r="BT517" s="24"/>
      <c r="BU517" s="24"/>
      <c r="BV517" s="24"/>
      <c r="BW517" s="24"/>
      <c r="BX517" s="24"/>
      <c r="BY517" s="24"/>
      <c r="BZ517" s="24"/>
      <c r="CA517" s="24"/>
      <c r="CB517" s="24"/>
      <c r="CC517" s="24"/>
      <c r="CD517" s="24"/>
      <c r="CE517" s="24"/>
      <c r="CF517" s="24"/>
      <c r="CG517" s="24"/>
      <c r="CH517" s="24"/>
      <c r="CI517" s="24"/>
      <c r="CK517" s="24"/>
      <c r="CL517" s="24"/>
      <c r="CM517" s="24"/>
      <c r="CN517" s="24"/>
      <c r="CO517" s="24"/>
      <c r="CP517" s="24"/>
      <c r="CQ517" s="24"/>
      <c r="CR517" s="24"/>
      <c r="CS517" s="24"/>
      <c r="CT517" s="24"/>
      <c r="CU517" s="24"/>
      <c r="CV517" s="24"/>
      <c r="CW517" s="24"/>
      <c r="CX517" s="24"/>
      <c r="CY517" s="24"/>
      <c r="CZ517" s="24"/>
    </row>
    <row r="518" spans="1:104" s="129" customFormat="1" ht="12.95" customHeight="1" x14ac:dyDescent="0.2">
      <c r="A518" s="63" t="s">
        <v>673</v>
      </c>
      <c r="B518" s="64" t="s">
        <v>646</v>
      </c>
      <c r="C518" s="63">
        <v>54209.63</v>
      </c>
      <c r="D518" s="63">
        <v>2.0000000000000001E-4</v>
      </c>
      <c r="E518" s="129">
        <f>(C518-C$7)/C$8</f>
        <v>59774.420792606907</v>
      </c>
      <c r="F518" s="129">
        <f>ROUND(2*E518,0)/2</f>
        <v>59774.5</v>
      </c>
      <c r="G518" s="130">
        <f>C518-(C$7+F518*C$8)</f>
        <v>-1.8799550001858734E-2</v>
      </c>
      <c r="K518" s="129">
        <f>G518</f>
        <v>-1.8799550001858734E-2</v>
      </c>
      <c r="O518" s="199">
        <f ca="1">+C$11+C$12*F518</f>
        <v>-2.1280116249779824E-2</v>
      </c>
      <c r="P518" s="199">
        <f>+D$11+D$12*F518+D$13*F518^2</f>
        <v>-1.6658385989093027E-2</v>
      </c>
      <c r="Q518" s="201">
        <f>+C518-15018.5</f>
        <v>39191.129999999997</v>
      </c>
      <c r="S518" s="131">
        <v>1</v>
      </c>
      <c r="T518" s="129" t="s">
        <v>567</v>
      </c>
      <c r="U518" s="202">
        <f>+$C518-15018.5</f>
        <v>39191.129999999997</v>
      </c>
      <c r="Z518" s="24">
        <f>$F518</f>
        <v>59774.5</v>
      </c>
      <c r="AA518" s="136">
        <f>AB$3+AB$4*Z518+AB$5*Z518^2+AH518</f>
        <v>-1.6109834719299495E-2</v>
      </c>
      <c r="AB518" s="136">
        <f>+$G518-AH518</f>
        <v>-1.9348101271652266E-2</v>
      </c>
      <c r="AC518" s="136">
        <f>IF(S518&gt;0,G518-AA518,-9999)</f>
        <v>-2.6897152825592387E-3</v>
      </c>
      <c r="AD518" s="136"/>
      <c r="AE518" s="136">
        <f>+(G518-AA518)^2*$S518</f>
        <v>7.2345683012327251E-6</v>
      </c>
      <c r="AF518" s="24"/>
      <c r="AG518" s="203"/>
      <c r="AH518" s="24">
        <f>$AB$6*($AB$11/AI518*AJ518+$AB$12)</f>
        <v>5.4855126979353266E-4</v>
      </c>
      <c r="AI518" s="24">
        <f>1+$AB$7*COS(AL518)</f>
        <v>1.1902493218712726</v>
      </c>
      <c r="AJ518" s="24">
        <f>SIN(AL518+RADIANS($AB$9))</f>
        <v>0.2899570412366731</v>
      </c>
      <c r="AK518" s="24">
        <f>$AB$7*SIN(AL518)</f>
        <v>0.23195946957932304</v>
      </c>
      <c r="AL518" s="24">
        <f>2*ATAN(AM518)</f>
        <v>0.88386898431851468</v>
      </c>
      <c r="AM518" s="24">
        <f>SQRT((1+$AB$7)/(1-$AB$7))*TAN(AN518/2)</f>
        <v>0.47314592643175518</v>
      </c>
      <c r="AN518" s="136">
        <f>$AU518+$AB$7*SIN(AO518)</f>
        <v>6.9515313631924629</v>
      </c>
      <c r="AO518" s="136">
        <f>$AU518+$AB$7*SIN(AP518)</f>
        <v>6.9515048940597248</v>
      </c>
      <c r="AP518" s="136">
        <f>$AU518+$AB$7*SIN(AQ518)</f>
        <v>6.951392484114149</v>
      </c>
      <c r="AQ518" s="136">
        <f>$AU518+$AB$7*SIN(AR518)</f>
        <v>6.9509152090856201</v>
      </c>
      <c r="AR518" s="136">
        <f>$AU518+$AB$7*SIN(AS518)</f>
        <v>6.9488907699847431</v>
      </c>
      <c r="AS518" s="136">
        <f>$AU518+$AB$7*SIN(AT518)</f>
        <v>6.9403392253805745</v>
      </c>
      <c r="AT518" s="136">
        <f>$AU518+$AB$7*SIN(AU518)</f>
        <v>6.9048150988977266</v>
      </c>
      <c r="AU518" s="136">
        <f>RADIANS($AB$9)+$AB$18*(F518-AB$15)</f>
        <v>6.7656309731887001</v>
      </c>
      <c r="AV518" s="136"/>
      <c r="AW518" s="24">
        <f t="shared" si="262"/>
        <v>59774.5</v>
      </c>
      <c r="AX518" s="136">
        <f t="shared" si="263"/>
        <v>-1.6109823207076188E-2</v>
      </c>
      <c r="AY518" s="136">
        <f t="shared" si="264"/>
        <v>-2.6897267947825453E-3</v>
      </c>
      <c r="AZ518" s="136">
        <f t="shared" si="274"/>
        <v>-2.6897267947825453E-3</v>
      </c>
      <c r="BA518" s="136"/>
      <c r="BB518" s="136">
        <f t="shared" si="265"/>
        <v>2.5952640376325053E-4</v>
      </c>
      <c r="BC518" s="24"/>
      <c r="BD518" s="203"/>
      <c r="BE518" s="24">
        <f t="shared" si="266"/>
        <v>5.4856278201683795E-4</v>
      </c>
      <c r="BF518" s="24">
        <f t="shared" si="267"/>
        <v>1.1902489772643317</v>
      </c>
      <c r="BG518" s="24">
        <f t="shared" si="268"/>
        <v>0.28995846304642137</v>
      </c>
      <c r="BH518" s="24">
        <f t="shared" si="269"/>
        <v>0.23195975221981024</v>
      </c>
      <c r="BI518" s="24">
        <f t="shared" si="270"/>
        <v>0.88387046995189522</v>
      </c>
      <c r="BJ518" s="24">
        <f t="shared" si="271"/>
        <v>0.47314683554095927</v>
      </c>
      <c r="BK518" s="136">
        <f t="shared" si="278"/>
        <v>6.9515325538708357</v>
      </c>
      <c r="BL518" s="136">
        <f t="shared" si="278"/>
        <v>6.9515099509045672</v>
      </c>
      <c r="BM518" s="136">
        <f t="shared" si="278"/>
        <v>6.951413958911111</v>
      </c>
      <c r="BN518" s="136">
        <f t="shared" si="278"/>
        <v>6.9510063738265755</v>
      </c>
      <c r="BO518" s="136">
        <f t="shared" si="278"/>
        <v>6.9492772109623937</v>
      </c>
      <c r="BP518" s="136">
        <f t="shared" si="278"/>
        <v>6.9419672300689523</v>
      </c>
      <c r="BQ518" s="136">
        <f t="shared" si="278"/>
        <v>6.9115066445679014</v>
      </c>
      <c r="BR518" s="136">
        <f t="shared" si="272"/>
        <v>8.9169822994282502</v>
      </c>
      <c r="BS518" s="136"/>
      <c r="BT518" s="24"/>
      <c r="BU518" s="24"/>
      <c r="BV518" s="24"/>
      <c r="BW518" s="24"/>
      <c r="BX518" s="24"/>
      <c r="BY518" s="24"/>
      <c r="BZ518" s="24"/>
      <c r="CA518" s="24"/>
      <c r="CB518" s="24"/>
      <c r="CC518" s="24"/>
      <c r="CD518" s="24"/>
      <c r="CE518" s="24"/>
      <c r="CF518" s="24"/>
      <c r="CG518" s="24"/>
      <c r="CH518" s="24"/>
      <c r="CI518" s="24"/>
      <c r="CK518" s="24"/>
      <c r="CL518" s="24"/>
      <c r="CM518" s="24"/>
      <c r="CN518" s="24"/>
      <c r="CO518" s="24"/>
      <c r="CP518" s="24"/>
      <c r="CQ518" s="24"/>
      <c r="CR518" s="24"/>
      <c r="CS518" s="24"/>
      <c r="CT518" s="24"/>
      <c r="CU518" s="24"/>
      <c r="CV518" s="24"/>
      <c r="CW518" s="24"/>
      <c r="CX518" s="24"/>
      <c r="CY518" s="24"/>
      <c r="CZ518" s="24"/>
    </row>
    <row r="519" spans="1:104" s="129" customFormat="1" ht="12.95" customHeight="1" x14ac:dyDescent="0.2">
      <c r="A519" s="63" t="s">
        <v>673</v>
      </c>
      <c r="B519" s="64" t="s">
        <v>644</v>
      </c>
      <c r="C519" s="63">
        <v>54209.748800000001</v>
      </c>
      <c r="D519" s="63">
        <v>2.0000000000000001E-4</v>
      </c>
      <c r="E519" s="129">
        <f>(C519-C$7)/C$8</f>
        <v>59774.921327901618</v>
      </c>
      <c r="F519" s="129">
        <f>ROUND(2*E519,0)/2</f>
        <v>59775</v>
      </c>
      <c r="G519" s="130">
        <f>C519-(C$7+F519*C$8)</f>
        <v>-1.8672499994863756E-2</v>
      </c>
      <c r="K519" s="129">
        <f>G519</f>
        <v>-1.8672499994863756E-2</v>
      </c>
      <c r="O519" s="129">
        <f ca="1">+C$11+C$12*F519</f>
        <v>-2.1279155589033372E-2</v>
      </c>
      <c r="P519" s="199">
        <f>+D$11+D$12*F519+D$13*F519^2</f>
        <v>-1.6658243692093032E-2</v>
      </c>
      <c r="Q519" s="201">
        <f>+C519-15018.5</f>
        <v>39191.248800000001</v>
      </c>
      <c r="S519" s="131">
        <v>1</v>
      </c>
      <c r="T519" s="129" t="s">
        <v>567</v>
      </c>
      <c r="U519" s="202">
        <f>+$C519-15018.5</f>
        <v>39191.248800000001</v>
      </c>
      <c r="Z519" s="24">
        <f>$F519</f>
        <v>59775</v>
      </c>
      <c r="AA519" s="136">
        <f>AB$3+AB$4*Z519+AB$5*Z519^2+AH519</f>
        <v>-1.6108888148051632E-2</v>
      </c>
      <c r="AB519" s="136">
        <f>+$G519-AH519</f>
        <v>-1.9221855538905156E-2</v>
      </c>
      <c r="AC519" s="136">
        <f>IF(S519&gt;0,G519-AA519,-9999)</f>
        <v>-2.5636118468121243E-3</v>
      </c>
      <c r="AD519" s="136"/>
      <c r="AE519" s="136">
        <f>+(G519-AA519)^2*$S519</f>
        <v>6.5721057011154705E-6</v>
      </c>
      <c r="AF519" s="24"/>
      <c r="AG519" s="203"/>
      <c r="AH519" s="24">
        <f>$AB$6*($AB$11/AI519*AJ519+$AB$12)</f>
        <v>5.4935554404139859E-4</v>
      </c>
      <c r="AI519" s="24">
        <f>1+$AB$7*COS(AL519)</f>
        <v>1.1902252458965306</v>
      </c>
      <c r="AJ519" s="24">
        <f>SIN(AL519+RADIANS($AB$9))</f>
        <v>0.29005637031265091</v>
      </c>
      <c r="AK519" s="24">
        <f>$AB$7*SIN(AL519)</f>
        <v>0.23197921420593809</v>
      </c>
      <c r="AL519" s="24">
        <f>2*ATAN(AM519)</f>
        <v>0.88397277378708905</v>
      </c>
      <c r="AM519" s="24">
        <f>SQRT((1+$AB$7)/(1-$AB$7))*TAN(AN519/2)</f>
        <v>0.47320944024759765</v>
      </c>
      <c r="AN519" s="136">
        <f>$AU519+$AB$7*SIN(AO519)</f>
        <v>6.9516145473138957</v>
      </c>
      <c r="AO519" s="136">
        <f>$AU519+$AB$7*SIN(AP519)</f>
        <v>6.9515880846868283</v>
      </c>
      <c r="AP519" s="136">
        <f>$AU519+$AB$7*SIN(AQ519)</f>
        <v>6.9514756949874519</v>
      </c>
      <c r="AQ519" s="136">
        <f>$AU519+$AB$7*SIN(AR519)</f>
        <v>6.9509984745799143</v>
      </c>
      <c r="AR519" s="136">
        <f>$AU519+$AB$7*SIN(AS519)</f>
        <v>6.9489741344346454</v>
      </c>
      <c r="AS519" s="136">
        <f>$AU519+$AB$7*SIN(AT519)</f>
        <v>6.9404224533331416</v>
      </c>
      <c r="AT519" s="136">
        <f>$AU519+$AB$7*SIN(AU519)</f>
        <v>6.9048955967851979</v>
      </c>
      <c r="AU519" s="136">
        <f>RADIANS($AB$9)+$AB$18*(F519-AB$15)</f>
        <v>6.7656945699531388</v>
      </c>
      <c r="AV519" s="136"/>
      <c r="AW519" s="24">
        <f t="shared" si="262"/>
        <v>59775</v>
      </c>
      <c r="AX519" s="136">
        <f t="shared" si="263"/>
        <v>-1.610887673044686E-2</v>
      </c>
      <c r="AY519" s="136">
        <f t="shared" si="264"/>
        <v>-2.5636232644168956E-3</v>
      </c>
      <c r="AZ519" s="136">
        <f t="shared" si="274"/>
        <v>-2.5636232644168956E-3</v>
      </c>
      <c r="BA519" s="136"/>
      <c r="BB519" s="136">
        <f t="shared" si="265"/>
        <v>2.5949590951673232E-4</v>
      </c>
      <c r="BC519" s="24"/>
      <c r="BD519" s="203"/>
      <c r="BE519" s="24">
        <f t="shared" si="266"/>
        <v>5.4936696164617027E-4</v>
      </c>
      <c r="BF519" s="24">
        <f t="shared" si="267"/>
        <v>1.1902249040981099</v>
      </c>
      <c r="BG519" s="24">
        <f t="shared" si="268"/>
        <v>0.29005778037038921</v>
      </c>
      <c r="BH519" s="24">
        <f t="shared" si="269"/>
        <v>0.23197949448359625</v>
      </c>
      <c r="BI519" s="24">
        <f t="shared" si="270"/>
        <v>0.8839742471872607</v>
      </c>
      <c r="BJ519" s="24">
        <f t="shared" si="271"/>
        <v>0.47321034191516637</v>
      </c>
      <c r="BK519" s="136">
        <f t="shared" si="278"/>
        <v>6.9516157282117046</v>
      </c>
      <c r="BL519" s="136">
        <f t="shared" si="278"/>
        <v>6.9515931003227074</v>
      </c>
      <c r="BM519" s="136">
        <f t="shared" si="278"/>
        <v>6.9514969961809143</v>
      </c>
      <c r="BN519" s="136">
        <f t="shared" si="278"/>
        <v>6.9510889082525411</v>
      </c>
      <c r="BO519" s="136">
        <f t="shared" si="278"/>
        <v>6.9493575011100619</v>
      </c>
      <c r="BP519" s="136">
        <f t="shared" si="278"/>
        <v>6.9420376024218609</v>
      </c>
      <c r="BQ519" s="136">
        <f t="shared" si="278"/>
        <v>6.9115345618677484</v>
      </c>
      <c r="BR519" s="136">
        <f t="shared" si="272"/>
        <v>8.9171183998269807</v>
      </c>
      <c r="BS519" s="136"/>
      <c r="BT519" s="24"/>
      <c r="BU519" s="24"/>
      <c r="BV519" s="24"/>
      <c r="BW519" s="24"/>
      <c r="BX519" s="24"/>
      <c r="BY519" s="24"/>
      <c r="BZ519" s="24"/>
      <c r="CA519" s="24"/>
      <c r="CB519" s="24"/>
      <c r="CC519" s="24"/>
      <c r="CD519" s="24"/>
      <c r="CE519" s="24"/>
      <c r="CF519" s="24"/>
      <c r="CG519" s="24"/>
      <c r="CH519" s="24"/>
      <c r="CI519" s="24"/>
      <c r="CK519" s="24"/>
      <c r="CL519" s="24"/>
      <c r="CM519" s="24"/>
      <c r="CN519" s="24"/>
      <c r="CO519" s="24"/>
      <c r="CP519" s="24"/>
      <c r="CQ519" s="24"/>
      <c r="CR519" s="24"/>
      <c r="CS519" s="24"/>
      <c r="CT519" s="24"/>
      <c r="CU519" s="24"/>
      <c r="CV519" s="24"/>
      <c r="CW519" s="24"/>
      <c r="CX519" s="24"/>
      <c r="CY519" s="24"/>
      <c r="CZ519" s="24"/>
    </row>
    <row r="520" spans="1:104" s="129" customFormat="1" ht="12.95" customHeight="1" x14ac:dyDescent="0.2">
      <c r="A520" s="63" t="s">
        <v>673</v>
      </c>
      <c r="B520" s="64" t="s">
        <v>646</v>
      </c>
      <c r="C520" s="63">
        <v>54211.528899999998</v>
      </c>
      <c r="D520" s="63">
        <v>8.0000000000000004E-4</v>
      </c>
      <c r="E520" s="129">
        <f>(C520-C$7)/C$8</f>
        <v>59782.421352127843</v>
      </c>
      <c r="F520" s="129">
        <f>ROUND(2*E520,0)/2</f>
        <v>59782.5</v>
      </c>
      <c r="G520" s="130">
        <f>C520-(C$7+F520*C$8)</f>
        <v>-1.8666750002012122E-2</v>
      </c>
      <c r="K520" s="129">
        <f>G520</f>
        <v>-1.8666750002012122E-2</v>
      </c>
      <c r="O520" s="199">
        <f ca="1">+C$11+C$12*F520</f>
        <v>-2.1264745677836552E-2</v>
      </c>
      <c r="P520" s="199">
        <f>+D$11+D$12*F520+D$13*F520^2</f>
        <v>-1.6656108517093031E-2</v>
      </c>
      <c r="Q520" s="201">
        <f>+C520-15018.5</f>
        <v>39193.028899999998</v>
      </c>
      <c r="S520" s="131">
        <v>1</v>
      </c>
      <c r="T520" s="129" t="s">
        <v>567</v>
      </c>
      <c r="U520" s="202">
        <f>+$C520-15018.5</f>
        <v>39193.028899999998</v>
      </c>
      <c r="Z520" s="24">
        <f>$F520</f>
        <v>59782.5</v>
      </c>
      <c r="AA520" s="136">
        <f>AB$3+AB$4*Z520+AB$5*Z520^2+AH520</f>
        <v>-1.6094691271278432E-2</v>
      </c>
      <c r="AB520" s="136">
        <f>+$G520-AH520</f>
        <v>-1.9228167247826722E-2</v>
      </c>
      <c r="AC520" s="136">
        <f>IF(S520&gt;0,G520-AA520,-9999)</f>
        <v>-2.5720587307336909E-3</v>
      </c>
      <c r="AD520" s="136"/>
      <c r="AE520" s="136">
        <f>+(G520-AA520)^2*$S520</f>
        <v>6.6154861143434048E-6</v>
      </c>
      <c r="AF520" s="24"/>
      <c r="AG520" s="203"/>
      <c r="AH520" s="24">
        <f>$AB$6*($AB$11/AI520*AJ520+$AB$12)</f>
        <v>5.6141724581459853E-4</v>
      </c>
      <c r="AI520" s="24">
        <f>1+$AB$7*COS(AL520)</f>
        <v>1.1898639775756923</v>
      </c>
      <c r="AJ520" s="24">
        <f>SIN(AL520+RADIANS($AB$9))</f>
        <v>0.29154544885499939</v>
      </c>
      <c r="AK520" s="24">
        <f>$AB$7*SIN(AL520)</f>
        <v>0.23227498793270235</v>
      </c>
      <c r="AL520" s="24">
        <f>2*ATAN(AM520)</f>
        <v>0.88552911187192418</v>
      </c>
      <c r="AM520" s="24">
        <f>SQRT((1+$AB$7)/(1-$AB$7))*TAN(AN520/2)</f>
        <v>0.47416221352347132</v>
      </c>
      <c r="AN520" s="136">
        <f>$AU520+$AB$7*SIN(AO520)</f>
        <v>6.9528621071605485</v>
      </c>
      <c r="AO520" s="136">
        <f>$AU520+$AB$7*SIN(AP520)</f>
        <v>6.9528357421653082</v>
      </c>
      <c r="AP520" s="136">
        <f>$AU520+$AB$7*SIN(AQ520)</f>
        <v>6.9527236566019486</v>
      </c>
      <c r="AQ520" s="136">
        <f>$AU520+$AB$7*SIN(AR520)</f>
        <v>6.9522472579332755</v>
      </c>
      <c r="AR520" s="136">
        <f>$AU520+$AB$7*SIN(AS520)</f>
        <v>6.9502244125967332</v>
      </c>
      <c r="AS520" s="136">
        <f>$AU520+$AB$7*SIN(AT520)</f>
        <v>6.9416707202131898</v>
      </c>
      <c r="AT520" s="136">
        <f>$AU520+$AB$7*SIN(AU520)</f>
        <v>6.9061029974983619</v>
      </c>
      <c r="AU520" s="136">
        <f>RADIANS($AB$9)+$AB$18*(F520-AB$15)</f>
        <v>6.7666485214197269</v>
      </c>
      <c r="AV520" s="136"/>
      <c r="AW520" s="24">
        <f t="shared" si="262"/>
        <v>59782.5</v>
      </c>
      <c r="AX520" s="136">
        <f t="shared" si="263"/>
        <v>-1.6094681265396451E-2</v>
      </c>
      <c r="AY520" s="136">
        <f t="shared" si="264"/>
        <v>-2.5720687366156715E-3</v>
      </c>
      <c r="AZ520" s="136">
        <f t="shared" si="274"/>
        <v>-2.5720687366156715E-3</v>
      </c>
      <c r="BA520" s="136"/>
      <c r="BB520" s="136">
        <f t="shared" si="265"/>
        <v>2.5903876503470351E-4</v>
      </c>
      <c r="BC520" s="24"/>
      <c r="BD520" s="203"/>
      <c r="BE520" s="24">
        <f t="shared" si="266"/>
        <v>5.6142725169657849E-4</v>
      </c>
      <c r="BF520" s="24">
        <f t="shared" si="267"/>
        <v>1.1898636777263842</v>
      </c>
      <c r="BG520" s="24">
        <f t="shared" si="268"/>
        <v>0.29154668369626457</v>
      </c>
      <c r="BH520" s="24">
        <f t="shared" si="269"/>
        <v>0.23227523303230524</v>
      </c>
      <c r="BI520" s="24">
        <f t="shared" si="270"/>
        <v>0.88553040279503425</v>
      </c>
      <c r="BJ520" s="24">
        <f t="shared" si="271"/>
        <v>0.47416300410426371</v>
      </c>
      <c r="BK520" s="136">
        <f t="shared" si="278"/>
        <v>6.9528631421211315</v>
      </c>
      <c r="BL520" s="136">
        <f t="shared" si="278"/>
        <v>6.9528401422984247</v>
      </c>
      <c r="BM520" s="136">
        <f t="shared" si="278"/>
        <v>6.95274236220639</v>
      </c>
      <c r="BN520" s="136">
        <f t="shared" si="278"/>
        <v>6.9523267501178658</v>
      </c>
      <c r="BO520" s="136">
        <f t="shared" si="278"/>
        <v>6.9505617216028366</v>
      </c>
      <c r="BP520" s="136">
        <f t="shared" si="278"/>
        <v>6.9430930926571639</v>
      </c>
      <c r="BQ520" s="136">
        <f t="shared" si="278"/>
        <v>6.9119529975628167</v>
      </c>
      <c r="BR520" s="136">
        <f t="shared" si="272"/>
        <v>8.9191599058079429</v>
      </c>
      <c r="BS520" s="136"/>
      <c r="BT520" s="24"/>
      <c r="BU520" s="24"/>
      <c r="BV520" s="24"/>
      <c r="BW520" s="24"/>
      <c r="BX520" s="24"/>
      <c r="BY520" s="24"/>
      <c r="BZ520" s="24"/>
      <c r="CA520" s="24"/>
      <c r="CB520" s="24"/>
      <c r="CC520" s="24"/>
      <c r="CD520" s="24"/>
      <c r="CE520" s="24"/>
      <c r="CF520" s="24"/>
      <c r="CG520" s="24"/>
      <c r="CH520" s="24"/>
      <c r="CI520" s="24"/>
      <c r="CK520" s="24"/>
      <c r="CL520" s="24"/>
      <c r="CM520" s="24"/>
      <c r="CN520" s="24"/>
      <c r="CO520" s="24"/>
      <c r="CP520" s="24"/>
      <c r="CQ520" s="24"/>
      <c r="CR520" s="24"/>
      <c r="CS520" s="24"/>
      <c r="CT520" s="24"/>
      <c r="CU520" s="24"/>
      <c r="CV520" s="24"/>
      <c r="CW520" s="24"/>
      <c r="CX520" s="24"/>
      <c r="CY520" s="24"/>
      <c r="CZ520" s="24"/>
    </row>
    <row r="521" spans="1:104" s="129" customFormat="1" ht="12.95" customHeight="1" x14ac:dyDescent="0.2">
      <c r="A521" s="63" t="s">
        <v>667</v>
      </c>
      <c r="B521" s="89"/>
      <c r="C521" s="63">
        <v>54216.393199999999</v>
      </c>
      <c r="D521" s="63">
        <v>1.4E-3</v>
      </c>
      <c r="E521" s="129">
        <f>(C521-C$7)/C$8</f>
        <v>59802.91591301978</v>
      </c>
      <c r="F521" s="129">
        <f>ROUND(2*E521,0)/2</f>
        <v>59803</v>
      </c>
      <c r="G521" s="130">
        <f>C521-(C$7+F521*C$8)</f>
        <v>-1.9957699994847644E-2</v>
      </c>
      <c r="K521" s="129">
        <f>G521</f>
        <v>-1.9957699994847644E-2</v>
      </c>
      <c r="O521" s="129">
        <f ca="1">+C$11+C$12*F521</f>
        <v>-2.1225358587231888E-2</v>
      </c>
      <c r="P521" s="199">
        <f>+D$11+D$12*F521+D$13*F521^2</f>
        <v>-1.6650265484093027E-2</v>
      </c>
      <c r="Q521" s="201">
        <f>+C521-15018.5</f>
        <v>39197.893199999999</v>
      </c>
      <c r="S521" s="131">
        <v>0.8</v>
      </c>
      <c r="T521" s="129" t="s">
        <v>567</v>
      </c>
      <c r="U521" s="202">
        <f>+$C521-15018.5</f>
        <v>39197.893199999999</v>
      </c>
      <c r="Z521" s="24">
        <f>$F521</f>
        <v>59803</v>
      </c>
      <c r="AA521" s="136">
        <f>AB$3+AB$4*Z521+AB$5*Z521^2+AH521</f>
        <v>-1.6055902792909003E-2</v>
      </c>
      <c r="AB521" s="136">
        <f>+$G521-AH521</f>
        <v>-2.0552062686031668E-2</v>
      </c>
      <c r="AC521" s="136">
        <f>IF(S521&gt;0,G521-AA521,-9999)</f>
        <v>-3.9017972019386414E-3</v>
      </c>
      <c r="AD521" s="136"/>
      <c r="AE521" s="136">
        <f>+(G521-AA521)^2*$S521</f>
        <v>1.217921712404497E-5</v>
      </c>
      <c r="AF521" s="24"/>
      <c r="AG521" s="203"/>
      <c r="AH521" s="24">
        <f>$AB$6*($AB$11/AI521*AJ521+$AB$12)</f>
        <v>5.9436269118402416E-4</v>
      </c>
      <c r="AI521" s="24">
        <f>1+$AB$7*COS(AL521)</f>
        <v>1.1888752911822076</v>
      </c>
      <c r="AJ521" s="24">
        <f>SIN(AL521+RADIANS($AB$9))</f>
        <v>0.29560737545586274</v>
      </c>
      <c r="AK521" s="24">
        <f>$AB$7*SIN(AL521)</f>
        <v>0.23307965243846637</v>
      </c>
      <c r="AL521" s="24">
        <f>2*ATAN(AM521)</f>
        <v>0.88977827936749088</v>
      </c>
      <c r="AM521" s="24">
        <f>SQRT((1+$AB$7)/(1-$AB$7))*TAN(AN521/2)</f>
        <v>0.47676709509050597</v>
      </c>
      <c r="AN521" s="136">
        <f>$AU521+$AB$7*SIN(AO521)</f>
        <v>6.9562701702156309</v>
      </c>
      <c r="AO521" s="136">
        <f>$AU521+$AB$7*SIN(AP521)</f>
        <v>6.9562440725045755</v>
      </c>
      <c r="AP521" s="136">
        <f>$AU521+$AB$7*SIN(AQ521)</f>
        <v>6.956132822410158</v>
      </c>
      <c r="AQ521" s="136">
        <f>$AU521+$AB$7*SIN(AR521)</f>
        <v>6.9556586928167983</v>
      </c>
      <c r="AR521" s="136">
        <f>$AU521+$AB$7*SIN(AS521)</f>
        <v>6.9536400330998349</v>
      </c>
      <c r="AS521" s="136">
        <f>$AU521+$AB$7*SIN(AT521)</f>
        <v>6.9450811890307609</v>
      </c>
      <c r="AT521" s="136">
        <f>$AU521+$AB$7*SIN(AU521)</f>
        <v>6.9094025779279864</v>
      </c>
      <c r="AU521" s="136">
        <f>RADIANS($AB$9)+$AB$18*(F521-AB$15)</f>
        <v>6.769255988761735</v>
      </c>
      <c r="AV521" s="136"/>
      <c r="AW521" s="24">
        <f t="shared" si="262"/>
        <v>59803</v>
      </c>
      <c r="AX521" s="136">
        <f t="shared" si="263"/>
        <v>-1.6055896573781387E-2</v>
      </c>
      <c r="AY521" s="136">
        <f t="shared" si="264"/>
        <v>-3.9018034210662571E-3</v>
      </c>
      <c r="AZ521" s="136">
        <f t="shared" si="274"/>
        <v>-3.9018034210662571E-3</v>
      </c>
      <c r="BA521" s="136"/>
      <c r="BB521" s="136">
        <f t="shared" si="265"/>
        <v>2.0623345183037195E-4</v>
      </c>
      <c r="BC521" s="24"/>
      <c r="BD521" s="203"/>
      <c r="BE521" s="24">
        <f t="shared" si="266"/>
        <v>5.9436891031163929E-4</v>
      </c>
      <c r="BF521" s="24">
        <f t="shared" si="267"/>
        <v>1.1888751042834338</v>
      </c>
      <c r="BG521" s="24">
        <f t="shared" si="268"/>
        <v>0.29560814148625647</v>
      </c>
      <c r="BH521" s="24">
        <f t="shared" si="269"/>
        <v>0.23307980389111793</v>
      </c>
      <c r="BI521" s="24">
        <f t="shared" si="270"/>
        <v>0.88977908123376759</v>
      </c>
      <c r="BJ521" s="24">
        <f t="shared" si="271"/>
        <v>0.47676758715859235</v>
      </c>
      <c r="BK521" s="136">
        <f t="shared" ref="BK521:BQ530" si="279">$AU521+$AB$7*SIN(BL521)</f>
        <v>6.9562708136235152</v>
      </c>
      <c r="BL521" s="136">
        <f t="shared" si="279"/>
        <v>6.9562468153673551</v>
      </c>
      <c r="BM521" s="136">
        <f t="shared" si="279"/>
        <v>6.9561445143027818</v>
      </c>
      <c r="BN521" s="136">
        <f t="shared" si="279"/>
        <v>6.9557085133190455</v>
      </c>
      <c r="BO521" s="136">
        <f t="shared" si="279"/>
        <v>6.9538519973497444</v>
      </c>
      <c r="BP521" s="136">
        <f t="shared" si="279"/>
        <v>6.945977194162066</v>
      </c>
      <c r="BQ521" s="136">
        <f t="shared" si="279"/>
        <v>6.9130936385191672</v>
      </c>
      <c r="BR521" s="136">
        <f t="shared" si="272"/>
        <v>8.9247400221559055</v>
      </c>
      <c r="BS521" s="136"/>
      <c r="BT521" s="24"/>
      <c r="BU521" s="24"/>
      <c r="BV521" s="24"/>
      <c r="BW521" s="24"/>
      <c r="BX521" s="24"/>
      <c r="BY521" s="24"/>
      <c r="BZ521" s="24"/>
      <c r="CA521" s="24"/>
      <c r="CB521" s="24"/>
      <c r="CC521" s="24"/>
      <c r="CD521" s="24"/>
      <c r="CE521" s="24"/>
      <c r="CF521" s="24"/>
      <c r="CG521" s="24"/>
      <c r="CH521" s="24"/>
      <c r="CI521" s="24"/>
      <c r="CK521" s="24"/>
      <c r="CL521" s="24"/>
      <c r="CM521" s="24"/>
      <c r="CN521" s="24"/>
      <c r="CO521" s="24"/>
      <c r="CP521" s="24"/>
      <c r="CQ521" s="24"/>
      <c r="CR521" s="24"/>
      <c r="CS521" s="24"/>
      <c r="CT521" s="24"/>
      <c r="CU521" s="24"/>
      <c r="CV521" s="24"/>
      <c r="CW521" s="24"/>
      <c r="CX521" s="24"/>
      <c r="CY521" s="24"/>
      <c r="CZ521" s="24"/>
    </row>
    <row r="522" spans="1:104" s="129" customFormat="1" ht="12.95" customHeight="1" x14ac:dyDescent="0.2">
      <c r="A522" s="63" t="s">
        <v>667</v>
      </c>
      <c r="B522" s="89"/>
      <c r="C522" s="63">
        <v>54216.394099999998</v>
      </c>
      <c r="D522" s="63">
        <v>2.9999999999999997E-4</v>
      </c>
      <c r="E522" s="129">
        <f>(C522-C$7)/C$8</f>
        <v>59802.919704953827</v>
      </c>
      <c r="F522" s="129">
        <f>ROUND(2*E522,0)/2</f>
        <v>59803</v>
      </c>
      <c r="G522" s="130">
        <f>C522-(C$7+F522*C$8)</f>
        <v>-1.9057699995755684E-2</v>
      </c>
      <c r="K522" s="129">
        <f>G522</f>
        <v>-1.9057699995755684E-2</v>
      </c>
      <c r="O522" s="199">
        <f ca="1">+C$11+C$12*F522</f>
        <v>-2.1225358587231888E-2</v>
      </c>
      <c r="P522" s="199">
        <f>+D$11+D$12*F522+D$13*F522^2</f>
        <v>-1.6650265484093027E-2</v>
      </c>
      <c r="Q522" s="201">
        <f>+C522-15018.5</f>
        <v>39197.894099999998</v>
      </c>
      <c r="S522" s="131">
        <v>1</v>
      </c>
      <c r="T522" s="129" t="s">
        <v>567</v>
      </c>
      <c r="U522" s="202">
        <f>+$C522-15018.5</f>
        <v>39197.894099999998</v>
      </c>
      <c r="Z522" s="24">
        <f>$F522</f>
        <v>59803</v>
      </c>
      <c r="AA522" s="136">
        <f>AB$3+AB$4*Z522+AB$5*Z522^2+AH522</f>
        <v>-1.6055902792909003E-2</v>
      </c>
      <c r="AB522" s="136">
        <f>+$G522-AH522</f>
        <v>-1.9652062686939708E-2</v>
      </c>
      <c r="AC522" s="136">
        <f>IF(S522&gt;0,G522-AA522,-9999)</f>
        <v>-3.0017972028466809E-3</v>
      </c>
      <c r="AD522" s="136"/>
      <c r="AE522" s="136">
        <f>+(G522-AA522)^2*$S522</f>
        <v>9.0107864470181568E-6</v>
      </c>
      <c r="AF522" s="24"/>
      <c r="AG522" s="203"/>
      <c r="AH522" s="24">
        <f>$AB$6*($AB$11/AI522*AJ522+$AB$12)</f>
        <v>5.9436269118402416E-4</v>
      </c>
      <c r="AI522" s="24">
        <f>1+$AB$7*COS(AL522)</f>
        <v>1.1888752911822076</v>
      </c>
      <c r="AJ522" s="24">
        <f>SIN(AL522+RADIANS($AB$9))</f>
        <v>0.29560737545586274</v>
      </c>
      <c r="AK522" s="24">
        <f>$AB$7*SIN(AL522)</f>
        <v>0.23307965243846637</v>
      </c>
      <c r="AL522" s="24">
        <f>2*ATAN(AM522)</f>
        <v>0.88977827936749088</v>
      </c>
      <c r="AM522" s="24">
        <f>SQRT((1+$AB$7)/(1-$AB$7))*TAN(AN522/2)</f>
        <v>0.47676709509050597</v>
      </c>
      <c r="AN522" s="136">
        <f>$AU522+$AB$7*SIN(AO522)</f>
        <v>6.9562701702156309</v>
      </c>
      <c r="AO522" s="136">
        <f>$AU522+$AB$7*SIN(AP522)</f>
        <v>6.9562440725045755</v>
      </c>
      <c r="AP522" s="136">
        <f>$AU522+$AB$7*SIN(AQ522)</f>
        <v>6.956132822410158</v>
      </c>
      <c r="AQ522" s="136">
        <f>$AU522+$AB$7*SIN(AR522)</f>
        <v>6.9556586928167983</v>
      </c>
      <c r="AR522" s="136">
        <f>$AU522+$AB$7*SIN(AS522)</f>
        <v>6.9536400330998349</v>
      </c>
      <c r="AS522" s="136">
        <f>$AU522+$AB$7*SIN(AT522)</f>
        <v>6.9450811890307609</v>
      </c>
      <c r="AT522" s="136">
        <f>$AU522+$AB$7*SIN(AU522)</f>
        <v>6.9094025779279864</v>
      </c>
      <c r="AU522" s="136">
        <f>RADIANS($AB$9)+$AB$18*(F522-AB$15)</f>
        <v>6.769255988761735</v>
      </c>
      <c r="AV522" s="136"/>
      <c r="AW522" s="24">
        <f t="shared" si="262"/>
        <v>59803</v>
      </c>
      <c r="AX522" s="136">
        <f t="shared" si="263"/>
        <v>-1.6055896573781387E-2</v>
      </c>
      <c r="AY522" s="136">
        <f t="shared" si="264"/>
        <v>-3.0018034219742966E-3</v>
      </c>
      <c r="AZ522" s="136">
        <f t="shared" si="274"/>
        <v>-3.0018034219742966E-3</v>
      </c>
      <c r="BA522" s="136"/>
      <c r="BB522" s="136">
        <f t="shared" si="265"/>
        <v>2.5779181478796491E-4</v>
      </c>
      <c r="BC522" s="24"/>
      <c r="BD522" s="203"/>
      <c r="BE522" s="24">
        <f t="shared" si="266"/>
        <v>5.9436891031163929E-4</v>
      </c>
      <c r="BF522" s="24">
        <f t="shared" si="267"/>
        <v>1.1888751042834338</v>
      </c>
      <c r="BG522" s="24">
        <f t="shared" si="268"/>
        <v>0.29560814148625647</v>
      </c>
      <c r="BH522" s="24">
        <f t="shared" si="269"/>
        <v>0.23307980389111793</v>
      </c>
      <c r="BI522" s="24">
        <f t="shared" si="270"/>
        <v>0.88977908123376759</v>
      </c>
      <c r="BJ522" s="24">
        <f t="shared" si="271"/>
        <v>0.47676758715859235</v>
      </c>
      <c r="BK522" s="136">
        <f t="shared" si="279"/>
        <v>6.9562708136235152</v>
      </c>
      <c r="BL522" s="136">
        <f t="shared" si="279"/>
        <v>6.9562468153673551</v>
      </c>
      <c r="BM522" s="136">
        <f t="shared" si="279"/>
        <v>6.9561445143027818</v>
      </c>
      <c r="BN522" s="136">
        <f t="shared" si="279"/>
        <v>6.9557085133190455</v>
      </c>
      <c r="BO522" s="136">
        <f t="shared" si="279"/>
        <v>6.9538519973497444</v>
      </c>
      <c r="BP522" s="136">
        <f t="shared" si="279"/>
        <v>6.945977194162066</v>
      </c>
      <c r="BQ522" s="136">
        <f t="shared" si="279"/>
        <v>6.9130936385191672</v>
      </c>
      <c r="BR522" s="136">
        <f t="shared" si="272"/>
        <v>8.9247400221559055</v>
      </c>
      <c r="BS522" s="136"/>
      <c r="BT522" s="24"/>
      <c r="BU522" s="24"/>
      <c r="BV522" s="24"/>
      <c r="BW522" s="24"/>
      <c r="BX522" s="24"/>
      <c r="BY522" s="24"/>
      <c r="BZ522" s="24"/>
      <c r="CA522" s="24"/>
      <c r="CB522" s="24"/>
      <c r="CC522" s="24"/>
      <c r="CD522" s="24"/>
      <c r="CE522" s="24"/>
      <c r="CF522" s="24"/>
      <c r="CG522" s="24"/>
      <c r="CH522" s="24"/>
      <c r="CI522" s="24"/>
      <c r="CK522" s="24"/>
      <c r="CL522" s="24"/>
      <c r="CM522" s="24"/>
      <c r="CN522" s="24"/>
      <c r="CO522" s="24"/>
      <c r="CP522" s="24"/>
      <c r="CQ522" s="24"/>
      <c r="CR522" s="24"/>
      <c r="CS522" s="24"/>
      <c r="CT522" s="24"/>
      <c r="CU522" s="24"/>
      <c r="CV522" s="24"/>
      <c r="CW522" s="24"/>
      <c r="CX522" s="24"/>
      <c r="CY522" s="24"/>
      <c r="CZ522" s="24"/>
    </row>
    <row r="523" spans="1:104" s="129" customFormat="1" ht="12.95" customHeight="1" x14ac:dyDescent="0.2">
      <c r="A523" s="63" t="s">
        <v>667</v>
      </c>
      <c r="B523" s="64" t="s">
        <v>646</v>
      </c>
      <c r="C523" s="63">
        <v>54216.511700000003</v>
      </c>
      <c r="D523" s="63">
        <v>1.2999999999999999E-3</v>
      </c>
      <c r="E523" s="129">
        <f>(C523-C$7)/C$8</f>
        <v>59803.415184336474</v>
      </c>
      <c r="F523" s="129">
        <f>ROUND(2*E523,0)/2</f>
        <v>59803.5</v>
      </c>
      <c r="G523" s="130">
        <f>C523-(C$7+F523*C$8)</f>
        <v>-2.0130649994825944E-2</v>
      </c>
      <c r="K523" s="129">
        <f>G523</f>
        <v>-2.0130649994825944E-2</v>
      </c>
      <c r="O523" s="129">
        <f ca="1">+C$11+C$12*F523</f>
        <v>-2.1224397926485436E-2</v>
      </c>
      <c r="P523" s="199">
        <f>+D$11+D$12*F523+D$13*F523^2</f>
        <v>-1.6650122845093034E-2</v>
      </c>
      <c r="Q523" s="201">
        <f>+C523-15018.5</f>
        <v>39198.011700000003</v>
      </c>
      <c r="S523" s="131">
        <v>0.8</v>
      </c>
      <c r="T523" s="129" t="s">
        <v>567</v>
      </c>
      <c r="U523" s="202">
        <f>+$C523-15018.5</f>
        <v>39198.011700000003</v>
      </c>
      <c r="Z523" s="24">
        <f>$F523</f>
        <v>59803.5</v>
      </c>
      <c r="AA523" s="136">
        <f>AB$3+AB$4*Z523+AB$5*Z523^2+AH523</f>
        <v>-1.6054957033369684E-2</v>
      </c>
      <c r="AB523" s="136">
        <f>+$G523-AH523</f>
        <v>-2.0725815806549294E-2</v>
      </c>
      <c r="AC523" s="136">
        <f>IF(S523&gt;0,G523-AA523,-9999)</f>
        <v>-4.0756929614562606E-3</v>
      </c>
      <c r="AD523" s="136"/>
      <c r="AE523" s="136">
        <f>+(G523-AA523)^2*$S523</f>
        <v>1.3289018492851284E-5</v>
      </c>
      <c r="AF523" s="24"/>
      <c r="AG523" s="203"/>
      <c r="AH523" s="24">
        <f>$AB$6*($AB$11/AI523*AJ523+$AB$12)</f>
        <v>5.9516581172334992E-4</v>
      </c>
      <c r="AI523" s="24">
        <f>1+$AB$7*COS(AL523)</f>
        <v>1.1888511547806493</v>
      </c>
      <c r="AJ523" s="24">
        <f>SIN(AL523+RADIANS($AB$9))</f>
        <v>0.29570629613468385</v>
      </c>
      <c r="AK523" s="24">
        <f>$AB$7*SIN(AL523)</f>
        <v>0.23309920921791055</v>
      </c>
      <c r="AL523" s="24">
        <f>2*ATAN(AM523)</f>
        <v>0.88988182932876969</v>
      </c>
      <c r="AM523" s="24">
        <f>SQRT((1+$AB$7)/(1-$AB$7))*TAN(AN523/2)</f>
        <v>0.47683064044822338</v>
      </c>
      <c r="AN523" s="136">
        <f>$AU523+$AB$7*SIN(AO523)</f>
        <v>6.9563532582996501</v>
      </c>
      <c r="AO523" s="136">
        <f>$AU523+$AB$7*SIN(AP523)</f>
        <v>6.9563271671150462</v>
      </c>
      <c r="AP523" s="136">
        <f>$AU523+$AB$7*SIN(AQ523)</f>
        <v>6.9562159374727264</v>
      </c>
      <c r="AQ523" s="136">
        <f>$AU523+$AB$7*SIN(AR523)</f>
        <v>6.9557418636395294</v>
      </c>
      <c r="AR523" s="136">
        <f>$AU523+$AB$7*SIN(AS523)</f>
        <v>6.9537233078293132</v>
      </c>
      <c r="AS523" s="136">
        <f>$AU523+$AB$7*SIN(AT523)</f>
        <v>6.9451643444300428</v>
      </c>
      <c r="AT523" s="136">
        <f>$AU523+$AB$7*SIN(AU523)</f>
        <v>6.9094830436151282</v>
      </c>
      <c r="AU523" s="136">
        <f>RADIANS($AB$9)+$AB$18*(F523-AB$15)</f>
        <v>6.7693195855261745</v>
      </c>
      <c r="AV523" s="136"/>
      <c r="AW523" s="24">
        <f t="shared" si="262"/>
        <v>59803.5</v>
      </c>
      <c r="AX523" s="136">
        <f t="shared" si="263"/>
        <v>-1.6054950905291649E-2</v>
      </c>
      <c r="AY523" s="136">
        <f t="shared" si="264"/>
        <v>-4.0756990895342952E-3</v>
      </c>
      <c r="AZ523" s="136">
        <f t="shared" si="274"/>
        <v>-4.0756990895342952E-3</v>
      </c>
      <c r="BA523" s="136"/>
      <c r="BB523" s="136">
        <f t="shared" si="265"/>
        <v>2.0620915885706011E-4</v>
      </c>
      <c r="BC523" s="24"/>
      <c r="BD523" s="203"/>
      <c r="BE523" s="24">
        <f t="shared" si="266"/>
        <v>5.951719398013855E-4</v>
      </c>
      <c r="BF523" s="24">
        <f t="shared" si="267"/>
        <v>1.1888509706054657</v>
      </c>
      <c r="BG523" s="24">
        <f t="shared" si="268"/>
        <v>0.29570705091454869</v>
      </c>
      <c r="BH523" s="24">
        <f t="shared" si="269"/>
        <v>0.23309935843192164</v>
      </c>
      <c r="BI523" s="24">
        <f t="shared" si="270"/>
        <v>0.88988261944352443</v>
      </c>
      <c r="BJ523" s="24">
        <f t="shared" si="271"/>
        <v>0.47683112532888439</v>
      </c>
      <c r="BK523" s="136">
        <f t="shared" si="279"/>
        <v>6.9563538922911246</v>
      </c>
      <c r="BL523" s="136">
        <f t="shared" si="279"/>
        <v>6.956329870014474</v>
      </c>
      <c r="BM523" s="136">
        <f t="shared" si="279"/>
        <v>6.9562274597777476</v>
      </c>
      <c r="BN523" s="136">
        <f t="shared" si="279"/>
        <v>6.9557909647475871</v>
      </c>
      <c r="BO523" s="136">
        <f t="shared" si="279"/>
        <v>6.9539322249217932</v>
      </c>
      <c r="BP523" s="136">
        <f t="shared" si="279"/>
        <v>6.9460475216215967</v>
      </c>
      <c r="BQ523" s="136">
        <f t="shared" si="279"/>
        <v>6.9131214028932391</v>
      </c>
      <c r="BR523" s="136">
        <f t="shared" si="272"/>
        <v>8.924876122554636</v>
      </c>
      <c r="BS523" s="136"/>
      <c r="BT523" s="24"/>
      <c r="BU523" s="24"/>
      <c r="BV523" s="24"/>
      <c r="BW523" s="24"/>
      <c r="BX523" s="24"/>
      <c r="BY523" s="24"/>
      <c r="BZ523" s="24"/>
      <c r="CA523" s="24"/>
      <c r="CB523" s="24"/>
      <c r="CC523" s="24"/>
      <c r="CD523" s="24"/>
      <c r="CE523" s="24"/>
      <c r="CF523" s="24"/>
      <c r="CG523" s="24"/>
      <c r="CH523" s="24"/>
      <c r="CI523" s="24"/>
      <c r="CK523" s="24"/>
      <c r="CL523" s="24"/>
      <c r="CM523" s="24"/>
      <c r="CN523" s="24"/>
      <c r="CO523" s="24"/>
      <c r="CP523" s="24"/>
      <c r="CQ523" s="24"/>
      <c r="CR523" s="24"/>
      <c r="CS523" s="24"/>
      <c r="CT523" s="24"/>
      <c r="CU523" s="24"/>
      <c r="CV523" s="24"/>
      <c r="CW523" s="24"/>
      <c r="CX523" s="24"/>
      <c r="CY523" s="24"/>
      <c r="CZ523" s="24"/>
    </row>
    <row r="524" spans="1:104" s="129" customFormat="1" ht="12.95" customHeight="1" x14ac:dyDescent="0.2">
      <c r="A524" s="204" t="s">
        <v>1694</v>
      </c>
      <c r="B524" s="205" t="str">
        <f>IF(INT(F524)=F524,"I","II")</f>
        <v>II</v>
      </c>
      <c r="C524" s="204">
        <v>54217.700100000002</v>
      </c>
      <c r="D524" s="204" t="s">
        <v>466</v>
      </c>
      <c r="E524" s="129">
        <f>(C524-C$7)/C$8</f>
        <v>59808.422222587389</v>
      </c>
      <c r="F524" s="129">
        <f>ROUND(2*E524,0)/2</f>
        <v>59808.5</v>
      </c>
      <c r="G524" s="130">
        <f>C524-(C$7+F524*C$8)</f>
        <v>-1.8460149993188679E-2</v>
      </c>
      <c r="K524" s="130">
        <f>G524</f>
        <v>-1.8460149993188679E-2</v>
      </c>
      <c r="O524" s="199"/>
      <c r="P524" s="199">
        <f>+D$11+D$12*F524+D$13*F524^2</f>
        <v>-1.6648696125093031E-2</v>
      </c>
      <c r="Q524" s="201">
        <f>+C524-15018.5</f>
        <v>39199.200100000002</v>
      </c>
      <c r="S524" s="131">
        <v>1</v>
      </c>
      <c r="T524" s="129" t="s">
        <v>567</v>
      </c>
      <c r="U524" s="202">
        <f>+$C524-15018.5</f>
        <v>39199.200100000002</v>
      </c>
      <c r="Z524" s="24">
        <f>$F524</f>
        <v>59808.5</v>
      </c>
      <c r="AA524" s="136">
        <f>AB$3+AB$4*Z524+AB$5*Z524^2+AH524</f>
        <v>-1.6045500231802456E-2</v>
      </c>
      <c r="AB524" s="136">
        <f>+$G524-AH524</f>
        <v>-1.9063345886479253E-2</v>
      </c>
      <c r="AC524" s="136">
        <f>IF(S524&gt;0,G524-AA524,-9999)</f>
        <v>-2.4146497613862228E-3</v>
      </c>
      <c r="AD524" s="136"/>
      <c r="AE524" s="136">
        <f>+(G524-AA524)^2*$S524</f>
        <v>5.8305334701625422E-6</v>
      </c>
      <c r="AF524" s="24"/>
      <c r="AG524" s="203"/>
      <c r="AH524" s="24">
        <f>$AB$6*($AB$11/AI524*AJ524+$AB$12)</f>
        <v>6.0319589329057319E-4</v>
      </c>
      <c r="AI524" s="24">
        <f>1+$AB$7*COS(AL524)</f>
        <v>1.1886097333900001</v>
      </c>
      <c r="AJ524" s="24">
        <f>SIN(AL524+RADIANS($AB$9))</f>
        <v>0.29669510749362044</v>
      </c>
      <c r="AK524" s="24">
        <f>$AB$7*SIN(AL524)</f>
        <v>0.2332945958880169</v>
      </c>
      <c r="AL524" s="24">
        <f>2*ATAN(AM524)</f>
        <v>0.89091709766399929</v>
      </c>
      <c r="AM524" s="24">
        <f>SQRT((1+$AB$7)/(1-$AB$7))*TAN(AN524/2)</f>
        <v>0.47746612469098132</v>
      </c>
      <c r="AN524" s="136">
        <f>$AU524+$AB$7*SIN(AO524)</f>
        <v>6.9571840463418555</v>
      </c>
      <c r="AO524" s="136">
        <f>$AU524+$AB$7*SIN(AP524)</f>
        <v>6.9571580204399304</v>
      </c>
      <c r="AP524" s="136">
        <f>$AU524+$AB$7*SIN(AQ524)</f>
        <v>6.9570469955112531</v>
      </c>
      <c r="AQ524" s="136">
        <f>$AU524+$AB$7*SIN(AR524)</f>
        <v>6.95657348036268</v>
      </c>
      <c r="AR524" s="136">
        <f>$AU524+$AB$7*SIN(AS524)</f>
        <v>6.9545559683650309</v>
      </c>
      <c r="AS524" s="136">
        <f>$AU524+$AB$7*SIN(AT524)</f>
        <v>6.9459958282050787</v>
      </c>
      <c r="AT524" s="136">
        <f>$AU524+$AB$7*SIN(AU524)</f>
        <v>6.9102876692959043</v>
      </c>
      <c r="AU524" s="136">
        <f>RADIANS($AB$9)+$AB$18*(F524-AB$15)</f>
        <v>6.7699555531705666</v>
      </c>
      <c r="AV524" s="136"/>
      <c r="AW524" s="24">
        <f t="shared" si="262"/>
        <v>59808.5</v>
      </c>
      <c r="AX524" s="136">
        <f t="shared" si="263"/>
        <v>-1.6045495010802886E-2</v>
      </c>
      <c r="AY524" s="136">
        <f t="shared" si="264"/>
        <v>-2.414654982385793E-3</v>
      </c>
      <c r="AZ524" s="136">
        <f t="shared" si="274"/>
        <v>-2.414654982385793E-3</v>
      </c>
      <c r="BA524" s="136"/>
      <c r="BB524" s="136">
        <f t="shared" si="265"/>
        <v>2.5745791014170034E-4</v>
      </c>
      <c r="BC524" s="24"/>
      <c r="BD524" s="203"/>
      <c r="BE524" s="24">
        <f t="shared" si="266"/>
        <v>6.0320111429014477E-4</v>
      </c>
      <c r="BF524" s="24">
        <f t="shared" si="267"/>
        <v>1.1886095763687219</v>
      </c>
      <c r="BG524" s="24">
        <f t="shared" si="268"/>
        <v>0.29669575024707734</v>
      </c>
      <c r="BH524" s="24">
        <f t="shared" si="269"/>
        <v>0.2332947228336108</v>
      </c>
      <c r="BI524" s="24">
        <f t="shared" si="270"/>
        <v>0.89091777072389111</v>
      </c>
      <c r="BJ524" s="24">
        <f t="shared" si="271"/>
        <v>0.47746653794103794</v>
      </c>
      <c r="BK524" s="136">
        <f t="shared" si="279"/>
        <v>6.9571845865176929</v>
      </c>
      <c r="BL524" s="136">
        <f t="shared" si="279"/>
        <v>6.9571603249017837</v>
      </c>
      <c r="BM524" s="136">
        <f t="shared" si="279"/>
        <v>6.9570568258093699</v>
      </c>
      <c r="BN524" s="136">
        <f t="shared" si="279"/>
        <v>6.956615398818033</v>
      </c>
      <c r="BO524" s="136">
        <f t="shared" si="279"/>
        <v>6.9547344402522873</v>
      </c>
      <c r="BP524" s="136">
        <f t="shared" si="279"/>
        <v>6.9467507532418518</v>
      </c>
      <c r="BQ524" s="136">
        <f t="shared" si="279"/>
        <v>6.9133989002407121</v>
      </c>
      <c r="BR524" s="136">
        <f t="shared" si="272"/>
        <v>8.9262371265419436</v>
      </c>
      <c r="BS524" s="136"/>
      <c r="BT524" s="24"/>
      <c r="BU524" s="24"/>
      <c r="BV524" s="24"/>
      <c r="BW524" s="24"/>
      <c r="BX524" s="24"/>
      <c r="BY524" s="24"/>
      <c r="BZ524" s="24"/>
      <c r="CA524" s="24"/>
      <c r="CB524" s="24"/>
      <c r="CC524" s="24"/>
      <c r="CD524" s="24"/>
      <c r="CE524" s="24"/>
      <c r="CF524" s="24"/>
      <c r="CG524" s="24"/>
      <c r="CH524" s="24"/>
      <c r="CI524" s="24"/>
      <c r="CK524" s="24"/>
      <c r="CL524" s="24"/>
      <c r="CM524" s="24"/>
      <c r="CN524" s="24"/>
      <c r="CO524" s="24"/>
      <c r="CP524" s="24"/>
      <c r="CQ524" s="24"/>
      <c r="CR524" s="24"/>
      <c r="CS524" s="24"/>
      <c r="CT524" s="24"/>
      <c r="CU524" s="24"/>
      <c r="CV524" s="24"/>
      <c r="CW524" s="24"/>
      <c r="CX524" s="24"/>
      <c r="CY524" s="24"/>
      <c r="CZ524" s="24"/>
    </row>
    <row r="525" spans="1:104" s="129" customFormat="1" ht="12.95" customHeight="1" x14ac:dyDescent="0.2">
      <c r="A525" s="63" t="s">
        <v>675</v>
      </c>
      <c r="B525" s="64" t="s">
        <v>646</v>
      </c>
      <c r="C525" s="63">
        <v>54219.360099999998</v>
      </c>
      <c r="D525" s="63">
        <v>5.0000000000000001E-4</v>
      </c>
      <c r="E525" s="129">
        <f>(C525-C$7)/C$8</f>
        <v>59815.416234280856</v>
      </c>
      <c r="F525" s="129">
        <f>ROUND(2*E525,0)/2</f>
        <v>59815.5</v>
      </c>
      <c r="G525" s="130">
        <f>C525-(C$7+F525*C$8)</f>
        <v>-1.9881449996319134E-2</v>
      </c>
      <c r="K525" s="129">
        <f>G525</f>
        <v>-1.9881449996319134E-2</v>
      </c>
      <c r="M525" s="130"/>
      <c r="O525" s="129">
        <f ca="1">+C$11+C$12*F525</f>
        <v>-2.1201342068570522E-2</v>
      </c>
      <c r="P525" s="199">
        <f>+D$11+D$12*F525+D$13*F525^2</f>
        <v>-1.6646697709093022E-2</v>
      </c>
      <c r="Q525" s="201">
        <f>+C525-15018.5</f>
        <v>39200.860099999998</v>
      </c>
      <c r="S525" s="131">
        <v>1</v>
      </c>
      <c r="T525" s="129" t="s">
        <v>567</v>
      </c>
      <c r="U525" s="202">
        <f>+$C525-15018.5</f>
        <v>39200.860099999998</v>
      </c>
      <c r="Z525" s="24">
        <f>$F525</f>
        <v>59815.5</v>
      </c>
      <c r="AA525" s="136">
        <f>AB$3+AB$4*Z525+AB$5*Z525^2+AH525</f>
        <v>-1.6032263142778419E-2</v>
      </c>
      <c r="AB525" s="136">
        <f>+$G525-AH525</f>
        <v>-2.0495884562633737E-2</v>
      </c>
      <c r="AC525" s="136">
        <f>IF(S525&gt;0,G525-AA525,-9999)</f>
        <v>-3.8491868535407148E-3</v>
      </c>
      <c r="AD525" s="136"/>
      <c r="AE525" s="136">
        <f>+(G525-AA525)^2*$S525</f>
        <v>1.4816239433470668E-5</v>
      </c>
      <c r="AF525" s="24"/>
      <c r="AG525" s="203"/>
      <c r="AH525" s="24">
        <f>$AB$6*($AB$11/AI525*AJ525+$AB$12)</f>
        <v>6.1443456631460423E-4</v>
      </c>
      <c r="AI525" s="24">
        <f>1+$AB$7*COS(AL525)</f>
        <v>1.1882715689269117</v>
      </c>
      <c r="AJ525" s="24">
        <f>SIN(AL525+RADIANS($AB$9))</f>
        <v>0.29807823446995568</v>
      </c>
      <c r="AK525" s="24">
        <f>$AB$7*SIN(AL525)</f>
        <v>0.23356758408177952</v>
      </c>
      <c r="AL525" s="24">
        <f>2*ATAN(AM525)</f>
        <v>0.89236576675075097</v>
      </c>
      <c r="AM525" s="24">
        <f>SQRT((1+$AB$7)/(1-$AB$7))*TAN(AN525/2)</f>
        <v>0.47835589648419979</v>
      </c>
      <c r="AN525" s="136">
        <f>$AU525+$AB$7*SIN(AO525)</f>
        <v>6.9583468660429393</v>
      </c>
      <c r="AO525" s="136">
        <f>$AU525+$AB$7*SIN(AP525)</f>
        <v>6.9583209315907606</v>
      </c>
      <c r="AP525" s="136">
        <f>$AU525+$AB$7*SIN(AQ525)</f>
        <v>6.9582101938449421</v>
      </c>
      <c r="AQ525" s="136">
        <f>$AU525+$AB$7*SIN(AR525)</f>
        <v>6.9577374641500107</v>
      </c>
      <c r="AR525" s="136">
        <f>$AU525+$AB$7*SIN(AS525)</f>
        <v>6.9557214279581654</v>
      </c>
      <c r="AS525" s="136">
        <f>$AU525+$AB$7*SIN(AT525)</f>
        <v>6.9471596908401274</v>
      </c>
      <c r="AT525" s="136">
        <f>$AU525+$AB$7*SIN(AU525)</f>
        <v>6.9114140498802712</v>
      </c>
      <c r="AU525" s="136">
        <f>RADIANS($AB$9)+$AB$18*(F525-AB$15)</f>
        <v>6.7708459078727152</v>
      </c>
      <c r="AV525" s="136"/>
      <c r="AW525" s="24">
        <f t="shared" si="262"/>
        <v>59815.5</v>
      </c>
      <c r="AX525" s="136">
        <f t="shared" si="263"/>
        <v>-1.6032259181271508E-2</v>
      </c>
      <c r="AY525" s="136">
        <f t="shared" si="264"/>
        <v>-3.8491908150476255E-3</v>
      </c>
      <c r="AZ525" s="136">
        <f t="shared" si="274"/>
        <v>-3.8491908150476255E-3</v>
      </c>
      <c r="BA525" s="136"/>
      <c r="BB525" s="136">
        <f t="shared" si="265"/>
        <v>2.5703333445546456E-4</v>
      </c>
      <c r="BC525" s="24"/>
      <c r="BD525" s="203"/>
      <c r="BE525" s="24">
        <f t="shared" si="266"/>
        <v>6.1443852782151417E-4</v>
      </c>
      <c r="BF525" s="24">
        <f t="shared" si="267"/>
        <v>1.1882714496706011</v>
      </c>
      <c r="BG525" s="24">
        <f t="shared" si="268"/>
        <v>0.29807872184519962</v>
      </c>
      <c r="BH525" s="24">
        <f t="shared" si="269"/>
        <v>0.23356768021053412</v>
      </c>
      <c r="BI525" s="24">
        <f t="shared" si="270"/>
        <v>0.89236627733652651</v>
      </c>
      <c r="BJ525" s="24">
        <f t="shared" si="271"/>
        <v>0.47835621019435848</v>
      </c>
      <c r="BK525" s="136">
        <f t="shared" si="279"/>
        <v>6.9583472759389799</v>
      </c>
      <c r="BL525" s="136">
        <f t="shared" si="279"/>
        <v>6.9583226818882844</v>
      </c>
      <c r="BM525" s="136">
        <f t="shared" si="279"/>
        <v>6.958217667146859</v>
      </c>
      <c r="BN525" s="136">
        <f t="shared" si="279"/>
        <v>6.9577693613938356</v>
      </c>
      <c r="BO525" s="136">
        <f t="shared" si="279"/>
        <v>6.955857357243012</v>
      </c>
      <c r="BP525" s="136">
        <f t="shared" si="279"/>
        <v>6.9477351465138533</v>
      </c>
      <c r="BQ525" s="136">
        <f t="shared" si="279"/>
        <v>6.9137869502922102</v>
      </c>
      <c r="BR525" s="136">
        <f t="shared" si="272"/>
        <v>8.9281425321241734</v>
      </c>
      <c r="BS525" s="136"/>
      <c r="BT525" s="24"/>
      <c r="BU525" s="24"/>
      <c r="BV525" s="24"/>
      <c r="BW525" s="24"/>
      <c r="BX525" s="24"/>
      <c r="BY525" s="24"/>
      <c r="BZ525" s="24"/>
      <c r="CA525" s="24"/>
      <c r="CB525" s="24"/>
      <c r="CC525" s="24"/>
      <c r="CD525" s="24"/>
      <c r="CE525" s="24"/>
      <c r="CF525" s="24"/>
      <c r="CG525" s="24"/>
      <c r="CH525" s="24"/>
      <c r="CI525" s="24"/>
      <c r="CK525" s="24"/>
      <c r="CL525" s="24"/>
      <c r="CM525" s="24"/>
      <c r="CN525" s="24"/>
      <c r="CO525" s="24"/>
      <c r="CP525" s="24"/>
      <c r="CQ525" s="24"/>
      <c r="CR525" s="24"/>
      <c r="CS525" s="24"/>
      <c r="CT525" s="24"/>
      <c r="CU525" s="24"/>
      <c r="CV525" s="24"/>
      <c r="CW525" s="24"/>
      <c r="CX525" s="24"/>
      <c r="CY525" s="24"/>
      <c r="CZ525" s="24"/>
    </row>
    <row r="526" spans="1:104" s="129" customFormat="1" ht="12.95" customHeight="1" x14ac:dyDescent="0.2">
      <c r="A526" s="63" t="s">
        <v>673</v>
      </c>
      <c r="B526" s="64" t="s">
        <v>644</v>
      </c>
      <c r="C526" s="63">
        <v>54235.379699999998</v>
      </c>
      <c r="D526" s="63">
        <v>1E-4</v>
      </c>
      <c r="E526" s="129">
        <f>(C526-C$7)/C$8</f>
        <v>59882.910975078994</v>
      </c>
      <c r="F526" s="129">
        <f>ROUND(2*E526,0)/2</f>
        <v>59883</v>
      </c>
      <c r="G526" s="130">
        <f>C526-(C$7+F526*C$8)</f>
        <v>-2.1129699998709839E-2</v>
      </c>
      <c r="K526" s="129">
        <f>G526</f>
        <v>-2.1129699998709839E-2</v>
      </c>
      <c r="O526" s="199">
        <f ca="1">+C$11+C$12*F526</f>
        <v>-2.1071652867799093E-2</v>
      </c>
      <c r="P526" s="199">
        <f>+D$11+D$12*F526+D$13*F526^2</f>
        <v>-1.6627366924093022E-2</v>
      </c>
      <c r="Q526" s="201">
        <f>+C526-15018.5</f>
        <v>39216.879699999998</v>
      </c>
      <c r="S526" s="131">
        <v>1</v>
      </c>
      <c r="T526" s="129" t="s">
        <v>567</v>
      </c>
      <c r="U526" s="202">
        <f>+$C526-15018.5</f>
        <v>39216.879699999998</v>
      </c>
      <c r="Z526" s="24">
        <f>$F526</f>
        <v>59883</v>
      </c>
      <c r="AA526" s="136">
        <f>AB$3+AB$4*Z526+AB$5*Z526^2+AH526</f>
        <v>-1.5904768621240521E-2</v>
      </c>
      <c r="AB526" s="136">
        <f>+$G526-AH526</f>
        <v>-2.185229830156234E-2</v>
      </c>
      <c r="AC526" s="136">
        <f>IF(S526&gt;0,G526-AA526,-9999)</f>
        <v>-5.2249313774693183E-3</v>
      </c>
      <c r="AD526" s="136"/>
      <c r="AE526" s="136">
        <f>+(G526-AA526)^2*$S526</f>
        <v>2.7299907899263426E-5</v>
      </c>
      <c r="AF526" s="24"/>
      <c r="AG526" s="203"/>
      <c r="AH526" s="24">
        <f>$AB$6*($AB$11/AI526*AJ526+$AB$12)</f>
        <v>7.2259830285250097E-4</v>
      </c>
      <c r="AI526" s="24">
        <f>1+$AB$7*COS(AL526)</f>
        <v>1.1850005294703723</v>
      </c>
      <c r="AJ526" s="24">
        <f>SIN(AL526+RADIANS($AB$9))</f>
        <v>0.31134275765812319</v>
      </c>
      <c r="AK526" s="24">
        <f>$AB$7*SIN(AL526)</f>
        <v>0.23616689881455011</v>
      </c>
      <c r="AL526" s="24">
        <f>2*ATAN(AM526)</f>
        <v>0.90629272636096869</v>
      </c>
      <c r="AM526" s="24">
        <f>SQRT((1+$AB$7)/(1-$AB$7))*TAN(AN526/2)</f>
        <v>0.48694152782152195</v>
      </c>
      <c r="AN526" s="136">
        <f>$AU526+$AB$7*SIN(AO526)</f>
        <v>6.9695427566241488</v>
      </c>
      <c r="AO526" s="136">
        <f>$AU526+$AB$7*SIN(AP526)</f>
        <v>6.969517706679631</v>
      </c>
      <c r="AP526" s="136">
        <f>$AU526+$AB$7*SIN(AQ526)</f>
        <v>6.9694097713376912</v>
      </c>
      <c r="AQ526" s="136">
        <f>$AU526+$AB$7*SIN(AR526)</f>
        <v>6.9689448080002254</v>
      </c>
      <c r="AR526" s="136">
        <f>$AU526+$AB$7*SIN(AS526)</f>
        <v>6.9669438589776824</v>
      </c>
      <c r="AS526" s="136">
        <f>$AU526+$AB$7*SIN(AT526)</f>
        <v>6.95836973863591</v>
      </c>
      <c r="AT526" s="136">
        <f>$AU526+$AB$7*SIN(AU526)</f>
        <v>6.9222698312847211</v>
      </c>
      <c r="AU526" s="136">
        <f>RADIANS($AB$9)+$AB$18*(F526-AB$15)</f>
        <v>6.7794314710720087</v>
      </c>
      <c r="AV526" s="136"/>
      <c r="AW526" s="24">
        <f t="shared" si="262"/>
        <v>59883</v>
      </c>
      <c r="AX526" s="136">
        <f t="shared" si="263"/>
        <v>-1.5904776189456352E-2</v>
      </c>
      <c r="AY526" s="136">
        <f t="shared" si="264"/>
        <v>-5.2249238092534865E-3</v>
      </c>
      <c r="AZ526" s="136">
        <f t="shared" si="274"/>
        <v>-5.2249238092534865E-3</v>
      </c>
      <c r="BA526" s="136"/>
      <c r="BB526" s="136">
        <f t="shared" si="265"/>
        <v>2.5296190563669775E-4</v>
      </c>
      <c r="BC526" s="24"/>
      <c r="BD526" s="203"/>
      <c r="BE526" s="24">
        <f t="shared" si="266"/>
        <v>7.2259073463667035E-4</v>
      </c>
      <c r="BF526" s="24">
        <f t="shared" si="267"/>
        <v>1.1850007593815115</v>
      </c>
      <c r="BG526" s="24">
        <f t="shared" si="268"/>
        <v>0.31134183253211156</v>
      </c>
      <c r="BH526" s="24">
        <f t="shared" si="269"/>
        <v>0.23616671871426773</v>
      </c>
      <c r="BI526" s="24">
        <f t="shared" si="270"/>
        <v>0.90629175284931995</v>
      </c>
      <c r="BJ526" s="24">
        <f t="shared" si="271"/>
        <v>0.48694092565016822</v>
      </c>
      <c r="BK526" s="136">
        <f t="shared" si="279"/>
        <v>6.9695419729360308</v>
      </c>
      <c r="BL526" s="136">
        <f t="shared" si="279"/>
        <v>6.9695143297752482</v>
      </c>
      <c r="BM526" s="136">
        <f t="shared" si="279"/>
        <v>6.9693952216429258</v>
      </c>
      <c r="BN526" s="136">
        <f t="shared" si="279"/>
        <v>6.968882144427746</v>
      </c>
      <c r="BO526" s="136">
        <f t="shared" si="279"/>
        <v>6.9666744386928929</v>
      </c>
      <c r="BP526" s="136">
        <f t="shared" si="279"/>
        <v>6.9572197718300117</v>
      </c>
      <c r="BQ526" s="136">
        <f t="shared" si="279"/>
        <v>6.917502502242808</v>
      </c>
      <c r="BR526" s="136">
        <f t="shared" si="272"/>
        <v>8.9465160859528314</v>
      </c>
      <c r="BS526" s="136"/>
      <c r="BT526" s="24"/>
      <c r="BU526" s="24"/>
      <c r="BV526" s="24"/>
      <c r="BW526" s="24"/>
      <c r="BX526" s="24"/>
      <c r="BY526" s="24"/>
      <c r="BZ526" s="24"/>
      <c r="CA526" s="24"/>
      <c r="CB526" s="24"/>
      <c r="CC526" s="24"/>
      <c r="CD526" s="24"/>
      <c r="CE526" s="24"/>
      <c r="CF526" s="24"/>
      <c r="CG526" s="24"/>
      <c r="CH526" s="24"/>
      <c r="CI526" s="24"/>
      <c r="CK526" s="24"/>
      <c r="CL526" s="24"/>
      <c r="CM526" s="24"/>
      <c r="CN526" s="24"/>
      <c r="CO526" s="24"/>
      <c r="CP526" s="24"/>
      <c r="CQ526" s="24"/>
      <c r="CR526" s="24"/>
      <c r="CS526" s="24"/>
      <c r="CT526" s="24"/>
      <c r="CU526" s="24"/>
      <c r="CV526" s="24"/>
      <c r="CW526" s="24"/>
      <c r="CX526" s="24"/>
      <c r="CY526" s="24"/>
      <c r="CZ526" s="24"/>
    </row>
    <row r="527" spans="1:104" s="129" customFormat="1" ht="12.95" customHeight="1" x14ac:dyDescent="0.2">
      <c r="A527" s="63" t="s">
        <v>673</v>
      </c>
      <c r="B527" s="64" t="s">
        <v>646</v>
      </c>
      <c r="C527" s="63">
        <v>54235.499499999998</v>
      </c>
      <c r="D527" s="63">
        <v>2.0000000000000001E-4</v>
      </c>
      <c r="E527" s="129">
        <f>(C527-C$7)/C$8</f>
        <v>59883.415723633741</v>
      </c>
      <c r="F527" s="129">
        <f>ROUND(2*E527,0)/2</f>
        <v>59883.5</v>
      </c>
      <c r="G527" s="130">
        <f>C527-(C$7+F527*C$8)</f>
        <v>-2.0002650002425071E-2</v>
      </c>
      <c r="K527" s="129">
        <f>G527</f>
        <v>-2.0002650002425071E-2</v>
      </c>
      <c r="O527" s="129">
        <f ca="1">+C$11+C$12*F527</f>
        <v>-2.1070692207052641E-2</v>
      </c>
      <c r="P527" s="199">
        <f>+D$11+D$12*F527+D$13*F527^2</f>
        <v>-1.6627223325093025E-2</v>
      </c>
      <c r="Q527" s="201">
        <f>+C527-15018.5</f>
        <v>39216.999499999998</v>
      </c>
      <c r="S527" s="131">
        <v>1</v>
      </c>
      <c r="T527" s="129" t="s">
        <v>567</v>
      </c>
      <c r="U527" s="202">
        <f>+$C527-15018.5</f>
        <v>39216.999499999998</v>
      </c>
      <c r="Z527" s="24">
        <f>$F527</f>
        <v>59883.5</v>
      </c>
      <c r="AA527" s="136">
        <f>AB$3+AB$4*Z527+AB$5*Z527^2+AH527</f>
        <v>-1.5903825243772336E-2</v>
      </c>
      <c r="AB527" s="136">
        <f>+$G527-AH527</f>
        <v>-2.0726048083745761E-2</v>
      </c>
      <c r="AC527" s="136">
        <f>IF(S527&gt;0,G527-AA527,-9999)</f>
        <v>-4.0988247586527353E-3</v>
      </c>
      <c r="AD527" s="136"/>
      <c r="AE527" s="136">
        <f>+(G527-AA527)^2*$S527</f>
        <v>1.6800364402144654E-5</v>
      </c>
      <c r="AF527" s="24"/>
      <c r="AG527" s="203"/>
      <c r="AH527" s="24">
        <f>$AB$6*($AB$11/AI527*AJ527+$AB$12)</f>
        <v>7.2339808132068867E-4</v>
      </c>
      <c r="AI527" s="24">
        <f>1+$AB$7*COS(AL527)</f>
        <v>1.1849762325773963</v>
      </c>
      <c r="AJ527" s="24">
        <f>SIN(AL527+RADIANS($AB$9))</f>
        <v>0.31144051886773511</v>
      </c>
      <c r="AK527" s="24">
        <f>$AB$7*SIN(AL527)</f>
        <v>0.23618592968564617</v>
      </c>
      <c r="AL527" s="24">
        <f>2*ATAN(AM527)</f>
        <v>0.90639560239552786</v>
      </c>
      <c r="AM527" s="24">
        <f>SQRT((1+$AB$7)/(1-$AB$7))*TAN(AN527/2)</f>
        <v>0.48700516400657584</v>
      </c>
      <c r="AN527" s="136">
        <f>$AU527+$AB$7*SIN(AO527)</f>
        <v>6.9696255738768862</v>
      </c>
      <c r="AO527" s="136">
        <f>$AU527+$AB$7*SIN(AP527)</f>
        <v>6.9696005304987914</v>
      </c>
      <c r="AP527" s="136">
        <f>$AU527+$AB$7*SIN(AQ527)</f>
        <v>6.9694926161279902</v>
      </c>
      <c r="AQ527" s="136">
        <f>$AU527+$AB$7*SIN(AR527)</f>
        <v>6.9690277115880193</v>
      </c>
      <c r="AR527" s="136">
        <f>$AU527+$AB$7*SIN(AS527)</f>
        <v>6.967026880046773</v>
      </c>
      <c r="AS527" s="136">
        <f>$AU527+$AB$7*SIN(AT527)</f>
        <v>6.9584526883183813</v>
      </c>
      <c r="AT527" s="136">
        <f>$AU527+$AB$7*SIN(AU527)</f>
        <v>6.9223502054019228</v>
      </c>
      <c r="AU527" s="136">
        <f>RADIANS($AB$9)+$AB$18*(F527-AB$15)</f>
        <v>6.7794950678364483</v>
      </c>
      <c r="AV527" s="136"/>
      <c r="AW527" s="24">
        <f t="shared" si="262"/>
        <v>59883.5</v>
      </c>
      <c r="AX527" s="136">
        <f t="shared" si="263"/>
        <v>-1.5903832893286396E-2</v>
      </c>
      <c r="AY527" s="136">
        <f t="shared" si="264"/>
        <v>-4.0988171091386749E-3</v>
      </c>
      <c r="AZ527" s="136">
        <f t="shared" si="274"/>
        <v>-4.0988171091386749E-3</v>
      </c>
      <c r="BA527" s="136"/>
      <c r="BB527" s="136">
        <f t="shared" si="265"/>
        <v>2.5293190069757834E-4</v>
      </c>
      <c r="BC527" s="24"/>
      <c r="BD527" s="203"/>
      <c r="BE527" s="24">
        <f t="shared" si="266"/>
        <v>7.2339043180662862E-4</v>
      </c>
      <c r="BF527" s="24">
        <f t="shared" si="267"/>
        <v>1.1849764649736556</v>
      </c>
      <c r="BG527" s="24">
        <f t="shared" si="268"/>
        <v>0.31143958384885745</v>
      </c>
      <c r="BH527" s="24">
        <f t="shared" si="269"/>
        <v>0.23618574767722536</v>
      </c>
      <c r="BI527" s="24">
        <f t="shared" si="270"/>
        <v>0.90639461844043312</v>
      </c>
      <c r="BJ527" s="24">
        <f t="shared" si="271"/>
        <v>0.48700455534487685</v>
      </c>
      <c r="BK527" s="136">
        <f t="shared" si="279"/>
        <v>6.9696247817654333</v>
      </c>
      <c r="BL527" s="136">
        <f t="shared" si="279"/>
        <v>6.969597117066785</v>
      </c>
      <c r="BM527" s="136">
        <f t="shared" si="279"/>
        <v>6.9694779080536557</v>
      </c>
      <c r="BN527" s="136">
        <f t="shared" si="279"/>
        <v>6.9689643616166492</v>
      </c>
      <c r="BO527" s="136">
        <f t="shared" si="279"/>
        <v>6.9667544905145347</v>
      </c>
      <c r="BP527" s="136">
        <f t="shared" si="279"/>
        <v>6.957289976655896</v>
      </c>
      <c r="BQ527" s="136">
        <f t="shared" si="279"/>
        <v>6.9175298489030368</v>
      </c>
      <c r="BR527" s="136">
        <f t="shared" si="272"/>
        <v>8.946652186351562</v>
      </c>
      <c r="BS527" s="136"/>
      <c r="BT527" s="24"/>
      <c r="BU527" s="24"/>
      <c r="BV527" s="24"/>
      <c r="BW527" s="24"/>
      <c r="BX527" s="24"/>
      <c r="BY527" s="24"/>
      <c r="BZ527" s="24"/>
      <c r="CA527" s="24"/>
      <c r="CB527" s="24"/>
      <c r="CC527" s="24"/>
      <c r="CD527" s="24"/>
      <c r="CE527" s="24"/>
      <c r="CF527" s="24"/>
      <c r="CG527" s="24"/>
      <c r="CH527" s="24"/>
      <c r="CI527" s="24"/>
      <c r="CK527" s="24"/>
      <c r="CL527" s="24"/>
      <c r="CM527" s="24"/>
      <c r="CN527" s="24"/>
      <c r="CO527" s="24"/>
      <c r="CP527" s="24"/>
      <c r="CQ527" s="24"/>
      <c r="CR527" s="24"/>
      <c r="CS527" s="24"/>
      <c r="CT527" s="24"/>
      <c r="CU527" s="24"/>
      <c r="CV527" s="24"/>
      <c r="CW527" s="24"/>
      <c r="CX527" s="24"/>
      <c r="CY527" s="24"/>
      <c r="CZ527" s="24"/>
    </row>
    <row r="528" spans="1:104" s="129" customFormat="1" ht="12.95" customHeight="1" x14ac:dyDescent="0.2">
      <c r="A528" s="63" t="s">
        <v>674</v>
      </c>
      <c r="B528" s="64" t="s">
        <v>644</v>
      </c>
      <c r="C528" s="63">
        <v>54260.30299999984</v>
      </c>
      <c r="D528" s="63">
        <v>1E-3</v>
      </c>
      <c r="E528" s="129">
        <f>(C528-C$7)/C$8</f>
        <v>59987.919319439869</v>
      </c>
      <c r="F528" s="129">
        <f>ROUND(2*E528,0)/2</f>
        <v>59988</v>
      </c>
      <c r="G528" s="130">
        <f>C528-(C$7+F528*C$8)</f>
        <v>-1.9149200161336921E-2</v>
      </c>
      <c r="K528" s="129">
        <f>G528</f>
        <v>-1.9149200161336921E-2</v>
      </c>
      <c r="M528" s="130"/>
      <c r="O528" s="199">
        <f ca="1">+C$11+C$12*F528</f>
        <v>-2.0869914111043539E-2</v>
      </c>
      <c r="P528" s="199">
        <f>+D$11+D$12*F528+D$13*F528^2</f>
        <v>-1.6597079464093029E-2</v>
      </c>
      <c r="Q528" s="201">
        <f>+C528-15018.5</f>
        <v>39241.80299999984</v>
      </c>
      <c r="S528" s="131">
        <v>0.9</v>
      </c>
      <c r="T528" s="129" t="s">
        <v>567</v>
      </c>
      <c r="U528" s="202">
        <f>+$C528-15018.5</f>
        <v>39241.80299999984</v>
      </c>
      <c r="Z528" s="24">
        <f>$F528</f>
        <v>59988</v>
      </c>
      <c r="AA528" s="136">
        <f>AB$3+AB$4*Z528+AB$5*Z528^2+AH528</f>
        <v>-1.5707005261590114E-2</v>
      </c>
      <c r="AB528" s="136">
        <f>+$G528-AH528</f>
        <v>-2.0039274363839836E-2</v>
      </c>
      <c r="AC528" s="136">
        <f>IF(S528&gt;0,G528-AA528,-9999)</f>
        <v>-3.4421948997468074E-3</v>
      </c>
      <c r="AD528" s="136"/>
      <c r="AE528" s="136">
        <f>+(G528-AA528)^2*$S528</f>
        <v>1.0663835155058641E-5</v>
      </c>
      <c r="AF528" s="24"/>
      <c r="AG528" s="203"/>
      <c r="AH528" s="24">
        <f>$AB$6*($AB$11/AI528*AJ528+$AB$12)</f>
        <v>8.9007420250291432E-4</v>
      </c>
      <c r="AI528" s="24">
        <f>1+$AB$7*COS(AL528)</f>
        <v>1.1798778707063819</v>
      </c>
      <c r="AJ528" s="24">
        <f>SIN(AL528+RADIANS($AB$9))</f>
        <v>0.33171125626154552</v>
      </c>
      <c r="AK528" s="24">
        <f>$AB$7*SIN(AL528)</f>
        <v>0.24009154843546265</v>
      </c>
      <c r="AL528" s="24">
        <f>2*ATAN(AM528)</f>
        <v>0.92780399301080174</v>
      </c>
      <c r="AM528" s="24">
        <f>SQRT((1+$AB$7)/(1-$AB$7))*TAN(AN528/2)</f>
        <v>0.50031802483837606</v>
      </c>
      <c r="AN528" s="136">
        <f>$AU528+$AB$7*SIN(AO528)</f>
        <v>6.9868970108888711</v>
      </c>
      <c r="AO528" s="136">
        <f>$AU528+$AB$7*SIN(AP528)</f>
        <v>6.9868733420144373</v>
      </c>
      <c r="AP528" s="136">
        <f>$AU528+$AB$7*SIN(AQ528)</f>
        <v>6.9867698707878798</v>
      </c>
      <c r="AQ528" s="136">
        <f>$AU528+$AB$7*SIN(AR528)</f>
        <v>6.98631764093198</v>
      </c>
      <c r="AR528" s="136">
        <f>$AU528+$AB$7*SIN(AS528)</f>
        <v>6.9843431615645182</v>
      </c>
      <c r="AS528" s="136">
        <f>$AU528+$AB$7*SIN(AT528)</f>
        <v>6.9757605735548323</v>
      </c>
      <c r="AT528" s="136">
        <f>$AU528+$AB$7*SIN(AU528)</f>
        <v>6.9391356133585438</v>
      </c>
      <c r="AU528" s="136">
        <f>RADIANS($AB$9)+$AB$18*(F528-AB$15)</f>
        <v>6.792786791604243</v>
      </c>
      <c r="AV528" s="136"/>
      <c r="AW528" s="24">
        <f t="shared" si="262"/>
        <v>59988</v>
      </c>
      <c r="AX528" s="136">
        <f t="shared" si="263"/>
        <v>-1.570702861820061E-2</v>
      </c>
      <c r="AY528" s="136">
        <f t="shared" si="264"/>
        <v>-3.442171543136311E-3</v>
      </c>
      <c r="AZ528" s="136">
        <f t="shared" si="274"/>
        <v>-3.442171543136311E-3</v>
      </c>
      <c r="BA528" s="136"/>
      <c r="BB528" s="136">
        <f t="shared" si="265"/>
        <v>2.2203967321167569E-4</v>
      </c>
      <c r="BC528" s="24"/>
      <c r="BD528" s="203"/>
      <c r="BE528" s="24">
        <f t="shared" si="266"/>
        <v>8.9005084589241924E-4</v>
      </c>
      <c r="BF528" s="24">
        <f t="shared" si="267"/>
        <v>1.1798785899602113</v>
      </c>
      <c r="BG528" s="24">
        <f t="shared" si="268"/>
        <v>0.33170843012504136</v>
      </c>
      <c r="BH528" s="24">
        <f t="shared" si="269"/>
        <v>0.24009100956496929</v>
      </c>
      <c r="BI528" s="24">
        <f t="shared" si="270"/>
        <v>0.92780099725921816</v>
      </c>
      <c r="BJ528" s="24">
        <f t="shared" si="271"/>
        <v>0.50031615201852664</v>
      </c>
      <c r="BK528" s="136">
        <f t="shared" si="279"/>
        <v>6.9868945888042866</v>
      </c>
      <c r="BL528" s="136">
        <f t="shared" si="279"/>
        <v>6.986862753173809</v>
      </c>
      <c r="BM528" s="136">
        <f t="shared" si="279"/>
        <v>6.9867235833852321</v>
      </c>
      <c r="BN528" s="136">
        <f t="shared" si="279"/>
        <v>6.9861153939918568</v>
      </c>
      <c r="BO528" s="136">
        <f t="shared" si="279"/>
        <v>6.9834611966521978</v>
      </c>
      <c r="BP528" s="136">
        <f t="shared" si="279"/>
        <v>6.9719466052062415</v>
      </c>
      <c r="BQ528" s="136">
        <f t="shared" si="279"/>
        <v>6.923190215967713</v>
      </c>
      <c r="BR528" s="136">
        <f t="shared" si="272"/>
        <v>8.9750971696862969</v>
      </c>
      <c r="BS528" s="136"/>
      <c r="BT528" s="24"/>
      <c r="BU528" s="24"/>
      <c r="BV528" s="24"/>
      <c r="BW528" s="24"/>
      <c r="BX528" s="24"/>
      <c r="BY528" s="24"/>
      <c r="BZ528" s="24"/>
      <c r="CA528" s="24"/>
      <c r="CB528" s="24"/>
      <c r="CC528" s="24"/>
      <c r="CD528" s="24"/>
      <c r="CE528" s="24"/>
      <c r="CF528" s="24"/>
      <c r="CG528" s="24"/>
      <c r="CH528" s="24"/>
      <c r="CI528" s="24"/>
      <c r="CK528" s="24"/>
      <c r="CL528" s="24"/>
      <c r="CM528" s="24"/>
      <c r="CN528" s="24"/>
      <c r="CO528" s="24"/>
      <c r="CP528" s="24"/>
      <c r="CQ528" s="24"/>
      <c r="CR528" s="24"/>
      <c r="CS528" s="24"/>
      <c r="CT528" s="24"/>
      <c r="CU528" s="24"/>
      <c r="CV528" s="24"/>
      <c r="CW528" s="24"/>
      <c r="CX528" s="24"/>
      <c r="CY528" s="24"/>
      <c r="CZ528" s="24"/>
    </row>
    <row r="529" spans="1:104" s="129" customFormat="1" ht="12.95" customHeight="1" x14ac:dyDescent="0.2">
      <c r="A529" s="216" t="s">
        <v>160</v>
      </c>
      <c r="B529" s="205" t="str">
        <f>IF(INT(F529)=F529,"I","II")</f>
        <v>II</v>
      </c>
      <c r="C529" s="204">
        <v>54260.421000000002</v>
      </c>
      <c r="D529" s="204" t="s">
        <v>466</v>
      </c>
      <c r="E529" s="129">
        <f>(C529-C$7)/C$8</f>
        <v>59988.4164841272</v>
      </c>
      <c r="F529" s="129">
        <f>ROUND(2*E529,0)/2</f>
        <v>59988.5</v>
      </c>
      <c r="G529" s="130">
        <f>C529-(C$7+F529*C$8)</f>
        <v>-1.9822149995889049E-2</v>
      </c>
      <c r="K529" s="130">
        <f>G529</f>
        <v>-1.9822149995889049E-2</v>
      </c>
      <c r="P529" s="199">
        <f>+D$11+D$12*F529+D$13*F529^2</f>
        <v>-1.6596934605093032E-2</v>
      </c>
      <c r="Q529" s="201">
        <f>+C529-15018.5</f>
        <v>39241.921000000002</v>
      </c>
      <c r="S529" s="131">
        <v>1</v>
      </c>
      <c r="T529" s="129" t="s">
        <v>567</v>
      </c>
      <c r="U529" s="202">
        <f>+$C529-15018.5</f>
        <v>39241.921000000002</v>
      </c>
      <c r="Z529" s="24">
        <f>$F529</f>
        <v>59988.5</v>
      </c>
      <c r="AA529" s="136">
        <f>AB$3+AB$4*Z529+AB$5*Z529^2+AH529</f>
        <v>-1.5706065236498291E-2</v>
      </c>
      <c r="AB529" s="136">
        <f>+$G529-AH529</f>
        <v>-2.071301936448379E-2</v>
      </c>
      <c r="AC529" s="136">
        <f>IF(S529&gt;0,G529-AA529,-9999)</f>
        <v>-4.1160847593907576E-3</v>
      </c>
      <c r="AD529" s="136"/>
      <c r="AE529" s="136">
        <f>+(G529-AA529)^2*$S529</f>
        <v>1.6942153746488873E-5</v>
      </c>
      <c r="AF529" s="24"/>
      <c r="AG529" s="203"/>
      <c r="AH529" s="24">
        <f>$AB$6*($AB$11/AI529*AJ529+$AB$12)</f>
        <v>8.9086936859474031E-4</v>
      </c>
      <c r="AI529" s="24">
        <f>1+$AB$7*COS(AL529)</f>
        <v>1.1798533832115188</v>
      </c>
      <c r="AJ529" s="24">
        <f>SIN(AL529+RADIANS($AB$9))</f>
        <v>0.33180746847687481</v>
      </c>
      <c r="AK529" s="24">
        <f>$AB$7*SIN(AL529)</f>
        <v>0.24010989264786775</v>
      </c>
      <c r="AL529" s="24">
        <f>2*ATAN(AM529)</f>
        <v>0.92790598143793668</v>
      </c>
      <c r="AM529" s="24">
        <f>SQRT((1+$AB$7)/(1-$AB$7))*TAN(AN529/2)</f>
        <v>0.50038178545472001</v>
      </c>
      <c r="AN529" s="136">
        <f>$AU529+$AB$7*SIN(AO529)</f>
        <v>6.9869794700744787</v>
      </c>
      <c r="AO529" s="136">
        <f>$AU529+$AB$7*SIN(AP529)</f>
        <v>6.9869558077794629</v>
      </c>
      <c r="AP529" s="136">
        <f>$AU529+$AB$7*SIN(AQ529)</f>
        <v>6.9868523580754935</v>
      </c>
      <c r="AQ529" s="136">
        <f>$AU529+$AB$7*SIN(AR529)</f>
        <v>6.9864001906419357</v>
      </c>
      <c r="AR529" s="136">
        <f>$AU529+$AB$7*SIN(AS529)</f>
        <v>6.9844258458211845</v>
      </c>
      <c r="AS529" s="136">
        <f>$AU529+$AB$7*SIN(AT529)</f>
        <v>6.975843248721918</v>
      </c>
      <c r="AT529" s="136">
        <f>$AU529+$AB$7*SIN(AU529)</f>
        <v>6.9392158646555062</v>
      </c>
      <c r="AU529" s="136">
        <f>RADIANS($AB$9)+$AB$18*(F529-AB$15)</f>
        <v>6.7928503883686826</v>
      </c>
      <c r="AV529" s="136"/>
      <c r="AW529" s="24">
        <f t="shared" si="262"/>
        <v>59988.5</v>
      </c>
      <c r="AX529" s="136">
        <f t="shared" si="263"/>
        <v>-1.5706088662242157E-2</v>
      </c>
      <c r="AY529" s="136">
        <f t="shared" si="264"/>
        <v>-4.1160613336468921E-3</v>
      </c>
      <c r="AZ529" s="136">
        <f t="shared" si="274"/>
        <v>-4.1160613336468921E-3</v>
      </c>
      <c r="BA529" s="136"/>
      <c r="BB529" s="136">
        <f t="shared" si="265"/>
        <v>2.4668122106621162E-4</v>
      </c>
      <c r="BC529" s="24"/>
      <c r="BD529" s="203"/>
      <c r="BE529" s="24">
        <f t="shared" si="266"/>
        <v>8.9084594285087553E-4</v>
      </c>
      <c r="BF529" s="24">
        <f t="shared" si="267"/>
        <v>1.1798541046399076</v>
      </c>
      <c r="BG529" s="24">
        <f t="shared" si="268"/>
        <v>0.3318046341141731</v>
      </c>
      <c r="BH529" s="24">
        <f t="shared" si="269"/>
        <v>0.2401093522630412</v>
      </c>
      <c r="BI529" s="24">
        <f t="shared" si="270"/>
        <v>0.92790297685868939</v>
      </c>
      <c r="BJ529" s="24">
        <f t="shared" si="271"/>
        <v>0.50037990702033119</v>
      </c>
      <c r="BK529" s="136">
        <f t="shared" si="279"/>
        <v>6.9869770408022553</v>
      </c>
      <c r="BL529" s="136">
        <f t="shared" si="279"/>
        <v>6.9869451867728438</v>
      </c>
      <c r="BM529" s="136">
        <f t="shared" si="279"/>
        <v>6.9868059268177545</v>
      </c>
      <c r="BN529" s="136">
        <f t="shared" si="279"/>
        <v>6.9861973010057277</v>
      </c>
      <c r="BO529" s="136">
        <f t="shared" si="279"/>
        <v>6.9835410175720218</v>
      </c>
      <c r="BP529" s="136">
        <f t="shared" si="279"/>
        <v>6.9720166566343593</v>
      </c>
      <c r="BQ529" s="136">
        <f t="shared" si="279"/>
        <v>6.9232170404944346</v>
      </c>
      <c r="BR529" s="136">
        <f t="shared" si="272"/>
        <v>8.9752332700850275</v>
      </c>
      <c r="BS529" s="136"/>
      <c r="BT529" s="24"/>
      <c r="BU529" s="24"/>
      <c r="BV529" s="24"/>
      <c r="BW529" s="24"/>
      <c r="BX529" s="24"/>
      <c r="BY529" s="24"/>
      <c r="BZ529" s="24"/>
      <c r="CA529" s="24"/>
      <c r="CB529" s="24"/>
      <c r="CC529" s="24"/>
      <c r="CD529" s="24"/>
      <c r="CE529" s="24"/>
      <c r="CF529" s="24"/>
      <c r="CG529" s="24"/>
      <c r="CH529" s="24"/>
      <c r="CI529" s="24"/>
      <c r="CK529" s="24"/>
      <c r="CL529" s="24"/>
      <c r="CM529" s="24"/>
      <c r="CN529" s="24"/>
      <c r="CO529" s="24"/>
      <c r="CP529" s="24"/>
      <c r="CQ529" s="24"/>
      <c r="CR529" s="24"/>
      <c r="CS529" s="24"/>
      <c r="CT529" s="24"/>
      <c r="CU529" s="24"/>
      <c r="CV529" s="24"/>
      <c r="CW529" s="24"/>
      <c r="CX529" s="24"/>
      <c r="CY529" s="24"/>
      <c r="CZ529" s="24"/>
    </row>
    <row r="530" spans="1:104" s="129" customFormat="1" ht="12.95" customHeight="1" x14ac:dyDescent="0.2">
      <c r="A530" s="204" t="s">
        <v>1694</v>
      </c>
      <c r="B530" s="205" t="str">
        <f>IF(INT(F530)=F530,"I","II")</f>
        <v>I</v>
      </c>
      <c r="C530" s="204">
        <v>54267.661399999997</v>
      </c>
      <c r="D530" s="204" t="s">
        <v>466</v>
      </c>
      <c r="E530" s="129">
        <f>(C530-C$7)/C$8</f>
        <v>60018.922172238912</v>
      </c>
      <c r="F530" s="129">
        <f>ROUND(2*E530,0)/2</f>
        <v>60019</v>
      </c>
      <c r="G530" s="130">
        <f>C530-(C$7+F530*C$8)</f>
        <v>-1.8472099996870384E-2</v>
      </c>
      <c r="K530" s="130">
        <f>G530</f>
        <v>-1.8472099996870384E-2</v>
      </c>
      <c r="O530" s="199"/>
      <c r="P530" s="199">
        <f>+D$11+D$12*F530+D$13*F530^2</f>
        <v>-1.6588086860093026E-2</v>
      </c>
      <c r="Q530" s="201">
        <f>+C530-15018.5</f>
        <v>39249.161399999997</v>
      </c>
      <c r="S530" s="131">
        <v>1</v>
      </c>
      <c r="T530" s="129" t="s">
        <v>567</v>
      </c>
      <c r="U530" s="202">
        <f>+$C530-15018.5</f>
        <v>39249.161399999997</v>
      </c>
      <c r="Z530" s="24">
        <f>$F530</f>
        <v>60019</v>
      </c>
      <c r="AA530" s="136">
        <f>AB$3+AB$4*Z530+AB$5*Z530^2+AH530</f>
        <v>-1.5648755238439883E-2</v>
      </c>
      <c r="AB530" s="136">
        <f>+$G530-AH530</f>
        <v>-1.9411431618523527E-2</v>
      </c>
      <c r="AC530" s="136">
        <f>IF(S530&gt;0,G530-AA530,-9999)</f>
        <v>-2.8233447584305009E-3</v>
      </c>
      <c r="AD530" s="136"/>
      <c r="AE530" s="136">
        <f>+(G530-AA530)^2*$S530</f>
        <v>7.9712756249569828E-6</v>
      </c>
      <c r="AF530" s="24"/>
      <c r="AG530" s="203"/>
      <c r="AH530" s="24">
        <f>$AB$6*($AB$11/AI530*AJ530+$AB$12)</f>
        <v>9.3933162165314471E-4</v>
      </c>
      <c r="AI530" s="24">
        <f>1+$AB$7*COS(AL530)</f>
        <v>1.1783580498279325</v>
      </c>
      <c r="AJ530" s="24">
        <f>SIN(AL530+RADIANS($AB$9))</f>
        <v>0.33766231137780811</v>
      </c>
      <c r="AK530" s="24">
        <f>$AB$7*SIN(AL530)</f>
        <v>0.2412227312289966</v>
      </c>
      <c r="AL530" s="24">
        <f>2*ATAN(AM530)</f>
        <v>0.93411926721498195</v>
      </c>
      <c r="AM530" s="24">
        <f>SQRT((1+$AB$7)/(1-$AB$7))*TAN(AN530/2)</f>
        <v>0.50427233599552779</v>
      </c>
      <c r="AN530" s="136">
        <f>$AU530+$AB$7*SIN(AO530)</f>
        <v>6.9920062413700927</v>
      </c>
      <c r="AO530" s="136">
        <f>$AU530+$AB$7*SIN(AP530)</f>
        <v>6.9919829803055888</v>
      </c>
      <c r="AP530" s="136">
        <f>$AU530+$AB$7*SIN(AQ530)</f>
        <v>6.9918808476664722</v>
      </c>
      <c r="AQ530" s="136">
        <f>$AU530+$AB$7*SIN(AR530)</f>
        <v>6.9914325184160413</v>
      </c>
      <c r="AR530" s="136">
        <f>$AU530+$AB$7*SIN(AS530)</f>
        <v>6.9894665298732086</v>
      </c>
      <c r="AS530" s="136">
        <f>$AU530+$AB$7*SIN(AT530)</f>
        <v>6.980883934967018</v>
      </c>
      <c r="AT530" s="136">
        <f>$AU530+$AB$7*SIN(AU530)</f>
        <v>6.9441100717856106</v>
      </c>
      <c r="AU530" s="136">
        <f>RADIANS($AB$9)+$AB$18*(F530-AB$15)</f>
        <v>6.7967297909994748</v>
      </c>
      <c r="AV530" s="136"/>
      <c r="AW530" s="24">
        <f t="shared" si="262"/>
        <v>60019</v>
      </c>
      <c r="AX530" s="136">
        <f t="shared" si="263"/>
        <v>-1.5648782775839653E-2</v>
      </c>
      <c r="AY530" s="136">
        <f t="shared" si="264"/>
        <v>-2.8233172210307307E-3</v>
      </c>
      <c r="AZ530" s="136">
        <f t="shared" si="274"/>
        <v>-2.8233172210307307E-3</v>
      </c>
      <c r="BA530" s="136"/>
      <c r="BB530" s="136">
        <f t="shared" si="265"/>
        <v>2.4488440236541579E-4</v>
      </c>
      <c r="BC530" s="24"/>
      <c r="BD530" s="203"/>
      <c r="BE530" s="24">
        <f t="shared" si="266"/>
        <v>9.3930408425337366E-4</v>
      </c>
      <c r="BF530" s="24">
        <f t="shared" si="267"/>
        <v>1.1783589011371356</v>
      </c>
      <c r="BG530" s="24">
        <f t="shared" si="268"/>
        <v>0.33765898950561718</v>
      </c>
      <c r="BH530" s="24">
        <f t="shared" si="269"/>
        <v>0.24122210177583961</v>
      </c>
      <c r="BI530" s="24">
        <f t="shared" si="270"/>
        <v>0.9341157380686641</v>
      </c>
      <c r="BJ530" s="24">
        <f t="shared" si="271"/>
        <v>0.50427012270999061</v>
      </c>
      <c r="BK530" s="136">
        <f t="shared" si="279"/>
        <v>6.9920033843523939</v>
      </c>
      <c r="BL530" s="136">
        <f t="shared" si="279"/>
        <v>6.9919704354814147</v>
      </c>
      <c r="BM530" s="136">
        <f t="shared" si="279"/>
        <v>6.9918257706658355</v>
      </c>
      <c r="BN530" s="136">
        <f t="shared" si="279"/>
        <v>6.9911908196394936</v>
      </c>
      <c r="BO530" s="136">
        <f t="shared" si="279"/>
        <v>6.9884080130143671</v>
      </c>
      <c r="BP530" s="136">
        <f t="shared" si="279"/>
        <v>6.9762884585335962</v>
      </c>
      <c r="BQ530" s="136">
        <f t="shared" si="279"/>
        <v>6.9248487959815055</v>
      </c>
      <c r="BR530" s="136">
        <f t="shared" si="272"/>
        <v>8.9835353944076051</v>
      </c>
      <c r="BS530" s="136"/>
      <c r="BT530" s="24"/>
      <c r="BU530" s="24"/>
      <c r="BV530" s="24"/>
      <c r="BW530" s="24"/>
      <c r="BX530" s="24"/>
      <c r="BY530" s="24"/>
      <c r="BZ530" s="24"/>
      <c r="CA530" s="24"/>
      <c r="CB530" s="24"/>
      <c r="CC530" s="24"/>
      <c r="CD530" s="24"/>
      <c r="CE530" s="24"/>
      <c r="CF530" s="24"/>
      <c r="CG530" s="24"/>
      <c r="CH530" s="24"/>
      <c r="CI530" s="24"/>
      <c r="CK530" s="24"/>
      <c r="CL530" s="24"/>
      <c r="CM530" s="24"/>
      <c r="CN530" s="24"/>
      <c r="CO530" s="24"/>
      <c r="CP530" s="24"/>
      <c r="CQ530" s="24"/>
      <c r="CR530" s="24"/>
      <c r="CS530" s="24"/>
      <c r="CT530" s="24"/>
      <c r="CU530" s="24"/>
      <c r="CV530" s="24"/>
      <c r="CW530" s="24"/>
      <c r="CX530" s="24"/>
      <c r="CY530" s="24"/>
      <c r="CZ530" s="24"/>
    </row>
    <row r="531" spans="1:104" s="129" customFormat="1" ht="12.95" customHeight="1" x14ac:dyDescent="0.2">
      <c r="A531" s="63" t="s">
        <v>673</v>
      </c>
      <c r="B531" s="64" t="s">
        <v>644</v>
      </c>
      <c r="C531" s="63">
        <v>54513.551299999999</v>
      </c>
      <c r="D531" s="63">
        <v>1E-4</v>
      </c>
      <c r="E531" s="129">
        <f>(C531-C$7)/C$8</f>
        <v>61054.920266160072</v>
      </c>
      <c r="F531" s="129">
        <f>ROUND(2*E531,0)/2</f>
        <v>61055</v>
      </c>
      <c r="G531" s="130">
        <f>C531-(C$7+F531*C$8)</f>
        <v>-1.8924500000139233E-2</v>
      </c>
      <c r="K531" s="129">
        <f>G531</f>
        <v>-1.8924500000139233E-2</v>
      </c>
      <c r="O531" s="129">
        <f ca="1">+C$11+C$12*F531</f>
        <v>-1.8819864078108595E-2</v>
      </c>
      <c r="P531" s="199">
        <f>+D$11+D$12*F531+D$13*F531^2</f>
        <v>-1.6274294892093033E-2</v>
      </c>
      <c r="Q531" s="201">
        <f>+C531-15018.5</f>
        <v>39495.051299999999</v>
      </c>
      <c r="S531" s="131">
        <v>1</v>
      </c>
      <c r="T531" s="129" t="s">
        <v>567</v>
      </c>
      <c r="U531" s="202">
        <f>+$C531-15018.5</f>
        <v>39495.051299999999</v>
      </c>
      <c r="Z531" s="24">
        <f>$F531</f>
        <v>61055</v>
      </c>
      <c r="AA531" s="136">
        <f>AB$3+AB$4*Z531+AB$5*Z531^2+AH531</f>
        <v>-1.3746857628982218E-2</v>
      </c>
      <c r="AB531" s="136">
        <f>+$G531-AH531</f>
        <v>-2.1451937263250048E-2</v>
      </c>
      <c r="AC531" s="136">
        <f>IF(S531&gt;0,G531-AA531,-9999)</f>
        <v>-5.1776423711570145E-3</v>
      </c>
      <c r="AD531" s="136"/>
      <c r="AE531" s="136">
        <f>+(G531-AA531)^2*$S531</f>
        <v>2.680798052360043E-5</v>
      </c>
      <c r="AF531" s="24"/>
      <c r="AG531" s="203"/>
      <c r="AH531" s="24">
        <f>$AB$6*($AB$11/AI531*AJ531+$AB$12)</f>
        <v>2.5274372631108157E-3</v>
      </c>
      <c r="AI531" s="24">
        <f>1+$AB$7*COS(AL531)</f>
        <v>1.1264248050638026</v>
      </c>
      <c r="AJ531" s="24">
        <f>SIN(AL531+RADIANS($AB$9))</f>
        <v>0.51936106631900958</v>
      </c>
      <c r="AK531" s="24">
        <f>$AB$7*SIN(AL531)</f>
        <v>0.27206022984732536</v>
      </c>
      <c r="AL531" s="24">
        <f>2*ATAN(AM531)</f>
        <v>1.1357901345947896</v>
      </c>
      <c r="AM531" s="24">
        <f>SQRT((1+$AB$7)/(1-$AB$7))*TAN(AN531/2)</f>
        <v>0.63800282398351371</v>
      </c>
      <c r="AN531" s="136">
        <f>$AU531+$AB$7*SIN(AO531)</f>
        <v>7.1589007520859766</v>
      </c>
      <c r="AO531" s="136">
        <f>$AU531+$AB$7*SIN(AP531)</f>
        <v>7.158889791383471</v>
      </c>
      <c r="AP531" s="136">
        <f>$AU531+$AB$7*SIN(AQ531)</f>
        <v>7.1588327469857171</v>
      </c>
      <c r="AQ531" s="136">
        <f>$AU531+$AB$7*SIN(AR531)</f>
        <v>7.1585359253944718</v>
      </c>
      <c r="AR531" s="136">
        <f>$AU531+$AB$7*SIN(AS531)</f>
        <v>7.1569931608175255</v>
      </c>
      <c r="AS531" s="136">
        <f>$AU531+$AB$7*SIN(AT531)</f>
        <v>7.1490197417447412</v>
      </c>
      <c r="AT531" s="136">
        <f>$AU531+$AB$7*SIN(AU531)</f>
        <v>7.1089377989399596</v>
      </c>
      <c r="AU531" s="136">
        <f>RADIANS($AB$9)+$AB$18*(F531-AB$15)</f>
        <v>6.9285022869175226</v>
      </c>
      <c r="AV531" s="136"/>
      <c r="AW531" s="24">
        <f t="shared" si="262"/>
        <v>61055</v>
      </c>
      <c r="AX531" s="136">
        <f t="shared" si="263"/>
        <v>-1.3746930894052182E-2</v>
      </c>
      <c r="AY531" s="136">
        <f t="shared" si="264"/>
        <v>-5.1775691060870505E-3</v>
      </c>
      <c r="AZ531" s="136">
        <f t="shared" si="274"/>
        <v>-5.1775691060870505E-3</v>
      </c>
      <c r="BA531" s="136"/>
      <c r="BB531" s="136">
        <f t="shared" si="265"/>
        <v>1.8897810900584633E-4</v>
      </c>
      <c r="BC531" s="24"/>
      <c r="BD531" s="203"/>
      <c r="BE531" s="24">
        <f t="shared" si="266"/>
        <v>2.5273639980408504E-3</v>
      </c>
      <c r="BF531" s="24">
        <f t="shared" si="267"/>
        <v>1.1264273227326338</v>
      </c>
      <c r="BG531" s="24">
        <f t="shared" si="268"/>
        <v>0.51935315815498939</v>
      </c>
      <c r="BH531" s="24">
        <f t="shared" si="269"/>
        <v>0.27205905988711065</v>
      </c>
      <c r="BI531" s="24">
        <f t="shared" si="270"/>
        <v>1.1357808804886453</v>
      </c>
      <c r="BJ531" s="24">
        <f t="shared" si="271"/>
        <v>0.63799631351879715</v>
      </c>
      <c r="BK531" s="136">
        <f t="shared" ref="BK531:BQ540" si="280">$AU531+$AB$7*SIN(BL531)</f>
        <v>7.1588929150384262</v>
      </c>
      <c r="BL531" s="136">
        <f t="shared" si="280"/>
        <v>7.1588490034855532</v>
      </c>
      <c r="BM531" s="136">
        <f t="shared" si="280"/>
        <v>7.1586205027875867</v>
      </c>
      <c r="BN531" s="136">
        <f t="shared" si="280"/>
        <v>7.157432471652224</v>
      </c>
      <c r="BO531" s="136">
        <f t="shared" si="280"/>
        <v>7.1512825654408214</v>
      </c>
      <c r="BP531" s="136">
        <f t="shared" si="280"/>
        <v>7.1201308732024646</v>
      </c>
      <c r="BQ531" s="136">
        <f t="shared" si="280"/>
        <v>6.9760733997153563</v>
      </c>
      <c r="BR531" s="136">
        <f t="shared" si="272"/>
        <v>9.2655354205778</v>
      </c>
      <c r="BS531" s="136"/>
      <c r="BT531" s="24"/>
      <c r="BU531" s="24"/>
      <c r="BV531" s="24"/>
      <c r="BW531" s="24"/>
      <c r="BX531" s="24"/>
      <c r="BY531" s="24"/>
      <c r="BZ531" s="24"/>
      <c r="CA531" s="24"/>
      <c r="CB531" s="24"/>
      <c r="CC531" s="24"/>
      <c r="CD531" s="24"/>
      <c r="CE531" s="24"/>
      <c r="CF531" s="24"/>
      <c r="CG531" s="24"/>
      <c r="CH531" s="24"/>
      <c r="CI531" s="24"/>
      <c r="CK531" s="24"/>
      <c r="CL531" s="24"/>
      <c r="CM531" s="24"/>
      <c r="CN531" s="24"/>
      <c r="CO531" s="24"/>
      <c r="CP531" s="24"/>
      <c r="CQ531" s="24"/>
      <c r="CR531" s="24"/>
      <c r="CS531" s="24"/>
      <c r="CT531" s="24"/>
      <c r="CU531" s="24"/>
      <c r="CV531" s="24"/>
      <c r="CW531" s="24"/>
      <c r="CX531" s="24"/>
      <c r="CY531" s="24"/>
      <c r="CZ531" s="24"/>
    </row>
    <row r="532" spans="1:104" s="129" customFormat="1" ht="12.95" customHeight="1" x14ac:dyDescent="0.2">
      <c r="A532" s="52" t="s">
        <v>689</v>
      </c>
      <c r="B532" s="64" t="s">
        <v>646</v>
      </c>
      <c r="C532" s="63">
        <v>54520.789299999997</v>
      </c>
      <c r="D532" s="63">
        <v>2.0000000000000001E-4</v>
      </c>
      <c r="E532" s="129">
        <f>(C532-C$7)/C$8</f>
        <v>61085.41584244767</v>
      </c>
      <c r="F532" s="129">
        <f>ROUND(2*E532,0)/2</f>
        <v>61085.5</v>
      </c>
      <c r="G532" s="130">
        <f>C532-(C$7+F532*C$8)</f>
        <v>-1.9974449998699129E-2</v>
      </c>
      <c r="J532" s="130"/>
      <c r="K532" s="129">
        <f>G532</f>
        <v>-1.9974449998699129E-2</v>
      </c>
      <c r="O532" s="199">
        <f ca="1">+C$11+C$12*F532</f>
        <v>-1.8761263772574838E-2</v>
      </c>
      <c r="P532" s="199">
        <f>+D$11+D$12*F532+D$13*F532^2</f>
        <v>-1.6264666469093032E-2</v>
      </c>
      <c r="Q532" s="201">
        <f>+C532-15018.5</f>
        <v>39502.289299999997</v>
      </c>
      <c r="S532" s="131">
        <v>1</v>
      </c>
      <c r="T532" s="129" t="s">
        <v>567</v>
      </c>
      <c r="U532" s="202">
        <f>+$C532-15018.5</f>
        <v>39502.289299999997</v>
      </c>
      <c r="Z532" s="24">
        <f>$F532</f>
        <v>61085.5</v>
      </c>
      <c r="AA532" s="136">
        <f>AB$3+AB$4*Z532+AB$5*Z532^2+AH532</f>
        <v>-1.3692396347748038E-2</v>
      </c>
      <c r="AB532" s="136">
        <f>+$G532-AH532</f>
        <v>-2.2546720120044123E-2</v>
      </c>
      <c r="AC532" s="136">
        <f>IF(S532&gt;0,G532-AA532,-9999)</f>
        <v>-6.2820536509510909E-3</v>
      </c>
      <c r="AD532" s="136"/>
      <c r="AE532" s="136">
        <f>+(G532-AA532)^2*$S532</f>
        <v>3.9464198073427933E-5</v>
      </c>
      <c r="AF532" s="24"/>
      <c r="AG532" s="203"/>
      <c r="AH532" s="24">
        <f>$AB$6*($AB$11/AI532*AJ532+$AB$12)</f>
        <v>2.5722701213449941E-3</v>
      </c>
      <c r="AI532" s="24">
        <f>1+$AB$7*COS(AL532)</f>
        <v>1.1248822035769273</v>
      </c>
      <c r="AJ532" s="24">
        <f>SIN(AL532+RADIANS($AB$9))</f>
        <v>0.52419176186568128</v>
      </c>
      <c r="AK532" s="24">
        <f>$AB$7*SIN(AL532)</f>
        <v>0.27277176398918362</v>
      </c>
      <c r="AL532" s="24">
        <f>2*ATAN(AM532)</f>
        <v>1.1414527879715426</v>
      </c>
      <c r="AM532" s="24">
        <f>SQRT((1+$AB$7)/(1-$AB$7))*TAN(AN532/2)</f>
        <v>0.6419938554564496</v>
      </c>
      <c r="AN532" s="136">
        <f>$AU532+$AB$7*SIN(AO532)</f>
        <v>7.163699587832058</v>
      </c>
      <c r="AO532" s="136">
        <f>$AU532+$AB$7*SIN(AP532)</f>
        <v>7.1636889236360553</v>
      </c>
      <c r="AP532" s="136">
        <f>$AU532+$AB$7*SIN(AQ532)</f>
        <v>7.1636331004744651</v>
      </c>
      <c r="AQ532" s="136">
        <f>$AU532+$AB$7*SIN(AR532)</f>
        <v>7.1633409482045991</v>
      </c>
      <c r="AR532" s="136">
        <f>$AU532+$AB$7*SIN(AS532)</f>
        <v>7.1618136411314657</v>
      </c>
      <c r="AS532" s="136">
        <f>$AU532+$AB$7*SIN(AT532)</f>
        <v>7.1538745103209624</v>
      </c>
      <c r="AT532" s="136">
        <f>$AU532+$AB$7*SIN(AU532)</f>
        <v>7.1137456285723175</v>
      </c>
      <c r="AU532" s="136">
        <f>RADIANS($AB$9)+$AB$18*(F532-AB$15)</f>
        <v>6.9323816895483148</v>
      </c>
      <c r="AV532" s="136"/>
      <c r="AW532" s="24">
        <f t="shared" si="262"/>
        <v>61085.5</v>
      </c>
      <c r="AX532" s="136">
        <f t="shared" si="263"/>
        <v>-1.3692469076178762E-2</v>
      </c>
      <c r="AY532" s="136">
        <f t="shared" si="264"/>
        <v>-6.2819809225203669E-3</v>
      </c>
      <c r="AZ532" s="136">
        <f t="shared" si="274"/>
        <v>-6.2819809225203669E-3</v>
      </c>
      <c r="BA532" s="136"/>
      <c r="BB532" s="136">
        <f t="shared" si="265"/>
        <v>1.8748370940211166E-4</v>
      </c>
      <c r="BC532" s="24"/>
      <c r="BD532" s="203"/>
      <c r="BE532" s="24">
        <f t="shared" si="266"/>
        <v>2.5721973929142706E-3</v>
      </c>
      <c r="BF532" s="24">
        <f t="shared" si="267"/>
        <v>1.1248847091892653</v>
      </c>
      <c r="BG532" s="24">
        <f t="shared" si="268"/>
        <v>0.52418393924284978</v>
      </c>
      <c r="BH532" s="24">
        <f t="shared" si="269"/>
        <v>0.2727706168389708</v>
      </c>
      <c r="BI532" s="24">
        <f t="shared" si="270"/>
        <v>1.1414436022055008</v>
      </c>
      <c r="BJ532" s="24">
        <f t="shared" si="271"/>
        <v>0.64198736960775127</v>
      </c>
      <c r="BK532" s="136">
        <f t="shared" si="280"/>
        <v>7.1636917979918993</v>
      </c>
      <c r="BL532" s="136">
        <f t="shared" si="280"/>
        <v>7.1636481463034807</v>
      </c>
      <c r="BM532" s="136">
        <f t="shared" si="280"/>
        <v>7.16341968085431</v>
      </c>
      <c r="BN532" s="136">
        <f t="shared" si="280"/>
        <v>7.1622249606447888</v>
      </c>
      <c r="BO532" s="136">
        <f t="shared" si="280"/>
        <v>7.1560051992427001</v>
      </c>
      <c r="BP532" s="136">
        <f t="shared" si="280"/>
        <v>7.124337541373194</v>
      </c>
      <c r="BQ532" s="136">
        <f t="shared" si="280"/>
        <v>6.9774920662289697</v>
      </c>
      <c r="BR532" s="136">
        <f t="shared" si="272"/>
        <v>9.2738375449003776</v>
      </c>
      <c r="BS532" s="136"/>
      <c r="BT532" s="24"/>
      <c r="BU532" s="24"/>
      <c r="BV532" s="24"/>
      <c r="BW532" s="24"/>
      <c r="BX532" s="24"/>
      <c r="BY532" s="24"/>
      <c r="BZ532" s="24"/>
      <c r="CA532" s="24"/>
      <c r="CB532" s="24"/>
      <c r="CC532" s="24"/>
      <c r="CD532" s="24"/>
      <c r="CE532" s="24"/>
      <c r="CF532" s="24"/>
      <c r="CG532" s="24"/>
      <c r="CH532" s="24"/>
      <c r="CI532" s="24"/>
      <c r="CK532" s="24"/>
      <c r="CL532" s="24"/>
      <c r="CM532" s="24"/>
      <c r="CN532" s="24"/>
      <c r="CO532" s="24"/>
      <c r="CP532" s="24"/>
      <c r="CQ532" s="24"/>
      <c r="CR532" s="24"/>
      <c r="CS532" s="24"/>
      <c r="CT532" s="24"/>
      <c r="CU532" s="24"/>
      <c r="CV532" s="24"/>
      <c r="CW532" s="24"/>
      <c r="CX532" s="24"/>
      <c r="CY532" s="24"/>
      <c r="CZ532" s="24"/>
    </row>
    <row r="533" spans="1:104" s="129" customFormat="1" ht="12.95" customHeight="1" x14ac:dyDescent="0.2">
      <c r="A533" s="63" t="s">
        <v>673</v>
      </c>
      <c r="B533" s="64" t="s">
        <v>644</v>
      </c>
      <c r="C533" s="63">
        <v>54523.520499999999</v>
      </c>
      <c r="D533" s="63">
        <v>6.9999999999999999E-4</v>
      </c>
      <c r="E533" s="129">
        <f>(C533-C$7)/C$8</f>
        <v>61096.923098313484</v>
      </c>
      <c r="F533" s="129">
        <f>ROUND(2*E533,0)/2</f>
        <v>61097</v>
      </c>
      <c r="G533" s="130">
        <f>C533-(C$7+F533*C$8)</f>
        <v>-1.8252299996674992E-2</v>
      </c>
      <c r="K533" s="129">
        <f>G533</f>
        <v>-1.8252299996674992E-2</v>
      </c>
      <c r="O533" s="129">
        <f ca="1">+C$11+C$12*F533</f>
        <v>-1.8739168575406376E-2</v>
      </c>
      <c r="P533" s="199">
        <f>+D$11+D$12*F533+D$13*F533^2</f>
        <v>-1.6261030284093037E-2</v>
      </c>
      <c r="Q533" s="201">
        <f>+C533-15018.5</f>
        <v>39505.020499999999</v>
      </c>
      <c r="S533" s="131">
        <v>1</v>
      </c>
      <c r="T533" s="129" t="s">
        <v>567</v>
      </c>
      <c r="U533" s="202">
        <f>+$C533-15018.5</f>
        <v>39505.020499999999</v>
      </c>
      <c r="Z533" s="24">
        <f>$F533</f>
        <v>61097</v>
      </c>
      <c r="AA533" s="136">
        <f>AB$3+AB$4*Z533+AB$5*Z533^2+AH533</f>
        <v>-1.3671887228426122E-2</v>
      </c>
      <c r="AB533" s="136">
        <f>+$G533-AH533</f>
        <v>-2.0841443052341906E-2</v>
      </c>
      <c r="AC533" s="136">
        <f>IF(S533&gt;0,G533-AA533,-9999)</f>
        <v>-4.5804127682488698E-3</v>
      </c>
      <c r="AD533" s="136"/>
      <c r="AE533" s="136">
        <f>+(G533-AA533)^2*$S533</f>
        <v>2.0980181127537274E-5</v>
      </c>
      <c r="AF533" s="24"/>
      <c r="AG533" s="203"/>
      <c r="AH533" s="24">
        <f>$AB$6*($AB$11/AI533*AJ533+$AB$12)</f>
        <v>2.5891430556669137E-3</v>
      </c>
      <c r="AI533" s="24">
        <f>1+$AB$7*COS(AL533)</f>
        <v>1.1243006244920031</v>
      </c>
      <c r="AJ533" s="24">
        <f>SIN(AL533+RADIANS($AB$9))</f>
        <v>0.52600539066406038</v>
      </c>
      <c r="AK533" s="24">
        <f>$AB$7*SIN(AL533)</f>
        <v>0.27303727721851101</v>
      </c>
      <c r="AL533" s="24">
        <f>2*ATAN(AM533)</f>
        <v>1.1435838588073632</v>
      </c>
      <c r="AM533" s="24">
        <f>SQRT((1+$AB$7)/(1-$AB$7))*TAN(AN533/2)</f>
        <v>0.64349958840010391</v>
      </c>
      <c r="AN533" s="136">
        <f>$AU533+$AB$7*SIN(AO533)</f>
        <v>7.1655072772257222</v>
      </c>
      <c r="AO533" s="136">
        <f>$AU533+$AB$7*SIN(AP533)</f>
        <v>7.165496723607288</v>
      </c>
      <c r="AP533" s="136">
        <f>$AU533+$AB$7*SIN(AQ533)</f>
        <v>7.1654413579804128</v>
      </c>
      <c r="AQ533" s="136">
        <f>$AU533+$AB$7*SIN(AR533)</f>
        <v>7.1651509638550523</v>
      </c>
      <c r="AR533" s="136">
        <f>$AU533+$AB$7*SIN(AS533)</f>
        <v>7.1636295129785852</v>
      </c>
      <c r="AS533" s="136">
        <f>$AU533+$AB$7*SIN(AT533)</f>
        <v>7.1557035259541779</v>
      </c>
      <c r="AT533" s="136">
        <f>$AU533+$AB$7*SIN(AU533)</f>
        <v>7.1155577089521165</v>
      </c>
      <c r="AU533" s="136">
        <f>RADIANS($AB$9)+$AB$18*(F533-AB$15)</f>
        <v>6.9338444151304159</v>
      </c>
      <c r="AV533" s="136"/>
      <c r="AW533" s="24">
        <f t="shared" ref="AW533:AW596" si="281">$F533</f>
        <v>61097</v>
      </c>
      <c r="AX533" s="136">
        <f t="shared" ref="AX533:AX596" si="282">AY$3+AY$4*AW533+AY$5*AW533^2+BE533</f>
        <v>-1.3671959738578545E-2</v>
      </c>
      <c r="AY533" s="136">
        <f t="shared" ref="AY533:AY596" si="283">+$G533-AX533</f>
        <v>-4.5803402580964474E-3</v>
      </c>
      <c r="AZ533" s="136">
        <f t="shared" si="274"/>
        <v>-4.5803402580964474E-3</v>
      </c>
      <c r="BA533" s="136"/>
      <c r="BB533" s="136">
        <f t="shared" ref="BB533:BB596" si="284">+(AD533-AX533)^2*$S533</f>
        <v>1.8692248309331271E-4</v>
      </c>
      <c r="BC533" s="24"/>
      <c r="BD533" s="203"/>
      <c r="BE533" s="24">
        <f t="shared" ref="BE533:BE596" si="285">$AB$6*($AB$11/BF533*BG533+$AB$12)</f>
        <v>2.5890705455144914E-3</v>
      </c>
      <c r="BF533" s="24">
        <f t="shared" ref="BF533:BF596" si="286">1+$AB$7*COS(BI533)</f>
        <v>1.1243031249725686</v>
      </c>
      <c r="BG533" s="24">
        <f t="shared" ref="BG533:BG596" si="287">SIN(BI533+RADIANS($AB$9))</f>
        <v>0.52599760190248956</v>
      </c>
      <c r="BH533" s="24">
        <f t="shared" ref="BH533:BH596" si="288">$AB$7*SIN(BI533)</f>
        <v>0.27303613885721062</v>
      </c>
      <c r="BI533" s="24">
        <f t="shared" ref="BI533:BI596" si="289">2*ATAN(BJ533)</f>
        <v>1.1435747007692978</v>
      </c>
      <c r="BJ533" s="24">
        <f t="shared" ref="BJ533:BJ596" si="290">SQRT((1+$AB$7)/(1-$AB$7))*TAN(BK533/2)</f>
        <v>0.64349311326628222</v>
      </c>
      <c r="BK533" s="136">
        <f t="shared" si="280"/>
        <v>7.1654995068824405</v>
      </c>
      <c r="BL533" s="136">
        <f t="shared" si="280"/>
        <v>7.1654559590347837</v>
      </c>
      <c r="BM533" s="136">
        <f t="shared" si="280"/>
        <v>7.1652275368123535</v>
      </c>
      <c r="BN533" s="136">
        <f t="shared" si="280"/>
        <v>7.1640304264016201</v>
      </c>
      <c r="BO533" s="136">
        <f t="shared" si="280"/>
        <v>7.1577847803486936</v>
      </c>
      <c r="BP533" s="136">
        <f t="shared" si="280"/>
        <v>7.1259233737790719</v>
      </c>
      <c r="BQ533" s="136">
        <f t="shared" si="280"/>
        <v>6.9780261569460018</v>
      </c>
      <c r="BR533" s="136">
        <f t="shared" ref="BR533:BR596" si="291">RADIANS($AY$9)+$AY$18*(F533-AY$15)</f>
        <v>9.2769678540711862</v>
      </c>
      <c r="BS533" s="136"/>
      <c r="BT533" s="24"/>
      <c r="BU533" s="24"/>
      <c r="BV533" s="24"/>
      <c r="BW533" s="24"/>
      <c r="BX533" s="24"/>
      <c r="BY533" s="24"/>
      <c r="BZ533" s="24"/>
      <c r="CA533" s="24"/>
      <c r="CB533" s="24"/>
      <c r="CC533" s="24"/>
      <c r="CD533" s="24"/>
      <c r="CE533" s="24"/>
      <c r="CF533" s="24"/>
      <c r="CG533" s="24"/>
      <c r="CH533" s="24"/>
      <c r="CI533" s="24"/>
      <c r="CK533" s="24"/>
      <c r="CL533" s="24"/>
      <c r="CM533" s="24"/>
      <c r="CN533" s="24"/>
      <c r="CO533" s="24"/>
      <c r="CP533" s="24"/>
      <c r="CQ533" s="24"/>
      <c r="CR533" s="24"/>
      <c r="CS533" s="24"/>
      <c r="CT533" s="24"/>
      <c r="CU533" s="24"/>
      <c r="CV533" s="24"/>
      <c r="CW533" s="24"/>
      <c r="CX533" s="24"/>
      <c r="CY533" s="24"/>
      <c r="CZ533" s="24"/>
    </row>
    <row r="534" spans="1:104" s="129" customFormat="1" ht="12.95" customHeight="1" x14ac:dyDescent="0.2">
      <c r="A534" s="214" t="s">
        <v>669</v>
      </c>
      <c r="B534" s="207"/>
      <c r="C534" s="222">
        <v>54556.748</v>
      </c>
      <c r="D534" s="208">
        <v>1E-4</v>
      </c>
      <c r="E534" s="129">
        <f>(C534-C$7)/C$8</f>
        <v>61236.919196834671</v>
      </c>
      <c r="F534" s="129">
        <f>ROUND(2*E534,0)/2</f>
        <v>61237</v>
      </c>
      <c r="G534" s="130">
        <f>C534-(C$7+F534*C$8)</f>
        <v>-1.9178299997292925E-2</v>
      </c>
      <c r="I534" s="130"/>
      <c r="K534" s="129">
        <f>G534</f>
        <v>-1.9178299997292925E-2</v>
      </c>
      <c r="O534" s="199">
        <f ca="1">+C$11+C$12*F534</f>
        <v>-1.8470183566398971E-2</v>
      </c>
      <c r="P534" s="199">
        <f>+D$11+D$12*F534+D$13*F534^2</f>
        <v>-1.6216509164093028E-2</v>
      </c>
      <c r="Q534" s="201">
        <f>+C534-15018.5</f>
        <v>39538.248</v>
      </c>
      <c r="S534" s="131">
        <v>1</v>
      </c>
      <c r="T534" s="129" t="s">
        <v>567</v>
      </c>
      <c r="U534" s="202">
        <f>+$C534-15018.5</f>
        <v>39538.248</v>
      </c>
      <c r="Z534" s="24">
        <f>$F534</f>
        <v>61237</v>
      </c>
      <c r="AA534" s="136">
        <f>AB$3+AB$4*Z534+AB$5*Z534^2+AH534</f>
        <v>-1.3423346419180535E-2</v>
      </c>
      <c r="AB534" s="136">
        <f>+$G534-AH534</f>
        <v>-2.1971462742205419E-2</v>
      </c>
      <c r="AC534" s="136">
        <f>IF(S534&gt;0,G534-AA534,-9999)</f>
        <v>-5.7549535781123897E-3</v>
      </c>
      <c r="AD534" s="136"/>
      <c r="AE534" s="136">
        <f>+(G534-AA534)^2*$S534</f>
        <v>3.31194906862286E-5</v>
      </c>
      <c r="AF534" s="24"/>
      <c r="AG534" s="203"/>
      <c r="AH534" s="24">
        <f>$AB$6*($AB$11/AI534*AJ534+$AB$12)</f>
        <v>2.7931627449124929E-3</v>
      </c>
      <c r="AI534" s="24">
        <f>1+$AB$7*COS(AL534)</f>
        <v>1.1172247496513337</v>
      </c>
      <c r="AJ534" s="24">
        <f>SIN(AL534+RADIANS($AB$9))</f>
        <v>0.54774282935581375</v>
      </c>
      <c r="AK534" s="24">
        <f>$AB$7*SIN(AL534)</f>
        <v>0.27614915909555499</v>
      </c>
      <c r="AL534" s="24">
        <f>2*ATAN(AM534)</f>
        <v>1.1693510040561008</v>
      </c>
      <c r="AM534" s="24">
        <f>SQRT((1+$AB$7)/(1-$AB$7))*TAN(AN534/2)</f>
        <v>0.66187147173394534</v>
      </c>
      <c r="AN534" s="136">
        <f>$AU534+$AB$7*SIN(AO534)</f>
        <v>7.187438971904653</v>
      </c>
      <c r="AO534" s="136">
        <f>$AU534+$AB$7*SIN(AP534)</f>
        <v>7.1874297101372848</v>
      </c>
      <c r="AP534" s="136">
        <f>$AU534+$AB$7*SIN(AQ534)</f>
        <v>7.1873797787196061</v>
      </c>
      <c r="AQ534" s="136">
        <f>$AU534+$AB$7*SIN(AR534)</f>
        <v>7.1871106463891676</v>
      </c>
      <c r="AR534" s="136">
        <f>$AU534+$AB$7*SIN(AS534)</f>
        <v>7.1856615936299804</v>
      </c>
      <c r="AS534" s="136">
        <f>$AU534+$AB$7*SIN(AT534)</f>
        <v>7.1779048429839722</v>
      </c>
      <c r="AT534" s="136">
        <f>$AU534+$AB$7*SIN(AU534)</f>
        <v>7.137586419059506</v>
      </c>
      <c r="AU534" s="136">
        <f>RADIANS($AB$9)+$AB$18*(F534-AB$15)</f>
        <v>6.9516515091733959</v>
      </c>
      <c r="AV534" s="136"/>
      <c r="AW534" s="24">
        <f t="shared" si="281"/>
        <v>61237</v>
      </c>
      <c r="AX534" s="136">
        <f t="shared" si="282"/>
        <v>-1.3423415648674995E-2</v>
      </c>
      <c r="AY534" s="136">
        <f t="shared" si="283"/>
        <v>-5.7548843486179297E-3</v>
      </c>
      <c r="AZ534" s="136">
        <f t="shared" si="274"/>
        <v>-5.7548843486179297E-3</v>
      </c>
      <c r="BA534" s="136"/>
      <c r="BB534" s="136">
        <f t="shared" si="284"/>
        <v>1.8018808767709274E-4</v>
      </c>
      <c r="BC534" s="24"/>
      <c r="BD534" s="203"/>
      <c r="BE534" s="24">
        <f t="shared" si="285"/>
        <v>2.7930935154180324E-3</v>
      </c>
      <c r="BF534" s="24">
        <f t="shared" si="286"/>
        <v>1.1172271642861789</v>
      </c>
      <c r="BG534" s="24">
        <f t="shared" si="287"/>
        <v>0.54773551372267404</v>
      </c>
      <c r="BH534" s="24">
        <f t="shared" si="288"/>
        <v>0.27614813407557409</v>
      </c>
      <c r="BI534" s="24">
        <f t="shared" si="289"/>
        <v>1.1693422600884043</v>
      </c>
      <c r="BJ534" s="24">
        <f t="shared" si="290"/>
        <v>0.6618651845165151</v>
      </c>
      <c r="BK534" s="136">
        <f t="shared" si="280"/>
        <v>7.1874315059005651</v>
      </c>
      <c r="BL534" s="136">
        <f t="shared" si="280"/>
        <v>7.1873894596702357</v>
      </c>
      <c r="BM534" s="136">
        <f t="shared" si="280"/>
        <v>7.1871628199069253</v>
      </c>
      <c r="BN534" s="136">
        <f t="shared" si="280"/>
        <v>7.1859422964561723</v>
      </c>
      <c r="BO534" s="136">
        <f t="shared" si="280"/>
        <v>7.1794015568064111</v>
      </c>
      <c r="BP534" s="136">
        <f t="shared" si="280"/>
        <v>7.1452174225584661</v>
      </c>
      <c r="BQ534" s="136">
        <f t="shared" si="280"/>
        <v>6.9844961368133855</v>
      </c>
      <c r="BR534" s="136">
        <f t="shared" si="291"/>
        <v>9.3150759657158062</v>
      </c>
      <c r="BS534" s="136"/>
      <c r="BT534" s="24"/>
      <c r="BU534" s="24"/>
      <c r="BV534" s="24"/>
      <c r="BW534" s="24"/>
      <c r="BX534" s="24"/>
      <c r="BY534" s="24"/>
      <c r="BZ534" s="24"/>
      <c r="CA534" s="24"/>
      <c r="CB534" s="24"/>
      <c r="CC534" s="24"/>
      <c r="CD534" s="24"/>
      <c r="CE534" s="24"/>
      <c r="CF534" s="24"/>
      <c r="CG534" s="24"/>
      <c r="CH534" s="24"/>
      <c r="CI534" s="24"/>
      <c r="CK534" s="24"/>
      <c r="CL534" s="24"/>
      <c r="CM534" s="24"/>
      <c r="CN534" s="24"/>
      <c r="CO534" s="24"/>
      <c r="CP534" s="24"/>
      <c r="CQ534" s="24"/>
      <c r="CR534" s="24"/>
      <c r="CS534" s="24"/>
      <c r="CT534" s="24"/>
      <c r="CU534" s="24"/>
      <c r="CV534" s="24"/>
      <c r="CW534" s="24"/>
      <c r="CX534" s="24"/>
      <c r="CY534" s="24"/>
      <c r="CZ534" s="24"/>
    </row>
    <row r="535" spans="1:104" s="129" customFormat="1" ht="12.95" customHeight="1" x14ac:dyDescent="0.2">
      <c r="A535" s="52" t="s">
        <v>690</v>
      </c>
      <c r="B535" s="64" t="s">
        <v>644</v>
      </c>
      <c r="C535" s="63">
        <v>54570.751400000001</v>
      </c>
      <c r="D535" s="63">
        <v>1E-4</v>
      </c>
      <c r="E535" s="129">
        <f>(C535-C$7)/C$8</f>
        <v>61295.919162707272</v>
      </c>
      <c r="F535" s="129">
        <f>ROUND(2*E535,0)/2</f>
        <v>61296</v>
      </c>
      <c r="G535" s="130">
        <f>C535-(C$7+F535*C$8)</f>
        <v>-1.9186399993486702E-2</v>
      </c>
      <c r="J535" s="130"/>
      <c r="K535" s="129">
        <f>G535</f>
        <v>-1.9186399993486702E-2</v>
      </c>
      <c r="O535" s="129">
        <f ca="1">+C$11+C$12*F535</f>
        <v>-1.8356825598317278E-2</v>
      </c>
      <c r="P535" s="199">
        <f>+D$11+D$12*F535+D$13*F535^2</f>
        <v>-1.6197605800093023E-2</v>
      </c>
      <c r="Q535" s="201">
        <f>+C535-15018.5</f>
        <v>39552.251400000001</v>
      </c>
      <c r="S535" s="131">
        <v>1</v>
      </c>
      <c r="T535" s="129" t="s">
        <v>567</v>
      </c>
      <c r="U535" s="202">
        <f>+$C535-15018.5</f>
        <v>39552.251400000001</v>
      </c>
      <c r="Z535" s="24">
        <f>$F535</f>
        <v>61296</v>
      </c>
      <c r="AA535" s="136">
        <f>AB$3+AB$4*Z535+AB$5*Z535^2+AH535</f>
        <v>-1.3319243475296807E-2</v>
      </c>
      <c r="AB535" s="136">
        <f>+$G535-AH535</f>
        <v>-2.2064762318282919E-2</v>
      </c>
      <c r="AC535" s="136">
        <f>IF(S535&gt;0,G535-AA535,-9999)</f>
        <v>-5.8671565181898956E-3</v>
      </c>
      <c r="AD535" s="136"/>
      <c r="AE535" s="136">
        <f>+(G535-AA535)^2*$S535</f>
        <v>3.4423525608938181E-5</v>
      </c>
      <c r="AF535" s="24"/>
      <c r="AG535" s="203"/>
      <c r="AH535" s="24">
        <f>$AB$6*($AB$11/AI535*AJ535+$AB$12)</f>
        <v>2.8783623247962166E-3</v>
      </c>
      <c r="AI535" s="24">
        <f>1+$AB$7*COS(AL535)</f>
        <v>1.1142461622395785</v>
      </c>
      <c r="AJ535" s="24">
        <f>SIN(AL535+RADIANS($AB$9))</f>
        <v>0.55671474581128255</v>
      </c>
      <c r="AK535" s="24">
        <f>$AB$7*SIN(AL535)</f>
        <v>0.27739469067292527</v>
      </c>
      <c r="AL535" s="24">
        <f>2*ATAN(AM535)</f>
        <v>1.1801127844123498</v>
      </c>
      <c r="AM535" s="24">
        <f>SQRT((1+$AB$7)/(1-$AB$7))*TAN(AN535/2)</f>
        <v>0.66963732186007474</v>
      </c>
      <c r="AN535" s="136">
        <f>$AU535+$AB$7*SIN(AO535)</f>
        <v>7.1966401494090739</v>
      </c>
      <c r="AO535" s="136">
        <f>$AU535+$AB$7*SIN(AP535)</f>
        <v>7.1966314016497792</v>
      </c>
      <c r="AP535" s="136">
        <f>$AU535+$AB$7*SIN(AQ535)</f>
        <v>7.1965836810690993</v>
      </c>
      <c r="AQ535" s="136">
        <f>$AU535+$AB$7*SIN(AR535)</f>
        <v>7.1963234087465855</v>
      </c>
      <c r="AR535" s="136">
        <f>$AU535+$AB$7*SIN(AS535)</f>
        <v>7.1949054005948545</v>
      </c>
      <c r="AS535" s="136">
        <f>$AU535+$AB$7*SIN(AT535)</f>
        <v>7.1872249237793024</v>
      </c>
      <c r="AT535" s="136">
        <f>$AU535+$AB$7*SIN(AU535)</f>
        <v>7.1468523650327072</v>
      </c>
      <c r="AU535" s="136">
        <f>RADIANS($AB$9)+$AB$18*(F535-AB$15)</f>
        <v>6.959155927377223</v>
      </c>
      <c r="AV535" s="136"/>
      <c r="AW535" s="24">
        <f t="shared" si="281"/>
        <v>61296</v>
      </c>
      <c r="AX535" s="136">
        <f t="shared" si="282"/>
        <v>-1.3319311024107607E-2</v>
      </c>
      <c r="AY535" s="136">
        <f t="shared" si="283"/>
        <v>-5.8670889693790956E-3</v>
      </c>
      <c r="AZ535" s="136">
        <f t="shared" si="274"/>
        <v>-5.8670889693790956E-3</v>
      </c>
      <c r="BA535" s="136"/>
      <c r="BB535" s="136">
        <f t="shared" si="284"/>
        <v>1.7740404615691443E-4</v>
      </c>
      <c r="BC535" s="24"/>
      <c r="BD535" s="203"/>
      <c r="BE535" s="24">
        <f t="shared" si="285"/>
        <v>2.8782947759854161E-3</v>
      </c>
      <c r="BF535" s="24">
        <f t="shared" si="286"/>
        <v>1.1142485292319446</v>
      </c>
      <c r="BG535" s="24">
        <f t="shared" si="287"/>
        <v>0.5567076574331068</v>
      </c>
      <c r="BH535" s="24">
        <f t="shared" si="288"/>
        <v>0.27739371580541888</v>
      </c>
      <c r="BI535" s="24">
        <f t="shared" si="289"/>
        <v>1.1801042514569438</v>
      </c>
      <c r="BJ535" s="24">
        <f t="shared" si="290"/>
        <v>0.66963114225108467</v>
      </c>
      <c r="BK535" s="136">
        <f t="shared" si="280"/>
        <v>7.1966328441005203</v>
      </c>
      <c r="BL535" s="136">
        <f t="shared" si="280"/>
        <v>7.1965915496909734</v>
      </c>
      <c r="BM535" s="136">
        <f t="shared" si="280"/>
        <v>7.1963663188757598</v>
      </c>
      <c r="BN535" s="136">
        <f t="shared" si="280"/>
        <v>7.1951390034918763</v>
      </c>
      <c r="BO535" s="136">
        <f t="shared" si="280"/>
        <v>7.1884850293930356</v>
      </c>
      <c r="BP535" s="136">
        <f t="shared" si="280"/>
        <v>7.1533425781241071</v>
      </c>
      <c r="BQ535" s="136">
        <f t="shared" si="280"/>
        <v>6.987207533069185</v>
      </c>
      <c r="BR535" s="136">
        <f t="shared" si="291"/>
        <v>9.3311358127660391</v>
      </c>
      <c r="BS535" s="136"/>
      <c r="BT535" s="24"/>
      <c r="BU535" s="24"/>
      <c r="BV535" s="24"/>
      <c r="BW535" s="24"/>
      <c r="BX535" s="24"/>
      <c r="BY535" s="24"/>
      <c r="BZ535" s="24"/>
      <c r="CA535" s="24"/>
      <c r="CB535" s="24"/>
      <c r="CC535" s="24"/>
      <c r="CD535" s="24"/>
      <c r="CE535" s="24"/>
      <c r="CF535" s="24"/>
      <c r="CG535" s="24"/>
      <c r="CH535" s="24"/>
      <c r="CI535" s="24"/>
      <c r="CK535" s="24"/>
      <c r="CL535" s="24"/>
      <c r="CM535" s="24"/>
      <c r="CN535" s="24"/>
      <c r="CO535" s="24"/>
      <c r="CP535" s="24"/>
      <c r="CQ535" s="24"/>
      <c r="CR535" s="24"/>
      <c r="CS535" s="24"/>
      <c r="CT535" s="24"/>
      <c r="CU535" s="24"/>
      <c r="CV535" s="24"/>
      <c r="CW535" s="24"/>
      <c r="CX535" s="24"/>
      <c r="CY535" s="24"/>
      <c r="CZ535" s="24"/>
    </row>
    <row r="536" spans="1:104" s="129" customFormat="1" ht="12.95" customHeight="1" x14ac:dyDescent="0.2">
      <c r="A536" s="52" t="s">
        <v>690</v>
      </c>
      <c r="B536" s="64" t="s">
        <v>644</v>
      </c>
      <c r="C536" s="63">
        <v>54573.599499999997</v>
      </c>
      <c r="D536" s="63">
        <v>1E-4</v>
      </c>
      <c r="E536" s="129">
        <f>(C536-C$7)/C$8</f>
        <v>61307.918948673643</v>
      </c>
      <c r="F536" s="129">
        <f>ROUND(2*E536,0)/2</f>
        <v>61308</v>
      </c>
      <c r="G536" s="130">
        <f>C536-(C$7+F536*C$8)</f>
        <v>-1.923720000195317E-2</v>
      </c>
      <c r="J536" s="130"/>
      <c r="K536" s="129">
        <f>G536</f>
        <v>-1.923720000195317E-2</v>
      </c>
      <c r="O536" s="199">
        <f ca="1">+C$11+C$12*F536</f>
        <v>-1.8333769740402364E-2</v>
      </c>
      <c r="P536" s="199">
        <f>+D$11+D$12*F536+D$13*F536^2</f>
        <v>-1.619375082409303E-2</v>
      </c>
      <c r="Q536" s="201">
        <f>+C536-15018.5</f>
        <v>39555.099499999997</v>
      </c>
      <c r="S536" s="131">
        <v>1</v>
      </c>
      <c r="T536" s="129" t="s">
        <v>567</v>
      </c>
      <c r="U536" s="202">
        <f>+$C536-15018.5</f>
        <v>39555.099499999997</v>
      </c>
      <c r="Z536" s="24">
        <f>$F536</f>
        <v>61308</v>
      </c>
      <c r="AA536" s="136">
        <f>AB$3+AB$4*Z536+AB$5*Z536^2+AH536</f>
        <v>-1.3298117140461228E-2</v>
      </c>
      <c r="AB536" s="136">
        <f>+$G536-AH536</f>
        <v>-2.2132833685584972E-2</v>
      </c>
      <c r="AC536" s="136">
        <f>IF(S536&gt;0,G536-AA536,-9999)</f>
        <v>-5.9390828614919421E-3</v>
      </c>
      <c r="AD536" s="136"/>
      <c r="AE536" s="136">
        <f>+(G536-AA536)^2*$S536</f>
        <v>3.5272705235667313E-5</v>
      </c>
      <c r="AF536" s="24"/>
      <c r="AG536" s="203"/>
      <c r="AH536" s="24">
        <f>$AB$6*($AB$11/AI536*AJ536+$AB$12)</f>
        <v>2.895633683631803E-3</v>
      </c>
      <c r="AI536" s="24">
        <f>1+$AB$7*COS(AL536)</f>
        <v>1.1136406683712019</v>
      </c>
      <c r="AJ536" s="24">
        <f>SIN(AL536+RADIANS($AB$9))</f>
        <v>0.55852585677079114</v>
      </c>
      <c r="AK536" s="24">
        <f>$AB$7*SIN(AL536)</f>
        <v>0.27764329361997292</v>
      </c>
      <c r="AL536" s="24">
        <f>2*ATAN(AM536)</f>
        <v>1.1822945941094061</v>
      </c>
      <c r="AM536" s="24">
        <f>SQRT((1+$AB$7)/(1-$AB$7))*TAN(AN536/2)</f>
        <v>0.67121855960936438</v>
      </c>
      <c r="AN536" s="136">
        <f>$AU536+$AB$7*SIN(AO536)</f>
        <v>7.1985085690597028</v>
      </c>
      <c r="AO536" s="136">
        <f>$AU536+$AB$7*SIN(AP536)</f>
        <v>7.1984999236197451</v>
      </c>
      <c r="AP536" s="136">
        <f>$AU536+$AB$7*SIN(AQ536)</f>
        <v>7.1984526466717158</v>
      </c>
      <c r="AQ536" s="136">
        <f>$AU536+$AB$7*SIN(AR536)</f>
        <v>7.1981941675703212</v>
      </c>
      <c r="AR536" s="136">
        <f>$AU536+$AB$7*SIN(AS536)</f>
        <v>7.1967825066996838</v>
      </c>
      <c r="AS536" s="136">
        <f>$AU536+$AB$7*SIN(AT536)</f>
        <v>7.1891178911964149</v>
      </c>
      <c r="AT536" s="136">
        <f>$AU536+$AB$7*SIN(AU536)</f>
        <v>7.148735673845767</v>
      </c>
      <c r="AU536" s="136">
        <f>RADIANS($AB$9)+$AB$18*(F536-AB$15)</f>
        <v>6.9606822497237637</v>
      </c>
      <c r="AV536" s="136"/>
      <c r="AW536" s="24">
        <f t="shared" si="281"/>
        <v>61308</v>
      </c>
      <c r="AX536" s="136">
        <f t="shared" si="282"/>
        <v>-1.3298184329076052E-2</v>
      </c>
      <c r="AY536" s="136">
        <f t="shared" si="283"/>
        <v>-5.9390156728771175E-3</v>
      </c>
      <c r="AZ536" s="136">
        <f t="shared" si="274"/>
        <v>-5.9390156728771175E-3</v>
      </c>
      <c r="BA536" s="136"/>
      <c r="BB536" s="136">
        <f t="shared" si="284"/>
        <v>1.7684170645008388E-4</v>
      </c>
      <c r="BC536" s="24"/>
      <c r="BD536" s="203"/>
      <c r="BE536" s="24">
        <f t="shared" si="285"/>
        <v>2.895566495016978E-3</v>
      </c>
      <c r="BF536" s="24">
        <f t="shared" si="286"/>
        <v>1.1136430249461109</v>
      </c>
      <c r="BG536" s="24">
        <f t="shared" si="287"/>
        <v>0.55851881623518573</v>
      </c>
      <c r="BH536" s="24">
        <f t="shared" si="288"/>
        <v>0.27764232905142117</v>
      </c>
      <c r="BI536" s="24">
        <f t="shared" si="289"/>
        <v>1.182286106315692</v>
      </c>
      <c r="BJ536" s="24">
        <f t="shared" si="290"/>
        <v>0.6712124037087106</v>
      </c>
      <c r="BK536" s="136">
        <f t="shared" si="280"/>
        <v>7.1985012984644197</v>
      </c>
      <c r="BL536" s="136">
        <f t="shared" si="280"/>
        <v>7.1984601647136195</v>
      </c>
      <c r="BM536" s="136">
        <f t="shared" si="280"/>
        <v>7.1982352654466064</v>
      </c>
      <c r="BN536" s="136">
        <f t="shared" si="280"/>
        <v>7.1970067863433691</v>
      </c>
      <c r="BO536" s="136">
        <f t="shared" si="280"/>
        <v>7.1903305913907456</v>
      </c>
      <c r="BP536" s="136">
        <f t="shared" si="280"/>
        <v>7.1549947660171416</v>
      </c>
      <c r="BQ536" s="136">
        <f t="shared" si="280"/>
        <v>6.9877580778931883</v>
      </c>
      <c r="BR536" s="136">
        <f t="shared" si="291"/>
        <v>9.33440222233558</v>
      </c>
      <c r="BS536" s="136"/>
      <c r="BT536" s="24"/>
      <c r="BU536" s="24"/>
      <c r="BV536" s="24"/>
      <c r="BW536" s="24"/>
      <c r="BX536" s="24"/>
      <c r="BY536" s="24"/>
      <c r="BZ536" s="24"/>
      <c r="CA536" s="24"/>
      <c r="CB536" s="24"/>
      <c r="CC536" s="24"/>
      <c r="CD536" s="24"/>
      <c r="CE536" s="24"/>
      <c r="CF536" s="24"/>
      <c r="CG536" s="24"/>
      <c r="CH536" s="24"/>
      <c r="CI536" s="24"/>
      <c r="CK536" s="24"/>
      <c r="CL536" s="24"/>
      <c r="CM536" s="24"/>
      <c r="CN536" s="24"/>
      <c r="CO536" s="24"/>
      <c r="CP536" s="24"/>
      <c r="CQ536" s="24"/>
      <c r="CR536" s="24"/>
      <c r="CS536" s="24"/>
      <c r="CT536" s="24"/>
      <c r="CU536" s="24"/>
      <c r="CV536" s="24"/>
      <c r="CW536" s="24"/>
      <c r="CX536" s="24"/>
      <c r="CY536" s="24"/>
      <c r="CZ536" s="24"/>
    </row>
    <row r="537" spans="1:104" s="129" customFormat="1" ht="12.95" customHeight="1" x14ac:dyDescent="0.2">
      <c r="A537" s="63" t="s">
        <v>670</v>
      </c>
      <c r="B537" s="64" t="s">
        <v>646</v>
      </c>
      <c r="C537" s="63">
        <v>54593.417300000001</v>
      </c>
      <c r="D537" s="63">
        <v>2.0000000000000001E-4</v>
      </c>
      <c r="E537" s="129">
        <f>(C537-C$7)/C$8</f>
        <v>61391.416493817691</v>
      </c>
      <c r="F537" s="129">
        <f>ROUND(2*E537,0)/2</f>
        <v>61391.5</v>
      </c>
      <c r="G537" s="130">
        <f>C537-(C$7+F537*C$8)</f>
        <v>-1.9819850000203587E-2</v>
      </c>
      <c r="K537" s="129">
        <f>G537</f>
        <v>-1.9819850000203587E-2</v>
      </c>
      <c r="O537" s="129">
        <f ca="1">+C$11+C$12*F537</f>
        <v>-1.8173339395744378E-2</v>
      </c>
      <c r="P537" s="199">
        <f>+D$11+D$12*F537+D$13*F537^2</f>
        <v>-1.616683092509303E-2</v>
      </c>
      <c r="Q537" s="201">
        <f>+C537-15018.5</f>
        <v>39574.917300000001</v>
      </c>
      <c r="S537" s="131">
        <v>1</v>
      </c>
      <c r="T537" s="129" t="s">
        <v>567</v>
      </c>
      <c r="U537" s="202">
        <f>+$C537-15018.5</f>
        <v>39574.917300000001</v>
      </c>
      <c r="Z537" s="24">
        <f>$F537</f>
        <v>61391.5</v>
      </c>
      <c r="AA537" s="136">
        <f>AB$3+AB$4*Z537+AB$5*Z537^2+AH537</f>
        <v>-1.3151559293673436E-2</v>
      </c>
      <c r="AB537" s="136">
        <f>+$G537-AH537</f>
        <v>-2.2835121631623181E-2</v>
      </c>
      <c r="AC537" s="136">
        <f>IF(S537&gt;0,G537-AA537,-9999)</f>
        <v>-6.6682907065301507E-3</v>
      </c>
      <c r="AD537" s="136"/>
      <c r="AE537" s="136">
        <f>+(G537-AA537)^2*$S537</f>
        <v>4.4466100946796377E-5</v>
      </c>
      <c r="AF537" s="24"/>
      <c r="AG537" s="203"/>
      <c r="AH537" s="24">
        <f>$AB$6*($AB$11/AI537*AJ537+$AB$12)</f>
        <v>3.0152716314195936E-3</v>
      </c>
      <c r="AI537" s="24">
        <f>1+$AB$7*COS(AL537)</f>
        <v>1.1094309338317592</v>
      </c>
      <c r="AJ537" s="24">
        <f>SIN(AL537+RADIANS($AB$9))</f>
        <v>0.57100026105729274</v>
      </c>
      <c r="AK537" s="24">
        <f>$AB$7*SIN(AL537)</f>
        <v>0.27932932305919683</v>
      </c>
      <c r="AL537" s="24">
        <f>2*ATAN(AM537)</f>
        <v>1.1974107928340867</v>
      </c>
      <c r="AM537" s="24">
        <f>SQRT((1+$AB$7)/(1-$AB$7))*TAN(AN537/2)</f>
        <v>0.68223795511742458</v>
      </c>
      <c r="AN537" s="136">
        <f>$AU537+$AB$7*SIN(AO537)</f>
        <v>7.2114815423180918</v>
      </c>
      <c r="AO537" s="136">
        <f>$AU537+$AB$7*SIN(AP537)</f>
        <v>7.2114735879767258</v>
      </c>
      <c r="AP537" s="136">
        <f>$AU537+$AB$7*SIN(AQ537)</f>
        <v>7.2114293398875979</v>
      </c>
      <c r="AQ537" s="136">
        <f>$AU537+$AB$7*SIN(AR537)</f>
        <v>7.211183246130652</v>
      </c>
      <c r="AR537" s="136">
        <f>$AU537+$AB$7*SIN(AS537)</f>
        <v>7.2098160236490294</v>
      </c>
      <c r="AS537" s="136">
        <f>$AU537+$AB$7*SIN(AT537)</f>
        <v>7.2022649532787781</v>
      </c>
      <c r="AT537" s="136">
        <f>$AU537+$AB$7*SIN(AU537)</f>
        <v>7.1618281884418042</v>
      </c>
      <c r="AU537" s="136">
        <f>RADIANS($AB$9)+$AB$18*(F537-AB$15)</f>
        <v>6.9713029093851127</v>
      </c>
      <c r="AV537" s="136"/>
      <c r="AW537" s="24">
        <f t="shared" si="281"/>
        <v>61391.5</v>
      </c>
      <c r="AX537" s="136">
        <f t="shared" si="282"/>
        <v>-1.3151623825155888E-2</v>
      </c>
      <c r="AY537" s="136">
        <f t="shared" si="283"/>
        <v>-6.6682261750476996E-3</v>
      </c>
      <c r="AZ537" s="136">
        <f t="shared" si="274"/>
        <v>-6.6682261750476996E-3</v>
      </c>
      <c r="BA537" s="136"/>
      <c r="BB537" s="136">
        <f t="shared" si="284"/>
        <v>1.7296520923840798E-4</v>
      </c>
      <c r="BC537" s="24"/>
      <c r="BD537" s="203"/>
      <c r="BE537" s="24">
        <f t="shared" si="285"/>
        <v>3.015207099937143E-3</v>
      </c>
      <c r="BF537" s="24">
        <f t="shared" si="286"/>
        <v>1.1094332117986974</v>
      </c>
      <c r="BG537" s="24">
        <f t="shared" si="287"/>
        <v>0.57099356607464569</v>
      </c>
      <c r="BH537" s="24">
        <f t="shared" si="288"/>
        <v>0.27932843062499291</v>
      </c>
      <c r="BI537" s="24">
        <f t="shared" si="289"/>
        <v>1.197402637691074</v>
      </c>
      <c r="BJ537" s="24">
        <f t="shared" si="290"/>
        <v>0.68223197966248039</v>
      </c>
      <c r="BK537" s="136">
        <f t="shared" si="280"/>
        <v>7.2114745301622296</v>
      </c>
      <c r="BL537" s="136">
        <f t="shared" si="280"/>
        <v>7.2114345809025284</v>
      </c>
      <c r="BM537" s="136">
        <f t="shared" si="280"/>
        <v>7.2112123907614247</v>
      </c>
      <c r="BN537" s="136">
        <f t="shared" si="280"/>
        <v>7.2099778123974065</v>
      </c>
      <c r="BO537" s="136">
        <f t="shared" si="280"/>
        <v>7.2031545891194133</v>
      </c>
      <c r="BP537" s="136">
        <f t="shared" si="280"/>
        <v>7.1664879155155674</v>
      </c>
      <c r="BQ537" s="136">
        <f t="shared" si="280"/>
        <v>6.9915815264712231</v>
      </c>
      <c r="BR537" s="136">
        <f t="shared" si="291"/>
        <v>9.3571309889236218</v>
      </c>
      <c r="BS537" s="136"/>
      <c r="BT537" s="24"/>
      <c r="BU537" s="24"/>
      <c r="BV537" s="24"/>
      <c r="BW537" s="24"/>
      <c r="BX537" s="24"/>
      <c r="BY537" s="24"/>
      <c r="BZ537" s="24"/>
      <c r="CA537" s="24"/>
      <c r="CB537" s="24"/>
      <c r="CC537" s="24"/>
      <c r="CD537" s="24"/>
      <c r="CE537" s="24"/>
      <c r="CF537" s="24"/>
      <c r="CG537" s="24"/>
      <c r="CH537" s="24"/>
      <c r="CI537" s="24"/>
      <c r="CK537" s="24"/>
      <c r="CL537" s="24"/>
      <c r="CM537" s="24"/>
      <c r="CN537" s="24"/>
      <c r="CO537" s="24"/>
      <c r="CP537" s="24"/>
      <c r="CQ537" s="24"/>
      <c r="CR537" s="24"/>
      <c r="CS537" s="24"/>
      <c r="CT537" s="24"/>
      <c r="CU537" s="24"/>
      <c r="CV537" s="24"/>
      <c r="CW537" s="24"/>
      <c r="CX537" s="24"/>
      <c r="CY537" s="24"/>
      <c r="CZ537" s="24"/>
    </row>
    <row r="538" spans="1:104" s="129" customFormat="1" ht="12.95" customHeight="1" x14ac:dyDescent="0.2">
      <c r="A538" s="52" t="s">
        <v>690</v>
      </c>
      <c r="B538" s="64" t="s">
        <v>646</v>
      </c>
      <c r="C538" s="63">
        <v>54597.689200000001</v>
      </c>
      <c r="D538" s="63">
        <v>1E-4</v>
      </c>
      <c r="E538" s="129">
        <f>(C538-C$7)/C$8</f>
        <v>61409.415119452256</v>
      </c>
      <c r="F538" s="129">
        <f>ROUND(2*E538,0)/2</f>
        <v>61409.5</v>
      </c>
      <c r="G538" s="130">
        <f>C538-(C$7+F538*C$8)</f>
        <v>-2.014604999567382E-2</v>
      </c>
      <c r="J538" s="130"/>
      <c r="K538" s="129">
        <f>G538</f>
        <v>-2.014604999567382E-2</v>
      </c>
      <c r="O538" s="199">
        <f ca="1">+C$11+C$12*F538</f>
        <v>-1.8138755608872001E-2</v>
      </c>
      <c r="P538" s="199">
        <f>+D$11+D$12*F538+D$13*F538^2</f>
        <v>-1.6161005909093029E-2</v>
      </c>
      <c r="Q538" s="201">
        <f>+C538-15018.5</f>
        <v>39579.189200000001</v>
      </c>
      <c r="S538" s="131">
        <v>1</v>
      </c>
      <c r="T538" s="129" t="s">
        <v>567</v>
      </c>
      <c r="U538" s="202">
        <f>+$C538-15018.5</f>
        <v>39579.189200000001</v>
      </c>
      <c r="Z538" s="24">
        <f>$F538</f>
        <v>61409.5</v>
      </c>
      <c r="AA538" s="136">
        <f>AB$3+AB$4*Z538+AB$5*Z538^2+AH538</f>
        <v>-1.3120069040789105E-2</v>
      </c>
      <c r="AB538" s="136">
        <f>+$G538-AH538</f>
        <v>-2.3186986863977743E-2</v>
      </c>
      <c r="AC538" s="136">
        <f>IF(S538&gt;0,G538-AA538,-9999)</f>
        <v>-7.0259809548847158E-3</v>
      </c>
      <c r="AD538" s="136"/>
      <c r="AE538" s="136">
        <f>+(G538-AA538)^2*$S538</f>
        <v>4.936440837840274E-5</v>
      </c>
      <c r="AF538" s="24"/>
      <c r="AG538" s="203"/>
      <c r="AH538" s="24">
        <f>$AB$6*($AB$11/AI538*AJ538+$AB$12)</f>
        <v>3.0409368683039241E-3</v>
      </c>
      <c r="AI538" s="24">
        <f>1+$AB$7*COS(AL538)</f>
        <v>1.1085243279502233</v>
      </c>
      <c r="AJ538" s="24">
        <f>SIN(AL538+RADIANS($AB$9))</f>
        <v>0.57366008340080887</v>
      </c>
      <c r="AK538" s="24">
        <f>$AB$7*SIN(AL538)</f>
        <v>0.27968280290885311</v>
      </c>
      <c r="AL538" s="24">
        <f>2*ATAN(AM538)</f>
        <v>1.2006543900462392</v>
      </c>
      <c r="AM538" s="24">
        <f>SQRT((1+$AB$7)/(1-$AB$7))*TAN(AN538/2)</f>
        <v>0.68461725232415305</v>
      </c>
      <c r="AN538" s="136">
        <f>$AU538+$AB$7*SIN(AO538)</f>
        <v>7.2142716747372075</v>
      </c>
      <c r="AO538" s="136">
        <f>$AU538+$AB$7*SIN(AP538)</f>
        <v>7.2142638645905715</v>
      </c>
      <c r="AP538" s="136">
        <f>$AU538+$AB$7*SIN(AQ538)</f>
        <v>7.2142202558647028</v>
      </c>
      <c r="AQ538" s="136">
        <f>$AU538+$AB$7*SIN(AR538)</f>
        <v>7.2139768091848762</v>
      </c>
      <c r="AR538" s="136">
        <f>$AU538+$AB$7*SIN(AS538)</f>
        <v>7.2126192221600256</v>
      </c>
      <c r="AS538" s="136">
        <f>$AU538+$AB$7*SIN(AT538)</f>
        <v>7.2050933427615087</v>
      </c>
      <c r="AT538" s="136">
        <f>$AU538+$AB$7*SIN(AU538)</f>
        <v>7.1646477207190156</v>
      </c>
      <c r="AU538" s="136">
        <f>RADIANS($AB$9)+$AB$18*(F538-AB$15)</f>
        <v>6.9735923929049237</v>
      </c>
      <c r="AV538" s="136"/>
      <c r="AW538" s="24">
        <f t="shared" si="281"/>
        <v>61409.5</v>
      </c>
      <c r="AX538" s="136">
        <f t="shared" si="282"/>
        <v>-1.3120132968349553E-2</v>
      </c>
      <c r="AY538" s="136">
        <f t="shared" si="283"/>
        <v>-7.0259170273242674E-3</v>
      </c>
      <c r="AZ538" s="136">
        <f t="shared" ref="AZ538:AZ601" si="292">+$G538-AX538</f>
        <v>-7.0259170273242674E-3</v>
      </c>
      <c r="BA538" s="136"/>
      <c r="BB538" s="136">
        <f t="shared" si="284"/>
        <v>1.7213788910717286E-4</v>
      </c>
      <c r="BC538" s="24"/>
      <c r="BD538" s="203"/>
      <c r="BE538" s="24">
        <f t="shared" si="285"/>
        <v>3.0408729407434766E-3</v>
      </c>
      <c r="BF538" s="24">
        <f t="shared" si="286"/>
        <v>1.1085265876825785</v>
      </c>
      <c r="BG538" s="24">
        <f t="shared" si="287"/>
        <v>0.57365346540309969</v>
      </c>
      <c r="BH538" s="24">
        <f t="shared" si="288"/>
        <v>0.27968192606240327</v>
      </c>
      <c r="BI538" s="24">
        <f t="shared" si="289"/>
        <v>1.2006463104078995</v>
      </c>
      <c r="BJ538" s="24">
        <f t="shared" si="290"/>
        <v>0.68461131905498829</v>
      </c>
      <c r="BK538" s="136">
        <f t="shared" si="280"/>
        <v>7.2142647218217908</v>
      </c>
      <c r="BL538" s="136">
        <f t="shared" si="280"/>
        <v>7.2142250421751104</v>
      </c>
      <c r="BM538" s="136">
        <f t="shared" si="280"/>
        <v>7.2140035249796934</v>
      </c>
      <c r="BN538" s="136">
        <f t="shared" si="280"/>
        <v>7.2127680828702854</v>
      </c>
      <c r="BO538" s="136">
        <f t="shared" si="280"/>
        <v>7.2059149056905625</v>
      </c>
      <c r="BP538" s="136">
        <f t="shared" si="280"/>
        <v>7.168964767394967</v>
      </c>
      <c r="BQ538" s="136">
        <f t="shared" si="280"/>
        <v>6.9924042500422185</v>
      </c>
      <c r="BR538" s="136">
        <f t="shared" si="291"/>
        <v>9.3620306032779297</v>
      </c>
      <c r="BS538" s="136"/>
      <c r="BT538" s="24"/>
      <c r="BU538" s="24"/>
      <c r="BV538" s="24"/>
      <c r="BW538" s="24"/>
      <c r="BX538" s="24"/>
      <c r="BY538" s="24"/>
      <c r="BZ538" s="24"/>
      <c r="CA538" s="24"/>
      <c r="CB538" s="24"/>
      <c r="CC538" s="24"/>
      <c r="CD538" s="24"/>
      <c r="CE538" s="24"/>
      <c r="CF538" s="24"/>
      <c r="CG538" s="24"/>
      <c r="CH538" s="24"/>
      <c r="CI538" s="24"/>
      <c r="CK538" s="24"/>
      <c r="CL538" s="24"/>
      <c r="CM538" s="24"/>
      <c r="CN538" s="24"/>
      <c r="CO538" s="24"/>
      <c r="CP538" s="24"/>
      <c r="CQ538" s="24"/>
      <c r="CR538" s="24"/>
      <c r="CS538" s="24"/>
      <c r="CT538" s="24"/>
      <c r="CU538" s="24"/>
      <c r="CV538" s="24"/>
      <c r="CW538" s="24"/>
      <c r="CX538" s="24"/>
      <c r="CY538" s="24"/>
      <c r="CZ538" s="24"/>
    </row>
    <row r="539" spans="1:104" s="129" customFormat="1" ht="12.95" customHeight="1" x14ac:dyDescent="0.2">
      <c r="A539" s="52" t="s">
        <v>690</v>
      </c>
      <c r="B539" s="64" t="s">
        <v>646</v>
      </c>
      <c r="C539" s="63">
        <v>54620.711499999998</v>
      </c>
      <c r="D539" s="63">
        <v>2.0000000000000001E-4</v>
      </c>
      <c r="E539" s="129">
        <f>(C539-C$7)/C$8</f>
        <v>61506.414056446731</v>
      </c>
      <c r="F539" s="129">
        <f>ROUND(2*E539,0)/2</f>
        <v>61506.5</v>
      </c>
      <c r="G539" s="130">
        <f>C539-(C$7+F539*C$8)</f>
        <v>-2.0398350003233645E-2</v>
      </c>
      <c r="J539" s="130"/>
      <c r="K539" s="129">
        <f>G539</f>
        <v>-2.0398350003233645E-2</v>
      </c>
      <c r="O539" s="129">
        <f ca="1">+C$11+C$12*F539</f>
        <v>-1.7952387424059732E-2</v>
      </c>
      <c r="P539" s="199">
        <f>+D$11+D$12*F539+D$13*F539^2</f>
        <v>-1.6129481685093032E-2</v>
      </c>
      <c r="Q539" s="201">
        <f>+C539-15018.5</f>
        <v>39602.211499999998</v>
      </c>
      <c r="S539" s="131">
        <v>1</v>
      </c>
      <c r="T539" s="129" t="s">
        <v>567</v>
      </c>
      <c r="U539" s="202">
        <f>+$C539-15018.5</f>
        <v>39602.211499999998</v>
      </c>
      <c r="Z539" s="24">
        <f>$F539</f>
        <v>61506.5</v>
      </c>
      <c r="AA539" s="136">
        <f>AB$3+AB$4*Z539+AB$5*Z539^2+AH539</f>
        <v>-1.2951009258863732E-2</v>
      </c>
      <c r="AB539" s="136">
        <f>+$G539-AH539</f>
        <v>-2.3576822429462945E-2</v>
      </c>
      <c r="AC539" s="136">
        <f>IF(S539&gt;0,G539-AA539,-9999)</f>
        <v>-7.4473407443699131E-3</v>
      </c>
      <c r="AD539" s="136"/>
      <c r="AE539" s="136">
        <f>+(G539-AA539)^2*$S539</f>
        <v>5.5462884162752214E-5</v>
      </c>
      <c r="AF539" s="24"/>
      <c r="AG539" s="203"/>
      <c r="AH539" s="24">
        <f>$AB$6*($AB$11/AI539*AJ539+$AB$12)</f>
        <v>3.1784724262292996E-3</v>
      </c>
      <c r="AI539" s="24">
        <f>1+$AB$7*COS(AL539)</f>
        <v>1.1036449601176697</v>
      </c>
      <c r="AJ539" s="24">
        <f>SIN(AL539+RADIANS($AB$9))</f>
        <v>0.58781528259837368</v>
      </c>
      <c r="AK539" s="24">
        <f>$AB$7*SIN(AL539)</f>
        <v>0.28152748043877823</v>
      </c>
      <c r="AL539" s="24">
        <f>2*ATAN(AM539)</f>
        <v>1.2180426847223649</v>
      </c>
      <c r="AM539" s="24">
        <f>SQRT((1+$AB$7)/(1-$AB$7))*TAN(AN539/2)</f>
        <v>0.69746313779492752</v>
      </c>
      <c r="AN539" s="136">
        <f>$AU539+$AB$7*SIN(AO539)</f>
        <v>7.2292681425403629</v>
      </c>
      <c r="AO539" s="136">
        <f>$AU539+$AB$7*SIN(AP539)</f>
        <v>7.2292610802866291</v>
      </c>
      <c r="AP539" s="136">
        <f>$AU539+$AB$7*SIN(AQ539)</f>
        <v>7.229220831746848</v>
      </c>
      <c r="AQ539" s="136">
        <f>$AU539+$AB$7*SIN(AR539)</f>
        <v>7.2289914938790245</v>
      </c>
      <c r="AR539" s="136">
        <f>$AU539+$AB$7*SIN(AS539)</f>
        <v>7.2276861053764092</v>
      </c>
      <c r="AS539" s="136">
        <f>$AU539+$AB$7*SIN(AT539)</f>
        <v>7.2203001895153678</v>
      </c>
      <c r="AT539" s="136">
        <f>$AU539+$AB$7*SIN(AU539)</f>
        <v>7.1798245574979349</v>
      </c>
      <c r="AU539" s="136">
        <f>RADIANS($AB$9)+$AB$18*(F539-AB$15)</f>
        <v>6.9859301652061312</v>
      </c>
      <c r="AV539" s="136"/>
      <c r="AW539" s="24">
        <f t="shared" si="281"/>
        <v>61506.5</v>
      </c>
      <c r="AX539" s="136">
        <f t="shared" si="282"/>
        <v>-1.2951069776622727E-2</v>
      </c>
      <c r="AY539" s="136">
        <f t="shared" si="283"/>
        <v>-7.4472802266109181E-3</v>
      </c>
      <c r="AZ539" s="136">
        <f t="shared" si="292"/>
        <v>-7.4472802266109181E-3</v>
      </c>
      <c r="BA539" s="136"/>
      <c r="BB539" s="136">
        <f t="shared" si="284"/>
        <v>1.6773020835895064E-4</v>
      </c>
      <c r="BC539" s="24"/>
      <c r="BD539" s="203"/>
      <c r="BE539" s="24">
        <f t="shared" si="285"/>
        <v>3.1784119084703054E-3</v>
      </c>
      <c r="BF539" s="24">
        <f t="shared" si="286"/>
        <v>1.103647114880008</v>
      </c>
      <c r="BG539" s="24">
        <f t="shared" si="287"/>
        <v>0.5878090906641591</v>
      </c>
      <c r="BH539" s="24">
        <f t="shared" si="288"/>
        <v>0.28152668714892809</v>
      </c>
      <c r="BI539" s="24">
        <f t="shared" si="289"/>
        <v>1.2180350308856214</v>
      </c>
      <c r="BJ539" s="24">
        <f t="shared" si="290"/>
        <v>0.69745744926881859</v>
      </c>
      <c r="BK539" s="136">
        <f t="shared" si="280"/>
        <v>7.2292615269275098</v>
      </c>
      <c r="BL539" s="136">
        <f t="shared" si="280"/>
        <v>7.2292233771344776</v>
      </c>
      <c r="BM539" s="136">
        <f t="shared" si="280"/>
        <v>7.2290059954449184</v>
      </c>
      <c r="BN539" s="136">
        <f t="shared" si="280"/>
        <v>7.2277685783308758</v>
      </c>
      <c r="BO539" s="136">
        <f t="shared" si="280"/>
        <v>7.2207646204971772</v>
      </c>
      <c r="BP539" s="136">
        <f t="shared" si="280"/>
        <v>7.182308405398544</v>
      </c>
      <c r="BQ539" s="136">
        <f t="shared" si="280"/>
        <v>6.9968309291150526</v>
      </c>
      <c r="BR539" s="136">
        <f t="shared" si="291"/>
        <v>9.3884340806317024</v>
      </c>
      <c r="BS539" s="136"/>
      <c r="BT539" s="24"/>
      <c r="BU539" s="24"/>
      <c r="BV539" s="24"/>
      <c r="BW539" s="24"/>
      <c r="BX539" s="24"/>
      <c r="BY539" s="24"/>
      <c r="BZ539" s="24"/>
      <c r="CA539" s="24"/>
      <c r="CB539" s="24"/>
      <c r="CC539" s="24"/>
      <c r="CD539" s="24"/>
      <c r="CE539" s="24"/>
      <c r="CF539" s="24"/>
      <c r="CG539" s="24"/>
      <c r="CH539" s="24"/>
      <c r="CI539" s="24"/>
      <c r="CK539" s="24"/>
      <c r="CL539" s="24"/>
      <c r="CM539" s="24"/>
      <c r="CN539" s="24"/>
      <c r="CO539" s="24"/>
      <c r="CP539" s="24"/>
      <c r="CQ539" s="24"/>
      <c r="CR539" s="24"/>
      <c r="CS539" s="24"/>
      <c r="CT539" s="24"/>
      <c r="CU539" s="24"/>
      <c r="CV539" s="24"/>
      <c r="CW539" s="24"/>
      <c r="CX539" s="24"/>
      <c r="CY539" s="24"/>
      <c r="CZ539" s="24"/>
    </row>
    <row r="540" spans="1:104" s="129" customFormat="1" ht="12.95" customHeight="1" x14ac:dyDescent="0.2">
      <c r="A540" s="214" t="s">
        <v>669</v>
      </c>
      <c r="B540" s="223" t="s">
        <v>646</v>
      </c>
      <c r="C540" s="208">
        <v>54802.9951</v>
      </c>
      <c r="D540" s="208">
        <v>2.0000000000000001E-4</v>
      </c>
      <c r="E540" s="129">
        <f>(C540-C$7)/C$8</f>
        <v>62274.422267247937</v>
      </c>
      <c r="F540" s="129">
        <f>ROUND(2*E540,0)/2</f>
        <v>62274.5</v>
      </c>
      <c r="G540" s="130">
        <f>C540-(C$7+F540*C$8)</f>
        <v>-1.8449549999786541E-2</v>
      </c>
      <c r="I540" s="130"/>
      <c r="K540" s="129">
        <f>G540</f>
        <v>-1.8449549999786541E-2</v>
      </c>
      <c r="O540" s="199">
        <f ca="1">+C$11+C$12*F540</f>
        <v>-1.6476812517504866E-2</v>
      </c>
      <c r="P540" s="199">
        <f>+D$11+D$12*F540+D$13*F540^2</f>
        <v>-1.587191598909303E-2</v>
      </c>
      <c r="Q540" s="201">
        <f>+C540-15018.5</f>
        <v>39784.4951</v>
      </c>
      <c r="S540" s="131">
        <v>1</v>
      </c>
      <c r="T540" s="129" t="s">
        <v>567</v>
      </c>
      <c r="U540" s="202">
        <f>+$C540-15018.5</f>
        <v>39784.4951</v>
      </c>
      <c r="Z540" s="24">
        <f>$F540</f>
        <v>62274.5</v>
      </c>
      <c r="AA540" s="136">
        <f>AB$3+AB$4*Z540+AB$5*Z540^2+AH540</f>
        <v>-1.165239591713518E-2</v>
      </c>
      <c r="AB540" s="136">
        <f>+$G540-AH540</f>
        <v>-2.2669070071744391E-2</v>
      </c>
      <c r="AC540" s="136">
        <f>IF(S540&gt;0,G540-AA540,-9999)</f>
        <v>-6.7971540826513611E-3</v>
      </c>
      <c r="AD540" s="136"/>
      <c r="AE540" s="136">
        <f>+(G540-AA540)^2*$S540</f>
        <v>4.6201303623304064E-5</v>
      </c>
      <c r="AF540" s="24"/>
      <c r="AG540" s="203"/>
      <c r="AH540" s="24">
        <f>$AB$6*($AB$11/AI540*AJ540+$AB$12)</f>
        <v>4.2195200719578512E-3</v>
      </c>
      <c r="AI540" s="24">
        <f>1+$AB$7*COS(AL540)</f>
        <v>1.0655817820317308</v>
      </c>
      <c r="AJ540" s="24">
        <f>SIN(AL540+RADIANS($AB$9))</f>
        <v>0.68944580306359593</v>
      </c>
      <c r="AK540" s="24">
        <f>$AB$7*SIN(AL540)</f>
        <v>0.29274396640331046</v>
      </c>
      <c r="AL540" s="24">
        <f>2*ATAN(AM540)</f>
        <v>1.35041069891891</v>
      </c>
      <c r="AM540" s="24">
        <f>SQRT((1+$AB$7)/(1-$AB$7))*TAN(AN540/2)</f>
        <v>0.80076191099123661</v>
      </c>
      <c r="AN540" s="136">
        <f>$AU540+$AB$7*SIN(AO540)</f>
        <v>7.3456871369816206</v>
      </c>
      <c r="AO540" s="136">
        <f>$AU540+$AB$7*SIN(AP540)</f>
        <v>7.345684355490703</v>
      </c>
      <c r="AP540" s="136">
        <f>$AU540+$AB$7*SIN(AQ540)</f>
        <v>7.345665305441651</v>
      </c>
      <c r="AQ540" s="136">
        <f>$AU540+$AB$7*SIN(AR540)</f>
        <v>7.3455348517762946</v>
      </c>
      <c r="AR540" s="136">
        <f>$AU540+$AB$7*SIN(AS540)</f>
        <v>7.3446423315058862</v>
      </c>
      <c r="AS540" s="136">
        <f>$AU540+$AB$7*SIN(AT540)</f>
        <v>7.338573819454858</v>
      </c>
      <c r="AT540" s="136">
        <f>$AU540+$AB$7*SIN(AU540)</f>
        <v>7.2989113709975593</v>
      </c>
      <c r="AU540" s="136">
        <f>RADIANS($AB$9)+$AB$18*(F540-AB$15)</f>
        <v>7.0836147953847615</v>
      </c>
      <c r="AV540" s="136"/>
      <c r="AW540" s="24">
        <f t="shared" si="281"/>
        <v>62274.5</v>
      </c>
      <c r="AX540" s="136">
        <f t="shared" si="282"/>
        <v>-1.165242726292369E-2</v>
      </c>
      <c r="AY540" s="136">
        <f t="shared" si="283"/>
        <v>-6.7971227368628512E-3</v>
      </c>
      <c r="AZ540" s="136">
        <f t="shared" si="292"/>
        <v>-6.7971227368628512E-3</v>
      </c>
      <c r="BA540" s="136"/>
      <c r="BB540" s="136">
        <f t="shared" si="284"/>
        <v>1.3577906111772727E-4</v>
      </c>
      <c r="BC540" s="24"/>
      <c r="BD540" s="203"/>
      <c r="BE540" s="24">
        <f t="shared" si="285"/>
        <v>4.2194887261693403E-3</v>
      </c>
      <c r="BF540" s="24">
        <f t="shared" si="286"/>
        <v>1.0655829579752198</v>
      </c>
      <c r="BG540" s="24">
        <f t="shared" si="287"/>
        <v>0.689442893416228</v>
      </c>
      <c r="BH540" s="24">
        <f t="shared" si="288"/>
        <v>0.29274370296083319</v>
      </c>
      <c r="BI540" s="24">
        <f t="shared" si="289"/>
        <v>1.3504066819479277</v>
      </c>
      <c r="BJ540" s="24">
        <f t="shared" si="290"/>
        <v>0.80075861463070719</v>
      </c>
      <c r="BK540" s="136">
        <f t="shared" si="280"/>
        <v>7.3456835408766183</v>
      </c>
      <c r="BL540" s="136">
        <f t="shared" si="280"/>
        <v>7.3456597263850512</v>
      </c>
      <c r="BM540" s="136">
        <f t="shared" si="280"/>
        <v>7.3454966524908052</v>
      </c>
      <c r="BN540" s="136">
        <f t="shared" si="280"/>
        <v>7.3443812546751799</v>
      </c>
      <c r="BO540" s="136">
        <f t="shared" si="280"/>
        <v>7.3368109412744245</v>
      </c>
      <c r="BP540" s="136">
        <f t="shared" si="280"/>
        <v>7.2878592994646016</v>
      </c>
      <c r="BQ540" s="136">
        <f t="shared" si="280"/>
        <v>7.0320600815405232</v>
      </c>
      <c r="BR540" s="136">
        <f t="shared" si="291"/>
        <v>9.5974842930821929</v>
      </c>
      <c r="BS540" s="136"/>
      <c r="BT540" s="24"/>
      <c r="BU540" s="24"/>
      <c r="BV540" s="24"/>
      <c r="BW540" s="24"/>
      <c r="BX540" s="24"/>
      <c r="BY540" s="24"/>
      <c r="BZ540" s="24"/>
      <c r="CA540" s="24"/>
      <c r="CB540" s="24"/>
      <c r="CC540" s="24"/>
      <c r="CD540" s="24"/>
      <c r="CE540" s="24"/>
      <c r="CF540" s="24"/>
      <c r="CG540" s="24"/>
      <c r="CH540" s="24"/>
      <c r="CI540" s="24"/>
      <c r="CK540" s="24"/>
      <c r="CL540" s="24"/>
      <c r="CM540" s="24"/>
      <c r="CN540" s="24"/>
      <c r="CO540" s="24"/>
      <c r="CP540" s="24"/>
      <c r="CQ540" s="24"/>
      <c r="CR540" s="24"/>
      <c r="CS540" s="24"/>
      <c r="CT540" s="24"/>
      <c r="CU540" s="24"/>
      <c r="CV540" s="24"/>
      <c r="CW540" s="24"/>
      <c r="CX540" s="24"/>
      <c r="CY540" s="24"/>
      <c r="CZ540" s="24"/>
    </row>
    <row r="541" spans="1:104" s="129" customFormat="1" ht="12.95" customHeight="1" x14ac:dyDescent="0.2">
      <c r="A541" s="214" t="s">
        <v>669</v>
      </c>
      <c r="B541" s="223" t="s">
        <v>644</v>
      </c>
      <c r="C541" s="208">
        <v>54803.113899999997</v>
      </c>
      <c r="D541" s="208">
        <v>2.0000000000000001E-4</v>
      </c>
      <c r="E541" s="129">
        <f>(C541-C$7)/C$8</f>
        <v>62274.92280254262</v>
      </c>
      <c r="F541" s="129">
        <f>ROUND(2*E541,0)/2</f>
        <v>62275</v>
      </c>
      <c r="G541" s="130">
        <f>C541-(C$7+F541*C$8)</f>
        <v>-1.8322500000067521E-2</v>
      </c>
      <c r="I541" s="130"/>
      <c r="K541" s="129">
        <f>G541</f>
        <v>-1.8322500000067521E-2</v>
      </c>
      <c r="O541" s="129">
        <f ca="1">+C$11+C$12*F541</f>
        <v>-1.6475851856758414E-2</v>
      </c>
      <c r="P541" s="199">
        <f>+D$11+D$12*F541+D$13*F541^2</f>
        <v>-1.5871743692093036E-2</v>
      </c>
      <c r="Q541" s="201">
        <f>+C541-15018.5</f>
        <v>39784.613899999997</v>
      </c>
      <c r="S541" s="131">
        <v>1</v>
      </c>
      <c r="T541" s="129" t="s">
        <v>567</v>
      </c>
      <c r="U541" s="202">
        <f>+$C541-15018.5</f>
        <v>39784.613899999997</v>
      </c>
      <c r="Z541" s="24">
        <f>$F541</f>
        <v>62275</v>
      </c>
      <c r="AA541" s="136">
        <f>AB$3+AB$4*Z541+AB$5*Z541^2+AH541</f>
        <v>-1.1651574513017409E-2</v>
      </c>
      <c r="AB541" s="136">
        <f>+$G541-AH541</f>
        <v>-2.2542669179143146E-2</v>
      </c>
      <c r="AC541" s="136">
        <f>IF(S541&gt;0,G541-AA541,-9999)</f>
        <v>-6.6709254870501115E-3</v>
      </c>
      <c r="AD541" s="136"/>
      <c r="AE541" s="136">
        <f>+(G541-AA541)^2*$S541</f>
        <v>4.4501246853774766E-5</v>
      </c>
      <c r="AF541" s="24"/>
      <c r="AG541" s="203"/>
      <c r="AH541" s="24">
        <f>$AB$6*($AB$11/AI541*AJ541+$AB$12)</f>
        <v>4.2201691790756269E-3</v>
      </c>
      <c r="AI541" s="24">
        <f>1+$AB$7*COS(AL541)</f>
        <v>1.0655574302428519</v>
      </c>
      <c r="AJ541" s="24">
        <f>SIN(AL541+RADIANS($AB$9))</f>
        <v>0.68950605382100094</v>
      </c>
      <c r="AK541" s="24">
        <f>$AB$7*SIN(AL541)</f>
        <v>0.2927494207337627</v>
      </c>
      <c r="AL541" s="24">
        <f>2*ATAN(AM541)</f>
        <v>1.3504938827409647</v>
      </c>
      <c r="AM541" s="24">
        <f>SQRT((1+$AB$7)/(1-$AB$7))*TAN(AN541/2)</f>
        <v>0.80083017472597851</v>
      </c>
      <c r="AN541" s="136">
        <f>$AU541+$AB$7*SIN(AO541)</f>
        <v>7.3457616063624336</v>
      </c>
      <c r="AO541" s="136">
        <f>$AU541+$AB$7*SIN(AP541)</f>
        <v>7.3457588267965841</v>
      </c>
      <c r="AP541" s="136">
        <f>$AU541+$AB$7*SIN(AQ541)</f>
        <v>7.3457397873868757</v>
      </c>
      <c r="AQ541" s="136">
        <f>$AU541+$AB$7*SIN(AR541)</f>
        <v>7.3456093891428411</v>
      </c>
      <c r="AR541" s="136">
        <f>$AU541+$AB$7*SIN(AS541)</f>
        <v>7.3447171286286306</v>
      </c>
      <c r="AS541" s="136">
        <f>$AU541+$AB$7*SIN(AT541)</f>
        <v>7.3386495707277071</v>
      </c>
      <c r="AT541" s="136">
        <f>$AU541+$AB$7*SIN(AU541)</f>
        <v>7.2989882539349455</v>
      </c>
      <c r="AU541" s="136">
        <f>RADIANS($AB$9)+$AB$18*(F541-AB$15)</f>
        <v>7.0836783921492001</v>
      </c>
      <c r="AV541" s="136"/>
      <c r="AW541" s="24">
        <f t="shared" si="281"/>
        <v>62275</v>
      </c>
      <c r="AX541" s="136">
        <f t="shared" si="282"/>
        <v>-1.1651605841517318E-2</v>
      </c>
      <c r="AY541" s="136">
        <f t="shared" si="283"/>
        <v>-6.6708941585502026E-3</v>
      </c>
      <c r="AZ541" s="136">
        <f t="shared" si="292"/>
        <v>-6.6708941585502026E-3</v>
      </c>
      <c r="BA541" s="136"/>
      <c r="BB541" s="136">
        <f t="shared" si="284"/>
        <v>1.357599186860805E-4</v>
      </c>
      <c r="BC541" s="24"/>
      <c r="BD541" s="203"/>
      <c r="BE541" s="24">
        <f t="shared" si="285"/>
        <v>4.220137850575718E-3</v>
      </c>
      <c r="BF541" s="24">
        <f t="shared" si="286"/>
        <v>1.0655586055751671</v>
      </c>
      <c r="BG541" s="24">
        <f t="shared" si="287"/>
        <v>0.68950314597031392</v>
      </c>
      <c r="BH541" s="24">
        <f t="shared" si="288"/>
        <v>0.29274915753087943</v>
      </c>
      <c r="BI541" s="24">
        <f t="shared" si="289"/>
        <v>1.3504898679325299</v>
      </c>
      <c r="BJ541" s="24">
        <f t="shared" si="290"/>
        <v>0.80082687992058121</v>
      </c>
      <c r="BK541" s="136">
        <f t="shared" ref="BK541:BQ550" si="293">$AU541+$AB$7*SIN(BL541)</f>
        <v>7.345758012111264</v>
      </c>
      <c r="BL541" s="136">
        <f t="shared" si="293"/>
        <v>7.3457342070964016</v>
      </c>
      <c r="BM541" s="136">
        <f t="shared" si="293"/>
        <v>7.3455711762990541</v>
      </c>
      <c r="BN541" s="136">
        <f t="shared" si="293"/>
        <v>7.3444559241898766</v>
      </c>
      <c r="BO541" s="136">
        <f t="shared" si="293"/>
        <v>7.3368855971923637</v>
      </c>
      <c r="BP541" s="136">
        <f t="shared" si="293"/>
        <v>7.2879280324156976</v>
      </c>
      <c r="BQ541" s="136">
        <f t="shared" si="293"/>
        <v>7.0320834560806151</v>
      </c>
      <c r="BR541" s="136">
        <f t="shared" si="291"/>
        <v>9.5976203934809234</v>
      </c>
      <c r="BS541" s="136"/>
      <c r="BT541" s="24"/>
      <c r="BU541" s="24"/>
      <c r="BV541" s="24"/>
      <c r="BW541" s="24"/>
      <c r="BX541" s="24"/>
      <c r="BY541" s="24"/>
      <c r="BZ541" s="24"/>
      <c r="CA541" s="24"/>
      <c r="CB541" s="24"/>
      <c r="CC541" s="24"/>
      <c r="CD541" s="24"/>
      <c r="CE541" s="24"/>
      <c r="CF541" s="24"/>
      <c r="CG541" s="24"/>
      <c r="CH541" s="24"/>
      <c r="CI541" s="24"/>
      <c r="CK541" s="24"/>
      <c r="CL541" s="24"/>
      <c r="CM541" s="24"/>
      <c r="CN541" s="24"/>
      <c r="CO541" s="24"/>
      <c r="CP541" s="24"/>
      <c r="CQ541" s="24"/>
      <c r="CR541" s="24"/>
      <c r="CS541" s="24"/>
      <c r="CT541" s="24"/>
      <c r="CU541" s="24"/>
      <c r="CV541" s="24"/>
      <c r="CW541" s="24"/>
      <c r="CX541" s="24"/>
      <c r="CY541" s="24"/>
      <c r="CZ541" s="24"/>
    </row>
    <row r="542" spans="1:104" s="129" customFormat="1" ht="12.95" customHeight="1" x14ac:dyDescent="0.2">
      <c r="A542" s="63" t="s">
        <v>671</v>
      </c>
      <c r="B542" s="64" t="s">
        <v>646</v>
      </c>
      <c r="C542" s="63">
        <v>54854.499600000003</v>
      </c>
      <c r="D542" s="63">
        <v>1E-4</v>
      </c>
      <c r="E542" s="129">
        <f>(C542-C$7)/C$8</f>
        <v>62491.424119818403</v>
      </c>
      <c r="F542" s="129">
        <f>ROUND(2*E542,0)/2</f>
        <v>62491.5</v>
      </c>
      <c r="G542" s="130">
        <f>C542-(C$7+F542*C$8)</f>
        <v>-1.8009849991358351E-2</v>
      </c>
      <c r="K542" s="129">
        <f>G542</f>
        <v>-1.8009849991358351E-2</v>
      </c>
      <c r="O542" s="199">
        <f ca="1">+C$11+C$12*F542</f>
        <v>-1.605988575354339E-2</v>
      </c>
      <c r="P542" s="199">
        <f>+D$11+D$12*F542+D$13*F542^2</f>
        <v>-1.5796575325093043E-2</v>
      </c>
      <c r="Q542" s="201">
        <f>+C542-15018.5</f>
        <v>39835.999600000003</v>
      </c>
      <c r="S542" s="131">
        <v>1</v>
      </c>
      <c r="T542" s="129" t="s">
        <v>567</v>
      </c>
      <c r="U542" s="202">
        <f>+$C542-15018.5</f>
        <v>39835.999600000003</v>
      </c>
      <c r="Z542" s="24">
        <f>$F542</f>
        <v>62491.5</v>
      </c>
      <c r="AA542" s="136">
        <f>AB$3+AB$4*Z542+AB$5*Z542^2+AH542</f>
        <v>-1.1298956383080429E-2</v>
      </c>
      <c r="AB542" s="136">
        <f>+$G542-AH542</f>
        <v>-2.2507468933370967E-2</v>
      </c>
      <c r="AC542" s="136">
        <f>IF(S542&gt;0,G542-AA542,-9999)</f>
        <v>-6.7108936082779218E-3</v>
      </c>
      <c r="AD542" s="136"/>
      <c r="AE542" s="136">
        <f>+(G542-AA542)^2*$S542</f>
        <v>4.5036093021625464E-5</v>
      </c>
      <c r="AF542" s="24"/>
      <c r="AG542" s="203"/>
      <c r="AH542" s="24">
        <f>$AB$6*($AB$11/AI542*AJ542+$AB$12)</f>
        <v>4.4976189420126138E-3</v>
      </c>
      <c r="AI542" s="24">
        <f>1+$AB$7*COS(AL542)</f>
        <v>1.0550773606947075</v>
      </c>
      <c r="AJ542" s="24">
        <f>SIN(AL542+RADIANS($AB$9))</f>
        <v>0.71489279750652368</v>
      </c>
      <c r="AK542" s="24">
        <f>$AB$7*SIN(AL542)</f>
        <v>0.29490080423577197</v>
      </c>
      <c r="AL542" s="24">
        <f>2*ATAN(AM542)</f>
        <v>1.3861578143292266</v>
      </c>
      <c r="AM542" s="24">
        <f>SQRT((1+$AB$7)/(1-$AB$7))*TAN(AN542/2)</f>
        <v>0.83052550480492404</v>
      </c>
      <c r="AN542" s="136">
        <f>$AU542+$AB$7*SIN(AO542)</f>
        <v>7.3778475594792088</v>
      </c>
      <c r="AO542" s="136">
        <f>$AU542+$AB$7*SIN(AP542)</f>
        <v>7.377845524119496</v>
      </c>
      <c r="AP542" s="136">
        <f>$AU542+$AB$7*SIN(AQ542)</f>
        <v>7.3778307222051929</v>
      </c>
      <c r="AQ542" s="136">
        <f>$AU542+$AB$7*SIN(AR542)</f>
        <v>7.3777230897990025</v>
      </c>
      <c r="AR542" s="136">
        <f>$AU542+$AB$7*SIN(AS542)</f>
        <v>7.3769411129276579</v>
      </c>
      <c r="AS542" s="136">
        <f>$AU542+$AB$7*SIN(AT542)</f>
        <v>7.3712949592840022</v>
      </c>
      <c r="AT542" s="136">
        <f>$AU542+$AB$7*SIN(AU542)</f>
        <v>7.3321960197897109</v>
      </c>
      <c r="AU542" s="136">
        <f>RADIANS($AB$9)+$AB$18*(F542-AB$15)</f>
        <v>7.1112157911513787</v>
      </c>
      <c r="AV542" s="136"/>
      <c r="AW542" s="24">
        <f t="shared" si="281"/>
        <v>62491.5</v>
      </c>
      <c r="AX542" s="136">
        <f t="shared" si="282"/>
        <v>-1.1298980683941157E-2</v>
      </c>
      <c r="AY542" s="136">
        <f t="shared" si="283"/>
        <v>-6.7108693074171936E-3</v>
      </c>
      <c r="AZ542" s="136">
        <f t="shared" si="292"/>
        <v>-6.7108693074171936E-3</v>
      </c>
      <c r="BA542" s="136"/>
      <c r="BB542" s="136">
        <f t="shared" si="284"/>
        <v>1.2766696449607539E-4</v>
      </c>
      <c r="BC542" s="24"/>
      <c r="BD542" s="203"/>
      <c r="BE542" s="24">
        <f t="shared" si="285"/>
        <v>4.4975946411518856E-3</v>
      </c>
      <c r="BF542" s="24">
        <f t="shared" si="286"/>
        <v>1.0550782848732294</v>
      </c>
      <c r="BG542" s="24">
        <f t="shared" si="287"/>
        <v>0.7148906061990512</v>
      </c>
      <c r="BH542" s="24">
        <f t="shared" si="288"/>
        <v>0.29490063162940727</v>
      </c>
      <c r="BI542" s="24">
        <f t="shared" si="289"/>
        <v>1.3861546804659775</v>
      </c>
      <c r="BJ542" s="24">
        <f t="shared" si="290"/>
        <v>0.83052285705022233</v>
      </c>
      <c r="BK542" s="136">
        <f t="shared" si="293"/>
        <v>7.3778447260247084</v>
      </c>
      <c r="BL542" s="136">
        <f t="shared" si="293"/>
        <v>7.3778249182705915</v>
      </c>
      <c r="BM542" s="136">
        <f t="shared" si="293"/>
        <v>7.3776808925049595</v>
      </c>
      <c r="BN542" s="136">
        <f t="shared" si="293"/>
        <v>7.3766348615022146</v>
      </c>
      <c r="BO542" s="136">
        <f t="shared" si="293"/>
        <v>7.3691002324830963</v>
      </c>
      <c r="BP542" s="136">
        <f t="shared" si="293"/>
        <v>7.3177006089046017</v>
      </c>
      <c r="BQ542" s="136">
        <f t="shared" si="293"/>
        <v>7.0423044843587892</v>
      </c>
      <c r="BR542" s="136">
        <f t="shared" si="291"/>
        <v>9.6565518661313554</v>
      </c>
      <c r="BS542" s="136"/>
      <c r="BT542" s="24"/>
      <c r="BU542" s="24"/>
      <c r="BV542" s="24"/>
      <c r="BW542" s="24"/>
      <c r="BX542" s="24"/>
      <c r="BY542" s="24"/>
      <c r="BZ542" s="24"/>
      <c r="CA542" s="24"/>
      <c r="CB542" s="24"/>
      <c r="CC542" s="24"/>
      <c r="CD542" s="24"/>
      <c r="CE542" s="24"/>
      <c r="CF542" s="24"/>
      <c r="CG542" s="24"/>
      <c r="CH542" s="24"/>
      <c r="CI542" s="24"/>
      <c r="CK542" s="24"/>
      <c r="CL542" s="24"/>
      <c r="CM542" s="24"/>
      <c r="CN542" s="24"/>
      <c r="CO542" s="24"/>
      <c r="CP542" s="24"/>
      <c r="CQ542" s="24"/>
      <c r="CR542" s="24"/>
      <c r="CS542" s="24"/>
      <c r="CT542" s="24"/>
      <c r="CU542" s="24"/>
      <c r="CV542" s="24"/>
      <c r="CW542" s="24"/>
      <c r="CX542" s="24"/>
      <c r="CY542" s="24"/>
      <c r="CZ542" s="24"/>
    </row>
    <row r="543" spans="1:104" s="129" customFormat="1" ht="12.95" customHeight="1" x14ac:dyDescent="0.2">
      <c r="A543" s="63" t="s">
        <v>671</v>
      </c>
      <c r="B543" s="64" t="s">
        <v>644</v>
      </c>
      <c r="C543" s="63">
        <v>54854.618799999997</v>
      </c>
      <c r="D543" s="63">
        <v>1E-4</v>
      </c>
      <c r="E543" s="129">
        <f>(C543-C$7)/C$8</f>
        <v>62491.926340417085</v>
      </c>
      <c r="F543" s="129">
        <f>ROUND(2*E543,0)/2</f>
        <v>62492</v>
      </c>
      <c r="G543" s="130">
        <f>C543-(C$7+F543*C$8)</f>
        <v>-1.7482800001744181E-2</v>
      </c>
      <c r="K543" s="129">
        <f>G543</f>
        <v>-1.7482800001744181E-2</v>
      </c>
      <c r="O543" s="129">
        <f ca="1">+C$11+C$12*F543</f>
        <v>-1.6058925092796938E-2</v>
      </c>
      <c r="P543" s="199">
        <f>+D$11+D$12*F543+D$13*F543^2</f>
        <v>-1.5796400424093013E-2</v>
      </c>
      <c r="Q543" s="201">
        <f>+C543-15018.5</f>
        <v>39836.118799999997</v>
      </c>
      <c r="S543" s="131">
        <v>1</v>
      </c>
      <c r="T543" s="129" t="s">
        <v>567</v>
      </c>
      <c r="U543" s="202">
        <f>+$C543-15018.5</f>
        <v>39836.118799999997</v>
      </c>
      <c r="Z543" s="24">
        <f>$F543</f>
        <v>62492</v>
      </c>
      <c r="AA543" s="136">
        <f>AB$3+AB$4*Z543+AB$5*Z543^2+AH543</f>
        <v>-1.129814911190569E-2</v>
      </c>
      <c r="AB543" s="136">
        <f>+$G543-AH543</f>
        <v>-2.1981051313931504E-2</v>
      </c>
      <c r="AC543" s="136">
        <f>IF(S543&gt;0,G543-AA543,-9999)</f>
        <v>-6.184650889838491E-3</v>
      </c>
      <c r="AD543" s="136"/>
      <c r="AE543" s="136">
        <f>+(G543-AA543)^2*$S543</f>
        <v>3.8249906629180035E-5</v>
      </c>
      <c r="AF543" s="24"/>
      <c r="AG543" s="203"/>
      <c r="AH543" s="24">
        <f>$AB$6*($AB$11/AI543*AJ543+$AB$12)</f>
        <v>4.4982513121873237E-3</v>
      </c>
      <c r="AI543" s="24">
        <f>1+$AB$7*COS(AL543)</f>
        <v>1.055053310831686</v>
      </c>
      <c r="AJ543" s="24">
        <f>SIN(AL543+RADIANS($AB$9))</f>
        <v>0.71494981889913445</v>
      </c>
      <c r="AK543" s="24">
        <f>$AB$7*SIN(AL543)</f>
        <v>0.29490529491087436</v>
      </c>
      <c r="AL543" s="24">
        <f>2*ATAN(AM543)</f>
        <v>1.3862393660901968</v>
      </c>
      <c r="AM543" s="24">
        <f>SQRT((1+$AB$7)/(1-$AB$7))*TAN(AN543/2)</f>
        <v>0.83059440910459537</v>
      </c>
      <c r="AN543" s="136">
        <f>$AU543+$AB$7*SIN(AO543)</f>
        <v>7.3779212946490587</v>
      </c>
      <c r="AO543" s="136">
        <f>$AU543+$AB$7*SIN(AP543)</f>
        <v>7.3779192608109785</v>
      </c>
      <c r="AP543" s="136">
        <f>$AU543+$AB$7*SIN(AQ543)</f>
        <v>7.3779044678473182</v>
      </c>
      <c r="AQ543" s="136">
        <f>$AU543+$AB$7*SIN(AR543)</f>
        <v>7.3777968851388644</v>
      </c>
      <c r="AR543" s="136">
        <f>$AU543+$AB$7*SIN(AS543)</f>
        <v>7.3770151574232123</v>
      </c>
      <c r="AS543" s="136">
        <f>$AU543+$AB$7*SIN(AT543)</f>
        <v>7.371369994230843</v>
      </c>
      <c r="AT543" s="136">
        <f>$AU543+$AB$7*SIN(AU543)</f>
        <v>7.3322725197855343</v>
      </c>
      <c r="AU543" s="136">
        <f>RADIANS($AB$9)+$AB$18*(F543-AB$15)</f>
        <v>7.1112793879158183</v>
      </c>
      <c r="AV543" s="136"/>
      <c r="AW543" s="24">
        <f t="shared" si="281"/>
        <v>62492</v>
      </c>
      <c r="AX543" s="136">
        <f t="shared" si="282"/>
        <v>-1.1298173397657093E-2</v>
      </c>
      <c r="AY543" s="136">
        <f t="shared" si="283"/>
        <v>-6.184626604087088E-3</v>
      </c>
      <c r="AZ543" s="136">
        <f t="shared" si="292"/>
        <v>-6.184626604087088E-3</v>
      </c>
      <c r="BA543" s="136"/>
      <c r="BB543" s="136">
        <f t="shared" si="284"/>
        <v>1.2764872212352643E-4</v>
      </c>
      <c r="BC543" s="24"/>
      <c r="BD543" s="203"/>
      <c r="BE543" s="24">
        <f t="shared" si="285"/>
        <v>4.498227026435919E-3</v>
      </c>
      <c r="BF543" s="24">
        <f t="shared" si="286"/>
        <v>1.0550542344643188</v>
      </c>
      <c r="BG543" s="24">
        <f t="shared" si="287"/>
        <v>0.7149476291019663</v>
      </c>
      <c r="BH543" s="24">
        <f t="shared" si="288"/>
        <v>0.29490512248441497</v>
      </c>
      <c r="BI543" s="24">
        <f t="shared" si="289"/>
        <v>1.3862362341257359</v>
      </c>
      <c r="BJ543" s="24">
        <f t="shared" si="290"/>
        <v>0.83059176277491042</v>
      </c>
      <c r="BK543" s="136">
        <f t="shared" si="293"/>
        <v>7.3779184628467807</v>
      </c>
      <c r="BL543" s="136">
        <f t="shared" si="293"/>
        <v>7.3778986640324851</v>
      </c>
      <c r="BM543" s="136">
        <f t="shared" si="293"/>
        <v>7.3777546826788596</v>
      </c>
      <c r="BN543" s="136">
        <f t="shared" si="293"/>
        <v>7.3767088246598309</v>
      </c>
      <c r="BO543" s="136">
        <f t="shared" si="293"/>
        <v>7.3691743728411057</v>
      </c>
      <c r="BP543" s="136">
        <f t="shared" si="293"/>
        <v>7.317769398123902</v>
      </c>
      <c r="BQ543" s="136">
        <f t="shared" si="293"/>
        <v>7.0423283434208788</v>
      </c>
      <c r="BR543" s="136">
        <f t="shared" si="291"/>
        <v>9.656687966530086</v>
      </c>
      <c r="BS543" s="136"/>
      <c r="BT543" s="24"/>
      <c r="BU543" s="24"/>
      <c r="BV543" s="24"/>
      <c r="BW543" s="24"/>
      <c r="BX543" s="24"/>
      <c r="BY543" s="24"/>
      <c r="BZ543" s="24"/>
      <c r="CA543" s="24"/>
      <c r="CB543" s="24"/>
      <c r="CC543" s="24"/>
      <c r="CD543" s="24"/>
      <c r="CE543" s="24"/>
      <c r="CF543" s="24"/>
      <c r="CG543" s="24"/>
      <c r="CH543" s="24"/>
      <c r="CI543" s="24"/>
      <c r="CK543" s="24"/>
      <c r="CL543" s="24"/>
      <c r="CM543" s="24"/>
      <c r="CN543" s="24"/>
      <c r="CO543" s="24"/>
      <c r="CP543" s="24"/>
      <c r="CQ543" s="24"/>
      <c r="CR543" s="24"/>
      <c r="CS543" s="24"/>
      <c r="CT543" s="24"/>
      <c r="CU543" s="24"/>
      <c r="CV543" s="24"/>
      <c r="CW543" s="24"/>
      <c r="CX543" s="24"/>
      <c r="CY543" s="24"/>
      <c r="CZ543" s="24"/>
    </row>
    <row r="544" spans="1:104" s="129" customFormat="1" ht="12.95" customHeight="1" x14ac:dyDescent="0.2">
      <c r="A544" s="63" t="s">
        <v>671</v>
      </c>
      <c r="B544" s="64" t="s">
        <v>644</v>
      </c>
      <c r="C544" s="63">
        <v>54865.536099999998</v>
      </c>
      <c r="D544" s="63">
        <v>1E-4</v>
      </c>
      <c r="E544" s="129">
        <f>(C544-C$7)/C$8</f>
        <v>62537.923764429892</v>
      </c>
      <c r="F544" s="129">
        <f>ROUND(2*E544,0)/2</f>
        <v>62538</v>
      </c>
      <c r="G544" s="130">
        <f>C544-(C$7+F544*C$8)</f>
        <v>-1.8094200000632554E-2</v>
      </c>
      <c r="K544" s="129">
        <f>G544</f>
        <v>-1.8094200000632554E-2</v>
      </c>
      <c r="O544" s="199">
        <f ca="1">+C$11+C$12*F544</f>
        <v>-1.5970544304123077E-2</v>
      </c>
      <c r="P544" s="199">
        <f>+D$11+D$12*F544+D$13*F544^2</f>
        <v>-1.5780283864093039E-2</v>
      </c>
      <c r="Q544" s="201">
        <f>+C544-15018.5</f>
        <v>39847.036099999998</v>
      </c>
      <c r="S544" s="131">
        <v>1</v>
      </c>
      <c r="T544" s="129" t="s">
        <v>567</v>
      </c>
      <c r="U544" s="202">
        <f>+$C544-15018.5</f>
        <v>39847.036099999998</v>
      </c>
      <c r="Z544" s="24">
        <f>$F544</f>
        <v>62538</v>
      </c>
      <c r="AA544" s="136">
        <f>AB$3+AB$4*Z544+AB$5*Z544^2+AH544</f>
        <v>-1.1224020959860293E-2</v>
      </c>
      <c r="AB544" s="136">
        <f>+$G544-AH544</f>
        <v>-2.26504629048653E-2</v>
      </c>
      <c r="AC544" s="136">
        <f>IF(S544&gt;0,G544-AA544,-9999)</f>
        <v>-6.8701790407722611E-3</v>
      </c>
      <c r="AD544" s="136"/>
      <c r="AE544" s="136">
        <f>+(G544-AA544)^2*$S544</f>
        <v>4.7199360052266464E-5</v>
      </c>
      <c r="AF544" s="24"/>
      <c r="AG544" s="203"/>
      <c r="AH544" s="24">
        <f>$AB$6*($AB$11/AI544*AJ544+$AB$12)</f>
        <v>4.5562629042327461E-3</v>
      </c>
      <c r="AI544" s="24">
        <f>1+$AB$7*COS(AL544)</f>
        <v>1.0528438673496232</v>
      </c>
      <c r="AJ544" s="24">
        <f>SIN(AL544+RADIANS($AB$9))</f>
        <v>0.72016437890896123</v>
      </c>
      <c r="AK544" s="24">
        <f>$AB$7*SIN(AL544)</f>
        <v>0.29530920351986223</v>
      </c>
      <c r="AL544" s="24">
        <f>2*ATAN(AM544)</f>
        <v>1.3937262481215895</v>
      </c>
      <c r="AM544" s="24">
        <f>SQRT((1+$AB$7)/(1-$AB$7))*TAN(AN544/2)</f>
        <v>0.83694016205544119</v>
      </c>
      <c r="AN544" s="136">
        <f>$AU544+$AB$7*SIN(AO544)</f>
        <v>7.3846977458421836</v>
      </c>
      <c r="AO544" s="136">
        <f>$AU544+$AB$7*SIN(AP544)</f>
        <v>7.384695848332286</v>
      </c>
      <c r="AP544" s="136">
        <f>$AU544+$AB$7*SIN(AQ544)</f>
        <v>7.3846818628062021</v>
      </c>
      <c r="AQ544" s="136">
        <f>$AU544+$AB$7*SIN(AR544)</f>
        <v>7.3845787949025343</v>
      </c>
      <c r="AR544" s="136">
        <f>$AU544+$AB$7*SIN(AS544)</f>
        <v>7.3838198692995007</v>
      </c>
      <c r="AS544" s="136">
        <f>$AU544+$AB$7*SIN(AT544)</f>
        <v>7.378266123401434</v>
      </c>
      <c r="AT544" s="136">
        <f>$AU544+$AB$7*SIN(AU544)</f>
        <v>7.3393066888891374</v>
      </c>
      <c r="AU544" s="136">
        <f>RADIANS($AB$9)+$AB$18*(F544-AB$15)</f>
        <v>7.1171302902442255</v>
      </c>
      <c r="AV544" s="136"/>
      <c r="AW544" s="24">
        <f t="shared" si="281"/>
        <v>62538</v>
      </c>
      <c r="AX544" s="136">
        <f t="shared" si="282"/>
        <v>-1.1224043878789858E-2</v>
      </c>
      <c r="AY544" s="136">
        <f t="shared" si="283"/>
        <v>-6.8701561218426962E-3</v>
      </c>
      <c r="AZ544" s="136">
        <f t="shared" si="292"/>
        <v>-6.8701561218426962E-3</v>
      </c>
      <c r="BA544" s="136"/>
      <c r="BB544" s="136">
        <f t="shared" si="284"/>
        <v>1.2597916099300009E-4</v>
      </c>
      <c r="BC544" s="24"/>
      <c r="BD544" s="203"/>
      <c r="BE544" s="24">
        <f t="shared" si="285"/>
        <v>4.5562399853031812E-3</v>
      </c>
      <c r="BF544" s="24">
        <f t="shared" si="286"/>
        <v>1.0528447414924893</v>
      </c>
      <c r="BG544" s="24">
        <f t="shared" si="287"/>
        <v>0.72016232518206535</v>
      </c>
      <c r="BH544" s="24">
        <f t="shared" si="288"/>
        <v>0.29530904709573658</v>
      </c>
      <c r="BI544" s="24">
        <f t="shared" si="289"/>
        <v>1.3937232880272641</v>
      </c>
      <c r="BJ544" s="24">
        <f t="shared" si="290"/>
        <v>0.83693764528448444</v>
      </c>
      <c r="BK544" s="136">
        <f t="shared" si="293"/>
        <v>7.3846950638216748</v>
      </c>
      <c r="BL544" s="136">
        <f t="shared" si="293"/>
        <v>7.3846760807126408</v>
      </c>
      <c r="BM544" s="136">
        <f t="shared" si="293"/>
        <v>7.3845361892341899</v>
      </c>
      <c r="BN544" s="136">
        <f t="shared" si="293"/>
        <v>7.3835064795445495</v>
      </c>
      <c r="BO544" s="136">
        <f t="shared" si="293"/>
        <v>7.375990165434513</v>
      </c>
      <c r="BP544" s="136">
        <f t="shared" si="293"/>
        <v>7.3240987103926747</v>
      </c>
      <c r="BQ544" s="136">
        <f t="shared" si="293"/>
        <v>7.0445289364484331</v>
      </c>
      <c r="BR544" s="136">
        <f t="shared" si="291"/>
        <v>9.6692092032133203</v>
      </c>
      <c r="BS544" s="136"/>
      <c r="BT544" s="24"/>
      <c r="BU544" s="24"/>
      <c r="BV544" s="24"/>
      <c r="BW544" s="24"/>
      <c r="BX544" s="24"/>
      <c r="BY544" s="24"/>
      <c r="BZ544" s="24"/>
      <c r="CA544" s="24"/>
      <c r="CB544" s="24"/>
      <c r="CC544" s="24"/>
      <c r="CD544" s="24"/>
      <c r="CE544" s="24"/>
      <c r="CF544" s="24"/>
      <c r="CG544" s="24"/>
      <c r="CH544" s="24"/>
      <c r="CI544" s="24"/>
      <c r="CK544" s="24"/>
      <c r="CL544" s="24"/>
      <c r="CM544" s="24"/>
      <c r="CN544" s="24"/>
      <c r="CO544" s="24"/>
      <c r="CP544" s="24"/>
      <c r="CQ544" s="24"/>
      <c r="CR544" s="24"/>
      <c r="CS544" s="24"/>
      <c r="CT544" s="24"/>
      <c r="CU544" s="24"/>
      <c r="CV544" s="24"/>
      <c r="CW544" s="24"/>
      <c r="CX544" s="24"/>
      <c r="CY544" s="24"/>
      <c r="CZ544" s="24"/>
    </row>
    <row r="545" spans="1:104" s="129" customFormat="1" ht="12.95" customHeight="1" x14ac:dyDescent="0.2">
      <c r="A545" s="63" t="s">
        <v>671</v>
      </c>
      <c r="B545" s="64" t="s">
        <v>646</v>
      </c>
      <c r="C545" s="63">
        <v>54865.6541</v>
      </c>
      <c r="D545" s="63">
        <v>1E-4</v>
      </c>
      <c r="E545" s="129">
        <f>(C545-C$7)/C$8</f>
        <v>62538.420929116546</v>
      </c>
      <c r="F545" s="129">
        <f>ROUND(2*E545,0)/2</f>
        <v>62538.5</v>
      </c>
      <c r="G545" s="130">
        <f>C545-(C$7+F545*C$8)</f>
        <v>-1.876714999525575E-2</v>
      </c>
      <c r="K545" s="129">
        <f>G545</f>
        <v>-1.876714999525575E-2</v>
      </c>
      <c r="O545" s="129">
        <f ca="1">+C$11+C$12*F545</f>
        <v>-1.5969583643376625E-2</v>
      </c>
      <c r="P545" s="199">
        <f>+D$11+D$12*F545+D$13*F545^2</f>
        <v>-1.5780108405093043E-2</v>
      </c>
      <c r="Q545" s="201">
        <f>+C545-15018.5</f>
        <v>39847.1541</v>
      </c>
      <c r="S545" s="131">
        <v>1</v>
      </c>
      <c r="T545" s="129" t="s">
        <v>567</v>
      </c>
      <c r="U545" s="202">
        <f>+$C545-15018.5</f>
        <v>39847.1541</v>
      </c>
      <c r="Z545" s="24">
        <f>$F545</f>
        <v>62538.5</v>
      </c>
      <c r="AA545" s="136">
        <f>AB$3+AB$4*Z545+AB$5*Z545^2+AH545</f>
        <v>-1.1223216751362498E-2</v>
      </c>
      <c r="AB545" s="136">
        <f>+$G545-AH545</f>
        <v>-2.3324041648986295E-2</v>
      </c>
      <c r="AC545" s="136">
        <f>IF(S545&gt;0,G545-AA545,-9999)</f>
        <v>-7.543933243893252E-3</v>
      </c>
      <c r="AD545" s="136"/>
      <c r="AE545" s="136">
        <f>+(G545-AA545)^2*$S545</f>
        <v>5.6910928788317763E-5</v>
      </c>
      <c r="AF545" s="24"/>
      <c r="AG545" s="203"/>
      <c r="AH545" s="24">
        <f>$AB$6*($AB$11/AI545*AJ545+$AB$12)</f>
        <v>4.5568916537305458E-3</v>
      </c>
      <c r="AI545" s="24">
        <f>1+$AB$7*COS(AL545)</f>
        <v>1.052819886050157</v>
      </c>
      <c r="AJ545" s="24">
        <f>SIN(AL545+RADIANS($AB$9))</f>
        <v>0.72022071811775068</v>
      </c>
      <c r="AK545" s="24">
        <f>$AB$7*SIN(AL545)</f>
        <v>0.29531349382926686</v>
      </c>
      <c r="AL545" s="24">
        <f>2*ATAN(AM545)</f>
        <v>1.3938074549548547</v>
      </c>
      <c r="AM545" s="24">
        <f>SQRT((1+$AB$7)/(1-$AB$7))*TAN(AN545/2)</f>
        <v>0.83700920924645683</v>
      </c>
      <c r="AN545" s="136">
        <f>$AU545+$AB$7*SIN(AO545)</f>
        <v>7.3847713249039408</v>
      </c>
      <c r="AO545" s="136">
        <f>$AU545+$AB$7*SIN(AP545)</f>
        <v>7.3847694288365062</v>
      </c>
      <c r="AP545" s="136">
        <f>$AU545+$AB$7*SIN(AQ545)</f>
        <v>7.3847554519137288</v>
      </c>
      <c r="AQ545" s="136">
        <f>$AU545+$AB$7*SIN(AR545)</f>
        <v>7.384652432459438</v>
      </c>
      <c r="AR545" s="136">
        <f>$AU545+$AB$7*SIN(AS545)</f>
        <v>7.3838937533784792</v>
      </c>
      <c r="AS545" s="136">
        <f>$AU545+$AB$7*SIN(AT545)</f>
        <v>7.3783410042761561</v>
      </c>
      <c r="AT545" s="136">
        <f>$AU545+$AB$7*SIN(AU545)</f>
        <v>7.3393831055371663</v>
      </c>
      <c r="AU545" s="136">
        <f>RADIANS($AB$9)+$AB$18*(F545-AB$15)</f>
        <v>7.1171938870086651</v>
      </c>
      <c r="AV545" s="136"/>
      <c r="AW545" s="24">
        <f t="shared" si="281"/>
        <v>62538.5</v>
      </c>
      <c r="AX545" s="136">
        <f t="shared" si="282"/>
        <v>-1.1223239655689447E-2</v>
      </c>
      <c r="AY545" s="136">
        <f t="shared" si="283"/>
        <v>-7.5439103395663031E-3</v>
      </c>
      <c r="AZ545" s="136">
        <f t="shared" si="292"/>
        <v>-7.5439103395663031E-3</v>
      </c>
      <c r="BA545" s="136"/>
      <c r="BB545" s="136">
        <f t="shared" si="284"/>
        <v>1.2596110836904018E-4</v>
      </c>
      <c r="BC545" s="24"/>
      <c r="BD545" s="203"/>
      <c r="BE545" s="24">
        <f t="shared" si="285"/>
        <v>4.5568687494035977E-3</v>
      </c>
      <c r="BF545" s="24">
        <f t="shared" si="286"/>
        <v>1.0528207596631383</v>
      </c>
      <c r="BG545" s="24">
        <f t="shared" si="287"/>
        <v>0.72021866583860839</v>
      </c>
      <c r="BH545" s="24">
        <f t="shared" si="288"/>
        <v>0.29531333757317663</v>
      </c>
      <c r="BI545" s="24">
        <f t="shared" si="289"/>
        <v>1.3938044966978473</v>
      </c>
      <c r="BJ545" s="24">
        <f t="shared" si="290"/>
        <v>0.8370066938666878</v>
      </c>
      <c r="BK545" s="136">
        <f t="shared" si="293"/>
        <v>7.3847686444870968</v>
      </c>
      <c r="BL545" s="136">
        <f t="shared" si="293"/>
        <v>7.3847496701692066</v>
      </c>
      <c r="BM545" s="136">
        <f t="shared" si="293"/>
        <v>7.3846098231773505</v>
      </c>
      <c r="BN545" s="136">
        <f t="shared" si="293"/>
        <v>7.3835802915063331</v>
      </c>
      <c r="BO545" s="136">
        <f t="shared" si="293"/>
        <v>7.3760641944259371</v>
      </c>
      <c r="BP545" s="136">
        <f t="shared" si="293"/>
        <v>7.324167515118476</v>
      </c>
      <c r="BQ545" s="136">
        <f t="shared" si="293"/>
        <v>7.044552917436036</v>
      </c>
      <c r="BR545" s="136">
        <f t="shared" si="291"/>
        <v>9.6693453036120509</v>
      </c>
      <c r="BS545" s="136"/>
      <c r="BT545" s="24"/>
      <c r="BU545" s="24"/>
      <c r="BV545" s="24"/>
      <c r="BW545" s="24"/>
      <c r="BX545" s="24"/>
      <c r="BY545" s="24"/>
      <c r="BZ545" s="24"/>
      <c r="CA545" s="24"/>
      <c r="CB545" s="24"/>
      <c r="CC545" s="24"/>
      <c r="CD545" s="24"/>
      <c r="CE545" s="24"/>
      <c r="CF545" s="24"/>
      <c r="CG545" s="24"/>
      <c r="CH545" s="24"/>
      <c r="CI545" s="24"/>
      <c r="CK545" s="24"/>
      <c r="CL545" s="24"/>
      <c r="CM545" s="24"/>
      <c r="CN545" s="24"/>
      <c r="CO545" s="24"/>
      <c r="CP545" s="24"/>
      <c r="CQ545" s="24"/>
      <c r="CR545" s="24"/>
      <c r="CS545" s="24"/>
      <c r="CT545" s="24"/>
      <c r="CU545" s="24"/>
      <c r="CV545" s="24"/>
      <c r="CW545" s="24"/>
      <c r="CX545" s="24"/>
      <c r="CY545" s="24"/>
      <c r="CZ545" s="24"/>
    </row>
    <row r="546" spans="1:104" s="129" customFormat="1" ht="12.95" customHeight="1" x14ac:dyDescent="0.2">
      <c r="A546" s="63" t="s">
        <v>672</v>
      </c>
      <c r="B546" s="64" t="s">
        <v>646</v>
      </c>
      <c r="C546" s="63">
        <v>54874.908199999998</v>
      </c>
      <c r="D546" s="63">
        <v>8.0000000000000004E-4</v>
      </c>
      <c r="E546" s="129">
        <f>(C546-C$7)/C$8</f>
        <v>62577.410859003678</v>
      </c>
      <c r="F546" s="129">
        <f>ROUND(2*E546,0)/2</f>
        <v>62577.5</v>
      </c>
      <c r="G546" s="130">
        <f>C546-(C$7+F546*C$8)</f>
        <v>-2.115724999748636E-2</v>
      </c>
      <c r="K546" s="129">
        <f>G546</f>
        <v>-2.115724999748636E-2</v>
      </c>
      <c r="O546" s="199">
        <f ca="1">+C$11+C$12*F546</f>
        <v>-1.5894652105153131E-2</v>
      </c>
      <c r="P546" s="199">
        <f>+D$11+D$12*F546+D$13*F546^2</f>
        <v>-1.5766404117093027E-2</v>
      </c>
      <c r="Q546" s="201">
        <f>+C546-15018.5</f>
        <v>39856.408199999998</v>
      </c>
      <c r="S546" s="131">
        <v>1</v>
      </c>
      <c r="T546" s="129" t="s">
        <v>567</v>
      </c>
      <c r="U546" s="202">
        <f>+$C546-15018.5</f>
        <v>39856.408199999998</v>
      </c>
      <c r="Z546" s="24">
        <f>$F546</f>
        <v>62577.5</v>
      </c>
      <c r="AA546" s="136">
        <f>AB$3+AB$4*Z546+AB$5*Z546^2+AH546</f>
        <v>-1.1160590238664385E-2</v>
      </c>
      <c r="AB546" s="136">
        <f>+$G546-AH546</f>
        <v>-2.5763063875915003E-2</v>
      </c>
      <c r="AC546" s="136">
        <f>IF(S546&gt;0,G546-AA546,-9999)</f>
        <v>-9.9966597588219755E-3</v>
      </c>
      <c r="AD546" s="136"/>
      <c r="AE546" s="136">
        <f>+(G546-AA546)^2*$S546</f>
        <v>9.9933206333650639E-5</v>
      </c>
      <c r="AF546" s="24"/>
      <c r="AG546" s="203"/>
      <c r="AH546" s="24">
        <f>$AB$6*($AB$11/AI546*AJ546+$AB$12)</f>
        <v>4.6058138784286426E-3</v>
      </c>
      <c r="AI546" s="24">
        <f>1+$AB$7*COS(AL546)</f>
        <v>1.0509516491804813</v>
      </c>
      <c r="AJ546" s="24">
        <f>SIN(AL546+RADIANS($AB$9))</f>
        <v>0.72459266920502108</v>
      </c>
      <c r="AK546" s="24">
        <f>$AB$7*SIN(AL546)</f>
        <v>0.29564155568151973</v>
      </c>
      <c r="AL546" s="24">
        <f>2*ATAN(AM546)</f>
        <v>1.4001302053816953</v>
      </c>
      <c r="AM546" s="24">
        <f>SQRT((1+$AB$7)/(1-$AB$7))*TAN(AN546/2)</f>
        <v>0.84239967634254431</v>
      </c>
      <c r="AN546" s="136">
        <f>$AU546+$AB$7*SIN(AO546)</f>
        <v>7.390505331649738</v>
      </c>
      <c r="AO546" s="136">
        <f>$AU546+$AB$7*SIN(AP546)</f>
        <v>7.3905035455389472</v>
      </c>
      <c r="AP546" s="136">
        <f>$AU546+$AB$7*SIN(AQ546)</f>
        <v>7.39049022831722</v>
      </c>
      <c r="AQ546" s="136">
        <f>$AU546+$AB$7*SIN(AR546)</f>
        <v>7.390390946447007</v>
      </c>
      <c r="AR546" s="136">
        <f>$AU546+$AB$7*SIN(AS546)</f>
        <v>7.389651405753793</v>
      </c>
      <c r="AS546" s="136">
        <f>$AU546+$AB$7*SIN(AT546)</f>
        <v>7.3841766037715457</v>
      </c>
      <c r="AT546" s="136">
        <f>$AU546+$AB$7*SIN(AU546)</f>
        <v>7.3453408312325941</v>
      </c>
      <c r="AU546" s="136">
        <f>RADIANS($AB$9)+$AB$18*(F546-AB$15)</f>
        <v>7.1221544346349237</v>
      </c>
      <c r="AV546" s="136"/>
      <c r="AW546" s="24">
        <f t="shared" si="281"/>
        <v>62577.5</v>
      </c>
      <c r="AX546" s="136">
        <f t="shared" si="282"/>
        <v>-1.1160612020994045E-2</v>
      </c>
      <c r="AY546" s="136">
        <f t="shared" si="283"/>
        <v>-9.996637976492315E-3</v>
      </c>
      <c r="AZ546" s="136">
        <f t="shared" si="292"/>
        <v>-9.996637976492315E-3</v>
      </c>
      <c r="BA546" s="136"/>
      <c r="BB546" s="136">
        <f t="shared" si="284"/>
        <v>1.2455926068315678E-4</v>
      </c>
      <c r="BC546" s="24"/>
      <c r="BD546" s="203"/>
      <c r="BE546" s="24">
        <f t="shared" si="285"/>
        <v>4.6057920960989821E-3</v>
      </c>
      <c r="BF546" s="24">
        <f t="shared" si="286"/>
        <v>1.0509524820057805</v>
      </c>
      <c r="BG546" s="24">
        <f t="shared" si="287"/>
        <v>0.72459072778191058</v>
      </c>
      <c r="BH546" s="24">
        <f t="shared" si="288"/>
        <v>0.29564141214899275</v>
      </c>
      <c r="BI546" s="24">
        <f t="shared" si="289"/>
        <v>1.4001273883707397</v>
      </c>
      <c r="BJ546" s="24">
        <f t="shared" si="290"/>
        <v>0.84239726831201966</v>
      </c>
      <c r="BK546" s="136">
        <f t="shared" si="293"/>
        <v>7.3905027746756673</v>
      </c>
      <c r="BL546" s="136">
        <f t="shared" si="293"/>
        <v>7.3904844808789969</v>
      </c>
      <c r="BM546" s="136">
        <f t="shared" si="293"/>
        <v>7.3903481045299424</v>
      </c>
      <c r="BN546" s="136">
        <f t="shared" si="293"/>
        <v>7.3893326176907728</v>
      </c>
      <c r="BO546" s="136">
        <f t="shared" si="293"/>
        <v>7.3818347578129675</v>
      </c>
      <c r="BP546" s="136">
        <f t="shared" si="293"/>
        <v>7.3295348280328172</v>
      </c>
      <c r="BQ546" s="136">
        <f t="shared" si="293"/>
        <v>7.0464276381038289</v>
      </c>
      <c r="BR546" s="136">
        <f t="shared" si="291"/>
        <v>9.6799611347130519</v>
      </c>
      <c r="BS546" s="136"/>
      <c r="BT546" s="24"/>
      <c r="BU546" s="24"/>
      <c r="BV546" s="24"/>
      <c r="BW546" s="24"/>
      <c r="BX546" s="24"/>
      <c r="BY546" s="24"/>
      <c r="BZ546" s="24"/>
      <c r="CA546" s="24"/>
      <c r="CB546" s="24"/>
      <c r="CC546" s="24"/>
      <c r="CD546" s="24"/>
      <c r="CE546" s="24"/>
      <c r="CF546" s="24"/>
      <c r="CG546" s="24"/>
      <c r="CH546" s="24"/>
      <c r="CI546" s="24"/>
      <c r="CK546" s="24"/>
      <c r="CL546" s="24"/>
      <c r="CM546" s="24"/>
      <c r="CN546" s="24"/>
      <c r="CO546" s="24"/>
      <c r="CP546" s="24"/>
      <c r="CQ546" s="24"/>
      <c r="CR546" s="24"/>
      <c r="CS546" s="24"/>
      <c r="CT546" s="24"/>
      <c r="CU546" s="24"/>
      <c r="CV546" s="24"/>
      <c r="CW546" s="24"/>
      <c r="CX546" s="24"/>
      <c r="CY546" s="24"/>
      <c r="CZ546" s="24"/>
    </row>
    <row r="547" spans="1:104" s="129" customFormat="1" ht="12.95" customHeight="1" x14ac:dyDescent="0.2">
      <c r="A547" s="63" t="s">
        <v>673</v>
      </c>
      <c r="B547" s="64" t="s">
        <v>646</v>
      </c>
      <c r="C547" s="63">
        <v>54883.456299999998</v>
      </c>
      <c r="D547" s="63">
        <v>1E-4</v>
      </c>
      <c r="E547" s="129">
        <f>(C547-C$7)/C$8</f>
        <v>62613.426227291056</v>
      </c>
      <c r="F547" s="129">
        <f>ROUND(2*E547,0)/2</f>
        <v>62613.5</v>
      </c>
      <c r="G547" s="130">
        <f>C547-(C$7+F547*C$8)</f>
        <v>-1.7509649995190557E-2</v>
      </c>
      <c r="K547" s="129">
        <f>G547</f>
        <v>-1.7509649995190557E-2</v>
      </c>
      <c r="O547" s="129">
        <f ca="1">+C$11+C$12*F547</f>
        <v>-1.5825484531408376E-2</v>
      </c>
      <c r="P547" s="199">
        <f>+D$11+D$12*F547+D$13*F547^2</f>
        <v>-1.5753721605093023E-2</v>
      </c>
      <c r="Q547" s="201">
        <f>+C547-15018.5</f>
        <v>39864.956299999998</v>
      </c>
      <c r="S547" s="131">
        <v>1</v>
      </c>
      <c r="T547" s="129" t="s">
        <v>567</v>
      </c>
      <c r="U547" s="202">
        <f>+$C547-15018.5</f>
        <v>39864.956299999998</v>
      </c>
      <c r="Z547" s="24">
        <f>$F547</f>
        <v>62613.5</v>
      </c>
      <c r="AA547" s="136">
        <f>AB$3+AB$4*Z547+AB$5*Z547^2+AH547</f>
        <v>-1.1102959822191241E-2</v>
      </c>
      <c r="AB547" s="136">
        <f>+$G547-AH547</f>
        <v>-2.2160411778092338E-2</v>
      </c>
      <c r="AC547" s="136">
        <f>IF(S547&gt;0,G547-AA547,-9999)</f>
        <v>-6.4066901729993159E-3</v>
      </c>
      <c r="AD547" s="136"/>
      <c r="AE547" s="136">
        <f>+(G547-AA547)^2*$S547</f>
        <v>4.1045678972806002E-5</v>
      </c>
      <c r="AF547" s="24"/>
      <c r="AG547" s="203"/>
      <c r="AH547" s="24">
        <f>$AB$6*($AB$11/AI547*AJ547+$AB$12)</f>
        <v>4.6507617829017822E-3</v>
      </c>
      <c r="AI547" s="24">
        <f>1+$AB$7*COS(AL547)</f>
        <v>1.0492312010169633</v>
      </c>
      <c r="AJ547" s="24">
        <f>SIN(AL547+RADIANS($AB$9))</f>
        <v>0.72858898252860949</v>
      </c>
      <c r="AK547" s="24">
        <f>$AB$7*SIN(AL547)</f>
        <v>0.29593291274616168</v>
      </c>
      <c r="AL547" s="24">
        <f>2*ATAN(AM547)</f>
        <v>1.4059466947837342</v>
      </c>
      <c r="AM547" s="24">
        <f>SQRT((1+$AB$7)/(1-$AB$7))*TAN(AN547/2)</f>
        <v>0.84738394474606882</v>
      </c>
      <c r="AN547" s="136">
        <f>$AU547+$AB$7*SIN(AO547)</f>
        <v>7.3957892313346321</v>
      </c>
      <c r="AO547" s="136">
        <f>$AU547+$AB$7*SIN(AP547)</f>
        <v>7.3957875423253219</v>
      </c>
      <c r="AP547" s="136">
        <f>$AU547+$AB$7*SIN(AQ547)</f>
        <v>7.3957748143425226</v>
      </c>
      <c r="AQ547" s="136">
        <f>$AU547+$AB$7*SIN(AR547)</f>
        <v>7.3956789097749853</v>
      </c>
      <c r="AR547" s="136">
        <f>$AU547+$AB$7*SIN(AS547)</f>
        <v>7.3949568733139834</v>
      </c>
      <c r="AS547" s="136">
        <f>$AU547+$AB$7*SIN(AT547)</f>
        <v>7.389554351940582</v>
      </c>
      <c r="AT547" s="136">
        <f>$AU547+$AB$7*SIN(AU547)</f>
        <v>7.3508353963860023</v>
      </c>
      <c r="AU547" s="136">
        <f>RADIANS($AB$9)+$AB$18*(F547-AB$15)</f>
        <v>7.1267334016745467</v>
      </c>
      <c r="AV547" s="136"/>
      <c r="AW547" s="24">
        <f t="shared" si="281"/>
        <v>62613.5</v>
      </c>
      <c r="AX547" s="136">
        <f t="shared" si="282"/>
        <v>-1.110298059884833E-2</v>
      </c>
      <c r="AY547" s="136">
        <f t="shared" si="283"/>
        <v>-6.4066693963422267E-3</v>
      </c>
      <c r="AZ547" s="136">
        <f t="shared" si="292"/>
        <v>-6.4066693963422267E-3</v>
      </c>
      <c r="BA547" s="136"/>
      <c r="BB547" s="136">
        <f t="shared" si="284"/>
        <v>1.2327617817840244E-4</v>
      </c>
      <c r="BC547" s="24"/>
      <c r="BD547" s="203"/>
      <c r="BE547" s="24">
        <f t="shared" si="285"/>
        <v>4.6507410062446922E-3</v>
      </c>
      <c r="BF547" s="24">
        <f t="shared" si="286"/>
        <v>1.0492319971581066</v>
      </c>
      <c r="BG547" s="24">
        <f t="shared" si="287"/>
        <v>0.72858713981804946</v>
      </c>
      <c r="BH547" s="24">
        <f t="shared" si="288"/>
        <v>0.29593278029955417</v>
      </c>
      <c r="BI547" s="24">
        <f t="shared" si="289"/>
        <v>1.4059440045073675</v>
      </c>
      <c r="BJ547" s="24">
        <f t="shared" si="290"/>
        <v>0.84738163372120123</v>
      </c>
      <c r="BK547" s="136">
        <f t="shared" si="293"/>
        <v>7.3957867853922004</v>
      </c>
      <c r="BL547" s="136">
        <f t="shared" si="293"/>
        <v>7.3957691103764942</v>
      </c>
      <c r="BM547" s="136">
        <f t="shared" si="293"/>
        <v>7.3956359367910265</v>
      </c>
      <c r="BN547" s="136">
        <f t="shared" si="293"/>
        <v>7.394633684742244</v>
      </c>
      <c r="BO547" s="136">
        <f t="shared" si="293"/>
        <v>7.3871549399610936</v>
      </c>
      <c r="BP547" s="136">
        <f t="shared" si="293"/>
        <v>7.3344902614194369</v>
      </c>
      <c r="BQ547" s="136">
        <f t="shared" si="293"/>
        <v>7.0481657161623481</v>
      </c>
      <c r="BR547" s="136">
        <f t="shared" si="291"/>
        <v>9.6897603634216694</v>
      </c>
      <c r="BS547" s="136"/>
      <c r="BT547" s="24"/>
      <c r="BU547" s="24"/>
      <c r="BV547" s="24"/>
      <c r="BW547" s="24"/>
      <c r="BX547" s="24"/>
      <c r="BY547" s="24"/>
      <c r="BZ547" s="24"/>
      <c r="CA547" s="24"/>
      <c r="CB547" s="24"/>
      <c r="CC547" s="24"/>
      <c r="CD547" s="24"/>
      <c r="CE547" s="24"/>
      <c r="CF547" s="24"/>
      <c r="CG547" s="24"/>
      <c r="CH547" s="24"/>
      <c r="CI547" s="24"/>
      <c r="CK547" s="24"/>
      <c r="CL547" s="24"/>
      <c r="CM547" s="24"/>
      <c r="CN547" s="24"/>
      <c r="CO547" s="24"/>
      <c r="CP547" s="24"/>
      <c r="CQ547" s="24"/>
      <c r="CR547" s="24"/>
      <c r="CS547" s="24"/>
      <c r="CT547" s="24"/>
      <c r="CU547" s="24"/>
      <c r="CV547" s="24"/>
      <c r="CW547" s="24"/>
      <c r="CX547" s="24"/>
      <c r="CY547" s="24"/>
      <c r="CZ547" s="24"/>
    </row>
    <row r="548" spans="1:104" s="129" customFormat="1" ht="12.95" customHeight="1" x14ac:dyDescent="0.2">
      <c r="A548" s="90" t="s">
        <v>673</v>
      </c>
      <c r="B548" s="89" t="s">
        <v>644</v>
      </c>
      <c r="C548" s="90">
        <v>54891.407599999999</v>
      </c>
      <c r="D548" s="90">
        <v>1E-4</v>
      </c>
      <c r="E548" s="129">
        <f>(C548-C$7)/C$8</f>
        <v>62646.927121976834</v>
      </c>
      <c r="F548" s="129">
        <f>ROUND(2*E548,0)/2</f>
        <v>62647</v>
      </c>
      <c r="G548" s="130">
        <f>C548-(C$7+F548*C$8)</f>
        <v>-1.7297300000791438E-2</v>
      </c>
      <c r="K548" s="129">
        <f>G548</f>
        <v>-1.7297300000791438E-2</v>
      </c>
      <c r="O548" s="199">
        <f ca="1">+C$11+C$12*F548</f>
        <v>-1.5761120261395895E-2</v>
      </c>
      <c r="P548" s="199">
        <f>+D$11+D$12*F548+D$13*F548^2</f>
        <v>-1.5741891884093036E-2</v>
      </c>
      <c r="Q548" s="201">
        <f>+C548-15018.5</f>
        <v>39872.907599999999</v>
      </c>
      <c r="S548" s="131">
        <v>1</v>
      </c>
      <c r="T548" s="129" t="s">
        <v>567</v>
      </c>
      <c r="U548" s="202">
        <f>+$C548-15018.5</f>
        <v>39872.907599999999</v>
      </c>
      <c r="Z548" s="24">
        <f>$F548</f>
        <v>62647</v>
      </c>
      <c r="AA548" s="136">
        <f>AB$3+AB$4*Z548+AB$5*Z548^2+AH548</f>
        <v>-1.1049485996797738E-2</v>
      </c>
      <c r="AB548" s="136">
        <f>+$G548-AH548</f>
        <v>-2.1989705888086734E-2</v>
      </c>
      <c r="AC548" s="136">
        <f>IF(S548&gt;0,G548-AA548,-9999)</f>
        <v>-6.2478140039937003E-3</v>
      </c>
      <c r="AD548" s="136"/>
      <c r="AE548" s="136">
        <f>+(G548-AA548)^2*$S548</f>
        <v>3.9035179828499796E-5</v>
      </c>
      <c r="AF548" s="24"/>
      <c r="AG548" s="203"/>
      <c r="AH548" s="24">
        <f>$AB$6*($AB$11/AI548*AJ548+$AB$12)</f>
        <v>4.6924058872952982E-3</v>
      </c>
      <c r="AI548" s="24">
        <f>1+$AB$7*COS(AL548)</f>
        <v>1.0476337926927999</v>
      </c>
      <c r="AJ548" s="24">
        <f>SIN(AL548+RADIANS($AB$9))</f>
        <v>0.732273998422445</v>
      </c>
      <c r="AK548" s="24">
        <f>$AB$7*SIN(AL548)</f>
        <v>0.29619422984538263</v>
      </c>
      <c r="AL548" s="24">
        <f>2*ATAN(AM548)</f>
        <v>1.4113421726602136</v>
      </c>
      <c r="AM548" s="24">
        <f>SQRT((1+$AB$7)/(1-$AB$7))*TAN(AN548/2)</f>
        <v>0.85202945188681956</v>
      </c>
      <c r="AN548" s="136">
        <f>$AU548+$AB$7*SIN(AO548)</f>
        <v>7.4006984250987244</v>
      </c>
      <c r="AO548" s="136">
        <f>$AU548+$AB$7*SIN(AP548)</f>
        <v>7.4006968227576522</v>
      </c>
      <c r="AP548" s="136">
        <f>$AU548+$AB$7*SIN(AQ548)</f>
        <v>7.4006846263334634</v>
      </c>
      <c r="AQ548" s="136">
        <f>$AU548+$AB$7*SIN(AR548)</f>
        <v>7.4005918016956507</v>
      </c>
      <c r="AR548" s="136">
        <f>$AU548+$AB$7*SIN(AS548)</f>
        <v>7.3998859098042979</v>
      </c>
      <c r="AS548" s="136">
        <f>$AU548+$AB$7*SIN(AT548)</f>
        <v>7.3945509138551646</v>
      </c>
      <c r="AT548" s="136">
        <f>$AU548+$AB$7*SIN(AU548)</f>
        <v>7.355944174308469</v>
      </c>
      <c r="AU548" s="136">
        <f>RADIANS($AB$9)+$AB$18*(F548-AB$15)</f>
        <v>7.1309943848919737</v>
      </c>
      <c r="AV548" s="136"/>
      <c r="AW548" s="24">
        <f t="shared" si="281"/>
        <v>62647</v>
      </c>
      <c r="AX548" s="136">
        <f t="shared" si="282"/>
        <v>-1.1049505863712693E-2</v>
      </c>
      <c r="AY548" s="136">
        <f t="shared" si="283"/>
        <v>-6.2477941370787451E-3</v>
      </c>
      <c r="AZ548" s="136">
        <f t="shared" si="292"/>
        <v>-6.2477941370787451E-3</v>
      </c>
      <c r="BA548" s="136"/>
      <c r="BB548" s="136">
        <f t="shared" si="284"/>
        <v>1.2209157983222117E-4</v>
      </c>
      <c r="BC548" s="24"/>
      <c r="BD548" s="203"/>
      <c r="BE548" s="24">
        <f t="shared" si="285"/>
        <v>4.6923860203803422E-3</v>
      </c>
      <c r="BF548" s="24">
        <f t="shared" si="286"/>
        <v>1.0476345555453423</v>
      </c>
      <c r="BG548" s="24">
        <f t="shared" si="287"/>
        <v>0.73227224446817996</v>
      </c>
      <c r="BH548" s="24">
        <f t="shared" si="288"/>
        <v>0.29619410716284972</v>
      </c>
      <c r="BI548" s="24">
        <f t="shared" si="289"/>
        <v>1.411339597145151</v>
      </c>
      <c r="BJ548" s="24">
        <f t="shared" si="290"/>
        <v>0.8520272292787554</v>
      </c>
      <c r="BK548" s="136">
        <f t="shared" si="293"/>
        <v>7.4006960799243853</v>
      </c>
      <c r="BL548" s="136">
        <f t="shared" si="293"/>
        <v>7.4006789722665607</v>
      </c>
      <c r="BM548" s="136">
        <f t="shared" si="293"/>
        <v>7.40054877567911</v>
      </c>
      <c r="BN548" s="136">
        <f t="shared" si="293"/>
        <v>7.3995590612869364</v>
      </c>
      <c r="BO548" s="136">
        <f t="shared" si="293"/>
        <v>7.3921000539972752</v>
      </c>
      <c r="BP548" s="136">
        <f t="shared" si="293"/>
        <v>7.3391024668588818</v>
      </c>
      <c r="BQ548" s="136">
        <f t="shared" si="293"/>
        <v>7.0497898654043007</v>
      </c>
      <c r="BR548" s="136">
        <f t="shared" si="291"/>
        <v>9.6988790901366322</v>
      </c>
      <c r="BS548" s="136"/>
      <c r="BT548" s="24"/>
      <c r="BU548" s="24"/>
      <c r="BV548" s="24"/>
      <c r="BW548" s="24"/>
      <c r="BX548" s="24"/>
      <c r="BY548" s="24"/>
      <c r="BZ548" s="24"/>
      <c r="CA548" s="24"/>
      <c r="CB548" s="24"/>
      <c r="CC548" s="24"/>
      <c r="CD548" s="24"/>
      <c r="CE548" s="24"/>
      <c r="CF548" s="24"/>
      <c r="CG548" s="24"/>
      <c r="CH548" s="24"/>
      <c r="CI548" s="24"/>
      <c r="CK548" s="24"/>
      <c r="CL548" s="24"/>
      <c r="CM548" s="24"/>
      <c r="CN548" s="24"/>
      <c r="CO548" s="24"/>
      <c r="CP548" s="24"/>
      <c r="CQ548" s="24"/>
      <c r="CR548" s="24"/>
      <c r="CS548" s="24"/>
      <c r="CT548" s="24"/>
      <c r="CU548" s="24"/>
      <c r="CV548" s="24"/>
      <c r="CW548" s="24"/>
      <c r="CX548" s="24"/>
      <c r="CY548" s="24"/>
      <c r="CZ548" s="24"/>
    </row>
    <row r="549" spans="1:104" s="129" customFormat="1" ht="12.95" customHeight="1" x14ac:dyDescent="0.2">
      <c r="A549" s="63" t="s">
        <v>671</v>
      </c>
      <c r="B549" s="64" t="s">
        <v>644</v>
      </c>
      <c r="C549" s="63">
        <v>54911.582300000002</v>
      </c>
      <c r="D549" s="63">
        <v>1E-4</v>
      </c>
      <c r="E549" s="129">
        <f>(C549-C$7)/C$8</f>
        <v>62731.928379634977</v>
      </c>
      <c r="F549" s="129">
        <f>ROUND(2*E549,0)/2</f>
        <v>62732</v>
      </c>
      <c r="G549" s="130">
        <f>C549-(C$7+F549*C$8)</f>
        <v>-1.6998799990687985E-2</v>
      </c>
      <c r="K549" s="129">
        <f>G549</f>
        <v>-1.6998799990687985E-2</v>
      </c>
      <c r="O549" s="129">
        <f ca="1">+C$11+C$12*F549</f>
        <v>-1.5597807934498539E-2</v>
      </c>
      <c r="P549" s="199">
        <f>+D$11+D$12*F549+D$13*F549^2</f>
        <v>-1.5711755304093043E-2</v>
      </c>
      <c r="Q549" s="201">
        <f>+C549-15018.5</f>
        <v>39893.082300000002</v>
      </c>
      <c r="S549" s="131">
        <v>1</v>
      </c>
      <c r="T549" s="129" t="s">
        <v>567</v>
      </c>
      <c r="U549" s="202">
        <f>+$C549-15018.5</f>
        <v>39893.082300000002</v>
      </c>
      <c r="Z549" s="24">
        <f>$F549</f>
        <v>62732</v>
      </c>
      <c r="AA549" s="136">
        <f>AB$3+AB$4*Z549+AB$5*Z549^2+AH549</f>
        <v>-1.091447684503959E-2</v>
      </c>
      <c r="AB549" s="136">
        <f>+$G549-AH549</f>
        <v>-2.1796078449741439E-2</v>
      </c>
      <c r="AC549" s="136">
        <f>IF(S549&gt;0,G549-AA549,-9999)</f>
        <v>-6.0843231456483952E-3</v>
      </c>
      <c r="AD549" s="136"/>
      <c r="AE549" s="136">
        <f>+(G549-AA549)^2*$S549</f>
        <v>3.7018988140672785E-5</v>
      </c>
      <c r="AF549" s="24"/>
      <c r="AG549" s="203"/>
      <c r="AH549" s="24">
        <f>$AB$6*($AB$11/AI549*AJ549+$AB$12)</f>
        <v>4.7972784590534527E-3</v>
      </c>
      <c r="AI549" s="24">
        <f>1+$AB$7*COS(AL549)</f>
        <v>1.0435963702242039</v>
      </c>
      <c r="AJ549" s="24">
        <f>SIN(AL549+RADIANS($AB$9))</f>
        <v>0.74147880798046695</v>
      </c>
      <c r="AK549" s="24">
        <f>$AB$7*SIN(AL549)</f>
        <v>0.29681535759335997</v>
      </c>
      <c r="AL549" s="24">
        <f>2*ATAN(AM549)</f>
        <v>1.424958681305655</v>
      </c>
      <c r="AM549" s="24">
        <f>SQRT((1+$AB$7)/(1-$AB$7))*TAN(AN549/2)</f>
        <v>0.86384893239611849</v>
      </c>
      <c r="AN549" s="136">
        <f>$AU549+$AB$7*SIN(AO549)</f>
        <v>7.4131210928633919</v>
      </c>
      <c r="AO549" s="136">
        <f>$AU549+$AB$7*SIN(AP549)</f>
        <v>7.4131196950867002</v>
      </c>
      <c r="AP549" s="136">
        <f>$AU549+$AB$7*SIN(AQ549)</f>
        <v>7.4131087764256574</v>
      </c>
      <c r="AQ549" s="136">
        <f>$AU549+$AB$7*SIN(AR549)</f>
        <v>7.4130234945577795</v>
      </c>
      <c r="AR549" s="136">
        <f>$AU549+$AB$7*SIN(AS549)</f>
        <v>7.4123579169732139</v>
      </c>
      <c r="AS549" s="136">
        <f>$AU549+$AB$7*SIN(AT549)</f>
        <v>7.407195275921314</v>
      </c>
      <c r="AT549" s="136">
        <f>$AU549+$AB$7*SIN(AU549)</f>
        <v>7.3688883816502138</v>
      </c>
      <c r="AU549" s="136">
        <f>RADIANS($AB$9)+$AB$18*(F549-AB$15)</f>
        <v>7.1418058348466396</v>
      </c>
      <c r="AV549" s="136"/>
      <c r="AW549" s="24">
        <f t="shared" si="281"/>
        <v>62732</v>
      </c>
      <c r="AX549" s="136">
        <f t="shared" si="282"/>
        <v>-1.091449451726711E-2</v>
      </c>
      <c r="AY549" s="136">
        <f t="shared" si="283"/>
        <v>-6.0843054734208753E-3</v>
      </c>
      <c r="AZ549" s="136">
        <f t="shared" si="292"/>
        <v>-6.0843054734208753E-3</v>
      </c>
      <c r="BA549" s="136"/>
      <c r="BB549" s="136">
        <f t="shared" si="284"/>
        <v>1.191261905674538E-4</v>
      </c>
      <c r="BC549" s="24"/>
      <c r="BD549" s="203"/>
      <c r="BE549" s="24">
        <f t="shared" si="285"/>
        <v>4.7972607868259336E-3</v>
      </c>
      <c r="BF549" s="24">
        <f t="shared" si="286"/>
        <v>1.0435970523535281</v>
      </c>
      <c r="BG549" s="24">
        <f t="shared" si="287"/>
        <v>0.74147726596706476</v>
      </c>
      <c r="BH549" s="24">
        <f t="shared" si="288"/>
        <v>0.29681525740110415</v>
      </c>
      <c r="BI549" s="24">
        <f t="shared" si="289"/>
        <v>1.4249563831447885</v>
      </c>
      <c r="BJ549" s="24">
        <f t="shared" si="290"/>
        <v>0.86384692583366518</v>
      </c>
      <c r="BK549" s="136">
        <f t="shared" si="293"/>
        <v>7.4131189921421861</v>
      </c>
      <c r="BL549" s="136">
        <f t="shared" si="293"/>
        <v>7.4131032855060699</v>
      </c>
      <c r="BM549" s="136">
        <f t="shared" si="293"/>
        <v>7.4129806127156979</v>
      </c>
      <c r="BN549" s="136">
        <f t="shared" si="293"/>
        <v>7.4120236018302066</v>
      </c>
      <c r="BO549" s="136">
        <f t="shared" si="293"/>
        <v>7.404623001600978</v>
      </c>
      <c r="BP549" s="136">
        <f t="shared" si="293"/>
        <v>7.3508092416408894</v>
      </c>
      <c r="BQ549" s="136">
        <f t="shared" si="293"/>
        <v>7.0539416452673569</v>
      </c>
      <c r="BR549" s="136">
        <f t="shared" si="291"/>
        <v>9.7220161579208657</v>
      </c>
      <c r="BS549" s="136"/>
      <c r="BT549" s="24"/>
      <c r="BU549" s="24"/>
      <c r="BV549" s="24"/>
      <c r="BW549" s="24"/>
      <c r="BX549" s="24"/>
      <c r="BY549" s="24"/>
      <c r="BZ549" s="24"/>
      <c r="CA549" s="24"/>
      <c r="CB549" s="24"/>
      <c r="CC549" s="24"/>
      <c r="CD549" s="24"/>
      <c r="CE549" s="24"/>
      <c r="CF549" s="24"/>
      <c r="CG549" s="24"/>
      <c r="CH549" s="24"/>
      <c r="CI549" s="24"/>
      <c r="CK549" s="24"/>
      <c r="CL549" s="24"/>
      <c r="CM549" s="24"/>
      <c r="CN549" s="24"/>
      <c r="CO549" s="24"/>
      <c r="CP549" s="24"/>
      <c r="CQ549" s="24"/>
      <c r="CR549" s="24"/>
      <c r="CS549" s="24"/>
      <c r="CT549" s="24"/>
      <c r="CU549" s="24"/>
      <c r="CV549" s="24"/>
      <c r="CW549" s="24"/>
      <c r="CX549" s="24"/>
      <c r="CY549" s="24"/>
      <c r="CZ549" s="24"/>
    </row>
    <row r="550" spans="1:104" s="129" customFormat="1" ht="12.95" customHeight="1" x14ac:dyDescent="0.2">
      <c r="A550" s="52" t="s">
        <v>691</v>
      </c>
      <c r="B550" s="64" t="s">
        <v>644</v>
      </c>
      <c r="C550" s="63">
        <v>54912.768700000001</v>
      </c>
      <c r="D550" s="63">
        <v>2.0000000000000001E-4</v>
      </c>
      <c r="E550" s="129">
        <f>(C550-C$7)/C$8</f>
        <v>62736.926991365784</v>
      </c>
      <c r="F550" s="129">
        <f>ROUND(2*E550,0)/2</f>
        <v>62737</v>
      </c>
      <c r="G550" s="130">
        <f>C550-(C$7+F550*C$8)</f>
        <v>-1.7328299996734131E-2</v>
      </c>
      <c r="J550" s="130"/>
      <c r="K550" s="129">
        <f>G550</f>
        <v>-1.7328299996734131E-2</v>
      </c>
      <c r="O550" s="199">
        <f ca="1">+C$11+C$12*F550</f>
        <v>-1.5588201327033993E-2</v>
      </c>
      <c r="P550" s="199">
        <f>+D$11+D$12*F550+D$13*F550^2</f>
        <v>-1.5709977164093038E-2</v>
      </c>
      <c r="Q550" s="201">
        <f>+C550-15018.5</f>
        <v>39894.268700000001</v>
      </c>
      <c r="S550" s="131">
        <v>1</v>
      </c>
      <c r="T550" s="129" t="s">
        <v>567</v>
      </c>
      <c r="U550" s="202">
        <f>+$C550-15018.5</f>
        <v>39894.268700000001</v>
      </c>
      <c r="Z550" s="24">
        <f>$F550</f>
        <v>62737</v>
      </c>
      <c r="AA550" s="136">
        <f>AB$3+AB$4*Z550+AB$5*Z550^2+AH550</f>
        <v>-1.0906565176950701E-2</v>
      </c>
      <c r="AB550" s="136">
        <f>+$G550-AH550</f>
        <v>-2.2131711983876468E-2</v>
      </c>
      <c r="AC550" s="136">
        <f>IF(S550&gt;0,G550-AA550,-9999)</f>
        <v>-6.4217348197834305E-3</v>
      </c>
      <c r="AD550" s="136"/>
      <c r="AE550" s="136">
        <f>+(G550-AA550)^2*$S550</f>
        <v>4.1238678095618929E-5</v>
      </c>
      <c r="AF550" s="24"/>
      <c r="AG550" s="203"/>
      <c r="AH550" s="24">
        <f>$AB$6*($AB$11/AI550*AJ550+$AB$12)</f>
        <v>4.803411987142338E-3</v>
      </c>
      <c r="AI550" s="24">
        <f>1+$AB$7*COS(AL550)</f>
        <v>1.0433595861712266</v>
      </c>
      <c r="AJ550" s="24">
        <f>SIN(AL550+RADIANS($AB$9))</f>
        <v>0.74201381114407583</v>
      </c>
      <c r="AK550" s="24">
        <f>$AB$7*SIN(AL550)</f>
        <v>0.29685004006578802</v>
      </c>
      <c r="AL550" s="24">
        <f>2*ATAN(AM550)</f>
        <v>1.4257563833154228</v>
      </c>
      <c r="AM550" s="24">
        <f>SQRT((1+$AB$7)/(1-$AB$7))*TAN(AN550/2)</f>
        <v>0.86454566006424183</v>
      </c>
      <c r="AN550" s="136">
        <f>$AU550+$AB$7*SIN(AO550)</f>
        <v>7.4138503456465363</v>
      </c>
      <c r="AO550" s="136">
        <f>$AU550+$AB$7*SIN(AP550)</f>
        <v>7.4138489592399219</v>
      </c>
      <c r="AP550" s="136">
        <f>$AU550+$AB$7*SIN(AQ550)</f>
        <v>7.4138381126277153</v>
      </c>
      <c r="AQ550" s="136">
        <f>$AU550+$AB$7*SIN(AR550)</f>
        <v>7.4137532623079103</v>
      </c>
      <c r="AR550" s="136">
        <f>$AU550+$AB$7*SIN(AS550)</f>
        <v>7.413090026232398</v>
      </c>
      <c r="AS550" s="136">
        <f>$AU550+$AB$7*SIN(AT550)</f>
        <v>7.4079375650076393</v>
      </c>
      <c r="AT550" s="136">
        <f>$AU550+$AB$7*SIN(AU550)</f>
        <v>7.3696489814378392</v>
      </c>
      <c r="AU550" s="136">
        <f>RADIANS($AB$9)+$AB$18*(F550-AB$15)</f>
        <v>7.1424418024910326</v>
      </c>
      <c r="AV550" s="136"/>
      <c r="AW550" s="24">
        <f t="shared" si="281"/>
        <v>62737</v>
      </c>
      <c r="AX550" s="136">
        <f t="shared" si="282"/>
        <v>-1.0906582725165766E-2</v>
      </c>
      <c r="AY550" s="136">
        <f t="shared" si="283"/>
        <v>-6.4217172715683654E-3</v>
      </c>
      <c r="AZ550" s="136">
        <f t="shared" si="292"/>
        <v>-6.4217172715683654E-3</v>
      </c>
      <c r="BA550" s="136"/>
      <c r="BB550" s="136">
        <f t="shared" si="284"/>
        <v>1.1895354674088429E-4</v>
      </c>
      <c r="BC550" s="24"/>
      <c r="BD550" s="203"/>
      <c r="BE550" s="24">
        <f t="shared" si="285"/>
        <v>4.803394438927272E-3</v>
      </c>
      <c r="BF550" s="24">
        <f t="shared" si="286"/>
        <v>1.0433602637211958</v>
      </c>
      <c r="BG550" s="24">
        <f t="shared" si="287"/>
        <v>0.7420122810121933</v>
      </c>
      <c r="BH550" s="24">
        <f t="shared" si="288"/>
        <v>0.29684994109823964</v>
      </c>
      <c r="BI550" s="24">
        <f t="shared" si="289"/>
        <v>1.4257541008495624</v>
      </c>
      <c r="BJ550" s="24">
        <f t="shared" si="290"/>
        <v>0.8645436658310528</v>
      </c>
      <c r="BK550" s="136">
        <f t="shared" si="293"/>
        <v>7.4138482587984527</v>
      </c>
      <c r="BL550" s="136">
        <f t="shared" si="293"/>
        <v>7.4138326327885222</v>
      </c>
      <c r="BM550" s="136">
        <f t="shared" si="293"/>
        <v>7.4137104007146597</v>
      </c>
      <c r="BN550" s="136">
        <f t="shared" si="293"/>
        <v>7.4127553509480437</v>
      </c>
      <c r="BO550" s="136">
        <f t="shared" si="293"/>
        <v>7.4053585544340317</v>
      </c>
      <c r="BP550" s="136">
        <f t="shared" si="293"/>
        <v>7.3514980710958602</v>
      </c>
      <c r="BQ550" s="136">
        <f t="shared" si="293"/>
        <v>7.0541872976232529</v>
      </c>
      <c r="BR550" s="136">
        <f t="shared" si="291"/>
        <v>9.7233771619081732</v>
      </c>
      <c r="BS550" s="136"/>
      <c r="BT550" s="24"/>
      <c r="BU550" s="24"/>
      <c r="BV550" s="24"/>
      <c r="BW550" s="24"/>
      <c r="BX550" s="24"/>
      <c r="BY550" s="24"/>
      <c r="BZ550" s="24"/>
      <c r="CA550" s="24"/>
      <c r="CB550" s="24"/>
      <c r="CC550" s="24"/>
      <c r="CD550" s="24"/>
      <c r="CE550" s="24"/>
      <c r="CF550" s="24"/>
      <c r="CG550" s="24"/>
      <c r="CH550" s="24"/>
      <c r="CI550" s="24"/>
      <c r="CK550" s="24"/>
      <c r="CL550" s="24"/>
      <c r="CM550" s="24"/>
      <c r="CN550" s="24"/>
      <c r="CO550" s="24"/>
      <c r="CP550" s="24"/>
      <c r="CQ550" s="24"/>
      <c r="CR550" s="24"/>
      <c r="CS550" s="24"/>
      <c r="CT550" s="24"/>
      <c r="CU550" s="24"/>
      <c r="CV550" s="24"/>
      <c r="CW550" s="24"/>
      <c r="CX550" s="24"/>
      <c r="CY550" s="24"/>
      <c r="CZ550" s="24"/>
    </row>
    <row r="551" spans="1:104" s="129" customFormat="1" ht="12.95" customHeight="1" x14ac:dyDescent="0.2">
      <c r="A551" s="63" t="s">
        <v>671</v>
      </c>
      <c r="B551" s="64" t="s">
        <v>646</v>
      </c>
      <c r="C551" s="63">
        <v>54914.548600000002</v>
      </c>
      <c r="D551" s="63">
        <v>1E-4</v>
      </c>
      <c r="E551" s="129">
        <f>(C551-C$7)/C$8</f>
        <v>62744.426172940024</v>
      </c>
      <c r="F551" s="129">
        <f>ROUND(2*E551,0)/2</f>
        <v>62744.5</v>
      </c>
      <c r="G551" s="130">
        <f>C551-(C$7+F551*C$8)</f>
        <v>-1.7522549991554115E-2</v>
      </c>
      <c r="K551" s="129">
        <f>G551</f>
        <v>-1.7522549991554115E-2</v>
      </c>
      <c r="O551" s="129">
        <f ca="1">+C$11+C$12*F551</f>
        <v>-1.5573791415837174E-2</v>
      </c>
      <c r="P551" s="199">
        <f>+D$11+D$12*F551+D$13*F551^2</f>
        <v>-1.5707308829093027E-2</v>
      </c>
      <c r="Q551" s="201">
        <f>+C551-15018.5</f>
        <v>39896.048600000002</v>
      </c>
      <c r="S551" s="131">
        <v>1</v>
      </c>
      <c r="T551" s="129" t="s">
        <v>567</v>
      </c>
      <c r="U551" s="202">
        <f>+$C551-15018.5</f>
        <v>39896.048600000002</v>
      </c>
      <c r="Z551" s="24">
        <f>$F551</f>
        <v>62744.5</v>
      </c>
      <c r="AA551" s="136">
        <f>AB$3+AB$4*Z551+AB$5*Z551^2+AH551</f>
        <v>-1.0894703947650979E-2</v>
      </c>
      <c r="AB551" s="136">
        <f>+$G551-AH551</f>
        <v>-2.2335154872996164E-2</v>
      </c>
      <c r="AC551" s="136">
        <f>IF(S551&gt;0,G551-AA551,-9999)</f>
        <v>-6.6278460439031361E-3</v>
      </c>
      <c r="AD551" s="136"/>
      <c r="AE551" s="136">
        <f>+(G551-AA551)^2*$S551</f>
        <v>4.392834318168245E-5</v>
      </c>
      <c r="AF551" s="24"/>
      <c r="AG551" s="203"/>
      <c r="AH551" s="24">
        <f>$AB$6*($AB$11/AI551*AJ551+$AB$12)</f>
        <v>4.8126048814420477E-3</v>
      </c>
      <c r="AI551" s="24">
        <f>1+$AB$7*COS(AL551)</f>
        <v>1.0430045598760944</v>
      </c>
      <c r="AJ551" s="24">
        <f>SIN(AL551+RADIANS($AB$9))</f>
        <v>0.74281497617072034</v>
      </c>
      <c r="AK551" s="24">
        <f>$AB$7*SIN(AL551)</f>
        <v>0.29690168040929543</v>
      </c>
      <c r="AL551" s="24">
        <f>2*ATAN(AM551)</f>
        <v>1.4269522577544476</v>
      </c>
      <c r="AM551" s="24">
        <f>SQRT((1+$AB$7)/(1-$AB$7))*TAN(AN551/2)</f>
        <v>0.86559105953736315</v>
      </c>
      <c r="AN551" s="136">
        <f>$AU551+$AB$7*SIN(AO551)</f>
        <v>7.414943914585499</v>
      </c>
      <c r="AO551" s="136">
        <f>$AU551+$AB$7*SIN(AP551)</f>
        <v>7.4149425450994917</v>
      </c>
      <c r="AP551" s="136">
        <f>$AU551+$AB$7*SIN(AQ551)</f>
        <v>7.4149318059214213</v>
      </c>
      <c r="AQ551" s="136">
        <f>$AU551+$AB$7*SIN(AR551)</f>
        <v>7.4148476003962278</v>
      </c>
      <c r="AR551" s="136">
        <f>$AU551+$AB$7*SIN(AS551)</f>
        <v>7.4141878702066935</v>
      </c>
      <c r="AS551" s="136">
        <f>$AU551+$AB$7*SIN(AT551)</f>
        <v>7.4090506866137895</v>
      </c>
      <c r="AT551" s="136">
        <f>$AU551+$AB$7*SIN(AU551)</f>
        <v>7.3707897088003307</v>
      </c>
      <c r="AU551" s="136">
        <f>RADIANS($AB$9)+$AB$18*(F551-AB$15)</f>
        <v>7.1433957539576207</v>
      </c>
      <c r="AV551" s="136"/>
      <c r="AW551" s="24">
        <f t="shared" si="281"/>
        <v>62744.5</v>
      </c>
      <c r="AX551" s="136">
        <f t="shared" si="282"/>
        <v>-1.0894721310906946E-2</v>
      </c>
      <c r="AY551" s="136">
        <f t="shared" si="283"/>
        <v>-6.6278286806471694E-3</v>
      </c>
      <c r="AZ551" s="136">
        <f t="shared" si="292"/>
        <v>-6.6278286806471694E-3</v>
      </c>
      <c r="BA551" s="136"/>
      <c r="BB551" s="136">
        <f t="shared" si="284"/>
        <v>1.1869495244232996E-4</v>
      </c>
      <c r="BC551" s="24"/>
      <c r="BD551" s="203"/>
      <c r="BE551" s="24">
        <f t="shared" si="285"/>
        <v>4.812587518186081E-3</v>
      </c>
      <c r="BF551" s="24">
        <f t="shared" si="286"/>
        <v>1.0430052305924993</v>
      </c>
      <c r="BG551" s="24">
        <f t="shared" si="287"/>
        <v>0.74281346374042578</v>
      </c>
      <c r="BH551" s="24">
        <f t="shared" si="288"/>
        <v>0.29690158325897481</v>
      </c>
      <c r="BI551" s="24">
        <f t="shared" si="289"/>
        <v>1.4269499987018426</v>
      </c>
      <c r="BJ551" s="24">
        <f t="shared" si="290"/>
        <v>0.8655890837178023</v>
      </c>
      <c r="BK551" s="136">
        <f t="shared" ref="BK551:BQ560" si="294">$AU551+$AB$7*SIN(BL551)</f>
        <v>7.4149418484409892</v>
      </c>
      <c r="BL551" s="136">
        <f t="shared" si="294"/>
        <v>7.4149263429881618</v>
      </c>
      <c r="BM551" s="136">
        <f t="shared" si="294"/>
        <v>7.4148047715167822</v>
      </c>
      <c r="BN551" s="136">
        <f t="shared" si="294"/>
        <v>7.4138526708148591</v>
      </c>
      <c r="BO551" s="136">
        <f t="shared" si="294"/>
        <v>7.4064616558651837</v>
      </c>
      <c r="BP551" s="136">
        <f t="shared" si="294"/>
        <v>7.3525313575999007</v>
      </c>
      <c r="BQ551" s="136">
        <f t="shared" si="294"/>
        <v>7.0545560829015832</v>
      </c>
      <c r="BR551" s="136">
        <f t="shared" si="291"/>
        <v>9.7254186678891354</v>
      </c>
      <c r="BS551" s="136"/>
      <c r="BT551" s="24"/>
      <c r="BU551" s="24"/>
      <c r="BV551" s="24"/>
      <c r="BW551" s="24"/>
      <c r="BX551" s="24"/>
      <c r="BY551" s="24"/>
      <c r="BZ551" s="24"/>
      <c r="CA551" s="24"/>
      <c r="CB551" s="24"/>
      <c r="CC551" s="24"/>
      <c r="CD551" s="24"/>
      <c r="CE551" s="24"/>
      <c r="CF551" s="24"/>
      <c r="CG551" s="24"/>
      <c r="CH551" s="24"/>
      <c r="CI551" s="24"/>
      <c r="CK551" s="24"/>
      <c r="CL551" s="24"/>
      <c r="CM551" s="24"/>
      <c r="CN551" s="24"/>
      <c r="CO551" s="24"/>
      <c r="CP551" s="24"/>
      <c r="CQ551" s="24"/>
      <c r="CR551" s="24"/>
      <c r="CS551" s="24"/>
      <c r="CT551" s="24"/>
      <c r="CU551" s="24"/>
      <c r="CV551" s="24"/>
      <c r="CW551" s="24"/>
      <c r="CX551" s="24"/>
      <c r="CY551" s="24"/>
      <c r="CZ551" s="24"/>
    </row>
    <row r="552" spans="1:104" s="129" customFormat="1" ht="12.95" customHeight="1" x14ac:dyDescent="0.2">
      <c r="A552" s="52" t="s">
        <v>691</v>
      </c>
      <c r="B552" s="64" t="s">
        <v>646</v>
      </c>
      <c r="C552" s="63">
        <v>54916.684399999998</v>
      </c>
      <c r="D552" s="63">
        <v>1E-4</v>
      </c>
      <c r="E552" s="129">
        <f>(C552-C$7)/C$8</f>
        <v>62753.42485376828</v>
      </c>
      <c r="F552" s="129">
        <f>ROUND(2*E552,0)/2</f>
        <v>62753.5</v>
      </c>
      <c r="G552" s="130">
        <f>C552-(C$7+F552*C$8)</f>
        <v>-1.7835649996413849E-2</v>
      </c>
      <c r="J552" s="130"/>
      <c r="K552" s="129">
        <f>G552</f>
        <v>-1.7835649996413849E-2</v>
      </c>
      <c r="O552" s="199">
        <f ca="1">+C$11+C$12*F552</f>
        <v>-1.5556499522400985E-2</v>
      </c>
      <c r="P552" s="199">
        <f>+D$11+D$12*F552+D$13*F552^2</f>
        <v>-1.5704105045093016E-2</v>
      </c>
      <c r="Q552" s="201">
        <f>+C552-15018.5</f>
        <v>39898.184399999998</v>
      </c>
      <c r="S552" s="131">
        <v>1</v>
      </c>
      <c r="T552" s="129" t="s">
        <v>567</v>
      </c>
      <c r="U552" s="202">
        <f>+$C552-15018.5</f>
        <v>39898.184399999998</v>
      </c>
      <c r="Z552" s="24">
        <f>$F552</f>
        <v>62753.5</v>
      </c>
      <c r="AA552" s="136">
        <f>AB$3+AB$4*Z552+AB$5*Z552^2+AH552</f>
        <v>-1.088048041311325E-2</v>
      </c>
      <c r="AB552" s="136">
        <f>+$G552-AH552</f>
        <v>-2.2659274628393615E-2</v>
      </c>
      <c r="AC552" s="136">
        <f>IF(S552&gt;0,G552-AA552,-9999)</f>
        <v>-6.9551695833005994E-3</v>
      </c>
      <c r="AD552" s="136"/>
      <c r="AE552" s="136">
        <f>+(G552-AA552)^2*$S552</f>
        <v>4.8374383932469836E-5</v>
      </c>
      <c r="AF552" s="24"/>
      <c r="AG552" s="203"/>
      <c r="AH552" s="24">
        <f>$AB$6*($AB$11/AI552*AJ552+$AB$12)</f>
        <v>4.8236246319797648E-3</v>
      </c>
      <c r="AI552" s="24">
        <f>1+$AB$7*COS(AL552)</f>
        <v>1.0425787661210622</v>
      </c>
      <c r="AJ552" s="24">
        <f>SIN(AL552+RADIANS($AB$9))</f>
        <v>0.74377425396116081</v>
      </c>
      <c r="AK552" s="24">
        <f>$AB$7*SIN(AL552)</f>
        <v>0.29696304260902212</v>
      </c>
      <c r="AL552" s="24">
        <f>2*ATAN(AM552)</f>
        <v>1.4283862330877704</v>
      </c>
      <c r="AM552" s="24">
        <f>SQRT((1+$AB$7)/(1-$AB$7))*TAN(AN552/2)</f>
        <v>0.8668460277660055</v>
      </c>
      <c r="AN552" s="136">
        <f>$AU552+$AB$7*SIN(AO552)</f>
        <v>7.4162557061372025</v>
      </c>
      <c r="AO552" s="136">
        <f>$AU552+$AB$7*SIN(AP552)</f>
        <v>7.416254356744127</v>
      </c>
      <c r="AP552" s="136">
        <f>$AU552+$AB$7*SIN(AQ552)</f>
        <v>7.4162437454780568</v>
      </c>
      <c r="AQ552" s="136">
        <f>$AU552+$AB$7*SIN(AR552)</f>
        <v>7.41616030970415</v>
      </c>
      <c r="AR552" s="136">
        <f>$AU552+$AB$7*SIN(AS552)</f>
        <v>7.4155047764265563</v>
      </c>
      <c r="AS552" s="136">
        <f>$AU552+$AB$7*SIN(AT552)</f>
        <v>7.4103859382423112</v>
      </c>
      <c r="AT552" s="136">
        <f>$AU552+$AB$7*SIN(AU552)</f>
        <v>7.3721583084677551</v>
      </c>
      <c r="AU552" s="136">
        <f>RADIANS($AB$9)+$AB$18*(F552-AB$15)</f>
        <v>7.1445404957175267</v>
      </c>
      <c r="AV552" s="136"/>
      <c r="AW552" s="24">
        <f t="shared" si="281"/>
        <v>62753.5</v>
      </c>
      <c r="AX552" s="136">
        <f t="shared" si="282"/>
        <v>-1.088049755609613E-2</v>
      </c>
      <c r="AY552" s="136">
        <f t="shared" si="283"/>
        <v>-6.955152440317719E-3</v>
      </c>
      <c r="AZ552" s="136">
        <f t="shared" si="292"/>
        <v>-6.955152440317719E-3</v>
      </c>
      <c r="BA552" s="136"/>
      <c r="BB552" s="136">
        <f t="shared" si="284"/>
        <v>1.1838522706821387E-4</v>
      </c>
      <c r="BC552" s="24"/>
      <c r="BD552" s="203"/>
      <c r="BE552" s="24">
        <f t="shared" si="285"/>
        <v>4.8236074889968852E-3</v>
      </c>
      <c r="BF552" s="24">
        <f t="shared" si="286"/>
        <v>1.0425794286934376</v>
      </c>
      <c r="BG552" s="24">
        <f t="shared" si="287"/>
        <v>0.74377276258209435</v>
      </c>
      <c r="BH552" s="24">
        <f t="shared" si="288"/>
        <v>0.29696294760818304</v>
      </c>
      <c r="BI552" s="24">
        <f t="shared" si="289"/>
        <v>1.4283840019263589</v>
      </c>
      <c r="BJ552" s="24">
        <f t="shared" si="290"/>
        <v>0.86684407391526408</v>
      </c>
      <c r="BK552" s="136">
        <f t="shared" si="294"/>
        <v>7.4162536646687514</v>
      </c>
      <c r="BL552" s="136">
        <f t="shared" si="294"/>
        <v>7.416238303275831</v>
      </c>
      <c r="BM552" s="136">
        <f t="shared" si="294"/>
        <v>7.4161175237503487</v>
      </c>
      <c r="BN552" s="136">
        <f t="shared" si="294"/>
        <v>7.4151689734860025</v>
      </c>
      <c r="BO552" s="136">
        <f t="shared" si="294"/>
        <v>7.4077850165428698</v>
      </c>
      <c r="BP552" s="136">
        <f t="shared" si="294"/>
        <v>7.3537713689824047</v>
      </c>
      <c r="BQ552" s="136">
        <f t="shared" si="294"/>
        <v>7.0549991141947599</v>
      </c>
      <c r="BR552" s="136">
        <f t="shared" si="291"/>
        <v>9.7278684750662894</v>
      </c>
      <c r="BS552" s="136"/>
      <c r="BT552" s="24"/>
      <c r="BU552" s="24"/>
      <c r="BV552" s="24"/>
      <c r="BW552" s="24"/>
      <c r="BX552" s="24"/>
      <c r="BY552" s="24"/>
      <c r="BZ552" s="24"/>
      <c r="CA552" s="24"/>
      <c r="CB552" s="24"/>
      <c r="CC552" s="24"/>
      <c r="CD552" s="24"/>
      <c r="CE552" s="24"/>
      <c r="CF552" s="24"/>
      <c r="CG552" s="24"/>
      <c r="CH552" s="24"/>
      <c r="CI552" s="24"/>
      <c r="CK552" s="24"/>
      <c r="CL552" s="24"/>
      <c r="CM552" s="24"/>
      <c r="CN552" s="24"/>
      <c r="CO552" s="24"/>
      <c r="CP552" s="24"/>
      <c r="CQ552" s="24"/>
      <c r="CR552" s="24"/>
      <c r="CS552" s="24"/>
      <c r="CT552" s="24"/>
      <c r="CU552" s="24"/>
      <c r="CV552" s="24"/>
      <c r="CW552" s="24"/>
      <c r="CX552" s="24"/>
      <c r="CY552" s="24"/>
      <c r="CZ552" s="24"/>
    </row>
    <row r="553" spans="1:104" s="129" customFormat="1" ht="12.95" customHeight="1" x14ac:dyDescent="0.2">
      <c r="A553" s="63" t="s">
        <v>671</v>
      </c>
      <c r="B553" s="64" t="s">
        <v>644</v>
      </c>
      <c r="C553" s="63">
        <v>54930.332499999997</v>
      </c>
      <c r="D553" s="63">
        <v>1E-4</v>
      </c>
      <c r="E553" s="129">
        <f>(C553-C$7)/C$8</f>
        <v>62810.927848342857</v>
      </c>
      <c r="F553" s="129">
        <f>ROUND(2*E553,0)/2</f>
        <v>62811</v>
      </c>
      <c r="G553" s="130">
        <f>C553-(C$7+F553*C$8)</f>
        <v>-1.7124899997725151E-2</v>
      </c>
      <c r="K553" s="129">
        <f>G553</f>
        <v>-1.7124899997725151E-2</v>
      </c>
      <c r="O553" s="129">
        <f ca="1">+C$11+C$12*F553</f>
        <v>-1.5446023536558662E-2</v>
      </c>
      <c r="P553" s="199">
        <f>+D$11+D$12*F553+D$13*F553^2</f>
        <v>-1.5683590540093016E-2</v>
      </c>
      <c r="Q553" s="201">
        <f>+C553-15018.5</f>
        <v>39911.832499999997</v>
      </c>
      <c r="S553" s="131">
        <v>1</v>
      </c>
      <c r="T553" s="129" t="s">
        <v>567</v>
      </c>
      <c r="U553" s="202">
        <f>+$C553-15018.5</f>
        <v>39911.832499999997</v>
      </c>
      <c r="Z553" s="24">
        <f>$F553</f>
        <v>62811</v>
      </c>
      <c r="AA553" s="136">
        <f>AB$3+AB$4*Z553+AB$5*Z553^2+AH553</f>
        <v>-1.0789864180746102E-2</v>
      </c>
      <c r="AB553" s="136">
        <f>+$G553-AH553</f>
        <v>-2.2018626357072066E-2</v>
      </c>
      <c r="AC553" s="136">
        <f>IF(S553&gt;0,G553-AA553,-9999)</f>
        <v>-6.3350358169790497E-3</v>
      </c>
      <c r="AD553" s="136"/>
      <c r="AE553" s="136">
        <f>+(G553-AA553)^2*$S553</f>
        <v>4.0132678802407412E-5</v>
      </c>
      <c r="AF553" s="24"/>
      <c r="AG553" s="203"/>
      <c r="AH553" s="24">
        <f>$AB$6*($AB$11/AI553*AJ553+$AB$12)</f>
        <v>4.8937263593469135E-3</v>
      </c>
      <c r="AI553" s="24">
        <f>1+$AB$7*COS(AL553)</f>
        <v>1.0398645874849282</v>
      </c>
      <c r="AJ553" s="24">
        <f>SIN(AL553+RADIANS($AB$9))</f>
        <v>0.74984854550151847</v>
      </c>
      <c r="AK553" s="24">
        <f>$AB$7*SIN(AL553)</f>
        <v>0.29733956121689648</v>
      </c>
      <c r="AL553" s="24">
        <f>2*ATAN(AM553)</f>
        <v>1.4375201650227787</v>
      </c>
      <c r="AM553" s="24">
        <f>SQRT((1+$AB$7)/(1-$AB$7))*TAN(AN553/2)</f>
        <v>0.87487656015377757</v>
      </c>
      <c r="AN553" s="136">
        <f>$AU553+$AB$7*SIN(AO553)</f>
        <v>7.4246239705189474</v>
      </c>
      <c r="AO553" s="136">
        <f>$AU553+$AB$7*SIN(AP553)</f>
        <v>7.4246227441557338</v>
      </c>
      <c r="AP553" s="136">
        <f>$AU553+$AB$7*SIN(AQ553)</f>
        <v>7.4246129244303454</v>
      </c>
      <c r="AQ553" s="136">
        <f>$AU553+$AB$7*SIN(AR553)</f>
        <v>7.4245343035996978</v>
      </c>
      <c r="AR553" s="136">
        <f>$AU553+$AB$7*SIN(AS553)</f>
        <v>7.4239053182696857</v>
      </c>
      <c r="AS553" s="136">
        <f>$AU553+$AB$7*SIN(AT553)</f>
        <v>7.4189039802363776</v>
      </c>
      <c r="AT553" s="136">
        <f>$AU553+$AB$7*SIN(AU553)</f>
        <v>7.3808950868994616</v>
      </c>
      <c r="AU553" s="136">
        <f>RADIANS($AB$9)+$AB$18*(F553-AB$15)</f>
        <v>7.151854123628036</v>
      </c>
      <c r="AV553" s="136"/>
      <c r="AW553" s="24">
        <f t="shared" si="281"/>
        <v>62811</v>
      </c>
      <c r="AX553" s="136">
        <f t="shared" si="282"/>
        <v>-1.0789879959546063E-2</v>
      </c>
      <c r="AY553" s="136">
        <f t="shared" si="283"/>
        <v>-6.3350200381790886E-3</v>
      </c>
      <c r="AZ553" s="136">
        <f t="shared" si="292"/>
        <v>-6.3350200381790886E-3</v>
      </c>
      <c r="BA553" s="136"/>
      <c r="BB553" s="136">
        <f t="shared" si="284"/>
        <v>1.1642150954141374E-4</v>
      </c>
      <c r="BC553" s="24"/>
      <c r="BD553" s="203"/>
      <c r="BE553" s="24">
        <f t="shared" si="285"/>
        <v>4.8937105805469524E-3</v>
      </c>
      <c r="BF553" s="24">
        <f t="shared" si="286"/>
        <v>1.0398651994787296</v>
      </c>
      <c r="BG553" s="24">
        <f t="shared" si="287"/>
        <v>0.74984718375384951</v>
      </c>
      <c r="BH553" s="24">
        <f t="shared" si="288"/>
        <v>0.29733947916568543</v>
      </c>
      <c r="BI553" s="24">
        <f t="shared" si="289"/>
        <v>1.4375181067904885</v>
      </c>
      <c r="BJ553" s="24">
        <f t="shared" si="290"/>
        <v>0.87487474334451332</v>
      </c>
      <c r="BK553" s="136">
        <f t="shared" si="294"/>
        <v>7.4246220823616689</v>
      </c>
      <c r="BL553" s="136">
        <f t="shared" si="294"/>
        <v>7.424607625405871</v>
      </c>
      <c r="BM553" s="136">
        <f t="shared" si="294"/>
        <v>7.4244918829989235</v>
      </c>
      <c r="BN553" s="136">
        <f t="shared" si="294"/>
        <v>7.4235663013493021</v>
      </c>
      <c r="BO553" s="136">
        <f t="shared" si="294"/>
        <v>7.4162305087525784</v>
      </c>
      <c r="BP553" s="136">
        <f t="shared" si="294"/>
        <v>7.3616954515102284</v>
      </c>
      <c r="BQ553" s="136">
        <f t="shared" si="294"/>
        <v>7.0578424543323912</v>
      </c>
      <c r="BR553" s="136">
        <f t="shared" si="291"/>
        <v>9.7435200209203288</v>
      </c>
      <c r="BS553" s="136"/>
      <c r="BT553" s="24"/>
      <c r="BU553" s="24"/>
      <c r="BV553" s="24"/>
      <c r="BW553" s="24"/>
      <c r="BX553" s="24"/>
      <c r="BY553" s="24"/>
      <c r="BZ553" s="24"/>
      <c r="CA553" s="24"/>
      <c r="CB553" s="24"/>
      <c r="CC553" s="24"/>
      <c r="CD553" s="24"/>
      <c r="CE553" s="24"/>
      <c r="CF553" s="24"/>
      <c r="CG553" s="24"/>
      <c r="CH553" s="24"/>
      <c r="CI553" s="24"/>
      <c r="CK553" s="24"/>
      <c r="CL553" s="24"/>
      <c r="CM553" s="24"/>
      <c r="CN553" s="24"/>
      <c r="CO553" s="24"/>
      <c r="CP553" s="24"/>
      <c r="CQ553" s="24"/>
      <c r="CR553" s="24"/>
      <c r="CS553" s="24"/>
      <c r="CT553" s="24"/>
      <c r="CU553" s="24"/>
      <c r="CV553" s="24"/>
      <c r="CW553" s="24"/>
      <c r="CX553" s="24"/>
      <c r="CY553" s="24"/>
      <c r="CZ553" s="24"/>
    </row>
    <row r="554" spans="1:104" s="129" customFormat="1" ht="12.95" customHeight="1" x14ac:dyDescent="0.2">
      <c r="A554" s="63" t="s">
        <v>671</v>
      </c>
      <c r="B554" s="64" t="s">
        <v>646</v>
      </c>
      <c r="C554" s="63">
        <v>54930.450299999997</v>
      </c>
      <c r="D554" s="63">
        <v>2.0000000000000001E-4</v>
      </c>
      <c r="E554" s="129">
        <f>(C554-C$7)/C$8</f>
        <v>62811.424170377497</v>
      </c>
      <c r="F554" s="129">
        <f>ROUND(2*E554,0)/2</f>
        <v>62811.5</v>
      </c>
      <c r="G554" s="130">
        <f>C554-(C$7+F554*C$8)</f>
        <v>-1.7997850001847837E-2</v>
      </c>
      <c r="K554" s="129">
        <f>G554</f>
        <v>-1.7997850001847837E-2</v>
      </c>
      <c r="O554" s="199">
        <f ca="1">+C$11+C$12*F554</f>
        <v>-1.5445062875812196E-2</v>
      </c>
      <c r="P554" s="199">
        <f>+D$11+D$12*F554+D$13*F554^2</f>
        <v>-1.5683411805093021E-2</v>
      </c>
      <c r="Q554" s="201">
        <f>+C554-15018.5</f>
        <v>39911.950299999997</v>
      </c>
      <c r="S554" s="131">
        <v>1</v>
      </c>
      <c r="T554" s="129" t="s">
        <v>567</v>
      </c>
      <c r="U554" s="202">
        <f>+$C554-15018.5</f>
        <v>39911.950299999997</v>
      </c>
      <c r="Z554" s="24">
        <f>$F554</f>
        <v>62811.5</v>
      </c>
      <c r="AA554" s="136">
        <f>AB$3+AB$4*Z554+AB$5*Z554^2+AH554</f>
        <v>-1.0789078160312233E-2</v>
      </c>
      <c r="AB554" s="136">
        <f>+$G554-AH554</f>
        <v>-2.2892183646628626E-2</v>
      </c>
      <c r="AC554" s="136">
        <f>IF(S554&gt;0,G554-AA554,-9999)</f>
        <v>-7.2087718415356043E-3</v>
      </c>
      <c r="AD554" s="136"/>
      <c r="AE554" s="136">
        <f>+(G554-AA554)^2*$S554</f>
        <v>5.1966391463316627E-5</v>
      </c>
      <c r="AF554" s="24"/>
      <c r="AG554" s="203"/>
      <c r="AH554" s="24">
        <f>$AB$6*($AB$11/AI554*AJ554+$AB$12)</f>
        <v>4.8943336447807876E-3</v>
      </c>
      <c r="AI554" s="24">
        <f>1+$AB$7*COS(AL554)</f>
        <v>1.0398410330484507</v>
      </c>
      <c r="AJ554" s="24">
        <f>SIN(AL554+RADIANS($AB$9))</f>
        <v>0.74990095378871424</v>
      </c>
      <c r="AK554" s="24">
        <f>$AB$7*SIN(AL554)</f>
        <v>0.29734271823206343</v>
      </c>
      <c r="AL554" s="24">
        <f>2*ATAN(AM554)</f>
        <v>1.4375993818996862</v>
      </c>
      <c r="AM554" s="24">
        <f>SQRT((1+$AB$7)/(1-$AB$7))*TAN(AN554/2)</f>
        <v>0.8749464876705213</v>
      </c>
      <c r="AN554" s="136">
        <f>$AU554+$AB$7*SIN(AO554)</f>
        <v>7.4246966424236165</v>
      </c>
      <c r="AO554" s="136">
        <f>$AU554+$AB$7*SIN(AP554)</f>
        <v>7.4246954170904811</v>
      </c>
      <c r="AP554" s="136">
        <f>$AU554+$AB$7*SIN(AQ554)</f>
        <v>7.4246856040554494</v>
      </c>
      <c r="AQ554" s="136">
        <f>$AU554+$AB$7*SIN(AR554)</f>
        <v>7.4246070243145175</v>
      </c>
      <c r="AR554" s="136">
        <f>$AU554+$AB$7*SIN(AS554)</f>
        <v>7.4239782677926387</v>
      </c>
      <c r="AS554" s="136">
        <f>$AU554+$AB$7*SIN(AT554)</f>
        <v>7.4189779535733615</v>
      </c>
      <c r="AT554" s="136">
        <f>$AU554+$AB$7*SIN(AU554)</f>
        <v>7.3809710052666002</v>
      </c>
      <c r="AU554" s="136">
        <f>RADIANS($AB$9)+$AB$18*(F554-AB$15)</f>
        <v>7.1519177203924746</v>
      </c>
      <c r="AV554" s="136"/>
      <c r="AW554" s="24">
        <f t="shared" si="281"/>
        <v>62811.5</v>
      </c>
      <c r="AX554" s="136">
        <f t="shared" si="282"/>
        <v>-1.078909392757596E-2</v>
      </c>
      <c r="AY554" s="136">
        <f t="shared" si="283"/>
        <v>-7.208756074271877E-3</v>
      </c>
      <c r="AZ554" s="136">
        <f t="shared" si="292"/>
        <v>-7.208756074271877E-3</v>
      </c>
      <c r="BA554" s="136"/>
      <c r="BB554" s="136">
        <f t="shared" si="284"/>
        <v>1.1640454777805645E-4</v>
      </c>
      <c r="BC554" s="24"/>
      <c r="BD554" s="203"/>
      <c r="BE554" s="24">
        <f t="shared" si="285"/>
        <v>4.8943178775170603E-3</v>
      </c>
      <c r="BF554" s="24">
        <f t="shared" si="286"/>
        <v>1.0398416446134786</v>
      </c>
      <c r="BG554" s="24">
        <f t="shared" si="287"/>
        <v>0.74989959313173715</v>
      </c>
      <c r="BH554" s="24">
        <f t="shared" si="288"/>
        <v>0.297342636287656</v>
      </c>
      <c r="BI554" s="24">
        <f t="shared" si="289"/>
        <v>1.4375973251312684</v>
      </c>
      <c r="BJ554" s="24">
        <f t="shared" si="290"/>
        <v>0.87494467202758774</v>
      </c>
      <c r="BK554" s="136">
        <f t="shared" si="294"/>
        <v>7.4246947555665077</v>
      </c>
      <c r="BL554" s="136">
        <f t="shared" si="294"/>
        <v>7.4246803063526521</v>
      </c>
      <c r="BM554" s="136">
        <f t="shared" si="294"/>
        <v>7.4245646075587475</v>
      </c>
      <c r="BN554" s="136">
        <f t="shared" si="294"/>
        <v>7.4236392277147214</v>
      </c>
      <c r="BO554" s="136">
        <f t="shared" si="294"/>
        <v>7.416303877082278</v>
      </c>
      <c r="BP554" s="136">
        <f t="shared" si="294"/>
        <v>7.3617643704569478</v>
      </c>
      <c r="BQ554" s="136">
        <f t="shared" si="294"/>
        <v>7.05786727844594</v>
      </c>
      <c r="BR554" s="136">
        <f t="shared" si="291"/>
        <v>9.7436561213190611</v>
      </c>
      <c r="BS554" s="136"/>
      <c r="BT554" s="24"/>
      <c r="BU554" s="24"/>
      <c r="BV554" s="24"/>
      <c r="BW554" s="24"/>
      <c r="BX554" s="24"/>
      <c r="BY554" s="24"/>
      <c r="BZ554" s="24"/>
      <c r="CA554" s="24"/>
      <c r="CB554" s="24"/>
      <c r="CC554" s="24"/>
      <c r="CD554" s="24"/>
      <c r="CE554" s="24"/>
      <c r="CF554" s="24"/>
      <c r="CG554" s="24"/>
      <c r="CH554" s="24"/>
      <c r="CI554" s="24"/>
      <c r="CK554" s="24"/>
      <c r="CL554" s="24"/>
      <c r="CM554" s="24"/>
      <c r="CN554" s="24"/>
      <c r="CO554" s="24"/>
      <c r="CP554" s="24"/>
      <c r="CQ554" s="24"/>
      <c r="CR554" s="24"/>
      <c r="CS554" s="24"/>
      <c r="CT554" s="24"/>
      <c r="CU554" s="24"/>
      <c r="CV554" s="24"/>
      <c r="CW554" s="24"/>
      <c r="CX554" s="24"/>
      <c r="CY554" s="24"/>
      <c r="CZ554" s="24"/>
    </row>
    <row r="555" spans="1:104" s="129" customFormat="1" ht="12.95" customHeight="1" x14ac:dyDescent="0.2">
      <c r="A555" s="63" t="s">
        <v>685</v>
      </c>
      <c r="B555" s="64" t="s">
        <v>644</v>
      </c>
      <c r="C555" s="63">
        <v>54933.417999999998</v>
      </c>
      <c r="D555" s="63">
        <v>1.1999999999999999E-3</v>
      </c>
      <c r="E555" s="129">
        <f>(C555-C$7)/C$8</f>
        <v>62823.927862246623</v>
      </c>
      <c r="F555" s="129">
        <f>ROUND(2*E555,0)/2</f>
        <v>62824</v>
      </c>
      <c r="G555" s="130">
        <f>C555-(C$7+F555*C$8)</f>
        <v>-1.7121600001701154E-2</v>
      </c>
      <c r="K555" s="129">
        <f>G555</f>
        <v>-1.7121600001701154E-2</v>
      </c>
      <c r="O555" s="129">
        <f ca="1">+C$11+C$12*F555</f>
        <v>-1.542104635715083E-2</v>
      </c>
      <c r="P555" s="199">
        <f>+D$11+D$12*F555+D$13*F555^2</f>
        <v>-1.567894148009303E-2</v>
      </c>
      <c r="Q555" s="201">
        <f>+C555-15018.5</f>
        <v>39914.917999999998</v>
      </c>
      <c r="S555" s="131">
        <v>0.8</v>
      </c>
      <c r="T555" s="129" t="s">
        <v>567</v>
      </c>
      <c r="U555" s="202">
        <f>+$C555-15018.5</f>
        <v>39914.917999999998</v>
      </c>
      <c r="Z555" s="24">
        <f>$F555</f>
        <v>62824</v>
      </c>
      <c r="AA555" s="136">
        <f>AB$3+AB$4*Z555+AB$5*Z555^2+AH555</f>
        <v>-1.076943857331966E-2</v>
      </c>
      <c r="AB555" s="136">
        <f>+$G555-AH555</f>
        <v>-2.2031102908474522E-2</v>
      </c>
      <c r="AC555" s="136">
        <f>IF(S555&gt;0,G555-AA555,-9999)</f>
        <v>-6.3521614283814937E-3</v>
      </c>
      <c r="AD555" s="136"/>
      <c r="AE555" s="136">
        <f>+(G555-AA555)^2*$S555</f>
        <v>3.2279963849774096E-5</v>
      </c>
      <c r="AF555" s="24"/>
      <c r="AG555" s="203"/>
      <c r="AH555" s="24">
        <f>$AB$6*($AB$11/AI555*AJ555+$AB$12)</f>
        <v>4.9095029067733695E-3</v>
      </c>
      <c r="AI555" s="24">
        <f>1+$AB$7*COS(AL555)</f>
        <v>1.0392524380112063</v>
      </c>
      <c r="AJ555" s="24">
        <f>SIN(AL555+RADIANS($AB$9))</f>
        <v>0.75120886117938546</v>
      </c>
      <c r="AK555" s="24">
        <f>$AB$7*SIN(AL555)</f>
        <v>0.29742099137447647</v>
      </c>
      <c r="AL555" s="24">
        <f>2*ATAN(AM555)</f>
        <v>1.4395786379826914</v>
      </c>
      <c r="AM555" s="24">
        <f>SQRT((1+$AB$7)/(1-$AB$7))*TAN(AN555/2)</f>
        <v>0.87669522175888359</v>
      </c>
      <c r="AN555" s="136">
        <f>$AU555+$AB$7*SIN(AO555)</f>
        <v>7.4265129051559047</v>
      </c>
      <c r="AO555" s="136">
        <f>$AU555+$AB$7*SIN(AP555)</f>
        <v>7.4265117053565239</v>
      </c>
      <c r="AP555" s="136">
        <f>$AU555+$AB$7*SIN(AQ555)</f>
        <v>7.4265020585137691</v>
      </c>
      <c r="AQ555" s="136">
        <f>$AU555+$AB$7*SIN(AR555)</f>
        <v>7.4264245016564754</v>
      </c>
      <c r="AR555" s="136">
        <f>$AU555+$AB$7*SIN(AS555)</f>
        <v>7.4258014537203207</v>
      </c>
      <c r="AS555" s="136">
        <f>$AU555+$AB$7*SIN(AT555)</f>
        <v>7.4208267455790651</v>
      </c>
      <c r="AT555" s="136">
        <f>$AU555+$AB$7*SIN(AU555)</f>
        <v>7.3828686632300142</v>
      </c>
      <c r="AU555" s="136">
        <f>RADIANS($AB$9)+$AB$18*(F555-AB$15)</f>
        <v>7.1535076395034549</v>
      </c>
      <c r="AV555" s="136"/>
      <c r="AW555" s="24">
        <f t="shared" si="281"/>
        <v>62824</v>
      </c>
      <c r="AX555" s="136">
        <f t="shared" si="282"/>
        <v>-1.0769454053999237E-2</v>
      </c>
      <c r="AY555" s="136">
        <f t="shared" si="283"/>
        <v>-6.352145947701917E-3</v>
      </c>
      <c r="AZ555" s="136">
        <f t="shared" si="292"/>
        <v>-6.352145947701917E-3</v>
      </c>
      <c r="BA555" s="136"/>
      <c r="BB555" s="136">
        <f t="shared" si="284"/>
        <v>9.2784912496960477E-5</v>
      </c>
      <c r="BC555" s="24"/>
      <c r="BD555" s="203"/>
      <c r="BE555" s="24">
        <f t="shared" si="285"/>
        <v>4.9094874260937936E-3</v>
      </c>
      <c r="BF555" s="24">
        <f t="shared" si="286"/>
        <v>1.0392530389188186</v>
      </c>
      <c r="BG555" s="24">
        <f t="shared" si="287"/>
        <v>0.75120752758710407</v>
      </c>
      <c r="BH555" s="24">
        <f t="shared" si="288"/>
        <v>0.29742091206846522</v>
      </c>
      <c r="BI555" s="24">
        <f t="shared" si="289"/>
        <v>1.4395766175883351</v>
      </c>
      <c r="BJ555" s="24">
        <f t="shared" si="290"/>
        <v>0.87669343513128062</v>
      </c>
      <c r="BK555" s="136">
        <f t="shared" si="294"/>
        <v>7.4265110506182088</v>
      </c>
      <c r="BL555" s="136">
        <f t="shared" si="294"/>
        <v>7.4264967942551632</v>
      </c>
      <c r="BM555" s="136">
        <f t="shared" si="294"/>
        <v>7.4263821846349982</v>
      </c>
      <c r="BN555" s="136">
        <f t="shared" si="294"/>
        <v>7.4254618610775758</v>
      </c>
      <c r="BO555" s="136">
        <f t="shared" si="294"/>
        <v>7.4181376883333714</v>
      </c>
      <c r="BP555" s="136">
        <f t="shared" si="294"/>
        <v>7.3634874238026038</v>
      </c>
      <c r="BQ555" s="136">
        <f t="shared" si="294"/>
        <v>7.0584884493424722</v>
      </c>
      <c r="BR555" s="136">
        <f t="shared" si="291"/>
        <v>9.7470586312873309</v>
      </c>
      <c r="BS555" s="136"/>
      <c r="BT555" s="24"/>
      <c r="BU555" s="24"/>
      <c r="BV555" s="24"/>
      <c r="BW555" s="24"/>
      <c r="BX555" s="24"/>
      <c r="BY555" s="24"/>
      <c r="BZ555" s="24"/>
      <c r="CA555" s="24"/>
      <c r="CB555" s="24"/>
      <c r="CC555" s="24"/>
      <c r="CD555" s="24"/>
      <c r="CE555" s="24"/>
      <c r="CF555" s="24"/>
      <c r="CG555" s="24"/>
      <c r="CH555" s="24"/>
      <c r="CI555" s="24"/>
      <c r="CK555" s="24"/>
      <c r="CL555" s="24"/>
      <c r="CM555" s="24"/>
      <c r="CN555" s="24"/>
      <c r="CO555" s="24"/>
      <c r="CP555" s="24"/>
      <c r="CQ555" s="24"/>
      <c r="CR555" s="24"/>
      <c r="CS555" s="24"/>
      <c r="CT555" s="24"/>
      <c r="CU555" s="24"/>
      <c r="CV555" s="24"/>
      <c r="CW555" s="24"/>
      <c r="CX555" s="24"/>
      <c r="CY555" s="24"/>
      <c r="CZ555" s="24"/>
    </row>
    <row r="556" spans="1:104" s="129" customFormat="1" ht="12.95" customHeight="1" x14ac:dyDescent="0.2">
      <c r="A556" s="63" t="s">
        <v>685</v>
      </c>
      <c r="B556" s="64" t="s">
        <v>646</v>
      </c>
      <c r="C556" s="63">
        <v>54933.537199999999</v>
      </c>
      <c r="D556" s="63">
        <v>8.9999999999999998E-4</v>
      </c>
      <c r="E556" s="129">
        <f>(C556-C$7)/C$8</f>
        <v>62824.430082845342</v>
      </c>
      <c r="F556" s="129">
        <f>ROUND(2*E556,0)/2</f>
        <v>62824.5</v>
      </c>
      <c r="G556" s="130">
        <f>C556-(C$7+F556*C$8)</f>
        <v>-1.6594549997535069E-2</v>
      </c>
      <c r="K556" s="129">
        <f>G556</f>
        <v>-1.6594549997535069E-2</v>
      </c>
      <c r="O556" s="199">
        <f ca="1">+C$11+C$12*F556</f>
        <v>-1.5420085696404365E-2</v>
      </c>
      <c r="P556" s="199">
        <f>+D$11+D$12*F556+D$13*F556^2</f>
        <v>-1.5678762589093037E-2</v>
      </c>
      <c r="Q556" s="201">
        <f>+C556-15018.5</f>
        <v>39915.037199999999</v>
      </c>
      <c r="S556" s="131">
        <v>1</v>
      </c>
      <c r="T556" s="129" t="s">
        <v>567</v>
      </c>
      <c r="U556" s="202">
        <f>+$C556-15018.5</f>
        <v>39915.037199999999</v>
      </c>
      <c r="Z556" s="24">
        <f>$F556</f>
        <v>62824.5</v>
      </c>
      <c r="AA556" s="136">
        <f>AB$3+AB$4*Z556+AB$5*Z556^2+AH556</f>
        <v>-1.0768653426907152E-2</v>
      </c>
      <c r="AB556" s="136">
        <f>+$G556-AH556</f>
        <v>-2.1504659159720954E-2</v>
      </c>
      <c r="AC556" s="136">
        <f>IF(S556&gt;0,G556-AA556,-9999)</f>
        <v>-5.825896570627917E-3</v>
      </c>
      <c r="AD556" s="136"/>
      <c r="AE556" s="136">
        <f>+(G556-AA556)^2*$S556</f>
        <v>3.3941070851654126E-5</v>
      </c>
      <c r="AF556" s="24"/>
      <c r="AG556" s="203"/>
      <c r="AH556" s="24">
        <f>$AB$6*($AB$11/AI556*AJ556+$AB$12)</f>
        <v>4.9101091621858864E-3</v>
      </c>
      <c r="AI556" s="24">
        <f>1+$AB$7*COS(AL556)</f>
        <v>1.0392289048587431</v>
      </c>
      <c r="AJ556" s="24">
        <f>SIN(AL556+RADIANS($AB$9))</f>
        <v>0.75126108553580395</v>
      </c>
      <c r="AK556" s="24">
        <f>$AB$7*SIN(AL556)</f>
        <v>0.29742409623899618</v>
      </c>
      <c r="AL556" s="24">
        <f>2*ATAN(AM556)</f>
        <v>1.439657761616528</v>
      </c>
      <c r="AM556" s="24">
        <f>SQRT((1+$AB$7)/(1-$AB$7))*TAN(AN556/2)</f>
        <v>0.87676519299805922</v>
      </c>
      <c r="AN556" s="136">
        <f>$AU556+$AB$7*SIN(AO556)</f>
        <v>7.4265855342765228</v>
      </c>
      <c r="AO556" s="136">
        <f>$AU556+$AB$7*SIN(AP556)</f>
        <v>7.4265843354897987</v>
      </c>
      <c r="AP556" s="136">
        <f>$AU556+$AB$7*SIN(AQ556)</f>
        <v>7.4265746952521665</v>
      </c>
      <c r="AQ556" s="136">
        <f>$AU556+$AB$7*SIN(AR556)</f>
        <v>7.4264971791359153</v>
      </c>
      <c r="AR556" s="136">
        <f>$AU556+$AB$7*SIN(AS556)</f>
        <v>7.425874359077234</v>
      </c>
      <c r="AS556" s="136">
        <f>$AU556+$AB$7*SIN(AT556)</f>
        <v>7.420900675601362</v>
      </c>
      <c r="AT556" s="136">
        <f>$AU556+$AB$7*SIN(AU556)</f>
        <v>7.3829445574941239</v>
      </c>
      <c r="AU556" s="136">
        <f>RADIANS($AB$9)+$AB$18*(F556-AB$15)</f>
        <v>7.1535712362678945</v>
      </c>
      <c r="AV556" s="136"/>
      <c r="AW556" s="24">
        <f t="shared" si="281"/>
        <v>62824.5</v>
      </c>
      <c r="AX556" s="136">
        <f t="shared" si="282"/>
        <v>-1.0768668896196178E-2</v>
      </c>
      <c r="AY556" s="136">
        <f t="shared" si="283"/>
        <v>-5.8258811013388902E-3</v>
      </c>
      <c r="AZ556" s="136">
        <f t="shared" si="292"/>
        <v>-5.8258811013388902E-3</v>
      </c>
      <c r="BA556" s="136"/>
      <c r="BB556" s="136">
        <f t="shared" si="284"/>
        <v>1.1596422979590301E-4</v>
      </c>
      <c r="BC556" s="24"/>
      <c r="BD556" s="203"/>
      <c r="BE556" s="24">
        <f t="shared" si="285"/>
        <v>4.9100936928968579E-3</v>
      </c>
      <c r="BF556" s="24">
        <f t="shared" si="286"/>
        <v>1.0392295053425364</v>
      </c>
      <c r="BG556" s="24">
        <f t="shared" si="287"/>
        <v>0.75125975301802328</v>
      </c>
      <c r="BH556" s="24">
        <f t="shared" si="288"/>
        <v>0.29742401703725929</v>
      </c>
      <c r="BI556" s="24">
        <f t="shared" si="289"/>
        <v>1.4396557426682286</v>
      </c>
      <c r="BJ556" s="24">
        <f t="shared" si="290"/>
        <v>0.87676340752534421</v>
      </c>
      <c r="BK556" s="136">
        <f t="shared" si="294"/>
        <v>7.4265836810242094</v>
      </c>
      <c r="BL556" s="136">
        <f t="shared" si="294"/>
        <v>7.4265694323472138</v>
      </c>
      <c r="BM556" s="136">
        <f t="shared" si="294"/>
        <v>7.4264548662471608</v>
      </c>
      <c r="BN556" s="136">
        <f t="shared" si="294"/>
        <v>7.4255347453832474</v>
      </c>
      <c r="BO556" s="136">
        <f t="shared" si="294"/>
        <v>7.4182110248988051</v>
      </c>
      <c r="BP556" s="136">
        <f t="shared" si="294"/>
        <v>7.3635563491379452</v>
      </c>
      <c r="BQ556" s="136">
        <f t="shared" si="294"/>
        <v>7.058513318984625</v>
      </c>
      <c r="BR556" s="136">
        <f t="shared" si="291"/>
        <v>9.7471947316860614</v>
      </c>
      <c r="BS556" s="136"/>
      <c r="BT556" s="24"/>
      <c r="BU556" s="24"/>
      <c r="BV556" s="24"/>
      <c r="BW556" s="24"/>
      <c r="BX556" s="24"/>
      <c r="BY556" s="24"/>
      <c r="BZ556" s="24"/>
      <c r="CA556" s="24"/>
      <c r="CB556" s="24"/>
      <c r="CC556" s="24"/>
      <c r="CD556" s="24"/>
      <c r="CE556" s="24"/>
      <c r="CF556" s="24"/>
      <c r="CG556" s="24"/>
      <c r="CH556" s="24"/>
      <c r="CI556" s="24"/>
      <c r="CK556" s="24"/>
      <c r="CL556" s="24"/>
      <c r="CM556" s="24"/>
      <c r="CN556" s="24"/>
      <c r="CO556" s="24"/>
      <c r="CP556" s="24"/>
      <c r="CQ556" s="24"/>
      <c r="CR556" s="24"/>
      <c r="CS556" s="24"/>
      <c r="CT556" s="24"/>
      <c r="CU556" s="24"/>
      <c r="CV556" s="24"/>
      <c r="CW556" s="24"/>
      <c r="CX556" s="24"/>
      <c r="CY556" s="24"/>
      <c r="CZ556" s="24"/>
    </row>
    <row r="557" spans="1:104" s="129" customFormat="1" ht="12.95" customHeight="1" x14ac:dyDescent="0.2">
      <c r="A557" s="52" t="s">
        <v>691</v>
      </c>
      <c r="B557" s="64" t="s">
        <v>644</v>
      </c>
      <c r="C557" s="63">
        <v>54933.655100000004</v>
      </c>
      <c r="D557" s="63">
        <v>2.0000000000000001E-4</v>
      </c>
      <c r="E557" s="129">
        <f>(C557-C$7)/C$8</f>
        <v>62824.926826206</v>
      </c>
      <c r="F557" s="129">
        <f>ROUND(2*E557,0)/2</f>
        <v>62825</v>
      </c>
      <c r="G557" s="130">
        <f>C557-(C$7+F557*C$8)</f>
        <v>-1.7367499996908009E-2</v>
      </c>
      <c r="J557" s="130"/>
      <c r="K557" s="129">
        <f>G557</f>
        <v>-1.7367499996908009E-2</v>
      </c>
      <c r="O557" s="129">
        <f ca="1">+C$11+C$12*F557</f>
        <v>-1.5419125035657913E-2</v>
      </c>
      <c r="P557" s="199">
        <f>+D$11+D$12*F557+D$13*F557^2</f>
        <v>-1.5678583692093039E-2</v>
      </c>
      <c r="Q557" s="201">
        <f>+C557-15018.5</f>
        <v>39915.155100000004</v>
      </c>
      <c r="S557" s="131">
        <v>1</v>
      </c>
      <c r="T557" s="129" t="s">
        <v>567</v>
      </c>
      <c r="U557" s="202">
        <f>+$C557-15018.5</f>
        <v>39915.155100000004</v>
      </c>
      <c r="Z557" s="24">
        <f>$F557</f>
        <v>62825</v>
      </c>
      <c r="AA557" s="136">
        <f>AB$3+AB$4*Z557+AB$5*Z557^2+AH557</f>
        <v>-1.076786831412385E-2</v>
      </c>
      <c r="AB557" s="136">
        <f>+$G557-AH557</f>
        <v>-2.2278215374877196E-2</v>
      </c>
      <c r="AC557" s="136">
        <f>IF(S557&gt;0,G557-AA557,-9999)</f>
        <v>-6.599631682784159E-3</v>
      </c>
      <c r="AD557" s="136"/>
      <c r="AE557" s="136">
        <f>+(G557-AA557)^2*$S557</f>
        <v>4.3555138348408473E-5</v>
      </c>
      <c r="AF557" s="24"/>
      <c r="AG557" s="203"/>
      <c r="AH557" s="24">
        <f>$AB$6*($AB$11/AI557*AJ557+$AB$12)</f>
        <v>4.9107153779691885E-3</v>
      </c>
      <c r="AI557" s="24">
        <f>1+$AB$7*COS(AL557)</f>
        <v>1.0392053725265131</v>
      </c>
      <c r="AJ557" s="24">
        <f>SIN(AL557+RADIANS($AB$9))</f>
        <v>0.75131330282400655</v>
      </c>
      <c r="AK557" s="24">
        <f>$AB$7*SIN(AL557)</f>
        <v>0.29742719910098558</v>
      </c>
      <c r="AL557" s="24">
        <f>2*ATAN(AM557)</f>
        <v>1.4397368816668734</v>
      </c>
      <c r="AM557" s="24">
        <f>SQRT((1+$AB$7)/(1-$AB$7))*TAN(AN557/2)</f>
        <v>0.87683516592219624</v>
      </c>
      <c r="AN557" s="136">
        <f>$AU557+$AB$7*SIN(AO557)</f>
        <v>7.4266581617523739</v>
      </c>
      <c r="AO557" s="136">
        <f>$AU557+$AB$7*SIN(AP557)</f>
        <v>7.4266569639776394</v>
      </c>
      <c r="AP557" s="136">
        <f>$AU557+$AB$7*SIN(AQ557)</f>
        <v>7.4266473303418641</v>
      </c>
      <c r="AQ557" s="136">
        <f>$AU557+$AB$7*SIN(AR557)</f>
        <v>7.4265698549532528</v>
      </c>
      <c r="AR557" s="136">
        <f>$AU557+$AB$7*SIN(AS557)</f>
        <v>7.4259472627361047</v>
      </c>
      <c r="AS557" s="136">
        <f>$AU557+$AB$7*SIN(AT557)</f>
        <v>7.420974603957573</v>
      </c>
      <c r="AT557" s="136">
        <f>$AU557+$AB$7*SIN(AU557)</f>
        <v>7.3830204508305206</v>
      </c>
      <c r="AU557" s="136">
        <f>RADIANS($AB$9)+$AB$18*(F557-AB$15)</f>
        <v>7.1536348330323332</v>
      </c>
      <c r="AV557" s="136"/>
      <c r="AW557" s="24">
        <f t="shared" si="281"/>
        <v>62825</v>
      </c>
      <c r="AX557" s="136">
        <f t="shared" si="282"/>
        <v>-1.0767883772027937E-2</v>
      </c>
      <c r="AY557" s="136">
        <f t="shared" si="283"/>
        <v>-6.599616224880072E-3</v>
      </c>
      <c r="AZ557" s="136">
        <f t="shared" si="292"/>
        <v>-6.599616224880072E-3</v>
      </c>
      <c r="BA557" s="136"/>
      <c r="BB557" s="136">
        <f t="shared" si="284"/>
        <v>1.159473209279026E-4</v>
      </c>
      <c r="BC557" s="24"/>
      <c r="BD557" s="203"/>
      <c r="BE557" s="24">
        <f t="shared" si="285"/>
        <v>4.9106999200651006E-3</v>
      </c>
      <c r="BF557" s="24">
        <f t="shared" si="286"/>
        <v>1.0392059725866785</v>
      </c>
      <c r="BG557" s="24">
        <f t="shared" si="287"/>
        <v>0.75131197138010486</v>
      </c>
      <c r="BH557" s="24">
        <f t="shared" si="288"/>
        <v>0.29742712000342642</v>
      </c>
      <c r="BI557" s="24">
        <f t="shared" si="289"/>
        <v>1.4397348641639458</v>
      </c>
      <c r="BJ557" s="24">
        <f t="shared" si="290"/>
        <v>0.87683338160392787</v>
      </c>
      <c r="BK557" s="136">
        <f t="shared" si="294"/>
        <v>7.4266563097848737</v>
      </c>
      <c r="BL557" s="136">
        <f t="shared" si="294"/>
        <v>7.4266420687917698</v>
      </c>
      <c r="BM557" s="136">
        <f t="shared" si="294"/>
        <v>7.4265275462081686</v>
      </c>
      <c r="BN557" s="136">
        <f t="shared" si="294"/>
        <v>7.4256076280714733</v>
      </c>
      <c r="BO557" s="136">
        <f t="shared" si="294"/>
        <v>7.4182843602419624</v>
      </c>
      <c r="BP557" s="136">
        <f t="shared" si="294"/>
        <v>7.363625274720663</v>
      </c>
      <c r="BQ557" s="136">
        <f t="shared" si="294"/>
        <v>7.0585381903875657</v>
      </c>
      <c r="BR557" s="136">
        <f t="shared" si="291"/>
        <v>9.747330832084792</v>
      </c>
      <c r="BS557" s="136"/>
      <c r="BT557" s="24"/>
      <c r="BU557" s="24"/>
      <c r="BV557" s="24"/>
      <c r="BW557" s="24"/>
      <c r="BX557" s="24"/>
      <c r="BY557" s="24"/>
      <c r="BZ557" s="24"/>
      <c r="CA557" s="24"/>
      <c r="CB557" s="24"/>
      <c r="CC557" s="24"/>
      <c r="CD557" s="24"/>
      <c r="CE557" s="24"/>
      <c r="CF557" s="24"/>
      <c r="CG557" s="24"/>
      <c r="CH557" s="24"/>
      <c r="CI557" s="24"/>
      <c r="CK557" s="24"/>
      <c r="CL557" s="24"/>
      <c r="CM557" s="24"/>
      <c r="CN557" s="24"/>
      <c r="CO557" s="24"/>
      <c r="CP557" s="24"/>
      <c r="CQ557" s="24"/>
      <c r="CR557" s="24"/>
      <c r="CS557" s="24"/>
      <c r="CT557" s="24"/>
      <c r="CU557" s="24"/>
      <c r="CV557" s="24"/>
      <c r="CW557" s="24"/>
      <c r="CX557" s="24"/>
      <c r="CY557" s="24"/>
      <c r="CZ557" s="24"/>
    </row>
    <row r="558" spans="1:104" s="129" customFormat="1" ht="12.95" customHeight="1" x14ac:dyDescent="0.2">
      <c r="A558" s="63" t="s">
        <v>685</v>
      </c>
      <c r="B558" s="64" t="s">
        <v>644</v>
      </c>
      <c r="C558" s="63">
        <v>54937.453500000003</v>
      </c>
      <c r="D558" s="63">
        <v>1E-4</v>
      </c>
      <c r="E558" s="129">
        <f>(C558-C$7)/C$8</f>
        <v>62840.930473203902</v>
      </c>
      <c r="F558" s="129">
        <f>ROUND(2*E558,0)/2</f>
        <v>62841</v>
      </c>
      <c r="G558" s="130">
        <f>C558-(C$7+F558*C$8)</f>
        <v>-1.6501899997820146E-2</v>
      </c>
      <c r="K558" s="129">
        <f>G558</f>
        <v>-1.6501899997820146E-2</v>
      </c>
      <c r="O558" s="199">
        <f ca="1">+C$11+C$12*F558</f>
        <v>-1.5388383891771357E-2</v>
      </c>
      <c r="P558" s="199">
        <f>+D$11+D$12*F558+D$13*F558^2</f>
        <v>-1.5672855820093042E-2</v>
      </c>
      <c r="Q558" s="201">
        <f>+C558-15018.5</f>
        <v>39918.953500000003</v>
      </c>
      <c r="S558" s="131">
        <v>1</v>
      </c>
      <c r="T558" s="129" t="s">
        <v>567</v>
      </c>
      <c r="U558" s="202">
        <f>+$C558-15018.5</f>
        <v>39918.953500000003</v>
      </c>
      <c r="Z558" s="24">
        <f>$F558</f>
        <v>62841</v>
      </c>
      <c r="AA558" s="136">
        <f>AB$3+AB$4*Z558+AB$5*Z558^2+AH558</f>
        <v>-1.0742762466995319E-2</v>
      </c>
      <c r="AB558" s="136">
        <f>+$G558-AH558</f>
        <v>-2.1431993350917868E-2</v>
      </c>
      <c r="AC558" s="136">
        <f>IF(S558&gt;0,G558-AA558,-9999)</f>
        <v>-5.7591375308248278E-3</v>
      </c>
      <c r="AD558" s="136"/>
      <c r="AE558" s="136">
        <f>+(G558-AA558)^2*$S558</f>
        <v>3.3167665098955094E-5</v>
      </c>
      <c r="AF558" s="24"/>
      <c r="AG558" s="203"/>
      <c r="AH558" s="24">
        <f>$AB$6*($AB$11/AI558*AJ558+$AB$12)</f>
        <v>4.9300933530977229E-3</v>
      </c>
      <c r="AI558" s="24">
        <f>1+$AB$7*COS(AL558)</f>
        <v>1.0384527716902432</v>
      </c>
      <c r="AJ558" s="24">
        <f>SIN(AL558+RADIANS($AB$9))</f>
        <v>0.75298052671252202</v>
      </c>
      <c r="AK558" s="24">
        <f>$AB$7*SIN(AL558)</f>
        <v>0.29752543479396515</v>
      </c>
      <c r="AL558" s="24">
        <f>2*ATAN(AM558)</f>
        <v>1.4422668324292223</v>
      </c>
      <c r="AM558" s="24">
        <f>SQRT((1+$AB$7)/(1-$AB$7))*TAN(AN558/2)</f>
        <v>0.87907519063328776</v>
      </c>
      <c r="AN558" s="136">
        <f>$AU558+$AB$7*SIN(AO558)</f>
        <v>7.428981372887006</v>
      </c>
      <c r="AO558" s="136">
        <f>$AU558+$AB$7*SIN(AP558)</f>
        <v>7.4289802071459663</v>
      </c>
      <c r="AP558" s="136">
        <f>$AU558+$AB$7*SIN(AQ558)</f>
        <v>7.4289707830496532</v>
      </c>
      <c r="AQ558" s="136">
        <f>$AU558+$AB$7*SIN(AR558)</f>
        <v>7.4288946038725818</v>
      </c>
      <c r="AR558" s="136">
        <f>$AU558+$AB$7*SIN(AS558)</f>
        <v>7.4282792835454998</v>
      </c>
      <c r="AS558" s="136">
        <f>$AU558+$AB$7*SIN(AT558)</f>
        <v>7.4233394316060188</v>
      </c>
      <c r="AT558" s="136">
        <f>$AU558+$AB$7*SIN(AU558)</f>
        <v>7.3854485474661251</v>
      </c>
      <c r="AU558" s="136">
        <f>RADIANS($AB$9)+$AB$18*(F558-AB$15)</f>
        <v>7.1556699294943886</v>
      </c>
      <c r="AV558" s="136"/>
      <c r="AW558" s="24">
        <f t="shared" si="281"/>
        <v>62841</v>
      </c>
      <c r="AX558" s="136">
        <f t="shared" si="282"/>
        <v>-1.074277756353368E-2</v>
      </c>
      <c r="AY558" s="136">
        <f t="shared" si="283"/>
        <v>-5.7591224342864664E-3</v>
      </c>
      <c r="AZ558" s="136">
        <f t="shared" si="292"/>
        <v>-5.7591224342864664E-3</v>
      </c>
      <c r="BA558" s="136"/>
      <c r="BB558" s="136">
        <f t="shared" si="284"/>
        <v>1.1540726977956264E-4</v>
      </c>
      <c r="BC558" s="24"/>
      <c r="BD558" s="203"/>
      <c r="BE558" s="24">
        <f t="shared" si="285"/>
        <v>4.9300782565593606E-3</v>
      </c>
      <c r="BF558" s="24">
        <f t="shared" si="286"/>
        <v>1.0384533582949451</v>
      </c>
      <c r="BG558" s="24">
        <f t="shared" si="287"/>
        <v>0.75297922930584704</v>
      </c>
      <c r="BH558" s="24">
        <f t="shared" si="288"/>
        <v>0.29752535897943316</v>
      </c>
      <c r="BI558" s="24">
        <f t="shared" si="289"/>
        <v>1.4422648608170239</v>
      </c>
      <c r="BJ558" s="24">
        <f t="shared" si="290"/>
        <v>0.87907344302417822</v>
      </c>
      <c r="BK558" s="136">
        <f t="shared" si="294"/>
        <v>7.4289795617332528</v>
      </c>
      <c r="BL558" s="136">
        <f t="shared" si="294"/>
        <v>7.4289655654816178</v>
      </c>
      <c r="BM558" s="136">
        <f t="shared" si="294"/>
        <v>7.4288524334541703</v>
      </c>
      <c r="BN558" s="136">
        <f t="shared" si="294"/>
        <v>7.4279390201916575</v>
      </c>
      <c r="BO558" s="136">
        <f t="shared" si="294"/>
        <v>7.4206304456075332</v>
      </c>
      <c r="BP558" s="136">
        <f t="shared" si="294"/>
        <v>7.365831024716444</v>
      </c>
      <c r="BQ558" s="136">
        <f t="shared" si="294"/>
        <v>7.0593350092687235</v>
      </c>
      <c r="BR558" s="136">
        <f t="shared" si="291"/>
        <v>9.7516860448441776</v>
      </c>
      <c r="BS558" s="136"/>
      <c r="BT558" s="24"/>
      <c r="BU558" s="24"/>
      <c r="BV558" s="24"/>
      <c r="BW558" s="24"/>
      <c r="BX558" s="24"/>
      <c r="BY558" s="24"/>
      <c r="BZ558" s="24"/>
      <c r="CA558" s="24"/>
      <c r="CB558" s="24"/>
      <c r="CC558" s="24"/>
      <c r="CD558" s="24"/>
      <c r="CE558" s="24"/>
      <c r="CF558" s="24"/>
      <c r="CG558" s="24"/>
      <c r="CH558" s="24"/>
      <c r="CI558" s="24"/>
      <c r="CK558" s="24"/>
      <c r="CL558" s="24"/>
      <c r="CM558" s="24"/>
      <c r="CN558" s="24"/>
      <c r="CO558" s="24"/>
      <c r="CP558" s="24"/>
      <c r="CQ558" s="24"/>
      <c r="CR558" s="24"/>
      <c r="CS558" s="24"/>
      <c r="CT558" s="24"/>
      <c r="CU558" s="24"/>
      <c r="CV558" s="24"/>
      <c r="CW558" s="24"/>
      <c r="CX558" s="24"/>
      <c r="CY558" s="24"/>
      <c r="CZ558" s="24"/>
    </row>
    <row r="559" spans="1:104" s="129" customFormat="1" ht="12.95" customHeight="1" x14ac:dyDescent="0.2">
      <c r="A559" s="63" t="s">
        <v>685</v>
      </c>
      <c r="B559" s="64" t="s">
        <v>646</v>
      </c>
      <c r="C559" s="63">
        <v>54937.570699999997</v>
      </c>
      <c r="D559" s="63">
        <v>1.4E-3</v>
      </c>
      <c r="E559" s="129">
        <f>(C559-C$7)/C$8</f>
        <v>62841.424267282477</v>
      </c>
      <c r="F559" s="129">
        <f>ROUND(2*E559,0)/2</f>
        <v>62841.5</v>
      </c>
      <c r="G559" s="130">
        <f>C559-(C$7+F559*C$8)</f>
        <v>-1.7974850001337472E-2</v>
      </c>
      <c r="K559" s="129">
        <f>G559</f>
        <v>-1.7974850001337472E-2</v>
      </c>
      <c r="O559" s="129">
        <f ca="1">+C$11+C$12*F559</f>
        <v>-1.5387423231024905E-2</v>
      </c>
      <c r="P559" s="199">
        <f>+D$11+D$12*F559+D$13*F559^2</f>
        <v>-1.5672676725093038E-2</v>
      </c>
      <c r="Q559" s="201">
        <f>+C559-15018.5</f>
        <v>39919.070699999997</v>
      </c>
      <c r="S559" s="131">
        <v>0.8</v>
      </c>
      <c r="T559" s="129" t="s">
        <v>567</v>
      </c>
      <c r="U559" s="202">
        <f>+$C559-15018.5</f>
        <v>39919.070699999997</v>
      </c>
      <c r="Z559" s="24">
        <f>$F559</f>
        <v>62841.5</v>
      </c>
      <c r="AA559" s="136">
        <f>AB$3+AB$4*Z559+AB$5*Z559^2+AH559</f>
        <v>-1.0741978464510769E-2</v>
      </c>
      <c r="AB559" s="136">
        <f>+$G559-AH559</f>
        <v>-2.2905548261919741E-2</v>
      </c>
      <c r="AC559" s="136">
        <f>IF(S559&gt;0,G559-AA559,-9999)</f>
        <v>-7.232871536826703E-3</v>
      </c>
      <c r="AD559" s="136"/>
      <c r="AE559" s="136">
        <f>+(G559-AA559)^2*$S559</f>
        <v>4.18515445345903E-5</v>
      </c>
      <c r="AF559" s="24"/>
      <c r="AG559" s="203"/>
      <c r="AH559" s="24">
        <f>$AB$6*($AB$11/AI559*AJ559+$AB$12)</f>
        <v>4.9306982605822692E-3</v>
      </c>
      <c r="AI559" s="24">
        <f>1+$AB$7*COS(AL559)</f>
        <v>1.038429266492386</v>
      </c>
      <c r="AJ559" s="24">
        <f>SIN(AL559+RADIANS($AB$9))</f>
        <v>0.75303251100130431</v>
      </c>
      <c r="AK559" s="24">
        <f>$AB$7*SIN(AL559)</f>
        <v>0.29752847170793112</v>
      </c>
      <c r="AL559" s="24">
        <f>2*ATAN(AM559)</f>
        <v>1.4423458343401019</v>
      </c>
      <c r="AM559" s="24">
        <f>SQRT((1+$AB$7)/(1-$AB$7))*TAN(AN559/2)</f>
        <v>0.87914521929983536</v>
      </c>
      <c r="AN559" s="136">
        <f>$AU559+$AB$7*SIN(AO559)</f>
        <v>7.4290539461178309</v>
      </c>
      <c r="AO559" s="136">
        <f>$AU559+$AB$7*SIN(AP559)</f>
        <v>7.4290527813669618</v>
      </c>
      <c r="AP559" s="136">
        <f>$AU559+$AB$7*SIN(AQ559)</f>
        <v>7.4290433637651665</v>
      </c>
      <c r="AQ559" s="136">
        <f>$AU559+$AB$7*SIN(AR559)</f>
        <v>7.4289672248737935</v>
      </c>
      <c r="AR559" s="136">
        <f>$AU559+$AB$7*SIN(AS559)</f>
        <v>7.4283521311963367</v>
      </c>
      <c r="AS559" s="136">
        <f>$AU559+$AB$7*SIN(AT559)</f>
        <v>7.4234133049760525</v>
      </c>
      <c r="AT559" s="136">
        <f>$AU559+$AB$7*SIN(AU559)</f>
        <v>7.3855244101601638</v>
      </c>
      <c r="AU559" s="136">
        <f>RADIANS($AB$9)+$AB$18*(F559-AB$15)</f>
        <v>7.1557335262588273</v>
      </c>
      <c r="AV559" s="136"/>
      <c r="AW559" s="24">
        <f t="shared" si="281"/>
        <v>62841.5</v>
      </c>
      <c r="AX559" s="136">
        <f t="shared" si="282"/>
        <v>-1.0741993549848613E-2</v>
      </c>
      <c r="AY559" s="136">
        <f t="shared" si="283"/>
        <v>-7.2328564514888595E-3</v>
      </c>
      <c r="AZ559" s="136">
        <f t="shared" si="292"/>
        <v>-7.2328564514888595E-3</v>
      </c>
      <c r="BA559" s="136"/>
      <c r="BB559" s="136">
        <f t="shared" si="284"/>
        <v>9.2312340339991371E-5</v>
      </c>
      <c r="BC559" s="24"/>
      <c r="BD559" s="203"/>
      <c r="BE559" s="24">
        <f t="shared" si="285"/>
        <v>4.9306831752444239E-3</v>
      </c>
      <c r="BF559" s="24">
        <f t="shared" si="286"/>
        <v>1.0384298526797495</v>
      </c>
      <c r="BG559" s="24">
        <f t="shared" si="287"/>
        <v>0.7530312146481053</v>
      </c>
      <c r="BH559" s="24">
        <f t="shared" si="288"/>
        <v>0.29752839599442055</v>
      </c>
      <c r="BI559" s="24">
        <f t="shared" si="289"/>
        <v>1.4423438641507123</v>
      </c>
      <c r="BJ559" s="24">
        <f t="shared" si="290"/>
        <v>0.87914347283059191</v>
      </c>
      <c r="BK559" s="136">
        <f t="shared" si="294"/>
        <v>7.4290521362301254</v>
      </c>
      <c r="BL559" s="136">
        <f t="shared" si="294"/>
        <v>7.4290381475908278</v>
      </c>
      <c r="BM559" s="136">
        <f t="shared" si="294"/>
        <v>7.4289250589555138</v>
      </c>
      <c r="BN559" s="136">
        <f t="shared" si="294"/>
        <v>7.4280118495143173</v>
      </c>
      <c r="BO559" s="136">
        <f t="shared" si="294"/>
        <v>7.42070374059176</v>
      </c>
      <c r="BP559" s="136">
        <f t="shared" si="294"/>
        <v>7.3658999585313465</v>
      </c>
      <c r="BQ559" s="136">
        <f t="shared" si="294"/>
        <v>7.0593599391798927</v>
      </c>
      <c r="BR559" s="136">
        <f t="shared" si="291"/>
        <v>9.7518221452429081</v>
      </c>
      <c r="BS559" s="136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</row>
    <row r="560" spans="1:104" s="129" customFormat="1" ht="12.95" customHeight="1" x14ac:dyDescent="0.2">
      <c r="A560" s="63" t="s">
        <v>672</v>
      </c>
      <c r="B560" s="64" t="s">
        <v>644</v>
      </c>
      <c r="C560" s="63">
        <v>54955.729299999999</v>
      </c>
      <c r="D560" s="63">
        <v>2.0000000000000001E-4</v>
      </c>
      <c r="E560" s="129">
        <f>(C560-C$7)/C$8</f>
        <v>62917.931171341079</v>
      </c>
      <c r="F560" s="129">
        <f>ROUND(2*E560,0)/2</f>
        <v>62918</v>
      </c>
      <c r="G560" s="130">
        <f>C560-(C$7+F560*C$8)</f>
        <v>-1.6336199994839262E-2</v>
      </c>
      <c r="K560" s="129">
        <f>G560</f>
        <v>-1.6336199994839262E-2</v>
      </c>
      <c r="O560" s="199">
        <f ca="1">+C$11+C$12*F560</f>
        <v>-1.5240442136817287E-2</v>
      </c>
      <c r="P560" s="199">
        <f>+D$11+D$12*F560+D$13*F560^2</f>
        <v>-1.5645204504093034E-2</v>
      </c>
      <c r="Q560" s="201">
        <f>+C560-15018.5</f>
        <v>39937.229299999999</v>
      </c>
      <c r="S560" s="131">
        <v>1</v>
      </c>
      <c r="T560" s="129" t="s">
        <v>567</v>
      </c>
      <c r="U560" s="202">
        <f>+$C560-15018.5</f>
        <v>39937.229299999999</v>
      </c>
      <c r="Z560" s="24">
        <f>$F560</f>
        <v>62918</v>
      </c>
      <c r="AA560" s="136">
        <f>AB$3+AB$4*Z560+AB$5*Z560^2+AH560</f>
        <v>-1.0622423200910846E-2</v>
      </c>
      <c r="AB560" s="136">
        <f>+$G560-AH560</f>
        <v>-2.135898129802145E-2</v>
      </c>
      <c r="AC560" s="136">
        <f>IF(S560&gt;0,G560-AA560,-9999)</f>
        <v>-5.7137767939284163E-3</v>
      </c>
      <c r="AD560" s="136"/>
      <c r="AE560" s="136">
        <f>+(G560-AA560)^2*$S560</f>
        <v>3.2647245250834893E-5</v>
      </c>
      <c r="AF560" s="24"/>
      <c r="AG560" s="203"/>
      <c r="AH560" s="24">
        <f>$AB$6*($AB$11/AI560*AJ560+$AB$12)</f>
        <v>5.0227813031821882E-3</v>
      </c>
      <c r="AI560" s="24">
        <f>1+$AB$7*COS(AL560)</f>
        <v>1.0348427512058709</v>
      </c>
      <c r="AJ560" s="24">
        <f>SIN(AL560+RADIANS($AB$9))</f>
        <v>0.76090328582523015</v>
      </c>
      <c r="AK560" s="24">
        <f>$AB$7*SIN(AL560)</f>
        <v>0.29796976807791387</v>
      </c>
      <c r="AL560" s="24">
        <f>2*ATAN(AM560)</f>
        <v>1.4543911156967664</v>
      </c>
      <c r="AM560" s="24">
        <f>SQRT((1+$AB$7)/(1-$AB$7))*TAN(AN560/2)</f>
        <v>0.88987970324826771</v>
      </c>
      <c r="AN560" s="136">
        <f>$AU560+$AB$7*SIN(AO560)</f>
        <v>7.440138331120802</v>
      </c>
      <c r="AO560" s="136">
        <f>$AU560+$AB$7*SIN(AP560)</f>
        <v>7.4401373103085922</v>
      </c>
      <c r="AP560" s="136">
        <f>$AU560+$AB$7*SIN(AQ560)</f>
        <v>7.4401288487241235</v>
      </c>
      <c r="AQ560" s="136">
        <f>$AU560+$AB$7*SIN(AR560)</f>
        <v>7.4400587163278811</v>
      </c>
      <c r="AR560" s="136">
        <f>$AU560+$AB$7*SIN(AS560)</f>
        <v>7.4394778663208996</v>
      </c>
      <c r="AS560" s="136">
        <f>$AU560+$AB$7*SIN(AT560)</f>
        <v>7.4346962935119745</v>
      </c>
      <c r="AT560" s="136">
        <f>$AU560+$AB$7*SIN(AU560)</f>
        <v>7.3971204235570811</v>
      </c>
      <c r="AU560" s="136">
        <f>RADIANS($AB$9)+$AB$18*(F560-AB$15)</f>
        <v>7.1654638312180268</v>
      </c>
      <c r="AV560" s="136"/>
      <c r="AW560" s="24">
        <f t="shared" si="281"/>
        <v>62918</v>
      </c>
      <c r="AX560" s="136">
        <f t="shared" si="282"/>
        <v>-1.0622436637929816E-2</v>
      </c>
      <c r="AY560" s="136">
        <f t="shared" si="283"/>
        <v>-5.7137633569094466E-3</v>
      </c>
      <c r="AZ560" s="136">
        <f t="shared" si="292"/>
        <v>-5.7137633569094466E-3</v>
      </c>
      <c r="BA560" s="136"/>
      <c r="BB560" s="136">
        <f t="shared" si="284"/>
        <v>1.1283616012683368E-4</v>
      </c>
      <c r="BC560" s="24"/>
      <c r="BD560" s="203"/>
      <c r="BE560" s="24">
        <f t="shared" si="285"/>
        <v>5.0227678661632184E-3</v>
      </c>
      <c r="BF560" s="24">
        <f t="shared" si="286"/>
        <v>1.034843275783049</v>
      </c>
      <c r="BG560" s="24">
        <f t="shared" si="287"/>
        <v>0.76090214349350482</v>
      </c>
      <c r="BH560" s="24">
        <f t="shared" si="288"/>
        <v>0.29796970673661843</v>
      </c>
      <c r="BI560" s="24">
        <f t="shared" si="289"/>
        <v>1.4543893551918821</v>
      </c>
      <c r="BJ560" s="24">
        <f t="shared" si="290"/>
        <v>0.88987812593757576</v>
      </c>
      <c r="BK560" s="136">
        <f t="shared" si="294"/>
        <v>7.4401367082518242</v>
      </c>
      <c r="BL560" s="136">
        <f t="shared" si="294"/>
        <v>7.4401238583094944</v>
      </c>
      <c r="BM560" s="136">
        <f t="shared" si="294"/>
        <v>7.4400173593777801</v>
      </c>
      <c r="BN560" s="136">
        <f t="shared" si="294"/>
        <v>7.4391356992443747</v>
      </c>
      <c r="BO560" s="136">
        <f t="shared" si="294"/>
        <v>7.4319034308383127</v>
      </c>
      <c r="BP560" s="136">
        <f t="shared" si="294"/>
        <v>7.3764498677902122</v>
      </c>
      <c r="BQ560" s="136">
        <f t="shared" si="294"/>
        <v>7.0631956732943584</v>
      </c>
      <c r="BR560" s="136">
        <f t="shared" si="291"/>
        <v>9.7726455062487183</v>
      </c>
      <c r="BS560" s="136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</row>
    <row r="561" spans="1:104" s="129" customFormat="1" ht="12.95" customHeight="1" x14ac:dyDescent="0.2">
      <c r="A561" s="52" t="s">
        <v>691</v>
      </c>
      <c r="B561" s="64" t="s">
        <v>644</v>
      </c>
      <c r="C561" s="63">
        <v>54964.2664</v>
      </c>
      <c r="D561" s="63">
        <v>1E-4</v>
      </c>
      <c r="E561" s="129">
        <f>(C561-C$7)/C$8</f>
        <v>62953.900193767848</v>
      </c>
      <c r="F561" s="129">
        <f>ROUND(2*E561,0)/2</f>
        <v>62954</v>
      </c>
      <c r="G561" s="130"/>
      <c r="J561" s="130"/>
      <c r="O561" s="129">
        <f ca="1">+C$11+C$12*F561</f>
        <v>-1.5171274563072532E-2</v>
      </c>
      <c r="P561" s="199">
        <f>+D$11+D$12*F561+D$13*F561^2</f>
        <v>-1.5632227800093025E-2</v>
      </c>
      <c r="Q561" s="201">
        <f>+C561-15018.5</f>
        <v>39945.7664</v>
      </c>
      <c r="R561" s="130">
        <f>C561-(C$7+F561*C$8)</f>
        <v>-2.3688599998422433E-2</v>
      </c>
      <c r="S561" s="131"/>
      <c r="T561" s="129" t="s">
        <v>567</v>
      </c>
      <c r="U561" s="202">
        <f>+$C561-15018.5</f>
        <v>39945.7664</v>
      </c>
      <c r="Z561" s="24">
        <f>$F561</f>
        <v>62954</v>
      </c>
      <c r="AA561" s="136">
        <f>AB$3+AB$4*Z561+AB$5*Z561^2+AH561</f>
        <v>-1.0566435482075962E-2</v>
      </c>
      <c r="AB561" s="136"/>
      <c r="AC561" s="136">
        <f>IF(S561&gt;0,G561-AA561,-9999)</f>
        <v>-9999</v>
      </c>
      <c r="AD561" s="136"/>
      <c r="AE561" s="136">
        <f>+(G561-AA561)^2*$S561</f>
        <v>0</v>
      </c>
      <c r="AF561" s="24"/>
      <c r="AG561" s="203"/>
      <c r="AH561" s="24">
        <f>$AB$6*($AB$11/AI561*AJ561+$AB$12)</f>
        <v>5.0657923180170636E-3</v>
      </c>
      <c r="AI561" s="24">
        <f>1+$AB$7*COS(AL561)</f>
        <v>1.0331617728531912</v>
      </c>
      <c r="AJ561" s="24">
        <f>SIN(AL561+RADIANS($AB$9))</f>
        <v>0.7645505131630923</v>
      </c>
      <c r="AK561" s="24">
        <f>$AB$7*SIN(AL561)</f>
        <v>0.29816152807032859</v>
      </c>
      <c r="AL561" s="24">
        <f>2*ATAN(AM561)</f>
        <v>1.4600307253204108</v>
      </c>
      <c r="AM561" s="24">
        <f>SQRT((1+$AB$7)/(1-$AB$7))*TAN(AN561/2)</f>
        <v>0.89494519589351074</v>
      </c>
      <c r="AN561" s="136">
        <f>$AU561+$AB$7*SIN(AO561)</f>
        <v>7.4453412650158386</v>
      </c>
      <c r="AO561" s="136">
        <f>$AU561+$AB$7*SIN(AP561)</f>
        <v>7.4453403069192046</v>
      </c>
      <c r="AP561" s="136">
        <f>$AU561+$AB$7*SIN(AQ561)</f>
        <v>7.445332269868274</v>
      </c>
      <c r="AQ561" s="136">
        <f>$AU561+$AB$7*SIN(AR561)</f>
        <v>7.4452648564588353</v>
      </c>
      <c r="AR561" s="136">
        <f>$AU561+$AB$7*SIN(AS561)</f>
        <v>7.4446998168614735</v>
      </c>
      <c r="AS561" s="136">
        <f>$AU561+$AB$7*SIN(AT561)</f>
        <v>7.4399924290870461</v>
      </c>
      <c r="AT561" s="136">
        <f>$AU561+$AB$7*SIN(AU561)</f>
        <v>7.4025697925408016</v>
      </c>
      <c r="AU561" s="136">
        <f>RADIANS($AB$9)+$AB$18*(F561-AB$15)</f>
        <v>7.1700427982576507</v>
      </c>
      <c r="AV561" s="136"/>
      <c r="AW561" s="24">
        <f t="shared" si="281"/>
        <v>62954</v>
      </c>
      <c r="AX561" s="136">
        <f t="shared" si="282"/>
        <v>-1.0566448187907768E-2</v>
      </c>
      <c r="AY561" s="136">
        <f t="shared" si="283"/>
        <v>1.0566448187907768E-2</v>
      </c>
      <c r="AZ561" s="136">
        <f t="shared" si="292"/>
        <v>1.0566448187907768E-2</v>
      </c>
      <c r="BA561" s="136"/>
      <c r="BB561" s="136">
        <f t="shared" si="284"/>
        <v>0</v>
      </c>
      <c r="BC561" s="24"/>
      <c r="BD561" s="203"/>
      <c r="BE561" s="24">
        <f t="shared" si="285"/>
        <v>5.0657796121852576E-3</v>
      </c>
      <c r="BF561" s="24">
        <f t="shared" si="286"/>
        <v>1.0331622699737772</v>
      </c>
      <c r="BG561" s="24">
        <f t="shared" si="287"/>
        <v>0.76454943848960755</v>
      </c>
      <c r="BH561" s="24">
        <f t="shared" si="288"/>
        <v>0.29816147277974447</v>
      </c>
      <c r="BI561" s="24">
        <f t="shared" si="289"/>
        <v>1.4600290580341069</v>
      </c>
      <c r="BJ561" s="24">
        <f t="shared" si="290"/>
        <v>0.89494369456425038</v>
      </c>
      <c r="BK561" s="136">
        <f t="shared" ref="BK561:BQ570" si="295">$AU561+$AB$7*SIN(BL561)</f>
        <v>7.4453397255769778</v>
      </c>
      <c r="BL561" s="136">
        <f t="shared" si="295"/>
        <v>7.4453273933169459</v>
      </c>
      <c r="BM561" s="136">
        <f t="shared" si="295"/>
        <v>7.4452239578942505</v>
      </c>
      <c r="BN561" s="136">
        <f t="shared" si="295"/>
        <v>7.4443573754303749</v>
      </c>
      <c r="BO561" s="136">
        <f t="shared" si="295"/>
        <v>7.4371639170160018</v>
      </c>
      <c r="BP561" s="136">
        <f t="shared" si="295"/>
        <v>7.3814166910078107</v>
      </c>
      <c r="BQ561" s="136">
        <f t="shared" si="295"/>
        <v>7.0650159129326431</v>
      </c>
      <c r="BR561" s="136">
        <f t="shared" si="291"/>
        <v>9.7824447349573358</v>
      </c>
      <c r="BS561" s="136"/>
      <c r="BT561" s="24"/>
      <c r="BU561" s="24"/>
      <c r="BV561" s="24"/>
      <c r="BW561" s="24"/>
      <c r="BX561" s="24"/>
      <c r="BY561" s="24"/>
      <c r="BZ561" s="24"/>
      <c r="CA561" s="24"/>
      <c r="CB561" s="24"/>
      <c r="CC561" s="24"/>
      <c r="CD561" s="24"/>
      <c r="CE561" s="24"/>
      <c r="CF561" s="24"/>
      <c r="CG561" s="24"/>
      <c r="CH561" s="24"/>
      <c r="CI561" s="24"/>
      <c r="CK561" s="24"/>
      <c r="CL561" s="24"/>
      <c r="CM561" s="24"/>
      <c r="CN561" s="24"/>
      <c r="CO561" s="24"/>
      <c r="CP561" s="24"/>
      <c r="CQ561" s="24"/>
      <c r="CR561" s="24"/>
      <c r="CS561" s="24"/>
      <c r="CT561" s="24"/>
      <c r="CU561" s="24"/>
      <c r="CV561" s="24"/>
      <c r="CW561" s="24"/>
      <c r="CX561" s="24"/>
      <c r="CY561" s="24"/>
      <c r="CZ561" s="24"/>
    </row>
    <row r="562" spans="1:104" s="129" customFormat="1" ht="12.95" customHeight="1" x14ac:dyDescent="0.2">
      <c r="A562" s="63" t="s">
        <v>685</v>
      </c>
      <c r="B562" s="64" t="s">
        <v>646</v>
      </c>
      <c r="C562" s="63">
        <v>54964.390800000001</v>
      </c>
      <c r="D562" s="63">
        <v>1E-4</v>
      </c>
      <c r="E562" s="129">
        <f>(C562-C$7)/C$8</f>
        <v>62954.424323318854</v>
      </c>
      <c r="F562" s="129">
        <f>ROUND(2*E562,0)/2</f>
        <v>62954.5</v>
      </c>
      <c r="G562" s="130">
        <f>C562-(C$7+F562*C$8)</f>
        <v>-1.796154999465216E-2</v>
      </c>
      <c r="K562" s="129">
        <f>G562</f>
        <v>-1.796154999465216E-2</v>
      </c>
      <c r="O562" s="199">
        <f ca="1">+C$11+C$12*F562</f>
        <v>-1.5170313902326066E-2</v>
      </c>
      <c r="P562" s="199">
        <f>+D$11+D$12*F562+D$13*F562^2</f>
        <v>-1.5632047349093028E-2</v>
      </c>
      <c r="Q562" s="201">
        <f>+C562-15018.5</f>
        <v>39945.890800000001</v>
      </c>
      <c r="S562" s="131">
        <v>1</v>
      </c>
      <c r="T562" s="129" t="s">
        <v>567</v>
      </c>
      <c r="U562" s="202">
        <f>+$C562-15018.5</f>
        <v>39945.890800000001</v>
      </c>
      <c r="Z562" s="24">
        <f>$F562</f>
        <v>62954.5</v>
      </c>
      <c r="AA562" s="136">
        <f>AB$3+AB$4*Z562+AB$5*Z562^2+AH562</f>
        <v>-1.056565911005407E-2</v>
      </c>
      <c r="AB562" s="136">
        <f>+$G562-AH562</f>
        <v>-2.302793823369112E-2</v>
      </c>
      <c r="AC562" s="136">
        <f>IF(S562&gt;0,G562-AA562,-9999)</f>
        <v>-7.3958908845980897E-3</v>
      </c>
      <c r="AD562" s="136"/>
      <c r="AE562" s="136">
        <f>+(G562-AA562)^2*$S562</f>
        <v>5.4699201976881115E-5</v>
      </c>
      <c r="AF562" s="24"/>
      <c r="AG562" s="203"/>
      <c r="AH562" s="24">
        <f>$AB$6*($AB$11/AI562*AJ562+$AB$12)</f>
        <v>5.0663882390389586E-3</v>
      </c>
      <c r="AI562" s="24">
        <f>1+$AB$7*COS(AL562)</f>
        <v>1.0331384568501139</v>
      </c>
      <c r="AJ562" s="24">
        <f>SIN(AL562+RADIANS($AB$9))</f>
        <v>0.76460091500287675</v>
      </c>
      <c r="AK562" s="24">
        <f>$AB$7*SIN(AL562)</f>
        <v>0.298164120372645</v>
      </c>
      <c r="AL562" s="24">
        <f>2*ATAN(AM562)</f>
        <v>1.4601089242143419</v>
      </c>
      <c r="AM562" s="24">
        <f>SQRT((1+$AB$7)/(1-$AB$7))*TAN(AN562/2)</f>
        <v>0.89501561360355164</v>
      </c>
      <c r="AN562" s="136">
        <f>$AU562+$AB$7*SIN(AO562)</f>
        <v>7.4454134684540012</v>
      </c>
      <c r="AO562" s="136">
        <f>$AU562+$AB$7*SIN(AP562)</f>
        <v>7.4454125112065803</v>
      </c>
      <c r="AP562" s="136">
        <f>$AU562+$AB$7*SIN(AQ562)</f>
        <v>7.4454044799400769</v>
      </c>
      <c r="AQ562" s="136">
        <f>$AU562+$AB$7*SIN(AR562)</f>
        <v>7.4453371038119673</v>
      </c>
      <c r="AR562" s="136">
        <f>$AU562+$AB$7*SIN(AS562)</f>
        <v>7.4447722824061682</v>
      </c>
      <c r="AS562" s="136">
        <f>$AU562+$AB$7*SIN(AT562)</f>
        <v>7.4400659256464641</v>
      </c>
      <c r="AT562" s="136">
        <f>$AU562+$AB$7*SIN(AU562)</f>
        <v>7.4026454439362732</v>
      </c>
      <c r="AU562" s="136">
        <f>RADIANS($AB$9)+$AB$18*(F562-AB$15)</f>
        <v>7.1701063950220894</v>
      </c>
      <c r="AV562" s="136"/>
      <c r="AW562" s="24">
        <f t="shared" si="281"/>
        <v>62954.5</v>
      </c>
      <c r="AX562" s="136">
        <f t="shared" si="282"/>
        <v>-1.0565671805928717E-2</v>
      </c>
      <c r="AY562" s="136">
        <f t="shared" si="283"/>
        <v>-7.395878188723443E-3</v>
      </c>
      <c r="AZ562" s="136">
        <f t="shared" si="292"/>
        <v>-7.395878188723443E-3</v>
      </c>
      <c r="BA562" s="136"/>
      <c r="BB562" s="136">
        <f t="shared" si="284"/>
        <v>1.1163342071059698E-4</v>
      </c>
      <c r="BC562" s="24"/>
      <c r="BD562" s="203"/>
      <c r="BE562" s="24">
        <f t="shared" si="285"/>
        <v>5.0663755431643118E-3</v>
      </c>
      <c r="BF562" s="24">
        <f t="shared" si="286"/>
        <v>1.0331389535962461</v>
      </c>
      <c r="BG562" s="24">
        <f t="shared" si="287"/>
        <v>0.76459984124783142</v>
      </c>
      <c r="BH562" s="24">
        <f t="shared" si="288"/>
        <v>0.29816406516303373</v>
      </c>
      <c r="BI562" s="24">
        <f t="shared" si="289"/>
        <v>1.4601072581983987</v>
      </c>
      <c r="BJ562" s="24">
        <f t="shared" si="290"/>
        <v>0.89501411331320679</v>
      </c>
      <c r="BK562" s="136">
        <f t="shared" si="295"/>
        <v>7.4454119301533739</v>
      </c>
      <c r="BL562" s="136">
        <f t="shared" si="295"/>
        <v>7.4453996050002322</v>
      </c>
      <c r="BM562" s="136">
        <f t="shared" si="295"/>
        <v>7.4452962119412351</v>
      </c>
      <c r="BN562" s="136">
        <f t="shared" si="295"/>
        <v>7.4444298398413116</v>
      </c>
      <c r="BO562" s="136">
        <f t="shared" si="295"/>
        <v>7.4372369343387144</v>
      </c>
      <c r="BP562" s="136">
        <f t="shared" si="295"/>
        <v>7.3814856847216728</v>
      </c>
      <c r="BQ562" s="136">
        <f t="shared" si="295"/>
        <v>7.0650412644349876</v>
      </c>
      <c r="BR562" s="136">
        <f t="shared" si="291"/>
        <v>9.7825808353560664</v>
      </c>
      <c r="BS562" s="136"/>
      <c r="BT562" s="24"/>
      <c r="BU562" s="24"/>
      <c r="BV562" s="24"/>
      <c r="BW562" s="24"/>
      <c r="BX562" s="24"/>
      <c r="BY562" s="24"/>
      <c r="BZ562" s="24"/>
      <c r="CA562" s="24"/>
      <c r="CB562" s="24"/>
      <c r="CC562" s="24"/>
      <c r="CD562" s="24"/>
      <c r="CE562" s="24"/>
      <c r="CF562" s="24"/>
      <c r="CG562" s="24"/>
      <c r="CH562" s="24"/>
      <c r="CI562" s="24"/>
      <c r="CK562" s="24"/>
      <c r="CL562" s="24"/>
      <c r="CM562" s="24"/>
      <c r="CN562" s="24"/>
      <c r="CO562" s="24"/>
      <c r="CP562" s="24"/>
      <c r="CQ562" s="24"/>
      <c r="CR562" s="24"/>
      <c r="CS562" s="24"/>
      <c r="CT562" s="24"/>
      <c r="CU562" s="24"/>
      <c r="CV562" s="24"/>
      <c r="CW562" s="24"/>
      <c r="CX562" s="24"/>
      <c r="CY562" s="24"/>
      <c r="CZ562" s="24"/>
    </row>
    <row r="563" spans="1:104" s="129" customFormat="1" ht="12.95" customHeight="1" x14ac:dyDescent="0.2">
      <c r="A563" s="52" t="s">
        <v>692</v>
      </c>
      <c r="B563" s="64" t="s">
        <v>644</v>
      </c>
      <c r="C563" s="63">
        <v>55163.883300000001</v>
      </c>
      <c r="D563" s="63">
        <v>2.0000000000000001E-4</v>
      </c>
      <c r="E563" s="129">
        <f>(C563-C$7)/C$8</f>
        <v>63794.93810510316</v>
      </c>
      <c r="F563" s="129">
        <f>ROUND(2*E563,0)/2</f>
        <v>63795</v>
      </c>
      <c r="G563" s="130">
        <f>C563-(C$7+F563*C$8)</f>
        <v>-1.4690500000142492E-2</v>
      </c>
      <c r="J563" s="130"/>
      <c r="K563" s="129">
        <f>G563</f>
        <v>-1.4690500000142492E-2</v>
      </c>
      <c r="O563" s="129">
        <f ca="1">+C$11+C$12*F563</f>
        <v>-1.3555443187535224E-2</v>
      </c>
      <c r="P563" s="199">
        <f>+D$11+D$12*F563+D$13*F563^2</f>
        <v>-1.5320226892093031E-2</v>
      </c>
      <c r="Q563" s="201">
        <f>+C563-15018.5</f>
        <v>40145.383300000001</v>
      </c>
      <c r="S563" s="131">
        <v>1</v>
      </c>
      <c r="T563" s="129" t="s">
        <v>567</v>
      </c>
      <c r="U563" s="202">
        <f>+$C563-15018.5</f>
        <v>40145.383300000001</v>
      </c>
      <c r="Z563" s="24">
        <f>$F563</f>
        <v>63795</v>
      </c>
      <c r="AA563" s="136">
        <f>AB$3+AB$4*Z563+AB$5*Z563^2+AH563</f>
        <v>-9.3089498133301397E-3</v>
      </c>
      <c r="AB563" s="136">
        <f>+$G563-AH563</f>
        <v>-2.0701777078905383E-2</v>
      </c>
      <c r="AC563" s="136">
        <f>IF(S563&gt;0,G563-AA563,-9999)</f>
        <v>-5.3815501868123526E-3</v>
      </c>
      <c r="AD563" s="136"/>
      <c r="AE563" s="136">
        <f>+(G563-AA563)^2*$S563</f>
        <v>2.8961082413180067E-5</v>
      </c>
      <c r="AF563" s="24"/>
      <c r="AG563" s="203"/>
      <c r="AH563" s="24">
        <f>$AB$6*($AB$11/AI563*AJ563+$AB$12)</f>
        <v>6.0112770787628909E-3</v>
      </c>
      <c r="AI563" s="24">
        <f>1+$AB$7*COS(AL563)</f>
        <v>0.99521766633900477</v>
      </c>
      <c r="AJ563" s="24">
        <f>SIN(AL563+RADIANS($AB$9))</f>
        <v>0.83987402019745372</v>
      </c>
      <c r="AK563" s="24">
        <f>$AB$7*SIN(AL563)</f>
        <v>0.29996187971933186</v>
      </c>
      <c r="AL563" s="24">
        <f>2*ATAN(AM563)</f>
        <v>1.586738114232169</v>
      </c>
      <c r="AM563" s="24">
        <f>SQRT((1+$AB$7)/(1-$AB$7))*TAN(AN563/2)</f>
        <v>1.0160702218100972</v>
      </c>
      <c r="AN563" s="136">
        <f>$AU563+$AB$7*SIN(AO563)</f>
        <v>7.5645329567230659</v>
      </c>
      <c r="AO563" s="136">
        <f>$AU563+$AB$7*SIN(AP563)</f>
        <v>7.5645327947060794</v>
      </c>
      <c r="AP563" s="136">
        <f>$AU563+$AB$7*SIN(AQ563)</f>
        <v>7.5645309025917582</v>
      </c>
      <c r="AQ563" s="136">
        <f>$AU563+$AB$7*SIN(AR563)</f>
        <v>7.5645088064368329</v>
      </c>
      <c r="AR563" s="136">
        <f>$AU563+$AB$7*SIN(AS563)</f>
        <v>7.5642508882702097</v>
      </c>
      <c r="AS563" s="136">
        <f>$AU563+$AB$7*SIN(AT563)</f>
        <v>7.5612566635463683</v>
      </c>
      <c r="AT563" s="136">
        <f>$AU563+$AB$7*SIN(AU563)</f>
        <v>7.5284485029871693</v>
      </c>
      <c r="AU563" s="136">
        <f>RADIANS($AB$9)+$AB$18*(F563-AB$15)</f>
        <v>7.2770125560444052</v>
      </c>
      <c r="AV563" s="136"/>
      <c r="AW563" s="24">
        <f t="shared" si="281"/>
        <v>63795</v>
      </c>
      <c r="AX563" s="136">
        <f t="shared" si="282"/>
        <v>-9.308952314081128E-3</v>
      </c>
      <c r="AY563" s="136">
        <f t="shared" si="283"/>
        <v>-5.3815476860613644E-3</v>
      </c>
      <c r="AZ563" s="136">
        <f t="shared" si="292"/>
        <v>-5.3815476860613644E-3</v>
      </c>
      <c r="BA563" s="136"/>
      <c r="BB563" s="136">
        <f t="shared" si="284"/>
        <v>8.6656593185836393E-5</v>
      </c>
      <c r="BC563" s="24"/>
      <c r="BD563" s="203"/>
      <c r="BE563" s="24">
        <f t="shared" si="285"/>
        <v>6.0112745780119018E-3</v>
      </c>
      <c r="BF563" s="24">
        <f t="shared" si="286"/>
        <v>0.9952177694114458</v>
      </c>
      <c r="BG563" s="24">
        <f t="shared" si="287"/>
        <v>0.83987383368769819</v>
      </c>
      <c r="BH563" s="24">
        <f t="shared" si="288"/>
        <v>0.29996188136261231</v>
      </c>
      <c r="BI563" s="24">
        <f t="shared" si="289"/>
        <v>1.586737770613704</v>
      </c>
      <c r="BJ563" s="24">
        <f t="shared" si="290"/>
        <v>1.0160698726252981</v>
      </c>
      <c r="BK563" s="136">
        <f t="shared" si="295"/>
        <v>7.5645326273568196</v>
      </c>
      <c r="BL563" s="136">
        <f t="shared" si="295"/>
        <v>7.5645289482171298</v>
      </c>
      <c r="BM563" s="136">
        <f t="shared" si="295"/>
        <v>7.5644859849255406</v>
      </c>
      <c r="BN563" s="136">
        <f t="shared" si="295"/>
        <v>7.563984737391614</v>
      </c>
      <c r="BO563" s="136">
        <f t="shared" si="295"/>
        <v>7.5581977354333674</v>
      </c>
      <c r="BP563" s="136">
        <f t="shared" si="295"/>
        <v>7.4979400373505154</v>
      </c>
      <c r="BQ563" s="136">
        <f t="shared" si="295"/>
        <v>7.1109558586838686</v>
      </c>
      <c r="BR563" s="136">
        <f t="shared" si="291"/>
        <v>10.011365605622522</v>
      </c>
      <c r="BS563" s="136"/>
      <c r="BT563" s="24"/>
      <c r="BU563" s="24"/>
      <c r="BV563" s="24"/>
      <c r="BW563" s="24"/>
      <c r="BX563" s="24"/>
      <c r="BY563" s="24"/>
      <c r="BZ563" s="24"/>
      <c r="CA563" s="24"/>
      <c r="CB563" s="24"/>
      <c r="CC563" s="24"/>
      <c r="CD563" s="24"/>
      <c r="CE563" s="24"/>
      <c r="CF563" s="24"/>
      <c r="CG563" s="24"/>
      <c r="CH563" s="24"/>
      <c r="CI563" s="24"/>
      <c r="CK563" s="24"/>
      <c r="CL563" s="24"/>
      <c r="CM563" s="24"/>
      <c r="CN563" s="24"/>
      <c r="CO563" s="24"/>
      <c r="CP563" s="24"/>
      <c r="CQ563" s="24"/>
      <c r="CR563" s="24"/>
      <c r="CS563" s="24"/>
      <c r="CT563" s="24"/>
      <c r="CU563" s="24"/>
      <c r="CV563" s="24"/>
      <c r="CW563" s="24"/>
      <c r="CX563" s="24"/>
      <c r="CY563" s="24"/>
      <c r="CZ563" s="24"/>
    </row>
    <row r="564" spans="1:104" s="129" customFormat="1" ht="12.95" customHeight="1" x14ac:dyDescent="0.2">
      <c r="A564" s="215" t="s">
        <v>680</v>
      </c>
      <c r="B564" s="89" t="s">
        <v>646</v>
      </c>
      <c r="C564" s="90">
        <v>55219.5412</v>
      </c>
      <c r="D564" s="90">
        <v>2.9999999999999997E-4</v>
      </c>
      <c r="E564" s="129">
        <f>(C564-C$7)/C$8</f>
        <v>64029.439311991497</v>
      </c>
      <c r="F564" s="129">
        <f>ROUND(2*E564,0)/2</f>
        <v>64029.5</v>
      </c>
      <c r="G564" s="130">
        <f>C564-(C$7+F564*C$8)</f>
        <v>-1.4404049994482193E-2</v>
      </c>
      <c r="K564" s="129">
        <f>G564</f>
        <v>-1.4404049994482193E-2</v>
      </c>
      <c r="O564" s="199">
        <f ca="1">+C$11+C$12*F564</f>
        <v>-1.3104893297447837E-2</v>
      </c>
      <c r="P564" s="199">
        <f>+D$11+D$12*F564+D$13*F564^2</f>
        <v>-1.5230203749093028E-2</v>
      </c>
      <c r="Q564" s="201">
        <f>+C564-15018.5</f>
        <v>40201.0412</v>
      </c>
      <c r="S564" s="131">
        <v>1</v>
      </c>
      <c r="T564" s="129" t="s">
        <v>567</v>
      </c>
      <c r="U564" s="202">
        <f>+$C564-15018.5</f>
        <v>40201.0412</v>
      </c>
      <c r="Z564" s="24">
        <f>$F564</f>
        <v>64029.5</v>
      </c>
      <c r="AA564" s="136">
        <f>AB$3+AB$4*Z564+AB$5*Z564^2+AH564</f>
        <v>-8.9757251510807576E-3</v>
      </c>
      <c r="AB564" s="136">
        <f>+$G564-AH564</f>
        <v>-2.0658528592494466E-2</v>
      </c>
      <c r="AC564" s="136">
        <f>IF(S564&gt;0,G564-AA564,-9999)</f>
        <v>-5.4283248434014355E-3</v>
      </c>
      <c r="AD564" s="136"/>
      <c r="AE564" s="136">
        <f>+(G564-AA564)^2*$S564</f>
        <v>2.9466710605489218E-5</v>
      </c>
      <c r="AF564" s="24"/>
      <c r="AG564" s="203"/>
      <c r="AH564" s="24">
        <f>$AB$6*($AB$11/AI564*AJ564+$AB$12)</f>
        <v>6.2544785980122707E-3</v>
      </c>
      <c r="AI564" s="24">
        <f>1+$AB$7*COS(AL564)</f>
        <v>0.98511773185655283</v>
      </c>
      <c r="AJ564" s="24">
        <f>SIN(AL564+RADIANS($AB$9))</f>
        <v>0.85767829219878566</v>
      </c>
      <c r="AK564" s="24">
        <f>$AB$7*SIN(AL564)</f>
        <v>0.29963063610870388</v>
      </c>
      <c r="AL564" s="24">
        <f>2*ATAN(AM564)</f>
        <v>1.6204242564622375</v>
      </c>
      <c r="AM564" s="24">
        <f>SQRT((1+$AB$7)/(1-$AB$7))*TAN(AN564/2)</f>
        <v>1.0509014439671986</v>
      </c>
      <c r="AN564" s="136">
        <f>$AU564+$AB$7*SIN(AO564)</f>
        <v>7.596986894029933</v>
      </c>
      <c r="AO564" s="136">
        <f>$AU564+$AB$7*SIN(AP564)</f>
        <v>7.5969868075071227</v>
      </c>
      <c r="AP564" s="136">
        <f>$AU564+$AB$7*SIN(AQ564)</f>
        <v>7.5969856728224014</v>
      </c>
      <c r="AQ564" s="136">
        <f>$AU564+$AB$7*SIN(AR564)</f>
        <v>7.5969707926979151</v>
      </c>
      <c r="AR564" s="136">
        <f>$AU564+$AB$7*SIN(AS564)</f>
        <v>7.5967757343681193</v>
      </c>
      <c r="AS564" s="136">
        <f>$AU564+$AB$7*SIN(AT564)</f>
        <v>7.5942320282566733</v>
      </c>
      <c r="AT564" s="136">
        <f>$AU564+$AB$7*SIN(AU564)</f>
        <v>7.5630438715726918</v>
      </c>
      <c r="AU564" s="136">
        <f>RADIANS($AB$9)+$AB$18*(F564-AB$15)</f>
        <v>7.3068394385663957</v>
      </c>
      <c r="AV564" s="136"/>
      <c r="AW564" s="24">
        <f t="shared" si="281"/>
        <v>64029.5</v>
      </c>
      <c r="AX564" s="136">
        <f t="shared" si="282"/>
        <v>-8.9757265383954288E-3</v>
      </c>
      <c r="AY564" s="136">
        <f t="shared" si="283"/>
        <v>-5.4283234560867644E-3</v>
      </c>
      <c r="AZ564" s="136">
        <f t="shared" si="292"/>
        <v>-5.4283234560867644E-3</v>
      </c>
      <c r="BA564" s="136"/>
      <c r="BB564" s="136">
        <f t="shared" si="284"/>
        <v>8.056366689205599E-5</v>
      </c>
      <c r="BC564" s="24"/>
      <c r="BD564" s="203"/>
      <c r="BE564" s="24">
        <f t="shared" si="285"/>
        <v>6.2544772106975987E-3</v>
      </c>
      <c r="BF564" s="24">
        <f t="shared" si="286"/>
        <v>0.98511778991628207</v>
      </c>
      <c r="BG564" s="24">
        <f t="shared" si="287"/>
        <v>0.8576781925643</v>
      </c>
      <c r="BH564" s="24">
        <f t="shared" si="288"/>
        <v>0.29963063899245029</v>
      </c>
      <c r="BI564" s="24">
        <f t="shared" si="289"/>
        <v>1.6204240626912343</v>
      </c>
      <c r="BJ564" s="24">
        <f t="shared" si="290"/>
        <v>1.0509012400819662</v>
      </c>
      <c r="BK564" s="136">
        <f t="shared" si="295"/>
        <v>7.5969867063917</v>
      </c>
      <c r="BL564" s="136">
        <f t="shared" si="295"/>
        <v>7.5969843467722207</v>
      </c>
      <c r="BM564" s="136">
        <f t="shared" si="295"/>
        <v>7.596953404096368</v>
      </c>
      <c r="BN564" s="136">
        <f t="shared" si="295"/>
        <v>7.5965479764174333</v>
      </c>
      <c r="BO564" s="136">
        <f t="shared" si="295"/>
        <v>7.5912923669234109</v>
      </c>
      <c r="BP564" s="136">
        <f t="shared" si="295"/>
        <v>7.5306320499487844</v>
      </c>
      <c r="BQ564" s="136">
        <f t="shared" si="295"/>
        <v>7.1251835290707852</v>
      </c>
      <c r="BR564" s="136">
        <f t="shared" si="291"/>
        <v>10.075196692627262</v>
      </c>
      <c r="BS564" s="136"/>
      <c r="BT564" s="24"/>
      <c r="BU564" s="24"/>
      <c r="BV564" s="24"/>
      <c r="BW564" s="24"/>
      <c r="BX564" s="24"/>
      <c r="BY564" s="24"/>
      <c r="BZ564" s="24"/>
      <c r="CA564" s="24"/>
      <c r="CB564" s="24"/>
      <c r="CC564" s="24"/>
      <c r="CD564" s="24"/>
      <c r="CE564" s="24"/>
      <c r="CF564" s="24"/>
      <c r="CG564" s="24"/>
      <c r="CH564" s="24"/>
      <c r="CI564" s="24"/>
      <c r="CK564" s="24"/>
      <c r="CL564" s="24"/>
      <c r="CM564" s="24"/>
      <c r="CN564" s="24"/>
      <c r="CO564" s="24"/>
      <c r="CP564" s="24"/>
      <c r="CQ564" s="24"/>
      <c r="CR564" s="24"/>
      <c r="CS564" s="24"/>
      <c r="CT564" s="24"/>
      <c r="CU564" s="24"/>
      <c r="CV564" s="24"/>
      <c r="CW564" s="24"/>
      <c r="CX564" s="24"/>
      <c r="CY564" s="24"/>
      <c r="CZ564" s="24"/>
    </row>
    <row r="565" spans="1:104" s="129" customFormat="1" ht="12.95" customHeight="1" x14ac:dyDescent="0.2">
      <c r="A565" s="215" t="s">
        <v>681</v>
      </c>
      <c r="B565" s="89" t="s">
        <v>646</v>
      </c>
      <c r="C565" s="90">
        <v>55279.827899999997</v>
      </c>
      <c r="D565" s="90">
        <v>1E-4</v>
      </c>
      <c r="E565" s="129">
        <f>(C565-C$7)/C$8</f>
        <v>64283.442857028494</v>
      </c>
      <c r="F565" s="129">
        <f>ROUND(2*E565,0)/2</f>
        <v>64283.5</v>
      </c>
      <c r="G565" s="130">
        <f>C565-(C$7+F565*C$8)</f>
        <v>-1.356264999776613E-2</v>
      </c>
      <c r="K565" s="129">
        <f>G565</f>
        <v>-1.356264999776613E-2</v>
      </c>
      <c r="O565" s="129">
        <f ca="1">+C$11+C$12*F565</f>
        <v>-1.2616877638248702E-2</v>
      </c>
      <c r="P565" s="199">
        <f>+D$11+D$12*F565+D$13*F565^2</f>
        <v>-1.5131205725093043E-2</v>
      </c>
      <c r="Q565" s="201">
        <f>+C565-15018.5</f>
        <v>40261.327899999997</v>
      </c>
      <c r="S565" s="131">
        <v>1</v>
      </c>
      <c r="T565" s="129" t="s">
        <v>567</v>
      </c>
      <c r="U565" s="202">
        <f>+$C565-15018.5</f>
        <v>40261.327899999997</v>
      </c>
      <c r="Z565" s="24">
        <f>$F565</f>
        <v>64283.5</v>
      </c>
      <c r="AA565" s="136">
        <f>AB$3+AB$4*Z565+AB$5*Z565^2+AH565</f>
        <v>-8.6233887072230571E-3</v>
      </c>
      <c r="AB565" s="136">
        <f>+$G565-AH565</f>
        <v>-2.0070467015636115E-2</v>
      </c>
      <c r="AC565" s="136">
        <f>IF(S565&gt;0,G565-AA565,-9999)</f>
        <v>-4.9392612905430726E-3</v>
      </c>
      <c r="AD565" s="136"/>
      <c r="AE565" s="136">
        <f>+(G565-AA565)^2*$S565</f>
        <v>2.4396302096257218E-5</v>
      </c>
      <c r="AF565" s="24"/>
      <c r="AG565" s="203"/>
      <c r="AH565" s="24">
        <f>$AB$6*($AB$11/AI565*AJ565+$AB$12)</f>
        <v>6.5078170178699849E-3</v>
      </c>
      <c r="AI565" s="24">
        <f>1+$AB$7*COS(AL565)</f>
        <v>0.97442521966806839</v>
      </c>
      <c r="AJ565" s="24">
        <f>SIN(AL565+RADIANS($AB$9))</f>
        <v>0.87549641401831146</v>
      </c>
      <c r="AK565" s="24">
        <f>$AB$7*SIN(AL565)</f>
        <v>0.29890789653499195</v>
      </c>
      <c r="AL565" s="24">
        <f>2*ATAN(AM565)</f>
        <v>1.6561491910130053</v>
      </c>
      <c r="AM565" s="24">
        <f>SQRT((1+$AB$7)/(1-$AB$7))*TAN(AN565/2)</f>
        <v>1.0892143837819885</v>
      </c>
      <c r="AN565" s="136">
        <f>$AU565+$AB$7*SIN(AO565)</f>
        <v>7.6317703404563657</v>
      </c>
      <c r="AO565" s="136">
        <f>$AU565+$AB$7*SIN(AP565)</f>
        <v>7.6317703004808468</v>
      </c>
      <c r="AP565" s="136">
        <f>$AU565+$AB$7*SIN(AQ565)</f>
        <v>7.631769695855902</v>
      </c>
      <c r="AQ565" s="136">
        <f>$AU565+$AB$7*SIN(AR565)</f>
        <v>7.631760551173203</v>
      </c>
      <c r="AR565" s="136">
        <f>$AU565+$AB$7*SIN(AS565)</f>
        <v>7.631622287026298</v>
      </c>
      <c r="AS565" s="136">
        <f>$AU565+$AB$7*SIN(AT565)</f>
        <v>7.6295419933008812</v>
      </c>
      <c r="AT565" s="136">
        <f>$AU565+$AB$7*SIN(AU565)</f>
        <v>7.6002587827400383</v>
      </c>
      <c r="AU565" s="136">
        <f>RADIANS($AB$9)+$AB$18*(F565-AB$15)</f>
        <v>7.339146594901516</v>
      </c>
      <c r="AV565" s="136"/>
      <c r="AW565" s="24">
        <f t="shared" si="281"/>
        <v>64283.5</v>
      </c>
      <c r="AX565" s="136">
        <f t="shared" si="282"/>
        <v>-8.6233893753065154E-3</v>
      </c>
      <c r="AY565" s="136">
        <f t="shared" si="283"/>
        <v>-4.9392606224596142E-3</v>
      </c>
      <c r="AZ565" s="136">
        <f t="shared" si="292"/>
        <v>-4.9392606224596142E-3</v>
      </c>
      <c r="BA565" s="136"/>
      <c r="BB565" s="136">
        <f t="shared" si="284"/>
        <v>7.4362844318149294E-5</v>
      </c>
      <c r="BC565" s="24"/>
      <c r="BD565" s="203"/>
      <c r="BE565" s="24">
        <f t="shared" si="285"/>
        <v>6.5078163497865275E-3</v>
      </c>
      <c r="BF565" s="24">
        <f t="shared" si="286"/>
        <v>0.9744252481114416</v>
      </c>
      <c r="BG565" s="24">
        <f t="shared" si="287"/>
        <v>0.87549636803578834</v>
      </c>
      <c r="BH565" s="24">
        <f t="shared" si="288"/>
        <v>0.29890789896862657</v>
      </c>
      <c r="BI565" s="24">
        <f t="shared" si="289"/>
        <v>1.6561490958553549</v>
      </c>
      <c r="BJ565" s="24">
        <f t="shared" si="290"/>
        <v>1.0892142797562225</v>
      </c>
      <c r="BK565" s="136">
        <f t="shared" si="295"/>
        <v>7.6317702472992819</v>
      </c>
      <c r="BL565" s="136">
        <f t="shared" si="295"/>
        <v>7.6317688914935964</v>
      </c>
      <c r="BM565" s="136">
        <f t="shared" si="295"/>
        <v>7.631748386125655</v>
      </c>
      <c r="BN565" s="136">
        <f t="shared" si="295"/>
        <v>7.6314384870501861</v>
      </c>
      <c r="BO565" s="136">
        <f t="shared" si="295"/>
        <v>7.6268055761066771</v>
      </c>
      <c r="BP565" s="136">
        <f t="shared" si="295"/>
        <v>7.5661556339220279</v>
      </c>
      <c r="BQ565" s="136">
        <f t="shared" si="295"/>
        <v>7.1414309619936596</v>
      </c>
      <c r="BR565" s="136">
        <f t="shared" si="291"/>
        <v>10.144335695182502</v>
      </c>
      <c r="BS565" s="136"/>
      <c r="BT565" s="24"/>
      <c r="BU565" s="24"/>
      <c r="BV565" s="24"/>
      <c r="BW565" s="24"/>
      <c r="BX565" s="24"/>
      <c r="BY565" s="24"/>
      <c r="BZ565" s="24"/>
      <c r="CA565" s="24"/>
      <c r="CB565" s="24"/>
      <c r="CC565" s="24"/>
      <c r="CD565" s="24"/>
      <c r="CE565" s="24"/>
      <c r="CF565" s="24"/>
      <c r="CG565" s="24"/>
      <c r="CH565" s="24"/>
      <c r="CI565" s="24"/>
      <c r="CK565" s="24"/>
      <c r="CL565" s="24"/>
      <c r="CM565" s="24"/>
      <c r="CN565" s="24"/>
      <c r="CO565" s="24"/>
      <c r="CP565" s="24"/>
      <c r="CQ565" s="24"/>
      <c r="CR565" s="24"/>
      <c r="CS565" s="24"/>
      <c r="CT565" s="24"/>
      <c r="CU565" s="24"/>
      <c r="CV565" s="24"/>
      <c r="CW565" s="24"/>
      <c r="CX565" s="24"/>
      <c r="CY565" s="24"/>
      <c r="CZ565" s="24"/>
    </row>
    <row r="566" spans="1:104" s="129" customFormat="1" ht="12.95" customHeight="1" x14ac:dyDescent="0.2">
      <c r="A566" s="52" t="s">
        <v>693</v>
      </c>
      <c r="B566" s="64" t="s">
        <v>644</v>
      </c>
      <c r="C566" s="63">
        <v>55280.658499999998</v>
      </c>
      <c r="D566" s="63">
        <v>1E-4</v>
      </c>
      <c r="E566" s="129">
        <f>(C566-C$7)/C$8</f>
        <v>64286.942390831275</v>
      </c>
      <c r="F566" s="129">
        <f>ROUND(2*E566,0)/2</f>
        <v>64287</v>
      </c>
      <c r="G566" s="130">
        <f>C566-(C$7+F566*C$8)</f>
        <v>-1.3673300003574695E-2</v>
      </c>
      <c r="J566" s="130"/>
      <c r="K566" s="129">
        <f>G566</f>
        <v>-1.3673300003574695E-2</v>
      </c>
      <c r="O566" s="199">
        <f ca="1">+C$11+C$12*F566</f>
        <v>-1.2610153013023512E-2</v>
      </c>
      <c r="P566" s="199">
        <f>+D$11+D$12*F566+D$13*F566^2</f>
        <v>-1.5129830764093036E-2</v>
      </c>
      <c r="Q566" s="201">
        <f>+C566-15018.5</f>
        <v>40262.158499999998</v>
      </c>
      <c r="S566" s="131">
        <v>1</v>
      </c>
      <c r="T566" s="129" t="s">
        <v>567</v>
      </c>
      <c r="U566" s="202">
        <f>+$C566-15018.5</f>
        <v>40262.158499999998</v>
      </c>
      <c r="Z566" s="24">
        <f>$F566</f>
        <v>64287</v>
      </c>
      <c r="AA566" s="136">
        <f>AB$3+AB$4*Z566+AB$5*Z566^2+AH566</f>
        <v>-8.6185960878443491E-3</v>
      </c>
      <c r="AB566" s="136">
        <f>+$G566-AH566</f>
        <v>-2.0184534679823382E-2</v>
      </c>
      <c r="AC566" s="136">
        <f>IF(S566&gt;0,G566-AA566,-9999)</f>
        <v>-5.0547039157303464E-3</v>
      </c>
      <c r="AD566" s="136"/>
      <c r="AE566" s="136">
        <f>+(G566-AA566)^2*$S566</f>
        <v>2.5550031675699696E-5</v>
      </c>
      <c r="AF566" s="24"/>
      <c r="AG566" s="203"/>
      <c r="AH566" s="24">
        <f>$AB$6*($AB$11/AI566*AJ566+$AB$12)</f>
        <v>6.5112346762486867E-3</v>
      </c>
      <c r="AI566" s="24">
        <f>1+$AB$7*COS(AL566)</f>
        <v>0.97427969671463976</v>
      </c>
      <c r="AJ566" s="24">
        <f>SIN(AL566+RADIANS($AB$9))</f>
        <v>0.8757315724867184</v>
      </c>
      <c r="AK566" s="24">
        <f>$AB$7*SIN(AL566)</f>
        <v>0.29889540979899487</v>
      </c>
      <c r="AL566" s="24">
        <f>2*ATAN(AM566)</f>
        <v>1.65663604998154</v>
      </c>
      <c r="AM566" s="24">
        <f>SQRT((1+$AB$7)/(1-$AB$7))*TAN(AN566/2)</f>
        <v>1.0897467562462901</v>
      </c>
      <c r="AN566" s="136">
        <f>$AU566+$AB$7*SIN(AO566)</f>
        <v>7.6322469994444422</v>
      </c>
      <c r="AO566" s="136">
        <f>$AU566+$AB$7*SIN(AP566)</f>
        <v>7.6322469599232248</v>
      </c>
      <c r="AP566" s="136">
        <f>$AU566+$AB$7*SIN(AQ566)</f>
        <v>7.6322463609057358</v>
      </c>
      <c r="AQ566" s="136">
        <f>$AU566+$AB$7*SIN(AR566)</f>
        <v>7.6322372818776332</v>
      </c>
      <c r="AR566" s="136">
        <f>$AU566+$AB$7*SIN(AS566)</f>
        <v>7.6320997200298635</v>
      </c>
      <c r="AS566" s="136">
        <f>$AU566+$AB$7*SIN(AT566)</f>
        <v>7.6300256058494949</v>
      </c>
      <c r="AT566" s="136">
        <f>$AU566+$AB$7*SIN(AU566)</f>
        <v>7.600769694648414</v>
      </c>
      <c r="AU566" s="136">
        <f>RADIANS($AB$9)+$AB$18*(F566-AB$15)</f>
        <v>7.3395917722525903</v>
      </c>
      <c r="AV566" s="136"/>
      <c r="AW566" s="24">
        <f t="shared" si="281"/>
        <v>64287</v>
      </c>
      <c r="AX566" s="136">
        <f t="shared" si="282"/>
        <v>-8.6185967487187806E-3</v>
      </c>
      <c r="AY566" s="136">
        <f t="shared" si="283"/>
        <v>-5.0547032548559148E-3</v>
      </c>
      <c r="AZ566" s="136">
        <f t="shared" si="292"/>
        <v>-5.0547032548559148E-3</v>
      </c>
      <c r="BA566" s="136"/>
      <c r="BB566" s="136">
        <f t="shared" si="284"/>
        <v>7.4280209917025941E-5</v>
      </c>
      <c r="BC566" s="24"/>
      <c r="BD566" s="203"/>
      <c r="BE566" s="24">
        <f t="shared" si="285"/>
        <v>6.5112340153742551E-3</v>
      </c>
      <c r="BF566" s="24">
        <f t="shared" si="286"/>
        <v>0.97427972485789083</v>
      </c>
      <c r="BG566" s="24">
        <f t="shared" si="287"/>
        <v>0.87573152702762169</v>
      </c>
      <c r="BH566" s="24">
        <f t="shared" si="288"/>
        <v>0.29889541222075355</v>
      </c>
      <c r="BI566" s="24">
        <f t="shared" si="289"/>
        <v>1.6566359558240185</v>
      </c>
      <c r="BJ566" s="24">
        <f t="shared" si="290"/>
        <v>1.0897466532592468</v>
      </c>
      <c r="BK566" s="136">
        <f t="shared" si="295"/>
        <v>7.6322469072526928</v>
      </c>
      <c r="BL566" s="136">
        <f t="shared" si="295"/>
        <v>7.6322455625884507</v>
      </c>
      <c r="BM566" s="136">
        <f t="shared" si="295"/>
        <v>7.6322251827239516</v>
      </c>
      <c r="BN566" s="136">
        <f t="shared" si="295"/>
        <v>7.6319165287023392</v>
      </c>
      <c r="BO566" s="136">
        <f t="shared" si="295"/>
        <v>7.6272924766348194</v>
      </c>
      <c r="BP566" s="136">
        <f t="shared" si="295"/>
        <v>7.5666459758184015</v>
      </c>
      <c r="BQ566" s="136">
        <f t="shared" si="295"/>
        <v>7.1416612715518122</v>
      </c>
      <c r="BR566" s="136">
        <f t="shared" si="291"/>
        <v>10.145288397973619</v>
      </c>
      <c r="BS566" s="136"/>
      <c r="BT566" s="24"/>
      <c r="BU566" s="24"/>
      <c r="BV566" s="24"/>
      <c r="BW566" s="24"/>
      <c r="BX566" s="24"/>
      <c r="BY566" s="24"/>
      <c r="BZ566" s="24"/>
      <c r="CA566" s="24"/>
      <c r="CB566" s="24"/>
      <c r="CC566" s="24"/>
      <c r="CD566" s="24"/>
      <c r="CE566" s="24"/>
      <c r="CF566" s="24"/>
      <c r="CG566" s="24"/>
      <c r="CH566" s="24"/>
      <c r="CI566" s="24"/>
      <c r="CK566" s="24"/>
      <c r="CL566" s="24"/>
      <c r="CM566" s="24"/>
      <c r="CN566" s="24"/>
      <c r="CO566" s="24"/>
      <c r="CP566" s="24"/>
      <c r="CQ566" s="24"/>
      <c r="CR566" s="24"/>
      <c r="CS566" s="24"/>
      <c r="CT566" s="24"/>
      <c r="CU566" s="24"/>
      <c r="CV566" s="24"/>
      <c r="CW566" s="24"/>
      <c r="CX566" s="24"/>
      <c r="CY566" s="24"/>
      <c r="CZ566" s="24"/>
    </row>
    <row r="567" spans="1:104" s="129" customFormat="1" ht="12.95" customHeight="1" x14ac:dyDescent="0.2">
      <c r="A567" s="63" t="s">
        <v>676</v>
      </c>
      <c r="B567" s="64" t="s">
        <v>644</v>
      </c>
      <c r="C567" s="63">
        <v>55283.744200000001</v>
      </c>
      <c r="D567" s="63">
        <v>8.0000000000000004E-4</v>
      </c>
      <c r="E567" s="129">
        <f>(C567-C$7)/C$8</f>
        <v>64299.943247387055</v>
      </c>
      <c r="F567" s="129">
        <f>ROUND(2*E567,0)/2</f>
        <v>64300</v>
      </c>
      <c r="G567" s="130">
        <f>C567-(C$7+F567*C$8)</f>
        <v>-1.3469999998051208E-2</v>
      </c>
      <c r="K567" s="129">
        <f>G567</f>
        <v>-1.3469999998051208E-2</v>
      </c>
      <c r="O567" s="129">
        <f ca="1">+C$11+C$12*F567</f>
        <v>-1.258517583361568E-2</v>
      </c>
      <c r="P567" s="199">
        <f>+D$11+D$12*F567+D$13*F567^2</f>
        <v>-1.5124721192093016E-2</v>
      </c>
      <c r="Q567" s="201">
        <f>+C567-15018.5</f>
        <v>40265.244200000001</v>
      </c>
      <c r="S567" s="131">
        <v>1</v>
      </c>
      <c r="T567" s="129" t="s">
        <v>567</v>
      </c>
      <c r="U567" s="202">
        <f>+$C567-15018.5</f>
        <v>40265.244200000001</v>
      </c>
      <c r="Z567" s="24">
        <f>$F567</f>
        <v>64300</v>
      </c>
      <c r="AA567" s="136">
        <f>AB$3+AB$4*Z567+AB$5*Z567^2+AH567</f>
        <v>-8.6008097730802466E-3</v>
      </c>
      <c r="AB567" s="136">
        <f>+$G567-AH567</f>
        <v>-1.9993911417063977E-2</v>
      </c>
      <c r="AC567" s="136">
        <f>IF(S567&gt;0,G567-AA567,-9999)</f>
        <v>-4.8691902249709609E-3</v>
      </c>
      <c r="AD567" s="136"/>
      <c r="AE567" s="136">
        <f>+(G567-AA567)^2*$S567</f>
        <v>2.3709013446952756E-5</v>
      </c>
      <c r="AF567" s="24"/>
      <c r="AG567" s="203"/>
      <c r="AH567" s="24">
        <f>$AB$6*($AB$11/AI567*AJ567+$AB$12)</f>
        <v>6.5239114190127701E-3</v>
      </c>
      <c r="AI567" s="24">
        <f>1+$AB$7*COS(AL567)</f>
        <v>0.97373961678127852</v>
      </c>
      <c r="AJ567" s="24">
        <f>SIN(AL567+RADIANS($AB$9))</f>
        <v>0.87660258815441694</v>
      </c>
      <c r="AK567" s="24">
        <f>$AB$7*SIN(AL567)</f>
        <v>0.298848443651972</v>
      </c>
      <c r="AL567" s="24">
        <f>2*ATAN(AM567)</f>
        <v>1.6584431109267099</v>
      </c>
      <c r="AM567" s="24">
        <f>SQRT((1+$AB$7)/(1-$AB$7))*TAN(AN567/2)</f>
        <v>1.0917252210912378</v>
      </c>
      <c r="AN567" s="136">
        <f>$AU567+$AB$7*SIN(AO567)</f>
        <v>7.6340168241270714</v>
      </c>
      <c r="AO567" s="136">
        <f>$AU567+$AB$7*SIN(AP567)</f>
        <v>7.6340167862563408</v>
      </c>
      <c r="AP567" s="136">
        <f>$AU567+$AB$7*SIN(AQ567)</f>
        <v>7.6340162077122811</v>
      </c>
      <c r="AQ567" s="136">
        <f>$AU567+$AB$7*SIN(AR567)</f>
        <v>7.63400736958911</v>
      </c>
      <c r="AR567" s="136">
        <f>$AU567+$AB$7*SIN(AS567)</f>
        <v>7.6338723974855043</v>
      </c>
      <c r="AS567" s="136">
        <f>$AU567+$AB$7*SIN(AT567)</f>
        <v>7.6318211833912022</v>
      </c>
      <c r="AT567" s="136">
        <f>$AU567+$AB$7*SIN(AU567)</f>
        <v>7.6026669141751224</v>
      </c>
      <c r="AU567" s="136">
        <f>RADIANS($AB$9)+$AB$18*(F567-AB$15)</f>
        <v>7.3412452881280092</v>
      </c>
      <c r="AV567" s="136"/>
      <c r="AW567" s="24">
        <f t="shared" si="281"/>
        <v>64300</v>
      </c>
      <c r="AX567" s="136">
        <f t="shared" si="282"/>
        <v>-8.6008104077238134E-3</v>
      </c>
      <c r="AY567" s="136">
        <f t="shared" si="283"/>
        <v>-4.8691895903273941E-3</v>
      </c>
      <c r="AZ567" s="136">
        <f t="shared" si="292"/>
        <v>-4.8691895903273941E-3</v>
      </c>
      <c r="BA567" s="136"/>
      <c r="BB567" s="136">
        <f t="shared" si="284"/>
        <v>7.3973939669610275E-5</v>
      </c>
      <c r="BC567" s="24"/>
      <c r="BD567" s="203"/>
      <c r="BE567" s="24">
        <f t="shared" si="285"/>
        <v>6.5239107843692024E-3</v>
      </c>
      <c r="BF567" s="24">
        <f t="shared" si="286"/>
        <v>0.97373964383179357</v>
      </c>
      <c r="BG567" s="24">
        <f t="shared" si="287"/>
        <v>0.87660254459683595</v>
      </c>
      <c r="BH567" s="24">
        <f t="shared" si="288"/>
        <v>0.29884844602895116</v>
      </c>
      <c r="BI567" s="24">
        <f t="shared" si="289"/>
        <v>1.65844302041088</v>
      </c>
      <c r="BJ567" s="24">
        <f t="shared" si="290"/>
        <v>1.0917251218920501</v>
      </c>
      <c r="BK567" s="136">
        <f t="shared" si="295"/>
        <v>7.6340167354518282</v>
      </c>
      <c r="BL567" s="136">
        <f t="shared" si="295"/>
        <v>7.6340154315836006</v>
      </c>
      <c r="BM567" s="136">
        <f t="shared" si="295"/>
        <v>7.6339955136149094</v>
      </c>
      <c r="BN567" s="136">
        <f t="shared" si="295"/>
        <v>7.6336914658013004</v>
      </c>
      <c r="BO567" s="136">
        <f t="shared" si="295"/>
        <v>7.6291003757587976</v>
      </c>
      <c r="BP567" s="136">
        <f t="shared" si="295"/>
        <v>7.5684674486558983</v>
      </c>
      <c r="BQ567" s="136">
        <f t="shared" si="295"/>
        <v>7.1425182814518413</v>
      </c>
      <c r="BR567" s="136">
        <f t="shared" si="291"/>
        <v>10.148827008340618</v>
      </c>
      <c r="BS567" s="136"/>
      <c r="BT567" s="24"/>
      <c r="BU567" s="24"/>
      <c r="BV567" s="24"/>
      <c r="BW567" s="24"/>
      <c r="BX567" s="24"/>
      <c r="BY567" s="24"/>
      <c r="BZ567" s="24"/>
      <c r="CA567" s="24"/>
      <c r="CB567" s="24"/>
      <c r="CC567" s="24"/>
      <c r="CD567" s="24"/>
      <c r="CE567" s="24"/>
      <c r="CF567" s="24"/>
      <c r="CG567" s="24"/>
      <c r="CH567" s="24"/>
      <c r="CI567" s="24"/>
      <c r="CK567" s="24"/>
      <c r="CL567" s="24"/>
      <c r="CM567" s="24"/>
      <c r="CN567" s="24"/>
      <c r="CO567" s="24"/>
      <c r="CP567" s="24"/>
      <c r="CQ567" s="24"/>
      <c r="CR567" s="24"/>
      <c r="CS567" s="24"/>
      <c r="CT567" s="24"/>
      <c r="CU567" s="24"/>
      <c r="CV567" s="24"/>
      <c r="CW567" s="24"/>
      <c r="CX567" s="24"/>
      <c r="CY567" s="24"/>
      <c r="CZ567" s="24"/>
    </row>
    <row r="568" spans="1:104" s="129" customFormat="1" ht="12.95" customHeight="1" x14ac:dyDescent="0.2">
      <c r="A568" s="216" t="s">
        <v>290</v>
      </c>
      <c r="B568" s="205" t="str">
        <f>IF(INT(F568)=F568,"I","II")</f>
        <v>I</v>
      </c>
      <c r="C568" s="204">
        <v>55310.089800000002</v>
      </c>
      <c r="D568" s="204" t="s">
        <v>466</v>
      </c>
      <c r="E568" s="129">
        <f>(C568-C$7)/C$8</f>
        <v>64410.944111526696</v>
      </c>
      <c r="F568" s="129">
        <f>ROUND(2*E568,0)/2</f>
        <v>64411</v>
      </c>
      <c r="G568" s="130">
        <f>C568-(C$7+F568*C$8)</f>
        <v>-1.3264899993373547E-2</v>
      </c>
      <c r="K568" s="130">
        <f>G568</f>
        <v>-1.3264899993373547E-2</v>
      </c>
      <c r="O568" s="199"/>
      <c r="P568" s="199">
        <f>+D$11+D$12*F568+D$13*F568^2</f>
        <v>-1.5080928140093028E-2</v>
      </c>
      <c r="Q568" s="201">
        <f>+C568-15018.5</f>
        <v>40291.589800000002</v>
      </c>
      <c r="S568" s="131">
        <v>1</v>
      </c>
      <c r="T568" s="129" t="s">
        <v>567</v>
      </c>
      <c r="U568" s="202">
        <f>+$C568-15018.5</f>
        <v>40291.589800000002</v>
      </c>
      <c r="Z568" s="24">
        <f>$F568</f>
        <v>64411</v>
      </c>
      <c r="AA568" s="136">
        <f>AB$3+AB$4*Z568+AB$5*Z568^2+AH568</f>
        <v>-8.4498939931967887E-3</v>
      </c>
      <c r="AB568" s="136">
        <f>+$G568-AH568</f>
        <v>-1.9895934140269786E-2</v>
      </c>
      <c r="AC568" s="136">
        <f>IF(S568&gt;0,G568-AA568,-9999)</f>
        <v>-4.8150060001767581E-3</v>
      </c>
      <c r="AD568" s="136"/>
      <c r="AE568" s="136">
        <f>+(G568-AA568)^2*$S568</f>
        <v>2.3184282781738181E-5</v>
      </c>
      <c r="AF568" s="24"/>
      <c r="AG568" s="203"/>
      <c r="AH568" s="24">
        <f>$AB$6*($AB$11/AI568*AJ568+$AB$12)</f>
        <v>6.6310341468962392E-3</v>
      </c>
      <c r="AI568" s="24">
        <f>1+$AB$7*COS(AL568)</f>
        <v>0.96915605631140878</v>
      </c>
      <c r="AJ568" s="24">
        <f>SIN(AL568+RADIANS($AB$9))</f>
        <v>0.88388491025960281</v>
      </c>
      <c r="AK568" s="24">
        <f>$AB$7*SIN(AL568)</f>
        <v>0.29841020615544472</v>
      </c>
      <c r="AL568" s="24">
        <f>2*ATAN(AM568)</f>
        <v>1.6737914712763027</v>
      </c>
      <c r="AM568" s="24">
        <f>SQRT((1+$AB$7)/(1-$AB$7))*TAN(AN568/2)</f>
        <v>1.1086884324467492</v>
      </c>
      <c r="AN568" s="136">
        <f>$AU568+$AB$7*SIN(AO568)</f>
        <v>7.6490885939894468</v>
      </c>
      <c r="AO568" s="136">
        <f>$AU568+$AB$7*SIN(AP568)</f>
        <v>7.6490885680433927</v>
      </c>
      <c r="AP568" s="136">
        <f>$AU568+$AB$7*SIN(AQ568)</f>
        <v>7.6490881429686342</v>
      </c>
      <c r="AQ568" s="136">
        <f>$AU568+$AB$7*SIN(AR568)</f>
        <v>7.6490811790835167</v>
      </c>
      <c r="AR568" s="136">
        <f>$AU568+$AB$7*SIN(AS568)</f>
        <v>7.6489671248409179</v>
      </c>
      <c r="AS568" s="136">
        <f>$AU568+$AB$7*SIN(AT568)</f>
        <v>7.6471079714085537</v>
      </c>
      <c r="AT568" s="136">
        <f>$AU568+$AB$7*SIN(AU568)</f>
        <v>7.6188370762391342</v>
      </c>
      <c r="AU568" s="136">
        <f>RADIANS($AB$9)+$AB$18*(F568-AB$15)</f>
        <v>7.3553637698335148</v>
      </c>
      <c r="AV568" s="136"/>
      <c r="AW568" s="24">
        <f t="shared" si="281"/>
        <v>64411</v>
      </c>
      <c r="AX568" s="136">
        <f t="shared" si="282"/>
        <v>-8.4498944362118127E-3</v>
      </c>
      <c r="AY568" s="136">
        <f t="shared" si="283"/>
        <v>-4.8150055571617341E-3</v>
      </c>
      <c r="AZ568" s="136">
        <f t="shared" si="292"/>
        <v>-4.8150055571617341E-3</v>
      </c>
      <c r="BA568" s="136"/>
      <c r="BB568" s="136">
        <f t="shared" si="284"/>
        <v>7.1400715983123349E-5</v>
      </c>
      <c r="BC568" s="24"/>
      <c r="BD568" s="203"/>
      <c r="BE568" s="24">
        <f t="shared" si="285"/>
        <v>6.6310337038812161E-3</v>
      </c>
      <c r="BF568" s="24">
        <f t="shared" si="286"/>
        <v>0.96915607534126214</v>
      </c>
      <c r="BG568" s="24">
        <f t="shared" si="287"/>
        <v>0.88388488043371982</v>
      </c>
      <c r="BH568" s="24">
        <f t="shared" si="288"/>
        <v>0.29841020812238661</v>
      </c>
      <c r="BI568" s="24">
        <f t="shared" si="289"/>
        <v>1.6737914075055169</v>
      </c>
      <c r="BJ568" s="24">
        <f t="shared" si="290"/>
        <v>1.1086883613681513</v>
      </c>
      <c r="BK568" s="136">
        <f t="shared" si="295"/>
        <v>7.6490885312199355</v>
      </c>
      <c r="BL568" s="136">
        <f t="shared" si="295"/>
        <v>7.6490875396906306</v>
      </c>
      <c r="BM568" s="136">
        <f t="shared" si="295"/>
        <v>7.6490712961433047</v>
      </c>
      <c r="BN568" s="136">
        <f t="shared" si="295"/>
        <v>7.6488053697325222</v>
      </c>
      <c r="BO568" s="136">
        <f t="shared" si="295"/>
        <v>7.6444991559693527</v>
      </c>
      <c r="BP568" s="136">
        <f t="shared" si="295"/>
        <v>7.584033091586889</v>
      </c>
      <c r="BQ568" s="136">
        <f t="shared" si="295"/>
        <v>7.1499381724138189</v>
      </c>
      <c r="BR568" s="136">
        <f t="shared" si="291"/>
        <v>10.179041296858854</v>
      </c>
      <c r="BS568" s="136"/>
      <c r="BT568" s="24"/>
      <c r="BU568" s="24"/>
      <c r="BV568" s="24"/>
      <c r="BW568" s="24"/>
      <c r="BX568" s="24"/>
      <c r="BY568" s="24"/>
      <c r="BZ568" s="24"/>
      <c r="CA568" s="24"/>
      <c r="CB568" s="24"/>
      <c r="CC568" s="24"/>
      <c r="CD568" s="24"/>
      <c r="CE568" s="24"/>
      <c r="CF568" s="24"/>
      <c r="CG568" s="24"/>
      <c r="CH568" s="24"/>
      <c r="CI568" s="24"/>
      <c r="CK568" s="24"/>
      <c r="CL568" s="24"/>
      <c r="CM568" s="24"/>
      <c r="CN568" s="24"/>
      <c r="CO568" s="24"/>
      <c r="CP568" s="24"/>
      <c r="CQ568" s="24"/>
      <c r="CR568" s="24"/>
      <c r="CS568" s="24"/>
      <c r="CT568" s="24"/>
      <c r="CU568" s="24"/>
      <c r="CV568" s="24"/>
      <c r="CW568" s="24"/>
      <c r="CX568" s="24"/>
      <c r="CY568" s="24"/>
      <c r="CZ568" s="24"/>
    </row>
    <row r="569" spans="1:104" s="129" customFormat="1" ht="12.95" customHeight="1" x14ac:dyDescent="0.2">
      <c r="A569" s="216" t="s">
        <v>290</v>
      </c>
      <c r="B569" s="205" t="str">
        <f>IF(INT(F569)=F569,"I","II")</f>
        <v>II</v>
      </c>
      <c r="C569" s="204">
        <v>55310.208899999998</v>
      </c>
      <c r="D569" s="204" t="s">
        <v>466</v>
      </c>
      <c r="E569" s="129">
        <f>(C569-C$7)/C$8</f>
        <v>64411.44591079939</v>
      </c>
      <c r="F569" s="129">
        <f>ROUND(2*E569,0)/2</f>
        <v>64411.5</v>
      </c>
      <c r="G569" s="130">
        <f>C569-(C$7+F569*C$8)</f>
        <v>-1.2837850001233164E-2</v>
      </c>
      <c r="K569" s="130">
        <f>G569</f>
        <v>-1.2837850001233164E-2</v>
      </c>
      <c r="P569" s="199">
        <f>+D$11+D$12*F569+D$13*F569^2</f>
        <v>-1.5080730205093026E-2</v>
      </c>
      <c r="Q569" s="201">
        <f>+C569-15018.5</f>
        <v>40291.708899999998</v>
      </c>
      <c r="S569" s="131">
        <v>1</v>
      </c>
      <c r="T569" s="129" t="s">
        <v>567</v>
      </c>
      <c r="U569" s="202">
        <f>+$C569-15018.5</f>
        <v>40291.708899999998</v>
      </c>
      <c r="Z569" s="24">
        <f>$F569</f>
        <v>64411.5</v>
      </c>
      <c r="AA569" s="136">
        <f>AB$3+AB$4*Z569+AB$5*Z569^2+AH569</f>
        <v>-8.4492180463718591E-3</v>
      </c>
      <c r="AB569" s="136">
        <f>+$G569-AH569</f>
        <v>-1.9469362159954332E-2</v>
      </c>
      <c r="AC569" s="136">
        <f>IF(S569&gt;0,G569-AA569,-9999)</f>
        <v>-4.3886319548613051E-3</v>
      </c>
      <c r="AD569" s="136"/>
      <c r="AE569" s="136">
        <f>+(G569-AA569)^2*$S569</f>
        <v>1.9260090435229762E-5</v>
      </c>
      <c r="AF569" s="24"/>
      <c r="AG569" s="203"/>
      <c r="AH569" s="24">
        <f>$AB$6*($AB$11/AI569*AJ569+$AB$12)</f>
        <v>6.6315121587211673E-3</v>
      </c>
      <c r="AI569" s="24">
        <f>1+$AB$7*COS(AL569)</f>
        <v>0.96913552279594806</v>
      </c>
      <c r="AJ569" s="24">
        <f>SIN(AL569+RADIANS($AB$9))</f>
        <v>0.88391709088333503</v>
      </c>
      <c r="AK569" s="24">
        <f>$AB$7*SIN(AL569)</f>
        <v>0.2984080830790623</v>
      </c>
      <c r="AL569" s="24">
        <f>2*ATAN(AM569)</f>
        <v>1.6738602812166914</v>
      </c>
      <c r="AM569" s="24">
        <f>SQRT((1+$AB$7)/(1-$AB$7))*TAN(AN569/2)</f>
        <v>1.1087651305892754</v>
      </c>
      <c r="AN569" s="136">
        <f>$AU569+$AB$7*SIN(AO569)</f>
        <v>7.649156324252834</v>
      </c>
      <c r="AO569" s="136">
        <f>$AU569+$AB$7*SIN(AP569)</f>
        <v>7.6491562983524712</v>
      </c>
      <c r="AP569" s="136">
        <f>$AU569+$AB$7*SIN(AQ569)</f>
        <v>7.6491558738879242</v>
      </c>
      <c r="AQ569" s="136">
        <f>$AU569+$AB$7*SIN(AR569)</f>
        <v>7.6491489177324263</v>
      </c>
      <c r="AR569" s="136">
        <f>$AU569+$AB$7*SIN(AS569)</f>
        <v>7.6490349529238815</v>
      </c>
      <c r="AS569" s="136">
        <f>$AU569+$AB$7*SIN(AT569)</f>
        <v>7.6471766501749494</v>
      </c>
      <c r="AT569" s="136">
        <f>$AU569+$AB$7*SIN(AU569)</f>
        <v>7.6189097962942505</v>
      </c>
      <c r="AU569" s="136">
        <f>RADIANS($AB$9)+$AB$18*(F569-AB$15)</f>
        <v>7.3554273665979544</v>
      </c>
      <c r="AV569" s="136"/>
      <c r="AW569" s="24">
        <f t="shared" si="281"/>
        <v>64411.5</v>
      </c>
      <c r="AX569" s="136">
        <f t="shared" si="282"/>
        <v>-8.4492184886445394E-3</v>
      </c>
      <c r="AY569" s="136">
        <f t="shared" si="283"/>
        <v>-4.3886315125886248E-3</v>
      </c>
      <c r="AZ569" s="136">
        <f t="shared" si="292"/>
        <v>-4.3886315125886248E-3</v>
      </c>
      <c r="BA569" s="136"/>
      <c r="BB569" s="136">
        <f t="shared" si="284"/>
        <v>7.1389293068852718E-5</v>
      </c>
      <c r="BC569" s="24"/>
      <c r="BD569" s="203"/>
      <c r="BE569" s="24">
        <f t="shared" si="285"/>
        <v>6.631511716448487E-3</v>
      </c>
      <c r="BF569" s="24">
        <f t="shared" si="286"/>
        <v>0.96913554179458528</v>
      </c>
      <c r="BG569" s="24">
        <f t="shared" si="287"/>
        <v>0.88391706111003843</v>
      </c>
      <c r="BH569" s="24">
        <f t="shared" si="288"/>
        <v>0.29840808504409894</v>
      </c>
      <c r="BI569" s="24">
        <f t="shared" si="289"/>
        <v>1.6738602175500612</v>
      </c>
      <c r="BJ569" s="24">
        <f t="shared" si="290"/>
        <v>1.108765059621355</v>
      </c>
      <c r="BK569" s="136">
        <f t="shared" si="295"/>
        <v>7.6491562615845154</v>
      </c>
      <c r="BL569" s="136">
        <f t="shared" si="295"/>
        <v>7.6491552713228037</v>
      </c>
      <c r="BM569" s="136">
        <f t="shared" si="295"/>
        <v>7.6491390432519477</v>
      </c>
      <c r="BN569" s="136">
        <f t="shared" si="295"/>
        <v>7.6488732835284567</v>
      </c>
      <c r="BO569" s="136">
        <f t="shared" si="295"/>
        <v>7.6445683658285359</v>
      </c>
      <c r="BP569" s="136">
        <f t="shared" si="295"/>
        <v>7.584103260175338</v>
      </c>
      <c r="BQ569" s="136">
        <f t="shared" si="295"/>
        <v>7.1499720150626143</v>
      </c>
      <c r="BR569" s="136">
        <f t="shared" si="291"/>
        <v>10.179177397257586</v>
      </c>
      <c r="BS569" s="136"/>
      <c r="BT569" s="24"/>
      <c r="BU569" s="24"/>
      <c r="BV569" s="24"/>
      <c r="BW569" s="24"/>
      <c r="BX569" s="24"/>
      <c r="BY569" s="24"/>
      <c r="BZ569" s="24"/>
      <c r="CA569" s="24"/>
      <c r="CB569" s="24"/>
      <c r="CC569" s="24"/>
      <c r="CD569" s="24"/>
      <c r="CE569" s="24"/>
      <c r="CF569" s="24"/>
      <c r="CG569" s="24"/>
      <c r="CH569" s="24"/>
      <c r="CI569" s="24"/>
      <c r="CK569" s="24"/>
      <c r="CL569" s="24"/>
      <c r="CM569" s="24"/>
      <c r="CN569" s="24"/>
      <c r="CO569" s="24"/>
      <c r="CP569" s="24"/>
      <c r="CQ569" s="24"/>
      <c r="CR569" s="24"/>
      <c r="CS569" s="24"/>
      <c r="CT569" s="24"/>
      <c r="CU569" s="24"/>
      <c r="CV569" s="24"/>
      <c r="CW569" s="24"/>
      <c r="CX569" s="24"/>
      <c r="CY569" s="24"/>
      <c r="CZ569" s="24"/>
    </row>
    <row r="570" spans="1:104" s="129" customFormat="1" ht="12.95" customHeight="1" x14ac:dyDescent="0.2">
      <c r="A570" s="63" t="s">
        <v>686</v>
      </c>
      <c r="B570" s="64" t="s">
        <v>646</v>
      </c>
      <c r="C570" s="63">
        <v>55310.445599999999</v>
      </c>
      <c r="D570" s="63">
        <v>1.6999999999999999E-3</v>
      </c>
      <c r="E570" s="129">
        <f>(C570-C$7)/C$8</f>
        <v>64412.443189454723</v>
      </c>
      <c r="F570" s="129">
        <f>ROUND(2*E570,0)/2</f>
        <v>64412.5</v>
      </c>
      <c r="G570" s="130">
        <f>C570-(C$7+F570*C$8)</f>
        <v>-1.3483750000887085E-2</v>
      </c>
      <c r="K570" s="129">
        <f>G570</f>
        <v>-1.3483750000887085E-2</v>
      </c>
      <c r="O570" s="199">
        <f ca="1">+C$11+C$12*F570</f>
        <v>-1.2369027165663307E-2</v>
      </c>
      <c r="P570" s="199">
        <f>+D$11+D$12*F570+D$13*F570^2</f>
        <v>-1.5080334317093033E-2</v>
      </c>
      <c r="Q570" s="201">
        <f>+C570-15018.5</f>
        <v>40291.945599999999</v>
      </c>
      <c r="S570" s="131">
        <v>0.8</v>
      </c>
      <c r="T570" s="129" t="s">
        <v>567</v>
      </c>
      <c r="U570" s="202">
        <f>+$C570-15018.5</f>
        <v>40291.945599999999</v>
      </c>
      <c r="Z570" s="24">
        <f>$F570</f>
        <v>64412.5</v>
      </c>
      <c r="AA570" s="136">
        <f>AB$3+AB$4*Z570+AB$5*Z570^2+AH570</f>
        <v>-8.447866256365455E-3</v>
      </c>
      <c r="AB570" s="136">
        <f>+$G570-AH570</f>
        <v>-2.0116218061614663E-2</v>
      </c>
      <c r="AC570" s="136">
        <f>IF(S570&gt;0,G570-AA570,-9999)</f>
        <v>-5.0358837445216298E-3</v>
      </c>
      <c r="AD570" s="136"/>
      <c r="AE570" s="136">
        <f>+(G570-AA570)^2*$S570</f>
        <v>2.0288100070669754E-5</v>
      </c>
      <c r="AF570" s="24"/>
      <c r="AG570" s="203"/>
      <c r="AH570" s="24">
        <f>$AB$6*($AB$11/AI570*AJ570+$AB$12)</f>
        <v>6.6324680607275782E-3</v>
      </c>
      <c r="AI570" s="24">
        <f>1+$AB$7*COS(AL570)</f>
        <v>0.96909445881363188</v>
      </c>
      <c r="AJ570" s="24">
        <f>SIN(AL570+RADIANS($AB$9))</f>
        <v>0.8839814354857668</v>
      </c>
      <c r="AK570" s="24">
        <f>$AB$7*SIN(AL570)</f>
        <v>0.29840383295791911</v>
      </c>
      <c r="AL570" s="24">
        <f>2*ATAN(AM570)</f>
        <v>1.6739978923506116</v>
      </c>
      <c r="AM570" s="24">
        <f>SQRT((1+$AB$7)/(1-$AB$7))*TAN(AN570/2)</f>
        <v>1.1089185346792527</v>
      </c>
      <c r="AN570" s="136">
        <f>$AU570+$AB$7*SIN(AO570)</f>
        <v>7.6492917804747167</v>
      </c>
      <c r="AO570" s="136">
        <f>$AU570+$AB$7*SIN(AP570)</f>
        <v>7.6492917546655379</v>
      </c>
      <c r="AP570" s="136">
        <f>$AU570+$AB$7*SIN(AQ570)</f>
        <v>7.6492913314193576</v>
      </c>
      <c r="AQ570" s="136">
        <f>$AU570+$AB$7*SIN(AR570)</f>
        <v>7.6492843907045778</v>
      </c>
      <c r="AR570" s="136">
        <f>$AU570+$AB$7*SIN(AS570)</f>
        <v>7.6491706046364714</v>
      </c>
      <c r="AS570" s="136">
        <f>$AU570+$AB$7*SIN(AT570)</f>
        <v>7.6473140028559667</v>
      </c>
      <c r="AT570" s="136">
        <f>$AU570+$AB$7*SIN(AU570)</f>
        <v>7.6190552332074422</v>
      </c>
      <c r="AU570" s="136">
        <f>RADIANS($AB$9)+$AB$18*(F570-AB$15)</f>
        <v>7.3555545601268326</v>
      </c>
      <c r="AV570" s="136"/>
      <c r="AW570" s="24">
        <f t="shared" si="281"/>
        <v>64412.5</v>
      </c>
      <c r="AX570" s="136">
        <f t="shared" si="282"/>
        <v>-8.4478666971564628E-3</v>
      </c>
      <c r="AY570" s="136">
        <f t="shared" si="283"/>
        <v>-5.0358833037306219E-3</v>
      </c>
      <c r="AZ570" s="136">
        <f t="shared" si="292"/>
        <v>-5.0358833037306219E-3</v>
      </c>
      <c r="BA570" s="136"/>
      <c r="BB570" s="136">
        <f t="shared" si="284"/>
        <v>5.7093161386340195E-5</v>
      </c>
      <c r="BC570" s="24"/>
      <c r="BD570" s="203"/>
      <c r="BE570" s="24">
        <f t="shared" si="285"/>
        <v>6.6324676199365695E-3</v>
      </c>
      <c r="BF570" s="24">
        <f t="shared" si="286"/>
        <v>0.96909447774995938</v>
      </c>
      <c r="BG570" s="24">
        <f t="shared" si="287"/>
        <v>0.88398140581741347</v>
      </c>
      <c r="BH570" s="24">
        <f t="shared" si="288"/>
        <v>0.29840383491914485</v>
      </c>
      <c r="BI570" s="24">
        <f t="shared" si="289"/>
        <v>1.6739978288918842</v>
      </c>
      <c r="BJ570" s="24">
        <f t="shared" si="290"/>
        <v>1.1089184639322829</v>
      </c>
      <c r="BK570" s="136">
        <f t="shared" si="295"/>
        <v>7.6492917180083939</v>
      </c>
      <c r="BL570" s="136">
        <f t="shared" si="295"/>
        <v>7.6492907302782767</v>
      </c>
      <c r="BM570" s="136">
        <f t="shared" si="295"/>
        <v>7.6492745331318615</v>
      </c>
      <c r="BN570" s="136">
        <f t="shared" si="295"/>
        <v>7.6490091066444297</v>
      </c>
      <c r="BO570" s="136">
        <f t="shared" si="295"/>
        <v>7.6447067813904201</v>
      </c>
      <c r="BP570" s="136">
        <f t="shared" si="295"/>
        <v>7.5842435987834591</v>
      </c>
      <c r="BQ570" s="136">
        <f t="shared" si="295"/>
        <v>7.1500397117779002</v>
      </c>
      <c r="BR570" s="136">
        <f t="shared" si="291"/>
        <v>10.179449598055047</v>
      </c>
      <c r="BS570" s="136"/>
      <c r="BT570" s="24"/>
      <c r="BU570" s="24"/>
      <c r="BV570" s="24"/>
      <c r="BW570" s="24"/>
      <c r="BX570" s="24"/>
      <c r="BY570" s="24"/>
      <c r="BZ570" s="24"/>
      <c r="CA570" s="24"/>
      <c r="CB570" s="24"/>
      <c r="CC570" s="24"/>
      <c r="CD570" s="24"/>
      <c r="CE570" s="24"/>
      <c r="CF570" s="24"/>
      <c r="CG570" s="24"/>
      <c r="CH570" s="24"/>
      <c r="CI570" s="24"/>
      <c r="CK570" s="24"/>
      <c r="CL570" s="24"/>
      <c r="CM570" s="24"/>
      <c r="CN570" s="24"/>
      <c r="CO570" s="24"/>
      <c r="CP570" s="24"/>
      <c r="CQ570" s="24"/>
      <c r="CR570" s="24"/>
      <c r="CS570" s="24"/>
      <c r="CT570" s="24"/>
      <c r="CU570" s="24"/>
      <c r="CV570" s="24"/>
      <c r="CW570" s="24"/>
      <c r="CX570" s="24"/>
      <c r="CY570" s="24"/>
      <c r="CZ570" s="24"/>
    </row>
    <row r="571" spans="1:104" s="129" customFormat="1" ht="12.95" customHeight="1" x14ac:dyDescent="0.2">
      <c r="A571" s="63" t="s">
        <v>686</v>
      </c>
      <c r="B571" s="64" t="s">
        <v>644</v>
      </c>
      <c r="C571" s="63">
        <v>55310.564599999998</v>
      </c>
      <c r="D571" s="63">
        <v>8.0000000000000004E-4</v>
      </c>
      <c r="E571" s="129">
        <f>(C571-C$7)/C$8</f>
        <v>64412.94456740142</v>
      </c>
      <c r="F571" s="129">
        <f>ROUND(2*E571,0)/2</f>
        <v>64413</v>
      </c>
      <c r="G571" s="130">
        <f>C571-(C$7+F571*C$8)</f>
        <v>-1.3156699998944532E-2</v>
      </c>
      <c r="K571" s="129">
        <f>G571</f>
        <v>-1.3156699998944532E-2</v>
      </c>
      <c r="O571" s="129">
        <f ca="1">+C$11+C$12*F571</f>
        <v>-1.2368066504916855E-2</v>
      </c>
      <c r="P571" s="199">
        <f>+D$11+D$12*F571+D$13*F571^2</f>
        <v>-1.5080136364093034E-2</v>
      </c>
      <c r="Q571" s="201">
        <f>+C571-15018.5</f>
        <v>40292.064599999998</v>
      </c>
      <c r="S571" s="131">
        <v>1</v>
      </c>
      <c r="T571" s="129" t="s">
        <v>567</v>
      </c>
      <c r="U571" s="202">
        <f>+$C571-15018.5</f>
        <v>40292.064599999998</v>
      </c>
      <c r="Z571" s="24">
        <f>$F571</f>
        <v>64413</v>
      </c>
      <c r="AA571" s="136">
        <f>AB$3+AB$4*Z571+AB$5*Z571^2+AH571</f>
        <v>-8.4471904131834929E-3</v>
      </c>
      <c r="AB571" s="136">
        <f>+$G571-AH571</f>
        <v>-1.9789645949854072E-2</v>
      </c>
      <c r="AC571" s="136">
        <f>IF(S571&gt;0,G571-AA571,-9999)</f>
        <v>-4.7095095857610392E-3</v>
      </c>
      <c r="AD571" s="136"/>
      <c r="AE571" s="136">
        <f>+(G571-AA571)^2*$S571</f>
        <v>2.2179480538375116E-5</v>
      </c>
      <c r="AF571" s="24"/>
      <c r="AG571" s="203"/>
      <c r="AH571" s="24">
        <f>$AB$6*($AB$11/AI571*AJ571+$AB$12)</f>
        <v>6.6329459509095415E-3</v>
      </c>
      <c r="AI571" s="24">
        <f>1+$AB$7*COS(AL571)</f>
        <v>0.96907392834681039</v>
      </c>
      <c r="AJ571" s="24">
        <f>SIN(AL571+RADIANS($AB$9))</f>
        <v>0.88401359946541802</v>
      </c>
      <c r="AK571" s="24">
        <f>$AB$7*SIN(AL571)</f>
        <v>0.29840170591352483</v>
      </c>
      <c r="AL571" s="24">
        <f>2*ATAN(AM571)</f>
        <v>1.6740666935445556</v>
      </c>
      <c r="AM571" s="24">
        <f>SQRT((1+$AB$7)/(1-$AB$7))*TAN(AN571/2)</f>
        <v>1.1089952406273782</v>
      </c>
      <c r="AN571" s="136">
        <f>$AU571+$AB$7*SIN(AO571)</f>
        <v>7.6493595064333544</v>
      </c>
      <c r="AO571" s="136">
        <f>$AU571+$AB$7*SIN(AP571)</f>
        <v>7.6493594806696681</v>
      </c>
      <c r="AP571" s="136">
        <f>$AU571+$AB$7*SIN(AQ571)</f>
        <v>7.6493590580316457</v>
      </c>
      <c r="AQ571" s="136">
        <f>$AU571+$AB$7*SIN(AR571)</f>
        <v>7.6493521250279697</v>
      </c>
      <c r="AR571" s="136">
        <f>$AU571+$AB$7*SIN(AS571)</f>
        <v>7.6492384282662584</v>
      </c>
      <c r="AS571" s="136">
        <f>$AU571+$AB$7*SIN(AT571)</f>
        <v>7.6473826767706656</v>
      </c>
      <c r="AT571" s="136">
        <f>$AU571+$AB$7*SIN(AU571)</f>
        <v>7.6191279500654447</v>
      </c>
      <c r="AU571" s="136">
        <f>RADIANS($AB$9)+$AB$18*(F571-AB$15)</f>
        <v>7.3556181568912713</v>
      </c>
      <c r="AV571" s="136"/>
      <c r="AW571" s="24">
        <f t="shared" si="281"/>
        <v>64413</v>
      </c>
      <c r="AX571" s="136">
        <f t="shared" si="282"/>
        <v>-8.4471908532351703E-3</v>
      </c>
      <c r="AY571" s="136">
        <f t="shared" si="283"/>
        <v>-4.7095091457093619E-3</v>
      </c>
      <c r="AZ571" s="136">
        <f t="shared" si="292"/>
        <v>-4.7095091457093619E-3</v>
      </c>
      <c r="BA571" s="136"/>
      <c r="BB571" s="136">
        <f t="shared" si="284"/>
        <v>7.1355033310979921E-5</v>
      </c>
      <c r="BC571" s="24"/>
      <c r="BD571" s="203"/>
      <c r="BE571" s="24">
        <f t="shared" si="285"/>
        <v>6.6329455108578633E-3</v>
      </c>
      <c r="BF571" s="24">
        <f t="shared" si="286"/>
        <v>0.96907394725204477</v>
      </c>
      <c r="BG571" s="24">
        <f t="shared" si="287"/>
        <v>0.88401356984942203</v>
      </c>
      <c r="BH571" s="24">
        <f t="shared" si="288"/>
        <v>0.29840170787284492</v>
      </c>
      <c r="BI571" s="24">
        <f t="shared" si="289"/>
        <v>1.6740666301895748</v>
      </c>
      <c r="BJ571" s="24">
        <f t="shared" si="290"/>
        <v>1.108995169990681</v>
      </c>
      <c r="BK571" s="136">
        <f t="shared" ref="BK571:BQ580" si="296">$AU571+$AB$7*SIN(BL571)</f>
        <v>7.6493594440678345</v>
      </c>
      <c r="BL571" s="136">
        <f t="shared" si="296"/>
        <v>7.6493584576017195</v>
      </c>
      <c r="BM571" s="136">
        <f t="shared" si="296"/>
        <v>7.6493422759032796</v>
      </c>
      <c r="BN571" s="136">
        <f t="shared" si="296"/>
        <v>7.649077015964588</v>
      </c>
      <c r="BO571" s="136">
        <f t="shared" si="296"/>
        <v>7.6447759870930101</v>
      </c>
      <c r="BP571" s="136">
        <f t="shared" si="296"/>
        <v>7.5843137688031517</v>
      </c>
      <c r="BQ571" s="136">
        <f t="shared" si="296"/>
        <v>7.150073565845493</v>
      </c>
      <c r="BR571" s="136">
        <f t="shared" si="291"/>
        <v>10.179585698453778</v>
      </c>
      <c r="BS571" s="136"/>
      <c r="BT571" s="24"/>
      <c r="BU571" s="24"/>
      <c r="BV571" s="24"/>
      <c r="BW571" s="24"/>
      <c r="BX571" s="24"/>
      <c r="BY571" s="24"/>
      <c r="BZ571" s="24"/>
      <c r="CA571" s="24"/>
      <c r="CB571" s="24"/>
      <c r="CC571" s="24"/>
      <c r="CD571" s="24"/>
      <c r="CE571" s="24"/>
      <c r="CF571" s="24"/>
      <c r="CG571" s="24"/>
      <c r="CH571" s="24"/>
      <c r="CI571" s="24"/>
      <c r="CK571" s="24"/>
      <c r="CL571" s="24"/>
      <c r="CM571" s="24"/>
      <c r="CN571" s="24"/>
      <c r="CO571" s="24"/>
      <c r="CP571" s="24"/>
      <c r="CQ571" s="24"/>
      <c r="CR571" s="24"/>
      <c r="CS571" s="24"/>
      <c r="CT571" s="24"/>
      <c r="CU571" s="24"/>
      <c r="CV571" s="24"/>
      <c r="CW571" s="24"/>
      <c r="CX571" s="24"/>
      <c r="CY571" s="24"/>
      <c r="CZ571" s="24"/>
    </row>
    <row r="572" spans="1:104" s="129" customFormat="1" ht="12.95" customHeight="1" x14ac:dyDescent="0.2">
      <c r="A572" s="216" t="s">
        <v>303</v>
      </c>
      <c r="B572" s="205" t="str">
        <f>IF(INT(F572)=F572,"I","II")</f>
        <v>I</v>
      </c>
      <c r="C572" s="204">
        <v>55567.6126</v>
      </c>
      <c r="D572" s="204" t="s">
        <v>466</v>
      </c>
      <c r="E572" s="129">
        <f>(C572-C$7)/C$8</f>
        <v>65495.954638356947</v>
      </c>
      <c r="F572" s="129">
        <f>ROUND(2*E572,0)/2</f>
        <v>65496</v>
      </c>
      <c r="G572" s="130">
        <f>C572-(C$7+F572*C$8)</f>
        <v>-1.0766399995191023E-2</v>
      </c>
      <c r="K572" s="130">
        <f>G572</f>
        <v>-1.0766399995191023E-2</v>
      </c>
      <c r="O572" s="199"/>
      <c r="P572" s="199">
        <f>+D$11+D$12*F572+D$13*F572^2</f>
        <v>-1.4637289000093021E-2</v>
      </c>
      <c r="Q572" s="201">
        <f>+C572-15018.5</f>
        <v>40549.1126</v>
      </c>
      <c r="S572" s="131">
        <v>1</v>
      </c>
      <c r="T572" s="129" t="s">
        <v>567</v>
      </c>
      <c r="U572" s="202">
        <f>+$C572-15018.5</f>
        <v>40549.1126</v>
      </c>
      <c r="Z572" s="24">
        <f>$F572</f>
        <v>65496</v>
      </c>
      <c r="AA572" s="136">
        <f>AB$3+AB$4*Z572+AB$5*Z572^2+AH572</f>
        <v>-7.0637671441365893E-3</v>
      </c>
      <c r="AB572" s="136">
        <f>+$G572-AH572</f>
        <v>-1.8339921851147453E-2</v>
      </c>
      <c r="AC572" s="136">
        <f>IF(S572&gt;0,G572-AA572,-9999)</f>
        <v>-3.7026328510544335E-3</v>
      </c>
      <c r="AD572" s="136"/>
      <c r="AE572" s="136">
        <f>+(G572-AA572)^2*$S572</f>
        <v>1.3709490029707482E-5</v>
      </c>
      <c r="AF572" s="24"/>
      <c r="AG572" s="203"/>
      <c r="AH572" s="24">
        <f>$AB$6*($AB$11/AI572*AJ572+$AB$12)</f>
        <v>7.5735218559564313E-3</v>
      </c>
      <c r="AI572" s="24">
        <f>1+$AB$7*COS(AL572)</f>
        <v>0.92700192978407625</v>
      </c>
      <c r="AJ572" s="24">
        <f>SIN(AL572+RADIANS($AB$9))</f>
        <v>0.94144937449753507</v>
      </c>
      <c r="AK572" s="24">
        <f>$AB$7*SIN(AL572)</f>
        <v>0.2909833014878192</v>
      </c>
      <c r="AL572" s="24">
        <f>2*ATAN(AM572)</f>
        <v>1.8165907014908105</v>
      </c>
      <c r="AM572" s="24">
        <f>SQRT((1+$AB$7)/(1-$AB$7))*TAN(AN572/2)</f>
        <v>1.2818538669014923</v>
      </c>
      <c r="AN572" s="136">
        <f>$AU572+$AB$7*SIN(AO572)</f>
        <v>7.7928075840429916</v>
      </c>
      <c r="AO572" s="136">
        <f>$AU572+$AB$7*SIN(AP572)</f>
        <v>7.7928075839988438</v>
      </c>
      <c r="AP572" s="136">
        <f>$AU572+$AB$7*SIN(AQ572)</f>
        <v>7.7928075815917941</v>
      </c>
      <c r="AQ572" s="136">
        <f>$AU572+$AB$7*SIN(AR572)</f>
        <v>7.7928074503515496</v>
      </c>
      <c r="AR572" s="136">
        <f>$AU572+$AB$7*SIN(AS572)</f>
        <v>7.7928002951291466</v>
      </c>
      <c r="AS572" s="136">
        <f>$AU572+$AB$7*SIN(AT572)</f>
        <v>7.7924114490834508</v>
      </c>
      <c r="AT572" s="136">
        <f>$AU572+$AB$7*SIN(AU572)</f>
        <v>7.7740729719310533</v>
      </c>
      <c r="AU572" s="136">
        <f>RADIANS($AB$9)+$AB$18*(F572-AB$15)</f>
        <v>7.4933687486666054</v>
      </c>
      <c r="AV572" s="136"/>
      <c r="AW572" s="24">
        <f t="shared" si="281"/>
        <v>65496</v>
      </c>
      <c r="AX572" s="136">
        <f t="shared" si="282"/>
        <v>-7.06376714515153E-3</v>
      </c>
      <c r="AY572" s="136">
        <f t="shared" si="283"/>
        <v>-3.7026328500394928E-3</v>
      </c>
      <c r="AZ572" s="136">
        <f t="shared" si="292"/>
        <v>-3.7026328500394928E-3</v>
      </c>
      <c r="BA572" s="136"/>
      <c r="BB572" s="136">
        <f t="shared" si="284"/>
        <v>4.9896806280922193E-5</v>
      </c>
      <c r="BC572" s="24"/>
      <c r="BD572" s="203"/>
      <c r="BE572" s="24">
        <f t="shared" si="285"/>
        <v>7.5735218549414906E-3</v>
      </c>
      <c r="BF572" s="24">
        <f t="shared" si="286"/>
        <v>0.92700192983162821</v>
      </c>
      <c r="BG572" s="24">
        <f t="shared" si="287"/>
        <v>0.94144937444243781</v>
      </c>
      <c r="BH572" s="24">
        <f t="shared" si="288"/>
        <v>0.29098330149974838</v>
      </c>
      <c r="BI572" s="24">
        <f t="shared" si="289"/>
        <v>1.8165907013273925</v>
      </c>
      <c r="BJ572" s="24">
        <f t="shared" si="290"/>
        <v>1.281853866685523</v>
      </c>
      <c r="BK572" s="136">
        <f t="shared" si="296"/>
        <v>7.7928075838748248</v>
      </c>
      <c r="BL572" s="136">
        <f t="shared" si="296"/>
        <v>7.7928075748298582</v>
      </c>
      <c r="BM572" s="136">
        <f t="shared" si="296"/>
        <v>7.7928070816701469</v>
      </c>
      <c r="BN572" s="136">
        <f t="shared" si="296"/>
        <v>7.7927801990773347</v>
      </c>
      <c r="BO572" s="136">
        <f t="shared" si="296"/>
        <v>7.7913322323150664</v>
      </c>
      <c r="BP572" s="136">
        <f t="shared" si="296"/>
        <v>7.7373961962869267</v>
      </c>
      <c r="BQ572" s="136">
        <f t="shared" si="296"/>
        <v>7.2332013308809691</v>
      </c>
      <c r="BR572" s="136">
        <f t="shared" si="291"/>
        <v>10.474379162104665</v>
      </c>
      <c r="BS572" s="136"/>
      <c r="BT572" s="24"/>
      <c r="BU572" s="24"/>
      <c r="BV572" s="24"/>
      <c r="BW572" s="24"/>
      <c r="BX572" s="24"/>
      <c r="BY572" s="24"/>
      <c r="BZ572" s="24"/>
      <c r="CA572" s="24"/>
      <c r="CB572" s="24"/>
      <c r="CC572" s="24"/>
      <c r="CD572" s="24"/>
      <c r="CE572" s="24"/>
      <c r="CF572" s="24"/>
      <c r="CG572" s="24"/>
      <c r="CH572" s="24"/>
      <c r="CI572" s="24"/>
      <c r="CK572" s="24"/>
      <c r="CL572" s="24"/>
      <c r="CM572" s="24"/>
      <c r="CN572" s="24"/>
      <c r="CO572" s="24"/>
      <c r="CP572" s="24"/>
      <c r="CQ572" s="24"/>
      <c r="CR572" s="24"/>
      <c r="CS572" s="24"/>
      <c r="CT572" s="24"/>
      <c r="CU572" s="24"/>
      <c r="CV572" s="24"/>
      <c r="CW572" s="24"/>
      <c r="CX572" s="24"/>
      <c r="CY572" s="24"/>
      <c r="CZ572" s="24"/>
    </row>
    <row r="573" spans="1:104" s="129" customFormat="1" ht="12.95" customHeight="1" x14ac:dyDescent="0.2">
      <c r="A573" s="216" t="s">
        <v>303</v>
      </c>
      <c r="B573" s="205" t="str">
        <f>IF(INT(F573)=F573,"I","II")</f>
        <v>I</v>
      </c>
      <c r="C573" s="204">
        <v>55567.613599999997</v>
      </c>
      <c r="D573" s="204" t="s">
        <v>466</v>
      </c>
      <c r="E573" s="129">
        <f>(C573-C$7)/C$8</f>
        <v>65495.958851616982</v>
      </c>
      <c r="F573" s="129">
        <f>ROUND(2*E573,0)/2</f>
        <v>65496</v>
      </c>
      <c r="G573" s="130">
        <f>C573-(C$7+F573*C$8)</f>
        <v>-9.7663999986252747E-3</v>
      </c>
      <c r="K573" s="130">
        <f>G573</f>
        <v>-9.7663999986252747E-3</v>
      </c>
      <c r="P573" s="199">
        <f>+D$11+D$12*F573+D$13*F573^2</f>
        <v>-1.4637289000093021E-2</v>
      </c>
      <c r="Q573" s="201">
        <f>+C573-15018.5</f>
        <v>40549.113599999997</v>
      </c>
      <c r="S573" s="131">
        <v>1</v>
      </c>
      <c r="T573" s="129" t="s">
        <v>567</v>
      </c>
      <c r="U573" s="202">
        <f>+$C573-15018.5</f>
        <v>40549.113599999997</v>
      </c>
      <c r="Z573" s="24">
        <f>$F573</f>
        <v>65496</v>
      </c>
      <c r="AA573" s="136">
        <f>AB$3+AB$4*Z573+AB$5*Z573^2+AH573</f>
        <v>-7.0637671441365893E-3</v>
      </c>
      <c r="AB573" s="136">
        <f>+$G573-AH573</f>
        <v>-1.7339921854581705E-2</v>
      </c>
      <c r="AC573" s="136">
        <f>IF(S573&gt;0,G573-AA573,-9999)</f>
        <v>-2.7026328544886855E-3</v>
      </c>
      <c r="AD573" s="136"/>
      <c r="AE573" s="136">
        <f>+(G573-AA573)^2*$S573</f>
        <v>7.3042243461616599E-6</v>
      </c>
      <c r="AF573" s="24"/>
      <c r="AG573" s="203"/>
      <c r="AH573" s="24">
        <f>$AB$6*($AB$11/AI573*AJ573+$AB$12)</f>
        <v>7.5735218559564313E-3</v>
      </c>
      <c r="AI573" s="24">
        <f>1+$AB$7*COS(AL573)</f>
        <v>0.92700192978407625</v>
      </c>
      <c r="AJ573" s="24">
        <f>SIN(AL573+RADIANS($AB$9))</f>
        <v>0.94144937449753507</v>
      </c>
      <c r="AK573" s="24">
        <f>$AB$7*SIN(AL573)</f>
        <v>0.2909833014878192</v>
      </c>
      <c r="AL573" s="24">
        <f>2*ATAN(AM573)</f>
        <v>1.8165907014908105</v>
      </c>
      <c r="AM573" s="24">
        <f>SQRT((1+$AB$7)/(1-$AB$7))*TAN(AN573/2)</f>
        <v>1.2818538669014923</v>
      </c>
      <c r="AN573" s="136">
        <f>$AU573+$AB$7*SIN(AO573)</f>
        <v>7.7928075840429916</v>
      </c>
      <c r="AO573" s="136">
        <f>$AU573+$AB$7*SIN(AP573)</f>
        <v>7.7928075839988438</v>
      </c>
      <c r="AP573" s="136">
        <f>$AU573+$AB$7*SIN(AQ573)</f>
        <v>7.7928075815917941</v>
      </c>
      <c r="AQ573" s="136">
        <f>$AU573+$AB$7*SIN(AR573)</f>
        <v>7.7928074503515496</v>
      </c>
      <c r="AR573" s="136">
        <f>$AU573+$AB$7*SIN(AS573)</f>
        <v>7.7928002951291466</v>
      </c>
      <c r="AS573" s="136">
        <f>$AU573+$AB$7*SIN(AT573)</f>
        <v>7.7924114490834508</v>
      </c>
      <c r="AT573" s="136">
        <f>$AU573+$AB$7*SIN(AU573)</f>
        <v>7.7740729719310533</v>
      </c>
      <c r="AU573" s="136">
        <f>RADIANS($AB$9)+$AB$18*(F573-AB$15)</f>
        <v>7.4933687486666054</v>
      </c>
      <c r="AV573" s="136"/>
      <c r="AW573" s="24">
        <f t="shared" si="281"/>
        <v>65496</v>
      </c>
      <c r="AX573" s="136">
        <f t="shared" si="282"/>
        <v>-7.06376714515153E-3</v>
      </c>
      <c r="AY573" s="136">
        <f t="shared" si="283"/>
        <v>-2.7026328534737448E-3</v>
      </c>
      <c r="AZ573" s="136">
        <f t="shared" si="292"/>
        <v>-2.7026328534737448E-3</v>
      </c>
      <c r="BA573" s="136"/>
      <c r="BB573" s="136">
        <f t="shared" si="284"/>
        <v>4.9896806280922193E-5</v>
      </c>
      <c r="BC573" s="24"/>
      <c r="BD573" s="203"/>
      <c r="BE573" s="24">
        <f t="shared" si="285"/>
        <v>7.5735218549414906E-3</v>
      </c>
      <c r="BF573" s="24">
        <f t="shared" si="286"/>
        <v>0.92700192983162821</v>
      </c>
      <c r="BG573" s="24">
        <f t="shared" si="287"/>
        <v>0.94144937444243781</v>
      </c>
      <c r="BH573" s="24">
        <f t="shared" si="288"/>
        <v>0.29098330149974838</v>
      </c>
      <c r="BI573" s="24">
        <f t="shared" si="289"/>
        <v>1.8165907013273925</v>
      </c>
      <c r="BJ573" s="24">
        <f t="shared" si="290"/>
        <v>1.281853866685523</v>
      </c>
      <c r="BK573" s="136">
        <f t="shared" si="296"/>
        <v>7.7928075838748248</v>
      </c>
      <c r="BL573" s="136">
        <f t="shared" si="296"/>
        <v>7.7928075748298582</v>
      </c>
      <c r="BM573" s="136">
        <f t="shared" si="296"/>
        <v>7.7928070816701469</v>
      </c>
      <c r="BN573" s="136">
        <f t="shared" si="296"/>
        <v>7.7927801990773347</v>
      </c>
      <c r="BO573" s="136">
        <f t="shared" si="296"/>
        <v>7.7913322323150664</v>
      </c>
      <c r="BP573" s="136">
        <f t="shared" si="296"/>
        <v>7.7373961962869267</v>
      </c>
      <c r="BQ573" s="136">
        <f t="shared" si="296"/>
        <v>7.2332013308809691</v>
      </c>
      <c r="BR573" s="136">
        <f t="shared" si="291"/>
        <v>10.474379162104665</v>
      </c>
      <c r="BS573" s="136"/>
      <c r="BT573" s="24"/>
      <c r="BU573" s="24"/>
      <c r="BV573" s="24"/>
      <c r="BW573" s="24"/>
      <c r="BX573" s="24"/>
      <c r="BY573" s="24"/>
      <c r="BZ573" s="24"/>
      <c r="CA573" s="24"/>
      <c r="CB573" s="24"/>
      <c r="CC573" s="24"/>
      <c r="CD573" s="24"/>
      <c r="CE573" s="24"/>
      <c r="CF573" s="24"/>
      <c r="CG573" s="24"/>
      <c r="CH573" s="24"/>
      <c r="CI573" s="24"/>
      <c r="CK573" s="24"/>
      <c r="CL573" s="24"/>
      <c r="CM573" s="24"/>
      <c r="CN573" s="24"/>
      <c r="CO573" s="24"/>
      <c r="CP573" s="24"/>
      <c r="CQ573" s="24"/>
      <c r="CR573" s="24"/>
      <c r="CS573" s="24"/>
      <c r="CT573" s="24"/>
      <c r="CU573" s="24"/>
      <c r="CV573" s="24"/>
      <c r="CW573" s="24"/>
      <c r="CX573" s="24"/>
      <c r="CY573" s="24"/>
      <c r="CZ573" s="24"/>
    </row>
    <row r="574" spans="1:104" s="129" customFormat="1" ht="12.95" customHeight="1" x14ac:dyDescent="0.2">
      <c r="A574" s="63" t="s">
        <v>694</v>
      </c>
      <c r="B574" s="64" t="s">
        <v>646</v>
      </c>
      <c r="C574" s="63">
        <v>55572.834699999999</v>
      </c>
      <c r="D574" s="63">
        <v>2.0000000000000001E-4</v>
      </c>
      <c r="E574" s="129">
        <f>(C574-C$7)/C$8</f>
        <v>65517.956703697018</v>
      </c>
      <c r="F574" s="129">
        <f>ROUND(2*E574,0)/2</f>
        <v>65518</v>
      </c>
      <c r="G574" s="130">
        <f>C574-(C$7+F574*C$8)</f>
        <v>-1.0276199995132629E-2</v>
      </c>
      <c r="J574" s="130"/>
      <c r="K574" s="129">
        <f>G574</f>
        <v>-1.0276199995132629E-2</v>
      </c>
      <c r="O574" s="199">
        <f ca="1">+C$11+C$12*F574</f>
        <v>-1.0245006255251321E-2</v>
      </c>
      <c r="P574" s="199">
        <f>+D$11+D$12*F574+D$13*F574^2</f>
        <v>-1.4628001304093023E-2</v>
      </c>
      <c r="Q574" s="201">
        <f>+C574-15018.5</f>
        <v>40554.334699999999</v>
      </c>
      <c r="S574" s="131">
        <v>1</v>
      </c>
      <c r="T574" s="129" t="s">
        <v>567</v>
      </c>
      <c r="U574" s="202">
        <f>+$C574-15018.5</f>
        <v>40554.334699999999</v>
      </c>
      <c r="Z574" s="24">
        <f>$F574</f>
        <v>65518</v>
      </c>
      <c r="AA574" s="136">
        <f>AB$3+AB$4*Z574+AB$5*Z574^2+AH574</f>
        <v>-7.0373137947874016E-3</v>
      </c>
      <c r="AB574" s="136">
        <f>+$G574-AH574</f>
        <v>-1.786688750443825E-2</v>
      </c>
      <c r="AC574" s="136">
        <f>IF(S574&gt;0,G574-AA574,-9999)</f>
        <v>-3.2388862003452272E-3</v>
      </c>
      <c r="AD574" s="136"/>
      <c r="AE574" s="136">
        <f>+(G574-AA574)^2*$S574</f>
        <v>1.0490383818786744E-5</v>
      </c>
      <c r="AF574" s="24"/>
      <c r="AG574" s="203"/>
      <c r="AH574" s="24">
        <f>$AB$6*($AB$11/AI574*AJ574+$AB$12)</f>
        <v>7.5906875093056216E-3</v>
      </c>
      <c r="AI574" s="24">
        <f>1+$AB$7*COS(AL574)</f>
        <v>0.92619687352099644</v>
      </c>
      <c r="AJ574" s="24">
        <f>SIN(AL574+RADIANS($AB$9))</f>
        <v>0.94237888940165881</v>
      </c>
      <c r="AK574" s="24">
        <f>$AB$7*SIN(AL574)</f>
        <v>0.29078015496578202</v>
      </c>
      <c r="AL574" s="24">
        <f>2*ATAN(AM574)</f>
        <v>1.819358340950685</v>
      </c>
      <c r="AM574" s="24">
        <f>SQRT((1+$AB$7)/(1-$AB$7))*TAN(AN574/2)</f>
        <v>1.285518011100143</v>
      </c>
      <c r="AN574" s="136">
        <f>$AU574+$AB$7*SIN(AO574)</f>
        <v>7.7956568844753384</v>
      </c>
      <c r="AO574" s="136">
        <f>$AU574+$AB$7*SIN(AP574)</f>
        <v>7.7956568844408114</v>
      </c>
      <c r="AP574" s="136">
        <f>$AU574+$AB$7*SIN(AQ574)</f>
        <v>7.7956568824664556</v>
      </c>
      <c r="AQ574" s="136">
        <f>$AU574+$AB$7*SIN(AR574)</f>
        <v>7.7956567695656052</v>
      </c>
      <c r="AR574" s="136">
        <f>$AU574+$AB$7*SIN(AS574)</f>
        <v>7.7956503138488129</v>
      </c>
      <c r="AS574" s="136">
        <f>$AU574+$AB$7*SIN(AT574)</f>
        <v>7.7952823529710829</v>
      </c>
      <c r="AT574" s="136">
        <f>$AU574+$AB$7*SIN(AU574)</f>
        <v>7.7771663378743279</v>
      </c>
      <c r="AU574" s="136">
        <f>RADIANS($AB$9)+$AB$18*(F574-AB$15)</f>
        <v>7.4961670063019303</v>
      </c>
      <c r="AV574" s="136"/>
      <c r="AW574" s="24">
        <f t="shared" si="281"/>
        <v>65518</v>
      </c>
      <c r="AX574" s="136">
        <f t="shared" si="282"/>
        <v>-7.037313795591413E-3</v>
      </c>
      <c r="AY574" s="136">
        <f t="shared" si="283"/>
        <v>-3.2388861995412159E-3</v>
      </c>
      <c r="AZ574" s="136">
        <f t="shared" si="292"/>
        <v>-3.2388861995412159E-3</v>
      </c>
      <c r="BA574" s="136"/>
      <c r="BB574" s="136">
        <f t="shared" si="284"/>
        <v>4.9523785457621219E-5</v>
      </c>
      <c r="BC574" s="24"/>
      <c r="BD574" s="203"/>
      <c r="BE574" s="24">
        <f t="shared" si="285"/>
        <v>7.5906875085016102E-3</v>
      </c>
      <c r="BF574" s="24">
        <f t="shared" si="286"/>
        <v>0.92619687355874225</v>
      </c>
      <c r="BG574" s="24">
        <f t="shared" si="287"/>
        <v>0.94237888935823189</v>
      </c>
      <c r="BH574" s="24">
        <f t="shared" si="288"/>
        <v>0.2907801549753623</v>
      </c>
      <c r="BI574" s="24">
        <f t="shared" si="289"/>
        <v>1.8193583408208764</v>
      </c>
      <c r="BJ574" s="24">
        <f t="shared" si="290"/>
        <v>1.2855180109279807</v>
      </c>
      <c r="BK574" s="136">
        <f t="shared" si="296"/>
        <v>7.7956568843416418</v>
      </c>
      <c r="BL574" s="136">
        <f t="shared" si="296"/>
        <v>7.7956568767955812</v>
      </c>
      <c r="BM574" s="136">
        <f t="shared" si="296"/>
        <v>7.7956564452856476</v>
      </c>
      <c r="BN574" s="136">
        <f t="shared" si="296"/>
        <v>7.7956317753556483</v>
      </c>
      <c r="BO574" s="136">
        <f t="shared" si="296"/>
        <v>7.7942382843726481</v>
      </c>
      <c r="BP574" s="136">
        <f t="shared" si="296"/>
        <v>7.7405270284041094</v>
      </c>
      <c r="BQ574" s="136">
        <f t="shared" si="296"/>
        <v>7.2351097384457743</v>
      </c>
      <c r="BR574" s="136">
        <f t="shared" si="291"/>
        <v>10.480367579648821</v>
      </c>
      <c r="BS574" s="136"/>
      <c r="BT574" s="24"/>
      <c r="BU574" s="24"/>
      <c r="BV574" s="24"/>
      <c r="BW574" s="24"/>
      <c r="BX574" s="24"/>
      <c r="BY574" s="24"/>
      <c r="BZ574" s="24"/>
      <c r="CA574" s="24"/>
      <c r="CB574" s="24"/>
      <c r="CC574" s="24"/>
      <c r="CD574" s="24"/>
      <c r="CE574" s="24"/>
      <c r="CF574" s="24"/>
      <c r="CG574" s="24"/>
      <c r="CH574" s="24"/>
      <c r="CI574" s="24"/>
      <c r="CK574" s="24"/>
      <c r="CL574" s="24"/>
      <c r="CM574" s="24"/>
      <c r="CN574" s="24"/>
      <c r="CO574" s="24"/>
      <c r="CP574" s="24"/>
      <c r="CQ574" s="24"/>
      <c r="CR574" s="24"/>
      <c r="CS574" s="24"/>
      <c r="CT574" s="24"/>
      <c r="CU574" s="24"/>
      <c r="CV574" s="24"/>
      <c r="CW574" s="24"/>
      <c r="CX574" s="24"/>
      <c r="CY574" s="24"/>
      <c r="CZ574" s="24"/>
    </row>
    <row r="575" spans="1:104" s="129" customFormat="1" ht="12.95" customHeight="1" x14ac:dyDescent="0.2">
      <c r="A575" s="215" t="s">
        <v>680</v>
      </c>
      <c r="B575" s="89" t="s">
        <v>646</v>
      </c>
      <c r="C575" s="90">
        <v>55586.721899999997</v>
      </c>
      <c r="D575" s="90">
        <v>2.9999999999999997E-4</v>
      </c>
      <c r="E575" s="129">
        <f>(C575-C$7)/C$8</f>
        <v>65576.467088751058</v>
      </c>
      <c r="F575" s="129">
        <f>ROUND(2*E575,0)/2</f>
        <v>65576.5</v>
      </c>
      <c r="G575" s="130">
        <f>C575-(C$7+F575*C$8)</f>
        <v>-7.8113499985192902E-3</v>
      </c>
      <c r="K575" s="129">
        <f>G575</f>
        <v>-7.8113499985192902E-3</v>
      </c>
      <c r="O575" s="129">
        <f ca="1">+C$11+C$12*F575</f>
        <v>-1.0132608947916094E-2</v>
      </c>
      <c r="P575" s="199">
        <f>+D$11+D$12*F575+D$13*F575^2</f>
        <v>-1.4603247965093033E-2</v>
      </c>
      <c r="Q575" s="201">
        <f>+C575-15018.5</f>
        <v>40568.221899999997</v>
      </c>
      <c r="S575" s="131">
        <v>1</v>
      </c>
      <c r="T575" s="129" t="s">
        <v>567</v>
      </c>
      <c r="U575" s="202">
        <f>+$C575-15018.5</f>
        <v>40568.221899999997</v>
      </c>
      <c r="Z575" s="24">
        <f>$F575</f>
        <v>65576.5</v>
      </c>
      <c r="AA575" s="136">
        <f>AB$3+AB$4*Z575+AB$5*Z575^2+AH575</f>
        <v>-6.967287145237271E-3</v>
      </c>
      <c r="AB575" s="136">
        <f>+$G575-AH575</f>
        <v>-1.5447310818375052E-2</v>
      </c>
      <c r="AC575" s="136">
        <f>IF(S575&gt;0,G575-AA575,-9999)</f>
        <v>-8.4406285328201928E-4</v>
      </c>
      <c r="AD575" s="136"/>
      <c r="AE575" s="136">
        <f>+(G575-AA575)^2*$S575</f>
        <v>7.1244210029058364E-7</v>
      </c>
      <c r="AF575" s="24"/>
      <c r="AG575" s="203"/>
      <c r="AH575" s="24">
        <f>$AB$6*($AB$11/AI575*AJ575+$AB$12)</f>
        <v>7.6359608198557621E-3</v>
      </c>
      <c r="AI575" s="24">
        <f>1+$AB$7*COS(AL575)</f>
        <v>0.92406568931331956</v>
      </c>
      <c r="AJ575" s="24">
        <f>SIN(AL575+RADIANS($AB$9))</f>
        <v>0.9448077793967582</v>
      </c>
      <c r="AK575" s="24">
        <f>$AB$7*SIN(AL575)</f>
        <v>0.29023090886488756</v>
      </c>
      <c r="AL575" s="24">
        <f>2*ATAN(AM575)</f>
        <v>1.8266944306821735</v>
      </c>
      <c r="AM575" s="24">
        <f>SQRT((1+$AB$7)/(1-$AB$7))*TAN(AN575/2)</f>
        <v>1.2952938477744655</v>
      </c>
      <c r="AN575" s="136">
        <f>$AU575+$AB$7*SIN(AO575)</f>
        <v>7.8032214208340189</v>
      </c>
      <c r="AO575" s="136">
        <f>$AU575+$AB$7*SIN(AP575)</f>
        <v>7.8032214208170894</v>
      </c>
      <c r="AP575" s="136">
        <f>$AU575+$AB$7*SIN(AQ575)</f>
        <v>7.8032214197048804</v>
      </c>
      <c r="AQ575" s="136">
        <f>$AU575+$AB$7*SIN(AR575)</f>
        <v>7.8032213466367617</v>
      </c>
      <c r="AR575" s="136">
        <f>$AU575+$AB$7*SIN(AS575)</f>
        <v>7.8032165465553804</v>
      </c>
      <c r="AS575" s="136">
        <f>$AU575+$AB$7*SIN(AT575)</f>
        <v>7.802902200955895</v>
      </c>
      <c r="AT575" s="136">
        <f>$AU575+$AB$7*SIN(AU575)</f>
        <v>7.7853811687061603</v>
      </c>
      <c r="AU575" s="136">
        <f>RADIANS($AB$9)+$AB$18*(F575-AB$15)</f>
        <v>7.5036078277413178</v>
      </c>
      <c r="AV575" s="136"/>
      <c r="AW575" s="24">
        <f t="shared" si="281"/>
        <v>65576.5</v>
      </c>
      <c r="AX575" s="136">
        <f t="shared" si="282"/>
        <v>-6.9672871456468661E-3</v>
      </c>
      <c r="AY575" s="136">
        <f t="shared" si="283"/>
        <v>-8.4406285287242418E-4</v>
      </c>
      <c r="AZ575" s="136">
        <f t="shared" si="292"/>
        <v>-8.4406285287242418E-4</v>
      </c>
      <c r="BA575" s="136"/>
      <c r="BB575" s="136">
        <f t="shared" si="284"/>
        <v>4.8543090169896051E-5</v>
      </c>
      <c r="BC575" s="24"/>
      <c r="BD575" s="203"/>
      <c r="BE575" s="24">
        <f t="shared" si="285"/>
        <v>7.635960819446167E-3</v>
      </c>
      <c r="BF575" s="24">
        <f t="shared" si="286"/>
        <v>0.92406568933265332</v>
      </c>
      <c r="BG575" s="24">
        <f t="shared" si="287"/>
        <v>0.94480777937493332</v>
      </c>
      <c r="BH575" s="24">
        <f t="shared" si="288"/>
        <v>0.29023090886994596</v>
      </c>
      <c r="BI575" s="24">
        <f t="shared" si="289"/>
        <v>1.8266944306155581</v>
      </c>
      <c r="BJ575" s="24">
        <f t="shared" si="290"/>
        <v>1.2952938476852747</v>
      </c>
      <c r="BK575" s="136">
        <f t="shared" si="296"/>
        <v>7.8032214207652499</v>
      </c>
      <c r="BL575" s="136">
        <f t="shared" si="296"/>
        <v>7.8032214162992188</v>
      </c>
      <c r="BM575" s="136">
        <f t="shared" si="296"/>
        <v>7.8032211228977815</v>
      </c>
      <c r="BN575" s="136">
        <f t="shared" si="296"/>
        <v>7.803201851236599</v>
      </c>
      <c r="BO575" s="136">
        <f t="shared" si="296"/>
        <v>7.8019516360416903</v>
      </c>
      <c r="BP575" s="136">
        <f t="shared" si="296"/>
        <v>7.7488557469068349</v>
      </c>
      <c r="BQ575" s="136">
        <f t="shared" si="296"/>
        <v>7.2402299968590151</v>
      </c>
      <c r="BR575" s="136">
        <f t="shared" si="291"/>
        <v>10.496291326300323</v>
      </c>
      <c r="BS575" s="136"/>
      <c r="BT575" s="24"/>
      <c r="BU575" s="24"/>
      <c r="BV575" s="24"/>
      <c r="BW575" s="24"/>
      <c r="BX575" s="24"/>
      <c r="BY575" s="24"/>
      <c r="BZ575" s="24"/>
      <c r="CA575" s="24"/>
      <c r="CB575" s="24"/>
      <c r="CC575" s="24"/>
      <c r="CD575" s="24"/>
      <c r="CE575" s="24"/>
      <c r="CF575" s="24"/>
      <c r="CG575" s="24"/>
      <c r="CH575" s="24"/>
      <c r="CI575" s="24"/>
      <c r="CK575" s="24"/>
      <c r="CL575" s="24"/>
      <c r="CM575" s="24"/>
      <c r="CN575" s="24"/>
      <c r="CO575" s="24"/>
      <c r="CP575" s="24"/>
      <c r="CQ575" s="24"/>
      <c r="CR575" s="24"/>
      <c r="CS575" s="24"/>
      <c r="CT575" s="24"/>
      <c r="CU575" s="24"/>
      <c r="CV575" s="24"/>
      <c r="CW575" s="24"/>
      <c r="CX575" s="24"/>
      <c r="CY575" s="24"/>
      <c r="CZ575" s="24"/>
    </row>
    <row r="576" spans="1:104" s="129" customFormat="1" ht="12.95" customHeight="1" x14ac:dyDescent="0.2">
      <c r="A576" s="63" t="s">
        <v>694</v>
      </c>
      <c r="B576" s="64" t="s">
        <v>646</v>
      </c>
      <c r="C576" s="63">
        <v>55594.670599999998</v>
      </c>
      <c r="D576" s="63">
        <v>1E-4</v>
      </c>
      <c r="E576" s="129">
        <f>(C576-C$7)/C$8</f>
        <v>65609.957028960693</v>
      </c>
      <c r="F576" s="129">
        <f>ROUND(2*E576,0)/2</f>
        <v>65610</v>
      </c>
      <c r="G576" s="130">
        <f>C576-(C$7+F576*C$8)</f>
        <v>-1.0198999996646307E-2</v>
      </c>
      <c r="J576" s="130"/>
      <c r="K576" s="129">
        <f>G576</f>
        <v>-1.0198999996646307E-2</v>
      </c>
      <c r="O576" s="199">
        <f ca="1">+C$11+C$12*F576</f>
        <v>-1.0068244677903598E-2</v>
      </c>
      <c r="P576" s="199">
        <f>+D$11+D$12*F576+D$13*F576^2</f>
        <v>-1.458903599209304E-2</v>
      </c>
      <c r="Q576" s="201">
        <f>+C576-15018.5</f>
        <v>40576.170599999998</v>
      </c>
      <c r="S576" s="131">
        <v>1</v>
      </c>
      <c r="T576" s="129" t="s">
        <v>567</v>
      </c>
      <c r="U576" s="202">
        <f>+$C576-15018.5</f>
        <v>40576.170599999998</v>
      </c>
      <c r="Z576" s="24">
        <f>$F576</f>
        <v>65610</v>
      </c>
      <c r="AA576" s="136">
        <f>AB$3+AB$4*Z576+AB$5*Z576^2+AH576</f>
        <v>-6.9273923848938383E-3</v>
      </c>
      <c r="AB576" s="136">
        <f>+$G576-AH576</f>
        <v>-1.7860643603845511E-2</v>
      </c>
      <c r="AC576" s="136">
        <f>IF(S576&gt;0,G576-AA576,-9999)</f>
        <v>-3.2716076117524692E-3</v>
      </c>
      <c r="AD576" s="136"/>
      <c r="AE576" s="136">
        <f>+(G576-AA576)^2*$S576</f>
        <v>1.0703416365276694E-5</v>
      </c>
      <c r="AF576" s="24"/>
      <c r="AG576" s="203"/>
      <c r="AH576" s="24">
        <f>$AB$6*($AB$11/AI576*AJ576+$AB$12)</f>
        <v>7.6616436071992016E-3</v>
      </c>
      <c r="AI576" s="24">
        <f>1+$AB$7*COS(AL576)</f>
        <v>0.92285149885750406</v>
      </c>
      <c r="AJ576" s="24">
        <f>SIN(AL576+RADIANS($AB$9))</f>
        <v>0.94617088386782122</v>
      </c>
      <c r="AK576" s="24">
        <f>$AB$7*SIN(AL576)</f>
        <v>0.28991051855954847</v>
      </c>
      <c r="AL576" s="24">
        <f>2*ATAN(AM576)</f>
        <v>1.8308802675335869</v>
      </c>
      <c r="AM576" s="24">
        <f>SQRT((1+$AB$7)/(1-$AB$7))*TAN(AN576/2)</f>
        <v>1.3009134784636265</v>
      </c>
      <c r="AN576" s="136">
        <f>$AU576+$AB$7*SIN(AO576)</f>
        <v>7.8075454207917572</v>
      </c>
      <c r="AO576" s="136">
        <f>$AU576+$AB$7*SIN(AP576)</f>
        <v>7.8075454207810076</v>
      </c>
      <c r="AP576" s="136">
        <f>$AU576+$AB$7*SIN(AQ576)</f>
        <v>7.8075454200091121</v>
      </c>
      <c r="AQ576" s="136">
        <f>$AU576+$AB$7*SIN(AR576)</f>
        <v>7.807545364580184</v>
      </c>
      <c r="AR576" s="136">
        <f>$AU576+$AB$7*SIN(AS576)</f>
        <v>7.8075413844672283</v>
      </c>
      <c r="AS576" s="136">
        <f>$AU576+$AB$7*SIN(AT576)</f>
        <v>7.8072564752326423</v>
      </c>
      <c r="AT576" s="136">
        <f>$AU576+$AB$7*SIN(AU576)</f>
        <v>7.790078366039479</v>
      </c>
      <c r="AU576" s="136">
        <f>RADIANS($AB$9)+$AB$18*(F576-AB$15)</f>
        <v>7.5078688109587457</v>
      </c>
      <c r="AV576" s="136"/>
      <c r="AW576" s="24">
        <f t="shared" si="281"/>
        <v>65610</v>
      </c>
      <c r="AX576" s="136">
        <f t="shared" si="282"/>
        <v>-6.9273923851605477E-3</v>
      </c>
      <c r="AY576" s="136">
        <f t="shared" si="283"/>
        <v>-3.2716076114857598E-3</v>
      </c>
      <c r="AZ576" s="136">
        <f t="shared" si="292"/>
        <v>-3.2716076114857598E-3</v>
      </c>
      <c r="BA576" s="136"/>
      <c r="BB576" s="136">
        <f t="shared" si="284"/>
        <v>4.7988765257980338E-5</v>
      </c>
      <c r="BC576" s="24"/>
      <c r="BD576" s="203"/>
      <c r="BE576" s="24">
        <f t="shared" si="285"/>
        <v>7.6616436069324922E-3</v>
      </c>
      <c r="BF576" s="24">
        <f t="shared" si="286"/>
        <v>0.92285149887013296</v>
      </c>
      <c r="BG576" s="24">
        <f t="shared" si="287"/>
        <v>0.94617088385372172</v>
      </c>
      <c r="BH576" s="24">
        <f t="shared" si="288"/>
        <v>0.28991051856290917</v>
      </c>
      <c r="BI576" s="24">
        <f t="shared" si="289"/>
        <v>1.8308802674900255</v>
      </c>
      <c r="BJ576" s="24">
        <f t="shared" si="290"/>
        <v>1.3009134784049845</v>
      </c>
      <c r="BK576" s="136">
        <f t="shared" si="296"/>
        <v>7.8075454207467283</v>
      </c>
      <c r="BL576" s="136">
        <f t="shared" si="296"/>
        <v>7.8075454175475292</v>
      </c>
      <c r="BM576" s="136">
        <f t="shared" si="296"/>
        <v>7.807545187817265</v>
      </c>
      <c r="BN576" s="136">
        <f t="shared" si="296"/>
        <v>7.8075286941583784</v>
      </c>
      <c r="BO576" s="136">
        <f t="shared" si="296"/>
        <v>7.8063594342381801</v>
      </c>
      <c r="BP576" s="136">
        <f t="shared" si="296"/>
        <v>7.7536274579062878</v>
      </c>
      <c r="BQ576" s="136">
        <f t="shared" si="296"/>
        <v>7.2431921448546239</v>
      </c>
      <c r="BR576" s="136">
        <f t="shared" si="291"/>
        <v>10.505410053015286</v>
      </c>
      <c r="BS576" s="136"/>
      <c r="BT576" s="24"/>
      <c r="BU576" s="24"/>
      <c r="BV576" s="24"/>
      <c r="BW576" s="24"/>
      <c r="BX576" s="24"/>
      <c r="BY576" s="24"/>
      <c r="BZ576" s="24"/>
      <c r="CA576" s="24"/>
      <c r="CB576" s="24"/>
      <c r="CC576" s="24"/>
      <c r="CD576" s="24"/>
      <c r="CE576" s="24"/>
      <c r="CF576" s="24"/>
      <c r="CG576" s="24"/>
      <c r="CH576" s="24"/>
      <c r="CI576" s="24"/>
      <c r="CK576" s="24"/>
      <c r="CL576" s="24"/>
      <c r="CM576" s="24"/>
      <c r="CN576" s="24"/>
      <c r="CO576" s="24"/>
      <c r="CP576" s="24"/>
      <c r="CQ576" s="24"/>
      <c r="CR576" s="24"/>
      <c r="CS576" s="24"/>
      <c r="CT576" s="24"/>
      <c r="CU576" s="24"/>
      <c r="CV576" s="24"/>
      <c r="CW576" s="24"/>
      <c r="CX576" s="24"/>
      <c r="CY576" s="24"/>
      <c r="CZ576" s="24"/>
    </row>
    <row r="577" spans="1:104" s="129" customFormat="1" ht="12.95" customHeight="1" x14ac:dyDescent="0.2">
      <c r="A577" s="63" t="s">
        <v>694</v>
      </c>
      <c r="B577" s="64" t="s">
        <v>646</v>
      </c>
      <c r="C577" s="63">
        <v>55596.807200000003</v>
      </c>
      <c r="D577" s="63">
        <v>2.0000000000000001E-4</v>
      </c>
      <c r="E577" s="129">
        <f>(C577-C$7)/C$8</f>
        <v>65618.959080397035</v>
      </c>
      <c r="F577" s="129">
        <f>ROUND(2*E577,0)/2</f>
        <v>65619</v>
      </c>
      <c r="G577" s="130">
        <f>C577-(C$7+F577*C$8)</f>
        <v>-9.7120999926119111E-3</v>
      </c>
      <c r="J577" s="130"/>
      <c r="K577" s="129">
        <f>G577</f>
        <v>-9.7120999926119111E-3</v>
      </c>
      <c r="O577" s="129">
        <f ca="1">+C$11+C$12*F577</f>
        <v>-1.005095278446741E-2</v>
      </c>
      <c r="P577" s="199">
        <f>+D$11+D$12*F577+D$13*F577^2</f>
        <v>-1.458521326009303E-2</v>
      </c>
      <c r="Q577" s="201">
        <f>+C577-15018.5</f>
        <v>40578.307200000003</v>
      </c>
      <c r="S577" s="131">
        <v>1</v>
      </c>
      <c r="T577" s="129" t="s">
        <v>567</v>
      </c>
      <c r="U577" s="202">
        <f>+$C577-15018.5</f>
        <v>40578.307200000003</v>
      </c>
      <c r="Z577" s="24">
        <f>$F577</f>
        <v>65619</v>
      </c>
      <c r="AA577" s="136">
        <f>AB$3+AB$4*Z577+AB$5*Z577^2+AH577</f>
        <v>-6.9166999163287352E-3</v>
      </c>
      <c r="AB577" s="136">
        <f>+$G577-AH577</f>
        <v>-1.7380613336376208E-2</v>
      </c>
      <c r="AC577" s="136">
        <f>IF(S577&gt;0,G577-AA577,-9999)</f>
        <v>-2.7954000762831759E-3</v>
      </c>
      <c r="AD577" s="136"/>
      <c r="AE577" s="136">
        <f>+(G577-AA577)^2*$S577</f>
        <v>7.8142615864839854E-6</v>
      </c>
      <c r="AF577" s="24"/>
      <c r="AG577" s="203"/>
      <c r="AH577" s="24">
        <f>$AB$6*($AB$11/AI577*AJ577+$AB$12)</f>
        <v>7.6685133437642949E-3</v>
      </c>
      <c r="AI577" s="24">
        <f>1+$AB$7*COS(AL577)</f>
        <v>0.9225260708685642</v>
      </c>
      <c r="AJ577" s="24">
        <f>SIN(AL577+RADIANS($AB$9))</f>
        <v>0.9465336624809062</v>
      </c>
      <c r="AK577" s="24">
        <f>$AB$7*SIN(AL577)</f>
        <v>0.28982372281256974</v>
      </c>
      <c r="AL577" s="24">
        <f>2*ATAN(AM577)</f>
        <v>1.8320029473117854</v>
      </c>
      <c r="AM577" s="24">
        <f>SQRT((1+$AB$7)/(1-$AB$7))*TAN(AN577/2)</f>
        <v>1.3024259210677169</v>
      </c>
      <c r="AN577" s="136">
        <f>$AU577+$AB$7*SIN(AO577)</f>
        <v>7.8087061244755542</v>
      </c>
      <c r="AO577" s="136">
        <f>$AU577+$AB$7*SIN(AP577)</f>
        <v>7.808706124466104</v>
      </c>
      <c r="AP577" s="136">
        <f>$AU577+$AB$7*SIN(AQ577)</f>
        <v>7.8087061237700874</v>
      </c>
      <c r="AQ577" s="136">
        <f>$AU577+$AB$7*SIN(AR577)</f>
        <v>7.8087060725095467</v>
      </c>
      <c r="AR577" s="136">
        <f>$AU577+$AB$7*SIN(AS577)</f>
        <v>7.8087022974103224</v>
      </c>
      <c r="AS577" s="136">
        <f>$AU577+$AB$7*SIN(AT577)</f>
        <v>7.8084251382522618</v>
      </c>
      <c r="AT577" s="136">
        <f>$AU577+$AB$7*SIN(AU577)</f>
        <v>7.7913394268007545</v>
      </c>
      <c r="AU577" s="136">
        <f>RADIANS($AB$9)+$AB$18*(F577-AB$15)</f>
        <v>7.5090135527186517</v>
      </c>
      <c r="AV577" s="136"/>
      <c r="AW577" s="24">
        <f t="shared" si="281"/>
        <v>65619</v>
      </c>
      <c r="AX577" s="136">
        <f t="shared" si="282"/>
        <v>-6.9166999165649308E-3</v>
      </c>
      <c r="AY577" s="136">
        <f t="shared" si="283"/>
        <v>-2.7954000760469803E-3</v>
      </c>
      <c r="AZ577" s="136">
        <f t="shared" si="292"/>
        <v>-2.7954000760469803E-3</v>
      </c>
      <c r="BA577" s="136"/>
      <c r="BB577" s="136">
        <f t="shared" si="284"/>
        <v>4.7840737735809321E-5</v>
      </c>
      <c r="BC577" s="24"/>
      <c r="BD577" s="203"/>
      <c r="BE577" s="24">
        <f t="shared" si="285"/>
        <v>7.6685133435280993E-3</v>
      </c>
      <c r="BF577" s="24">
        <f t="shared" si="286"/>
        <v>0.92252607087975769</v>
      </c>
      <c r="BG577" s="24">
        <f t="shared" si="287"/>
        <v>0.94653366246844639</v>
      </c>
      <c r="BH577" s="24">
        <f t="shared" si="288"/>
        <v>0.2898237228155619</v>
      </c>
      <c r="BI577" s="24">
        <f t="shared" si="289"/>
        <v>1.8320029472731636</v>
      </c>
      <c r="BJ577" s="24">
        <f t="shared" si="290"/>
        <v>1.3024259210156488</v>
      </c>
      <c r="BK577" s="136">
        <f t="shared" si="296"/>
        <v>7.8087061244356173</v>
      </c>
      <c r="BL577" s="136">
        <f t="shared" si="296"/>
        <v>7.8087061215247981</v>
      </c>
      <c r="BM577" s="136">
        <f t="shared" si="296"/>
        <v>7.8087059071479334</v>
      </c>
      <c r="BN577" s="136">
        <f t="shared" si="296"/>
        <v>7.8086901214435933</v>
      </c>
      <c r="BO577" s="136">
        <f t="shared" si="296"/>
        <v>7.8075424689510795</v>
      </c>
      <c r="BP577" s="136">
        <f t="shared" si="296"/>
        <v>7.7549096866168128</v>
      </c>
      <c r="BQ577" s="136">
        <f t="shared" si="296"/>
        <v>7.2439916918969809</v>
      </c>
      <c r="BR577" s="136">
        <f t="shared" si="291"/>
        <v>10.50785986019244</v>
      </c>
      <c r="BS577" s="136"/>
      <c r="BT577" s="24"/>
      <c r="BU577" s="24"/>
      <c r="BV577" s="24"/>
      <c r="BW577" s="24"/>
      <c r="BX577" s="24"/>
      <c r="BY577" s="24"/>
      <c r="BZ577" s="24"/>
      <c r="CA577" s="24"/>
      <c r="CB577" s="24"/>
      <c r="CC577" s="24"/>
      <c r="CD577" s="24"/>
      <c r="CE577" s="24"/>
      <c r="CF577" s="24"/>
      <c r="CG577" s="24"/>
      <c r="CH577" s="24"/>
      <c r="CI577" s="24"/>
      <c r="CK577" s="24"/>
      <c r="CL577" s="24"/>
      <c r="CM577" s="24"/>
      <c r="CN577" s="24"/>
      <c r="CO577" s="24"/>
      <c r="CP577" s="24"/>
      <c r="CQ577" s="24"/>
      <c r="CR577" s="24"/>
      <c r="CS577" s="24"/>
      <c r="CT577" s="24"/>
      <c r="CU577" s="24"/>
      <c r="CV577" s="24"/>
      <c r="CW577" s="24"/>
      <c r="CX577" s="24"/>
      <c r="CY577" s="24"/>
      <c r="CZ577" s="24"/>
    </row>
    <row r="578" spans="1:104" s="129" customFormat="1" ht="12.95" customHeight="1" x14ac:dyDescent="0.2">
      <c r="A578" s="63" t="s">
        <v>687</v>
      </c>
      <c r="B578" s="64" t="s">
        <v>644</v>
      </c>
      <c r="C578" s="63">
        <v>55609.861199999999</v>
      </c>
      <c r="D578" s="63">
        <v>2.0000000000000001E-4</v>
      </c>
      <c r="E578" s="129">
        <f>(C578-C$7)/C$8</f>
        <v>65673.958977172151</v>
      </c>
      <c r="F578" s="129">
        <f>ROUND(2*E578,0)/2</f>
        <v>65674</v>
      </c>
      <c r="G578" s="130">
        <f>C578-(C$7+F578*C$8)</f>
        <v>-9.7365999972680584E-3</v>
      </c>
      <c r="K578" s="129">
        <f>G578</f>
        <v>-9.7365999972680584E-3</v>
      </c>
      <c r="O578" s="199">
        <f ca="1">+C$11+C$12*F578</f>
        <v>-9.9452801023573734E-3</v>
      </c>
      <c r="P578" s="199">
        <f>+D$11+D$12*F578+D$13*F578^2</f>
        <v>-1.4561809880093021E-2</v>
      </c>
      <c r="Q578" s="201">
        <f>+C578-15018.5</f>
        <v>40591.361199999999</v>
      </c>
      <c r="S578" s="131">
        <v>1</v>
      </c>
      <c r="T578" s="129" t="s">
        <v>567</v>
      </c>
      <c r="U578" s="202">
        <f>+$C578-15018.5</f>
        <v>40591.361199999999</v>
      </c>
      <c r="Z578" s="24">
        <f>$F578</f>
        <v>65674</v>
      </c>
      <c r="AA578" s="136">
        <f>AB$3+AB$4*Z578+AB$5*Z578^2+AH578</f>
        <v>-6.8515916428975717E-3</v>
      </c>
      <c r="AB578" s="136">
        <f>+$G578-AH578</f>
        <v>-1.7446818234463507E-2</v>
      </c>
      <c r="AC578" s="136">
        <f>IF(S578&gt;0,G578-AA578,-9999)</f>
        <v>-2.8850083543704866E-3</v>
      </c>
      <c r="AD578" s="136"/>
      <c r="AE578" s="136">
        <f>+(G578-AA578)^2*$S578</f>
        <v>8.3232732047875028E-6</v>
      </c>
      <c r="AF578" s="24"/>
      <c r="AG578" s="203"/>
      <c r="AH578" s="24">
        <f>$AB$6*($AB$11/AI578*AJ578+$AB$12)</f>
        <v>7.7102182371954495E-3</v>
      </c>
      <c r="AI578" s="24">
        <f>1+$AB$7*COS(AL578)</f>
        <v>0.92054444416929326</v>
      </c>
      <c r="AJ578" s="24">
        <f>SIN(AL578+RADIANS($AB$9))</f>
        <v>0.94871928047534981</v>
      </c>
      <c r="AK578" s="24">
        <f>$AB$7*SIN(AL578)</f>
        <v>0.28928673430980795</v>
      </c>
      <c r="AL578" s="24">
        <f>2*ATAN(AM578)</f>
        <v>1.8388466122487439</v>
      </c>
      <c r="AM578" s="24">
        <f>SQRT((1+$AB$7)/(1-$AB$7))*TAN(AN578/2)</f>
        <v>1.3116935926427018</v>
      </c>
      <c r="AN578" s="136">
        <f>$AU578+$AB$7*SIN(AO578)</f>
        <v>7.8157904382841243</v>
      </c>
      <c r="AO578" s="136">
        <f>$AU578+$AB$7*SIN(AP578)</f>
        <v>7.8157904382801302</v>
      </c>
      <c r="AP578" s="136">
        <f>$AU578+$AB$7*SIN(AQ578)</f>
        <v>7.8157904379314722</v>
      </c>
      <c r="AQ578" s="136">
        <f>$AU578+$AB$7*SIN(AR578)</f>
        <v>7.8157904074931457</v>
      </c>
      <c r="AR578" s="136">
        <f>$AU578+$AB$7*SIN(AS578)</f>
        <v>7.8157877502800241</v>
      </c>
      <c r="AS578" s="136">
        <f>$AU578+$AB$7*SIN(AT578)</f>
        <v>7.8155564880453561</v>
      </c>
      <c r="AT578" s="136">
        <f>$AU578+$AB$7*SIN(AU578)</f>
        <v>7.7990378647853973</v>
      </c>
      <c r="AU578" s="136">
        <f>RADIANS($AB$9)+$AB$18*(F578-AB$15)</f>
        <v>7.5160091968069649</v>
      </c>
      <c r="AV578" s="136"/>
      <c r="AW578" s="24">
        <f t="shared" si="281"/>
        <v>65674</v>
      </c>
      <c r="AX578" s="136">
        <f t="shared" si="282"/>
        <v>-6.8515916430025086E-3</v>
      </c>
      <c r="AY578" s="136">
        <f t="shared" si="283"/>
        <v>-2.8850083542655497E-3</v>
      </c>
      <c r="AZ578" s="136">
        <f t="shared" si="292"/>
        <v>-2.8850083542655497E-3</v>
      </c>
      <c r="BA578" s="136"/>
      <c r="BB578" s="136">
        <f t="shared" si="284"/>
        <v>4.6944308042461815E-5</v>
      </c>
      <c r="BC578" s="24"/>
      <c r="BD578" s="203"/>
      <c r="BE578" s="24">
        <f t="shared" si="285"/>
        <v>7.7102182370905126E-3</v>
      </c>
      <c r="BF578" s="24">
        <f t="shared" si="286"/>
        <v>0.92054444417429249</v>
      </c>
      <c r="BG578" s="24">
        <f t="shared" si="287"/>
        <v>0.94871928046988685</v>
      </c>
      <c r="BH578" s="24">
        <f t="shared" si="288"/>
        <v>0.28928673431118113</v>
      </c>
      <c r="BI578" s="24">
        <f t="shared" si="289"/>
        <v>1.8388466122314624</v>
      </c>
      <c r="BJ578" s="24">
        <f t="shared" si="290"/>
        <v>1.3116935926191944</v>
      </c>
      <c r="BK578" s="136">
        <f t="shared" si="296"/>
        <v>7.815790438266216</v>
      </c>
      <c r="BL578" s="136">
        <f t="shared" si="296"/>
        <v>7.8157904367167275</v>
      </c>
      <c r="BM578" s="136">
        <f t="shared" si="296"/>
        <v>7.815790301444502</v>
      </c>
      <c r="BN578" s="136">
        <f t="shared" si="296"/>
        <v>7.8157784938603001</v>
      </c>
      <c r="BO578" s="136">
        <f t="shared" si="296"/>
        <v>7.814761526755893</v>
      </c>
      <c r="BP578" s="136">
        <f t="shared" si="296"/>
        <v>7.7627480205048016</v>
      </c>
      <c r="BQ578" s="136">
        <f t="shared" si="296"/>
        <v>7.2489124486224705</v>
      </c>
      <c r="BR578" s="136">
        <f t="shared" si="291"/>
        <v>10.522830904052826</v>
      </c>
      <c r="BS578" s="136"/>
      <c r="BT578" s="24"/>
      <c r="BU578" s="24"/>
      <c r="BV578" s="24"/>
      <c r="BW578" s="24"/>
      <c r="BX578" s="24"/>
      <c r="BY578" s="24"/>
      <c r="BZ578" s="24"/>
      <c r="CA578" s="24"/>
      <c r="CB578" s="24"/>
      <c r="CC578" s="24"/>
      <c r="CD578" s="24"/>
      <c r="CE578" s="24"/>
      <c r="CF578" s="24"/>
      <c r="CG578" s="24"/>
      <c r="CH578" s="24"/>
      <c r="CI578" s="24"/>
      <c r="CK578" s="24"/>
      <c r="CL578" s="24"/>
      <c r="CM578" s="24"/>
      <c r="CN578" s="24"/>
      <c r="CO578" s="24"/>
      <c r="CP578" s="24"/>
      <c r="CQ578" s="24"/>
      <c r="CR578" s="24"/>
      <c r="CS578" s="24"/>
      <c r="CT578" s="24"/>
      <c r="CU578" s="24"/>
      <c r="CV578" s="24"/>
      <c r="CW578" s="24"/>
      <c r="CX578" s="24"/>
      <c r="CY578" s="24"/>
      <c r="CZ578" s="24"/>
    </row>
    <row r="579" spans="1:104" s="129" customFormat="1" ht="12.95" customHeight="1" x14ac:dyDescent="0.2">
      <c r="A579" s="63" t="s">
        <v>687</v>
      </c>
      <c r="B579" s="64" t="s">
        <v>646</v>
      </c>
      <c r="C579" s="63">
        <v>55609.979500000001</v>
      </c>
      <c r="D579" s="63">
        <v>4.0000000000000002E-4</v>
      </c>
      <c r="E579" s="129">
        <f>(C579-C$7)/C$8</f>
        <v>65674.457405836816</v>
      </c>
      <c r="F579" s="129">
        <f>ROUND(2*E579,0)/2</f>
        <v>65674.5</v>
      </c>
      <c r="G579" s="130">
        <f>C579-(C$7+F579*C$8)</f>
        <v>-1.0109549999469891E-2</v>
      </c>
      <c r="K579" s="129">
        <f>G579</f>
        <v>-1.0109549999469891E-2</v>
      </c>
      <c r="O579" s="129">
        <f ca="1">+C$11+C$12*F579</f>
        <v>-9.9443194416109215E-3</v>
      </c>
      <c r="P579" s="199">
        <f>+D$11+D$12*F579+D$13*F579^2</f>
        <v>-1.4561596789093023E-2</v>
      </c>
      <c r="Q579" s="201">
        <f>+C579-15018.5</f>
        <v>40591.479500000001</v>
      </c>
      <c r="S579" s="131">
        <v>1</v>
      </c>
      <c r="T579" s="129" t="s">
        <v>567</v>
      </c>
      <c r="U579" s="202">
        <f>+$C579-15018.5</f>
        <v>40591.479500000001</v>
      </c>
      <c r="Z579" s="24">
        <f>$F579</f>
        <v>65674.5</v>
      </c>
      <c r="AA579" s="136">
        <f>AB$3+AB$4*Z579+AB$5*Z579^2+AH579</f>
        <v>-6.851001597199236E-3</v>
      </c>
      <c r="AB579" s="136">
        <f>+$G579-AH579</f>
        <v>-1.7820145191363677E-2</v>
      </c>
      <c r="AC579" s="136">
        <f>IF(S579&gt;0,G579-AA579,-9999)</f>
        <v>-3.2585484022706552E-3</v>
      </c>
      <c r="AD579" s="136"/>
      <c r="AE579" s="136">
        <f>+(G579-AA579)^2*$S579</f>
        <v>1.061813768994064E-5</v>
      </c>
      <c r="AF579" s="24"/>
      <c r="AG579" s="203"/>
      <c r="AH579" s="24">
        <f>$AB$6*($AB$11/AI579*AJ579+$AB$12)</f>
        <v>7.7105951918937871E-3</v>
      </c>
      <c r="AI579" s="24">
        <f>1+$AB$7*COS(AL579)</f>
        <v>0.9205264853079167</v>
      </c>
      <c r="AJ579" s="24">
        <f>SIN(AL579+RADIANS($AB$9))</f>
        <v>0.94873890346700085</v>
      </c>
      <c r="AK579" s="24">
        <f>$AB$7*SIN(AL579)</f>
        <v>0.28928180112562774</v>
      </c>
      <c r="AL579" s="24">
        <f>2*ATAN(AM579)</f>
        <v>1.8389086925737903</v>
      </c>
      <c r="AM579" s="24">
        <f>SQRT((1+$AB$7)/(1-$AB$7))*TAN(AN579/2)</f>
        <v>1.3117780420873679</v>
      </c>
      <c r="AN579" s="136">
        <f>$AU579+$AB$7*SIN(AO579)</f>
        <v>7.8158547713358866</v>
      </c>
      <c r="AO579" s="136">
        <f>$AU579+$AB$7*SIN(AP579)</f>
        <v>7.8158547713319262</v>
      </c>
      <c r="AP579" s="136">
        <f>$AU579+$AB$7*SIN(AQ579)</f>
        <v>7.8158547709856352</v>
      </c>
      <c r="AQ579" s="136">
        <f>$AU579+$AB$7*SIN(AR579)</f>
        <v>7.8158547407029424</v>
      </c>
      <c r="AR579" s="136">
        <f>$AU579+$AB$7*SIN(AS579)</f>
        <v>7.8158520926177255</v>
      </c>
      <c r="AS579" s="136">
        <f>$AU579+$AB$7*SIN(AT579)</f>
        <v>7.8156212360364705</v>
      </c>
      <c r="AT579" s="136">
        <f>$AU579+$AB$7*SIN(AU579)</f>
        <v>7.7991077871049734</v>
      </c>
      <c r="AU579" s="136">
        <f>RADIANS($AB$9)+$AB$18*(F579-AB$15)</f>
        <v>7.5160727935714036</v>
      </c>
      <c r="AV579" s="136"/>
      <c r="AW579" s="24">
        <f t="shared" si="281"/>
        <v>65674.5</v>
      </c>
      <c r="AX579" s="136">
        <f t="shared" si="282"/>
        <v>-6.8510015973033368E-3</v>
      </c>
      <c r="AY579" s="136">
        <f t="shared" si="283"/>
        <v>-3.2585484021665544E-3</v>
      </c>
      <c r="AZ579" s="136">
        <f t="shared" si="292"/>
        <v>-3.2585484021665544E-3</v>
      </c>
      <c r="BA579" s="136"/>
      <c r="BB579" s="136">
        <f t="shared" si="284"/>
        <v>4.693622288625287E-5</v>
      </c>
      <c r="BC579" s="24"/>
      <c r="BD579" s="203"/>
      <c r="BE579" s="24">
        <f t="shared" si="285"/>
        <v>7.7105951917896863E-3</v>
      </c>
      <c r="BF579" s="24">
        <f t="shared" si="286"/>
        <v>0.9205264853128764</v>
      </c>
      <c r="BG579" s="24">
        <f t="shared" si="287"/>
        <v>0.94873890346158218</v>
      </c>
      <c r="BH579" s="24">
        <f t="shared" si="288"/>
        <v>0.28928180112699026</v>
      </c>
      <c r="BI579" s="24">
        <f t="shared" si="289"/>
        <v>1.8389086925566456</v>
      </c>
      <c r="BJ579" s="24">
        <f t="shared" si="290"/>
        <v>1.3117780420640446</v>
      </c>
      <c r="BK579" s="136">
        <f t="shared" si="296"/>
        <v>7.8158547713181195</v>
      </c>
      <c r="BL579" s="136">
        <f t="shared" si="296"/>
        <v>7.8158547697782188</v>
      </c>
      <c r="BM579" s="136">
        <f t="shared" si="296"/>
        <v>7.8158546351162954</v>
      </c>
      <c r="BN579" s="136">
        <f t="shared" si="296"/>
        <v>7.8158428609777832</v>
      </c>
      <c r="BO579" s="136">
        <f t="shared" si="296"/>
        <v>7.8148270709121288</v>
      </c>
      <c r="BP579" s="136">
        <f t="shared" si="296"/>
        <v>7.7628192974475132</v>
      </c>
      <c r="BQ579" s="136">
        <f t="shared" si="296"/>
        <v>7.2489574566622785</v>
      </c>
      <c r="BR579" s="136">
        <f t="shared" si="291"/>
        <v>10.522967004451559</v>
      </c>
      <c r="BS579" s="136"/>
      <c r="BT579" s="24"/>
      <c r="BU579" s="24"/>
      <c r="BV579" s="24"/>
      <c r="BW579" s="24"/>
      <c r="BX579" s="24"/>
      <c r="BY579" s="24"/>
      <c r="BZ579" s="24"/>
      <c r="CA579" s="24"/>
      <c r="CB579" s="24"/>
      <c r="CC579" s="24"/>
      <c r="CD579" s="24"/>
      <c r="CE579" s="24"/>
      <c r="CF579" s="24"/>
      <c r="CG579" s="24"/>
      <c r="CH579" s="24"/>
      <c r="CI579" s="24"/>
      <c r="CK579" s="24"/>
      <c r="CL579" s="24"/>
      <c r="CM579" s="24"/>
      <c r="CN579" s="24"/>
      <c r="CO579" s="24"/>
      <c r="CP579" s="24"/>
      <c r="CQ579" s="24"/>
      <c r="CR579" s="24"/>
      <c r="CS579" s="24"/>
      <c r="CT579" s="24"/>
      <c r="CU579" s="24"/>
      <c r="CV579" s="24"/>
      <c r="CW579" s="24"/>
      <c r="CX579" s="24"/>
      <c r="CY579" s="24"/>
      <c r="CZ579" s="24"/>
    </row>
    <row r="580" spans="1:104" s="129" customFormat="1" ht="12.95" customHeight="1" x14ac:dyDescent="0.2">
      <c r="A580" s="52" t="s">
        <v>697</v>
      </c>
      <c r="B580" s="89" t="s">
        <v>644</v>
      </c>
      <c r="C580" s="90">
        <v>55624.576699999998</v>
      </c>
      <c r="D580" s="90">
        <v>2.9999999999999997E-4</v>
      </c>
      <c r="E580" s="129">
        <f>(C580-C$7)/C$8</f>
        <v>65735.959205530831</v>
      </c>
      <c r="F580" s="129">
        <f>ROUND(2*E580,0)/2</f>
        <v>65736</v>
      </c>
      <c r="G580" s="130">
        <f>C580-(C$7+F580*C$8)</f>
        <v>-9.6823999992921017E-3</v>
      </c>
      <c r="K580" s="129">
        <f>G580</f>
        <v>-9.6823999992921017E-3</v>
      </c>
      <c r="O580" s="199">
        <f ca="1">+C$11+C$12*F580</f>
        <v>-9.8261581697969558E-3</v>
      </c>
      <c r="P580" s="199">
        <f>+D$11+D$12*F580+D$13*F580^2</f>
        <v>-1.4535340840093017E-2</v>
      </c>
      <c r="Q580" s="201">
        <f>+C580-15018.5</f>
        <v>40606.076699999998</v>
      </c>
      <c r="S580" s="131">
        <v>1</v>
      </c>
      <c r="T580" s="129" t="s">
        <v>567</v>
      </c>
      <c r="U580" s="202">
        <f>+$C580-15018.5</f>
        <v>40606.076699999998</v>
      </c>
      <c r="Z580" s="24">
        <f>$F580</f>
        <v>65736</v>
      </c>
      <c r="AA580" s="136">
        <f>AB$3+AB$4*Z580+AB$5*Z580^2+AH580</f>
        <v>-6.778679431320489E-3</v>
      </c>
      <c r="AB580" s="136">
        <f>+$G580-AH580</f>
        <v>-1.7439061408064629E-2</v>
      </c>
      <c r="AC580" s="136">
        <f>IF(S580&gt;0,G580-AA580,-9999)</f>
        <v>-2.9037205679716127E-3</v>
      </c>
      <c r="AD580" s="136"/>
      <c r="AE580" s="136">
        <f>+(G580-AA580)^2*$S580</f>
        <v>8.4315931368613846E-6</v>
      </c>
      <c r="AF580" s="24"/>
      <c r="AG580" s="203"/>
      <c r="AH580" s="24">
        <f>$AB$6*($AB$11/AI580*AJ580+$AB$12)</f>
        <v>7.7566614087725277E-3</v>
      </c>
      <c r="AI580" s="24">
        <f>1+$AB$7*COS(AL580)</f>
        <v>0.91832521832973513</v>
      </c>
      <c r="AJ580" s="24">
        <f>SIN(AL580+RADIANS($AB$9))</f>
        <v>0.95111893755390509</v>
      </c>
      <c r="AK580" s="24">
        <f>$AB$7*SIN(AL580)</f>
        <v>0.2886680273932577</v>
      </c>
      <c r="AL580" s="24">
        <f>2*ATAN(AM580)</f>
        <v>1.8465261577078391</v>
      </c>
      <c r="AM580" s="24">
        <f>SQRT((1+$AB$7)/(1-$AB$7))*TAN(AN580/2)</f>
        <v>1.3221927801179807</v>
      </c>
      <c r="AN580" s="136">
        <f>$AU580+$AB$7*SIN(AO580)</f>
        <v>7.8237581875197977</v>
      </c>
      <c r="AO580" s="136">
        <f>$AU580+$AB$7*SIN(AP580)</f>
        <v>7.8237581875185604</v>
      </c>
      <c r="AP580" s="136">
        <f>$AU580+$AB$7*SIN(AQ580)</f>
        <v>7.8237581873821149</v>
      </c>
      <c r="AQ580" s="136">
        <f>$AU580+$AB$7*SIN(AR580)</f>
        <v>7.823758172331285</v>
      </c>
      <c r="AR580" s="136">
        <f>$AU580+$AB$7*SIN(AS580)</f>
        <v>7.8237565121741444</v>
      </c>
      <c r="AS580" s="136">
        <f>$AU580+$AB$7*SIN(AT580)</f>
        <v>7.8235739474845367</v>
      </c>
      <c r="AT580" s="136">
        <f>$AU580+$AB$7*SIN(AU580)</f>
        <v>7.8076994946696452</v>
      </c>
      <c r="AU580" s="136">
        <f>RADIANS($AB$9)+$AB$18*(F580-AB$15)</f>
        <v>7.5238951955974267</v>
      </c>
      <c r="AV580" s="136"/>
      <c r="AW580" s="24">
        <f t="shared" si="281"/>
        <v>65736</v>
      </c>
      <c r="AX580" s="136">
        <f t="shared" si="282"/>
        <v>-6.7786794313554203E-3</v>
      </c>
      <c r="AY580" s="136">
        <f t="shared" si="283"/>
        <v>-2.9037205679366815E-3</v>
      </c>
      <c r="AZ580" s="136">
        <f t="shared" si="292"/>
        <v>-2.9037205679366815E-3</v>
      </c>
      <c r="BA580" s="136"/>
      <c r="BB580" s="136">
        <f t="shared" si="284"/>
        <v>4.5950494833081044E-5</v>
      </c>
      <c r="BC580" s="24"/>
      <c r="BD580" s="203"/>
      <c r="BE580" s="24">
        <f t="shared" si="285"/>
        <v>7.7566614087375965E-3</v>
      </c>
      <c r="BF580" s="24">
        <f t="shared" si="286"/>
        <v>0.91832521833140934</v>
      </c>
      <c r="BG580" s="24">
        <f t="shared" si="287"/>
        <v>0.95111893755211396</v>
      </c>
      <c r="BH580" s="24">
        <f t="shared" si="288"/>
        <v>0.28866802739373132</v>
      </c>
      <c r="BI580" s="24">
        <f t="shared" si="289"/>
        <v>1.8465261577020395</v>
      </c>
      <c r="BJ580" s="24">
        <f t="shared" si="290"/>
        <v>1.3221927801100115</v>
      </c>
      <c r="BK580" s="136">
        <f t="shared" si="296"/>
        <v>7.8237581875137732</v>
      </c>
      <c r="BL580" s="136">
        <f t="shared" si="296"/>
        <v>7.8237581868539783</v>
      </c>
      <c r="BM580" s="136">
        <f t="shared" si="296"/>
        <v>7.8237581140745132</v>
      </c>
      <c r="BN580" s="136">
        <f t="shared" si="296"/>
        <v>7.8237500871157337</v>
      </c>
      <c r="BO580" s="136">
        <f t="shared" si="296"/>
        <v>7.822877488351379</v>
      </c>
      <c r="BP580" s="136">
        <f t="shared" si="296"/>
        <v>7.7715889493635411</v>
      </c>
      <c r="BQ580" s="136">
        <f t="shared" si="296"/>
        <v>7.2545312838516134</v>
      </c>
      <c r="BR580" s="136">
        <f t="shared" si="291"/>
        <v>10.539707353495444</v>
      </c>
      <c r="BS580" s="136"/>
      <c r="BT580" s="24"/>
      <c r="BU580" s="24"/>
      <c r="BV580" s="24"/>
      <c r="BW580" s="24"/>
      <c r="BX580" s="24"/>
      <c r="BY580" s="24"/>
      <c r="BZ580" s="24"/>
      <c r="CA580" s="24"/>
      <c r="CB580" s="24"/>
      <c r="CC580" s="24"/>
      <c r="CD580" s="24"/>
      <c r="CE580" s="24"/>
      <c r="CF580" s="24"/>
      <c r="CG580" s="24"/>
      <c r="CH580" s="24"/>
      <c r="CI580" s="24"/>
      <c r="CK580" s="24"/>
      <c r="CL580" s="24"/>
      <c r="CM580" s="24"/>
      <c r="CN580" s="24"/>
      <c r="CO580" s="24"/>
      <c r="CP580" s="24"/>
      <c r="CQ580" s="24"/>
      <c r="CR580" s="24"/>
      <c r="CS580" s="24"/>
      <c r="CT580" s="24"/>
      <c r="CU580" s="24"/>
      <c r="CV580" s="24"/>
      <c r="CW580" s="24"/>
      <c r="CX580" s="24"/>
      <c r="CY580" s="24"/>
      <c r="CZ580" s="24"/>
    </row>
    <row r="581" spans="1:104" s="129" customFormat="1" ht="12.95" customHeight="1" x14ac:dyDescent="0.2">
      <c r="A581" s="63" t="s">
        <v>694</v>
      </c>
      <c r="B581" s="64" t="s">
        <v>646</v>
      </c>
      <c r="C581" s="63">
        <v>55628.611499999999</v>
      </c>
      <c r="D581" s="63">
        <v>1E-4</v>
      </c>
      <c r="E581" s="129">
        <f>(C581-C$7)/C$8</f>
        <v>65752.958867206064</v>
      </c>
      <c r="F581" s="129">
        <f>ROUND(2*E581,0)/2</f>
        <v>65753</v>
      </c>
      <c r="G581" s="130">
        <f>C581-(C$7+F581*C$8)</f>
        <v>-9.7626999995554797E-3</v>
      </c>
      <c r="J581" s="130"/>
      <c r="K581" s="129">
        <f>G581</f>
        <v>-9.7626999995554797E-3</v>
      </c>
      <c r="O581" s="129">
        <f ca="1">+C$11+C$12*F581</f>
        <v>-9.793495704417482E-3</v>
      </c>
      <c r="P581" s="199">
        <f>+D$11+D$12*F581+D$13*F581^2</f>
        <v>-1.4528067084093023E-2</v>
      </c>
      <c r="Q581" s="201">
        <f>+C581-15018.5</f>
        <v>40610.111499999999</v>
      </c>
      <c r="S581" s="131">
        <v>1</v>
      </c>
      <c r="T581" s="129" t="s">
        <v>567</v>
      </c>
      <c r="U581" s="202">
        <f>+$C581-15018.5</f>
        <v>40610.111499999999</v>
      </c>
      <c r="Z581" s="24">
        <f>$F581</f>
        <v>65753</v>
      </c>
      <c r="AA581" s="136">
        <f>AB$3+AB$4*Z581+AB$5*Z581^2+AH581</f>
        <v>-6.7587765417741396E-3</v>
      </c>
      <c r="AB581" s="136">
        <f>+$G581-AH581</f>
        <v>-1.7531990541874362E-2</v>
      </c>
      <c r="AC581" s="136">
        <f>IF(S581&gt;0,G581-AA581,-9999)</f>
        <v>-3.0039234577813401E-3</v>
      </c>
      <c r="AD581" s="136"/>
      <c r="AE581" s="136">
        <f>+(G581-AA581)^2*$S581</f>
        <v>9.023556140209002E-6</v>
      </c>
      <c r="AF581" s="24"/>
      <c r="AG581" s="203"/>
      <c r="AH581" s="24">
        <f>$AB$6*($AB$11/AI581*AJ581+$AB$12)</f>
        <v>7.7692905423188833E-3</v>
      </c>
      <c r="AI581" s="24">
        <f>1+$AB$7*COS(AL581)</f>
        <v>0.91771942062093259</v>
      </c>
      <c r="AJ581" s="24">
        <f>SIN(AL581+RADIANS($AB$9))</f>
        <v>0.95176513309090416</v>
      </c>
      <c r="AK581" s="24">
        <f>$AB$7*SIN(AL581)</f>
        <v>0.28849593802520856</v>
      </c>
      <c r="AL581" s="24">
        <f>2*ATAN(AM581)</f>
        <v>1.8486253791514293</v>
      </c>
      <c r="AM581" s="24">
        <f>SQRT((1+$AB$7)/(1-$AB$7))*TAN(AN581/2)</f>
        <v>1.325081323487002</v>
      </c>
      <c r="AN581" s="136">
        <f>$AU581+$AB$7*SIN(AO581)</f>
        <v>7.8259395394579263</v>
      </c>
      <c r="AO581" s="136">
        <f>$AU581+$AB$7*SIN(AP581)</f>
        <v>7.8259395394570737</v>
      </c>
      <c r="AP581" s="136">
        <f>$AU581+$AB$7*SIN(AQ581)</f>
        <v>7.8259395393557165</v>
      </c>
      <c r="AQ581" s="136">
        <f>$AU581+$AB$7*SIN(AR581)</f>
        <v>7.8259395273059011</v>
      </c>
      <c r="AR581" s="136">
        <f>$AU581+$AB$7*SIN(AS581)</f>
        <v>7.825938094806852</v>
      </c>
      <c r="AS581" s="136">
        <f>$AU581+$AB$7*SIN(AT581)</f>
        <v>7.8257683154498165</v>
      </c>
      <c r="AT581" s="136">
        <f>$AU581+$AB$7*SIN(AU581)</f>
        <v>7.8100713765780396</v>
      </c>
      <c r="AU581" s="136">
        <f>RADIANS($AB$9)+$AB$18*(F581-AB$15)</f>
        <v>7.5260574855883604</v>
      </c>
      <c r="AV581" s="136"/>
      <c r="AW581" s="24">
        <f t="shared" si="281"/>
        <v>65753</v>
      </c>
      <c r="AX581" s="136">
        <f t="shared" si="282"/>
        <v>-6.758776541798797E-3</v>
      </c>
      <c r="AY581" s="136">
        <f t="shared" si="283"/>
        <v>-3.0039234577566827E-3</v>
      </c>
      <c r="AZ581" s="136">
        <f t="shared" si="292"/>
        <v>-3.0039234577566827E-3</v>
      </c>
      <c r="BA581" s="136"/>
      <c r="BB581" s="136">
        <f t="shared" si="284"/>
        <v>4.5681060341969707E-5</v>
      </c>
      <c r="BC581" s="24"/>
      <c r="BD581" s="203"/>
      <c r="BE581" s="24">
        <f t="shared" si="285"/>
        <v>7.7692905422942259E-3</v>
      </c>
      <c r="BF581" s="24">
        <f t="shared" si="286"/>
        <v>0.9177194206221162</v>
      </c>
      <c r="BG581" s="24">
        <f t="shared" si="287"/>
        <v>0.95176513308964505</v>
      </c>
      <c r="BH581" s="24">
        <f t="shared" si="288"/>
        <v>0.28849593802554613</v>
      </c>
      <c r="BI581" s="24">
        <f t="shared" si="289"/>
        <v>1.8486253791473264</v>
      </c>
      <c r="BJ581" s="24">
        <f t="shared" si="290"/>
        <v>1.3250813234813483</v>
      </c>
      <c r="BK581" s="136">
        <f t="shared" ref="BK581:BQ590" si="297">$AU581+$AB$7*SIN(BL581)</f>
        <v>7.8259395394536613</v>
      </c>
      <c r="BL581" s="136">
        <f t="shared" si="297"/>
        <v>7.8259395389499886</v>
      </c>
      <c r="BM581" s="136">
        <f t="shared" si="297"/>
        <v>7.825939479071236</v>
      </c>
      <c r="BN581" s="136">
        <f t="shared" si="297"/>
        <v>7.8259323613343899</v>
      </c>
      <c r="BO581" s="136">
        <f t="shared" si="297"/>
        <v>7.8250987725326722</v>
      </c>
      <c r="BP581" s="136">
        <f t="shared" si="297"/>
        <v>7.7740139688646783</v>
      </c>
      <c r="BQ581" s="136">
        <f t="shared" si="297"/>
        <v>7.256085306970113</v>
      </c>
      <c r="BR581" s="136">
        <f t="shared" si="291"/>
        <v>10.544334767052291</v>
      </c>
      <c r="BS581" s="136"/>
      <c r="BT581" s="24"/>
      <c r="BU581" s="24"/>
      <c r="BV581" s="24"/>
      <c r="BW581" s="24"/>
      <c r="BX581" s="24"/>
      <c r="BY581" s="24"/>
      <c r="BZ581" s="24"/>
      <c r="CA581" s="24"/>
      <c r="CB581" s="24"/>
      <c r="CC581" s="24"/>
      <c r="CD581" s="24"/>
      <c r="CE581" s="24"/>
      <c r="CF581" s="24"/>
      <c r="CG581" s="24"/>
      <c r="CH581" s="24"/>
      <c r="CI581" s="24"/>
      <c r="CK581" s="24"/>
      <c r="CL581" s="24"/>
      <c r="CM581" s="24"/>
      <c r="CN581" s="24"/>
      <c r="CO581" s="24"/>
      <c r="CP581" s="24"/>
      <c r="CQ581" s="24"/>
      <c r="CR581" s="24"/>
      <c r="CS581" s="24"/>
      <c r="CT581" s="24"/>
      <c r="CU581" s="24"/>
      <c r="CV581" s="24"/>
      <c r="CW581" s="24"/>
      <c r="CX581" s="24"/>
      <c r="CY581" s="24"/>
      <c r="CZ581" s="24"/>
    </row>
    <row r="582" spans="1:104" s="129" customFormat="1" ht="12.95" customHeight="1" x14ac:dyDescent="0.2">
      <c r="A582" s="63" t="s">
        <v>694</v>
      </c>
      <c r="B582" s="64" t="s">
        <v>646</v>
      </c>
      <c r="C582" s="63">
        <v>55637.392699999997</v>
      </c>
      <c r="D582" s="63">
        <v>1E-4</v>
      </c>
      <c r="E582" s="129">
        <f>(C582-C$7)/C$8</f>
        <v>65789.956346412553</v>
      </c>
      <c r="F582" s="129">
        <f>ROUND(2*E582,0)/2</f>
        <v>65790</v>
      </c>
      <c r="G582" s="130">
        <f>C582-(C$7+F582*C$8)</f>
        <v>-1.0361000000557397E-2</v>
      </c>
      <c r="J582" s="130"/>
      <c r="K582" s="129">
        <f>G582</f>
        <v>-1.0361000000557397E-2</v>
      </c>
      <c r="O582" s="199">
        <f ca="1">+C$11+C$12*F582</f>
        <v>-9.7224068091797955E-3</v>
      </c>
      <c r="P582" s="199">
        <f>+D$11+D$12*F582+D$13*F582^2</f>
        <v>-1.4512211992093023E-2</v>
      </c>
      <c r="Q582" s="201">
        <f>+C582-15018.5</f>
        <v>40618.892699999997</v>
      </c>
      <c r="S582" s="131">
        <v>1</v>
      </c>
      <c r="T582" s="129" t="s">
        <v>567</v>
      </c>
      <c r="U582" s="202">
        <f>+$C582-15018.5</f>
        <v>40618.892699999997</v>
      </c>
      <c r="Z582" s="24">
        <f>$F582</f>
        <v>65790</v>
      </c>
      <c r="AA582" s="136">
        <f>AB$3+AB$4*Z582+AB$5*Z582^2+AH582</f>
        <v>-6.7155909177039983E-3</v>
      </c>
      <c r="AB582" s="136">
        <f>+$G582-AH582</f>
        <v>-1.8157621074946423E-2</v>
      </c>
      <c r="AC582" s="136">
        <f>IF(S582&gt;0,G582-AA582,-9999)</f>
        <v>-3.6454090828533982E-3</v>
      </c>
      <c r="AD582" s="136"/>
      <c r="AE582" s="136">
        <f>+(G582-AA582)^2*$S582</f>
        <v>1.3289007381350054E-5</v>
      </c>
      <c r="AF582" s="24"/>
      <c r="AG582" s="203"/>
      <c r="AH582" s="24">
        <f>$AB$6*($AB$11/AI582*AJ582+$AB$12)</f>
        <v>7.7966210743890246E-3</v>
      </c>
      <c r="AI582" s="24">
        <f>1+$AB$7*COS(AL582)</f>
        <v>0.91640492969035658</v>
      </c>
      <c r="AJ582" s="24">
        <f>SIN(AL582+RADIANS($AB$9))</f>
        <v>0.95315416643605844</v>
      </c>
      <c r="AK582" s="24">
        <f>$AB$7*SIN(AL582)</f>
        <v>0.28811779573626783</v>
      </c>
      <c r="AL582" s="24">
        <f>2*ATAN(AM582)</f>
        <v>1.8531847178439402</v>
      </c>
      <c r="AM582" s="24">
        <f>SQRT((1+$AB$7)/(1-$AB$7))*TAN(AN582/2)</f>
        <v>1.331382774636982</v>
      </c>
      <c r="AN582" s="136">
        <f>$AU582+$AB$7*SIN(AO582)</f>
        <v>7.8306822204398827</v>
      </c>
      <c r="AO582" s="136">
        <f>$AU582+$AB$7*SIN(AP582)</f>
        <v>7.8306822204395408</v>
      </c>
      <c r="AP582" s="136">
        <f>$AU582+$AB$7*SIN(AQ582)</f>
        <v>7.8306822203906341</v>
      </c>
      <c r="AQ582" s="136">
        <f>$AU582+$AB$7*SIN(AR582)</f>
        <v>7.830682213393124</v>
      </c>
      <c r="AR582" s="136">
        <f>$AU582+$AB$7*SIN(AS582)</f>
        <v>7.8306812122247225</v>
      </c>
      <c r="AS582" s="136">
        <f>$AU582+$AB$7*SIN(AT582)</f>
        <v>7.8305384107017355</v>
      </c>
      <c r="AT582" s="136">
        <f>$AU582+$AB$7*SIN(AU582)</f>
        <v>7.8152291162356651</v>
      </c>
      <c r="AU582" s="136">
        <f>RADIANS($AB$9)+$AB$18*(F582-AB$15)</f>
        <v>7.5307636461568617</v>
      </c>
      <c r="AV582" s="136"/>
      <c r="AW582" s="24">
        <f t="shared" si="281"/>
        <v>65790</v>
      </c>
      <c r="AX582" s="136">
        <f t="shared" si="282"/>
        <v>-6.7155909177145038E-3</v>
      </c>
      <c r="AY582" s="136">
        <f t="shared" si="283"/>
        <v>-3.6454090828428928E-3</v>
      </c>
      <c r="AZ582" s="136">
        <f t="shared" si="292"/>
        <v>-3.6454090828428928E-3</v>
      </c>
      <c r="BA582" s="136"/>
      <c r="BB582" s="136">
        <f t="shared" si="284"/>
        <v>4.509916137408953E-5</v>
      </c>
      <c r="BC582" s="24"/>
      <c r="BD582" s="203"/>
      <c r="BE582" s="24">
        <f t="shared" si="285"/>
        <v>7.7966210743785191E-3</v>
      </c>
      <c r="BF582" s="24">
        <f t="shared" si="286"/>
        <v>0.91640492969086274</v>
      </c>
      <c r="BG582" s="24">
        <f t="shared" si="287"/>
        <v>0.95315416643552697</v>
      </c>
      <c r="BH582" s="24">
        <f t="shared" si="288"/>
        <v>0.28811779573641472</v>
      </c>
      <c r="BI582" s="24">
        <f t="shared" si="289"/>
        <v>1.8531847178421834</v>
      </c>
      <c r="BJ582" s="24">
        <f t="shared" si="290"/>
        <v>1.3313827746345464</v>
      </c>
      <c r="BK582" s="136">
        <f t="shared" si="297"/>
        <v>7.830682220438054</v>
      </c>
      <c r="BL582" s="136">
        <f t="shared" si="297"/>
        <v>7.8306822201779331</v>
      </c>
      <c r="BM582" s="136">
        <f t="shared" si="297"/>
        <v>7.8306821829603823</v>
      </c>
      <c r="BN582" s="136">
        <f t="shared" si="297"/>
        <v>7.830676858562061</v>
      </c>
      <c r="BO582" s="136">
        <f t="shared" si="297"/>
        <v>7.8299272816841077</v>
      </c>
      <c r="BP582" s="136">
        <f t="shared" si="297"/>
        <v>7.7792932423683521</v>
      </c>
      <c r="BQ582" s="136">
        <f t="shared" si="297"/>
        <v>7.2594875931458125</v>
      </c>
      <c r="BR582" s="136">
        <f t="shared" si="291"/>
        <v>10.55440619655837</v>
      </c>
      <c r="BS582" s="136"/>
      <c r="BT582" s="24"/>
      <c r="BU582" s="24"/>
      <c r="BV582" s="24"/>
      <c r="BW582" s="24"/>
      <c r="BX582" s="24"/>
      <c r="BY582" s="24"/>
      <c r="BZ582" s="24"/>
      <c r="CA582" s="24"/>
      <c r="CB582" s="24"/>
      <c r="CC582" s="24"/>
      <c r="CD582" s="24"/>
      <c r="CE582" s="24"/>
      <c r="CF582" s="24"/>
      <c r="CG582" s="24"/>
      <c r="CH582" s="24"/>
      <c r="CI582" s="24"/>
      <c r="CK582" s="24"/>
      <c r="CL582" s="24"/>
      <c r="CM582" s="24"/>
      <c r="CN582" s="24"/>
      <c r="CO582" s="24"/>
      <c r="CP582" s="24"/>
      <c r="CQ582" s="24"/>
      <c r="CR582" s="24"/>
      <c r="CS582" s="24"/>
      <c r="CT582" s="24"/>
      <c r="CU582" s="24"/>
      <c r="CV582" s="24"/>
      <c r="CW582" s="24"/>
      <c r="CX582" s="24"/>
      <c r="CY582" s="24"/>
      <c r="CZ582" s="24"/>
    </row>
    <row r="583" spans="1:104" s="129" customFormat="1" ht="12.95" customHeight="1" x14ac:dyDescent="0.2">
      <c r="A583" s="63" t="s">
        <v>694</v>
      </c>
      <c r="B583" s="64" t="s">
        <v>646</v>
      </c>
      <c r="C583" s="63">
        <v>55642.3773</v>
      </c>
      <c r="D583" s="63">
        <v>2.0000000000000001E-4</v>
      </c>
      <c r="E583" s="129">
        <f>(C583-C$7)/C$8</f>
        <v>65810.95776248927</v>
      </c>
      <c r="F583" s="129">
        <f>ROUND(2*E583,0)/2</f>
        <v>65811</v>
      </c>
      <c r="G583" s="130">
        <f>C583-(C$7+F583*C$8)</f>
        <v>-1.0024899995187297E-2</v>
      </c>
      <c r="J583" s="130"/>
      <c r="K583" s="129">
        <f>G583</f>
        <v>-1.0024899995187297E-2</v>
      </c>
      <c r="O583" s="129">
        <f ca="1">+C$11+C$12*F583</f>
        <v>-9.6820590578287069E-3</v>
      </c>
      <c r="P583" s="199">
        <f>+D$11+D$12*F583+D$13*F583^2</f>
        <v>-1.4503198540093028E-2</v>
      </c>
      <c r="Q583" s="201">
        <f>+C583-15018.5</f>
        <v>40623.8773</v>
      </c>
      <c r="S583" s="131">
        <v>1</v>
      </c>
      <c r="T583" s="129" t="s">
        <v>567</v>
      </c>
      <c r="U583" s="202">
        <f>+$C583-15018.5</f>
        <v>40623.8773</v>
      </c>
      <c r="Z583" s="24">
        <f>$F583</f>
        <v>65811</v>
      </c>
      <c r="AA583" s="136">
        <f>AB$3+AB$4*Z583+AB$5*Z583^2+AH583</f>
        <v>-6.6911607977620073E-3</v>
      </c>
      <c r="AB583" s="136">
        <f>+$G583-AH583</f>
        <v>-1.7836937737518318E-2</v>
      </c>
      <c r="AC583" s="136">
        <f>IF(S583&gt;0,G583-AA583,-9999)</f>
        <v>-3.3337391974252902E-3</v>
      </c>
      <c r="AD583" s="136"/>
      <c r="AE583" s="136">
        <f>+(G583-AA583)^2*$S583</f>
        <v>1.1113817036449818E-5</v>
      </c>
      <c r="AF583" s="24"/>
      <c r="AG583" s="203"/>
      <c r="AH583" s="24">
        <f>$AB$6*($AB$11/AI583*AJ583+$AB$12)</f>
        <v>7.8120377423310204E-3</v>
      </c>
      <c r="AI583" s="24">
        <f>1+$AB$7*COS(AL583)</f>
        <v>0.91566130918182187</v>
      </c>
      <c r="AJ583" s="24">
        <f>SIN(AL583+RADIANS($AB$9))</f>
        <v>0.95393198345062258</v>
      </c>
      <c r="AK583" s="24">
        <f>$AB$7*SIN(AL583)</f>
        <v>0.28790099901020794</v>
      </c>
      <c r="AL583" s="24">
        <f>2*ATAN(AM583)</f>
        <v>1.8557666478164101</v>
      </c>
      <c r="AM583" s="24">
        <f>SQRT((1+$AB$7)/(1-$AB$7))*TAN(AN583/2)</f>
        <v>1.3349682430402083</v>
      </c>
      <c r="AN583" s="136">
        <f>$AU583+$AB$7*SIN(AO583)</f>
        <v>7.8333709927391286</v>
      </c>
      <c r="AO583" s="136">
        <f>$AU583+$AB$7*SIN(AP583)</f>
        <v>7.8333709927389412</v>
      </c>
      <c r="AP583" s="136">
        <f>$AU583+$AB$7*SIN(AQ583)</f>
        <v>7.8333709927085913</v>
      </c>
      <c r="AQ583" s="136">
        <f>$AU583+$AB$7*SIN(AR583)</f>
        <v>7.8333709877997686</v>
      </c>
      <c r="AR583" s="136">
        <f>$AU583+$AB$7*SIN(AS583)</f>
        <v>7.8333701938612883</v>
      </c>
      <c r="AS583" s="136">
        <f>$AU583+$AB$7*SIN(AT583)</f>
        <v>7.8332421845154556</v>
      </c>
      <c r="AT583" s="136">
        <f>$AU583+$AB$7*SIN(AU583)</f>
        <v>7.8181536799263078</v>
      </c>
      <c r="AU583" s="136">
        <f>RADIANS($AB$9)+$AB$18*(F583-AB$15)</f>
        <v>7.5334347102633092</v>
      </c>
      <c r="AV583" s="136"/>
      <c r="AW583" s="24">
        <f t="shared" si="281"/>
        <v>65811</v>
      </c>
      <c r="AX583" s="136">
        <f t="shared" si="282"/>
        <v>-6.6911607977680181E-3</v>
      </c>
      <c r="AY583" s="136">
        <f t="shared" si="283"/>
        <v>-3.3337391974192793E-3</v>
      </c>
      <c r="AZ583" s="136">
        <f t="shared" si="292"/>
        <v>-3.3337391974192793E-3</v>
      </c>
      <c r="BA583" s="136"/>
      <c r="BB583" s="136">
        <f t="shared" si="284"/>
        <v>4.477163282158754E-5</v>
      </c>
      <c r="BC583" s="24"/>
      <c r="BD583" s="203"/>
      <c r="BE583" s="24">
        <f t="shared" si="285"/>
        <v>7.8120377423250096E-3</v>
      </c>
      <c r="BF583" s="24">
        <f t="shared" si="286"/>
        <v>0.91566130918211208</v>
      </c>
      <c r="BG583" s="24">
        <f t="shared" si="287"/>
        <v>0.95393198345032015</v>
      </c>
      <c r="BH583" s="24">
        <f t="shared" si="288"/>
        <v>0.28790099901029292</v>
      </c>
      <c r="BI583" s="24">
        <f t="shared" si="289"/>
        <v>1.8557666478154022</v>
      </c>
      <c r="BJ583" s="24">
        <f t="shared" si="290"/>
        <v>1.3349682430388063</v>
      </c>
      <c r="BK583" s="136">
        <f t="shared" si="297"/>
        <v>7.8333709927380788</v>
      </c>
      <c r="BL583" s="136">
        <f t="shared" si="297"/>
        <v>7.8333709925691748</v>
      </c>
      <c r="BM583" s="136">
        <f t="shared" si="297"/>
        <v>7.8333709652506212</v>
      </c>
      <c r="BN583" s="136">
        <f t="shared" si="297"/>
        <v>7.8333665472214546</v>
      </c>
      <c r="BO583" s="136">
        <f t="shared" si="297"/>
        <v>7.8326640945240245</v>
      </c>
      <c r="BP583" s="136">
        <f t="shared" si="297"/>
        <v>7.7822903568965422</v>
      </c>
      <c r="BQ583" s="136">
        <f t="shared" si="297"/>
        <v>7.2614308527015625</v>
      </c>
      <c r="BR583" s="136">
        <f t="shared" si="291"/>
        <v>10.560122413305063</v>
      </c>
      <c r="BS583" s="136"/>
      <c r="BT583" s="24"/>
      <c r="BU583" s="24"/>
      <c r="BV583" s="24"/>
      <c r="BW583" s="24"/>
      <c r="BX583" s="24"/>
      <c r="BY583" s="24"/>
      <c r="BZ583" s="24"/>
      <c r="CA583" s="24"/>
      <c r="CB583" s="24"/>
      <c r="CC583" s="24"/>
      <c r="CD583" s="24"/>
      <c r="CE583" s="24"/>
      <c r="CF583" s="24"/>
      <c r="CG583" s="24"/>
      <c r="CH583" s="24"/>
      <c r="CI583" s="24"/>
      <c r="CK583" s="24"/>
      <c r="CL583" s="24"/>
      <c r="CM583" s="24"/>
      <c r="CN583" s="24"/>
      <c r="CO583" s="24"/>
      <c r="CP583" s="24"/>
      <c r="CQ583" s="24"/>
      <c r="CR583" s="24"/>
      <c r="CS583" s="24"/>
      <c r="CT583" s="24"/>
      <c r="CU583" s="24"/>
      <c r="CV583" s="24"/>
      <c r="CW583" s="24"/>
      <c r="CX583" s="24"/>
      <c r="CY583" s="24"/>
      <c r="CZ583" s="24"/>
    </row>
    <row r="584" spans="1:104" s="129" customFormat="1" ht="12.95" customHeight="1" x14ac:dyDescent="0.2">
      <c r="A584" s="63" t="s">
        <v>688</v>
      </c>
      <c r="B584" s="64" t="s">
        <v>644</v>
      </c>
      <c r="C584" s="63">
        <v>55642.377999999997</v>
      </c>
      <c r="D584" s="63">
        <v>6.9999999999999999E-4</v>
      </c>
      <c r="E584" s="129">
        <f>(C584-C$7)/C$8</f>
        <v>65810.960711771302</v>
      </c>
      <c r="F584" s="129">
        <f>ROUND(2*E584,0)/2</f>
        <v>65811</v>
      </c>
      <c r="G584" s="130">
        <f>C584-(C$7+F584*C$8)</f>
        <v>-9.3248999983188696E-3</v>
      </c>
      <c r="K584" s="129">
        <f>G584</f>
        <v>-9.3248999983188696E-3</v>
      </c>
      <c r="O584" s="199">
        <f ca="1">+C$11+C$12*F584</f>
        <v>-9.6820590578287069E-3</v>
      </c>
      <c r="P584" s="199">
        <f>+D$11+D$12*F584+D$13*F584^2</f>
        <v>-1.4503198540093028E-2</v>
      </c>
      <c r="Q584" s="201">
        <f>+C584-15018.5</f>
        <v>40623.877999999997</v>
      </c>
      <c r="S584" s="131">
        <v>1</v>
      </c>
      <c r="T584" s="129" t="s">
        <v>567</v>
      </c>
      <c r="U584" s="202">
        <f>+$C584-15018.5</f>
        <v>40623.877999999997</v>
      </c>
      <c r="Z584" s="24">
        <f>$F584</f>
        <v>65811</v>
      </c>
      <c r="AA584" s="136">
        <f>AB$3+AB$4*Z584+AB$5*Z584^2+AH584</f>
        <v>-6.6911607977620073E-3</v>
      </c>
      <c r="AB584" s="136">
        <f>+$G584-AH584</f>
        <v>-1.713693774064989E-2</v>
      </c>
      <c r="AC584" s="136">
        <f>IF(S584&gt;0,G584-AA584,-9999)</f>
        <v>-2.6337392005568623E-3</v>
      </c>
      <c r="AD584" s="136"/>
      <c r="AE584" s="136">
        <f>+(G584-AA584)^2*$S584</f>
        <v>6.9365821765499001E-6</v>
      </c>
      <c r="AF584" s="24"/>
      <c r="AG584" s="203"/>
      <c r="AH584" s="24">
        <f>$AB$6*($AB$11/AI584*AJ584+$AB$12)</f>
        <v>7.8120377423310204E-3</v>
      </c>
      <c r="AI584" s="24">
        <f>1+$AB$7*COS(AL584)</f>
        <v>0.91566130918182187</v>
      </c>
      <c r="AJ584" s="24">
        <f>SIN(AL584+RADIANS($AB$9))</f>
        <v>0.95393198345062258</v>
      </c>
      <c r="AK584" s="24">
        <f>$AB$7*SIN(AL584)</f>
        <v>0.28790099901020794</v>
      </c>
      <c r="AL584" s="24">
        <f>2*ATAN(AM584)</f>
        <v>1.8557666478164101</v>
      </c>
      <c r="AM584" s="24">
        <f>SQRT((1+$AB$7)/(1-$AB$7))*TAN(AN584/2)</f>
        <v>1.3349682430402083</v>
      </c>
      <c r="AN584" s="136">
        <f>$AU584+$AB$7*SIN(AO584)</f>
        <v>7.8333709927391286</v>
      </c>
      <c r="AO584" s="136">
        <f>$AU584+$AB$7*SIN(AP584)</f>
        <v>7.8333709927389412</v>
      </c>
      <c r="AP584" s="136">
        <f>$AU584+$AB$7*SIN(AQ584)</f>
        <v>7.8333709927085913</v>
      </c>
      <c r="AQ584" s="136">
        <f>$AU584+$AB$7*SIN(AR584)</f>
        <v>7.8333709877997686</v>
      </c>
      <c r="AR584" s="136">
        <f>$AU584+$AB$7*SIN(AS584)</f>
        <v>7.8333701938612883</v>
      </c>
      <c r="AS584" s="136">
        <f>$AU584+$AB$7*SIN(AT584)</f>
        <v>7.8332421845154556</v>
      </c>
      <c r="AT584" s="136">
        <f>$AU584+$AB$7*SIN(AU584)</f>
        <v>7.8181536799263078</v>
      </c>
      <c r="AU584" s="136">
        <f>RADIANS($AB$9)+$AB$18*(F584-AB$15)</f>
        <v>7.5334347102633092</v>
      </c>
      <c r="AV584" s="136"/>
      <c r="AW584" s="24">
        <f t="shared" si="281"/>
        <v>65811</v>
      </c>
      <c r="AX584" s="136">
        <f t="shared" si="282"/>
        <v>-6.6911607977680181E-3</v>
      </c>
      <c r="AY584" s="136">
        <f t="shared" si="283"/>
        <v>-2.6337392005508515E-3</v>
      </c>
      <c r="AZ584" s="136">
        <f t="shared" si="292"/>
        <v>-2.6337392005508515E-3</v>
      </c>
      <c r="BA584" s="136"/>
      <c r="BB584" s="136">
        <f t="shared" si="284"/>
        <v>4.477163282158754E-5</v>
      </c>
      <c r="BC584" s="24"/>
      <c r="BD584" s="203"/>
      <c r="BE584" s="24">
        <f t="shared" si="285"/>
        <v>7.8120377423250096E-3</v>
      </c>
      <c r="BF584" s="24">
        <f t="shared" si="286"/>
        <v>0.91566130918211208</v>
      </c>
      <c r="BG584" s="24">
        <f t="shared" si="287"/>
        <v>0.95393198345032015</v>
      </c>
      <c r="BH584" s="24">
        <f t="shared" si="288"/>
        <v>0.28790099901029292</v>
      </c>
      <c r="BI584" s="24">
        <f t="shared" si="289"/>
        <v>1.8557666478154022</v>
      </c>
      <c r="BJ584" s="24">
        <f t="shared" si="290"/>
        <v>1.3349682430388063</v>
      </c>
      <c r="BK584" s="136">
        <f t="shared" si="297"/>
        <v>7.8333709927380788</v>
      </c>
      <c r="BL584" s="136">
        <f t="shared" si="297"/>
        <v>7.8333709925691748</v>
      </c>
      <c r="BM584" s="136">
        <f t="shared" si="297"/>
        <v>7.8333709652506212</v>
      </c>
      <c r="BN584" s="136">
        <f t="shared" si="297"/>
        <v>7.8333665472214546</v>
      </c>
      <c r="BO584" s="136">
        <f t="shared" si="297"/>
        <v>7.8326640945240245</v>
      </c>
      <c r="BP584" s="136">
        <f t="shared" si="297"/>
        <v>7.7822903568965422</v>
      </c>
      <c r="BQ584" s="136">
        <f t="shared" si="297"/>
        <v>7.2614308527015625</v>
      </c>
      <c r="BR584" s="136">
        <f t="shared" si="291"/>
        <v>10.560122413305063</v>
      </c>
      <c r="BS584" s="136"/>
      <c r="BT584" s="24"/>
      <c r="BU584" s="24"/>
      <c r="BV584" s="24"/>
      <c r="BW584" s="24"/>
      <c r="BX584" s="24"/>
      <c r="BY584" s="24"/>
      <c r="BZ584" s="24"/>
      <c r="CA584" s="24"/>
      <c r="CB584" s="24"/>
      <c r="CC584" s="24"/>
      <c r="CD584" s="24"/>
      <c r="CE584" s="24"/>
      <c r="CF584" s="24"/>
      <c r="CG584" s="24"/>
      <c r="CH584" s="24"/>
      <c r="CI584" s="24"/>
      <c r="CK584" s="24"/>
      <c r="CL584" s="24"/>
      <c r="CM584" s="24"/>
      <c r="CN584" s="24"/>
      <c r="CO584" s="24"/>
      <c r="CP584" s="24"/>
      <c r="CQ584" s="24"/>
      <c r="CR584" s="24"/>
      <c r="CS584" s="24"/>
      <c r="CT584" s="24"/>
      <c r="CU584" s="24"/>
      <c r="CV584" s="24"/>
      <c r="CW584" s="24"/>
      <c r="CX584" s="24"/>
      <c r="CY584" s="24"/>
      <c r="CZ584" s="24"/>
    </row>
    <row r="585" spans="1:104" s="129" customFormat="1" ht="12.95" customHeight="1" x14ac:dyDescent="0.2">
      <c r="A585" s="63" t="s">
        <v>688</v>
      </c>
      <c r="B585" s="64" t="s">
        <v>646</v>
      </c>
      <c r="C585" s="63">
        <v>55642.494700000003</v>
      </c>
      <c r="D585" s="63">
        <v>6.9999999999999999E-4</v>
      </c>
      <c r="E585" s="129">
        <f>(C585-C$7)/C$8</f>
        <v>65811.452399219896</v>
      </c>
      <c r="F585" s="129">
        <f>ROUND(2*E585,0)/2</f>
        <v>65811.5</v>
      </c>
      <c r="G585" s="130">
        <f>C585-(C$7+F585*C$8)</f>
        <v>-1.1297849996481091E-2</v>
      </c>
      <c r="K585" s="129">
        <f>G585</f>
        <v>-1.1297849996481091E-2</v>
      </c>
      <c r="O585" s="129">
        <f ca="1">+C$11+C$12*F585</f>
        <v>-9.6810983970822551E-3</v>
      </c>
      <c r="P585" s="199">
        <f>+D$11+D$12*F585+D$13*F585^2</f>
        <v>-1.4502983805093031E-2</v>
      </c>
      <c r="Q585" s="201">
        <f>+C585-15018.5</f>
        <v>40623.994700000003</v>
      </c>
      <c r="S585" s="131">
        <v>1</v>
      </c>
      <c r="T585" s="129" t="s">
        <v>567</v>
      </c>
      <c r="U585" s="202">
        <f>+$C585-15018.5</f>
        <v>40623.994700000003</v>
      </c>
      <c r="Z585" s="24">
        <f>$F585</f>
        <v>65811.5</v>
      </c>
      <c r="AA585" s="136">
        <f>AB$3+AB$4*Z585+AB$5*Z585^2+AH585</f>
        <v>-6.690579839332347E-3</v>
      </c>
      <c r="AB585" s="136">
        <f>+$G585-AH585</f>
        <v>-1.9110253962241773E-2</v>
      </c>
      <c r="AC585" s="136">
        <f>IF(S585&gt;0,G585-AA585,-9999)</f>
        <v>-4.6072701571487438E-3</v>
      </c>
      <c r="AD585" s="136"/>
      <c r="AE585" s="136">
        <f>+(G585-AA585)^2*$S585</f>
        <v>2.1226938300953411E-5</v>
      </c>
      <c r="AF585" s="24"/>
      <c r="AG585" s="203"/>
      <c r="AH585" s="24">
        <f>$AB$6*($AB$11/AI585*AJ585+$AB$12)</f>
        <v>7.812403965760684E-3</v>
      </c>
      <c r="AI585" s="24">
        <f>1+$AB$7*COS(AL585)</f>
        <v>0.91564362546561029</v>
      </c>
      <c r="AJ585" s="24">
        <f>SIN(AL585+RADIANS($AB$9))</f>
        <v>0.95395041009862269</v>
      </c>
      <c r="AK585" s="24">
        <f>$AB$7*SIN(AL585)</f>
        <v>0.28789581809295833</v>
      </c>
      <c r="AL585" s="24">
        <f>2*ATAN(AM585)</f>
        <v>1.8558280712758</v>
      </c>
      <c r="AM585" s="24">
        <f>SQRT((1+$AB$7)/(1-$AB$7))*TAN(AN585/2)</f>
        <v>1.3350536908816277</v>
      </c>
      <c r="AN585" s="136">
        <f>$AU585+$AB$7*SIN(AO585)</f>
        <v>7.8334349845350264</v>
      </c>
      <c r="AO585" s="136">
        <f>$AU585+$AB$7*SIN(AP585)</f>
        <v>7.8334349845348417</v>
      </c>
      <c r="AP585" s="136">
        <f>$AU585+$AB$7*SIN(AQ585)</f>
        <v>7.833434984504855</v>
      </c>
      <c r="AQ585" s="136">
        <f>$AU585+$AB$7*SIN(AR585)</f>
        <v>7.833434979639704</v>
      </c>
      <c r="AR585" s="136">
        <f>$AU585+$AB$7*SIN(AS585)</f>
        <v>7.8334341903141818</v>
      </c>
      <c r="AS585" s="136">
        <f>$AU585+$AB$7*SIN(AT585)</f>
        <v>7.8333065285641519</v>
      </c>
      <c r="AT585" s="136">
        <f>$AU585+$AB$7*SIN(AU585)</f>
        <v>7.8182232876437583</v>
      </c>
      <c r="AU585" s="136">
        <f>RADIANS($AB$9)+$AB$18*(F585-AB$15)</f>
        <v>7.5334983070277479</v>
      </c>
      <c r="AV585" s="136"/>
      <c r="AW585" s="24">
        <f t="shared" si="281"/>
        <v>65811.5</v>
      </c>
      <c r="AX585" s="136">
        <f t="shared" si="282"/>
        <v>-6.6905798393382737E-3</v>
      </c>
      <c r="AY585" s="136">
        <f t="shared" si="283"/>
        <v>-4.6072701571428171E-3</v>
      </c>
      <c r="AZ585" s="136">
        <f t="shared" si="292"/>
        <v>-4.6072701571428171E-3</v>
      </c>
      <c r="BA585" s="136"/>
      <c r="BB585" s="136">
        <f t="shared" si="284"/>
        <v>4.4763858586559757E-5</v>
      </c>
      <c r="BC585" s="24"/>
      <c r="BD585" s="203"/>
      <c r="BE585" s="24">
        <f t="shared" si="285"/>
        <v>7.8124039657547573E-3</v>
      </c>
      <c r="BF585" s="24">
        <f t="shared" si="286"/>
        <v>0.91564362546589639</v>
      </c>
      <c r="BG585" s="24">
        <f t="shared" si="287"/>
        <v>0.95395041009832449</v>
      </c>
      <c r="BH585" s="24">
        <f t="shared" si="288"/>
        <v>0.28789581809304221</v>
      </c>
      <c r="BI585" s="24">
        <f t="shared" si="289"/>
        <v>1.8558280712748059</v>
      </c>
      <c r="BJ585" s="24">
        <f t="shared" si="290"/>
        <v>1.3350536908802448</v>
      </c>
      <c r="BK585" s="136">
        <f t="shared" si="297"/>
        <v>7.8334349845339908</v>
      </c>
      <c r="BL585" s="136">
        <f t="shared" si="297"/>
        <v>7.8334349843669173</v>
      </c>
      <c r="BM585" s="136">
        <f t="shared" si="297"/>
        <v>7.8334349572602067</v>
      </c>
      <c r="BN585" s="136">
        <f t="shared" si="297"/>
        <v>7.8334305598390301</v>
      </c>
      <c r="BO585" s="136">
        <f t="shared" si="297"/>
        <v>7.832729224119773</v>
      </c>
      <c r="BP585" s="136">
        <f t="shared" si="297"/>
        <v>7.7823617234496689</v>
      </c>
      <c r="BQ585" s="136">
        <f t="shared" si="297"/>
        <v>7.2614772290180971</v>
      </c>
      <c r="BR585" s="136">
        <f t="shared" si="291"/>
        <v>10.560258513703793</v>
      </c>
      <c r="BS585" s="136"/>
      <c r="BT585" s="24"/>
      <c r="BU585" s="24"/>
      <c r="BV585" s="24"/>
      <c r="BW585" s="24"/>
      <c r="BX585" s="24"/>
      <c r="BY585" s="24"/>
      <c r="BZ585" s="24"/>
      <c r="CA585" s="24"/>
      <c r="CB585" s="24"/>
      <c r="CC585" s="24"/>
      <c r="CD585" s="24"/>
      <c r="CE585" s="24"/>
      <c r="CF585" s="24"/>
      <c r="CG585" s="24"/>
      <c r="CH585" s="24"/>
      <c r="CI585" s="24"/>
      <c r="CK585" s="24"/>
      <c r="CL585" s="24"/>
      <c r="CM585" s="24"/>
      <c r="CN585" s="24"/>
      <c r="CO585" s="24"/>
      <c r="CP585" s="24"/>
      <c r="CQ585" s="24"/>
      <c r="CR585" s="24"/>
      <c r="CS585" s="24"/>
      <c r="CT585" s="24"/>
      <c r="CU585" s="24"/>
      <c r="CV585" s="24"/>
      <c r="CW585" s="24"/>
      <c r="CX585" s="24"/>
      <c r="CY585" s="24"/>
      <c r="CZ585" s="24"/>
    </row>
    <row r="586" spans="1:104" s="129" customFormat="1" ht="12.95" customHeight="1" x14ac:dyDescent="0.2">
      <c r="A586" s="63" t="s">
        <v>682</v>
      </c>
      <c r="B586" s="64" t="s">
        <v>644</v>
      </c>
      <c r="C586" s="63">
        <v>55643.3269</v>
      </c>
      <c r="D586" s="63">
        <v>2.0000000000000001E-4</v>
      </c>
      <c r="E586" s="129">
        <f>(C586-C$7)/C$8</f>
        <v>65814.958674238747</v>
      </c>
      <c r="F586" s="129">
        <f>ROUND(2*E586,0)/2</f>
        <v>65815</v>
      </c>
      <c r="G586" s="130">
        <f>C586-(C$7+F586*C$8)</f>
        <v>-9.8084999990533106E-3</v>
      </c>
      <c r="K586" s="129">
        <f>G586</f>
        <v>-9.8084999990533106E-3</v>
      </c>
      <c r="O586" s="199">
        <f ca="1">+C$11+C$12*F586</f>
        <v>-9.6743737718570644E-3</v>
      </c>
      <c r="P586" s="199">
        <f>+D$11+D$12*F586+D$13*F586^2</f>
        <v>-1.4501480492093023E-2</v>
      </c>
      <c r="Q586" s="201">
        <f>+C586-15018.5</f>
        <v>40624.8269</v>
      </c>
      <c r="S586" s="131">
        <v>1</v>
      </c>
      <c r="T586" s="129" t="s">
        <v>567</v>
      </c>
      <c r="U586" s="202">
        <f>+$C586-15018.5</f>
        <v>40624.8269</v>
      </c>
      <c r="Z586" s="24">
        <f>$F586</f>
        <v>65815</v>
      </c>
      <c r="AA586" s="136">
        <f>AB$3+AB$4*Z586+AB$5*Z586^2+AH586</f>
        <v>-6.6865140560474663E-3</v>
      </c>
      <c r="AB586" s="136">
        <f>+$G586-AH586</f>
        <v>-1.7623466435098867E-2</v>
      </c>
      <c r="AC586" s="136">
        <f>IF(S586&gt;0,G586-AA586,-9999)</f>
        <v>-3.1219859430058443E-3</v>
      </c>
      <c r="AD586" s="136"/>
      <c r="AE586" s="136">
        <f>+(G586-AA586)^2*$S586</f>
        <v>9.7467962283260915E-6</v>
      </c>
      <c r="AF586" s="24"/>
      <c r="AG586" s="203"/>
      <c r="AH586" s="24">
        <f>$AB$6*($AB$11/AI586*AJ586+$AB$12)</f>
        <v>7.8149664360455569E-3</v>
      </c>
      <c r="AI586" s="24">
        <f>1+$AB$7*COS(AL586)</f>
        <v>0.91551986748615288</v>
      </c>
      <c r="AJ586" s="24">
        <f>SIN(AL586+RADIANS($AB$9))</f>
        <v>0.95407927596018283</v>
      </c>
      <c r="AK586" s="24">
        <f>$AB$7*SIN(AL586)</f>
        <v>0.28785952687108141</v>
      </c>
      <c r="AL586" s="24">
        <f>2*ATAN(AM586)</f>
        <v>1.8562579690740015</v>
      </c>
      <c r="AM586" s="24">
        <f>SQRT((1+$AB$7)/(1-$AB$7))*TAN(AN586/2)</f>
        <v>1.3356519295817419</v>
      </c>
      <c r="AN586" s="136">
        <f>$AU586+$AB$7*SIN(AO586)</f>
        <v>7.8338828925072992</v>
      </c>
      <c r="AO586" s="136">
        <f>$AU586+$AB$7*SIN(AP586)</f>
        <v>7.8338828925071331</v>
      </c>
      <c r="AP586" s="136">
        <f>$AU586+$AB$7*SIN(AQ586)</f>
        <v>7.8338828924795987</v>
      </c>
      <c r="AQ586" s="136">
        <f>$AU586+$AB$7*SIN(AR586)</f>
        <v>7.8338828879126989</v>
      </c>
      <c r="AR586" s="136">
        <f>$AU586+$AB$7*SIN(AS586)</f>
        <v>7.8338821304656259</v>
      </c>
      <c r="AS586" s="136">
        <f>$AU586+$AB$7*SIN(AT586)</f>
        <v>7.8337568958897457</v>
      </c>
      <c r="AT586" s="136">
        <f>$AU586+$AB$7*SIN(AU586)</f>
        <v>7.8187105094202005</v>
      </c>
      <c r="AU586" s="136">
        <f>RADIANS($AB$9)+$AB$18*(F586-AB$15)</f>
        <v>7.5339434843788222</v>
      </c>
      <c r="AV586" s="136"/>
      <c r="AW586" s="24">
        <f t="shared" si="281"/>
        <v>65815</v>
      </c>
      <c r="AX586" s="136">
        <f t="shared" si="282"/>
        <v>-6.6865140560528266E-3</v>
      </c>
      <c r="AY586" s="136">
        <f t="shared" si="283"/>
        <v>-3.121985943000484E-3</v>
      </c>
      <c r="AZ586" s="136">
        <f t="shared" si="292"/>
        <v>-3.121985943000484E-3</v>
      </c>
      <c r="BA586" s="136"/>
      <c r="BB586" s="136">
        <f t="shared" si="284"/>
        <v>4.470947022179202E-5</v>
      </c>
      <c r="BC586" s="24"/>
      <c r="BD586" s="203"/>
      <c r="BE586" s="24">
        <f t="shared" si="285"/>
        <v>7.8149664360401966E-3</v>
      </c>
      <c r="BF586" s="24">
        <f t="shared" si="286"/>
        <v>0.91551986748641168</v>
      </c>
      <c r="BG586" s="24">
        <f t="shared" si="287"/>
        <v>0.95407927595991326</v>
      </c>
      <c r="BH586" s="24">
        <f t="shared" si="288"/>
        <v>0.28785952687115735</v>
      </c>
      <c r="BI586" s="24">
        <f t="shared" si="289"/>
        <v>1.8562579690731023</v>
      </c>
      <c r="BJ586" s="24">
        <f t="shared" si="290"/>
        <v>1.3356519295804901</v>
      </c>
      <c r="BK586" s="136">
        <f t="shared" si="297"/>
        <v>7.8338828925063622</v>
      </c>
      <c r="BL586" s="136">
        <f t="shared" si="297"/>
        <v>7.8338828923516903</v>
      </c>
      <c r="BM586" s="136">
        <f t="shared" si="297"/>
        <v>7.8338828666980946</v>
      </c>
      <c r="BN586" s="136">
        <f t="shared" si="297"/>
        <v>7.8338786122732769</v>
      </c>
      <c r="BO586" s="136">
        <f t="shared" si="297"/>
        <v>7.8331850888006898</v>
      </c>
      <c r="BP586" s="136">
        <f t="shared" si="297"/>
        <v>7.7828612979615039</v>
      </c>
      <c r="BQ586" s="136">
        <f t="shared" si="297"/>
        <v>7.2618020043362206</v>
      </c>
      <c r="BR586" s="136">
        <f t="shared" si="291"/>
        <v>10.561211216494909</v>
      </c>
      <c r="BS586" s="136"/>
      <c r="BT586" s="24"/>
      <c r="BU586" s="24"/>
      <c r="BV586" s="24"/>
      <c r="BW586" s="24"/>
      <c r="BX586" s="24"/>
      <c r="BY586" s="24"/>
      <c r="BZ586" s="24"/>
      <c r="CA586" s="24"/>
      <c r="CB586" s="24"/>
      <c r="CC586" s="24"/>
      <c r="CD586" s="24"/>
      <c r="CE586" s="24"/>
      <c r="CF586" s="24"/>
      <c r="CG586" s="24"/>
      <c r="CH586" s="24"/>
      <c r="CI586" s="24"/>
      <c r="CK586" s="24"/>
      <c r="CL586" s="24"/>
      <c r="CM586" s="24"/>
      <c r="CN586" s="24"/>
      <c r="CO586" s="24"/>
      <c r="CP586" s="24"/>
      <c r="CQ586" s="24"/>
      <c r="CR586" s="24"/>
      <c r="CS586" s="24"/>
      <c r="CT586" s="24"/>
      <c r="CU586" s="24"/>
      <c r="CV586" s="24"/>
      <c r="CW586" s="24"/>
      <c r="CX586" s="24"/>
      <c r="CY586" s="24"/>
      <c r="CZ586" s="24"/>
    </row>
    <row r="587" spans="1:104" s="129" customFormat="1" ht="12.95" customHeight="1" x14ac:dyDescent="0.2">
      <c r="A587" s="63" t="s">
        <v>694</v>
      </c>
      <c r="B587" s="64" t="s">
        <v>646</v>
      </c>
      <c r="C587" s="63">
        <v>55646.411899999999</v>
      </c>
      <c r="D587" s="63">
        <v>2.9999999999999997E-4</v>
      </c>
      <c r="E587" s="129">
        <f>(C587-C$7)/C$8</f>
        <v>65827.956581512481</v>
      </c>
      <c r="F587" s="129">
        <f>ROUND(2*E587,0)/2</f>
        <v>65828</v>
      </c>
      <c r="G587" s="130">
        <f>C587-(C$7+F587*C$8)</f>
        <v>-1.0305199997674208E-2</v>
      </c>
      <c r="J587" s="130"/>
      <c r="K587" s="129">
        <f>G587</f>
        <v>-1.0305199997674208E-2</v>
      </c>
      <c r="O587" s="129">
        <f ca="1">+C$11+C$12*F587</f>
        <v>-9.6493965924492331E-3</v>
      </c>
      <c r="P587" s="199">
        <f>+D$11+D$12*F587+D$13*F587^2</f>
        <v>-1.4495894184093035E-2</v>
      </c>
      <c r="Q587" s="201">
        <f>+C587-15018.5</f>
        <v>40627.911899999999</v>
      </c>
      <c r="S587" s="131">
        <v>1</v>
      </c>
      <c r="T587" s="129" t="s">
        <v>567</v>
      </c>
      <c r="U587" s="202">
        <f>+$C587-15018.5</f>
        <v>40627.911899999999</v>
      </c>
      <c r="Z587" s="24">
        <f>$F587</f>
        <v>65828</v>
      </c>
      <c r="AA587" s="136">
        <f>AB$3+AB$4*Z587+AB$5*Z587^2+AH587</f>
        <v>-6.6714267549974338E-3</v>
      </c>
      <c r="AB587" s="136">
        <f>+$G587-AH587</f>
        <v>-1.8129667426769809E-2</v>
      </c>
      <c r="AC587" s="136">
        <f>IF(S587&gt;0,G587-AA587,-9999)</f>
        <v>-3.6337732426767744E-3</v>
      </c>
      <c r="AD587" s="136"/>
      <c r="AE587" s="136">
        <f>+(G587-AA587)^2*$S587</f>
        <v>1.3204307979193679E-5</v>
      </c>
      <c r="AF587" s="24"/>
      <c r="AG587" s="203"/>
      <c r="AH587" s="24">
        <f>$AB$6*($AB$11/AI587*AJ587+$AB$12)</f>
        <v>7.8244674290956009E-3</v>
      </c>
      <c r="AI587" s="24">
        <f>1+$AB$7*COS(AL587)</f>
        <v>0.91506062440484004</v>
      </c>
      <c r="AJ587" s="24">
        <f>SIN(AL587+RADIANS($AB$9))</f>
        <v>0.95455607363485018</v>
      </c>
      <c r="AK587" s="24">
        <f>$AB$7*SIN(AL587)</f>
        <v>0.28772435154763026</v>
      </c>
      <c r="AL587" s="24">
        <f>2*ATAN(AM587)</f>
        <v>1.8578537155883856</v>
      </c>
      <c r="AM587" s="24">
        <f>SQRT((1+$AB$7)/(1-$AB$7))*TAN(AN587/2)</f>
        <v>1.3378755518072183</v>
      </c>
      <c r="AN587" s="136">
        <f>$AU587+$AB$7*SIN(AO587)</f>
        <v>7.8355460209238528</v>
      </c>
      <c r="AO587" s="136">
        <f>$AU587+$AB$7*SIN(AP587)</f>
        <v>7.8355460209237435</v>
      </c>
      <c r="AP587" s="136">
        <f>$AU587+$AB$7*SIN(AQ587)</f>
        <v>7.8355460209040073</v>
      </c>
      <c r="AQ587" s="136">
        <f>$AU587+$AB$7*SIN(AR587)</f>
        <v>7.8355460173352167</v>
      </c>
      <c r="AR587" s="136">
        <f>$AU587+$AB$7*SIN(AS587)</f>
        <v>7.8355453720390447</v>
      </c>
      <c r="AS587" s="136">
        <f>$AU587+$AB$7*SIN(AT587)</f>
        <v>7.8354290607327064</v>
      </c>
      <c r="AT587" s="136">
        <f>$AU587+$AB$7*SIN(AU587)</f>
        <v>7.8205196961357801</v>
      </c>
      <c r="AU587" s="136">
        <f>RADIANS($AB$9)+$AB$18*(F587-AB$15)</f>
        <v>7.5355970002542421</v>
      </c>
      <c r="AV587" s="136"/>
      <c r="AW587" s="24">
        <f t="shared" si="281"/>
        <v>65828</v>
      </c>
      <c r="AX587" s="136">
        <f t="shared" si="282"/>
        <v>-6.6714267550010628E-3</v>
      </c>
      <c r="AY587" s="136">
        <f t="shared" si="283"/>
        <v>-3.6337732426731453E-3</v>
      </c>
      <c r="AZ587" s="136">
        <f t="shared" si="292"/>
        <v>-3.6337732426731453E-3</v>
      </c>
      <c r="BA587" s="136"/>
      <c r="BB587" s="136">
        <f t="shared" si="284"/>
        <v>4.4507934947344011E-5</v>
      </c>
      <c r="BC587" s="24"/>
      <c r="BD587" s="203"/>
      <c r="BE587" s="24">
        <f t="shared" si="285"/>
        <v>7.8244674290919719E-3</v>
      </c>
      <c r="BF587" s="24">
        <f t="shared" si="286"/>
        <v>0.91506062440501557</v>
      </c>
      <c r="BG587" s="24">
        <f t="shared" si="287"/>
        <v>0.95455607363466832</v>
      </c>
      <c r="BH587" s="24">
        <f t="shared" si="288"/>
        <v>0.28772435154768211</v>
      </c>
      <c r="BI587" s="24">
        <f t="shared" si="289"/>
        <v>1.8578537155877757</v>
      </c>
      <c r="BJ587" s="24">
        <f t="shared" si="290"/>
        <v>1.3378755518063674</v>
      </c>
      <c r="BK587" s="136">
        <f t="shared" si="297"/>
        <v>7.8355460209232168</v>
      </c>
      <c r="BL587" s="136">
        <f t="shared" si="297"/>
        <v>7.8355460208087404</v>
      </c>
      <c r="BM587" s="136">
        <f t="shared" si="297"/>
        <v>7.83554600010907</v>
      </c>
      <c r="BN587" s="136">
        <f t="shared" si="297"/>
        <v>7.8355422575847831</v>
      </c>
      <c r="BO587" s="136">
        <f t="shared" si="297"/>
        <v>7.8348776493278658</v>
      </c>
      <c r="BP587" s="136">
        <f t="shared" si="297"/>
        <v>7.7847169921377661</v>
      </c>
      <c r="BQ587" s="136">
        <f t="shared" si="297"/>
        <v>7.2630104760968965</v>
      </c>
      <c r="BR587" s="136">
        <f t="shared" si="291"/>
        <v>10.56474982686191</v>
      </c>
      <c r="BS587" s="136"/>
      <c r="BT587" s="24"/>
      <c r="BU587" s="24"/>
      <c r="BV587" s="24"/>
      <c r="BW587" s="24"/>
      <c r="BX587" s="24"/>
      <c r="BY587" s="24"/>
      <c r="BZ587" s="24"/>
      <c r="CA587" s="24"/>
      <c r="CB587" s="24"/>
      <c r="CC587" s="24"/>
      <c r="CD587" s="24"/>
      <c r="CE587" s="24"/>
      <c r="CF587" s="24"/>
      <c r="CG587" s="24"/>
      <c r="CH587" s="24"/>
      <c r="CI587" s="24"/>
      <c r="CK587" s="24"/>
      <c r="CL587" s="24"/>
      <c r="CM587" s="24"/>
      <c r="CN587" s="24"/>
      <c r="CO587" s="24"/>
      <c r="CP587" s="24"/>
      <c r="CQ587" s="24"/>
      <c r="CR587" s="24"/>
      <c r="CS587" s="24"/>
      <c r="CT587" s="24"/>
      <c r="CU587" s="24"/>
      <c r="CV587" s="24"/>
      <c r="CW587" s="24"/>
      <c r="CX587" s="24"/>
      <c r="CY587" s="24"/>
      <c r="CZ587" s="24"/>
    </row>
    <row r="588" spans="1:104" s="129" customFormat="1" ht="12.95" customHeight="1" x14ac:dyDescent="0.2">
      <c r="A588" s="52" t="s">
        <v>700</v>
      </c>
      <c r="B588" s="64" t="s">
        <v>644</v>
      </c>
      <c r="C588" s="63">
        <v>55654.484700000001</v>
      </c>
      <c r="D588" s="63">
        <v>2.9999999999999997E-4</v>
      </c>
      <c r="E588" s="129">
        <f>(C588-C$7)/C$8</f>
        <v>65861.969387295103</v>
      </c>
      <c r="F588" s="129">
        <f>ROUND(2*E588,0)/2</f>
        <v>65862</v>
      </c>
      <c r="G588" s="130">
        <f>C588-(C$7+F588*C$8)</f>
        <v>-7.2657999990042299E-3</v>
      </c>
      <c r="K588" s="129">
        <f>G588</f>
        <v>-7.2657999990042299E-3</v>
      </c>
      <c r="M588" s="130"/>
      <c r="O588" s="199">
        <f ca="1">+C$11+C$12*F588</f>
        <v>-9.5840716616902855E-3</v>
      </c>
      <c r="P588" s="199">
        <f>+D$11+D$12*F588+D$13*F588^2</f>
        <v>-1.4481264664093017E-2</v>
      </c>
      <c r="Q588" s="201">
        <f>+C588-15018.5</f>
        <v>40635.984700000001</v>
      </c>
      <c r="S588" s="131">
        <v>1</v>
      </c>
      <c r="T588" s="129" t="s">
        <v>567</v>
      </c>
      <c r="U588" s="202">
        <f>+$C588-15018.5</f>
        <v>40635.984700000001</v>
      </c>
      <c r="Z588" s="24">
        <f>$F588</f>
        <v>65862</v>
      </c>
      <c r="AA588" s="136">
        <f>AB$3+AB$4*Z588+AB$5*Z588^2+AH588</f>
        <v>-6.6320732156035858E-3</v>
      </c>
      <c r="AB588" s="136">
        <f>+$G588-AH588</f>
        <v>-1.5114991447493661E-2</v>
      </c>
      <c r="AC588" s="136">
        <f>IF(S588&gt;0,G588-AA588,-9999)</f>
        <v>-6.3372678340064409E-4</v>
      </c>
      <c r="AD588" s="136"/>
      <c r="AE588" s="136">
        <f>+(G588-AA588)^2*$S588</f>
        <v>4.0160963599932688E-7</v>
      </c>
      <c r="AF588" s="24"/>
      <c r="AG588" s="203"/>
      <c r="AH588" s="24">
        <f>$AB$6*($AB$11/AI588*AJ588+$AB$12)</f>
        <v>7.8491914484894315E-3</v>
      </c>
      <c r="AI588" s="24">
        <f>1+$AB$7*COS(AL588)</f>
        <v>0.91386272379636391</v>
      </c>
      <c r="AJ588" s="24">
        <f>SIN(AL588+RADIANS($AB$9))</f>
        <v>0.95578936643163559</v>
      </c>
      <c r="AK588" s="24">
        <f>$AB$7*SIN(AL588)</f>
        <v>0.28736800386998285</v>
      </c>
      <c r="AL588" s="24">
        <f>2*ATAN(AM588)</f>
        <v>1.8620196512497631</v>
      </c>
      <c r="AM588" s="24">
        <f>SQRT((1+$AB$7)/(1-$AB$7))*TAN(AN588/2)</f>
        <v>1.3437030949984972</v>
      </c>
      <c r="AN588" s="136">
        <f>$AU588+$AB$7*SIN(AO588)</f>
        <v>7.8398918022249395</v>
      </c>
      <c r="AO588" s="136">
        <f>$AU588+$AB$7*SIN(AP588)</f>
        <v>7.8398918022249093</v>
      </c>
      <c r="AP588" s="136">
        <f>$AU588+$AB$7*SIN(AQ588)</f>
        <v>7.8398918022178128</v>
      </c>
      <c r="AQ588" s="136">
        <f>$AU588+$AB$7*SIN(AR588)</f>
        <v>7.8398918005388563</v>
      </c>
      <c r="AR588" s="136">
        <f>$AU588+$AB$7*SIN(AS588)</f>
        <v>7.8398914033283305</v>
      </c>
      <c r="AS588" s="136">
        <f>$AU588+$AB$7*SIN(AT588)</f>
        <v>7.8397977431810482</v>
      </c>
      <c r="AT588" s="136">
        <f>$AU588+$AB$7*SIN(AU588)</f>
        <v>7.8252477311435023</v>
      </c>
      <c r="AU588" s="136">
        <f>RADIANS($AB$9)+$AB$18*(F588-AB$15)</f>
        <v>7.5399215802361086</v>
      </c>
      <c r="AV588" s="136"/>
      <c r="AW588" s="24">
        <f t="shared" si="281"/>
        <v>65862</v>
      </c>
      <c r="AX588" s="136">
        <f t="shared" si="282"/>
        <v>-6.6320732156046752E-3</v>
      </c>
      <c r="AY588" s="136">
        <f t="shared" si="283"/>
        <v>-6.3372678339955468E-4</v>
      </c>
      <c r="AZ588" s="136">
        <f t="shared" si="292"/>
        <v>-6.3372678339955468E-4</v>
      </c>
      <c r="BA588" s="136"/>
      <c r="BB588" s="136">
        <f t="shared" si="284"/>
        <v>4.3984395137140934E-5</v>
      </c>
      <c r="BC588" s="24"/>
      <c r="BD588" s="203"/>
      <c r="BE588" s="24">
        <f t="shared" si="285"/>
        <v>7.8491914484883421E-3</v>
      </c>
      <c r="BF588" s="24">
        <f t="shared" si="286"/>
        <v>0.91386272379641686</v>
      </c>
      <c r="BG588" s="24">
        <f t="shared" si="287"/>
        <v>0.95578936643158152</v>
      </c>
      <c r="BH588" s="24">
        <f t="shared" si="288"/>
        <v>0.28736800386999878</v>
      </c>
      <c r="BI588" s="24">
        <f t="shared" si="289"/>
        <v>1.8620196512495786</v>
      </c>
      <c r="BJ588" s="24">
        <f t="shared" si="290"/>
        <v>1.3437030949982383</v>
      </c>
      <c r="BK588" s="136">
        <f t="shared" si="297"/>
        <v>7.8398918022247468</v>
      </c>
      <c r="BL588" s="136">
        <f t="shared" si="297"/>
        <v>7.8398918021792667</v>
      </c>
      <c r="BM588" s="136">
        <f t="shared" si="297"/>
        <v>7.8398917914193795</v>
      </c>
      <c r="BN588" s="136">
        <f t="shared" si="297"/>
        <v>7.8398892460226648</v>
      </c>
      <c r="BO588" s="136">
        <f t="shared" si="297"/>
        <v>7.8392994919203289</v>
      </c>
      <c r="BP588" s="136">
        <f t="shared" si="297"/>
        <v>7.7895713122684667</v>
      </c>
      <c r="BQ588" s="136">
        <f t="shared" si="297"/>
        <v>7.2661872458578562</v>
      </c>
      <c r="BR588" s="136">
        <f t="shared" si="291"/>
        <v>10.574004653975603</v>
      </c>
      <c r="BS588" s="136"/>
      <c r="BT588" s="24"/>
      <c r="BU588" s="24"/>
      <c r="BV588" s="24"/>
      <c r="BW588" s="24"/>
      <c r="BX588" s="24"/>
      <c r="BY588" s="24"/>
      <c r="BZ588" s="24"/>
      <c r="CA588" s="24"/>
      <c r="CB588" s="24"/>
      <c r="CC588" s="24"/>
      <c r="CD588" s="24"/>
      <c r="CE588" s="24"/>
      <c r="CF588" s="24"/>
      <c r="CG588" s="24"/>
      <c r="CH588" s="24"/>
      <c r="CI588" s="24"/>
      <c r="CK588" s="24"/>
      <c r="CL588" s="24"/>
      <c r="CM588" s="24"/>
      <c r="CN588" s="24"/>
      <c r="CO588" s="24"/>
      <c r="CP588" s="24"/>
      <c r="CQ588" s="24"/>
      <c r="CR588" s="24"/>
      <c r="CS588" s="24"/>
      <c r="CT588" s="24"/>
      <c r="CU588" s="24"/>
      <c r="CV588" s="24"/>
      <c r="CW588" s="24"/>
      <c r="CX588" s="24"/>
      <c r="CY588" s="24"/>
      <c r="CZ588" s="24"/>
    </row>
    <row r="589" spans="1:104" s="129" customFormat="1" ht="12.95" customHeight="1" x14ac:dyDescent="0.2">
      <c r="A589" s="63" t="s">
        <v>682</v>
      </c>
      <c r="B589" s="64" t="s">
        <v>646</v>
      </c>
      <c r="C589" s="63">
        <v>55656.2618</v>
      </c>
      <c r="D589" s="63">
        <v>2.0000000000000001E-4</v>
      </c>
      <c r="E589" s="129">
        <f>(C589-C$7)/C$8</f>
        <v>65869.45677174117</v>
      </c>
      <c r="F589" s="129">
        <f>ROUND(2*E589,0)/2</f>
        <v>65869.5</v>
      </c>
      <c r="G589" s="130">
        <f>C589-(C$7+F589*C$8)</f>
        <v>-1.026004999584984E-2</v>
      </c>
      <c r="K589" s="129">
        <f>G589</f>
        <v>-1.026004999584984E-2</v>
      </c>
      <c r="O589" s="129">
        <f ca="1">+C$11+C$12*F589</f>
        <v>-9.5696617504934522E-3</v>
      </c>
      <c r="P589" s="199">
        <f>+D$11+D$12*F589+D$13*F589^2</f>
        <v>-1.4478033829093032E-2</v>
      </c>
      <c r="Q589" s="201">
        <f>+C589-15018.5</f>
        <v>40637.7618</v>
      </c>
      <c r="S589" s="131">
        <v>1</v>
      </c>
      <c r="T589" s="129" t="s">
        <v>567</v>
      </c>
      <c r="U589" s="202">
        <f>+$C589-15018.5</f>
        <v>40637.7618</v>
      </c>
      <c r="Z589" s="24">
        <f>$F589</f>
        <v>65869.5</v>
      </c>
      <c r="AA589" s="136">
        <f>AB$3+AB$4*Z589+AB$5*Z589^2+AH589</f>
        <v>-6.6234128301360488E-3</v>
      </c>
      <c r="AB589" s="136">
        <f>+$G589-AH589</f>
        <v>-1.8114670994806823E-2</v>
      </c>
      <c r="AC589" s="136">
        <f>IF(S589&gt;0,G589-AA589,-9999)</f>
        <v>-3.6366371657137915E-3</v>
      </c>
      <c r="AD589" s="136"/>
      <c r="AE589" s="136">
        <f>+(G589-AA589)^2*$S589</f>
        <v>1.3225129875050838E-5</v>
      </c>
      <c r="AF589" s="24"/>
      <c r="AG589" s="203"/>
      <c r="AH589" s="24">
        <f>$AB$6*($AB$11/AI589*AJ589+$AB$12)</f>
        <v>7.8546209989569828E-3</v>
      </c>
      <c r="AI589" s="24">
        <f>1+$AB$7*COS(AL589)</f>
        <v>0.91359910313747772</v>
      </c>
      <c r="AJ589" s="24">
        <f>SIN(AL589+RADIANS($AB$9))</f>
        <v>0.95605875372042581</v>
      </c>
      <c r="AK589" s="24">
        <f>$AB$7*SIN(AL589)</f>
        <v>0.28728885293612033</v>
      </c>
      <c r="AL589" s="24">
        <f>2*ATAN(AM589)</f>
        <v>1.8629371401382058</v>
      </c>
      <c r="AM589" s="24">
        <f>SQRT((1+$AB$7)/(1-$AB$7))*TAN(AN589/2)</f>
        <v>1.3449909138954299</v>
      </c>
      <c r="AN589" s="136">
        <f>$AU589+$AB$7*SIN(AO589)</f>
        <v>7.8408496647821959</v>
      </c>
      <c r="AO589" s="136">
        <f>$AU589+$AB$7*SIN(AP589)</f>
        <v>7.8408496647821746</v>
      </c>
      <c r="AP589" s="136">
        <f>$AU589+$AB$7*SIN(AQ589)</f>
        <v>7.8408496647767274</v>
      </c>
      <c r="AQ589" s="136">
        <f>$AU589+$AB$7*SIN(AR589)</f>
        <v>7.8408496633939189</v>
      </c>
      <c r="AR589" s="136">
        <f>$AU589+$AB$7*SIN(AS589)</f>
        <v>7.8408493123855827</v>
      </c>
      <c r="AS589" s="136">
        <f>$AU589+$AB$7*SIN(AT589)</f>
        <v>7.8407605147477506</v>
      </c>
      <c r="AT589" s="136">
        <f>$AU589+$AB$7*SIN(AU589)</f>
        <v>7.8262899619307413</v>
      </c>
      <c r="AU589" s="136">
        <f>RADIANS($AB$9)+$AB$18*(F589-AB$15)</f>
        <v>7.5408755317026968</v>
      </c>
      <c r="AV589" s="136"/>
      <c r="AW589" s="24">
        <f t="shared" si="281"/>
        <v>65869.5</v>
      </c>
      <c r="AX589" s="136">
        <f t="shared" si="282"/>
        <v>-6.6234128301368468E-3</v>
      </c>
      <c r="AY589" s="136">
        <f t="shared" si="283"/>
        <v>-3.6366371657129935E-3</v>
      </c>
      <c r="AZ589" s="136">
        <f t="shared" si="292"/>
        <v>-3.6366371657129935E-3</v>
      </c>
      <c r="BA589" s="136"/>
      <c r="BB589" s="136">
        <f t="shared" si="284"/>
        <v>4.3869597518421395E-5</v>
      </c>
      <c r="BC589" s="24"/>
      <c r="BD589" s="203"/>
      <c r="BE589" s="24">
        <f t="shared" si="285"/>
        <v>7.8546209989561848E-3</v>
      </c>
      <c r="BF589" s="24">
        <f t="shared" si="286"/>
        <v>0.91359910313751658</v>
      </c>
      <c r="BG589" s="24">
        <f t="shared" si="287"/>
        <v>0.95605875372038629</v>
      </c>
      <c r="BH589" s="24">
        <f t="shared" si="288"/>
        <v>0.28728885293613204</v>
      </c>
      <c r="BI589" s="24">
        <f t="shared" si="289"/>
        <v>1.8629371401380705</v>
      </c>
      <c r="BJ589" s="24">
        <f t="shared" si="290"/>
        <v>1.3449909138952401</v>
      </c>
      <c r="BK589" s="136">
        <f t="shared" si="297"/>
        <v>7.8408496647820547</v>
      </c>
      <c r="BL589" s="136">
        <f t="shared" si="297"/>
        <v>7.8408496647462229</v>
      </c>
      <c r="BM589" s="136">
        <f t="shared" si="297"/>
        <v>7.8408496556507883</v>
      </c>
      <c r="BN589" s="136">
        <f t="shared" si="297"/>
        <v>7.8408473470632476</v>
      </c>
      <c r="BO589" s="136">
        <f t="shared" si="297"/>
        <v>7.8402739522403584</v>
      </c>
      <c r="BP589" s="136">
        <f t="shared" si="297"/>
        <v>7.7906423031560266</v>
      </c>
      <c r="BQ589" s="136">
        <f t="shared" si="297"/>
        <v>7.2668911568377501</v>
      </c>
      <c r="BR589" s="136">
        <f t="shared" si="291"/>
        <v>10.576046159956565</v>
      </c>
      <c r="BS589" s="136"/>
      <c r="BT589" s="24"/>
      <c r="BU589" s="24"/>
      <c r="BV589" s="24"/>
      <c r="BW589" s="24"/>
      <c r="BX589" s="24"/>
      <c r="BY589" s="24"/>
      <c r="BZ589" s="24"/>
      <c r="CA589" s="24"/>
      <c r="CB589" s="24"/>
      <c r="CC589" s="24"/>
      <c r="CD589" s="24"/>
      <c r="CE589" s="24"/>
      <c r="CF589" s="24"/>
      <c r="CG589" s="24"/>
      <c r="CH589" s="24"/>
      <c r="CI589" s="24"/>
      <c r="CK589" s="24"/>
      <c r="CL589" s="24"/>
      <c r="CM589" s="24"/>
      <c r="CN589" s="24"/>
      <c r="CO589" s="24"/>
      <c r="CP589" s="24"/>
      <c r="CQ589" s="24"/>
      <c r="CR589" s="24"/>
      <c r="CS589" s="24"/>
      <c r="CT589" s="24"/>
      <c r="CU589" s="24"/>
      <c r="CV589" s="24"/>
      <c r="CW589" s="24"/>
      <c r="CX589" s="24"/>
      <c r="CY589" s="24"/>
      <c r="CZ589" s="24"/>
    </row>
    <row r="590" spans="1:104" s="129" customFormat="1" ht="12.95" customHeight="1" x14ac:dyDescent="0.2">
      <c r="A590" s="63" t="s">
        <v>682</v>
      </c>
      <c r="B590" s="64" t="s">
        <v>644</v>
      </c>
      <c r="C590" s="63">
        <v>55656.381099999999</v>
      </c>
      <c r="D590" s="63">
        <v>1E-4</v>
      </c>
      <c r="E590" s="129">
        <f>(C590-C$7)/C$8</f>
        <v>65869.959413665885</v>
      </c>
      <c r="F590" s="129">
        <f>ROUND(2*E590,0)/2</f>
        <v>65870</v>
      </c>
      <c r="G590" s="130">
        <f>C590-(C$7+F590*C$8)</f>
        <v>-9.6329999942099676E-3</v>
      </c>
      <c r="K590" s="129">
        <f>G590</f>
        <v>-9.6329999942099676E-3</v>
      </c>
      <c r="O590" s="199">
        <f ca="1">+C$11+C$12*F590</f>
        <v>-9.5687010897470004E-3</v>
      </c>
      <c r="P590" s="199">
        <f>+D$11+D$12*F590+D$13*F590^2</f>
        <v>-1.4477818392093035E-2</v>
      </c>
      <c r="Q590" s="201">
        <f>+C590-15018.5</f>
        <v>40637.881099999999</v>
      </c>
      <c r="S590" s="131">
        <v>1</v>
      </c>
      <c r="T590" s="129" t="s">
        <v>567</v>
      </c>
      <c r="U590" s="202">
        <f>+$C590-15018.5</f>
        <v>40637.881099999999</v>
      </c>
      <c r="Z590" s="24">
        <f>$F590</f>
        <v>65870</v>
      </c>
      <c r="AA590" s="136">
        <f>AB$3+AB$4*Z590+AB$5*Z590^2+AH590</f>
        <v>-6.6228357349314183E-3</v>
      </c>
      <c r="AB590" s="136">
        <f>+$G590-AH590</f>
        <v>-1.7487982651371584E-2</v>
      </c>
      <c r="AC590" s="136">
        <f>IF(S590&gt;0,G590-AA590,-9999)</f>
        <v>-3.0101642592785492E-3</v>
      </c>
      <c r="AD590" s="136"/>
      <c r="AE590" s="136">
        <f>+(G590-AA590)^2*$S590</f>
        <v>9.0610888678379764E-6</v>
      </c>
      <c r="AF590" s="24"/>
      <c r="AG590" s="203"/>
      <c r="AH590" s="24">
        <f>$AB$6*($AB$11/AI590*AJ590+$AB$12)</f>
        <v>7.8549826571616167E-3</v>
      </c>
      <c r="AI590" s="24">
        <f>1+$AB$7*COS(AL590)</f>
        <v>0.91358153641692863</v>
      </c>
      <c r="AJ590" s="24">
        <f>SIN(AL590+RADIANS($AB$9))</f>
        <v>0.95607667874424296</v>
      </c>
      <c r="AK590" s="24">
        <f>$AB$7*SIN(AL590)</f>
        <v>0.28728356923419995</v>
      </c>
      <c r="AL590" s="24">
        <f>2*ATAN(AM590)</f>
        <v>1.8629982872447002</v>
      </c>
      <c r="AM590" s="24">
        <f>SQRT((1+$AB$7)/(1-$AB$7))*TAN(AN590/2)</f>
        <v>1.3450767985552785</v>
      </c>
      <c r="AN590" s="136">
        <f>$AU590+$AB$7*SIN(AO590)</f>
        <v>7.8409135124617073</v>
      </c>
      <c r="AO590" s="136">
        <f>$AU590+$AB$7*SIN(AP590)</f>
        <v>7.840913512461686</v>
      </c>
      <c r="AP590" s="136">
        <f>$AU590+$AB$7*SIN(AQ590)</f>
        <v>7.8409135124563374</v>
      </c>
      <c r="AQ590" s="136">
        <f>$AU590+$AB$7*SIN(AR590)</f>
        <v>7.8409135110919088</v>
      </c>
      <c r="AR590" s="136">
        <f>$AU590+$AB$7*SIN(AS590)</f>
        <v>7.840913163057043</v>
      </c>
      <c r="AS590" s="136">
        <f>$AU590+$AB$7*SIN(AT590)</f>
        <v>7.8408246878602874</v>
      </c>
      <c r="AT590" s="136">
        <f>$AU590+$AB$7*SIN(AU590)</f>
        <v>7.826359434749131</v>
      </c>
      <c r="AU590" s="136">
        <f>RADIANS($AB$9)+$AB$18*(F590-AB$15)</f>
        <v>7.5409391284671354</v>
      </c>
      <c r="AV590" s="136"/>
      <c r="AW590" s="24">
        <f t="shared" si="281"/>
        <v>65870</v>
      </c>
      <c r="AX590" s="136">
        <f t="shared" si="282"/>
        <v>-6.6228357349322024E-3</v>
      </c>
      <c r="AY590" s="136">
        <f t="shared" si="283"/>
        <v>-3.0101642592777651E-3</v>
      </c>
      <c r="AZ590" s="136">
        <f t="shared" si="292"/>
        <v>-3.0101642592777651E-3</v>
      </c>
      <c r="BA590" s="136"/>
      <c r="BB590" s="136">
        <f t="shared" si="284"/>
        <v>4.3861953171894968E-5</v>
      </c>
      <c r="BC590" s="24"/>
      <c r="BD590" s="203"/>
      <c r="BE590" s="24">
        <f t="shared" si="285"/>
        <v>7.8549826571608326E-3</v>
      </c>
      <c r="BF590" s="24">
        <f t="shared" si="286"/>
        <v>0.91358153641696682</v>
      </c>
      <c r="BG590" s="24">
        <f t="shared" si="287"/>
        <v>0.95607667874420421</v>
      </c>
      <c r="BH590" s="24">
        <f t="shared" si="288"/>
        <v>0.28728356923421144</v>
      </c>
      <c r="BI590" s="24">
        <f t="shared" si="289"/>
        <v>1.8629982872445674</v>
      </c>
      <c r="BJ590" s="24">
        <f t="shared" si="290"/>
        <v>1.345076798555092</v>
      </c>
      <c r="BK590" s="136">
        <f t="shared" si="297"/>
        <v>7.8409135124615688</v>
      </c>
      <c r="BL590" s="136">
        <f t="shared" si="297"/>
        <v>7.8409135124263223</v>
      </c>
      <c r="BM590" s="136">
        <f t="shared" si="297"/>
        <v>7.8409135034356447</v>
      </c>
      <c r="BN590" s="136">
        <f t="shared" si="297"/>
        <v>7.8409112102883798</v>
      </c>
      <c r="BO590" s="136">
        <f t="shared" si="297"/>
        <v>7.8403389040960727</v>
      </c>
      <c r="BP590" s="136">
        <f t="shared" si="297"/>
        <v>7.7907137048936637</v>
      </c>
      <c r="BQ590" s="136">
        <f t="shared" si="297"/>
        <v>7.2669381248256943</v>
      </c>
      <c r="BR590" s="136">
        <f t="shared" si="291"/>
        <v>10.576182260355296</v>
      </c>
      <c r="BS590" s="136"/>
      <c r="BT590" s="24"/>
      <c r="BU590" s="24"/>
      <c r="BV590" s="24"/>
      <c r="BW590" s="24"/>
      <c r="BX590" s="24"/>
      <c r="BY590" s="24"/>
      <c r="BZ590" s="24"/>
      <c r="CA590" s="24"/>
      <c r="CB590" s="24"/>
      <c r="CC590" s="24"/>
      <c r="CD590" s="24"/>
      <c r="CE590" s="24"/>
      <c r="CF590" s="24"/>
      <c r="CG590" s="24"/>
      <c r="CH590" s="24"/>
      <c r="CI590" s="24"/>
      <c r="CK590" s="24"/>
      <c r="CL590" s="24"/>
      <c r="CM590" s="24"/>
      <c r="CN590" s="24"/>
      <c r="CO590" s="24"/>
      <c r="CP590" s="24"/>
      <c r="CQ590" s="24"/>
      <c r="CR590" s="24"/>
      <c r="CS590" s="24"/>
      <c r="CT590" s="24"/>
      <c r="CU590" s="24"/>
      <c r="CV590" s="24"/>
      <c r="CW590" s="24"/>
      <c r="CX590" s="24"/>
      <c r="CY590" s="24"/>
      <c r="CZ590" s="24"/>
    </row>
    <row r="591" spans="1:104" s="129" customFormat="1" ht="12.95" customHeight="1" x14ac:dyDescent="0.2">
      <c r="A591" s="63" t="s">
        <v>682</v>
      </c>
      <c r="B591" s="64" t="s">
        <v>646</v>
      </c>
      <c r="C591" s="63">
        <v>55656.498800000001</v>
      </c>
      <c r="D591" s="63">
        <v>1E-4</v>
      </c>
      <c r="E591" s="129">
        <f>(C591-C$7)/C$8</f>
        <v>65870.455314374529</v>
      </c>
      <c r="F591" s="129">
        <f>ROUND(2*E591,0)/2</f>
        <v>65870.5</v>
      </c>
      <c r="G591" s="130">
        <f>C591-(C$7+F591*C$8)</f>
        <v>-1.0605949995806441E-2</v>
      </c>
      <c r="K591" s="129">
        <f>G591</f>
        <v>-1.0605949995806441E-2</v>
      </c>
      <c r="O591" s="129">
        <f ca="1">+C$11+C$12*F591</f>
        <v>-9.5677404290005486E-3</v>
      </c>
      <c r="P591" s="199">
        <f>+D$11+D$12*F591+D$13*F591^2</f>
        <v>-1.4477602949093039E-2</v>
      </c>
      <c r="Q591" s="201">
        <f>+C591-15018.5</f>
        <v>40637.998800000001</v>
      </c>
      <c r="S591" s="131">
        <v>1</v>
      </c>
      <c r="T591" s="129" t="s">
        <v>567</v>
      </c>
      <c r="U591" s="202">
        <f>+$C591-15018.5</f>
        <v>40637.998800000001</v>
      </c>
      <c r="Z591" s="24">
        <f>$F591</f>
        <v>65870.5</v>
      </c>
      <c r="AA591" s="136">
        <f>AB$3+AB$4*Z591+AB$5*Z591^2+AH591</f>
        <v>-6.6222586727007499E-3</v>
      </c>
      <c r="AB591" s="136">
        <f>+$G591-AH591</f>
        <v>-1.8461294272198732E-2</v>
      </c>
      <c r="AC591" s="136">
        <f>IF(S591&gt;0,G591-AA591,-9999)</f>
        <v>-3.9836913231056908E-3</v>
      </c>
      <c r="AD591" s="136"/>
      <c r="AE591" s="136">
        <f>+(G591-AA591)^2*$S591</f>
        <v>1.5869796557787568E-5</v>
      </c>
      <c r="AF591" s="24"/>
      <c r="AG591" s="203"/>
      <c r="AH591" s="24">
        <f>$AB$6*($AB$11/AI591*AJ591+$AB$12)</f>
        <v>7.8553442763922895E-3</v>
      </c>
      <c r="AI591" s="24">
        <f>1+$AB$7*COS(AL591)</f>
        <v>0.91356397069500461</v>
      </c>
      <c r="AJ591" s="24">
        <f>SIN(AL591+RADIANS($AB$9))</f>
        <v>0.95609459950421927</v>
      </c>
      <c r="AK591" s="24">
        <f>$AB$7*SIN(AL591)</f>
        <v>0.28727828466138189</v>
      </c>
      <c r="AL591" s="24">
        <f>2*ATAN(AM591)</f>
        <v>1.8630594319997842</v>
      </c>
      <c r="AM591" s="24">
        <f>SQRT((1+$AB$7)/(1-$AB$7))*TAN(AN591/2)</f>
        <v>1.3451626869761206</v>
      </c>
      <c r="AN591" s="136">
        <f>$AU591+$AB$7*SIN(AO591)</f>
        <v>7.8409773589135767</v>
      </c>
      <c r="AO591" s="136">
        <f>$AU591+$AB$7*SIN(AP591)</f>
        <v>7.8409773589135554</v>
      </c>
      <c r="AP591" s="136">
        <f>$AU591+$AB$7*SIN(AQ591)</f>
        <v>7.8409773589083036</v>
      </c>
      <c r="AQ591" s="136">
        <f>$AU591+$AB$7*SIN(AR591)</f>
        <v>7.8409773575620898</v>
      </c>
      <c r="AR591" s="136">
        <f>$AU591+$AB$7*SIN(AS591)</f>
        <v>7.840977012487433</v>
      </c>
      <c r="AS591" s="136">
        <f>$AU591+$AB$7*SIN(AT591)</f>
        <v>7.8408888595158945</v>
      </c>
      <c r="AT591" s="136">
        <f>$AU591+$AB$7*SIN(AU591)</f>
        <v>7.8264289064131258</v>
      </c>
      <c r="AU591" s="136">
        <f>RADIANS($AB$9)+$AB$18*(F591-AB$15)</f>
        <v>7.541002725231575</v>
      </c>
      <c r="AV591" s="136"/>
      <c r="AW591" s="24">
        <f t="shared" si="281"/>
        <v>65870.5</v>
      </c>
      <c r="AX591" s="136">
        <f t="shared" si="282"/>
        <v>-6.6222586727015184E-3</v>
      </c>
      <c r="AY591" s="136">
        <f t="shared" si="283"/>
        <v>-3.9836913231049223E-3</v>
      </c>
      <c r="AZ591" s="136">
        <f t="shared" si="292"/>
        <v>-3.9836913231049223E-3</v>
      </c>
      <c r="BA591" s="136"/>
      <c r="BB591" s="136">
        <f t="shared" si="284"/>
        <v>4.3854309928170473E-5</v>
      </c>
      <c r="BC591" s="24"/>
      <c r="BD591" s="203"/>
      <c r="BE591" s="24">
        <f t="shared" si="285"/>
        <v>7.855344276391521E-3</v>
      </c>
      <c r="BF591" s="24">
        <f t="shared" si="286"/>
        <v>0.91356397069504203</v>
      </c>
      <c r="BG591" s="24">
        <f t="shared" si="287"/>
        <v>0.9560945995041813</v>
      </c>
      <c r="BH591" s="24">
        <f t="shared" si="288"/>
        <v>0.28727828466139316</v>
      </c>
      <c r="BI591" s="24">
        <f t="shared" si="289"/>
        <v>1.8630594319996541</v>
      </c>
      <c r="BJ591" s="24">
        <f t="shared" si="290"/>
        <v>1.3451626869759379</v>
      </c>
      <c r="BK591" s="136">
        <f t="shared" ref="BK591:BQ600" si="298">$AU591+$AB$7*SIN(BL591)</f>
        <v>7.8409773589134408</v>
      </c>
      <c r="BL591" s="136">
        <f t="shared" si="298"/>
        <v>7.8409773588787726</v>
      </c>
      <c r="BM591" s="136">
        <f t="shared" si="298"/>
        <v>7.840977349992091</v>
      </c>
      <c r="BN591" s="136">
        <f t="shared" si="298"/>
        <v>7.8409750722418119</v>
      </c>
      <c r="BO591" s="136">
        <f t="shared" si="298"/>
        <v>7.8404038544309245</v>
      </c>
      <c r="BP591" s="136">
        <f t="shared" si="298"/>
        <v>7.7907851069236251</v>
      </c>
      <c r="BQ591" s="136">
        <f t="shared" si="298"/>
        <v>7.2669850978890462</v>
      </c>
      <c r="BR591" s="136">
        <f t="shared" si="291"/>
        <v>10.576318360754026</v>
      </c>
      <c r="BS591" s="136"/>
      <c r="BT591" s="24"/>
      <c r="BU591" s="24"/>
      <c r="BV591" s="24"/>
      <c r="BW591" s="24"/>
      <c r="BX591" s="24"/>
      <c r="BY591" s="24"/>
      <c r="BZ591" s="24"/>
      <c r="CA591" s="24"/>
      <c r="CB591" s="24"/>
      <c r="CC591" s="24"/>
      <c r="CD591" s="24"/>
      <c r="CE591" s="24"/>
      <c r="CF591" s="24"/>
      <c r="CG591" s="24"/>
      <c r="CH591" s="24"/>
      <c r="CI591" s="24"/>
      <c r="CK591" s="24"/>
      <c r="CL591" s="24"/>
      <c r="CM591" s="24"/>
      <c r="CN591" s="24"/>
      <c r="CO591" s="24"/>
      <c r="CP591" s="24"/>
      <c r="CQ591" s="24"/>
      <c r="CR591" s="24"/>
      <c r="CS591" s="24"/>
      <c r="CT591" s="24"/>
      <c r="CU591" s="24"/>
      <c r="CV591" s="24"/>
      <c r="CW591" s="24"/>
      <c r="CX591" s="24"/>
      <c r="CY591" s="24"/>
      <c r="CZ591" s="24"/>
    </row>
    <row r="592" spans="1:104" s="129" customFormat="1" ht="12.95" customHeight="1" x14ac:dyDescent="0.2">
      <c r="A592" s="63" t="s">
        <v>682</v>
      </c>
      <c r="B592" s="64" t="s">
        <v>646</v>
      </c>
      <c r="C592" s="63">
        <v>55659.347099999999</v>
      </c>
      <c r="D592" s="63">
        <v>1E-4</v>
      </c>
      <c r="E592" s="129">
        <f>(C592-C$7)/C$8</f>
        <v>65882.455942992921</v>
      </c>
      <c r="F592" s="129">
        <f>ROUND(2*E592,0)/2</f>
        <v>65882.5</v>
      </c>
      <c r="G592" s="130">
        <f>C592-(C$7+F592*C$8)</f>
        <v>-1.0456749994773418E-2</v>
      </c>
      <c r="K592" s="129">
        <f>G592</f>
        <v>-1.0456749994773418E-2</v>
      </c>
      <c r="O592" s="199">
        <f ca="1">+C$11+C$12*F592</f>
        <v>-9.544684571085621E-3</v>
      </c>
      <c r="P592" s="199">
        <f>+D$11+D$12*F592+D$13*F592^2</f>
        <v>-1.4472430517093016E-2</v>
      </c>
      <c r="Q592" s="201">
        <f>+C592-15018.5</f>
        <v>40640.847099999999</v>
      </c>
      <c r="S592" s="131">
        <v>1</v>
      </c>
      <c r="T592" s="129" t="s">
        <v>567</v>
      </c>
      <c r="U592" s="202">
        <f>+$C592-15018.5</f>
        <v>40640.847099999999</v>
      </c>
      <c r="Z592" s="24">
        <f>$F592</f>
        <v>65882.5</v>
      </c>
      <c r="AA592" s="136">
        <f>AB$3+AB$4*Z592+AB$5*Z592^2+AH592</f>
        <v>-6.6084190693556227E-3</v>
      </c>
      <c r="AB592" s="136">
        <f>+$G592-AH592</f>
        <v>-1.8320761442510811E-2</v>
      </c>
      <c r="AC592" s="136">
        <f>IF(S592&gt;0,G592-AA592,-9999)</f>
        <v>-3.848330925417795E-3</v>
      </c>
      <c r="AD592" s="136"/>
      <c r="AE592" s="136">
        <f>+(G592-AA592)^2*$S592</f>
        <v>1.4809650911526983E-5</v>
      </c>
      <c r="AF592" s="24"/>
      <c r="AG592" s="203"/>
      <c r="AH592" s="24">
        <f>$AB$6*($AB$11/AI592*AJ592+$AB$12)</f>
        <v>7.8640114477373929E-3</v>
      </c>
      <c r="AI592" s="24">
        <f>1+$AB$7*COS(AL592)</f>
        <v>0.91314269289652139</v>
      </c>
      <c r="AJ592" s="24">
        <f>SIN(AL592+RADIANS($AB$9))</f>
        <v>0.95652341962512089</v>
      </c>
      <c r="AK592" s="24">
        <f>$AB$7*SIN(AL592)</f>
        <v>0.28715119397754901</v>
      </c>
      <c r="AL592" s="24">
        <f>2*ATAN(AM592)</f>
        <v>1.8645262011633477</v>
      </c>
      <c r="AM592" s="24">
        <f>SQRT((1+$AB$7)/(1-$AB$7))*TAN(AN592/2)</f>
        <v>1.3472251385927549</v>
      </c>
      <c r="AN592" s="136">
        <f>$AU592+$AB$7*SIN(AO592)</f>
        <v>7.8425093056470558</v>
      </c>
      <c r="AO592" s="136">
        <f>$AU592+$AB$7*SIN(AP592)</f>
        <v>7.8425093056470443</v>
      </c>
      <c r="AP592" s="136">
        <f>$AU592+$AB$7*SIN(AQ592)</f>
        <v>7.8425093056437518</v>
      </c>
      <c r="AQ592" s="136">
        <f>$AU592+$AB$7*SIN(AR592)</f>
        <v>7.8425093046870549</v>
      </c>
      <c r="AR592" s="136">
        <f>$AU592+$AB$7*SIN(AS592)</f>
        <v>7.8425090267118982</v>
      </c>
      <c r="AS592" s="136">
        <f>$AU592+$AB$7*SIN(AT592)</f>
        <v>7.8424285423513815</v>
      </c>
      <c r="AT592" s="136">
        <f>$AU592+$AB$7*SIN(AU592)</f>
        <v>7.8280958799684059</v>
      </c>
      <c r="AU592" s="136">
        <f>RADIANS($AB$9)+$AB$18*(F592-AB$15)</f>
        <v>7.5425290475781157</v>
      </c>
      <c r="AV592" s="136"/>
      <c r="AW592" s="24">
        <f t="shared" si="281"/>
        <v>65882.5</v>
      </c>
      <c r="AX592" s="136">
        <f t="shared" si="282"/>
        <v>-6.6084190693560651E-3</v>
      </c>
      <c r="AY592" s="136">
        <f t="shared" si="283"/>
        <v>-3.8483309254173526E-3</v>
      </c>
      <c r="AZ592" s="136">
        <f t="shared" si="292"/>
        <v>-3.8483309254173526E-3</v>
      </c>
      <c r="BA592" s="136"/>
      <c r="BB592" s="136">
        <f t="shared" si="284"/>
        <v>4.3671202596228879E-5</v>
      </c>
      <c r="BC592" s="24"/>
      <c r="BD592" s="203"/>
      <c r="BE592" s="24">
        <f t="shared" si="285"/>
        <v>7.8640114477369506E-3</v>
      </c>
      <c r="BF592" s="24">
        <f t="shared" si="286"/>
        <v>0.91314269289654293</v>
      </c>
      <c r="BG592" s="24">
        <f t="shared" si="287"/>
        <v>0.95652341962509912</v>
      </c>
      <c r="BH592" s="24">
        <f t="shared" si="288"/>
        <v>0.28715119397755556</v>
      </c>
      <c r="BI592" s="24">
        <f t="shared" si="289"/>
        <v>1.8645262011632728</v>
      </c>
      <c r="BJ592" s="24">
        <f t="shared" si="290"/>
        <v>1.3472251385926495</v>
      </c>
      <c r="BK592" s="136">
        <f t="shared" si="298"/>
        <v>7.8425093056469777</v>
      </c>
      <c r="BL592" s="136">
        <f t="shared" si="298"/>
        <v>7.8425093056242199</v>
      </c>
      <c r="BM592" s="136">
        <f t="shared" si="298"/>
        <v>7.8425092990117209</v>
      </c>
      <c r="BN592" s="136">
        <f t="shared" si="298"/>
        <v>7.8425073778421579</v>
      </c>
      <c r="BO592" s="136">
        <f t="shared" si="298"/>
        <v>7.8419622061346423</v>
      </c>
      <c r="BP592" s="136">
        <f t="shared" si="298"/>
        <v>7.7924988429625257</v>
      </c>
      <c r="BQ592" s="136">
        <f t="shared" si="298"/>
        <v>7.268113974831051</v>
      </c>
      <c r="BR592" s="136">
        <f t="shared" si="291"/>
        <v>10.579584770323565</v>
      </c>
      <c r="BS592" s="136"/>
      <c r="BT592" s="24"/>
      <c r="BU592" s="24"/>
      <c r="BV592" s="24"/>
      <c r="BW592" s="24"/>
      <c r="BX592" s="24"/>
      <c r="BY592" s="24"/>
      <c r="BZ592" s="24"/>
      <c r="CA592" s="24"/>
      <c r="CB592" s="24"/>
      <c r="CC592" s="24"/>
      <c r="CD592" s="24"/>
      <c r="CE592" s="24"/>
      <c r="CF592" s="24"/>
      <c r="CG592" s="24"/>
      <c r="CH592" s="24"/>
      <c r="CI592" s="24"/>
      <c r="CK592" s="24"/>
      <c r="CL592" s="24"/>
      <c r="CM592" s="24"/>
      <c r="CN592" s="24"/>
      <c r="CO592" s="24"/>
      <c r="CP592" s="24"/>
      <c r="CQ592" s="24"/>
      <c r="CR592" s="24"/>
      <c r="CS592" s="24"/>
      <c r="CT592" s="24"/>
      <c r="CU592" s="24"/>
      <c r="CV592" s="24"/>
      <c r="CW592" s="24"/>
      <c r="CX592" s="24"/>
      <c r="CY592" s="24"/>
      <c r="CZ592" s="24"/>
    </row>
    <row r="593" spans="1:104" s="129" customFormat="1" ht="12.95" customHeight="1" x14ac:dyDescent="0.2">
      <c r="A593" s="63" t="s">
        <v>682</v>
      </c>
      <c r="B593" s="64" t="s">
        <v>644</v>
      </c>
      <c r="C593" s="63">
        <v>55659.466500000002</v>
      </c>
      <c r="D593" s="63">
        <v>1E-4</v>
      </c>
      <c r="E593" s="129">
        <f>(C593-C$7)/C$8</f>
        <v>65882.959006243647</v>
      </c>
      <c r="F593" s="129">
        <f>ROUND(2*E593,0)/2</f>
        <v>65883</v>
      </c>
      <c r="G593" s="130">
        <f>C593-(C$7+F593*C$8)</f>
        <v>-9.7296999956597574E-3</v>
      </c>
      <c r="K593" s="129">
        <f>G593</f>
        <v>-9.7296999956597574E-3</v>
      </c>
      <c r="O593" s="129">
        <f ca="1">+C$11+C$12*F593</f>
        <v>-9.5437239103391691E-3</v>
      </c>
      <c r="P593" s="199">
        <f>+D$11+D$12*F593+D$13*F593^2</f>
        <v>-1.4472214924093021E-2</v>
      </c>
      <c r="Q593" s="201">
        <f>+C593-15018.5</f>
        <v>40640.966500000002</v>
      </c>
      <c r="S593" s="131">
        <v>1</v>
      </c>
      <c r="T593" s="129" t="s">
        <v>567</v>
      </c>
      <c r="U593" s="202">
        <f>+$C593-15018.5</f>
        <v>40640.966500000002</v>
      </c>
      <c r="Z593" s="24">
        <f>$F593</f>
        <v>65883</v>
      </c>
      <c r="AA593" s="136">
        <f>AB$3+AB$4*Z593+AB$5*Z593^2+AH593</f>
        <v>-6.6078428312241564E-3</v>
      </c>
      <c r="AB593" s="136">
        <f>+$G593-AH593</f>
        <v>-1.7594072088528624E-2</v>
      </c>
      <c r="AC593" s="136">
        <f>IF(S593&gt;0,G593-AA593,-9999)</f>
        <v>-3.121857164435601E-3</v>
      </c>
      <c r="AD593" s="136"/>
      <c r="AE593" s="136">
        <f>+(G593-AA593)^2*$S593</f>
        <v>9.7459921551378919E-6</v>
      </c>
      <c r="AF593" s="24"/>
      <c r="AG593" s="203"/>
      <c r="AH593" s="24">
        <f>$AB$6*($AB$11/AI593*AJ593+$AB$12)</f>
        <v>7.8643720928688651E-3</v>
      </c>
      <c r="AI593" s="24">
        <f>1+$AB$7*COS(AL593)</f>
        <v>0.91312515213273637</v>
      </c>
      <c r="AJ593" s="24">
        <f>SIN(AL593+RADIANS($AB$9))</f>
        <v>0.95654123391827173</v>
      </c>
      <c r="AK593" s="24">
        <f>$AB$7*SIN(AL593)</f>
        <v>0.28714588767391352</v>
      </c>
      <c r="AL593" s="24">
        <f>2*ATAN(AM593)</f>
        <v>1.8645872871912592</v>
      </c>
      <c r="AM593" s="24">
        <f>SQRT((1+$AB$7)/(1-$AB$7))*TAN(AN593/2)</f>
        <v>1.3473111211907849</v>
      </c>
      <c r="AN593" s="136">
        <f>$AU593+$AB$7*SIN(AO593)</f>
        <v>7.8425731214305356</v>
      </c>
      <c r="AO593" s="136">
        <f>$AU593+$AB$7*SIN(AP593)</f>
        <v>7.842573121430525</v>
      </c>
      <c r="AP593" s="136">
        <f>$AU593+$AB$7*SIN(AQ593)</f>
        <v>7.8425731214273</v>
      </c>
      <c r="AQ593" s="136">
        <f>$AU593+$AB$7*SIN(AR593)</f>
        <v>7.8425731204849347</v>
      </c>
      <c r="AR593" s="136">
        <f>$AU593+$AB$7*SIN(AS593)</f>
        <v>7.8425728451425769</v>
      </c>
      <c r="AS593" s="136">
        <f>$AU593+$AB$7*SIN(AT593)</f>
        <v>7.8424926776062378</v>
      </c>
      <c r="AT593" s="136">
        <f>$AU593+$AB$7*SIN(AU593)</f>
        <v>7.8281653227647841</v>
      </c>
      <c r="AU593" s="136">
        <f>RADIANS($AB$9)+$AB$18*(F593-AB$15)</f>
        <v>7.5425926443425553</v>
      </c>
      <c r="AV593" s="136"/>
      <c r="AW593" s="24">
        <f t="shared" si="281"/>
        <v>65883</v>
      </c>
      <c r="AX593" s="136">
        <f t="shared" si="282"/>
        <v>-6.6078428312245883E-3</v>
      </c>
      <c r="AY593" s="136">
        <f t="shared" si="283"/>
        <v>-3.1218571644351691E-3</v>
      </c>
      <c r="AZ593" s="136">
        <f t="shared" si="292"/>
        <v>-3.1218571644351691E-3</v>
      </c>
      <c r="BA593" s="136"/>
      <c r="BB593" s="136">
        <f t="shared" si="284"/>
        <v>4.3663586882166181E-5</v>
      </c>
      <c r="BC593" s="24"/>
      <c r="BD593" s="203"/>
      <c r="BE593" s="24">
        <f t="shared" si="285"/>
        <v>7.8643720928684331E-3</v>
      </c>
      <c r="BF593" s="24">
        <f t="shared" si="286"/>
        <v>0.91312515213275725</v>
      </c>
      <c r="BG593" s="24">
        <f t="shared" si="287"/>
        <v>0.9565412339182503</v>
      </c>
      <c r="BH593" s="24">
        <f t="shared" si="288"/>
        <v>0.28714588767391991</v>
      </c>
      <c r="BI593" s="24">
        <f t="shared" si="289"/>
        <v>1.8645872871911862</v>
      </c>
      <c r="BJ593" s="24">
        <f t="shared" si="290"/>
        <v>1.3473111211906821</v>
      </c>
      <c r="BK593" s="136">
        <f t="shared" si="298"/>
        <v>7.8425731214304593</v>
      </c>
      <c r="BL593" s="136">
        <f t="shared" si="298"/>
        <v>7.8425731214081216</v>
      </c>
      <c r="BM593" s="136">
        <f t="shared" si="298"/>
        <v>7.842573114881418</v>
      </c>
      <c r="BN593" s="136">
        <f t="shared" si="298"/>
        <v>7.8425712080315924</v>
      </c>
      <c r="BO593" s="136">
        <f t="shared" si="298"/>
        <v>7.8420271184387182</v>
      </c>
      <c r="BP593" s="136">
        <f t="shared" si="298"/>
        <v>7.7925702522533831</v>
      </c>
      <c r="BQ593" s="136">
        <f t="shared" si="298"/>
        <v>7.2681610748794316</v>
      </c>
      <c r="BR593" s="136">
        <f t="shared" si="291"/>
        <v>10.579720870722296</v>
      </c>
      <c r="BS593" s="136"/>
      <c r="BT593" s="24"/>
      <c r="BU593" s="24"/>
      <c r="BV593" s="24"/>
      <c r="BW593" s="24"/>
      <c r="BX593" s="24"/>
      <c r="BY593" s="24"/>
      <c r="BZ593" s="24"/>
      <c r="CA593" s="24"/>
      <c r="CB593" s="24"/>
      <c r="CC593" s="24"/>
      <c r="CD593" s="24"/>
      <c r="CE593" s="24"/>
      <c r="CF593" s="24"/>
      <c r="CG593" s="24"/>
      <c r="CH593" s="24"/>
      <c r="CI593" s="24"/>
      <c r="CK593" s="24"/>
      <c r="CL593" s="24"/>
      <c r="CM593" s="24"/>
      <c r="CN593" s="24"/>
      <c r="CO593" s="24"/>
      <c r="CP593" s="24"/>
      <c r="CQ593" s="24"/>
      <c r="CR593" s="24"/>
      <c r="CS593" s="24"/>
      <c r="CT593" s="24"/>
      <c r="CU593" s="24"/>
      <c r="CV593" s="24"/>
      <c r="CW593" s="24"/>
      <c r="CX593" s="24"/>
      <c r="CY593" s="24"/>
      <c r="CZ593" s="24"/>
    </row>
    <row r="594" spans="1:104" s="129" customFormat="1" ht="12.95" customHeight="1" x14ac:dyDescent="0.2">
      <c r="A594" s="63" t="s">
        <v>682</v>
      </c>
      <c r="B594" s="64" t="s">
        <v>646</v>
      </c>
      <c r="C594" s="63">
        <v>55659.584499999997</v>
      </c>
      <c r="D594" s="63">
        <v>1E-4</v>
      </c>
      <c r="E594" s="129">
        <f>(C594-C$7)/C$8</f>
        <v>65883.45617093028</v>
      </c>
      <c r="F594" s="129">
        <f>ROUND(2*E594,0)/2</f>
        <v>65883.5</v>
      </c>
      <c r="G594" s="130">
        <f>C594-(C$7+F594*C$8)</f>
        <v>-1.040264999755891E-2</v>
      </c>
      <c r="K594" s="129">
        <f>G594</f>
        <v>-1.040264999755891E-2</v>
      </c>
      <c r="O594" s="199">
        <f ca="1">+C$11+C$12*F594</f>
        <v>-9.5427632495927173E-3</v>
      </c>
      <c r="P594" s="199">
        <f>+D$11+D$12*F594+D$13*F594^2</f>
        <v>-1.4471999325093021E-2</v>
      </c>
      <c r="Q594" s="201">
        <f>+C594-15018.5</f>
        <v>40641.084499999997</v>
      </c>
      <c r="S594" s="131">
        <v>1</v>
      </c>
      <c r="T594" s="129" t="s">
        <v>567</v>
      </c>
      <c r="U594" s="202">
        <f>+$C594-15018.5</f>
        <v>40641.084499999997</v>
      </c>
      <c r="Z594" s="24">
        <f>$F594</f>
        <v>65883.5</v>
      </c>
      <c r="AA594" s="136">
        <f>AB$3+AB$4*Z594+AB$5*Z594^2+AH594</f>
        <v>-6.6072666260466387E-3</v>
      </c>
      <c r="AB594" s="136">
        <f>+$G594-AH594</f>
        <v>-1.8267382696605293E-2</v>
      </c>
      <c r="AC594" s="136">
        <f>IF(S594&gt;0,G594-AA594,-9999)</f>
        <v>-3.7953833715122717E-3</v>
      </c>
      <c r="AD594" s="136"/>
      <c r="AE594" s="136">
        <f>+(G594-AA594)^2*$S594</f>
        <v>1.4404934936751859E-5</v>
      </c>
      <c r="AF594" s="24"/>
      <c r="AG594" s="203"/>
      <c r="AH594" s="24">
        <f>$AB$6*($AB$11/AI594*AJ594+$AB$12)</f>
        <v>7.8647326990463826E-3</v>
      </c>
      <c r="AI594" s="24">
        <f>1+$AB$7*COS(AL594)</f>
        <v>0.91310761236697602</v>
      </c>
      <c r="AJ594" s="24">
        <f>SIN(AL594+RADIANS($AB$9))</f>
        <v>0.95655904395791391</v>
      </c>
      <c r="AK594" s="24">
        <f>$AB$7*SIN(AL594)</f>
        <v>0.2871405805027083</v>
      </c>
      <c r="AL594" s="24">
        <f>2*ATAN(AM594)</f>
        <v>1.8646483708724073</v>
      </c>
      <c r="AM594" s="24">
        <f>SQRT((1+$AB$7)/(1-$AB$7))*TAN(AN594/2)</f>
        <v>1.3473971075620046</v>
      </c>
      <c r="AN594" s="136">
        <f>$AU594+$AB$7*SIN(AO594)</f>
        <v>7.8426369359881871</v>
      </c>
      <c r="AO594" s="136">
        <f>$AU594+$AB$7*SIN(AP594)</f>
        <v>7.8426369359881765</v>
      </c>
      <c r="AP594" s="136">
        <f>$AU594+$AB$7*SIN(AQ594)</f>
        <v>7.8426369359850172</v>
      </c>
      <c r="AQ594" s="136">
        <f>$AU594+$AB$7*SIN(AR594)</f>
        <v>7.8426369350568397</v>
      </c>
      <c r="AR594" s="136">
        <f>$AU594+$AB$7*SIN(AS594)</f>
        <v>7.8426366623343506</v>
      </c>
      <c r="AS594" s="136">
        <f>$AU594+$AB$7*SIN(AT594)</f>
        <v>7.8425568114059647</v>
      </c>
      <c r="AT594" s="136">
        <f>$AU594+$AB$7*SIN(AU594)</f>
        <v>7.8282347644061492</v>
      </c>
      <c r="AU594" s="136">
        <f>RADIANS($AB$9)+$AB$18*(F594-AB$15)</f>
        <v>7.5426562411069948</v>
      </c>
      <c r="AV594" s="136"/>
      <c r="AW594" s="24">
        <f t="shared" si="281"/>
        <v>65883.5</v>
      </c>
      <c r="AX594" s="136">
        <f t="shared" si="282"/>
        <v>-6.6072666260470585E-3</v>
      </c>
      <c r="AY594" s="136">
        <f t="shared" si="283"/>
        <v>-3.7953833715118519E-3</v>
      </c>
      <c r="AZ594" s="136">
        <f t="shared" si="292"/>
        <v>-3.7953833715118519E-3</v>
      </c>
      <c r="BA594" s="136"/>
      <c r="BB594" s="136">
        <f t="shared" si="284"/>
        <v>4.365597226767528E-5</v>
      </c>
      <c r="BC594" s="24"/>
      <c r="BD594" s="203"/>
      <c r="BE594" s="24">
        <f t="shared" si="285"/>
        <v>7.8647326990459628E-3</v>
      </c>
      <c r="BF594" s="24">
        <f t="shared" si="286"/>
        <v>0.91310761236699645</v>
      </c>
      <c r="BG594" s="24">
        <f t="shared" si="287"/>
        <v>0.95655904395789326</v>
      </c>
      <c r="BH594" s="24">
        <f t="shared" si="288"/>
        <v>0.28714058050271446</v>
      </c>
      <c r="BI594" s="24">
        <f t="shared" si="289"/>
        <v>1.864648370872336</v>
      </c>
      <c r="BJ594" s="24">
        <f t="shared" si="290"/>
        <v>1.347397107561904</v>
      </c>
      <c r="BK594" s="136">
        <f t="shared" si="298"/>
        <v>7.8426369359881125</v>
      </c>
      <c r="BL594" s="136">
        <f t="shared" si="298"/>
        <v>7.8426369359661896</v>
      </c>
      <c r="BM594" s="136">
        <f t="shared" si="298"/>
        <v>7.8426369295245859</v>
      </c>
      <c r="BN594" s="136">
        <f t="shared" si="298"/>
        <v>7.8426350369516076</v>
      </c>
      <c r="BO594" s="136">
        <f t="shared" si="298"/>
        <v>7.8420920292211989</v>
      </c>
      <c r="BP594" s="136">
        <f t="shared" si="298"/>
        <v>7.7926416618327821</v>
      </c>
      <c r="BQ594" s="136">
        <f t="shared" si="298"/>
        <v>7.2682081800111948</v>
      </c>
      <c r="BR594" s="136">
        <f t="shared" si="291"/>
        <v>10.579856971121028</v>
      </c>
      <c r="BS594" s="136"/>
      <c r="BT594" s="24"/>
      <c r="BU594" s="24"/>
      <c r="BV594" s="24"/>
      <c r="BW594" s="24"/>
      <c r="BX594" s="24"/>
      <c r="BY594" s="24"/>
      <c r="BZ594" s="24"/>
      <c r="CA594" s="24"/>
      <c r="CB594" s="24"/>
      <c r="CC594" s="24"/>
      <c r="CD594" s="24"/>
      <c r="CE594" s="24"/>
      <c r="CF594" s="24"/>
      <c r="CG594" s="24"/>
      <c r="CH594" s="24"/>
      <c r="CI594" s="24"/>
      <c r="CK594" s="24"/>
      <c r="CL594" s="24"/>
      <c r="CM594" s="24"/>
      <c r="CN594" s="24"/>
      <c r="CO594" s="24"/>
      <c r="CP594" s="24"/>
      <c r="CQ594" s="24"/>
      <c r="CR594" s="24"/>
      <c r="CS594" s="24"/>
      <c r="CT594" s="24"/>
      <c r="CU594" s="24"/>
      <c r="CV594" s="24"/>
      <c r="CW594" s="24"/>
      <c r="CX594" s="24"/>
      <c r="CY594" s="24"/>
      <c r="CZ594" s="24"/>
    </row>
    <row r="595" spans="1:104" s="129" customFormat="1" ht="12.95" customHeight="1" x14ac:dyDescent="0.2">
      <c r="A595" s="63" t="s">
        <v>682</v>
      </c>
      <c r="B595" s="64" t="s">
        <v>644</v>
      </c>
      <c r="C595" s="63">
        <v>55661.364999999998</v>
      </c>
      <c r="D595" s="63">
        <v>2.0000000000000001E-4</v>
      </c>
      <c r="E595" s="129">
        <f>(C595-C$7)/C$8</f>
        <v>65890.957880460541</v>
      </c>
      <c r="F595" s="129">
        <f>ROUND(2*E595,0)/2</f>
        <v>65891</v>
      </c>
      <c r="G595" s="130">
        <f>C595-(C$7+F595*C$8)</f>
        <v>-9.9969000002602115E-3</v>
      </c>
      <c r="K595" s="129">
        <f>G595</f>
        <v>-9.9969000002602115E-3</v>
      </c>
      <c r="O595" s="129">
        <f ca="1">+C$11+C$12*F595</f>
        <v>-9.5283533383959118E-3</v>
      </c>
      <c r="P595" s="199">
        <f>+D$11+D$12*F595+D$13*F595^2</f>
        <v>-1.4468764620093034E-2</v>
      </c>
      <c r="Q595" s="201">
        <f>+C595-15018.5</f>
        <v>40642.864999999998</v>
      </c>
      <c r="S595" s="131">
        <v>1</v>
      </c>
      <c r="T595" s="129" t="s">
        <v>567</v>
      </c>
      <c r="U595" s="202">
        <f>+$C595-15018.5</f>
        <v>40642.864999999998</v>
      </c>
      <c r="Z595" s="24">
        <f>$F595</f>
        <v>65891</v>
      </c>
      <c r="AA595" s="136">
        <f>AB$3+AB$4*Z595+AB$5*Z595^2+AH595</f>
        <v>-6.598627502333889E-3</v>
      </c>
      <c r="AB595" s="136">
        <f>+$G595-AH595</f>
        <v>-1.7867037118019357E-2</v>
      </c>
      <c r="AC595" s="136">
        <f>IF(S595&gt;0,G595-AA595,-9999)</f>
        <v>-3.3982724979263225E-3</v>
      </c>
      <c r="AD595" s="136"/>
      <c r="AE595" s="136">
        <f>+(G595-AA595)^2*$S595</f>
        <v>1.1548255970162408E-5</v>
      </c>
      <c r="AF595" s="24"/>
      <c r="AG595" s="203"/>
      <c r="AH595" s="24">
        <f>$AB$6*($AB$11/AI595*AJ595+$AB$12)</f>
        <v>7.8701371177591455E-3</v>
      </c>
      <c r="AI595" s="24">
        <f>1+$AB$7*COS(AL595)</f>
        <v>0.91284463562775953</v>
      </c>
      <c r="AJ595" s="24">
        <f>SIN(AL595+RADIANS($AB$9))</f>
        <v>0.95682568440136417</v>
      </c>
      <c r="AK595" s="24">
        <f>$AB$7*SIN(AL595)</f>
        <v>0.28706086891309657</v>
      </c>
      <c r="AL595" s="24">
        <f>2*ATAN(AM595)</f>
        <v>1.8655643445993888</v>
      </c>
      <c r="AM595" s="24">
        <f>SQRT((1+$AB$7)/(1-$AB$7))*TAN(AN595/2)</f>
        <v>1.3486873562326116</v>
      </c>
      <c r="AN595" s="136">
        <f>$AU595+$AB$7*SIN(AO595)</f>
        <v>7.8435940073009336</v>
      </c>
      <c r="AO595" s="136">
        <f>$AU595+$AB$7*SIN(AP595)</f>
        <v>7.8435940073009265</v>
      </c>
      <c r="AP595" s="136">
        <f>$AU595+$AB$7*SIN(AQ595)</f>
        <v>7.8435940072986448</v>
      </c>
      <c r="AQ595" s="136">
        <f>$AU595+$AB$7*SIN(AR595)</f>
        <v>7.8435940065664234</v>
      </c>
      <c r="AR595" s="136">
        <f>$AU595+$AB$7*SIN(AS595)</f>
        <v>7.8435937715989867</v>
      </c>
      <c r="AS595" s="136">
        <f>$AU595+$AB$7*SIN(AT595)</f>
        <v>7.8435186438336011</v>
      </c>
      <c r="AT595" s="136">
        <f>$AU595+$AB$7*SIN(AU595)</f>
        <v>7.8292762504090598</v>
      </c>
      <c r="AU595" s="136">
        <f>RADIANS($AB$9)+$AB$18*(F595-AB$15)</f>
        <v>7.543610192573583</v>
      </c>
      <c r="AV595" s="136"/>
      <c r="AW595" s="24">
        <f t="shared" si="281"/>
        <v>65891</v>
      </c>
      <c r="AX595" s="136">
        <f t="shared" si="282"/>
        <v>-6.5986275023341718E-3</v>
      </c>
      <c r="AY595" s="136">
        <f t="shared" si="283"/>
        <v>-3.3982724979260397E-3</v>
      </c>
      <c r="AZ595" s="136">
        <f t="shared" si="292"/>
        <v>-3.3982724979260397E-3</v>
      </c>
      <c r="BA595" s="136"/>
      <c r="BB595" s="136">
        <f t="shared" si="284"/>
        <v>4.3541884914560908E-5</v>
      </c>
      <c r="BC595" s="24"/>
      <c r="BD595" s="203"/>
      <c r="BE595" s="24">
        <f t="shared" si="285"/>
        <v>7.8701371177588627E-3</v>
      </c>
      <c r="BF595" s="24">
        <f t="shared" si="286"/>
        <v>0.9128446356277734</v>
      </c>
      <c r="BG595" s="24">
        <f t="shared" si="287"/>
        <v>0.9568256844013503</v>
      </c>
      <c r="BH595" s="24">
        <f t="shared" si="288"/>
        <v>0.28706086891310073</v>
      </c>
      <c r="BI595" s="24">
        <f t="shared" si="289"/>
        <v>1.8655643445993406</v>
      </c>
      <c r="BJ595" s="24">
        <f t="shared" si="290"/>
        <v>1.3486873562325434</v>
      </c>
      <c r="BK595" s="136">
        <f t="shared" si="298"/>
        <v>7.843594007300883</v>
      </c>
      <c r="BL595" s="136">
        <f t="shared" si="298"/>
        <v>7.8435940072845325</v>
      </c>
      <c r="BM595" s="136">
        <f t="shared" si="298"/>
        <v>7.8435940020377526</v>
      </c>
      <c r="BN595" s="136">
        <f t="shared" si="298"/>
        <v>7.8435923184812726</v>
      </c>
      <c r="BO595" s="136">
        <f t="shared" si="298"/>
        <v>7.8430655083479737</v>
      </c>
      <c r="BP595" s="136">
        <f t="shared" si="298"/>
        <v>7.7937128400491513</v>
      </c>
      <c r="BQ595" s="136">
        <f t="shared" si="298"/>
        <v>7.2689153672011502</v>
      </c>
      <c r="BR595" s="136">
        <f t="shared" si="291"/>
        <v>10.581898477101989</v>
      </c>
      <c r="BS595" s="136"/>
      <c r="BT595" s="24"/>
      <c r="BU595" s="24"/>
      <c r="BV595" s="24"/>
      <c r="BW595" s="24"/>
      <c r="BX595" s="24"/>
      <c r="BY595" s="24"/>
      <c r="BZ595" s="24"/>
      <c r="CA595" s="24"/>
      <c r="CB595" s="24"/>
      <c r="CC595" s="24"/>
      <c r="CD595" s="24"/>
      <c r="CE595" s="24"/>
      <c r="CF595" s="24"/>
      <c r="CG595" s="24"/>
      <c r="CH595" s="24"/>
      <c r="CI595" s="24"/>
      <c r="CK595" s="24"/>
      <c r="CL595" s="24"/>
      <c r="CM595" s="24"/>
      <c r="CN595" s="24"/>
      <c r="CO595" s="24"/>
      <c r="CP595" s="24"/>
      <c r="CQ595" s="24"/>
      <c r="CR595" s="24"/>
      <c r="CS595" s="24"/>
      <c r="CT595" s="24"/>
      <c r="CU595" s="24"/>
      <c r="CV595" s="24"/>
      <c r="CW595" s="24"/>
      <c r="CX595" s="24"/>
      <c r="CY595" s="24"/>
      <c r="CZ595" s="24"/>
    </row>
    <row r="596" spans="1:104" s="129" customFormat="1" ht="12.95" customHeight="1" x14ac:dyDescent="0.2">
      <c r="A596" s="63" t="s">
        <v>682</v>
      </c>
      <c r="B596" s="64" t="s">
        <v>646</v>
      </c>
      <c r="C596" s="63">
        <v>55661.483200000002</v>
      </c>
      <c r="D596" s="63">
        <v>1E-4</v>
      </c>
      <c r="E596" s="129">
        <f>(C596-C$7)/C$8</f>
        <v>65891.455887799224</v>
      </c>
      <c r="F596" s="129">
        <f>ROUND(2*E596,0)/2</f>
        <v>65891.5</v>
      </c>
      <c r="G596" s="130">
        <f>C596-(C$7+F596*C$8)</f>
        <v>-1.0469849992659874E-2</v>
      </c>
      <c r="K596" s="129">
        <f>G596</f>
        <v>-1.0469849992659874E-2</v>
      </c>
      <c r="O596" s="199">
        <f ca="1">+C$11+C$12*F596</f>
        <v>-9.5273926776494322E-3</v>
      </c>
      <c r="P596" s="199">
        <f>+D$11+D$12*F596+D$13*F596^2</f>
        <v>-1.4468548925093035E-2</v>
      </c>
      <c r="Q596" s="201">
        <f>+C596-15018.5</f>
        <v>40642.983200000002</v>
      </c>
      <c r="S596" s="131">
        <v>1</v>
      </c>
      <c r="T596" s="129" t="s">
        <v>567</v>
      </c>
      <c r="U596" s="202">
        <f>+$C596-15018.5</f>
        <v>40642.983200000002</v>
      </c>
      <c r="Z596" s="24">
        <f>$F596</f>
        <v>65891.5</v>
      </c>
      <c r="AA596" s="136">
        <f>AB$3+AB$4*Z596+AB$5*Z596^2+AH596</f>
        <v>-6.5980518243147056E-3</v>
      </c>
      <c r="AB596" s="136">
        <f>+$G596-AH596</f>
        <v>-1.8340347093438202E-2</v>
      </c>
      <c r="AC596" s="136">
        <f>IF(S596&gt;0,G596-AA596,-9999)</f>
        <v>-3.8717981683451686E-3</v>
      </c>
      <c r="AD596" s="136"/>
      <c r="AE596" s="136">
        <f>+(G596-AA596)^2*$S596</f>
        <v>1.4990821056401003E-5</v>
      </c>
      <c r="AF596" s="24"/>
      <c r="AG596" s="203"/>
      <c r="AH596" s="24">
        <f>$AB$6*($AB$11/AI596*AJ596+$AB$12)</f>
        <v>7.870497100778329E-3</v>
      </c>
      <c r="AI596" s="24">
        <f>1+$AB$7*COS(AL596)</f>
        <v>0.9128271118272363</v>
      </c>
      <c r="AJ596" s="24">
        <f>SIN(AL596+RADIANS($AB$9))</f>
        <v>0.95684342643883269</v>
      </c>
      <c r="AK596" s="24">
        <f>$AB$7*SIN(AL596)</f>
        <v>0.28705554787813947</v>
      </c>
      <c r="AL596" s="24">
        <f>2*ATAN(AM596)</f>
        <v>1.8656253907565976</v>
      </c>
      <c r="AM596" s="24">
        <f>SQRT((1+$AB$7)/(1-$AB$7))*TAN(AN596/2)</f>
        <v>1.3487734030387941</v>
      </c>
      <c r="AN596" s="136">
        <f>$AU596+$AB$7*SIN(AO596)</f>
        <v>7.8436578022548096</v>
      </c>
      <c r="AO596" s="136">
        <f>$AU596+$AB$7*SIN(AP596)</f>
        <v>7.8436578022548034</v>
      </c>
      <c r="AP596" s="136">
        <f>$AU596+$AB$7*SIN(AQ596)</f>
        <v>7.8436578022525723</v>
      </c>
      <c r="AQ596" s="136">
        <f>$AU596+$AB$7*SIN(AR596)</f>
        <v>7.8436578015323262</v>
      </c>
      <c r="AR596" s="136">
        <f>$AU596+$AB$7*SIN(AS596)</f>
        <v>7.8436575689796069</v>
      </c>
      <c r="AS596" s="136">
        <f>$AU596+$AB$7*SIN(AT596)</f>
        <v>7.8435827543607077</v>
      </c>
      <c r="AT596" s="136">
        <f>$AU596+$AB$7*SIN(AU596)</f>
        <v>7.8293456735670119</v>
      </c>
      <c r="AU596" s="136">
        <f>RADIANS($AB$9)+$AB$18*(F596-AB$15)</f>
        <v>7.5436737893380217</v>
      </c>
      <c r="AV596" s="136"/>
      <c r="AW596" s="24">
        <f t="shared" si="281"/>
        <v>65891.5</v>
      </c>
      <c r="AX596" s="136">
        <f t="shared" si="282"/>
        <v>-6.5980518243149849E-3</v>
      </c>
      <c r="AY596" s="136">
        <f t="shared" si="283"/>
        <v>-3.8717981683448893E-3</v>
      </c>
      <c r="AZ596" s="136">
        <f t="shared" si="292"/>
        <v>-3.8717981683448893E-3</v>
      </c>
      <c r="BA596" s="136"/>
      <c r="BB596" s="136">
        <f t="shared" si="284"/>
        <v>4.3534287876346303E-5</v>
      </c>
      <c r="BC596" s="24"/>
      <c r="BD596" s="203"/>
      <c r="BE596" s="24">
        <f t="shared" si="285"/>
        <v>7.8704971007780497E-3</v>
      </c>
      <c r="BF596" s="24">
        <f t="shared" si="286"/>
        <v>0.91282711182724996</v>
      </c>
      <c r="BG596" s="24">
        <f t="shared" si="287"/>
        <v>0.95684342643881903</v>
      </c>
      <c r="BH596" s="24">
        <f t="shared" si="288"/>
        <v>0.28705554787814364</v>
      </c>
      <c r="BI596" s="24">
        <f t="shared" si="289"/>
        <v>1.8656253907565501</v>
      </c>
      <c r="BJ596" s="24">
        <f t="shared" si="290"/>
        <v>1.3487734030387271</v>
      </c>
      <c r="BK596" s="136">
        <f t="shared" si="298"/>
        <v>7.8436578022547598</v>
      </c>
      <c r="BL596" s="136">
        <f t="shared" si="298"/>
        <v>7.8436578022387407</v>
      </c>
      <c r="BM596" s="136">
        <f t="shared" si="298"/>
        <v>7.8436577970662844</v>
      </c>
      <c r="BN596" s="136">
        <f t="shared" si="298"/>
        <v>7.8436561271025278</v>
      </c>
      <c r="BO596" s="136">
        <f t="shared" si="298"/>
        <v>7.8431303947811388</v>
      </c>
      <c r="BP596" s="136">
        <f t="shared" si="298"/>
        <v>7.7937842542252831</v>
      </c>
      <c r="BQ596" s="136">
        <f t="shared" si="298"/>
        <v>7.2689625537085281</v>
      </c>
      <c r="BR596" s="136">
        <f t="shared" si="291"/>
        <v>10.582034577500719</v>
      </c>
      <c r="BS596" s="136"/>
      <c r="BT596" s="24"/>
      <c r="BU596" s="24"/>
      <c r="BV596" s="24"/>
      <c r="BW596" s="24"/>
      <c r="BX596" s="24"/>
      <c r="BY596" s="24"/>
      <c r="BZ596" s="24"/>
      <c r="CA596" s="24"/>
      <c r="CB596" s="24"/>
      <c r="CC596" s="24"/>
      <c r="CD596" s="24"/>
      <c r="CE596" s="24"/>
      <c r="CF596" s="24"/>
      <c r="CG596" s="24"/>
      <c r="CH596" s="24"/>
      <c r="CI596" s="24"/>
      <c r="CK596" s="24"/>
      <c r="CL596" s="24"/>
      <c r="CM596" s="24"/>
      <c r="CN596" s="24"/>
      <c r="CO596" s="24"/>
      <c r="CP596" s="24"/>
      <c r="CQ596" s="24"/>
      <c r="CR596" s="24"/>
      <c r="CS596" s="24"/>
      <c r="CT596" s="24"/>
      <c r="CU596" s="24"/>
      <c r="CV596" s="24"/>
      <c r="CW596" s="24"/>
      <c r="CX596" s="24"/>
      <c r="CY596" s="24"/>
      <c r="CZ596" s="24"/>
    </row>
    <row r="597" spans="1:104" s="129" customFormat="1" ht="12.95" customHeight="1" x14ac:dyDescent="0.2">
      <c r="A597" s="63" t="s">
        <v>682</v>
      </c>
      <c r="B597" s="64" t="s">
        <v>644</v>
      </c>
      <c r="C597" s="63">
        <v>55662.3145</v>
      </c>
      <c r="D597" s="63">
        <v>1E-4</v>
      </c>
      <c r="E597" s="129">
        <f>(C597-C$7)/C$8</f>
        <v>65894.958370884022</v>
      </c>
      <c r="F597" s="129">
        <f>ROUND(2*E597,0)/2</f>
        <v>65895</v>
      </c>
      <c r="G597" s="130">
        <f>C597-(C$7+F597*C$8)</f>
        <v>-9.8804999943240546E-3</v>
      </c>
      <c r="K597" s="129">
        <f>G597</f>
        <v>-9.8804999943240546E-3</v>
      </c>
      <c r="O597" s="129">
        <f ca="1">+C$11+C$12*F597</f>
        <v>-9.5206680524242693E-3</v>
      </c>
      <c r="P597" s="199">
        <f>+D$11+D$12*F597+D$13*F597^2</f>
        <v>-1.4467038892093026E-2</v>
      </c>
      <c r="Q597" s="201">
        <f>+C597-15018.5</f>
        <v>40643.8145</v>
      </c>
      <c r="S597" s="131">
        <v>1</v>
      </c>
      <c r="T597" s="129" t="s">
        <v>567</v>
      </c>
      <c r="U597" s="202">
        <f>+$C597-15018.5</f>
        <v>40643.8145</v>
      </c>
      <c r="Z597" s="24">
        <f>$F597</f>
        <v>65895</v>
      </c>
      <c r="AA597" s="136">
        <f>AB$3+AB$4*Z597+AB$5*Z597^2+AH597</f>
        <v>-6.5940230004802782E-3</v>
      </c>
      <c r="AB597" s="136">
        <f>+$G597-AH597</f>
        <v>-1.7753515885936801E-2</v>
      </c>
      <c r="AC597" s="136">
        <f>IF(S597&gt;0,G597-AA597,-9999)</f>
        <v>-3.2864769938437764E-3</v>
      </c>
      <c r="AD597" s="136"/>
      <c r="AE597" s="136">
        <f>+(G597-AA597)^2*$S597</f>
        <v>1.0800931031064425E-5</v>
      </c>
      <c r="AF597" s="24"/>
      <c r="AG597" s="203"/>
      <c r="AH597" s="24">
        <f>$AB$6*($AB$11/AI597*AJ597+$AB$12)</f>
        <v>7.8730158916127477E-3</v>
      </c>
      <c r="AI597" s="24">
        <f>1+$AB$7*COS(AL597)</f>
        <v>0.9127044731558861</v>
      </c>
      <c r="AJ597" s="24">
        <f>SIN(AL597+RADIANS($AB$9))</f>
        <v>0.95696750181390355</v>
      </c>
      <c r="AK597" s="24">
        <f>$AB$7*SIN(AL597)</f>
        <v>0.28701827640937538</v>
      </c>
      <c r="AL597" s="24">
        <f>2*ATAN(AM597)</f>
        <v>1.8660526482426423</v>
      </c>
      <c r="AM597" s="24">
        <f>SQRT((1+$AB$7)/(1-$AB$7))*TAN(AN597/2)</f>
        <v>1.3493758365816142</v>
      </c>
      <c r="AN597" s="136">
        <f>$AU597+$AB$7*SIN(AO597)</f>
        <v>7.8441043326458422</v>
      </c>
      <c r="AO597" s="136">
        <f>$AU597+$AB$7*SIN(AP597)</f>
        <v>7.8441043326458368</v>
      </c>
      <c r="AP597" s="136">
        <f>$AU597+$AB$7*SIN(AQ597)</f>
        <v>7.8441043326439397</v>
      </c>
      <c r="AQ597" s="136">
        <f>$AU597+$AB$7*SIN(AR597)</f>
        <v>7.8441043320038792</v>
      </c>
      <c r="AR597" s="136">
        <f>$AU597+$AB$7*SIN(AS597)</f>
        <v>7.8441041159989258</v>
      </c>
      <c r="AS597" s="136">
        <f>$AU597+$AB$7*SIN(AT597)</f>
        <v>7.8440314873437975</v>
      </c>
      <c r="AT597" s="136">
        <f>$AU597+$AB$7*SIN(AU597)</f>
        <v>7.8298316033197777</v>
      </c>
      <c r="AU597" s="136">
        <f>RADIANS($AB$9)+$AB$18*(F597-AB$15)</f>
        <v>7.544118966689096</v>
      </c>
      <c r="AV597" s="136"/>
      <c r="AW597" s="24">
        <f t="shared" ref="AW597:AW660" si="299">$F597</f>
        <v>65895</v>
      </c>
      <c r="AX597" s="136">
        <f t="shared" ref="AX597:AX660" si="300">AY$3+AY$4*AW597+AY$5*AW597^2+BE597</f>
        <v>-6.5940230004805072E-3</v>
      </c>
      <c r="AY597" s="136">
        <f t="shared" ref="AY597:AY660" si="301">+$G597-AX597</f>
        <v>-3.2864769938435474E-3</v>
      </c>
      <c r="AZ597" s="136">
        <f t="shared" si="292"/>
        <v>-3.2864769938435474E-3</v>
      </c>
      <c r="BA597" s="136"/>
      <c r="BB597" s="136">
        <f t="shared" ref="BB597:BB660" si="302">+(AD597-AX597)^2*$S597</f>
        <v>4.3481139330865949E-5</v>
      </c>
      <c r="BC597" s="24"/>
      <c r="BD597" s="203"/>
      <c r="BE597" s="24">
        <f t="shared" ref="BE597:BE660" si="303">$AB$6*($AB$11/BF597*BG597+$AB$12)</f>
        <v>7.8730158916125188E-3</v>
      </c>
      <c r="BF597" s="24">
        <f t="shared" ref="BF597:BF660" si="304">1+$AB$7*COS(BI597)</f>
        <v>0.91270447315589731</v>
      </c>
      <c r="BG597" s="24">
        <f t="shared" ref="BG597:BG660" si="305">SIN(BI597+RADIANS($AB$9))</f>
        <v>0.95696750181389223</v>
      </c>
      <c r="BH597" s="24">
        <f t="shared" ref="BH597:BH660" si="306">$AB$7*SIN(BI597)</f>
        <v>0.28701827640937877</v>
      </c>
      <c r="BI597" s="24">
        <f t="shared" ref="BI597:BI660" si="307">2*ATAN(BJ597)</f>
        <v>1.8660526482426032</v>
      </c>
      <c r="BJ597" s="24">
        <f t="shared" ref="BJ597:BJ660" si="308">SQRT((1+$AB$7)/(1-$AB$7))*TAN(BK597/2)</f>
        <v>1.3493758365815591</v>
      </c>
      <c r="BK597" s="136">
        <f t="shared" si="298"/>
        <v>7.8441043326458013</v>
      </c>
      <c r="BL597" s="136">
        <f t="shared" si="298"/>
        <v>7.8441043326319626</v>
      </c>
      <c r="BM597" s="136">
        <f t="shared" si="298"/>
        <v>7.844104327961654</v>
      </c>
      <c r="BN597" s="136">
        <f t="shared" si="298"/>
        <v>7.8441027519543258</v>
      </c>
      <c r="BO597" s="136">
        <f t="shared" si="298"/>
        <v>7.8435845571938634</v>
      </c>
      <c r="BP597" s="136">
        <f t="shared" si="298"/>
        <v>7.794284161459279</v>
      </c>
      <c r="BQ597" s="136">
        <f t="shared" si="298"/>
        <v>7.2692930017569708</v>
      </c>
      <c r="BR597" s="136">
        <f t="shared" ref="BR597:BR660" si="309">RADIANS($AY$9)+$AY$18*(F597-AY$15)</f>
        <v>10.582987280291835</v>
      </c>
      <c r="BS597" s="136"/>
      <c r="BT597" s="24"/>
      <c r="BU597" s="24"/>
      <c r="BV597" s="24"/>
      <c r="BW597" s="24"/>
      <c r="BX597" s="24"/>
      <c r="BY597" s="24"/>
      <c r="BZ597" s="24"/>
      <c r="CA597" s="24"/>
      <c r="CB597" s="24"/>
      <c r="CC597" s="24"/>
      <c r="CD597" s="24"/>
      <c r="CE597" s="24"/>
      <c r="CF597" s="24"/>
      <c r="CG597" s="24"/>
      <c r="CH597" s="24"/>
      <c r="CI597" s="24"/>
      <c r="CK597" s="24"/>
      <c r="CL597" s="24"/>
      <c r="CM597" s="24"/>
      <c r="CN597" s="24"/>
      <c r="CO597" s="24"/>
      <c r="CP597" s="24"/>
      <c r="CQ597" s="24"/>
      <c r="CR597" s="24"/>
      <c r="CS597" s="24"/>
      <c r="CT597" s="24"/>
      <c r="CU597" s="24"/>
      <c r="CV597" s="24"/>
      <c r="CW597" s="24"/>
      <c r="CX597" s="24"/>
      <c r="CY597" s="24"/>
      <c r="CZ597" s="24"/>
    </row>
    <row r="598" spans="1:104" s="129" customFormat="1" ht="12.95" customHeight="1" x14ac:dyDescent="0.2">
      <c r="A598" s="63" t="s">
        <v>688</v>
      </c>
      <c r="B598" s="64" t="s">
        <v>646</v>
      </c>
      <c r="C598" s="63">
        <v>55662.433299999997</v>
      </c>
      <c r="D598" s="63">
        <v>8.9999999999999998E-4</v>
      </c>
      <c r="E598" s="129">
        <f>(C598-C$7)/C$8</f>
        <v>65895.458906178697</v>
      </c>
      <c r="F598" s="129">
        <f>ROUND(2*E598,0)/2</f>
        <v>65895.5</v>
      </c>
      <c r="G598" s="130">
        <f>C598-(C$7+F598*C$8)</f>
        <v>-9.7534500018809922E-3</v>
      </c>
      <c r="K598" s="129">
        <f>G598</f>
        <v>-9.7534500018809922E-3</v>
      </c>
      <c r="O598" s="199">
        <f ca="1">+C$11+C$12*F598</f>
        <v>-9.5197073916778174E-3</v>
      </c>
      <c r="P598" s="199">
        <f>+D$11+D$12*F598+D$13*F598^2</f>
        <v>-1.4466823149093033E-2</v>
      </c>
      <c r="Q598" s="201">
        <f>+C598-15018.5</f>
        <v>40643.933299999997</v>
      </c>
      <c r="S598" s="131">
        <v>1</v>
      </c>
      <c r="T598" s="129" t="s">
        <v>567</v>
      </c>
      <c r="U598" s="202">
        <f>+$C598-15018.5</f>
        <v>40643.933299999997</v>
      </c>
      <c r="Z598" s="24">
        <f>$F598</f>
        <v>65895.5</v>
      </c>
      <c r="AA598" s="136">
        <f>AB$3+AB$4*Z598+AB$5*Z598^2+AH598</f>
        <v>-6.5934475859660748E-3</v>
      </c>
      <c r="AB598" s="136">
        <f>+$G598-AH598</f>
        <v>-1.7626825565007949E-2</v>
      </c>
      <c r="AC598" s="136">
        <f>IF(S598&gt;0,G598-AA598,-9999)</f>
        <v>-3.1600024159149174E-3</v>
      </c>
      <c r="AD598" s="136"/>
      <c r="AE598" s="136">
        <f>+(G598-AA598)^2*$S598</f>
        <v>9.9856152685881141E-6</v>
      </c>
      <c r="AF598" s="24"/>
      <c r="AG598" s="203"/>
      <c r="AH598" s="24">
        <f>$AB$6*($AB$11/AI598*AJ598+$AB$12)</f>
        <v>7.8733755631269584E-3</v>
      </c>
      <c r="AI598" s="24">
        <f>1+$AB$7*COS(AL598)</f>
        <v>0.91268695733574345</v>
      </c>
      <c r="AJ598" s="24">
        <f>SIN(AL598+RADIANS($AB$9))</f>
        <v>0.95698520988835356</v>
      </c>
      <c r="AK598" s="24">
        <f>$AB$7*SIN(AL598)</f>
        <v>0.28701294845478609</v>
      </c>
      <c r="AL598" s="24">
        <f>2*ATAN(AM598)</f>
        <v>1.866113675655015</v>
      </c>
      <c r="AM598" s="24">
        <f>SQRT((1+$AB$7)/(1-$AB$7))*TAN(AN598/2)</f>
        <v>1.3494619136504604</v>
      </c>
      <c r="AN598" s="136">
        <f>$AU598+$AB$7*SIN(AO598)</f>
        <v>7.8441681178045259</v>
      </c>
      <c r="AO598" s="136">
        <f>$AU598+$AB$7*SIN(AP598)</f>
        <v>7.8441681178045206</v>
      </c>
      <c r="AP598" s="136">
        <f>$AU598+$AB$7*SIN(AQ598)</f>
        <v>7.8441681178026679</v>
      </c>
      <c r="AQ598" s="136">
        <f>$AU598+$AB$7*SIN(AR598)</f>
        <v>7.8441681171735516</v>
      </c>
      <c r="AR598" s="136">
        <f>$AU598+$AB$7*SIN(AS598)</f>
        <v>7.8441679034819671</v>
      </c>
      <c r="AS598" s="136">
        <f>$AU598+$AB$7*SIN(AT598)</f>
        <v>7.8440955862412656</v>
      </c>
      <c r="AT598" s="136">
        <f>$AU598+$AB$7*SIN(AU598)</f>
        <v>7.8299010172337606</v>
      </c>
      <c r="AU598" s="136">
        <f>RADIANS($AB$9)+$AB$18*(F598-AB$15)</f>
        <v>7.5441825634535356</v>
      </c>
      <c r="AV598" s="136"/>
      <c r="AW598" s="24">
        <f t="shared" si="299"/>
        <v>65895.5</v>
      </c>
      <c r="AX598" s="136">
        <f t="shared" si="300"/>
        <v>-6.5934475859663003E-3</v>
      </c>
      <c r="AY598" s="136">
        <f t="shared" si="301"/>
        <v>-3.1600024159146919E-3</v>
      </c>
      <c r="AZ598" s="136">
        <f t="shared" si="292"/>
        <v>-3.1600024159146919E-3</v>
      </c>
      <c r="BA598" s="136"/>
      <c r="BB598" s="136">
        <f t="shared" si="302"/>
        <v>4.3473551068884835E-5</v>
      </c>
      <c r="BC598" s="24"/>
      <c r="BD598" s="203"/>
      <c r="BE598" s="24">
        <f t="shared" si="303"/>
        <v>7.8733755631267329E-3</v>
      </c>
      <c r="BF598" s="24">
        <f t="shared" si="304"/>
        <v>0.91268695733575445</v>
      </c>
      <c r="BG598" s="24">
        <f t="shared" si="305"/>
        <v>0.95698520988834257</v>
      </c>
      <c r="BH598" s="24">
        <f t="shared" si="306"/>
        <v>0.28701294845478942</v>
      </c>
      <c r="BI598" s="24">
        <f t="shared" si="307"/>
        <v>1.8661136756549765</v>
      </c>
      <c r="BJ598" s="24">
        <f t="shared" si="308"/>
        <v>1.3494619136504062</v>
      </c>
      <c r="BK598" s="136">
        <f t="shared" si="298"/>
        <v>7.844168117804486</v>
      </c>
      <c r="BL598" s="136">
        <f t="shared" si="298"/>
        <v>7.8441681177909404</v>
      </c>
      <c r="BM598" s="136">
        <f t="shared" si="298"/>
        <v>7.8441681131898084</v>
      </c>
      <c r="BN598" s="136">
        <f t="shared" si="298"/>
        <v>7.8441665504346396</v>
      </c>
      <c r="BO598" s="136">
        <f t="shared" si="298"/>
        <v>7.8436494314497187</v>
      </c>
      <c r="BP598" s="136">
        <f t="shared" si="298"/>
        <v>7.7943555779196627</v>
      </c>
      <c r="BQ598" s="136">
        <f t="shared" si="298"/>
        <v>7.2693402289813625</v>
      </c>
      <c r="BR598" s="136">
        <f t="shared" si="309"/>
        <v>10.583123380690566</v>
      </c>
      <c r="BS598" s="136"/>
      <c r="BT598" s="24"/>
      <c r="BU598" s="24"/>
      <c r="BV598" s="24"/>
      <c r="BW598" s="24"/>
      <c r="BX598" s="24"/>
      <c r="BY598" s="24"/>
      <c r="BZ598" s="24"/>
      <c r="CA598" s="24"/>
      <c r="CB598" s="24"/>
      <c r="CC598" s="24"/>
      <c r="CD598" s="24"/>
      <c r="CE598" s="24"/>
      <c r="CF598" s="24"/>
      <c r="CG598" s="24"/>
      <c r="CH598" s="24"/>
      <c r="CI598" s="24"/>
      <c r="CK598" s="24"/>
      <c r="CL598" s="24"/>
      <c r="CM598" s="24"/>
      <c r="CN598" s="24"/>
      <c r="CO598" s="24"/>
      <c r="CP598" s="24"/>
      <c r="CQ598" s="24"/>
      <c r="CR598" s="24"/>
      <c r="CS598" s="24"/>
      <c r="CT598" s="24"/>
      <c r="CU598" s="24"/>
      <c r="CV598" s="24"/>
      <c r="CW598" s="24"/>
      <c r="CX598" s="24"/>
      <c r="CY598" s="24"/>
      <c r="CZ598" s="24"/>
    </row>
    <row r="599" spans="1:104" s="129" customFormat="1" ht="12.95" customHeight="1" x14ac:dyDescent="0.2">
      <c r="A599" s="63" t="s">
        <v>688</v>
      </c>
      <c r="B599" s="64" t="s">
        <v>644</v>
      </c>
      <c r="C599" s="63">
        <v>55662.552600000003</v>
      </c>
      <c r="D599" s="63">
        <v>1.1999999999999999E-3</v>
      </c>
      <c r="E599" s="129">
        <f>(C599-C$7)/C$8</f>
        <v>65895.961548103442</v>
      </c>
      <c r="F599" s="129">
        <f>ROUND(2*E599,0)/2</f>
        <v>65896</v>
      </c>
      <c r="G599" s="130">
        <f>C599-(C$7+F599*C$8)</f>
        <v>-9.1263999929651618E-3</v>
      </c>
      <c r="K599" s="129">
        <f>G599</f>
        <v>-9.1263999929651618E-3</v>
      </c>
      <c r="O599" s="129">
        <f ca="1">+C$11+C$12*F599</f>
        <v>-9.5187467309313378E-3</v>
      </c>
      <c r="P599" s="199">
        <f>+D$11+D$12*F599+D$13*F599^2</f>
        <v>-1.4466607400093034E-2</v>
      </c>
      <c r="Q599" s="201">
        <f>+C599-15018.5</f>
        <v>40644.052600000003</v>
      </c>
      <c r="S599" s="131">
        <v>0.8</v>
      </c>
      <c r="T599" s="129" t="s">
        <v>567</v>
      </c>
      <c r="U599" s="202">
        <f>+$C599-15018.5</f>
        <v>40644.052600000003</v>
      </c>
      <c r="Z599" s="24">
        <f>$F599</f>
        <v>65896</v>
      </c>
      <c r="AA599" s="136">
        <f>AB$3+AB$4*Z599+AB$5*Z599^2+AH599</f>
        <v>-6.5928722043865073E-3</v>
      </c>
      <c r="AB599" s="136">
        <f>+$G599-AH599</f>
        <v>-1.7000135188671689E-2</v>
      </c>
      <c r="AC599" s="136">
        <f>IF(S599&gt;0,G599-AA599,-9999)</f>
        <v>-2.5335277885786545E-3</v>
      </c>
      <c r="AD599" s="136"/>
      <c r="AE599" s="136">
        <f>+(G599-AA599)^2*$S599</f>
        <v>5.1350104444001978E-6</v>
      </c>
      <c r="AF599" s="24"/>
      <c r="AG599" s="203"/>
      <c r="AH599" s="24">
        <f>$AB$6*($AB$11/AI599*AJ599+$AB$12)</f>
        <v>7.8737351957065271E-3</v>
      </c>
      <c r="AI599" s="24">
        <f>1+$AB$7*COS(AL599)</f>
        <v>0.91266944251304316</v>
      </c>
      <c r="AJ599" s="24">
        <f>SIN(AL599+RADIANS($AB$9))</f>
        <v>0.95700291371920942</v>
      </c>
      <c r="AK599" s="24">
        <f>$AB$7*SIN(AL599)</f>
        <v>0.28700761963581611</v>
      </c>
      <c r="AL599" s="24">
        <f>2*ATAN(AM599)</f>
        <v>1.8661747007250855</v>
      </c>
      <c r="AM599" s="24">
        <f>SQRT((1+$AB$7)/(1-$AB$7))*TAN(AN599/2)</f>
        <v>1.349547994504259</v>
      </c>
      <c r="AN599" s="136">
        <f>$AU599+$AB$7*SIN(AO599)</f>
        <v>7.844231901739124</v>
      </c>
      <c r="AO599" s="136">
        <f>$AU599+$AB$7*SIN(AP599)</f>
        <v>7.8442319017391187</v>
      </c>
      <c r="AP599" s="136">
        <f>$AU599+$AB$7*SIN(AQ599)</f>
        <v>7.8442319017373103</v>
      </c>
      <c r="AQ599" s="136">
        <f>$AU599+$AB$7*SIN(AR599)</f>
        <v>7.844231901119012</v>
      </c>
      <c r="AR599" s="136">
        <f>$AU599+$AB$7*SIN(AS599)</f>
        <v>7.8442316897281845</v>
      </c>
      <c r="AS599" s="136">
        <f>$AU599+$AB$7*SIN(AT599)</f>
        <v>7.8441596836853424</v>
      </c>
      <c r="AT599" s="136">
        <f>$AU599+$AB$7*SIN(AU599)</f>
        <v>7.8299704299921427</v>
      </c>
      <c r="AU599" s="136">
        <f>RADIANS($AB$9)+$AB$18*(F599-AB$15)</f>
        <v>7.5442461602179751</v>
      </c>
      <c r="AV599" s="136"/>
      <c r="AW599" s="24">
        <f t="shared" si="299"/>
        <v>65896</v>
      </c>
      <c r="AX599" s="136">
        <f t="shared" si="300"/>
        <v>-6.5928722043867276E-3</v>
      </c>
      <c r="AY599" s="136">
        <f t="shared" si="301"/>
        <v>-2.5335277885784342E-3</v>
      </c>
      <c r="AZ599" s="136">
        <f t="shared" si="292"/>
        <v>-2.5335277885784342E-3</v>
      </c>
      <c r="BA599" s="136"/>
      <c r="BB599" s="136">
        <f t="shared" si="302"/>
        <v>3.4772771122700089E-5</v>
      </c>
      <c r="BC599" s="24"/>
      <c r="BD599" s="203"/>
      <c r="BE599" s="24">
        <f t="shared" si="303"/>
        <v>7.8737351957063068E-3</v>
      </c>
      <c r="BF599" s="24">
        <f t="shared" si="304"/>
        <v>0.91266944251305393</v>
      </c>
      <c r="BG599" s="24">
        <f t="shared" si="305"/>
        <v>0.95700291371919866</v>
      </c>
      <c r="BH599" s="24">
        <f t="shared" si="306"/>
        <v>0.28700761963581944</v>
      </c>
      <c r="BI599" s="24">
        <f t="shared" si="307"/>
        <v>1.866174700725048</v>
      </c>
      <c r="BJ599" s="24">
        <f t="shared" si="308"/>
        <v>1.3495479945042061</v>
      </c>
      <c r="BK599" s="136">
        <f t="shared" si="298"/>
        <v>7.8442319017390849</v>
      </c>
      <c r="BL599" s="136">
        <f t="shared" si="298"/>
        <v>7.844231901725828</v>
      </c>
      <c r="BM599" s="136">
        <f t="shared" si="298"/>
        <v>7.8442318971932412</v>
      </c>
      <c r="BN599" s="136">
        <f t="shared" si="298"/>
        <v>7.8442303476477306</v>
      </c>
      <c r="BO599" s="136">
        <f t="shared" si="298"/>
        <v>7.843714304183286</v>
      </c>
      <c r="BP599" s="136">
        <f t="shared" si="298"/>
        <v>7.7944269946649136</v>
      </c>
      <c r="BQ599" s="136">
        <f t="shared" si="298"/>
        <v>7.2693874612967466</v>
      </c>
      <c r="BR599" s="136">
        <f t="shared" si="309"/>
        <v>10.583259481089296</v>
      </c>
      <c r="BS599" s="136"/>
      <c r="BT599" s="24"/>
      <c r="BU599" s="24"/>
      <c r="BV599" s="24"/>
      <c r="BW599" s="24"/>
      <c r="BX599" s="24"/>
      <c r="BY599" s="24"/>
      <c r="BZ599" s="24"/>
      <c r="CA599" s="24"/>
      <c r="CB599" s="24"/>
      <c r="CC599" s="24"/>
      <c r="CD599" s="24"/>
      <c r="CE599" s="24"/>
      <c r="CF599" s="24"/>
      <c r="CG599" s="24"/>
      <c r="CH599" s="24"/>
      <c r="CI599" s="24"/>
      <c r="CK599" s="24"/>
      <c r="CL599" s="24"/>
      <c r="CM599" s="24"/>
      <c r="CN599" s="24"/>
      <c r="CO599" s="24"/>
      <c r="CP599" s="24"/>
      <c r="CQ599" s="24"/>
      <c r="CR599" s="24"/>
      <c r="CS599" s="24"/>
      <c r="CT599" s="24"/>
      <c r="CU599" s="24"/>
      <c r="CV599" s="24"/>
      <c r="CW599" s="24"/>
      <c r="CX599" s="24"/>
      <c r="CY599" s="24"/>
      <c r="CZ599" s="24"/>
    </row>
    <row r="600" spans="1:104" s="129" customFormat="1" ht="12.95" customHeight="1" x14ac:dyDescent="0.2">
      <c r="A600" s="63" t="s">
        <v>682</v>
      </c>
      <c r="B600" s="64" t="s">
        <v>646</v>
      </c>
      <c r="C600" s="63">
        <v>55663.382100000003</v>
      </c>
      <c r="D600" s="63">
        <v>1E-4</v>
      </c>
      <c r="E600" s="129">
        <f>(C600-C$7)/C$8</f>
        <v>65899.456447320161</v>
      </c>
      <c r="F600" s="129">
        <f>ROUND(2*E600,0)/2</f>
        <v>65899.5</v>
      </c>
      <c r="G600" s="130">
        <f>C600-(C$7+F600*C$8)</f>
        <v>-1.0337049992813263E-2</v>
      </c>
      <c r="K600" s="129">
        <f>G600</f>
        <v>-1.0337049992813263E-2</v>
      </c>
      <c r="O600" s="199">
        <f ca="1">+C$11+C$12*F600</f>
        <v>-9.5120221057061749E-3</v>
      </c>
      <c r="P600" s="199">
        <f>+D$11+D$12*F600+D$13*F600^2</f>
        <v>-1.4465096989093026E-2</v>
      </c>
      <c r="Q600" s="201">
        <f>+C600-15018.5</f>
        <v>40644.882100000003</v>
      </c>
      <c r="S600" s="131">
        <v>1</v>
      </c>
      <c r="T600" s="129" t="s">
        <v>567</v>
      </c>
      <c r="U600" s="202">
        <f>+$C600-15018.5</f>
        <v>40644.882100000003</v>
      </c>
      <c r="Z600" s="24">
        <f>$F600</f>
        <v>65899.5</v>
      </c>
      <c r="AA600" s="136">
        <f>AB$3+AB$4*Z600+AB$5*Z600^2+AH600</f>
        <v>-6.5888454554344136E-3</v>
      </c>
      <c r="AB600" s="136">
        <f>+$G600-AH600</f>
        <v>-1.8213301526471874E-2</v>
      </c>
      <c r="AC600" s="136">
        <f>IF(S600&gt;0,G600-AA600,-9999)</f>
        <v>-3.7482045373788495E-3</v>
      </c>
      <c r="AD600" s="136"/>
      <c r="AE600" s="136">
        <f>+(G600-AA600)^2*$S600</f>
        <v>1.4049037254027395E-5</v>
      </c>
      <c r="AF600" s="24"/>
      <c r="AG600" s="203"/>
      <c r="AH600" s="24">
        <f>$AB$6*($AB$11/AI600*AJ600+$AB$12)</f>
        <v>7.8762515336586129E-3</v>
      </c>
      <c r="AI600" s="24">
        <f>1+$AB$7*COS(AL600)</f>
        <v>0.91254686668056251</v>
      </c>
      <c r="AJ600" s="24">
        <f>SIN(AL600+RADIANS($AB$9))</f>
        <v>0.95712672174783953</v>
      </c>
      <c r="AK600" s="24">
        <f>$AB$7*SIN(AL600)</f>
        <v>0.28697029371106109</v>
      </c>
      <c r="AL600" s="24">
        <f>2*ATAN(AM600)</f>
        <v>1.8666018106461015</v>
      </c>
      <c r="AM600" s="24">
        <f>SQRT((1+$AB$7)/(1-$AB$7))*TAN(AN600/2)</f>
        <v>1.3501506664991203</v>
      </c>
      <c r="AN600" s="136">
        <f>$AU600+$AB$7*SIN(AO600)</f>
        <v>7.8446783550127712</v>
      </c>
      <c r="AO600" s="136">
        <f>$AU600+$AB$7*SIN(AP600)</f>
        <v>7.8446783550127677</v>
      </c>
      <c r="AP600" s="136">
        <f>$AU600+$AB$7*SIN(AQ600)</f>
        <v>7.8446783550112436</v>
      </c>
      <c r="AQ600" s="136">
        <f>$AU600+$AB$7*SIN(AR600)</f>
        <v>7.8446783544652243</v>
      </c>
      <c r="AR600" s="136">
        <f>$AU600+$AB$7*SIN(AS600)</f>
        <v>7.8446781588276639</v>
      </c>
      <c r="AS600" s="136">
        <f>$AU600+$AB$7*SIN(AT600)</f>
        <v>7.8446083251047538</v>
      </c>
      <c r="AT600" s="136">
        <f>$AU600+$AB$7*SIN(AU600)</f>
        <v>7.8304562869419749</v>
      </c>
      <c r="AU600" s="136">
        <f>RADIANS($AB$9)+$AB$18*(F600-AB$15)</f>
        <v>7.5446913375690494</v>
      </c>
      <c r="AV600" s="136"/>
      <c r="AW600" s="24">
        <f t="shared" si="299"/>
        <v>65899.5</v>
      </c>
      <c r="AX600" s="136">
        <f t="shared" si="300"/>
        <v>-6.5888454554345905E-3</v>
      </c>
      <c r="AY600" s="136">
        <f t="shared" si="301"/>
        <v>-3.7482045373786726E-3</v>
      </c>
      <c r="AZ600" s="136">
        <f t="shared" si="292"/>
        <v>-3.7482045373786726E-3</v>
      </c>
      <c r="BA600" s="136"/>
      <c r="BB600" s="136">
        <f t="shared" si="302"/>
        <v>4.3412884435601054E-5</v>
      </c>
      <c r="BC600" s="24"/>
      <c r="BD600" s="203"/>
      <c r="BE600" s="24">
        <f t="shared" si="303"/>
        <v>7.8762515336584359E-3</v>
      </c>
      <c r="BF600" s="24">
        <f t="shared" si="304"/>
        <v>0.91254686668057106</v>
      </c>
      <c r="BG600" s="24">
        <f t="shared" si="305"/>
        <v>0.95712672174783076</v>
      </c>
      <c r="BH600" s="24">
        <f t="shared" si="306"/>
        <v>0.28697029371106375</v>
      </c>
      <c r="BI600" s="24">
        <f t="shared" si="307"/>
        <v>1.8666018106460718</v>
      </c>
      <c r="BJ600" s="24">
        <f t="shared" si="308"/>
        <v>1.3501506664990783</v>
      </c>
      <c r="BK600" s="136">
        <f t="shared" si="298"/>
        <v>7.8446783550127401</v>
      </c>
      <c r="BL600" s="136">
        <f t="shared" si="298"/>
        <v>7.8446783550013803</v>
      </c>
      <c r="BM600" s="136">
        <f t="shared" si="298"/>
        <v>7.8446783509311198</v>
      </c>
      <c r="BN600" s="136">
        <f t="shared" si="298"/>
        <v>7.8446768926645323</v>
      </c>
      <c r="BO600" s="136">
        <f t="shared" si="298"/>
        <v>7.844168370691901</v>
      </c>
      <c r="BP600" s="136">
        <f t="shared" si="298"/>
        <v>7.7949269198455369</v>
      </c>
      <c r="BQ600" s="136">
        <f t="shared" si="298"/>
        <v>7.2697182300776593</v>
      </c>
      <c r="BR600" s="136">
        <f t="shared" si="309"/>
        <v>10.584212183880412</v>
      </c>
      <c r="BS600" s="136"/>
      <c r="BT600" s="24"/>
      <c r="BU600" s="24"/>
      <c r="BV600" s="24"/>
      <c r="BW600" s="24"/>
      <c r="BX600" s="24"/>
      <c r="BY600" s="24"/>
      <c r="BZ600" s="24"/>
      <c r="CA600" s="24"/>
      <c r="CB600" s="24"/>
      <c r="CC600" s="24"/>
      <c r="CD600" s="24"/>
      <c r="CE600" s="24"/>
      <c r="CF600" s="24"/>
      <c r="CG600" s="24"/>
      <c r="CH600" s="24"/>
      <c r="CI600" s="24"/>
      <c r="CK600" s="24"/>
      <c r="CL600" s="24"/>
      <c r="CM600" s="24"/>
      <c r="CN600" s="24"/>
      <c r="CO600" s="24"/>
      <c r="CP600" s="24"/>
      <c r="CQ600" s="24"/>
      <c r="CR600" s="24"/>
      <c r="CS600" s="24"/>
      <c r="CT600" s="24"/>
      <c r="CU600" s="24"/>
      <c r="CV600" s="24"/>
      <c r="CW600" s="24"/>
      <c r="CX600" s="24"/>
      <c r="CY600" s="24"/>
      <c r="CZ600" s="24"/>
    </row>
    <row r="601" spans="1:104" s="129" customFormat="1" ht="12.95" customHeight="1" x14ac:dyDescent="0.2">
      <c r="A601" s="63" t="s">
        <v>682</v>
      </c>
      <c r="B601" s="64" t="s">
        <v>644</v>
      </c>
      <c r="C601" s="63">
        <v>55663.501400000001</v>
      </c>
      <c r="D601" s="63">
        <v>1E-4</v>
      </c>
      <c r="E601" s="129">
        <f>(C601-C$7)/C$8</f>
        <v>65899.959089244876</v>
      </c>
      <c r="F601" s="129">
        <f>ROUND(2*E601,0)/2</f>
        <v>65900</v>
      </c>
      <c r="G601" s="130">
        <f>C601-(C$7+F601*C$8)</f>
        <v>-9.7099999984493479E-3</v>
      </c>
      <c r="K601" s="129">
        <f>G601</f>
        <v>-9.7099999984493479E-3</v>
      </c>
      <c r="O601" s="129">
        <f ca="1">+C$11+C$12*F601</f>
        <v>-9.5110614449596953E-3</v>
      </c>
      <c r="P601" s="199">
        <f>+D$11+D$12*F601+D$13*F601^2</f>
        <v>-1.4464881192093028E-2</v>
      </c>
      <c r="Q601" s="201">
        <f>+C601-15018.5</f>
        <v>40645.001400000001</v>
      </c>
      <c r="S601" s="131">
        <v>1</v>
      </c>
      <c r="T601" s="129" t="s">
        <v>567</v>
      </c>
      <c r="U601" s="202">
        <f>+$C601-15018.5</f>
        <v>40645.001400000001</v>
      </c>
      <c r="Z601" s="24">
        <f>$F601</f>
        <v>65900</v>
      </c>
      <c r="AA601" s="136">
        <f>AB$3+AB$4*Z601+AB$5*Z601^2+AH601</f>
        <v>-6.5882703373040946E-3</v>
      </c>
      <c r="AB601" s="136">
        <f>+$G601-AH601</f>
        <v>-1.7586610853238281E-2</v>
      </c>
      <c r="AC601" s="136">
        <f>IF(S601&gt;0,G601-AA601,-9999)</f>
        <v>-3.1217296611452533E-3</v>
      </c>
      <c r="AD601" s="136"/>
      <c r="AE601" s="136">
        <f>+(G601-AA601)^2*$S601</f>
        <v>9.7451960772740587E-6</v>
      </c>
      <c r="AF601" s="24"/>
      <c r="AG601" s="203"/>
      <c r="AH601" s="24">
        <f>$AB$6*($AB$11/AI601*AJ601+$AB$12)</f>
        <v>7.8766108547889332E-3</v>
      </c>
      <c r="AI601" s="24">
        <f>1+$AB$7*COS(AL601)</f>
        <v>0.91252935983655858</v>
      </c>
      <c r="AJ601" s="24">
        <f>SIN(AL601+RADIANS($AB$9))</f>
        <v>0.95714439164420173</v>
      </c>
      <c r="AK601" s="24">
        <f>$AB$7*SIN(AL601)</f>
        <v>0.28696495798162835</v>
      </c>
      <c r="AL601" s="24">
        <f>2*ATAN(AM601)</f>
        <v>1.8666628169841748</v>
      </c>
      <c r="AM601" s="24">
        <f>SQRT((1+$AB$7)/(1-$AB$7))*TAN(AN601/2)</f>
        <v>1.3502367776495117</v>
      </c>
      <c r="AN601" s="136">
        <f>$AU601+$AB$7*SIN(AO601)</f>
        <v>7.8447421291571944</v>
      </c>
      <c r="AO601" s="136">
        <f>$AU601+$AB$7*SIN(AP601)</f>
        <v>7.8447421291571908</v>
      </c>
      <c r="AP601" s="136">
        <f>$AU601+$AB$7*SIN(AQ601)</f>
        <v>7.844742129155704</v>
      </c>
      <c r="AQ601" s="136">
        <f>$AU601+$AB$7*SIN(AR601)</f>
        <v>7.8447421286195267</v>
      </c>
      <c r="AR601" s="136">
        <f>$AU601+$AB$7*SIN(AS601)</f>
        <v>7.844741935182296</v>
      </c>
      <c r="AS601" s="136">
        <f>$AU601+$AB$7*SIN(AT601)</f>
        <v>7.8446724109242014</v>
      </c>
      <c r="AT601" s="136">
        <f>$AU601+$AB$7*SIN(AU601)</f>
        <v>7.8305256904546923</v>
      </c>
      <c r="AU601" s="136">
        <f>RADIANS($AB$9)+$AB$18*(F601-AB$15)</f>
        <v>7.5447549343334881</v>
      </c>
      <c r="AV601" s="136"/>
      <c r="AW601" s="24">
        <f t="shared" si="299"/>
        <v>65900</v>
      </c>
      <c r="AX601" s="136">
        <f t="shared" si="300"/>
        <v>-6.5882703373042681E-3</v>
      </c>
      <c r="AY601" s="136">
        <f t="shared" si="301"/>
        <v>-3.1217296611450798E-3</v>
      </c>
      <c r="AZ601" s="136">
        <f t="shared" si="292"/>
        <v>-3.1217296611450798E-3</v>
      </c>
      <c r="BA601" s="136"/>
      <c r="BB601" s="136">
        <f t="shared" si="302"/>
        <v>4.3405306037403293E-5</v>
      </c>
      <c r="BC601" s="24"/>
      <c r="BD601" s="203"/>
      <c r="BE601" s="24">
        <f t="shared" si="303"/>
        <v>7.8766108547887598E-3</v>
      </c>
      <c r="BF601" s="24">
        <f t="shared" si="304"/>
        <v>0.91252935983656691</v>
      </c>
      <c r="BG601" s="24">
        <f t="shared" si="305"/>
        <v>0.95714439164419329</v>
      </c>
      <c r="BH601" s="24">
        <f t="shared" si="306"/>
        <v>0.28696495798163091</v>
      </c>
      <c r="BI601" s="24">
        <f t="shared" si="307"/>
        <v>1.8666628169841459</v>
      </c>
      <c r="BJ601" s="24">
        <f t="shared" si="308"/>
        <v>1.3502367776494708</v>
      </c>
      <c r="BK601" s="136">
        <f t="shared" ref="BK601:BQ610" si="310">$AU601+$AB$7*SIN(BL601)</f>
        <v>7.8447421291571642</v>
      </c>
      <c r="BL601" s="136">
        <f t="shared" si="310"/>
        <v>7.8447421291460584</v>
      </c>
      <c r="BM601" s="136">
        <f t="shared" si="310"/>
        <v>7.8447421251393763</v>
      </c>
      <c r="BN601" s="136">
        <f t="shared" si="310"/>
        <v>7.8447406797430119</v>
      </c>
      <c r="BO601" s="136">
        <f t="shared" si="310"/>
        <v>7.8442332312461813</v>
      </c>
      <c r="BP601" s="136">
        <f t="shared" si="310"/>
        <v>7.7949983388644029</v>
      </c>
      <c r="BQ601" s="136">
        <f t="shared" si="310"/>
        <v>7.2697655031318842</v>
      </c>
      <c r="BR601" s="136">
        <f t="shared" si="309"/>
        <v>10.584348284279143</v>
      </c>
      <c r="BS601" s="136"/>
      <c r="BT601" s="24"/>
      <c r="BU601" s="24"/>
      <c r="BV601" s="24"/>
      <c r="BW601" s="24"/>
      <c r="BX601" s="24"/>
      <c r="BY601" s="24"/>
      <c r="BZ601" s="24"/>
      <c r="CA601" s="24"/>
      <c r="CB601" s="24"/>
      <c r="CC601" s="24"/>
      <c r="CD601" s="24"/>
      <c r="CE601" s="24"/>
      <c r="CF601" s="24"/>
      <c r="CG601" s="24"/>
      <c r="CH601" s="24"/>
      <c r="CI601" s="24"/>
      <c r="CK601" s="24"/>
      <c r="CL601" s="24"/>
      <c r="CM601" s="24"/>
      <c r="CN601" s="24"/>
      <c r="CO601" s="24"/>
      <c r="CP601" s="24"/>
      <c r="CQ601" s="24"/>
      <c r="CR601" s="24"/>
      <c r="CS601" s="24"/>
      <c r="CT601" s="24"/>
      <c r="CU601" s="24"/>
      <c r="CV601" s="24"/>
      <c r="CW601" s="24"/>
      <c r="CX601" s="24"/>
      <c r="CY601" s="24"/>
      <c r="CZ601" s="24"/>
    </row>
    <row r="602" spans="1:104" s="129" customFormat="1" ht="12.95" customHeight="1" x14ac:dyDescent="0.2">
      <c r="A602" s="63" t="s">
        <v>688</v>
      </c>
      <c r="B602" s="64" t="s">
        <v>644</v>
      </c>
      <c r="C602" s="63">
        <v>55675.3704</v>
      </c>
      <c r="D602" s="63">
        <v>1.6000000000000001E-3</v>
      </c>
      <c r="E602" s="129">
        <f>(C602-C$7)/C$8</f>
        <v>65949.966272853257</v>
      </c>
      <c r="F602" s="129">
        <f>ROUND(2*E602,0)/2</f>
        <v>65950</v>
      </c>
      <c r="G602" s="130">
        <f>C602-(C$7+F602*C$8)</f>
        <v>-8.0049999960465357E-3</v>
      </c>
      <c r="K602" s="129">
        <f>G602</f>
        <v>-8.0049999960465357E-3</v>
      </c>
      <c r="O602" s="199">
        <f ca="1">+C$11+C$12*F602</f>
        <v>-9.4149953703142053E-3</v>
      </c>
      <c r="P602" s="199">
        <f>+D$11+D$12*F602+D$13*F602^2</f>
        <v>-1.4443271192093016E-2</v>
      </c>
      <c r="Q602" s="201">
        <f>+C602-15018.5</f>
        <v>40656.8704</v>
      </c>
      <c r="S602" s="131">
        <v>0.8</v>
      </c>
      <c r="T602" s="129" t="s">
        <v>567</v>
      </c>
      <c r="U602" s="202">
        <f>+$C602-15018.5</f>
        <v>40656.8704</v>
      </c>
      <c r="Z602" s="24">
        <f>$F602</f>
        <v>65950</v>
      </c>
      <c r="AA602" s="136">
        <f>AB$3+AB$4*Z602+AB$5*Z602^2+AH602</f>
        <v>-6.5309246793716219E-3</v>
      </c>
      <c r="AB602" s="136">
        <f>+$G602-AH602</f>
        <v>-1.5917346508767929E-2</v>
      </c>
      <c r="AC602" s="136">
        <f>IF(S602&gt;0,G602-AA602,-9999)</f>
        <v>-1.4740753166749138E-3</v>
      </c>
      <c r="AD602" s="136"/>
      <c r="AE602" s="136">
        <f>+(G602-AA602)^2*$S602</f>
        <v>1.738318431384198E-6</v>
      </c>
      <c r="AF602" s="24"/>
      <c r="AG602" s="203"/>
      <c r="AH602" s="24">
        <f>$AB$6*($AB$11/AI602*AJ602+$AB$12)</f>
        <v>7.9123465127213938E-3</v>
      </c>
      <c r="AI602" s="24">
        <f>1+$AB$7*COS(AL602)</f>
        <v>0.91078370751194626</v>
      </c>
      <c r="AJ602" s="24">
        <f>SIN(AL602+RADIANS($AB$9))</f>
        <v>0.95889003497169001</v>
      </c>
      <c r="AK602" s="24">
        <f>$AB$7*SIN(AL602)</f>
        <v>0.28642704682813397</v>
      </c>
      <c r="AL602" s="24">
        <f>2*ATAN(AM602)</f>
        <v>1.8727516599285199</v>
      </c>
      <c r="AM602" s="24">
        <f>SQRT((1+$AB$7)/(1-$AB$7))*TAN(AN602/2)</f>
        <v>1.3588671069935545</v>
      </c>
      <c r="AN602" s="136">
        <f>$AU602+$AB$7*SIN(AO602)</f>
        <v>7.8511133767433243</v>
      </c>
      <c r="AO602" s="136">
        <f>$AU602+$AB$7*SIN(AP602)</f>
        <v>7.8511133767433243</v>
      </c>
      <c r="AP602" s="136">
        <f>$AU602+$AB$7*SIN(AQ602)</f>
        <v>7.8511133767432995</v>
      </c>
      <c r="AQ602" s="136">
        <f>$AU602+$AB$7*SIN(AR602)</f>
        <v>7.8511133767137196</v>
      </c>
      <c r="AR602" s="136">
        <f>$AU602+$AB$7*SIN(AS602)</f>
        <v>7.8511133423384285</v>
      </c>
      <c r="AS602" s="136">
        <f>$AU602+$AB$7*SIN(AT602)</f>
        <v>7.8510736680464648</v>
      </c>
      <c r="AT602" s="136">
        <f>$AU602+$AB$7*SIN(AU602)</f>
        <v>7.8374602009734202</v>
      </c>
      <c r="AU602" s="136">
        <f>RADIANS($AB$9)+$AB$18*(F602-AB$15)</f>
        <v>7.5511146107774101</v>
      </c>
      <c r="AV602" s="136"/>
      <c r="AW602" s="24">
        <f t="shared" si="299"/>
        <v>65950</v>
      </c>
      <c r="AX602" s="136">
        <f t="shared" si="300"/>
        <v>-6.5309246793716219E-3</v>
      </c>
      <c r="AY602" s="136">
        <f t="shared" si="301"/>
        <v>-1.4740753166749138E-3</v>
      </c>
      <c r="AZ602" s="136">
        <f t="shared" ref="AZ602:AZ665" si="311">+$G602-AX602</f>
        <v>-1.4740753166749138E-3</v>
      </c>
      <c r="BA602" s="136"/>
      <c r="BB602" s="136">
        <f t="shared" si="302"/>
        <v>3.4122381734100259E-5</v>
      </c>
      <c r="BC602" s="24"/>
      <c r="BD602" s="203"/>
      <c r="BE602" s="24">
        <f t="shared" si="303"/>
        <v>7.9123465127213938E-3</v>
      </c>
      <c r="BF602" s="24">
        <f t="shared" si="304"/>
        <v>0.91078370751194626</v>
      </c>
      <c r="BG602" s="24">
        <f t="shared" si="305"/>
        <v>0.95889003497169001</v>
      </c>
      <c r="BH602" s="24">
        <f t="shared" si="306"/>
        <v>0.28642704682813397</v>
      </c>
      <c r="BI602" s="24">
        <f t="shared" si="307"/>
        <v>1.8727516599285199</v>
      </c>
      <c r="BJ602" s="24">
        <f t="shared" si="308"/>
        <v>1.3588671069935545</v>
      </c>
      <c r="BK602" s="136">
        <f t="shared" si="310"/>
        <v>7.8511133767433243</v>
      </c>
      <c r="BL602" s="136">
        <f t="shared" si="310"/>
        <v>7.8511133767430508</v>
      </c>
      <c r="BM602" s="136">
        <f t="shared" si="310"/>
        <v>7.8511133764249799</v>
      </c>
      <c r="BN602" s="136">
        <f t="shared" si="310"/>
        <v>7.8511130068040531</v>
      </c>
      <c r="BO602" s="136">
        <f t="shared" si="310"/>
        <v>7.8507115934174845</v>
      </c>
      <c r="BP602" s="136">
        <f t="shared" si="310"/>
        <v>7.8021416476537189</v>
      </c>
      <c r="BQ602" s="136">
        <f t="shared" si="310"/>
        <v>7.2745185818127265</v>
      </c>
      <c r="BR602" s="136">
        <f t="shared" si="309"/>
        <v>10.597958324152222</v>
      </c>
      <c r="BS602" s="136"/>
      <c r="BT602" s="24"/>
      <c r="BU602" s="24"/>
      <c r="BV602" s="24"/>
      <c r="BW602" s="24"/>
      <c r="BX602" s="24"/>
      <c r="BY602" s="24"/>
      <c r="BZ602" s="24"/>
      <c r="CA602" s="24"/>
      <c r="CB602" s="24"/>
      <c r="CC602" s="24"/>
      <c r="CD602" s="24"/>
      <c r="CE602" s="24"/>
      <c r="CF602" s="24"/>
      <c r="CG602" s="24"/>
      <c r="CH602" s="24"/>
      <c r="CI602" s="24"/>
      <c r="CK602" s="24"/>
      <c r="CL602" s="24"/>
      <c r="CM602" s="24"/>
      <c r="CN602" s="24"/>
      <c r="CO602" s="24"/>
      <c r="CP602" s="24"/>
      <c r="CQ602" s="24"/>
      <c r="CR602" s="24"/>
      <c r="CS602" s="24"/>
      <c r="CT602" s="24"/>
      <c r="CU602" s="24"/>
      <c r="CV602" s="24"/>
      <c r="CW602" s="24"/>
      <c r="CX602" s="24"/>
      <c r="CY602" s="24"/>
      <c r="CZ602" s="24"/>
    </row>
    <row r="603" spans="1:104" s="129" customFormat="1" ht="12.95" customHeight="1" x14ac:dyDescent="0.2">
      <c r="A603" s="63" t="s">
        <v>688</v>
      </c>
      <c r="B603" s="64" t="s">
        <v>646</v>
      </c>
      <c r="C603" s="63">
        <v>55675.487000000001</v>
      </c>
      <c r="D603" s="63">
        <v>5.9999999999999995E-4</v>
      </c>
      <c r="E603" s="129">
        <f>(C603-C$7)/C$8</f>
        <v>65950.457538975839</v>
      </c>
      <c r="F603" s="129">
        <f>ROUND(2*E603,0)/2</f>
        <v>65950.5</v>
      </c>
      <c r="G603" s="130">
        <f>C603-(C$7+F603*C$8)</f>
        <v>-1.0077949998958502E-2</v>
      </c>
      <c r="K603" s="129">
        <f>G603</f>
        <v>-1.0077949998958502E-2</v>
      </c>
      <c r="O603" s="129">
        <f ca="1">+C$11+C$12*F603</f>
        <v>-9.4140347095677535E-3</v>
      </c>
      <c r="P603" s="199">
        <f>+D$11+D$12*F603+D$13*F603^2</f>
        <v>-1.4443054789093017E-2</v>
      </c>
      <c r="Q603" s="201">
        <f>+C603-15018.5</f>
        <v>40656.987000000001</v>
      </c>
      <c r="S603" s="131">
        <v>1</v>
      </c>
      <c r="T603" s="129" t="s">
        <v>567</v>
      </c>
      <c r="U603" s="202">
        <f>+$C603-15018.5</f>
        <v>40656.987000000001</v>
      </c>
      <c r="Z603" s="24">
        <f>$F603</f>
        <v>65950.5</v>
      </c>
      <c r="AA603" s="136">
        <f>AB$3+AB$4*Z603+AB$5*Z603^2+AH603</f>
        <v>-6.5303528830028528E-3</v>
      </c>
      <c r="AB603" s="136">
        <f>+$G603-AH603</f>
        <v>-1.7990651905048664E-2</v>
      </c>
      <c r="AC603" s="136">
        <f>IF(S603&gt;0,G603-AA603,-9999)</f>
        <v>-3.5475971159556492E-3</v>
      </c>
      <c r="AD603" s="136"/>
      <c r="AE603" s="136">
        <f>+(G603-AA603)^2*$S603</f>
        <v>1.258544529713684E-5</v>
      </c>
      <c r="AF603" s="24"/>
      <c r="AG603" s="203"/>
      <c r="AH603" s="24">
        <f>$AB$6*($AB$11/AI603*AJ603+$AB$12)</f>
        <v>7.9127019060901641E-3</v>
      </c>
      <c r="AI603" s="24">
        <f>1+$AB$7*COS(AL603)</f>
        <v>0.91076630126849689</v>
      </c>
      <c r="AJ603" s="24">
        <f>SIN(AL603+RADIANS($AB$9))</f>
        <v>0.9589072786188666</v>
      </c>
      <c r="AK603" s="24">
        <f>$AB$7*SIN(AL603)</f>
        <v>0.2864216245514562</v>
      </c>
      <c r="AL603" s="24">
        <f>2*ATAN(AM603)</f>
        <v>1.872812430754442</v>
      </c>
      <c r="AM603" s="24">
        <f>SQRT((1+$AB$7)/(1-$AB$7))*TAN(AN603/2)</f>
        <v>1.3589536032450531</v>
      </c>
      <c r="AN603" s="136">
        <f>$AU603+$AB$7*SIN(AO603)</f>
        <v>7.8511770276701434</v>
      </c>
      <c r="AO603" s="136">
        <f>$AU603+$AB$7*SIN(AP603)</f>
        <v>7.8511770276701434</v>
      </c>
      <c r="AP603" s="136">
        <f>$AU603+$AB$7*SIN(AQ603)</f>
        <v>7.8511770276701203</v>
      </c>
      <c r="AQ603" s="136">
        <f>$AU603+$AB$7*SIN(AR603)</f>
        <v>7.8511770276420414</v>
      </c>
      <c r="AR603" s="136">
        <f>$AU603+$AB$7*SIN(AS603)</f>
        <v>7.8511769942696699</v>
      </c>
      <c r="AS603" s="136">
        <f>$AU603+$AB$7*SIN(AT603)</f>
        <v>7.8511376074897443</v>
      </c>
      <c r="AT603" s="136">
        <f>$AU603+$AB$7*SIN(AU603)</f>
        <v>7.8375294876311576</v>
      </c>
      <c r="AU603" s="136">
        <f>RADIANS($AB$9)+$AB$18*(F603-AB$15)</f>
        <v>7.5511782075418488</v>
      </c>
      <c r="AV603" s="136"/>
      <c r="AW603" s="24">
        <f t="shared" si="299"/>
        <v>65950.5</v>
      </c>
      <c r="AX603" s="136">
        <f t="shared" si="300"/>
        <v>-6.5303528830028528E-3</v>
      </c>
      <c r="AY603" s="136">
        <f t="shared" si="301"/>
        <v>-3.5475971159556492E-3</v>
      </c>
      <c r="AZ603" s="136">
        <f t="shared" si="311"/>
        <v>-3.5475971159556492E-3</v>
      </c>
      <c r="BA603" s="136"/>
      <c r="BB603" s="136">
        <f t="shared" si="302"/>
        <v>4.2645508776543671E-5</v>
      </c>
      <c r="BC603" s="24"/>
      <c r="BD603" s="203"/>
      <c r="BE603" s="24">
        <f t="shared" si="303"/>
        <v>7.9127019060901641E-3</v>
      </c>
      <c r="BF603" s="24">
        <f t="shared" si="304"/>
        <v>0.91076630126849689</v>
      </c>
      <c r="BG603" s="24">
        <f t="shared" si="305"/>
        <v>0.9589072786188666</v>
      </c>
      <c r="BH603" s="24">
        <f t="shared" si="306"/>
        <v>0.2864216245514562</v>
      </c>
      <c r="BI603" s="24">
        <f t="shared" si="307"/>
        <v>1.872812430754442</v>
      </c>
      <c r="BJ603" s="24">
        <f t="shared" si="308"/>
        <v>1.3589536032450531</v>
      </c>
      <c r="BK603" s="136">
        <f t="shared" si="310"/>
        <v>7.8511770276701434</v>
      </c>
      <c r="BL603" s="136">
        <f t="shared" si="310"/>
        <v>7.8511770276698876</v>
      </c>
      <c r="BM603" s="136">
        <f t="shared" si="310"/>
        <v>7.8511770273661741</v>
      </c>
      <c r="BN603" s="136">
        <f t="shared" si="310"/>
        <v>7.8511766664183442</v>
      </c>
      <c r="BO603" s="136">
        <f t="shared" si="310"/>
        <v>7.8507763000614954</v>
      </c>
      <c r="BP603" s="136">
        <f t="shared" si="310"/>
        <v>7.8022130945509982</v>
      </c>
      <c r="BQ603" s="136">
        <f t="shared" si="310"/>
        <v>7.2745663708430897</v>
      </c>
      <c r="BR603" s="136">
        <f t="shared" si="309"/>
        <v>10.598094424550954</v>
      </c>
      <c r="BS603" s="136"/>
      <c r="BT603" s="24"/>
      <c r="BU603" s="24"/>
      <c r="BV603" s="24"/>
      <c r="BW603" s="24"/>
      <c r="BX603" s="24"/>
      <c r="BY603" s="24"/>
      <c r="BZ603" s="24"/>
      <c r="CA603" s="24"/>
      <c r="CB603" s="24"/>
      <c r="CC603" s="24"/>
      <c r="CD603" s="24"/>
      <c r="CE603" s="24"/>
      <c r="CF603" s="24"/>
      <c r="CG603" s="24"/>
      <c r="CH603" s="24"/>
      <c r="CI603" s="24"/>
      <c r="CK603" s="24"/>
      <c r="CL603" s="24"/>
      <c r="CM603" s="24"/>
      <c r="CN603" s="24"/>
      <c r="CO603" s="24"/>
      <c r="CP603" s="24"/>
      <c r="CQ603" s="24"/>
      <c r="CR603" s="24"/>
      <c r="CS603" s="24"/>
      <c r="CT603" s="24"/>
      <c r="CU603" s="24"/>
      <c r="CV603" s="24"/>
      <c r="CW603" s="24"/>
      <c r="CX603" s="24"/>
      <c r="CY603" s="24"/>
      <c r="CZ603" s="24"/>
    </row>
    <row r="604" spans="1:104" s="129" customFormat="1" ht="12.95" customHeight="1" x14ac:dyDescent="0.2">
      <c r="A604" s="63" t="s">
        <v>688</v>
      </c>
      <c r="B604" s="64" t="s">
        <v>644</v>
      </c>
      <c r="C604" s="63">
        <v>55675.606699999997</v>
      </c>
      <c r="D604" s="63">
        <v>4.0000000000000002E-4</v>
      </c>
      <c r="E604" s="129">
        <f>(C604-C$7)/C$8</f>
        <v>65950.961866204554</v>
      </c>
      <c r="F604" s="129">
        <f>ROUND(2*E604,0)/2</f>
        <v>65951</v>
      </c>
      <c r="G604" s="130">
        <f>C604-(C$7+F604*C$8)</f>
        <v>-9.0509000001475215E-3</v>
      </c>
      <c r="K604" s="129">
        <f>G604</f>
        <v>-9.0509000001475215E-3</v>
      </c>
      <c r="O604" s="199">
        <f ca="1">+C$11+C$12*F604</f>
        <v>-9.4130740488213016E-3</v>
      </c>
      <c r="P604" s="199">
        <f>+D$11+D$12*F604+D$13*F604^2</f>
        <v>-1.4442838380093019E-2</v>
      </c>
      <c r="Q604" s="201">
        <f>+C604-15018.5</f>
        <v>40657.106699999997</v>
      </c>
      <c r="S604" s="131">
        <v>1</v>
      </c>
      <c r="T604" s="129" t="s">
        <v>567</v>
      </c>
      <c r="U604" s="202">
        <f>+$C604-15018.5</f>
        <v>40657.106699999997</v>
      </c>
      <c r="Z604" s="24">
        <f>$F604</f>
        <v>65951</v>
      </c>
      <c r="AA604" s="136">
        <f>AB$3+AB$4*Z604+AB$5*Z604^2+AH604</f>
        <v>-6.5297811194828942E-3</v>
      </c>
      <c r="AB604" s="136">
        <f>+$G604-AH604</f>
        <v>-1.6963957260757646E-2</v>
      </c>
      <c r="AC604" s="136">
        <f>IF(S604&gt;0,G604-AA604,-9999)</f>
        <v>-2.5211188806646273E-3</v>
      </c>
      <c r="AD604" s="136"/>
      <c r="AE604" s="136">
        <f>+(G604-AA604)^2*$S604</f>
        <v>6.3560404104436636E-6</v>
      </c>
      <c r="AF604" s="24"/>
      <c r="AG604" s="203"/>
      <c r="AH604" s="24">
        <f>$AB$6*($AB$11/AI604*AJ604+$AB$12)</f>
        <v>7.9130572606101249E-3</v>
      </c>
      <c r="AI604" s="24">
        <f>1+$AB$7*COS(AL604)</f>
        <v>0.91074889601986864</v>
      </c>
      <c r="AJ604" s="24">
        <f>SIN(AL604+RADIANS($AB$9))</f>
        <v>0.95892451806583479</v>
      </c>
      <c r="AK604" s="24">
        <f>$AB$7*SIN(AL604)</f>
        <v>0.28641620142430452</v>
      </c>
      <c r="AL604" s="24">
        <f>2*ATAN(AM604)</f>
        <v>1.8728731992576153</v>
      </c>
      <c r="AM604" s="24">
        <f>SQRT((1+$AB$7)/(1-$AB$7))*TAN(AN604/2)</f>
        <v>1.3590401033336952</v>
      </c>
      <c r="AN604" s="136">
        <f>$AU604+$AB$7*SIN(AO604)</f>
        <v>7.8512406773805363</v>
      </c>
      <c r="AO604" s="136">
        <f>$AU604+$AB$7*SIN(AP604)</f>
        <v>7.8512406773805363</v>
      </c>
      <c r="AP604" s="136">
        <f>$AU604+$AB$7*SIN(AQ604)</f>
        <v>7.8512406773805141</v>
      </c>
      <c r="AQ604" s="136">
        <f>$AU604+$AB$7*SIN(AR604)</f>
        <v>7.8512406773538883</v>
      </c>
      <c r="AR604" s="136">
        <f>$AU604+$AB$7*SIN(AS604)</f>
        <v>7.8512406449732355</v>
      </c>
      <c r="AS604" s="136">
        <f>$AU604+$AB$7*SIN(AT604)</f>
        <v>7.8512015454873358</v>
      </c>
      <c r="AT604" s="136">
        <f>$AU604+$AB$7*SIN(AU604)</f>
        <v>7.8375987731307335</v>
      </c>
      <c r="AU604" s="136">
        <f>RADIANS($AB$9)+$AB$18*(F604-AB$15)</f>
        <v>7.5512418043062883</v>
      </c>
      <c r="AV604" s="136"/>
      <c r="AW604" s="24">
        <f t="shared" si="299"/>
        <v>65951</v>
      </c>
      <c r="AX604" s="136">
        <f t="shared" si="300"/>
        <v>-6.5297811194828942E-3</v>
      </c>
      <c r="AY604" s="136">
        <f t="shared" si="301"/>
        <v>-2.5211188806646273E-3</v>
      </c>
      <c r="AZ604" s="136">
        <f t="shared" si="311"/>
        <v>-2.5211188806646273E-3</v>
      </c>
      <c r="BA604" s="136"/>
      <c r="BB604" s="136">
        <f t="shared" si="302"/>
        <v>4.263804146835528E-5</v>
      </c>
      <c r="BC604" s="24"/>
      <c r="BD604" s="203"/>
      <c r="BE604" s="24">
        <f t="shared" si="303"/>
        <v>7.9130572606101249E-3</v>
      </c>
      <c r="BF604" s="24">
        <f t="shared" si="304"/>
        <v>0.91074889601986864</v>
      </c>
      <c r="BG604" s="24">
        <f t="shared" si="305"/>
        <v>0.95892451806583479</v>
      </c>
      <c r="BH604" s="24">
        <f t="shared" si="306"/>
        <v>0.28641620142430452</v>
      </c>
      <c r="BI604" s="24">
        <f t="shared" si="307"/>
        <v>1.8728731992576153</v>
      </c>
      <c r="BJ604" s="24">
        <f t="shared" si="308"/>
        <v>1.3590401033336952</v>
      </c>
      <c r="BK604" s="136">
        <f t="shared" si="310"/>
        <v>7.8512406773805363</v>
      </c>
      <c r="BL604" s="136">
        <f t="shared" si="310"/>
        <v>7.8512406773802983</v>
      </c>
      <c r="BM604" s="136">
        <f t="shared" si="310"/>
        <v>7.8512406770905754</v>
      </c>
      <c r="BN604" s="136">
        <f t="shared" si="310"/>
        <v>7.8512403247751212</v>
      </c>
      <c r="BO604" s="136">
        <f t="shared" si="310"/>
        <v>7.8508410051803184</v>
      </c>
      <c r="BP604" s="136">
        <f t="shared" si="310"/>
        <v>7.8022845417165385</v>
      </c>
      <c r="BQ604" s="136">
        <f t="shared" si="310"/>
        <v>7.2746141649972236</v>
      </c>
      <c r="BR604" s="136">
        <f t="shared" si="309"/>
        <v>10.598230524949685</v>
      </c>
      <c r="BS604" s="136"/>
      <c r="BT604" s="24"/>
      <c r="BU604" s="24"/>
      <c r="BV604" s="24"/>
      <c r="BW604" s="24"/>
      <c r="BX604" s="24"/>
      <c r="BY604" s="24"/>
      <c r="BZ604" s="24"/>
      <c r="CA604" s="24"/>
      <c r="CB604" s="24"/>
      <c r="CC604" s="24"/>
      <c r="CD604" s="24"/>
      <c r="CE604" s="24"/>
      <c r="CF604" s="24"/>
      <c r="CG604" s="24"/>
      <c r="CH604" s="24"/>
      <c r="CI604" s="24"/>
      <c r="CK604" s="24"/>
      <c r="CL604" s="24"/>
      <c r="CM604" s="24"/>
      <c r="CN604" s="24"/>
      <c r="CO604" s="24"/>
      <c r="CP604" s="24"/>
      <c r="CQ604" s="24"/>
      <c r="CR604" s="24"/>
      <c r="CS604" s="24"/>
      <c r="CT604" s="24"/>
      <c r="CU604" s="24"/>
      <c r="CV604" s="24"/>
      <c r="CW604" s="24"/>
      <c r="CX604" s="24"/>
      <c r="CY604" s="24"/>
      <c r="CZ604" s="24"/>
    </row>
    <row r="605" spans="1:104" s="129" customFormat="1" ht="12.95" customHeight="1" x14ac:dyDescent="0.2">
      <c r="A605" s="63" t="s">
        <v>687</v>
      </c>
      <c r="B605" s="64" t="s">
        <v>646</v>
      </c>
      <c r="C605" s="63">
        <v>55679.756500000003</v>
      </c>
      <c r="D605" s="63">
        <v>5.9999999999999995E-4</v>
      </c>
      <c r="E605" s="129">
        <f>(C605-C$7)/C$8</f>
        <v>65968.446052786268</v>
      </c>
      <c r="F605" s="129">
        <f>ROUND(2*E605,0)/2</f>
        <v>65968.5</v>
      </c>
      <c r="G605" s="130">
        <f>C605-(C$7+F605*C$8)</f>
        <v>-1.2804149992007297E-2</v>
      </c>
      <c r="K605" s="129">
        <f>G605</f>
        <v>-1.2804149992007297E-2</v>
      </c>
      <c r="O605" s="129">
        <f ca="1">+C$11+C$12*F605</f>
        <v>-9.3794509226953759E-3</v>
      </c>
      <c r="P605" s="199">
        <f>+D$11+D$12*F605+D$13*F605^2</f>
        <v>-1.4435260285093031E-2</v>
      </c>
      <c r="Q605" s="201">
        <f>+C605-15018.5</f>
        <v>40661.256500000003</v>
      </c>
      <c r="S605" s="131">
        <v>1</v>
      </c>
      <c r="T605" s="129" t="s">
        <v>567</v>
      </c>
      <c r="U605" s="202">
        <f>+$C605-15018.5</f>
        <v>40661.256500000003</v>
      </c>
      <c r="Z605" s="24">
        <f>$F605</f>
        <v>65968.5</v>
      </c>
      <c r="AA605" s="136">
        <f>AB$3+AB$4*Z605+AB$5*Z605^2+AH605</f>
        <v>-6.5097900849202198E-3</v>
      </c>
      <c r="AB605" s="136">
        <f>+$G605-AH605</f>
        <v>-2.0729620192180109E-2</v>
      </c>
      <c r="AC605" s="136">
        <f>IF(S605&gt;0,G605-AA605,-9999)</f>
        <v>-6.2943599070870767E-3</v>
      </c>
      <c r="AD605" s="136"/>
      <c r="AE605" s="136">
        <f>+(G605-AA605)^2*$S605</f>
        <v>3.9618966639945231E-5</v>
      </c>
      <c r="AF605" s="24"/>
      <c r="AG605" s="203"/>
      <c r="AH605" s="24">
        <f>$AB$6*($AB$11/AI605*AJ605+$AB$12)</f>
        <v>7.925470200172811E-3</v>
      </c>
      <c r="AI605" s="24">
        <f>1+$AB$7*COS(AL605)</f>
        <v>0.91014033886663048</v>
      </c>
      <c r="AJ605" s="24">
        <f>SIN(AL605+RADIANS($AB$9))</f>
        <v>0.95952525562693747</v>
      </c>
      <c r="AK605" s="24">
        <f>$AB$7*SIN(AL605)</f>
        <v>0.2862258571495524</v>
      </c>
      <c r="AL605" s="24">
        <f>2*ATAN(AM605)</f>
        <v>1.8749986349116383</v>
      </c>
      <c r="AM605" s="24">
        <f>SQRT((1+$AB$7)/(1-$AB$7))*TAN(AN605/2)</f>
        <v>1.3620700275505462</v>
      </c>
      <c r="AN605" s="136">
        <f>$AU605+$AB$7*SIN(AO605)</f>
        <v>7.8534676514349542</v>
      </c>
      <c r="AO605" s="136">
        <f>$AU605+$AB$7*SIN(AP605)</f>
        <v>7.8534676514349542</v>
      </c>
      <c r="AP605" s="136">
        <f>$AU605+$AB$7*SIN(AQ605)</f>
        <v>7.8534676514349542</v>
      </c>
      <c r="AQ605" s="136">
        <f>$AU605+$AB$7*SIN(AR605)</f>
        <v>7.8534676514342401</v>
      </c>
      <c r="AR605" s="136">
        <f>$AU605+$AB$7*SIN(AS605)</f>
        <v>7.8534676468068083</v>
      </c>
      <c r="AS605" s="136">
        <f>$AU605+$AB$7*SIN(AT605)</f>
        <v>7.8534384651667342</v>
      </c>
      <c r="AT605" s="136">
        <f>$AU605+$AB$7*SIN(AU605)</f>
        <v>7.8400230357956033</v>
      </c>
      <c r="AU605" s="136">
        <f>RADIANS($AB$9)+$AB$18*(F605-AB$15)</f>
        <v>7.5534676910616607</v>
      </c>
      <c r="AV605" s="136"/>
      <c r="AW605" s="24">
        <f t="shared" si="299"/>
        <v>65968.5</v>
      </c>
      <c r="AX605" s="136">
        <f t="shared" si="300"/>
        <v>-6.5097900849202198E-3</v>
      </c>
      <c r="AY605" s="136">
        <f t="shared" si="301"/>
        <v>-6.2943599070870767E-3</v>
      </c>
      <c r="AZ605" s="136">
        <f t="shared" si="311"/>
        <v>-6.2943599070870767E-3</v>
      </c>
      <c r="BA605" s="136"/>
      <c r="BB605" s="136">
        <f t="shared" si="302"/>
        <v>4.2377366949725601E-5</v>
      </c>
      <c r="BC605" s="24"/>
      <c r="BD605" s="203"/>
      <c r="BE605" s="24">
        <f t="shared" si="303"/>
        <v>7.925470200172811E-3</v>
      </c>
      <c r="BF605" s="24">
        <f t="shared" si="304"/>
        <v>0.91014033886663048</v>
      </c>
      <c r="BG605" s="24">
        <f t="shared" si="305"/>
        <v>0.95952525562693747</v>
      </c>
      <c r="BH605" s="24">
        <f t="shared" si="306"/>
        <v>0.2862258571495524</v>
      </c>
      <c r="BI605" s="24">
        <f t="shared" si="307"/>
        <v>1.8749986349116383</v>
      </c>
      <c r="BJ605" s="24">
        <f t="shared" si="308"/>
        <v>1.3620700275505462</v>
      </c>
      <c r="BK605" s="136">
        <f t="shared" si="310"/>
        <v>7.8534676514349542</v>
      </c>
      <c r="BL605" s="136">
        <f t="shared" si="310"/>
        <v>7.8534676514349524</v>
      </c>
      <c r="BM605" s="136">
        <f t="shared" si="310"/>
        <v>7.8534676514232773</v>
      </c>
      <c r="BN605" s="136">
        <f t="shared" si="310"/>
        <v>7.8534675757158121</v>
      </c>
      <c r="BO605" s="136">
        <f t="shared" si="310"/>
        <v>7.8531047232759406</v>
      </c>
      <c r="BP605" s="136">
        <f t="shared" si="310"/>
        <v>7.8047853603112909</v>
      </c>
      <c r="BQ605" s="136">
        <f t="shared" si="310"/>
        <v>7.276290190634608</v>
      </c>
      <c r="BR605" s="136">
        <f t="shared" si="309"/>
        <v>10.602994038905262</v>
      </c>
      <c r="BS605" s="136"/>
      <c r="BT605" s="24"/>
      <c r="BU605" s="24"/>
      <c r="BV605" s="24"/>
      <c r="BW605" s="24"/>
      <c r="BX605" s="24"/>
      <c r="BY605" s="24"/>
      <c r="BZ605" s="24"/>
      <c r="CA605" s="24"/>
      <c r="CB605" s="24"/>
      <c r="CC605" s="24"/>
      <c r="CD605" s="24"/>
      <c r="CE605" s="24"/>
      <c r="CF605" s="24"/>
      <c r="CG605" s="24"/>
      <c r="CH605" s="24"/>
      <c r="CI605" s="24"/>
      <c r="CK605" s="24"/>
      <c r="CL605" s="24"/>
      <c r="CM605" s="24"/>
      <c r="CN605" s="24"/>
      <c r="CO605" s="24"/>
      <c r="CP605" s="24"/>
      <c r="CQ605" s="24"/>
      <c r="CR605" s="24"/>
      <c r="CS605" s="24"/>
      <c r="CT605" s="24"/>
      <c r="CU605" s="24"/>
      <c r="CV605" s="24"/>
      <c r="CW605" s="24"/>
      <c r="CX605" s="24"/>
      <c r="CY605" s="24"/>
      <c r="CZ605" s="24"/>
    </row>
    <row r="606" spans="1:104" s="129" customFormat="1" ht="12.95" customHeight="1" x14ac:dyDescent="0.2">
      <c r="A606" s="63" t="s">
        <v>687</v>
      </c>
      <c r="B606" s="64" t="s">
        <v>644</v>
      </c>
      <c r="C606" s="63">
        <v>55679.8802</v>
      </c>
      <c r="D606" s="63">
        <v>5.9999999999999995E-4</v>
      </c>
      <c r="E606" s="129">
        <f>(C606-C$7)/C$8</f>
        <v>65968.967233055228</v>
      </c>
      <c r="F606" s="129">
        <f>ROUND(2*E606,0)/2</f>
        <v>65969</v>
      </c>
      <c r="G606" s="130">
        <f>C606-(C$7+F606*C$8)</f>
        <v>-7.7770999996573664E-3</v>
      </c>
      <c r="K606" s="129">
        <f>G606</f>
        <v>-7.7770999996573664E-3</v>
      </c>
      <c r="O606" s="199">
        <f ca="1">+C$11+C$12*F606</f>
        <v>-9.3784902619489241E-3</v>
      </c>
      <c r="P606" s="199">
        <f>+D$11+D$12*F606+D$13*F606^2</f>
        <v>-1.443504366009303E-2</v>
      </c>
      <c r="Q606" s="201">
        <f>+C606-15018.5</f>
        <v>40661.3802</v>
      </c>
      <c r="S606" s="131">
        <v>1</v>
      </c>
      <c r="T606" s="129" t="s">
        <v>567</v>
      </c>
      <c r="U606" s="202">
        <f>+$C606-15018.5</f>
        <v>40661.3802</v>
      </c>
      <c r="Z606" s="24">
        <f>$F606</f>
        <v>65969</v>
      </c>
      <c r="AA606" s="136">
        <f>AB$3+AB$4*Z606+AB$5*Z606^2+AH606</f>
        <v>-6.5092195034329968E-3</v>
      </c>
      <c r="AB606" s="136">
        <f>+$G606-AH606</f>
        <v>-1.57029241563174E-2</v>
      </c>
      <c r="AC606" s="136">
        <f>IF(S606&gt;0,G606-AA606,-9999)</f>
        <v>-1.2678804962243696E-3</v>
      </c>
      <c r="AD606" s="136"/>
      <c r="AE606" s="136">
        <f>+(G606-AA606)^2*$S606</f>
        <v>1.6075209527061538E-6</v>
      </c>
      <c r="AF606" s="24"/>
      <c r="AG606" s="203"/>
      <c r="AH606" s="24">
        <f>$AB$6*($AB$11/AI606*AJ606+$AB$12)</f>
        <v>7.9258241566600336E-3</v>
      </c>
      <c r="AI606" s="24">
        <f>1+$AB$7*COS(AL606)</f>
        <v>0.91012296941537385</v>
      </c>
      <c r="AJ606" s="24">
        <f>SIN(AL606+RADIANS($AB$9))</f>
        <v>0.95954234412763861</v>
      </c>
      <c r="AK606" s="24">
        <f>$AB$7*SIN(AL606)</f>
        <v>0.28622040348879774</v>
      </c>
      <c r="AL606" s="24">
        <f>2*ATAN(AM606)</f>
        <v>1.875059319913692</v>
      </c>
      <c r="AM606" s="24">
        <f>SQRT((1+$AB$7)/(1-$AB$7))*TAN(AN606/2)</f>
        <v>1.3621566660948592</v>
      </c>
      <c r="AN606" s="136">
        <f>$AU606+$AB$7*SIN(AO606)</f>
        <v>7.8535312574002418</v>
      </c>
      <c r="AO606" s="136">
        <f>$AU606+$AB$7*SIN(AP606)</f>
        <v>7.8535312574002418</v>
      </c>
      <c r="AP606" s="136">
        <f>$AU606+$AB$7*SIN(AQ606)</f>
        <v>7.8535312574002418</v>
      </c>
      <c r="AQ606" s="136">
        <f>$AU606+$AB$7*SIN(AR606)</f>
        <v>7.8535312573996974</v>
      </c>
      <c r="AR606" s="136">
        <f>$AU606+$AB$7*SIN(AS606)</f>
        <v>7.8535312533692991</v>
      </c>
      <c r="AS606" s="136">
        <f>$AU606+$AB$7*SIN(AT606)</f>
        <v>7.8535023511664965</v>
      </c>
      <c r="AT606" s="136">
        <f>$AU606+$AB$7*SIN(AU606)</f>
        <v>7.8400922795860746</v>
      </c>
      <c r="AU606" s="136">
        <f>RADIANS($AB$9)+$AB$18*(F606-AB$15)</f>
        <v>7.5535312878261003</v>
      </c>
      <c r="AV606" s="136"/>
      <c r="AW606" s="24">
        <f t="shared" si="299"/>
        <v>65969</v>
      </c>
      <c r="AX606" s="136">
        <f t="shared" si="300"/>
        <v>-6.5092195034329968E-3</v>
      </c>
      <c r="AY606" s="136">
        <f t="shared" si="301"/>
        <v>-1.2678804962243696E-3</v>
      </c>
      <c r="AZ606" s="136">
        <f t="shared" si="311"/>
        <v>-1.2678804962243696E-3</v>
      </c>
      <c r="BA606" s="136"/>
      <c r="BB606" s="136">
        <f t="shared" si="302"/>
        <v>4.236993854387251E-5</v>
      </c>
      <c r="BC606" s="24"/>
      <c r="BD606" s="203"/>
      <c r="BE606" s="24">
        <f t="shared" si="303"/>
        <v>7.9258241566600336E-3</v>
      </c>
      <c r="BF606" s="24">
        <f t="shared" si="304"/>
        <v>0.91012296941537385</v>
      </c>
      <c r="BG606" s="24">
        <f t="shared" si="305"/>
        <v>0.95954234412763861</v>
      </c>
      <c r="BH606" s="24">
        <f t="shared" si="306"/>
        <v>0.28622040348879774</v>
      </c>
      <c r="BI606" s="24">
        <f t="shared" si="307"/>
        <v>1.875059319913692</v>
      </c>
      <c r="BJ606" s="24">
        <f t="shared" si="308"/>
        <v>1.3621566660948592</v>
      </c>
      <c r="BK606" s="136">
        <f t="shared" si="310"/>
        <v>7.8535312574002418</v>
      </c>
      <c r="BL606" s="136">
        <f t="shared" si="310"/>
        <v>7.8535312574002409</v>
      </c>
      <c r="BM606" s="136">
        <f t="shared" si="310"/>
        <v>7.8535312573909808</v>
      </c>
      <c r="BN606" s="136">
        <f t="shared" si="310"/>
        <v>7.8535311888610373</v>
      </c>
      <c r="BO606" s="136">
        <f t="shared" si="310"/>
        <v>7.8531693734713368</v>
      </c>
      <c r="BP606" s="136">
        <f t="shared" si="310"/>
        <v>7.804856817030962</v>
      </c>
      <c r="BQ606" s="136">
        <f t="shared" si="310"/>
        <v>7.2763381694386435</v>
      </c>
      <c r="BR606" s="136">
        <f t="shared" si="309"/>
        <v>10.603130139303993</v>
      </c>
      <c r="BS606" s="136"/>
      <c r="BT606" s="24"/>
      <c r="BU606" s="24"/>
      <c r="BV606" s="24"/>
      <c r="BW606" s="24"/>
      <c r="BX606" s="24"/>
      <c r="BY606" s="24"/>
      <c r="BZ606" s="24"/>
      <c r="CA606" s="24"/>
      <c r="CB606" s="24"/>
      <c r="CC606" s="24"/>
      <c r="CD606" s="24"/>
      <c r="CE606" s="24"/>
      <c r="CF606" s="24"/>
      <c r="CG606" s="24"/>
      <c r="CH606" s="24"/>
      <c r="CI606" s="24"/>
      <c r="CK606" s="24"/>
      <c r="CL606" s="24"/>
      <c r="CM606" s="24"/>
      <c r="CN606" s="24"/>
      <c r="CO606" s="24"/>
      <c r="CP606" s="24"/>
      <c r="CQ606" s="24"/>
      <c r="CR606" s="24"/>
      <c r="CS606" s="24"/>
      <c r="CT606" s="24"/>
      <c r="CU606" s="24"/>
      <c r="CV606" s="24"/>
      <c r="CW606" s="24"/>
      <c r="CX606" s="24"/>
      <c r="CY606" s="24"/>
      <c r="CZ606" s="24"/>
    </row>
    <row r="607" spans="1:104" s="129" customFormat="1" ht="12.95" customHeight="1" x14ac:dyDescent="0.2">
      <c r="A607" s="216" t="s">
        <v>405</v>
      </c>
      <c r="B607" s="205" t="str">
        <f>IF(INT(F607)=F607,"I","II")</f>
        <v>I</v>
      </c>
      <c r="C607" s="204">
        <v>55690.088100000001</v>
      </c>
      <c r="D607" s="204" t="s">
        <v>466</v>
      </c>
      <c r="E607" s="129">
        <f>(C607-C$7)/C$8</f>
        <v>66011.975770384088</v>
      </c>
      <c r="F607" s="129">
        <f>ROUND(2*E607,0)/2</f>
        <v>66012</v>
      </c>
      <c r="G607" s="130">
        <f>C607-(C$7+F607*C$8)</f>
        <v>-5.7507999954395927E-3</v>
      </c>
      <c r="K607" s="129">
        <f>G607</f>
        <v>-5.7507999954395927E-3</v>
      </c>
      <c r="P607" s="199">
        <f>+D$11+D$12*F607+D$13*F607^2</f>
        <v>-1.4416391464093042E-2</v>
      </c>
      <c r="Q607" s="201">
        <f>+C607-15018.5</f>
        <v>40671.588100000001</v>
      </c>
      <c r="S607" s="131">
        <v>1</v>
      </c>
      <c r="T607" s="129" t="s">
        <v>567</v>
      </c>
      <c r="U607" s="202">
        <f>+$C607-15018.5</f>
        <v>40671.588100000001</v>
      </c>
      <c r="Z607" s="24">
        <f>$F607</f>
        <v>66012</v>
      </c>
      <c r="AA607" s="136">
        <f>AB$3+AB$4*Z607+AB$5*Z607^2+AH607</f>
        <v>-6.4602721897928407E-3</v>
      </c>
      <c r="AB607" s="136">
        <f>+$G607-AH607</f>
        <v>-1.3706919269739794E-2</v>
      </c>
      <c r="AC607" s="136">
        <f>IF(S607&gt;0,G607-AA607,-9999)</f>
        <v>7.0947219435324796E-4</v>
      </c>
      <c r="AD607" s="136"/>
      <c r="AE607" s="136">
        <f>+(G607-AA607)^2*$S607</f>
        <v>5.0335079456041281E-7</v>
      </c>
      <c r="AF607" s="24"/>
      <c r="AG607" s="203"/>
      <c r="AH607" s="24">
        <f>$AB$6*($AB$11/AI607*AJ607+$AB$12)</f>
        <v>7.9561192743002017E-3</v>
      </c>
      <c r="AI607" s="24">
        <f>1+$AB$7*COS(AL607)</f>
        <v>0.90863291224343745</v>
      </c>
      <c r="AJ607" s="24">
        <f>SIN(AL607+RADIANS($AB$9))</f>
        <v>0.96099633789251449</v>
      </c>
      <c r="AK607" s="24">
        <f>$AB$7*SIN(AL607)</f>
        <v>0.28574823757091594</v>
      </c>
      <c r="AL607" s="24">
        <f>2*ATAN(AM607)</f>
        <v>1.8802695838830974</v>
      </c>
      <c r="AM607" s="24">
        <f>SQRT((1+$AB$7)/(1-$AB$7))*TAN(AN607/2)</f>
        <v>1.3696220529074463</v>
      </c>
      <c r="AN607" s="136">
        <f>$AU607+$AB$7*SIN(AO607)</f>
        <v>7.8589968367369671</v>
      </c>
      <c r="AO607" s="136">
        <f>$AU607+$AB$7*SIN(AP607)</f>
        <v>7.8589968367369671</v>
      </c>
      <c r="AP607" s="136">
        <f>$AU607+$AB$7*SIN(AQ607)</f>
        <v>7.8589968367369867</v>
      </c>
      <c r="AQ607" s="136">
        <f>$AU607+$AB$7*SIN(AR607)</f>
        <v>7.8589968367241152</v>
      </c>
      <c r="AR607" s="136">
        <f>$AU607+$AB$7*SIN(AS607)</f>
        <v>7.8589968452789396</v>
      </c>
      <c r="AS607" s="136">
        <f>$AU607+$AB$7*SIN(AT607)</f>
        <v>7.8589911561103412</v>
      </c>
      <c r="AT607" s="136">
        <f>$AU607+$AB$7*SIN(AU607)</f>
        <v>7.846042907300852</v>
      </c>
      <c r="AU607" s="136">
        <f>RADIANS($AB$9)+$AB$18*(F607-AB$15)</f>
        <v>7.5590006095678719</v>
      </c>
      <c r="AV607" s="136"/>
      <c r="AW607" s="24">
        <f t="shared" si="299"/>
        <v>66012</v>
      </c>
      <c r="AX607" s="136">
        <f t="shared" si="300"/>
        <v>-6.4602721897928442E-3</v>
      </c>
      <c r="AY607" s="136">
        <f t="shared" si="301"/>
        <v>7.0947219435325143E-4</v>
      </c>
      <c r="AZ607" s="136">
        <f t="shared" si="311"/>
        <v>7.0947219435325143E-4</v>
      </c>
      <c r="BA607" s="136"/>
      <c r="BB607" s="136">
        <f t="shared" si="302"/>
        <v>4.1735116766210829E-5</v>
      </c>
      <c r="BC607" s="24"/>
      <c r="BD607" s="203"/>
      <c r="BE607" s="24">
        <f t="shared" si="303"/>
        <v>7.9561192743001982E-3</v>
      </c>
      <c r="BF607" s="24">
        <f t="shared" si="304"/>
        <v>0.90863291224343767</v>
      </c>
      <c r="BG607" s="24">
        <f t="shared" si="305"/>
        <v>0.96099633789251426</v>
      </c>
      <c r="BH607" s="24">
        <f t="shared" si="306"/>
        <v>0.28574823757091594</v>
      </c>
      <c r="BI607" s="24">
        <f t="shared" si="307"/>
        <v>1.8802695838830967</v>
      </c>
      <c r="BJ607" s="24">
        <f t="shared" si="308"/>
        <v>1.3696220529074452</v>
      </c>
      <c r="BK607" s="136">
        <f t="shared" si="310"/>
        <v>7.8589968367369663</v>
      </c>
      <c r="BL607" s="136">
        <f t="shared" si="310"/>
        <v>7.8589968367378731</v>
      </c>
      <c r="BM607" s="136">
        <f t="shared" si="310"/>
        <v>7.8589968361352245</v>
      </c>
      <c r="BN607" s="136">
        <f t="shared" si="310"/>
        <v>7.8589972366684453</v>
      </c>
      <c r="BO607" s="136">
        <f t="shared" si="310"/>
        <v>7.8587235785453302</v>
      </c>
      <c r="BP607" s="136">
        <f t="shared" si="310"/>
        <v>7.8110030602572529</v>
      </c>
      <c r="BQ607" s="136">
        <f t="shared" si="310"/>
        <v>7.2804835853283638</v>
      </c>
      <c r="BR607" s="136">
        <f t="shared" si="309"/>
        <v>10.61483477359484</v>
      </c>
      <c r="BS607" s="136"/>
      <c r="BT607" s="24"/>
      <c r="BU607" s="24"/>
      <c r="BV607" s="24"/>
      <c r="BW607" s="24"/>
      <c r="BX607" s="24"/>
      <c r="BY607" s="24"/>
      <c r="BZ607" s="24"/>
      <c r="CA607" s="24"/>
      <c r="CB607" s="24"/>
      <c r="CC607" s="24"/>
      <c r="CD607" s="24"/>
      <c r="CE607" s="24"/>
      <c r="CF607" s="24"/>
      <c r="CG607" s="24"/>
      <c r="CH607" s="24"/>
      <c r="CI607" s="24"/>
      <c r="CK607" s="24"/>
      <c r="CL607" s="24"/>
      <c r="CM607" s="24"/>
      <c r="CN607" s="24"/>
      <c r="CO607" s="24"/>
      <c r="CP607" s="24"/>
      <c r="CQ607" s="24"/>
      <c r="CR607" s="24"/>
      <c r="CS607" s="24"/>
      <c r="CT607" s="24"/>
      <c r="CU607" s="24"/>
      <c r="CV607" s="24"/>
      <c r="CW607" s="24"/>
      <c r="CX607" s="24"/>
      <c r="CY607" s="24"/>
      <c r="CZ607" s="24"/>
    </row>
    <row r="608" spans="1:104" s="129" customFormat="1" ht="12.95" customHeight="1" x14ac:dyDescent="0.2">
      <c r="A608" s="52" t="s">
        <v>1739</v>
      </c>
      <c r="B608" s="64" t="s">
        <v>644</v>
      </c>
      <c r="C608" s="63">
        <v>55921.972600000001</v>
      </c>
      <c r="D608" s="63">
        <v>2.0000000000000001E-4</v>
      </c>
      <c r="E608" s="129">
        <f>(C608-C$7)/C$8</f>
        <v>66988.965471912525</v>
      </c>
      <c r="F608" s="129">
        <f>ROUND(2*E608,0)/2</f>
        <v>66989</v>
      </c>
      <c r="G608" s="130">
        <f>C608-(C$7+F608*C$8)</f>
        <v>-8.1950999956461601E-3</v>
      </c>
      <c r="J608" s="130"/>
      <c r="K608" s="129">
        <f>G608</f>
        <v>-8.1950999956461601E-3</v>
      </c>
      <c r="O608" s="199">
        <f ca="1">+C$11+C$12*F608</f>
        <v>-7.418742339180745E-3</v>
      </c>
      <c r="P608" s="199">
        <f>+D$11+D$12*F608+D$13*F608^2</f>
        <v>-1.398063774009304E-2</v>
      </c>
      <c r="Q608" s="201">
        <f>+C608-15018.5</f>
        <v>40903.472600000001</v>
      </c>
      <c r="S608" s="131">
        <v>1</v>
      </c>
      <c r="T608" s="129" t="s">
        <v>567</v>
      </c>
      <c r="U608" s="202">
        <f>+$C608-15018.5</f>
        <v>40903.472600000001</v>
      </c>
      <c r="Z608" s="24">
        <f>$F608</f>
        <v>66989</v>
      </c>
      <c r="AA608" s="136">
        <f>AB$3+AB$4*Z608+AB$5*Z608^2+AH608</f>
        <v>-5.4123701655624853E-3</v>
      </c>
      <c r="AB608" s="136">
        <f>+$G608-AH608</f>
        <v>-1.6763367570176713E-2</v>
      </c>
      <c r="AC608" s="136">
        <f>IF(S608&gt;0,G608-AA608,-9999)</f>
        <v>-2.7827298300836748E-3</v>
      </c>
      <c r="AD608" s="136"/>
      <c r="AE608" s="136">
        <f>+(G608-AA608)^2*$S608</f>
        <v>7.7435853072375174E-6</v>
      </c>
      <c r="AF608" s="24"/>
      <c r="AG608" s="203"/>
      <c r="AH608" s="24">
        <f>$AB$6*($AB$11/AI608*AJ608+$AB$12)</f>
        <v>8.5682675745305543E-3</v>
      </c>
      <c r="AI608" s="24">
        <f>1+$AB$7*COS(AL608)</f>
        <v>0.87671915687744262</v>
      </c>
      <c r="AJ608" s="24">
        <f>SIN(AL608+RADIANS($AB$9))</f>
        <v>0.98621949057975478</v>
      </c>
      <c r="AK608" s="24">
        <f>$AB$7*SIN(AL608)</f>
        <v>0.27349923897333134</v>
      </c>
      <c r="AL608" s="24">
        <f>2*ATAN(AM608)</f>
        <v>1.9942770031975896</v>
      </c>
      <c r="AM608" s="24">
        <f>SQRT((1+$AB$7)/(1-$AB$7))*TAN(AN608/2)</f>
        <v>1.5476490710229405</v>
      </c>
      <c r="AN608" s="136">
        <f>$AU608+$AB$7*SIN(AO608)</f>
        <v>7.9808573090915331</v>
      </c>
      <c r="AO608" s="136">
        <f>$AU608+$AB$7*SIN(AP608)</f>
        <v>7.9808573092498589</v>
      </c>
      <c r="AP608" s="136">
        <f>$AU608+$AB$7*SIN(AQ608)</f>
        <v>7.9808573050790752</v>
      </c>
      <c r="AQ608" s="136">
        <f>$AU608+$AB$7*SIN(AR608)</f>
        <v>7.9808574149502203</v>
      </c>
      <c r="AR608" s="136">
        <f>$AU608+$AB$7*SIN(AS608)</f>
        <v>7.9808545205779104</v>
      </c>
      <c r="AS608" s="136">
        <f>$AU608+$AB$7*SIN(AT608)</f>
        <v>7.9809307460851313</v>
      </c>
      <c r="AT608" s="136">
        <f>$AU608+$AB$7*SIN(AU608)</f>
        <v>7.9789078568143026</v>
      </c>
      <c r="AU608" s="136">
        <f>RADIANS($AB$9)+$AB$18*(F608-AB$15)</f>
        <v>7.6832686872820926</v>
      </c>
      <c r="AV608" s="136"/>
      <c r="AW608" s="24">
        <f t="shared" si="299"/>
        <v>66989</v>
      </c>
      <c r="AX608" s="136">
        <f t="shared" si="300"/>
        <v>-5.4123701560992114E-3</v>
      </c>
      <c r="AY608" s="136">
        <f t="shared" si="301"/>
        <v>-2.7827298395469487E-3</v>
      </c>
      <c r="AZ608" s="136">
        <f t="shared" si="311"/>
        <v>-2.7827298395469487E-3</v>
      </c>
      <c r="BA608" s="136"/>
      <c r="BB608" s="136">
        <f t="shared" si="302"/>
        <v>2.9293750706633401E-5</v>
      </c>
      <c r="BC608" s="24"/>
      <c r="BD608" s="203"/>
      <c r="BE608" s="24">
        <f t="shared" si="303"/>
        <v>8.5682675839938282E-3</v>
      </c>
      <c r="BF608" s="24">
        <f t="shared" si="304"/>
        <v>0.87671915635037923</v>
      </c>
      <c r="BG608" s="24">
        <f t="shared" si="305"/>
        <v>0.98621949089858041</v>
      </c>
      <c r="BH608" s="24">
        <f t="shared" si="306"/>
        <v>0.27349923873575543</v>
      </c>
      <c r="BI608" s="24">
        <f t="shared" si="307"/>
        <v>1.9942770051247007</v>
      </c>
      <c r="BJ608" s="24">
        <f t="shared" si="308"/>
        <v>1.5476490742944213</v>
      </c>
      <c r="BK608" s="136">
        <f t="shared" si="310"/>
        <v>7.9808573111883812</v>
      </c>
      <c r="BL608" s="136">
        <f t="shared" si="310"/>
        <v>7.9808572540124505</v>
      </c>
      <c r="BM608" s="136">
        <f t="shared" si="310"/>
        <v>7.9808587601930387</v>
      </c>
      <c r="BN608" s="136">
        <f t="shared" si="310"/>
        <v>7.9808190770703895</v>
      </c>
      <c r="BO608" s="136">
        <f t="shared" si="310"/>
        <v>7.981860512888459</v>
      </c>
      <c r="BP608" s="136">
        <f t="shared" si="310"/>
        <v>7.9509103850028842</v>
      </c>
      <c r="BQ608" s="136">
        <f t="shared" si="310"/>
        <v>7.385243350289505</v>
      </c>
      <c r="BR608" s="136">
        <f t="shared" si="309"/>
        <v>10.880774952714802</v>
      </c>
      <c r="BS608" s="136"/>
      <c r="BT608" s="24"/>
      <c r="BU608" s="24"/>
      <c r="BV608" s="24"/>
      <c r="BW608" s="24"/>
      <c r="BX608" s="24"/>
      <c r="BY608" s="24"/>
      <c r="BZ608" s="24"/>
      <c r="CA608" s="24"/>
      <c r="CB608" s="24"/>
      <c r="CC608" s="24"/>
      <c r="CD608" s="24"/>
      <c r="CE608" s="24"/>
      <c r="CF608" s="24"/>
      <c r="CG608" s="24"/>
      <c r="CH608" s="24"/>
      <c r="CI608" s="24"/>
      <c r="CK608" s="24"/>
      <c r="CL608" s="24"/>
      <c r="CM608" s="24"/>
      <c r="CN608" s="24"/>
      <c r="CO608" s="24"/>
      <c r="CP608" s="24"/>
      <c r="CQ608" s="24"/>
      <c r="CR608" s="24"/>
      <c r="CS608" s="24"/>
      <c r="CT608" s="24"/>
      <c r="CU608" s="24"/>
      <c r="CV608" s="24"/>
      <c r="CW608" s="24"/>
      <c r="CX608" s="24"/>
      <c r="CY608" s="24"/>
      <c r="CZ608" s="24"/>
    </row>
    <row r="609" spans="1:104" s="129" customFormat="1" ht="12.95" customHeight="1" x14ac:dyDescent="0.2">
      <c r="A609" s="52" t="s">
        <v>1739</v>
      </c>
      <c r="B609" s="64" t="s">
        <v>646</v>
      </c>
      <c r="C609" s="63">
        <v>55924.939899999998</v>
      </c>
      <c r="D609" s="63">
        <v>1E-4</v>
      </c>
      <c r="E609" s="129">
        <f>(C609-C$7)/C$8</f>
        <v>67001.467478477614</v>
      </c>
      <c r="F609" s="129">
        <f>ROUND(2*E609,0)/2</f>
        <v>67001.5</v>
      </c>
      <c r="G609" s="130">
        <f>C609-(C$7+F609*C$8)</f>
        <v>-7.7188499999465421E-3</v>
      </c>
      <c r="J609" s="130"/>
      <c r="K609" s="129">
        <f>G609</f>
        <v>-7.7188499999465421E-3</v>
      </c>
      <c r="O609" s="129">
        <f ca="1">+C$11+C$12*F609</f>
        <v>-7.3947258205193656E-3</v>
      </c>
      <c r="P609" s="199">
        <f>+D$11+D$12*F609+D$13*F609^2</f>
        <v>-1.3974914165093028E-2</v>
      </c>
      <c r="Q609" s="201">
        <f>+C609-15018.5</f>
        <v>40906.439899999998</v>
      </c>
      <c r="S609" s="131">
        <v>1</v>
      </c>
      <c r="T609" s="129" t="s">
        <v>567</v>
      </c>
      <c r="U609" s="202">
        <f>+$C609-15018.5</f>
        <v>40906.439899999998</v>
      </c>
      <c r="Z609" s="24">
        <f>$F609</f>
        <v>67001.5</v>
      </c>
      <c r="AA609" s="136">
        <f>AB$3+AB$4*Z609+AB$5*Z609^2+AH609</f>
        <v>-5.3997451256188756E-3</v>
      </c>
      <c r="AB609" s="136">
        <f>+$G609-AH609</f>
        <v>-1.6294019039420696E-2</v>
      </c>
      <c r="AC609" s="136">
        <f>IF(S609&gt;0,G609-AA609,-9999)</f>
        <v>-2.3191048743276665E-3</v>
      </c>
      <c r="AD609" s="136"/>
      <c r="AE609" s="136">
        <f>+(G609-AA609)^2*$S609</f>
        <v>5.3782474181303417E-6</v>
      </c>
      <c r="AF609" s="24"/>
      <c r="AG609" s="203"/>
      <c r="AH609" s="24">
        <f>$AB$6*($AB$11/AI609*AJ609+$AB$12)</f>
        <v>8.5751690394741519E-3</v>
      </c>
      <c r="AI609" s="24">
        <f>1+$AB$7*COS(AL609)</f>
        <v>0.87633442204055267</v>
      </c>
      <c r="AJ609" s="24">
        <f>SIN(AL609+RADIANS($AB$9))</f>
        <v>0.98645131761844873</v>
      </c>
      <c r="AK609" s="24">
        <f>$AB$7*SIN(AL609)</f>
        <v>0.27332549245900178</v>
      </c>
      <c r="AL609" s="24">
        <f>2*ATAN(AM609)</f>
        <v>1.9956841625716648</v>
      </c>
      <c r="AM609" s="24">
        <f>SQRT((1+$AB$7)/(1-$AB$7))*TAN(AN609/2)</f>
        <v>1.5500404815807518</v>
      </c>
      <c r="AN609" s="136">
        <f>$AU609+$AB$7*SIN(AO609)</f>
        <v>7.9823887449340738</v>
      </c>
      <c r="AO609" s="136">
        <f>$AU609+$AB$7*SIN(AP609)</f>
        <v>7.9823887450903035</v>
      </c>
      <c r="AP609" s="136">
        <f>$AU609+$AB$7*SIN(AQ609)</f>
        <v>7.9823887410235672</v>
      </c>
      <c r="AQ609" s="136">
        <f>$AU609+$AB$7*SIN(AR609)</f>
        <v>7.9823888468830226</v>
      </c>
      <c r="AR609" s="136">
        <f>$AU609+$AB$7*SIN(AS609)</f>
        <v>7.982386091273086</v>
      </c>
      <c r="AS609" s="136">
        <f>$AU609+$AB$7*SIN(AT609)</f>
        <v>7.982457802949563</v>
      </c>
      <c r="AT609" s="136">
        <f>$AU609+$AB$7*SIN(AU609)</f>
        <v>7.980578433237274</v>
      </c>
      <c r="AU609" s="136">
        <f>RADIANS($AB$9)+$AB$18*(F609-AB$15)</f>
        <v>7.6848586063930728</v>
      </c>
      <c r="AV609" s="136"/>
      <c r="AW609" s="24">
        <f t="shared" si="299"/>
        <v>67001.5</v>
      </c>
      <c r="AX609" s="136">
        <f t="shared" si="300"/>
        <v>-5.3997451156638579E-3</v>
      </c>
      <c r="AY609" s="136">
        <f t="shared" si="301"/>
        <v>-2.3191048842826842E-3</v>
      </c>
      <c r="AZ609" s="136">
        <f t="shared" si="311"/>
        <v>-2.3191048842826842E-3</v>
      </c>
      <c r="BA609" s="136"/>
      <c r="BB609" s="136">
        <f t="shared" si="302"/>
        <v>2.9157247314135692E-5</v>
      </c>
      <c r="BC609" s="24"/>
      <c r="BD609" s="203"/>
      <c r="BE609" s="24">
        <f t="shared" si="303"/>
        <v>8.5751690494291696E-3</v>
      </c>
      <c r="BF609" s="24">
        <f t="shared" si="304"/>
        <v>0.87633442148508101</v>
      </c>
      <c r="BG609" s="24">
        <f t="shared" si="305"/>
        <v>0.98645131795185159</v>
      </c>
      <c r="BH609" s="24">
        <f t="shared" si="306"/>
        <v>0.27332549220767977</v>
      </c>
      <c r="BI609" s="24">
        <f t="shared" si="307"/>
        <v>1.9956841646039365</v>
      </c>
      <c r="BJ609" s="24">
        <f t="shared" si="308"/>
        <v>1.5500404850382816</v>
      </c>
      <c r="BK609" s="136">
        <f t="shared" si="310"/>
        <v>7.9823887471463157</v>
      </c>
      <c r="BL609" s="136">
        <f t="shared" si="310"/>
        <v>7.982388687504371</v>
      </c>
      <c r="BM609" s="136">
        <f t="shared" si="310"/>
        <v>7.9823902400099618</v>
      </c>
      <c r="BN609" s="136">
        <f t="shared" si="310"/>
        <v>7.9823498215352995</v>
      </c>
      <c r="BO609" s="136">
        <f t="shared" si="310"/>
        <v>7.9833979993474262</v>
      </c>
      <c r="BP609" s="136">
        <f t="shared" si="310"/>
        <v>7.9526998793000594</v>
      </c>
      <c r="BQ609" s="136">
        <f t="shared" si="310"/>
        <v>7.3867180702087705</v>
      </c>
      <c r="BR609" s="136">
        <f t="shared" si="309"/>
        <v>10.88417746268307</v>
      </c>
      <c r="BS609" s="136"/>
      <c r="BT609" s="24"/>
      <c r="BU609" s="24"/>
      <c r="BV609" s="24"/>
      <c r="BW609" s="24"/>
      <c r="BX609" s="24"/>
      <c r="BY609" s="24"/>
      <c r="BZ609" s="24"/>
      <c r="CA609" s="24"/>
      <c r="CB609" s="24"/>
      <c r="CC609" s="24"/>
      <c r="CD609" s="24"/>
      <c r="CE609" s="24"/>
      <c r="CF609" s="24"/>
      <c r="CG609" s="24"/>
      <c r="CH609" s="24"/>
      <c r="CI609" s="24"/>
      <c r="CK609" s="24"/>
      <c r="CL609" s="24"/>
      <c r="CM609" s="24"/>
      <c r="CN609" s="24"/>
      <c r="CO609" s="24"/>
      <c r="CP609" s="24"/>
      <c r="CQ609" s="24"/>
      <c r="CR609" s="24"/>
      <c r="CS609" s="24"/>
      <c r="CT609" s="24"/>
      <c r="CU609" s="24"/>
      <c r="CV609" s="24"/>
      <c r="CW609" s="24"/>
      <c r="CX609" s="24"/>
      <c r="CY609" s="24"/>
      <c r="CZ609" s="24"/>
    </row>
    <row r="610" spans="1:104" s="129" customFormat="1" ht="12.95" customHeight="1" x14ac:dyDescent="0.2">
      <c r="A610" s="214" t="s">
        <v>698</v>
      </c>
      <c r="B610" s="207"/>
      <c r="C610" s="224">
        <v>55932.890800000001</v>
      </c>
      <c r="D610" s="224">
        <v>2.0000000000000001E-4</v>
      </c>
      <c r="E610" s="129">
        <f>(C610-C$7)/C$8</f>
        <v>67034.966687859385</v>
      </c>
      <c r="F610" s="129">
        <f>ROUND(2*E610,0)/2</f>
        <v>67035</v>
      </c>
      <c r="G610" s="130">
        <f>C610-(C$7+F610*C$8)</f>
        <v>-7.906499995442573E-3</v>
      </c>
      <c r="K610" s="129">
        <f>G610</f>
        <v>-7.906499995442573E-3</v>
      </c>
      <c r="O610" s="199">
        <f ca="1">+C$11+C$12*F610</f>
        <v>-7.3303615505068698E-3</v>
      </c>
      <c r="P610" s="199">
        <f>+D$11+D$12*F610+D$13*F610^2</f>
        <v>-1.3959556492093038E-2</v>
      </c>
      <c r="Q610" s="201">
        <f>+C610-15018.5</f>
        <v>40914.390800000001</v>
      </c>
      <c r="S610" s="131">
        <v>1</v>
      </c>
      <c r="T610" s="129" t="s">
        <v>567</v>
      </c>
      <c r="U610" s="202">
        <f>+$C610-15018.5</f>
        <v>40914.390800000001</v>
      </c>
      <c r="Z610" s="24">
        <f>$F610</f>
        <v>67035</v>
      </c>
      <c r="AA610" s="136">
        <f>AB$3+AB$4*Z610+AB$5*Z610^2+AH610</f>
        <v>-5.3660055196764894E-3</v>
      </c>
      <c r="AB610" s="136">
        <f>+$G610-AH610</f>
        <v>-1.6500050967859121E-2</v>
      </c>
      <c r="AC610" s="136">
        <f>IF(S610&gt;0,G610-AA610,-9999)</f>
        <v>-2.5404944757660836E-3</v>
      </c>
      <c r="AD610" s="136"/>
      <c r="AE610" s="136">
        <f>+(G610-AA610)^2*$S610</f>
        <v>6.4541121813979875E-6</v>
      </c>
      <c r="AF610" s="24"/>
      <c r="AG610" s="203"/>
      <c r="AH610" s="24">
        <f>$AB$6*($AB$11/AI610*AJ610+$AB$12)</f>
        <v>8.5935509724165485E-3</v>
      </c>
      <c r="AI610" s="24">
        <f>1+$AB$7*COS(AL610)</f>
        <v>0.87530620095136846</v>
      </c>
      <c r="AJ610" s="24">
        <f>SIN(AL610+RADIANS($AB$9))</f>
        <v>0.98706200620077178</v>
      </c>
      <c r="AK610" s="24">
        <f>$AB$7*SIN(AL610)</f>
        <v>0.27285794193832713</v>
      </c>
      <c r="AL610" s="24">
        <f>2*ATAN(AM610)</f>
        <v>1.9994492708109624</v>
      </c>
      <c r="AM610" s="24">
        <f>SQRT((1+$AB$7)/(1-$AB$7))*TAN(AN610/2)</f>
        <v>1.5564648623811108</v>
      </c>
      <c r="AN610" s="136">
        <f>$AU610+$AB$7*SIN(AO610)</f>
        <v>7.9864896835787187</v>
      </c>
      <c r="AO610" s="136">
        <f>$AU610+$AB$7*SIN(AP610)</f>
        <v>7.9864896837241899</v>
      </c>
      <c r="AP610" s="136">
        <f>$AU610+$AB$7*SIN(AQ610)</f>
        <v>7.9864896800540306</v>
      </c>
      <c r="AQ610" s="136">
        <f>$AU610+$AB$7*SIN(AR610)</f>
        <v>7.9864897726501791</v>
      </c>
      <c r="AR610" s="136">
        <f>$AU610+$AB$7*SIN(AS610)</f>
        <v>7.9864874364794094</v>
      </c>
      <c r="AS610" s="136">
        <f>$AU610+$AB$7*SIN(AT610)</f>
        <v>7.9865463647994845</v>
      </c>
      <c r="AT610" s="136">
        <f>$AU610+$AB$7*SIN(AU610)</f>
        <v>7.9850518912588289</v>
      </c>
      <c r="AU610" s="136">
        <f>RADIANS($AB$9)+$AB$18*(F610-AB$15)</f>
        <v>7.6891195896105007</v>
      </c>
      <c r="AV610" s="136"/>
      <c r="AW610" s="24">
        <f t="shared" si="299"/>
        <v>67035</v>
      </c>
      <c r="AX610" s="136">
        <f t="shared" si="300"/>
        <v>-5.3660055083250471E-3</v>
      </c>
      <c r="AY610" s="136">
        <f t="shared" si="301"/>
        <v>-2.5404944871175259E-3</v>
      </c>
      <c r="AZ610" s="136">
        <f t="shared" si="311"/>
        <v>-2.5404944871175259E-3</v>
      </c>
      <c r="BA610" s="136"/>
      <c r="BB610" s="136">
        <f t="shared" si="302"/>
        <v>2.8794015115374748E-5</v>
      </c>
      <c r="BC610" s="24"/>
      <c r="BD610" s="203"/>
      <c r="BE610" s="24">
        <f t="shared" si="303"/>
        <v>8.5935509837679908E-3</v>
      </c>
      <c r="BF610" s="24">
        <f t="shared" si="304"/>
        <v>0.87530620031482442</v>
      </c>
      <c r="BG610" s="24">
        <f t="shared" si="305"/>
        <v>0.9870620065748229</v>
      </c>
      <c r="BH610" s="24">
        <f t="shared" si="306"/>
        <v>0.27285794164743182</v>
      </c>
      <c r="BI610" s="24">
        <f t="shared" si="307"/>
        <v>1.9994492731438394</v>
      </c>
      <c r="BJ610" s="24">
        <f t="shared" si="308"/>
        <v>1.5564648663733434</v>
      </c>
      <c r="BK610" s="136">
        <f t="shared" si="310"/>
        <v>7.9864896861211694</v>
      </c>
      <c r="BL610" s="136">
        <f t="shared" si="310"/>
        <v>7.9864896195794719</v>
      </c>
      <c r="BM610" s="136">
        <f t="shared" si="310"/>
        <v>7.9864912983815444</v>
      </c>
      <c r="BN610" s="136">
        <f t="shared" si="310"/>
        <v>7.9864489368747513</v>
      </c>
      <c r="BO610" s="136">
        <f t="shared" si="310"/>
        <v>7.987513767583307</v>
      </c>
      <c r="BP610" s="136">
        <f t="shared" si="310"/>
        <v>7.9574951328339596</v>
      </c>
      <c r="BQ610" s="136">
        <f t="shared" si="310"/>
        <v>7.3906873436353928</v>
      </c>
      <c r="BR610" s="136">
        <f t="shared" si="309"/>
        <v>10.893296189398033</v>
      </c>
      <c r="BS610" s="136"/>
      <c r="BT610" s="24"/>
      <c r="BU610" s="24"/>
      <c r="BV610" s="24"/>
      <c r="BW610" s="24"/>
      <c r="BX610" s="24"/>
      <c r="BY610" s="24"/>
      <c r="BZ610" s="24"/>
      <c r="CA610" s="24"/>
      <c r="CB610" s="24"/>
      <c r="CC610" s="24"/>
      <c r="CD610" s="24"/>
      <c r="CE610" s="24"/>
      <c r="CF610" s="24"/>
      <c r="CG610" s="24"/>
      <c r="CH610" s="24"/>
      <c r="CI610" s="24"/>
      <c r="CK610" s="24"/>
      <c r="CL610" s="24"/>
      <c r="CM610" s="24"/>
      <c r="CN610" s="24"/>
      <c r="CO610" s="24"/>
      <c r="CP610" s="24"/>
      <c r="CQ610" s="24"/>
      <c r="CR610" s="24"/>
      <c r="CS610" s="24"/>
      <c r="CT610" s="24"/>
      <c r="CU610" s="24"/>
      <c r="CV610" s="24"/>
      <c r="CW610" s="24"/>
      <c r="CX610" s="24"/>
      <c r="CY610" s="24"/>
      <c r="CZ610" s="24"/>
    </row>
    <row r="611" spans="1:104" s="129" customFormat="1" ht="12.95" customHeight="1" x14ac:dyDescent="0.2">
      <c r="A611" s="63" t="s">
        <v>696</v>
      </c>
      <c r="B611" s="64" t="s">
        <v>646</v>
      </c>
      <c r="C611" s="63">
        <v>55981.902000000002</v>
      </c>
      <c r="D611" s="63">
        <v>2.9999999999999997E-4</v>
      </c>
      <c r="E611" s="129">
        <f>(C611-C$7)/C$8</f>
        <v>67241.46361913142</v>
      </c>
      <c r="F611" s="129">
        <f>ROUND(2*E611,0)/2</f>
        <v>67241.5</v>
      </c>
      <c r="G611" s="130">
        <f>C611-(C$7+F611*C$8)</f>
        <v>-8.6348499971791171E-3</v>
      </c>
      <c r="K611" s="129">
        <f>G611</f>
        <v>-8.6348499971791171E-3</v>
      </c>
      <c r="O611" s="129">
        <f ca="1">+C$11+C$12*F611</f>
        <v>-6.9336086622209525E-3</v>
      </c>
      <c r="P611" s="199">
        <f>+D$11+D$12*F611+D$13*F611^2</f>
        <v>-1.3864294325093021E-2</v>
      </c>
      <c r="Q611" s="201">
        <f>+C611-15018.5</f>
        <v>40963.402000000002</v>
      </c>
      <c r="S611" s="131">
        <v>1</v>
      </c>
      <c r="T611" s="129" t="s">
        <v>567</v>
      </c>
      <c r="U611" s="202">
        <f>+$C611-15018.5</f>
        <v>40963.402000000002</v>
      </c>
      <c r="Z611" s="24">
        <f>$F611</f>
        <v>67241.5</v>
      </c>
      <c r="AA611" s="136">
        <f>AB$3+AB$4*Z611+AB$5*Z611^2+AH611</f>
        <v>-5.1610839514601003E-3</v>
      </c>
      <c r="AB611" s="136">
        <f>+$G611-AH611</f>
        <v>-1.7338060370812036E-2</v>
      </c>
      <c r="AC611" s="136">
        <f>IF(S611&gt;0,G611-AA611,-9999)</f>
        <v>-3.4737660457190168E-3</v>
      </c>
      <c r="AD611" s="136"/>
      <c r="AE611" s="136">
        <f>+(G611-AA611)^2*$S611</f>
        <v>1.2067050540390334E-5</v>
      </c>
      <c r="AF611" s="24"/>
      <c r="AG611" s="203"/>
      <c r="AH611" s="24">
        <f>$AB$6*($AB$11/AI611*AJ611+$AB$12)</f>
        <v>8.7032103736329209E-3</v>
      </c>
      <c r="AI611" s="24">
        <f>1+$AB$7*COS(AL611)</f>
        <v>0.86905972381523833</v>
      </c>
      <c r="AJ611" s="24">
        <f>SIN(AL611+RADIANS($AB$9))</f>
        <v>0.99049059233876158</v>
      </c>
      <c r="AK611" s="24">
        <f>$AB$7*SIN(AL611)</f>
        <v>0.26991599447357384</v>
      </c>
      <c r="AL611" s="24">
        <f>2*ATAN(AM611)</f>
        <v>2.0224651194710113</v>
      </c>
      <c r="AM611" s="24">
        <f>SQRT((1+$AB$7)/(1-$AB$7))*TAN(AN611/2)</f>
        <v>1.5965718408990131</v>
      </c>
      <c r="AN611" s="136">
        <f>$AU611+$AB$7*SIN(AO611)</f>
        <v>8.0116632505182555</v>
      </c>
      <c r="AO611" s="136">
        <f>$AU611+$AB$7*SIN(AP611)</f>
        <v>8.0116632503124361</v>
      </c>
      <c r="AP611" s="136">
        <f>$AU611+$AB$7*SIN(AQ611)</f>
        <v>8.0116632546814621</v>
      </c>
      <c r="AQ611" s="136">
        <f>$AU611+$AB$7*SIN(AR611)</f>
        <v>8.0116631619379586</v>
      </c>
      <c r="AR611" s="136">
        <f>$AU611+$AB$7*SIN(AS611)</f>
        <v>8.0116651306395905</v>
      </c>
      <c r="AS611" s="136">
        <f>$AU611+$AB$7*SIN(AT611)</f>
        <v>8.011623335026119</v>
      </c>
      <c r="AT611" s="136">
        <f>$AU611+$AB$7*SIN(AU611)</f>
        <v>8.0125083108732831</v>
      </c>
      <c r="AU611" s="136">
        <f>RADIANS($AB$9)+$AB$18*(F611-AB$15)</f>
        <v>7.715385053323895</v>
      </c>
      <c r="AV611" s="136"/>
      <c r="AW611" s="24">
        <f t="shared" si="299"/>
        <v>67241.5</v>
      </c>
      <c r="AX611" s="136">
        <f t="shared" si="300"/>
        <v>-5.1610839290376961E-3</v>
      </c>
      <c r="AY611" s="136">
        <f t="shared" si="301"/>
        <v>-3.473766068141421E-3</v>
      </c>
      <c r="AZ611" s="136">
        <f t="shared" si="311"/>
        <v>-3.473766068141421E-3</v>
      </c>
      <c r="BA611" s="136"/>
      <c r="BB611" s="136">
        <f t="shared" si="302"/>
        <v>2.6636787322571183E-5</v>
      </c>
      <c r="BC611" s="24"/>
      <c r="BD611" s="203"/>
      <c r="BE611" s="24">
        <f t="shared" si="303"/>
        <v>8.7032103960553251E-3</v>
      </c>
      <c r="BF611" s="24">
        <f t="shared" si="304"/>
        <v>0.8690597225170037</v>
      </c>
      <c r="BG611" s="24">
        <f t="shared" si="305"/>
        <v>0.99049059300049247</v>
      </c>
      <c r="BH611" s="24">
        <f t="shared" si="306"/>
        <v>0.26991599384378079</v>
      </c>
      <c r="BI611" s="24">
        <f t="shared" si="307"/>
        <v>2.0224651242807843</v>
      </c>
      <c r="BJ611" s="24">
        <f t="shared" si="308"/>
        <v>1.5965718494340559</v>
      </c>
      <c r="BK611" s="136">
        <f t="shared" ref="BK611:BQ620" si="312">$AU611+$AB$7*SIN(BL611)</f>
        <v>8.0116632557977905</v>
      </c>
      <c r="BL611" s="136">
        <f t="shared" si="312"/>
        <v>8.0116631382410741</v>
      </c>
      <c r="BM611" s="136">
        <f t="shared" si="312"/>
        <v>8.0116656336584899</v>
      </c>
      <c r="BN611" s="136">
        <f t="shared" si="312"/>
        <v>8.0116126541522377</v>
      </c>
      <c r="BO611" s="136">
        <f t="shared" si="312"/>
        <v>8.0127336817096921</v>
      </c>
      <c r="BP611" s="136">
        <f t="shared" si="312"/>
        <v>7.9870301532753771</v>
      </c>
      <c r="BQ611" s="136">
        <f t="shared" si="312"/>
        <v>7.4157033448736556</v>
      </c>
      <c r="BR611" s="136">
        <f t="shared" si="309"/>
        <v>10.94950565407385</v>
      </c>
      <c r="BS611" s="136"/>
      <c r="BT611" s="24"/>
      <c r="BU611" s="24"/>
      <c r="BV611" s="24"/>
      <c r="BW611" s="24"/>
      <c r="BX611" s="24"/>
      <c r="BY611" s="24"/>
      <c r="BZ611" s="24"/>
      <c r="CA611" s="24"/>
      <c r="CB611" s="24"/>
      <c r="CC611" s="24"/>
      <c r="CD611" s="24"/>
      <c r="CE611" s="24"/>
      <c r="CF611" s="24"/>
      <c r="CG611" s="24"/>
      <c r="CH611" s="24"/>
      <c r="CI611" s="24"/>
      <c r="CK611" s="24"/>
      <c r="CL611" s="24"/>
      <c r="CM611" s="24"/>
      <c r="CN611" s="24"/>
      <c r="CO611" s="24"/>
      <c r="CP611" s="24"/>
      <c r="CQ611" s="24"/>
      <c r="CR611" s="24"/>
      <c r="CS611" s="24"/>
      <c r="CT611" s="24"/>
      <c r="CU611" s="24"/>
      <c r="CV611" s="24"/>
      <c r="CW611" s="24"/>
      <c r="CX611" s="24"/>
      <c r="CY611" s="24"/>
      <c r="CZ611" s="24"/>
    </row>
    <row r="612" spans="1:104" s="129" customFormat="1" ht="12.95" customHeight="1" x14ac:dyDescent="0.2">
      <c r="A612" s="52" t="s">
        <v>700</v>
      </c>
      <c r="B612" s="64" t="s">
        <v>644</v>
      </c>
      <c r="C612" s="63">
        <v>56007.418230000003</v>
      </c>
      <c r="D612" s="63">
        <v>1E-4</v>
      </c>
      <c r="E612" s="129">
        <f>(C612-C$7)/C$8</f>
        <v>67348.970131778158</v>
      </c>
      <c r="F612" s="129">
        <f>ROUND(2*E612,0)/2</f>
        <v>67349</v>
      </c>
      <c r="G612" s="130">
        <f>C612-(C$7+F612*C$8)</f>
        <v>-7.0890999922994524E-3</v>
      </c>
      <c r="K612" s="129">
        <f>G612</f>
        <v>-7.0890999922994524E-3</v>
      </c>
      <c r="M612" s="130"/>
      <c r="O612" s="199">
        <f ca="1">+C$11+C$12*F612</f>
        <v>-6.7270666017331393E-3</v>
      </c>
      <c r="P612" s="199">
        <f>+D$11+D$12*F612+D$13*F612^2</f>
        <v>-1.3814297580093039E-2</v>
      </c>
      <c r="Q612" s="201">
        <f>+C612-15018.5</f>
        <v>40988.918230000003</v>
      </c>
      <c r="S612" s="131">
        <v>1</v>
      </c>
      <c r="T612" s="129" t="s">
        <v>567</v>
      </c>
      <c r="U612" s="202">
        <f>+$C612-15018.5</f>
        <v>40988.918230000003</v>
      </c>
      <c r="Z612" s="24">
        <f>$F612</f>
        <v>67349</v>
      </c>
      <c r="AA612" s="136">
        <f>AB$3+AB$4*Z612+AB$5*Z612^2+AH612</f>
        <v>-5.0564715413286016E-3</v>
      </c>
      <c r="AB612" s="136">
        <f>+$G612-AH612</f>
        <v>-1.5846926031063892E-2</v>
      </c>
      <c r="AC612" s="136">
        <f>IF(S612&gt;0,G612-AA612,-9999)</f>
        <v>-2.0326284509708508E-3</v>
      </c>
      <c r="AD612" s="136"/>
      <c r="AE612" s="136">
        <f>+(G612-AA612)^2*$S612</f>
        <v>4.1315784196961604E-6</v>
      </c>
      <c r="AF612" s="24"/>
      <c r="AG612" s="203"/>
      <c r="AH612" s="24">
        <f>$AB$6*($AB$11/AI612*AJ612+$AB$12)</f>
        <v>8.7578260387644376E-3</v>
      </c>
      <c r="AI612" s="24">
        <f>1+$AB$7*COS(AL612)</f>
        <v>0.86586980132590863</v>
      </c>
      <c r="AJ612" s="24">
        <f>SIN(AL612+RADIANS($AB$9))</f>
        <v>0.99205166178236726</v>
      </c>
      <c r="AK612" s="24">
        <f>$AB$7*SIN(AL612)</f>
        <v>0.26834509461446981</v>
      </c>
      <c r="AL612" s="24">
        <f>2*ATAN(AM612)</f>
        <v>2.0343176765654163</v>
      </c>
      <c r="AM612" s="24">
        <f>SQRT((1+$AB$7)/(1-$AB$7))*TAN(AN612/2)</f>
        <v>1.617805606984559</v>
      </c>
      <c r="AN612" s="136">
        <f>$AU612+$AB$7*SIN(AO612)</f>
        <v>8.024697384355477</v>
      </c>
      <c r="AO612" s="136">
        <f>$AU612+$AB$7*SIN(AP612)</f>
        <v>8.0246973836202038</v>
      </c>
      <c r="AP612" s="136">
        <f>$AU612+$AB$7*SIN(AQ612)</f>
        <v>8.0246973980468272</v>
      </c>
      <c r="AQ612" s="136">
        <f>$AU612+$AB$7*SIN(AR612)</f>
        <v>8.0246971149847521</v>
      </c>
      <c r="AR612" s="136">
        <f>$AU612+$AB$7*SIN(AS612)</f>
        <v>8.024702668808299</v>
      </c>
      <c r="AS612" s="136">
        <f>$AU612+$AB$7*SIN(AT612)</f>
        <v>8.0245936672285509</v>
      </c>
      <c r="AT612" s="136">
        <f>$AU612+$AB$7*SIN(AU612)</f>
        <v>8.0267205266232278</v>
      </c>
      <c r="AU612" s="136">
        <f>RADIANS($AB$9)+$AB$18*(F612-AB$15)</f>
        <v>7.7290583576783254</v>
      </c>
      <c r="AV612" s="136"/>
      <c r="AW612" s="24">
        <f t="shared" si="299"/>
        <v>67349</v>
      </c>
      <c r="AX612" s="136">
        <f t="shared" si="300"/>
        <v>-5.0564715117292977E-3</v>
      </c>
      <c r="AY612" s="136">
        <f t="shared" si="301"/>
        <v>-2.0326284805701547E-3</v>
      </c>
      <c r="AZ612" s="136">
        <f t="shared" si="311"/>
        <v>-2.0326284805701547E-3</v>
      </c>
      <c r="BA612" s="136"/>
      <c r="BB612" s="136">
        <f t="shared" si="302"/>
        <v>2.5567904148929968E-5</v>
      </c>
      <c r="BC612" s="24"/>
      <c r="BD612" s="203"/>
      <c r="BE612" s="24">
        <f t="shared" si="303"/>
        <v>8.7578260683637416E-3</v>
      </c>
      <c r="BF612" s="24">
        <f t="shared" si="304"/>
        <v>0.86586979958163002</v>
      </c>
      <c r="BG612" s="24">
        <f t="shared" si="305"/>
        <v>0.99205166260028699</v>
      </c>
      <c r="BH612" s="24">
        <f t="shared" si="306"/>
        <v>0.26834509374260579</v>
      </c>
      <c r="BI612" s="24">
        <f t="shared" si="307"/>
        <v>2.0343176830655487</v>
      </c>
      <c r="BJ612" s="24">
        <f t="shared" si="308"/>
        <v>1.6178056187410073</v>
      </c>
      <c r="BK612" s="136">
        <f t="shared" si="312"/>
        <v>8.0246973915167512</v>
      </c>
      <c r="BL612" s="136">
        <f t="shared" si="312"/>
        <v>8.0246972431101913</v>
      </c>
      <c r="BM612" s="136">
        <f t="shared" si="312"/>
        <v>8.0247001549434422</v>
      </c>
      <c r="BN612" s="136">
        <f t="shared" si="312"/>
        <v>8.0246430138940408</v>
      </c>
      <c r="BO612" s="136">
        <f t="shared" si="312"/>
        <v>8.0257608953272417</v>
      </c>
      <c r="BP612" s="136">
        <f t="shared" si="312"/>
        <v>8.0023847071346275</v>
      </c>
      <c r="BQ612" s="136">
        <f t="shared" si="312"/>
        <v>7.4291007282090975</v>
      </c>
      <c r="BR612" s="136">
        <f t="shared" si="309"/>
        <v>10.97876723980097</v>
      </c>
      <c r="BS612" s="136"/>
      <c r="BT612" s="24"/>
      <c r="BU612" s="24"/>
      <c r="BV612" s="24"/>
      <c r="BW612" s="24"/>
      <c r="BX612" s="24"/>
      <c r="BY612" s="24"/>
      <c r="BZ612" s="24"/>
      <c r="CA612" s="24"/>
      <c r="CB612" s="24"/>
      <c r="CC612" s="24"/>
      <c r="CD612" s="24"/>
      <c r="CE612" s="24"/>
      <c r="CF612" s="24"/>
      <c r="CG612" s="24"/>
      <c r="CH612" s="24"/>
      <c r="CI612" s="24"/>
      <c r="CK612" s="24"/>
      <c r="CL612" s="24"/>
      <c r="CM612" s="24"/>
      <c r="CN612" s="24"/>
      <c r="CO612" s="24"/>
      <c r="CP612" s="24"/>
      <c r="CQ612" s="24"/>
      <c r="CR612" s="24"/>
      <c r="CS612" s="24"/>
      <c r="CT612" s="24"/>
      <c r="CU612" s="24"/>
      <c r="CV612" s="24"/>
      <c r="CW612" s="24"/>
      <c r="CX612" s="24"/>
      <c r="CY612" s="24"/>
      <c r="CZ612" s="24"/>
    </row>
    <row r="613" spans="1:104" s="129" customFormat="1" ht="12.95" customHeight="1" x14ac:dyDescent="0.2">
      <c r="A613" s="63" t="s">
        <v>696</v>
      </c>
      <c r="B613" s="64" t="s">
        <v>644</v>
      </c>
      <c r="C613" s="63">
        <v>56046.698700000001</v>
      </c>
      <c r="D613" s="63">
        <v>4.0000000000000002E-4</v>
      </c>
      <c r="E613" s="129">
        <f>(C613-C$7)/C$8</f>
        <v>67514.468967022403</v>
      </c>
      <c r="F613" s="129">
        <f>ROUND(2*E613,0)/2</f>
        <v>67514.5</v>
      </c>
      <c r="G613" s="130">
        <f>C613-(C$7+F613*C$8)</f>
        <v>-7.3655499945743941E-3</v>
      </c>
      <c r="K613" s="129">
        <f>G613</f>
        <v>-7.3655499945743941E-3</v>
      </c>
      <c r="O613" s="129">
        <f ca="1">+C$11+C$12*F613</f>
        <v>-6.4090878946565233E-3</v>
      </c>
      <c r="P613" s="199">
        <f>+D$11+D$12*F613+D$13*F613^2</f>
        <v>-1.3736783669093033E-2</v>
      </c>
      <c r="Q613" s="201">
        <f>+C613-15018.5</f>
        <v>41028.198700000001</v>
      </c>
      <c r="S613" s="131">
        <v>1</v>
      </c>
      <c r="T613" s="129" t="s">
        <v>567</v>
      </c>
      <c r="U613" s="202">
        <f>+$C613-15018.5</f>
        <v>41028.198700000001</v>
      </c>
      <c r="Z613" s="24">
        <f>$F613</f>
        <v>67514.5</v>
      </c>
      <c r="AA613" s="136">
        <f>AB$3+AB$4*Z613+AB$5*Z613^2+AH613</f>
        <v>-4.8981540431328029E-3</v>
      </c>
      <c r="AB613" s="136">
        <f>+$G613-AH613</f>
        <v>-1.6204179620534623E-2</v>
      </c>
      <c r="AC613" s="136">
        <f>IF(S613&gt;0,G613-AA613,-9999)</f>
        <v>-2.4673959514415911E-3</v>
      </c>
      <c r="AD613" s="136"/>
      <c r="AE613" s="136">
        <f>+(G613-AA613)^2*$S613</f>
        <v>6.0880427811903546E-6</v>
      </c>
      <c r="AF613" s="24"/>
      <c r="AG613" s="203"/>
      <c r="AH613" s="24">
        <f>$AB$6*($AB$11/AI613*AJ613+$AB$12)</f>
        <v>8.8386296259602305E-3</v>
      </c>
      <c r="AI613" s="24">
        <f>1+$AB$7*COS(AL613)</f>
        <v>0.86104058537579731</v>
      </c>
      <c r="AJ613" s="24">
        <f>SIN(AL613+RADIANS($AB$9))</f>
        <v>0.99416431455645671</v>
      </c>
      <c r="AK613" s="24">
        <f>$AB$7*SIN(AL613)</f>
        <v>0.26587643951147477</v>
      </c>
      <c r="AL613" s="24">
        <f>2*ATAN(AM613)</f>
        <v>2.0523966348464091</v>
      </c>
      <c r="AM613" s="24">
        <f>SQRT((1+$AB$7)/(1-$AB$7))*TAN(AN613/2)</f>
        <v>1.6509902698815773</v>
      </c>
      <c r="AN613" s="136">
        <f>$AU613+$AB$7*SIN(AO613)</f>
        <v>8.0446710279232345</v>
      </c>
      <c r="AO613" s="136">
        <f>$AU613+$AB$7*SIN(AP613)</f>
        <v>8.0446710255006071</v>
      </c>
      <c r="AP613" s="136">
        <f>$AU613+$AB$7*SIN(AQ613)</f>
        <v>8.0446710681069256</v>
      </c>
      <c r="AQ613" s="136">
        <f>$AU613+$AB$7*SIN(AR613)</f>
        <v>8.0446703187958004</v>
      </c>
      <c r="AR613" s="136">
        <f>$AU613+$AB$7*SIN(AS613)</f>
        <v>8.0446834963969707</v>
      </c>
      <c r="AS613" s="136">
        <f>$AU613+$AB$7*SIN(AT613)</f>
        <v>8.0444516199593235</v>
      </c>
      <c r="AT613" s="136">
        <f>$AU613+$AB$7*SIN(AU613)</f>
        <v>8.04849190921996</v>
      </c>
      <c r="AU613" s="136">
        <f>RADIANS($AB$9)+$AB$18*(F613-AB$15)</f>
        <v>7.7501088867077046</v>
      </c>
      <c r="AV613" s="136"/>
      <c r="AW613" s="24">
        <f t="shared" si="299"/>
        <v>67514.5</v>
      </c>
      <c r="AX613" s="136">
        <f t="shared" si="300"/>
        <v>-4.8981540017244297E-3</v>
      </c>
      <c r="AY613" s="136">
        <f t="shared" si="301"/>
        <v>-2.4673959928499644E-3</v>
      </c>
      <c r="AZ613" s="136">
        <f t="shared" si="311"/>
        <v>-2.4673959928499644E-3</v>
      </c>
      <c r="BA613" s="136"/>
      <c r="BB613" s="136">
        <f t="shared" si="302"/>
        <v>2.3991912624609044E-5</v>
      </c>
      <c r="BC613" s="24"/>
      <c r="BD613" s="203"/>
      <c r="BE613" s="24">
        <f t="shared" si="303"/>
        <v>8.8386296673686037E-3</v>
      </c>
      <c r="BF613" s="24">
        <f t="shared" si="304"/>
        <v>0.86104058286478247</v>
      </c>
      <c r="BG613" s="24">
        <f t="shared" si="305"/>
        <v>0.99416431557527285</v>
      </c>
      <c r="BH613" s="24">
        <f t="shared" si="306"/>
        <v>0.26587643819910145</v>
      </c>
      <c r="BI613" s="24">
        <f t="shared" si="307"/>
        <v>2.0523966442907016</v>
      </c>
      <c r="BJ613" s="24">
        <f t="shared" si="308"/>
        <v>1.6509902874752034</v>
      </c>
      <c r="BK613" s="136">
        <f t="shared" si="312"/>
        <v>8.0446710383864826</v>
      </c>
      <c r="BL613" s="136">
        <f t="shared" si="312"/>
        <v>8.044670841485198</v>
      </c>
      <c r="BM613" s="136">
        <f t="shared" si="312"/>
        <v>8.0446743043256337</v>
      </c>
      <c r="BN613" s="136">
        <f t="shared" si="312"/>
        <v>8.0446133953863512</v>
      </c>
      <c r="BO613" s="136">
        <f t="shared" si="312"/>
        <v>8.0456819518234468</v>
      </c>
      <c r="BP613" s="136">
        <f t="shared" si="312"/>
        <v>8.0259867806464484</v>
      </c>
      <c r="BQ613" s="136">
        <f t="shared" si="312"/>
        <v>7.450228521900824</v>
      </c>
      <c r="BR613" s="136">
        <f t="shared" si="309"/>
        <v>11.02381647178086</v>
      </c>
      <c r="BS613" s="136"/>
      <c r="BT613" s="24"/>
      <c r="BU613" s="24"/>
      <c r="BV613" s="24"/>
      <c r="BW613" s="24"/>
      <c r="BX613" s="24"/>
      <c r="BY613" s="24"/>
      <c r="BZ613" s="24"/>
      <c r="CA613" s="24"/>
      <c r="CB613" s="24"/>
      <c r="CC613" s="24"/>
      <c r="CD613" s="24"/>
      <c r="CE613" s="24"/>
      <c r="CF613" s="24"/>
      <c r="CG613" s="24"/>
      <c r="CH613" s="24"/>
      <c r="CI613" s="24"/>
      <c r="CK613" s="24"/>
      <c r="CL613" s="24"/>
      <c r="CM613" s="24"/>
      <c r="CN613" s="24"/>
      <c r="CO613" s="24"/>
      <c r="CP613" s="24"/>
      <c r="CQ613" s="24"/>
      <c r="CR613" s="24"/>
      <c r="CS613" s="24"/>
      <c r="CT613" s="24"/>
      <c r="CU613" s="24"/>
      <c r="CV613" s="24"/>
      <c r="CW613" s="24"/>
      <c r="CX613" s="24"/>
      <c r="CY613" s="24"/>
      <c r="CZ613" s="24"/>
    </row>
    <row r="614" spans="1:104" s="129" customFormat="1" ht="12.95" customHeight="1" x14ac:dyDescent="0.2">
      <c r="A614" s="52" t="s">
        <v>702</v>
      </c>
      <c r="B614" s="64" t="s">
        <v>646</v>
      </c>
      <c r="C614" s="63">
        <v>56061.414100000002</v>
      </c>
      <c r="D614" s="63">
        <v>1.5E-3</v>
      </c>
      <c r="E614" s="129">
        <f>(C614-C$7)/C$8</f>
        <v>67576.468774055102</v>
      </c>
      <c r="F614" s="129">
        <f>ROUND(2*E614,0)/2</f>
        <v>67576.5</v>
      </c>
      <c r="G614" s="130">
        <f>C614-(C$7+F614*C$8)</f>
        <v>-7.4113499940722249E-3</v>
      </c>
      <c r="K614" s="129">
        <f>G614</f>
        <v>-7.4113499940722249E-3</v>
      </c>
      <c r="O614" s="199">
        <f ca="1">+C$11+C$12*F614</f>
        <v>-6.2899659620961057E-3</v>
      </c>
      <c r="P614" s="199">
        <f>+D$11+D$12*F614+D$13*F614^2</f>
        <v>-1.3707575965093026E-2</v>
      </c>
      <c r="Q614" s="201">
        <f>+C614-15018.5</f>
        <v>41042.914100000002</v>
      </c>
      <c r="S614" s="131">
        <v>0.8</v>
      </c>
      <c r="T614" s="129" t="s">
        <v>567</v>
      </c>
      <c r="U614" s="202">
        <f>+$C614-15018.5</f>
        <v>41042.914100000002</v>
      </c>
      <c r="Z614" s="24">
        <f>$F614</f>
        <v>67576.5</v>
      </c>
      <c r="AA614" s="136">
        <f>AB$3+AB$4*Z614+AB$5*Z614^2+AH614</f>
        <v>-4.8396929766533568E-3</v>
      </c>
      <c r="AB614" s="136">
        <f>+$G614-AH614</f>
        <v>-1.6279232982511896E-2</v>
      </c>
      <c r="AC614" s="136">
        <f>IF(S614&gt;0,G614-AA614,-9999)</f>
        <v>-2.5716570174188682E-3</v>
      </c>
      <c r="AD614" s="136"/>
      <c r="AE614" s="136">
        <f>+(G614-AA614)^2*$S614</f>
        <v>5.2907358521917675E-6</v>
      </c>
      <c r="AF614" s="24"/>
      <c r="AG614" s="203"/>
      <c r="AH614" s="24">
        <f>$AB$6*($AB$11/AI614*AJ614+$AB$12)</f>
        <v>8.8678829884396692E-3</v>
      </c>
      <c r="AI614" s="24">
        <f>1+$AB$7*COS(AL614)</f>
        <v>0.85925675403066859</v>
      </c>
      <c r="AJ614" s="24">
        <f>SIN(AL614+RADIANS($AB$9))</f>
        <v>0.9948669028919539</v>
      </c>
      <c r="AK614" s="24">
        <f>$AB$7*SIN(AL614)</f>
        <v>0.26493648052696761</v>
      </c>
      <c r="AL614" s="24">
        <f>2*ATAN(AM614)</f>
        <v>2.0591177396374261</v>
      </c>
      <c r="AM614" s="24">
        <f>SQRT((1+$AB$7)/(1-$AB$7))*TAN(AN614/2)</f>
        <v>1.6635808141358195</v>
      </c>
      <c r="AN614" s="136">
        <f>$AU614+$AB$7*SIN(AO614)</f>
        <v>8.052125008595441</v>
      </c>
      <c r="AO614" s="136">
        <f>$AU614+$AB$7*SIN(AP614)</f>
        <v>8.0521250051448821</v>
      </c>
      <c r="AP614" s="136">
        <f>$AU614+$AB$7*SIN(AQ614)</f>
        <v>8.052125063574632</v>
      </c>
      <c r="AQ614" s="136">
        <f>$AU614+$AB$7*SIN(AR614)</f>
        <v>8.0521240741569216</v>
      </c>
      <c r="AR614" s="136">
        <f>$AU614+$AB$7*SIN(AS614)</f>
        <v>8.0521408277626563</v>
      </c>
      <c r="AS614" s="136">
        <f>$AU614+$AB$7*SIN(AT614)</f>
        <v>8.051856953583318</v>
      </c>
      <c r="AT614" s="136">
        <f>$AU614+$AB$7*SIN(AU614)</f>
        <v>8.0566139278869997</v>
      </c>
      <c r="AU614" s="136">
        <f>RADIANS($AB$9)+$AB$18*(F614-AB$15)</f>
        <v>7.7579948854981673</v>
      </c>
      <c r="AV614" s="136"/>
      <c r="AW614" s="24">
        <f t="shared" si="299"/>
        <v>67576.5</v>
      </c>
      <c r="AX614" s="136">
        <f t="shared" si="300"/>
        <v>-4.8396929310010675E-3</v>
      </c>
      <c r="AY614" s="136">
        <f t="shared" si="301"/>
        <v>-2.5716570630711574E-3</v>
      </c>
      <c r="AZ614" s="136">
        <f t="shared" si="311"/>
        <v>-2.5716570630711574E-3</v>
      </c>
      <c r="BA614" s="136"/>
      <c r="BB614" s="136">
        <f t="shared" si="302"/>
        <v>1.8738102133105364E-5</v>
      </c>
      <c r="BC614" s="24"/>
      <c r="BD614" s="203"/>
      <c r="BE614" s="24">
        <f t="shared" si="303"/>
        <v>8.8678830340919584E-3</v>
      </c>
      <c r="BF614" s="24">
        <f t="shared" si="304"/>
        <v>0.85925675123112044</v>
      </c>
      <c r="BG614" s="24">
        <f t="shared" si="305"/>
        <v>0.99486690396123734</v>
      </c>
      <c r="BH614" s="24">
        <f t="shared" si="306"/>
        <v>0.26493647903975265</v>
      </c>
      <c r="BI614" s="24">
        <f t="shared" si="307"/>
        <v>2.0591177502042917</v>
      </c>
      <c r="BJ614" s="24">
        <f t="shared" si="308"/>
        <v>1.6635808340411586</v>
      </c>
      <c r="BK614" s="136">
        <f t="shared" si="312"/>
        <v>8.052125020326681</v>
      </c>
      <c r="BL614" s="136">
        <f t="shared" si="312"/>
        <v>8.0521248064947599</v>
      </c>
      <c r="BM614" s="136">
        <f t="shared" si="312"/>
        <v>8.0521284273717129</v>
      </c>
      <c r="BN614" s="136">
        <f t="shared" si="312"/>
        <v>8.0520671052169348</v>
      </c>
      <c r="BO614" s="136">
        <f t="shared" si="312"/>
        <v>8.0531031250811989</v>
      </c>
      <c r="BP614" s="136">
        <f t="shared" si="312"/>
        <v>8.0348151226510041</v>
      </c>
      <c r="BQ614" s="136">
        <f t="shared" si="312"/>
        <v>7.458300187366695</v>
      </c>
      <c r="BR614" s="136">
        <f t="shared" si="309"/>
        <v>11.040692921223478</v>
      </c>
      <c r="BS614" s="136"/>
      <c r="BT614" s="24"/>
      <c r="BU614" s="24"/>
      <c r="BV614" s="24"/>
      <c r="BW614" s="24"/>
      <c r="BX614" s="24"/>
      <c r="BY614" s="24"/>
      <c r="BZ614" s="24"/>
      <c r="CA614" s="24"/>
      <c r="CB614" s="24"/>
      <c r="CC614" s="24"/>
      <c r="CD614" s="24"/>
      <c r="CE614" s="24"/>
      <c r="CF614" s="24"/>
      <c r="CG614" s="24"/>
      <c r="CH614" s="24"/>
      <c r="CI614" s="24"/>
      <c r="CK614" s="24"/>
      <c r="CL614" s="24"/>
      <c r="CM614" s="24"/>
      <c r="CN614" s="24"/>
      <c r="CO614" s="24"/>
      <c r="CP614" s="24"/>
      <c r="CQ614" s="24"/>
      <c r="CR614" s="24"/>
      <c r="CS614" s="24"/>
      <c r="CT614" s="24"/>
      <c r="CU614" s="24"/>
      <c r="CV614" s="24"/>
      <c r="CW614" s="24"/>
      <c r="CX614" s="24"/>
      <c r="CY614" s="24"/>
      <c r="CZ614" s="24"/>
    </row>
    <row r="615" spans="1:104" s="129" customFormat="1" ht="12.95" customHeight="1" x14ac:dyDescent="0.2">
      <c r="A615" s="52" t="s">
        <v>1740</v>
      </c>
      <c r="B615" s="64" t="s">
        <v>646</v>
      </c>
      <c r="C615" s="63">
        <v>56061.6512</v>
      </c>
      <c r="D615" s="63">
        <v>2.0000000000000001E-4</v>
      </c>
      <c r="E615" s="129">
        <f>(C615-C$7)/C$8</f>
        <v>67577.467738014442</v>
      </c>
      <c r="F615" s="129">
        <f>ROUND(2*E615,0)/2</f>
        <v>67577.5</v>
      </c>
      <c r="G615" s="130">
        <f>C615-(C$7+F615*C$8)</f>
        <v>-7.6572499965550378E-3</v>
      </c>
      <c r="J615" s="130"/>
      <c r="K615" s="129">
        <f>G615</f>
        <v>-7.6572499965550378E-3</v>
      </c>
      <c r="O615" s="129">
        <f ca="1">+C$11+C$12*F615</f>
        <v>-6.288044640603202E-3</v>
      </c>
      <c r="P615" s="199">
        <f>+D$11+D$12*F615+D$13*F615^2</f>
        <v>-1.3707104117093034E-2</v>
      </c>
      <c r="Q615" s="201">
        <f>+C615-15018.5</f>
        <v>41043.1512</v>
      </c>
      <c r="S615" s="131">
        <v>1</v>
      </c>
      <c r="T615" s="129" t="s">
        <v>567</v>
      </c>
      <c r="U615" s="202">
        <f>+$C615-15018.5</f>
        <v>41043.1512</v>
      </c>
      <c r="Z615" s="24">
        <f>$F615</f>
        <v>67577.5</v>
      </c>
      <c r="AA615" s="136">
        <f>AB$3+AB$4*Z615+AB$5*Z615^2+AH615</f>
        <v>-4.8387538256560274E-3</v>
      </c>
      <c r="AB615" s="136">
        <f>+$G615-AH615</f>
        <v>-1.6525600287992045E-2</v>
      </c>
      <c r="AC615" s="136">
        <f>IF(S615&gt;0,G615-AA615,-9999)</f>
        <v>-2.8184961708990104E-3</v>
      </c>
      <c r="AD615" s="136"/>
      <c r="AE615" s="136">
        <f>+(G615-AA615)^2*$S615</f>
        <v>7.943920665372383E-6</v>
      </c>
      <c r="AF615" s="24"/>
      <c r="AG615" s="203"/>
      <c r="AH615" s="24">
        <f>$AB$6*($AB$11/AI615*AJ615+$AB$12)</f>
        <v>8.868350291437007E-3</v>
      </c>
      <c r="AI615" s="24">
        <f>1+$AB$7*COS(AL615)</f>
        <v>0.85922809485868523</v>
      </c>
      <c r="AJ615" s="24">
        <f>SIN(AL615+RADIANS($AB$9))</f>
        <v>0.99487784371646326</v>
      </c>
      <c r="AK615" s="24">
        <f>$AB$7*SIN(AL615)</f>
        <v>0.26492125381494908</v>
      </c>
      <c r="AL615" s="24">
        <f>2*ATAN(AM615)</f>
        <v>2.059225916493582</v>
      </c>
      <c r="AM615" s="24">
        <f>SQRT((1+$AB$7)/(1-$AB$7))*TAN(AN615/2)</f>
        <v>1.6637846106873699</v>
      </c>
      <c r="AN615" s="136">
        <f>$AU615+$AB$7*SIN(AO615)</f>
        <v>8.0522451075813191</v>
      </c>
      <c r="AO615" s="136">
        <f>$AU615+$AB$7*SIN(AP615)</f>
        <v>8.0522451041119609</v>
      </c>
      <c r="AP615" s="136">
        <f>$AU615+$AB$7*SIN(AQ615)</f>
        <v>8.0522451628249083</v>
      </c>
      <c r="AQ615" s="136">
        <f>$AU615+$AB$7*SIN(AR615)</f>
        <v>8.052244169206018</v>
      </c>
      <c r="AR615" s="136">
        <f>$AU615+$AB$7*SIN(AS615)</f>
        <v>8.0522609838897647</v>
      </c>
      <c r="AS615" s="136">
        <f>$AU615+$AB$7*SIN(AT615)</f>
        <v>8.0519762446992846</v>
      </c>
      <c r="AT615" s="136">
        <f>$AU615+$AB$7*SIN(AU615)</f>
        <v>8.0567447760465747</v>
      </c>
      <c r="AU615" s="136">
        <f>RADIANS($AB$9)+$AB$18*(F615-AB$15)</f>
        <v>7.7581220790270455</v>
      </c>
      <c r="AV615" s="136"/>
      <c r="AW615" s="24">
        <f t="shared" si="299"/>
        <v>67577.5</v>
      </c>
      <c r="AX615" s="136">
        <f t="shared" si="300"/>
        <v>-4.8387537799377163E-3</v>
      </c>
      <c r="AY615" s="136">
        <f t="shared" si="301"/>
        <v>-2.8184962166173215E-3</v>
      </c>
      <c r="AZ615" s="136">
        <f t="shared" si="311"/>
        <v>-2.8184962166173215E-3</v>
      </c>
      <c r="BA615" s="136"/>
      <c r="BB615" s="136">
        <f t="shared" si="302"/>
        <v>2.3413538142861538E-5</v>
      </c>
      <c r="BC615" s="24"/>
      <c r="BD615" s="203"/>
      <c r="BE615" s="24">
        <f t="shared" si="303"/>
        <v>8.8683503371553181E-3</v>
      </c>
      <c r="BF615" s="24">
        <f t="shared" si="304"/>
        <v>0.85922809205457562</v>
      </c>
      <c r="BG615" s="24">
        <f t="shared" si="305"/>
        <v>0.99487784478641139</v>
      </c>
      <c r="BH615" s="24">
        <f t="shared" si="306"/>
        <v>0.26492125232492192</v>
      </c>
      <c r="BI615" s="24">
        <f t="shared" si="307"/>
        <v>2.0592259270782729</v>
      </c>
      <c r="BJ615" s="24">
        <f t="shared" si="308"/>
        <v>1.6637846306298756</v>
      </c>
      <c r="BK615" s="136">
        <f t="shared" si="312"/>
        <v>8.0522451193327402</v>
      </c>
      <c r="BL615" s="136">
        <f t="shared" si="312"/>
        <v>8.052244905239041</v>
      </c>
      <c r="BM615" s="136">
        <f t="shared" si="312"/>
        <v>8.0522485283815453</v>
      </c>
      <c r="BN615" s="136">
        <f t="shared" si="312"/>
        <v>8.0521872045450884</v>
      </c>
      <c r="BO615" s="136">
        <f t="shared" si="312"/>
        <v>8.053222636449366</v>
      </c>
      <c r="BP615" s="136">
        <f t="shared" si="312"/>
        <v>8.0349574485094699</v>
      </c>
      <c r="BQ615" s="136">
        <f t="shared" si="312"/>
        <v>7.4584310751467049</v>
      </c>
      <c r="BR615" s="136">
        <f t="shared" si="309"/>
        <v>11.040965122020939</v>
      </c>
      <c r="BS615" s="136"/>
      <c r="BT615" s="24"/>
      <c r="BU615" s="24"/>
      <c r="BV615" s="24"/>
      <c r="BW615" s="24"/>
      <c r="BX615" s="24"/>
      <c r="BY615" s="24"/>
      <c r="BZ615" s="24"/>
      <c r="CA615" s="24"/>
      <c r="CB615" s="24"/>
      <c r="CC615" s="24"/>
      <c r="CD615" s="24"/>
      <c r="CE615" s="24"/>
      <c r="CF615" s="24"/>
      <c r="CG615" s="24"/>
      <c r="CH615" s="24"/>
      <c r="CI615" s="24"/>
      <c r="CK615" s="24"/>
      <c r="CL615" s="24"/>
      <c r="CM615" s="24"/>
      <c r="CN615" s="24"/>
      <c r="CO615" s="24"/>
      <c r="CP615" s="24"/>
      <c r="CQ615" s="24"/>
      <c r="CR615" s="24"/>
      <c r="CS615" s="24"/>
      <c r="CT615" s="24"/>
      <c r="CU615" s="24"/>
      <c r="CV615" s="24"/>
      <c r="CW615" s="24"/>
      <c r="CX615" s="24"/>
      <c r="CY615" s="24"/>
      <c r="CZ615" s="24"/>
    </row>
    <row r="616" spans="1:104" s="129" customFormat="1" ht="12.95" customHeight="1" x14ac:dyDescent="0.2">
      <c r="A616" s="52" t="s">
        <v>1741</v>
      </c>
      <c r="B616" s="64" t="s">
        <v>646</v>
      </c>
      <c r="C616" s="63">
        <v>56336.738799999999</v>
      </c>
      <c r="D616" s="63">
        <v>2.0000000000000001E-4</v>
      </c>
      <c r="E616" s="129">
        <f>(C616-C$7)/C$8</f>
        <v>68736.483335081852</v>
      </c>
      <c r="F616" s="129">
        <f>ROUND(2*E616,0)/2</f>
        <v>68736.5</v>
      </c>
      <c r="G616" s="130">
        <f>C616-(C$7+F616*C$8)</f>
        <v>-3.9553499955218285E-3</v>
      </c>
      <c r="J616" s="130"/>
      <c r="K616" s="129">
        <f>G616</f>
        <v>-3.9553499955218285E-3</v>
      </c>
      <c r="O616" s="199">
        <f ca="1">+C$11+C$12*F616</f>
        <v>-4.0612330303205213E-3</v>
      </c>
      <c r="P616" s="199">
        <f>+D$11+D$12*F616+D$13*F616^2</f>
        <v>-1.314409900509303E-2</v>
      </c>
      <c r="Q616" s="201">
        <f>+C616-15018.5</f>
        <v>41318.238799999999</v>
      </c>
      <c r="S616" s="131">
        <v>1</v>
      </c>
      <c r="T616" s="129" t="s">
        <v>567</v>
      </c>
      <c r="U616" s="202">
        <f>+$C616-15018.5</f>
        <v>41318.238799999999</v>
      </c>
      <c r="Z616" s="24">
        <f>$F616</f>
        <v>68736.5</v>
      </c>
      <c r="AA616" s="136">
        <f>AB$3+AB$4*Z616+AB$5*Z616^2+AH616</f>
        <v>-3.8285013731955125E-3</v>
      </c>
      <c r="AB616" s="136">
        <f>+$G616-AH616</f>
        <v>-1.3270947627419346E-2</v>
      </c>
      <c r="AC616" s="136">
        <f>IF(S616&gt;0,G616-AA616,-9999)</f>
        <v>-1.2684862232631607E-4</v>
      </c>
      <c r="AD616" s="136"/>
      <c r="AE616" s="136">
        <f>+(G616-AA616)^2*$S616</f>
        <v>1.6090572986084371E-8</v>
      </c>
      <c r="AF616" s="24"/>
      <c r="AG616" s="203"/>
      <c r="AH616" s="24">
        <f>$AB$6*($AB$11/AI616*AJ616+$AB$12)</f>
        <v>9.3155976318975171E-3</v>
      </c>
      <c r="AI616" s="24">
        <f>1+$AB$7*COS(AL616)</f>
        <v>0.82832694359060044</v>
      </c>
      <c r="AJ616" s="24">
        <f>SIN(AL616+RADIANS($AB$9))</f>
        <v>0.99980886689710424</v>
      </c>
      <c r="AK616" s="24">
        <f>$AB$7*SIN(AL616)</f>
        <v>0.24602512412974237</v>
      </c>
      <c r="AL616" s="24">
        <f>2*ATAN(AM616)</f>
        <v>2.180035301462532</v>
      </c>
      <c r="AM616" s="24">
        <f>SQRT((1+$AB$7)/(1-$AB$7))*TAN(AN616/2)</f>
        <v>1.9171743458227497</v>
      </c>
      <c r="AN616" s="136">
        <f>$AU616+$AB$7*SIN(AO616)</f>
        <v>8.1888731835377104</v>
      </c>
      <c r="AO616" s="136">
        <f>$AU616+$AB$7*SIN(AP616)</f>
        <v>8.1888730134674326</v>
      </c>
      <c r="AP616" s="136">
        <f>$AU616+$AB$7*SIN(AQ616)</f>
        <v>8.1888747383142757</v>
      </c>
      <c r="AQ616" s="136">
        <f>$AU616+$AB$7*SIN(AR616)</f>
        <v>8.1888572445812606</v>
      </c>
      <c r="AR616" s="136">
        <f>$AU616+$AB$7*SIN(AS616)</f>
        <v>8.1890346286822808</v>
      </c>
      <c r="AS616" s="136">
        <f>$AU616+$AB$7*SIN(AT616)</f>
        <v>8.1872317673864874</v>
      </c>
      <c r="AT616" s="136">
        <f>$AU616+$AB$7*SIN(AU616)</f>
        <v>8.2051407371539522</v>
      </c>
      <c r="AU616" s="136">
        <f>RADIANS($AB$9)+$AB$18*(F616-AB$15)</f>
        <v>7.9055393789971395</v>
      </c>
      <c r="AV616" s="136"/>
      <c r="AW616" s="24">
        <f t="shared" si="299"/>
        <v>68736.5</v>
      </c>
      <c r="AX616" s="136">
        <f t="shared" si="300"/>
        <v>-3.8285016337625405E-3</v>
      </c>
      <c r="AY616" s="136">
        <f t="shared" si="301"/>
        <v>-1.2684836175928804E-4</v>
      </c>
      <c r="AZ616" s="136">
        <f t="shared" si="311"/>
        <v>-1.2684836175928804E-4</v>
      </c>
      <c r="BA616" s="136"/>
      <c r="BB616" s="136">
        <f t="shared" si="302"/>
        <v>1.4657424759722441E-5</v>
      </c>
      <c r="BC616" s="24"/>
      <c r="BD616" s="203"/>
      <c r="BE616" s="24">
        <f t="shared" si="303"/>
        <v>9.315597371330489E-3</v>
      </c>
      <c r="BF616" s="24">
        <f t="shared" si="304"/>
        <v>0.82832696462556377</v>
      </c>
      <c r="BG616" s="24">
        <f t="shared" si="305"/>
        <v>0.99980886856867024</v>
      </c>
      <c r="BH616" s="24">
        <f t="shared" si="306"/>
        <v>0.24602513880765831</v>
      </c>
      <c r="BI616" s="24">
        <f t="shared" si="307"/>
        <v>2.1800352159632861</v>
      </c>
      <c r="BJ616" s="24">
        <f t="shared" si="308"/>
        <v>1.9171741459444471</v>
      </c>
      <c r="BK616" s="136">
        <f t="shared" si="312"/>
        <v>8.1888730850728688</v>
      </c>
      <c r="BL616" s="136">
        <f t="shared" si="312"/>
        <v>8.1888740120954591</v>
      </c>
      <c r="BM616" s="136">
        <f t="shared" si="312"/>
        <v>8.188864610141291</v>
      </c>
      <c r="BN616" s="136">
        <f t="shared" si="312"/>
        <v>8.1889599539109881</v>
      </c>
      <c r="BO616" s="136">
        <f t="shared" si="312"/>
        <v>8.1879918735364345</v>
      </c>
      <c r="BP616" s="136">
        <f t="shared" si="312"/>
        <v>8.1976994326540495</v>
      </c>
      <c r="BQ616" s="136">
        <f t="shared" si="312"/>
        <v>7.6248625468236098</v>
      </c>
      <c r="BR616" s="136">
        <f t="shared" si="309"/>
        <v>11.356445846278909</v>
      </c>
      <c r="BS616" s="136"/>
      <c r="BT616" s="24"/>
      <c r="BU616" s="24"/>
      <c r="BV616" s="24"/>
      <c r="BW616" s="24"/>
      <c r="BX616" s="24"/>
      <c r="BY616" s="24"/>
      <c r="BZ616" s="24"/>
      <c r="CA616" s="24"/>
      <c r="CB616" s="24"/>
      <c r="CC616" s="24"/>
      <c r="CD616" s="24"/>
      <c r="CE616" s="24"/>
      <c r="CF616" s="24"/>
      <c r="CG616" s="24"/>
      <c r="CH616" s="24"/>
      <c r="CI616" s="24"/>
      <c r="CK616" s="24"/>
      <c r="CL616" s="24"/>
      <c r="CM616" s="24"/>
      <c r="CN616" s="24"/>
      <c r="CO616" s="24"/>
      <c r="CP616" s="24"/>
      <c r="CQ616" s="24"/>
      <c r="CR616" s="24"/>
      <c r="CS616" s="24"/>
      <c r="CT616" s="24"/>
      <c r="CU616" s="24"/>
      <c r="CV616" s="24"/>
      <c r="CW616" s="24"/>
      <c r="CX616" s="24"/>
      <c r="CY616" s="24"/>
      <c r="CZ616" s="24"/>
    </row>
    <row r="617" spans="1:104" s="129" customFormat="1" ht="12.95" customHeight="1" x14ac:dyDescent="0.2">
      <c r="A617" s="216" t="s">
        <v>445</v>
      </c>
      <c r="B617" s="205" t="str">
        <f>IF(INT(F617)=F617,"I","II")</f>
        <v>I</v>
      </c>
      <c r="C617" s="204">
        <v>56357.033000000003</v>
      </c>
      <c r="D617" s="204" t="s">
        <v>466</v>
      </c>
      <c r="E617" s="129">
        <f>(C617-C$7)/C$8</f>
        <v>68821.988077316724</v>
      </c>
      <c r="F617" s="129">
        <f>ROUND(2*E617,0)/2</f>
        <v>68822</v>
      </c>
      <c r="G617" s="130">
        <f>C617-(C$7+F617*C$8)</f>
        <v>-2.8297999961068854E-3</v>
      </c>
      <c r="K617" s="130">
        <f>G617</f>
        <v>-2.8297999961068854E-3</v>
      </c>
      <c r="P617" s="199">
        <f>+D$11+D$12*F617+D$13*F617^2</f>
        <v>-1.3101288984093039E-2</v>
      </c>
      <c r="Q617" s="201">
        <f>+C617-15018.5</f>
        <v>41338.533000000003</v>
      </c>
      <c r="S617" s="131">
        <v>1</v>
      </c>
      <c r="T617" s="129" t="s">
        <v>567</v>
      </c>
      <c r="U617" s="202">
        <f>+$C617-15018.5</f>
        <v>41338.533000000003</v>
      </c>
      <c r="Z617" s="24">
        <f>$F617</f>
        <v>68822</v>
      </c>
      <c r="AA617" s="136">
        <f>AB$3+AB$4*Z617+AB$5*Z617^2+AH617</f>
        <v>-3.759984656880936E-3</v>
      </c>
      <c r="AB617" s="136">
        <f>+$G617-AH617</f>
        <v>-1.2171104323318988E-2</v>
      </c>
      <c r="AC617" s="136">
        <f>IF(S617&gt;0,G617-AA617,-9999)</f>
        <v>9.3018466077405063E-4</v>
      </c>
      <c r="AD617" s="136"/>
      <c r="AE617" s="136">
        <f>+(G617-AA617)^2*$S617</f>
        <v>8.6524350313933569E-7</v>
      </c>
      <c r="AF617" s="24"/>
      <c r="AG617" s="203"/>
      <c r="AH617" s="24">
        <f>$AB$6*($AB$11/AI617*AJ617+$AB$12)</f>
        <v>9.3413043272121028E-3</v>
      </c>
      <c r="AI617" s="24">
        <f>1+$AB$7*COS(AL617)</f>
        <v>0.8262239365118399</v>
      </c>
      <c r="AJ617" s="24">
        <f>SIN(AL617+RADIANS($AB$9))</f>
        <v>0.99960450058919081</v>
      </c>
      <c r="AK617" s="24">
        <f>$AB$7*SIN(AL617)</f>
        <v>0.24454422863473788</v>
      </c>
      <c r="AL617" s="24">
        <f>2*ATAN(AM617)</f>
        <v>2.18860898909529</v>
      </c>
      <c r="AM617" s="24">
        <f>SQRT((1+$AB$7)/(1-$AB$7))*TAN(AN617/2)</f>
        <v>1.9373839494524041</v>
      </c>
      <c r="AN617" s="136">
        <f>$AU617+$AB$7*SIN(AO617)</f>
        <v>8.1987596025011129</v>
      </c>
      <c r="AO617" s="136">
        <f>$AU617+$AB$7*SIN(AP617)</f>
        <v>8.1987593966739869</v>
      </c>
      <c r="AP617" s="136">
        <f>$AU617+$AB$7*SIN(AQ617)</f>
        <v>8.1987614265964783</v>
      </c>
      <c r="AQ617" s="136">
        <f>$AU617+$AB$7*SIN(AR617)</f>
        <v>8.198741406453335</v>
      </c>
      <c r="AR617" s="136">
        <f>$AU617+$AB$7*SIN(AS617)</f>
        <v>8.1989388066854652</v>
      </c>
      <c r="AS617" s="136">
        <f>$AU617+$AB$7*SIN(AT617)</f>
        <v>8.1969876604245471</v>
      </c>
      <c r="AT617" s="136">
        <f>$AU617+$AB$7*SIN(AU617)</f>
        <v>8.2158299375846422</v>
      </c>
      <c r="AU617" s="136">
        <f>RADIANS($AB$9)+$AB$18*(F617-AB$15)</f>
        <v>7.9164144257162441</v>
      </c>
      <c r="AV617" s="136"/>
      <c r="AW617" s="24">
        <f t="shared" si="299"/>
        <v>68822</v>
      </c>
      <c r="AX617" s="136">
        <f t="shared" si="300"/>
        <v>-3.7599850022024452E-3</v>
      </c>
      <c r="AY617" s="136">
        <f t="shared" si="301"/>
        <v>9.3018500609555986E-4</v>
      </c>
      <c r="AZ617" s="136">
        <f t="shared" si="311"/>
        <v>9.3018500609555986E-4</v>
      </c>
      <c r="BA617" s="136"/>
      <c r="BB617" s="136">
        <f t="shared" si="302"/>
        <v>1.4137487216787321E-5</v>
      </c>
      <c r="BC617" s="24"/>
      <c r="BD617" s="203"/>
      <c r="BE617" s="24">
        <f t="shared" si="303"/>
        <v>9.3413039818905936E-3</v>
      </c>
      <c r="BF617" s="24">
        <f t="shared" si="304"/>
        <v>0.82622396514870267</v>
      </c>
      <c r="BG617" s="24">
        <f t="shared" si="305"/>
        <v>0.99960450388234501</v>
      </c>
      <c r="BH617" s="24">
        <f t="shared" si="306"/>
        <v>0.24454424898443367</v>
      </c>
      <c r="BI617" s="24">
        <f t="shared" si="307"/>
        <v>2.1886088719922951</v>
      </c>
      <c r="BJ617" s="24">
        <f t="shared" si="308"/>
        <v>1.9373836711304355</v>
      </c>
      <c r="BK617" s="136">
        <f t="shared" si="312"/>
        <v>8.1987594672966839</v>
      </c>
      <c r="BL617" s="136">
        <f t="shared" si="312"/>
        <v>8.1987607300977334</v>
      </c>
      <c r="BM617" s="136">
        <f t="shared" si="312"/>
        <v>8.1987482758091588</v>
      </c>
      <c r="BN617" s="136">
        <f t="shared" si="312"/>
        <v>8.1988710865047736</v>
      </c>
      <c r="BO617" s="136">
        <f t="shared" si="312"/>
        <v>8.1976582198368444</v>
      </c>
      <c r="BP617" s="136">
        <f t="shared" si="312"/>
        <v>8.2094622767103349</v>
      </c>
      <c r="BQ617" s="136">
        <f t="shared" si="312"/>
        <v>7.6382786359294812</v>
      </c>
      <c r="BR617" s="136">
        <f t="shared" si="309"/>
        <v>11.379719014461873</v>
      </c>
      <c r="BS617" s="136"/>
      <c r="BT617" s="24"/>
      <c r="BU617" s="24"/>
      <c r="BV617" s="24"/>
      <c r="BW617" s="24"/>
      <c r="BX617" s="24"/>
      <c r="BY617" s="24"/>
      <c r="BZ617" s="24"/>
      <c r="CA617" s="24"/>
      <c r="CB617" s="24"/>
      <c r="CC617" s="24"/>
      <c r="CD617" s="24"/>
      <c r="CE617" s="24"/>
      <c r="CF617" s="24"/>
      <c r="CG617" s="24"/>
      <c r="CH617" s="24"/>
      <c r="CI617" s="24"/>
      <c r="CK617" s="24"/>
      <c r="CL617" s="24"/>
      <c r="CM617" s="24"/>
      <c r="CN617" s="24"/>
      <c r="CO617" s="24"/>
      <c r="CP617" s="24"/>
      <c r="CQ617" s="24"/>
      <c r="CR617" s="24"/>
      <c r="CS617" s="24"/>
      <c r="CT617" s="24"/>
      <c r="CU617" s="24"/>
      <c r="CV617" s="24"/>
      <c r="CW617" s="24"/>
      <c r="CX617" s="24"/>
      <c r="CY617" s="24"/>
      <c r="CZ617" s="24"/>
    </row>
    <row r="618" spans="1:104" s="129" customFormat="1" ht="12.95" customHeight="1" x14ac:dyDescent="0.2">
      <c r="A618" s="216" t="s">
        <v>445</v>
      </c>
      <c r="B618" s="205" t="str">
        <f>IF(INT(F618)=F618,"I","II")</f>
        <v>II</v>
      </c>
      <c r="C618" s="204">
        <v>56357.150699999998</v>
      </c>
      <c r="D618" s="204" t="s">
        <v>466</v>
      </c>
      <c r="E618" s="129">
        <f>(C618-C$7)/C$8</f>
        <v>68822.483978025324</v>
      </c>
      <c r="F618" s="129">
        <f>ROUND(2*E618,0)/2</f>
        <v>68822.5</v>
      </c>
      <c r="G618" s="130">
        <f>C618-(C$7+F618*C$8)</f>
        <v>-3.8027499977033585E-3</v>
      </c>
      <c r="K618" s="130">
        <f>G618</f>
        <v>-3.8027499977033585E-3</v>
      </c>
      <c r="O618" s="199"/>
      <c r="P618" s="199">
        <f>+D$11+D$12*F618+D$13*F618^2</f>
        <v>-1.3101038117093039E-2</v>
      </c>
      <c r="Q618" s="201">
        <f>+C618-15018.5</f>
        <v>41338.650699999998</v>
      </c>
      <c r="S618" s="131">
        <v>1</v>
      </c>
      <c r="T618" s="129" t="s">
        <v>567</v>
      </c>
      <c r="U618" s="202">
        <f>+$C618-15018.5</f>
        <v>41338.650699999998</v>
      </c>
      <c r="Z618" s="24">
        <f>$F618</f>
        <v>68822.5</v>
      </c>
      <c r="AA618" s="136">
        <f>AB$3+AB$4*Z618+AB$5*Z618^2+AH618</f>
        <v>-3.7595863295827366E-3</v>
      </c>
      <c r="AB618" s="136">
        <f>+$G618-AH618</f>
        <v>-1.3144201785213661E-2</v>
      </c>
      <c r="AC618" s="136">
        <f>IF(S618&gt;0,G618-AA618,-9999)</f>
        <v>-4.3163668120621904E-5</v>
      </c>
      <c r="AD618" s="136"/>
      <c r="AE618" s="136">
        <f>+(G618-AA618)^2*$S618</f>
        <v>1.8631022456271918E-9</v>
      </c>
      <c r="AF618" s="24"/>
      <c r="AG618" s="203"/>
      <c r="AH618" s="24">
        <f>$AB$6*($AB$11/AI618*AJ618+$AB$12)</f>
        <v>9.3414517875103024E-3</v>
      </c>
      <c r="AI618" s="24">
        <f>1+$AB$7*COS(AL618)</f>
        <v>0.82621170692095447</v>
      </c>
      <c r="AJ618" s="24">
        <f>SIN(AL618+RADIANS($AB$9))</f>
        <v>0.99960309294451799</v>
      </c>
      <c r="AK618" s="24">
        <f>$AB$7*SIN(AL618)</f>
        <v>0.24453553768046021</v>
      </c>
      <c r="AL618" s="24">
        <f>2*ATAN(AM618)</f>
        <v>2.1886589997141099</v>
      </c>
      <c r="AM618" s="24">
        <f>SQRT((1+$AB$7)/(1-$AB$7))*TAN(AN618/2)</f>
        <v>1.937502816863186</v>
      </c>
      <c r="AN618" s="136">
        <f>$AU618+$AB$7*SIN(AO618)</f>
        <v>8.1988173440415739</v>
      </c>
      <c r="AO618" s="136">
        <f>$AU618+$AB$7*SIN(AP618)</f>
        <v>8.1988171379892698</v>
      </c>
      <c r="AP618" s="136">
        <f>$AU618+$AB$7*SIN(AQ618)</f>
        <v>8.1988191698058444</v>
      </c>
      <c r="AQ618" s="136">
        <f>$AU618+$AB$7*SIN(AR618)</f>
        <v>8.1987991342034192</v>
      </c>
      <c r="AR618" s="136">
        <f>$AU618+$AB$7*SIN(AS618)</f>
        <v>8.1989966550896121</v>
      </c>
      <c r="AS618" s="136">
        <f>$AU618+$AB$7*SIN(AT618)</f>
        <v>8.1970446290846564</v>
      </c>
      <c r="AT618" s="136">
        <f>$AU618+$AB$7*SIN(AU618)</f>
        <v>8.215892343360192</v>
      </c>
      <c r="AU618" s="136">
        <f>RADIANS($AB$9)+$AB$18*(F618-AB$15)</f>
        <v>7.9164780224806837</v>
      </c>
      <c r="AV618" s="136"/>
      <c r="AW618" s="24">
        <f t="shared" si="299"/>
        <v>68822.5</v>
      </c>
      <c r="AX618" s="136">
        <f t="shared" si="300"/>
        <v>-3.7595866754364382E-3</v>
      </c>
      <c r="AY618" s="136">
        <f t="shared" si="301"/>
        <v>-4.3163322266920323E-5</v>
      </c>
      <c r="AZ618" s="136">
        <f t="shared" si="311"/>
        <v>-4.3163322266920323E-5</v>
      </c>
      <c r="BA618" s="136"/>
      <c r="BB618" s="136">
        <f t="shared" si="302"/>
        <v>1.413449197011921E-5</v>
      </c>
      <c r="BC618" s="24"/>
      <c r="BD618" s="203"/>
      <c r="BE618" s="24">
        <f t="shared" si="303"/>
        <v>9.3414514416566008E-3</v>
      </c>
      <c r="BF618" s="24">
        <f t="shared" si="304"/>
        <v>0.82621173560656536</v>
      </c>
      <c r="BG618" s="24">
        <f t="shared" si="305"/>
        <v>0.99960309624925958</v>
      </c>
      <c r="BH618" s="24">
        <f t="shared" si="306"/>
        <v>0.24453555806695612</v>
      </c>
      <c r="BI618" s="24">
        <f t="shared" si="307"/>
        <v>2.1886588824076032</v>
      </c>
      <c r="BJ618" s="24">
        <f t="shared" si="308"/>
        <v>1.9375025380305095</v>
      </c>
      <c r="BK618" s="136">
        <f t="shared" si="312"/>
        <v>8.19881720860017</v>
      </c>
      <c r="BL618" s="136">
        <f t="shared" si="312"/>
        <v>8.1988184735353933</v>
      </c>
      <c r="BM618" s="136">
        <f t="shared" si="312"/>
        <v>8.1988060002039447</v>
      </c>
      <c r="BN618" s="136">
        <f t="shared" si="312"/>
        <v>8.1989289788870092</v>
      </c>
      <c r="BO618" s="136">
        <f t="shared" si="312"/>
        <v>8.1977146467693558</v>
      </c>
      <c r="BP618" s="136">
        <f t="shared" si="312"/>
        <v>8.2095309388221178</v>
      </c>
      <c r="BQ618" s="136">
        <f t="shared" si="312"/>
        <v>7.638357537024107</v>
      </c>
      <c r="BR618" s="136">
        <f t="shared" si="309"/>
        <v>11.379855114860604</v>
      </c>
      <c r="BS618" s="136"/>
      <c r="BT618" s="24"/>
      <c r="BU618" s="24"/>
      <c r="BV618" s="24"/>
      <c r="BW618" s="24"/>
      <c r="BX618" s="24"/>
      <c r="BY618" s="24"/>
      <c r="BZ618" s="24"/>
      <c r="CA618" s="24"/>
      <c r="CB618" s="24"/>
      <c r="CC618" s="24"/>
      <c r="CD618" s="24"/>
      <c r="CE618" s="24"/>
      <c r="CF618" s="24"/>
      <c r="CG618" s="24"/>
      <c r="CH618" s="24"/>
      <c r="CI618" s="24"/>
      <c r="CK618" s="24"/>
      <c r="CL618" s="24"/>
      <c r="CM618" s="24"/>
      <c r="CN618" s="24"/>
      <c r="CO618" s="24"/>
      <c r="CP618" s="24"/>
      <c r="CQ618" s="24"/>
      <c r="CR618" s="24"/>
      <c r="CS618" s="24"/>
      <c r="CT618" s="24"/>
      <c r="CU618" s="24"/>
      <c r="CV618" s="24"/>
      <c r="CW618" s="24"/>
      <c r="CX618" s="24"/>
      <c r="CY618" s="24"/>
      <c r="CZ618" s="24"/>
    </row>
    <row r="619" spans="1:104" s="129" customFormat="1" ht="12.95" customHeight="1" x14ac:dyDescent="0.2">
      <c r="A619" s="216" t="s">
        <v>445</v>
      </c>
      <c r="B619" s="205" t="str">
        <f>IF(INT(F619)=F619,"I","II")</f>
        <v>I</v>
      </c>
      <c r="C619" s="204">
        <v>56357.270199999999</v>
      </c>
      <c r="D619" s="204" t="s">
        <v>466</v>
      </c>
      <c r="E619" s="129">
        <f>(C619-C$7)/C$8</f>
        <v>68822.987462602061</v>
      </c>
      <c r="F619" s="129">
        <f>ROUND(2*E619,0)/2</f>
        <v>68823</v>
      </c>
      <c r="G619" s="130">
        <f>C619-(C$7+F619*C$8)</f>
        <v>-2.9757000011159107E-3</v>
      </c>
      <c r="K619" s="130">
        <f>G619</f>
        <v>-2.9757000011159107E-3</v>
      </c>
      <c r="P619" s="199">
        <f>+D$11+D$12*F619+D$13*F619^2</f>
        <v>-1.3100787244093019E-2</v>
      </c>
      <c r="Q619" s="201">
        <f>+C619-15018.5</f>
        <v>41338.770199999999</v>
      </c>
      <c r="S619" s="131">
        <v>1</v>
      </c>
      <c r="T619" s="129" t="s">
        <v>567</v>
      </c>
      <c r="U619" s="202">
        <f>+$C619-15018.5</f>
        <v>41338.770199999999</v>
      </c>
      <c r="Z619" s="24">
        <f>$F619</f>
        <v>68823</v>
      </c>
      <c r="AA619" s="136">
        <f>AB$3+AB$4*Z619+AB$5*Z619^2+AH619</f>
        <v>-3.7591880296115841E-3</v>
      </c>
      <c r="AB619" s="136">
        <f>+$G619-AH619</f>
        <v>-1.2317299215597346E-2</v>
      </c>
      <c r="AC619" s="136">
        <f>IF(S619&gt;0,G619-AA619,-9999)</f>
        <v>7.8348802849567342E-4</v>
      </c>
      <c r="AD619" s="136"/>
      <c r="AE619" s="136">
        <f>+(G619-AA619)^2*$S619</f>
        <v>6.1385349079603713E-7</v>
      </c>
      <c r="AF619" s="24"/>
      <c r="AG619" s="203"/>
      <c r="AH619" s="24">
        <f>$AB$6*($AB$11/AI619*AJ619+$AB$12)</f>
        <v>9.3415992144814351E-3</v>
      </c>
      <c r="AI619" s="24">
        <f>1+$AB$7*COS(AL619)</f>
        <v>0.82619947812672778</v>
      </c>
      <c r="AJ619" s="24">
        <f>SIN(AL619+RADIANS($AB$9))</f>
        <v>0.99960168284155615</v>
      </c>
      <c r="AK619" s="24">
        <f>$AB$7*SIN(AL619)</f>
        <v>0.24452684637188246</v>
      </c>
      <c r="AL619" s="24">
        <f>2*ATAN(AM619)</f>
        <v>2.1887090088525061</v>
      </c>
      <c r="AM619" s="24">
        <f>SQRT((1+$AB$7)/(1-$AB$7))*TAN(AN619/2)</f>
        <v>1.9376216922730223</v>
      </c>
      <c r="AN619" s="136">
        <f>$AU619+$AB$7*SIN(AO619)</f>
        <v>8.198875084727403</v>
      </c>
      <c r="AO619" s="136">
        <f>$AU619+$AB$7*SIN(AP619)</f>
        <v>8.1988748784497254</v>
      </c>
      <c r="AP619" s="136">
        <f>$AU619+$AB$7*SIN(AQ619)</f>
        <v>8.1988769121616958</v>
      </c>
      <c r="AQ619" s="136">
        <f>$AU619+$AB$7*SIN(AR619)</f>
        <v>8.1988568610919064</v>
      </c>
      <c r="AR619" s="136">
        <f>$AU619+$AB$7*SIN(AS619)</f>
        <v>8.1990545026741604</v>
      </c>
      <c r="AS619" s="136">
        <f>$AU619+$AB$7*SIN(AT619)</f>
        <v>8.1971015967807546</v>
      </c>
      <c r="AT619" s="136">
        <f>$AU619+$AB$7*SIN(AU619)</f>
        <v>8.2159547479247479</v>
      </c>
      <c r="AU619" s="136">
        <f>RADIANS($AB$9)+$AB$18*(F619-AB$15)</f>
        <v>7.9165416192451232</v>
      </c>
      <c r="AV619" s="136"/>
      <c r="AW619" s="24">
        <f t="shared" si="299"/>
        <v>68823</v>
      </c>
      <c r="AX619" s="136">
        <f t="shared" si="300"/>
        <v>-3.7591883759979152E-3</v>
      </c>
      <c r="AY619" s="136">
        <f t="shared" si="301"/>
        <v>7.834883748820045E-4</v>
      </c>
      <c r="AZ619" s="136">
        <f t="shared" si="311"/>
        <v>7.834883748820045E-4</v>
      </c>
      <c r="BA619" s="136"/>
      <c r="BB619" s="136">
        <f t="shared" si="302"/>
        <v>1.4131497246237843E-5</v>
      </c>
      <c r="BC619" s="24"/>
      <c r="BD619" s="203"/>
      <c r="BE619" s="24">
        <f t="shared" si="303"/>
        <v>9.341598868095104E-3</v>
      </c>
      <c r="BF619" s="24">
        <f t="shared" si="304"/>
        <v>0.82619950686113897</v>
      </c>
      <c r="BG619" s="24">
        <f t="shared" si="305"/>
        <v>0.99960168615791178</v>
      </c>
      <c r="BH619" s="24">
        <f t="shared" si="306"/>
        <v>0.24452686679522295</v>
      </c>
      <c r="BI619" s="24">
        <f t="shared" si="307"/>
        <v>2.1887088913422597</v>
      </c>
      <c r="BJ619" s="24">
        <f t="shared" si="308"/>
        <v>1.9376214129289993</v>
      </c>
      <c r="BK619" s="136">
        <f t="shared" si="312"/>
        <v>8.1988749490487542</v>
      </c>
      <c r="BL619" s="136">
        <f t="shared" si="312"/>
        <v>8.1988762161202011</v>
      </c>
      <c r="BM619" s="136">
        <f t="shared" si="312"/>
        <v>8.1988637237317423</v>
      </c>
      <c r="BN619" s="136">
        <f t="shared" si="312"/>
        <v>8.1989868704882145</v>
      </c>
      <c r="BO619" s="136">
        <f t="shared" si="312"/>
        <v>8.1977710725320119</v>
      </c>
      <c r="BP619" s="136">
        <f t="shared" si="312"/>
        <v>8.2095995994400894</v>
      </c>
      <c r="BQ619" s="136">
        <f t="shared" si="312"/>
        <v>7.6384364432704475</v>
      </c>
      <c r="BR619" s="136">
        <f t="shared" si="309"/>
        <v>11.379991215259334</v>
      </c>
      <c r="BS619" s="136"/>
      <c r="BT619" s="24"/>
      <c r="BU619" s="24"/>
      <c r="BV619" s="24"/>
      <c r="BW619" s="24"/>
      <c r="BX619" s="24"/>
      <c r="BY619" s="24"/>
      <c r="BZ619" s="24"/>
      <c r="CA619" s="24"/>
      <c r="CB619" s="24"/>
      <c r="CC619" s="24"/>
      <c r="CD619" s="24"/>
      <c r="CE619" s="24"/>
      <c r="CF619" s="24"/>
      <c r="CG619" s="24"/>
      <c r="CH619" s="24"/>
      <c r="CI619" s="24"/>
      <c r="CK619" s="24"/>
      <c r="CL619" s="24"/>
      <c r="CM619" s="24"/>
      <c r="CN619" s="24"/>
      <c r="CO619" s="24"/>
      <c r="CP619" s="24"/>
      <c r="CQ619" s="24"/>
      <c r="CR619" s="24"/>
      <c r="CS619" s="24"/>
      <c r="CT619" s="24"/>
      <c r="CU619" s="24"/>
      <c r="CV619" s="24"/>
      <c r="CW619" s="24"/>
      <c r="CX619" s="24"/>
      <c r="CY619" s="24"/>
      <c r="CZ619" s="24"/>
    </row>
    <row r="620" spans="1:104" s="129" customFormat="1" ht="12.95" customHeight="1" x14ac:dyDescent="0.2">
      <c r="A620" s="216" t="s">
        <v>445</v>
      </c>
      <c r="B620" s="205" t="str">
        <f>IF(INT(F620)=F620,"I","II")</f>
        <v>I</v>
      </c>
      <c r="C620" s="204">
        <v>56368.188000000002</v>
      </c>
      <c r="D620" s="204" t="s">
        <v>466</v>
      </c>
      <c r="E620" s="129">
        <f>(C620-C$7)/C$8</f>
        <v>68868.986993244907</v>
      </c>
      <c r="F620" s="129">
        <f>ROUND(2*E620,0)/2</f>
        <v>68869</v>
      </c>
      <c r="G620" s="130">
        <f>C620-(C$7+F620*C$8)</f>
        <v>-3.0870999980834313E-3</v>
      </c>
      <c r="K620" s="130">
        <f>G620</f>
        <v>-3.0870999980834313E-3</v>
      </c>
      <c r="O620" s="199"/>
      <c r="P620" s="199">
        <f>+D$11+D$12*F620+D$13*F620^2</f>
        <v>-1.3077681260093038E-2</v>
      </c>
      <c r="Q620" s="201">
        <f>+C620-15018.5</f>
        <v>41349.688000000002</v>
      </c>
      <c r="S620" s="131">
        <v>1</v>
      </c>
      <c r="T620" s="129" t="s">
        <v>567</v>
      </c>
      <c r="U620" s="202">
        <f>+$C620-15018.5</f>
        <v>41349.688000000002</v>
      </c>
      <c r="Z620" s="24">
        <f>$F620</f>
        <v>68869</v>
      </c>
      <c r="AA620" s="136">
        <f>AB$3+AB$4*Z620+AB$5*Z620^2+AH620</f>
        <v>-3.7226611989131467E-3</v>
      </c>
      <c r="AB620" s="136">
        <f>+$G620-AH620</f>
        <v>-1.2442120059263323E-2</v>
      </c>
      <c r="AC620" s="136">
        <f>IF(S620&gt;0,G620-AA620,-9999)</f>
        <v>6.3556120082971547E-4</v>
      </c>
      <c r="AD620" s="136"/>
      <c r="AE620" s="136">
        <f>+(G620-AA620)^2*$S620</f>
        <v>4.0393804000010994E-7</v>
      </c>
      <c r="AF620" s="24"/>
      <c r="AG620" s="203"/>
      <c r="AH620" s="24">
        <f>$AB$6*($AB$11/AI620*AJ620+$AB$12)</f>
        <v>9.3550200611798914E-3</v>
      </c>
      <c r="AI620" s="24">
        <f>1+$AB$7*COS(AL620)</f>
        <v>0.8250778322119946</v>
      </c>
      <c r="AJ620" s="24">
        <f>SIN(AL620+RADIANS($AB$9))</f>
        <v>0.99946146651886703</v>
      </c>
      <c r="AK620" s="24">
        <f>$AB$7*SIN(AL620)</f>
        <v>0.24372573769781655</v>
      </c>
      <c r="AL620" s="24">
        <f>2*ATAN(AM620)</f>
        <v>2.1933035321717864</v>
      </c>
      <c r="AM620" s="24">
        <f>SQRT((1+$AB$7)/(1-$AB$7))*TAN(AN620/2)</f>
        <v>1.9485925954067176</v>
      </c>
      <c r="AN620" s="136">
        <f>$AU620+$AB$7*SIN(AO620)</f>
        <v>8.2041835791649866</v>
      </c>
      <c r="AO620" s="136">
        <f>$AU620+$AB$7*SIN(AP620)</f>
        <v>8.2041833513083642</v>
      </c>
      <c r="AP620" s="136">
        <f>$AU620+$AB$7*SIN(AQ620)</f>
        <v>8.2041855650883395</v>
      </c>
      <c r="AQ620" s="136">
        <f>$AU620+$AB$7*SIN(AR620)</f>
        <v>8.2041640561622273</v>
      </c>
      <c r="AR620" s="136">
        <f>$AU620+$AB$7*SIN(AS620)</f>
        <v>8.204372981731721</v>
      </c>
      <c r="AS620" s="136">
        <f>$AU620+$AB$7*SIN(AT620)</f>
        <v>8.2023385127030171</v>
      </c>
      <c r="AT620" s="136">
        <f>$AU620+$AB$7*SIN(AU620)</f>
        <v>8.2216907878853061</v>
      </c>
      <c r="AU620" s="136">
        <f>RADIANS($AB$9)+$AB$18*(F620-AB$15)</f>
        <v>7.9223925215735305</v>
      </c>
      <c r="AV620" s="136"/>
      <c r="AW620" s="24">
        <f t="shared" si="299"/>
        <v>68869</v>
      </c>
      <c r="AX620" s="136">
        <f t="shared" si="300"/>
        <v>-3.7226615961478172E-3</v>
      </c>
      <c r="AY620" s="136">
        <f t="shared" si="301"/>
        <v>6.3556159806438597E-4</v>
      </c>
      <c r="AZ620" s="136">
        <f t="shared" si="311"/>
        <v>6.3556159806438597E-4</v>
      </c>
      <c r="BA620" s="136"/>
      <c r="BB620" s="136">
        <f t="shared" si="302"/>
        <v>1.3858209359433815E-5</v>
      </c>
      <c r="BC620" s="24"/>
      <c r="BD620" s="203"/>
      <c r="BE620" s="24">
        <f t="shared" si="303"/>
        <v>9.3550196639452209E-3</v>
      </c>
      <c r="BF620" s="24">
        <f t="shared" si="304"/>
        <v>0.82507786566218311</v>
      </c>
      <c r="BG620" s="24">
        <f t="shared" si="305"/>
        <v>0.99946147102245986</v>
      </c>
      <c r="BH620" s="24">
        <f t="shared" si="306"/>
        <v>0.24372576170504168</v>
      </c>
      <c r="BI620" s="24">
        <f t="shared" si="307"/>
        <v>2.1933033949265894</v>
      </c>
      <c r="BJ620" s="24">
        <f t="shared" si="308"/>
        <v>1.9485922662232578</v>
      </c>
      <c r="BK620" s="136">
        <f t="shared" si="312"/>
        <v>8.2041834204847195</v>
      </c>
      <c r="BL620" s="136">
        <f t="shared" si="312"/>
        <v>8.20418489299505</v>
      </c>
      <c r="BM620" s="136">
        <f t="shared" si="312"/>
        <v>8.2041705863059153</v>
      </c>
      <c r="BN620" s="136">
        <f t="shared" si="312"/>
        <v>8.2043095642297494</v>
      </c>
      <c r="BO620" s="136">
        <f t="shared" si="312"/>
        <v>8.2029572599809448</v>
      </c>
      <c r="BP620" s="136">
        <f t="shared" si="312"/>
        <v>8.2159099311850561</v>
      </c>
      <c r="BQ620" s="136">
        <f t="shared" si="312"/>
        <v>7.6457178186644361</v>
      </c>
      <c r="BR620" s="136">
        <f t="shared" si="309"/>
        <v>11.392512451942567</v>
      </c>
      <c r="BS620" s="136"/>
      <c r="BT620" s="24"/>
      <c r="BU620" s="24"/>
      <c r="BV620" s="24"/>
      <c r="BW620" s="24"/>
      <c r="BX620" s="24"/>
      <c r="BY620" s="24"/>
      <c r="BZ620" s="24"/>
      <c r="CA620" s="24"/>
      <c r="CB620" s="24"/>
      <c r="CC620" s="24"/>
      <c r="CD620" s="24"/>
      <c r="CE620" s="24"/>
      <c r="CF620" s="24"/>
      <c r="CG620" s="24"/>
      <c r="CH620" s="24"/>
      <c r="CI620" s="24"/>
      <c r="CK620" s="24"/>
      <c r="CL620" s="24"/>
      <c r="CM620" s="24"/>
      <c r="CN620" s="24"/>
      <c r="CO620" s="24"/>
      <c r="CP620" s="24"/>
      <c r="CQ620" s="24"/>
      <c r="CR620" s="24"/>
      <c r="CS620" s="24"/>
      <c r="CT620" s="24"/>
      <c r="CU620" s="24"/>
      <c r="CV620" s="24"/>
      <c r="CW620" s="24"/>
      <c r="CX620" s="24"/>
      <c r="CY620" s="24"/>
      <c r="CZ620" s="24"/>
    </row>
    <row r="621" spans="1:104" s="129" customFormat="1" ht="12.95" customHeight="1" x14ac:dyDescent="0.2">
      <c r="A621" s="216" t="s">
        <v>445</v>
      </c>
      <c r="B621" s="205" t="str">
        <f>IF(INT(F621)=F621,"I","II")</f>
        <v>II</v>
      </c>
      <c r="C621" s="204">
        <v>56368.305800000002</v>
      </c>
      <c r="D621" s="204" t="s">
        <v>466</v>
      </c>
      <c r="E621" s="129">
        <f>(C621-C$7)/C$8</f>
        <v>68869.483315279533</v>
      </c>
      <c r="F621" s="129">
        <f>ROUND(2*E621,0)/2</f>
        <v>68869.5</v>
      </c>
      <c r="G621" s="130">
        <f>C621-(C$7+F621*C$8)</f>
        <v>-3.9600499949301593E-3</v>
      </c>
      <c r="K621" s="130">
        <f>G621</f>
        <v>-3.9600499949301593E-3</v>
      </c>
      <c r="P621" s="199">
        <f>+D$11+D$12*F621+D$13*F621^2</f>
        <v>-1.3077429829093039E-2</v>
      </c>
      <c r="Q621" s="201">
        <f>+C621-15018.5</f>
        <v>41349.805800000002</v>
      </c>
      <c r="S621" s="131">
        <v>1</v>
      </c>
      <c r="T621" s="129" t="s">
        <v>567</v>
      </c>
      <c r="U621" s="202">
        <f>+$C621-15018.5</f>
        <v>41349.805800000002</v>
      </c>
      <c r="Z621" s="24">
        <f>$F621</f>
        <v>68869.5</v>
      </c>
      <c r="AA621" s="136">
        <f>AB$3+AB$4*Z621+AB$5*Z621^2+AH621</f>
        <v>-3.7222654358414486E-3</v>
      </c>
      <c r="AB621" s="136">
        <f>+$G621-AH621</f>
        <v>-1.3315214388181749E-2</v>
      </c>
      <c r="AC621" s="136">
        <f>IF(S621&gt;0,G621-AA621,-9999)</f>
        <v>-2.3778455908871066E-4</v>
      </c>
      <c r="AD621" s="136"/>
      <c r="AE621" s="136">
        <f>+(G621-AA621)^2*$S621</f>
        <v>5.6541496541012532E-8</v>
      </c>
      <c r="AF621" s="24"/>
      <c r="AG621" s="203"/>
      <c r="AH621" s="24">
        <f>$AB$6*($AB$11/AI621*AJ621+$AB$12)</f>
        <v>9.3551643932515902E-3</v>
      </c>
      <c r="AI621" s="24">
        <f>1+$AB$7*COS(AL621)</f>
        <v>0.825065677345589</v>
      </c>
      <c r="AJ621" s="24">
        <f>SIN(AL621+RADIANS($AB$9))</f>
        <v>0.99945982876299344</v>
      </c>
      <c r="AK621" s="24">
        <f>$AB$7*SIN(AL621)</f>
        <v>0.24371701368070803</v>
      </c>
      <c r="AL621" s="24">
        <f>2*ATAN(AM621)</f>
        <v>2.1933534041469822</v>
      </c>
      <c r="AM621" s="24">
        <f>SQRT((1+$AB$7)/(1-$AB$7))*TAN(AN621/2)</f>
        <v>1.9487122194785267</v>
      </c>
      <c r="AN621" s="136">
        <f>$AU621+$AB$7*SIN(AO621)</f>
        <v>8.2042412406131202</v>
      </c>
      <c r="AO621" s="136">
        <f>$AU621+$AB$7*SIN(AP621)</f>
        <v>8.2042410125125862</v>
      </c>
      <c r="AP621" s="136">
        <f>$AU621+$AB$7*SIN(AQ621)</f>
        <v>8.2042432283125333</v>
      </c>
      <c r="AQ621" s="136">
        <f>$AU621+$AB$7*SIN(AR621)</f>
        <v>8.2042217031582787</v>
      </c>
      <c r="AR621" s="136">
        <f>$AU621+$AB$7*SIN(AS621)</f>
        <v>8.2044307533386824</v>
      </c>
      <c r="AS621" s="136">
        <f>$AU621+$AB$7*SIN(AT621)</f>
        <v>8.2023953911347132</v>
      </c>
      <c r="AT621" s="136">
        <f>$AU621+$AB$7*SIN(AU621)</f>
        <v>8.2217530798489911</v>
      </c>
      <c r="AU621" s="136">
        <f>RADIANS($AB$9)+$AB$18*(F621-AB$15)</f>
        <v>7.92245611833797</v>
      </c>
      <c r="AV621" s="136"/>
      <c r="AW621" s="24">
        <f t="shared" si="299"/>
        <v>68869.5</v>
      </c>
      <c r="AX621" s="136">
        <f t="shared" si="300"/>
        <v>-3.7222658336489769E-3</v>
      </c>
      <c r="AY621" s="136">
        <f t="shared" si="301"/>
        <v>-2.3778416128118242E-4</v>
      </c>
      <c r="AZ621" s="136">
        <f t="shared" si="311"/>
        <v>-2.3778416128118242E-4</v>
      </c>
      <c r="BA621" s="136"/>
      <c r="BB621" s="136">
        <f t="shared" si="302"/>
        <v>1.3855262936350514E-5</v>
      </c>
      <c r="BC621" s="24"/>
      <c r="BD621" s="203"/>
      <c r="BE621" s="24">
        <f t="shared" si="303"/>
        <v>9.3551639954440619E-3</v>
      </c>
      <c r="BF621" s="24">
        <f t="shared" si="304"/>
        <v>0.82506571084954328</v>
      </c>
      <c r="BG621" s="24">
        <f t="shared" si="305"/>
        <v>0.99945983328083876</v>
      </c>
      <c r="BH621" s="24">
        <f t="shared" si="306"/>
        <v>0.24371703772905251</v>
      </c>
      <c r="BI621" s="24">
        <f t="shared" si="307"/>
        <v>2.1933532666762652</v>
      </c>
      <c r="BJ621" s="24">
        <f t="shared" si="308"/>
        <v>1.9487118897221098</v>
      </c>
      <c r="BK621" s="136">
        <f t="shared" ref="BK621:BQ630" si="313">$AU621+$AB$7*SIN(BL621)</f>
        <v>8.2042410816697693</v>
      </c>
      <c r="BL621" s="136">
        <f t="shared" si="313"/>
        <v>8.2042425565115664</v>
      </c>
      <c r="BM621" s="136">
        <f t="shared" si="313"/>
        <v>8.2042282294316884</v>
      </c>
      <c r="BN621" s="136">
        <f t="shared" si="313"/>
        <v>8.2043673834450566</v>
      </c>
      <c r="BO621" s="136">
        <f t="shared" si="313"/>
        <v>8.2030135776631496</v>
      </c>
      <c r="BP621" s="136">
        <f t="shared" si="313"/>
        <v>8.2159784510985858</v>
      </c>
      <c r="BQ621" s="136">
        <f t="shared" si="313"/>
        <v>7.6457972027678966</v>
      </c>
      <c r="BR621" s="136">
        <f t="shared" si="309"/>
        <v>11.392648552341297</v>
      </c>
      <c r="BS621" s="136"/>
      <c r="BT621" s="24"/>
      <c r="BU621" s="24"/>
      <c r="BV621" s="24"/>
      <c r="BW621" s="24"/>
      <c r="BX621" s="24"/>
      <c r="BY621" s="24"/>
      <c r="BZ621" s="24"/>
      <c r="CA621" s="24"/>
      <c r="CB621" s="24"/>
      <c r="CC621" s="24"/>
      <c r="CD621" s="24"/>
      <c r="CE621" s="24"/>
      <c r="CF621" s="24"/>
      <c r="CG621" s="24"/>
      <c r="CH621" s="24"/>
      <c r="CI621" s="24"/>
      <c r="CK621" s="24"/>
      <c r="CL621" s="24"/>
      <c r="CM621" s="24"/>
      <c r="CN621" s="24"/>
      <c r="CO621" s="24"/>
      <c r="CP621" s="24"/>
      <c r="CQ621" s="24"/>
      <c r="CR621" s="24"/>
      <c r="CS621" s="24"/>
      <c r="CT621" s="24"/>
      <c r="CU621" s="24"/>
      <c r="CV621" s="24"/>
      <c r="CW621" s="24"/>
      <c r="CX621" s="24"/>
      <c r="CY621" s="24"/>
      <c r="CZ621" s="24"/>
    </row>
    <row r="622" spans="1:104" s="129" customFormat="1" ht="12.95" customHeight="1" x14ac:dyDescent="0.2">
      <c r="A622" s="225" t="s">
        <v>1742</v>
      </c>
      <c r="B622" s="226" t="s">
        <v>644</v>
      </c>
      <c r="C622" s="225">
        <v>56385.515399999997</v>
      </c>
      <c r="D622" s="225">
        <v>1E-4</v>
      </c>
      <c r="E622" s="129">
        <f>(C622-C$7)/C$8</f>
        <v>68941.991835544657</v>
      </c>
      <c r="F622" s="129">
        <f>ROUND(2*E622,0)/2</f>
        <v>68942</v>
      </c>
      <c r="G622" s="130">
        <f>C622-(C$7+F622*C$8)</f>
        <v>-1.9377999997232109E-3</v>
      </c>
      <c r="K622" s="130">
        <f>G622</f>
        <v>-1.9377999997232109E-3</v>
      </c>
      <c r="O622" s="199">
        <f ca="1">+C$11+C$12*F622</f>
        <v>-3.6664014635275355E-3</v>
      </c>
      <c r="P622" s="199">
        <f>+D$11+D$12*F622+D$13*F622^2</f>
        <v>-1.3040908824093041E-2</v>
      </c>
      <c r="Q622" s="201">
        <f>+C622-15018.5</f>
        <v>41367.015399999997</v>
      </c>
      <c r="S622" s="131">
        <v>1</v>
      </c>
      <c r="T622" s="129" t="s">
        <v>567</v>
      </c>
      <c r="U622" s="202">
        <f>+$C622-15018.5</f>
        <v>41367.015399999997</v>
      </c>
      <c r="Z622" s="24">
        <f>$F622</f>
        <v>68942</v>
      </c>
      <c r="AA622" s="136">
        <f>AB$3+AB$4*Z622+AB$5*Z622^2+AH622</f>
        <v>-3.665167493939225E-3</v>
      </c>
      <c r="AB622" s="136">
        <f>+$G622-AH622</f>
        <v>-1.1313541329877027E-2</v>
      </c>
      <c r="AC622" s="136">
        <f>IF(S622&gt;0,G622-AA622,-9999)</f>
        <v>1.7273674942160141E-3</v>
      </c>
      <c r="AD622" s="136"/>
      <c r="AE622" s="136">
        <f>+(G622-AA622)^2*$S622</f>
        <v>2.9837984600741116E-6</v>
      </c>
      <c r="AF622" s="24"/>
      <c r="AG622" s="203"/>
      <c r="AH622" s="24">
        <f>$AB$6*($AB$11/AI622*AJ622+$AB$12)</f>
        <v>9.3757413301538157E-3</v>
      </c>
      <c r="AI622" s="24">
        <f>1+$AB$7*COS(AL622)</f>
        <v>0.82331159889671179</v>
      </c>
      <c r="AJ622" s="24">
        <f>SIN(AL622+RADIANS($AB$9))</f>
        <v>0.99919666442819877</v>
      </c>
      <c r="AK622" s="24">
        <f>$AB$7*SIN(AL622)</f>
        <v>0.24244836340046416</v>
      </c>
      <c r="AL622" s="24">
        <f>2*ATAN(AM622)</f>
        <v>2.2005693471998882</v>
      </c>
      <c r="AM622" s="24">
        <f>SQRT((1+$AB$7)/(1-$AB$7))*TAN(AN622/2)</f>
        <v>1.9661440251337887</v>
      </c>
      <c r="AN622" s="136">
        <f>$AU622+$AB$7*SIN(AO622)</f>
        <v>8.2125931877338569</v>
      </c>
      <c r="AO622" s="136">
        <f>$AU622+$AB$7*SIN(AP622)</f>
        <v>8.2125929220320195</v>
      </c>
      <c r="AP622" s="136">
        <f>$AU622+$AB$7*SIN(AQ622)</f>
        <v>8.2125954454932906</v>
      </c>
      <c r="AQ622" s="136">
        <f>$AU622+$AB$7*SIN(AR622)</f>
        <v>8.2125714786324675</v>
      </c>
      <c r="AR622" s="136">
        <f>$AU622+$AB$7*SIN(AS622)</f>
        <v>8.2127990448162453</v>
      </c>
      <c r="AS622" s="136">
        <f>$AU622+$AB$7*SIN(AT622)</f>
        <v>8.2106326932247296</v>
      </c>
      <c r="AT622" s="136">
        <f>$AU622+$AB$7*SIN(AU622)</f>
        <v>8.2307726039905695</v>
      </c>
      <c r="AU622" s="136">
        <f>RADIANS($AB$9)+$AB$18*(F622-AB$15)</f>
        <v>7.9316776491816556</v>
      </c>
      <c r="AV622" s="136"/>
      <c r="AW622" s="24">
        <f t="shared" si="299"/>
        <v>68942</v>
      </c>
      <c r="AX622" s="136">
        <f t="shared" si="300"/>
        <v>-3.665167979434579E-3</v>
      </c>
      <c r="AY622" s="136">
        <f t="shared" si="301"/>
        <v>1.7273679797113681E-3</v>
      </c>
      <c r="AZ622" s="136">
        <f t="shared" si="311"/>
        <v>1.7273679797113681E-3</v>
      </c>
      <c r="BA622" s="136"/>
      <c r="BB622" s="136">
        <f t="shared" si="302"/>
        <v>1.3433456317472554E-5</v>
      </c>
      <c r="BC622" s="24"/>
      <c r="BD622" s="203"/>
      <c r="BE622" s="24">
        <f t="shared" si="303"/>
        <v>9.3757408446584617E-3</v>
      </c>
      <c r="BF622" s="24">
        <f t="shared" si="304"/>
        <v>0.82331164079601171</v>
      </c>
      <c r="BG622" s="24">
        <f t="shared" si="305"/>
        <v>0.99919667135388479</v>
      </c>
      <c r="BH622" s="24">
        <f t="shared" si="306"/>
        <v>0.24244839393529174</v>
      </c>
      <c r="BI622" s="24">
        <f t="shared" si="307"/>
        <v>2.200569174382482</v>
      </c>
      <c r="BJ622" s="24">
        <f t="shared" si="308"/>
        <v>1.9661436046931042</v>
      </c>
      <c r="BK622" s="136">
        <f t="shared" si="313"/>
        <v>8.2125929874970396</v>
      </c>
      <c r="BL622" s="136">
        <f t="shared" si="313"/>
        <v>8.2125948237511643</v>
      </c>
      <c r="BM622" s="136">
        <f t="shared" si="313"/>
        <v>8.212577383841408</v>
      </c>
      <c r="BN622" s="136">
        <f t="shared" si="313"/>
        <v>8.2127429874719606</v>
      </c>
      <c r="BO622" s="136">
        <f t="shared" si="313"/>
        <v>8.2111675069933696</v>
      </c>
      <c r="BP622" s="136">
        <f t="shared" si="313"/>
        <v>8.2258974143204515</v>
      </c>
      <c r="BQ622" s="136">
        <f t="shared" si="313"/>
        <v>7.6573619917474538</v>
      </c>
      <c r="BR622" s="136">
        <f t="shared" si="309"/>
        <v>11.412383110157261</v>
      </c>
      <c r="BS622" s="136"/>
      <c r="BT622" s="24"/>
      <c r="BU622" s="24"/>
      <c r="BV622" s="24"/>
      <c r="BW622" s="24"/>
      <c r="BX622" s="24"/>
      <c r="BY622" s="24"/>
      <c r="BZ622" s="24"/>
      <c r="CA622" s="24"/>
      <c r="CB622" s="24"/>
      <c r="CC622" s="24"/>
      <c r="CD622" s="24"/>
      <c r="CE622" s="24"/>
      <c r="CF622" s="24"/>
      <c r="CG622" s="24"/>
      <c r="CH622" s="24"/>
      <c r="CI622" s="24"/>
      <c r="CK622" s="24"/>
      <c r="CL622" s="24"/>
      <c r="CM622" s="24"/>
      <c r="CN622" s="24"/>
      <c r="CO622" s="24"/>
      <c r="CP622" s="24"/>
      <c r="CQ622" s="24"/>
      <c r="CR622" s="24"/>
      <c r="CS622" s="24"/>
      <c r="CT622" s="24"/>
      <c r="CU622" s="24"/>
      <c r="CV622" s="24"/>
      <c r="CW622" s="24"/>
      <c r="CX622" s="24"/>
      <c r="CY622" s="24"/>
      <c r="CZ622" s="24"/>
    </row>
    <row r="623" spans="1:104" s="129" customFormat="1" ht="12.95" customHeight="1" x14ac:dyDescent="0.2">
      <c r="A623" s="52" t="s">
        <v>1741</v>
      </c>
      <c r="B623" s="64" t="s">
        <v>644</v>
      </c>
      <c r="C623" s="63">
        <v>56386.701300000001</v>
      </c>
      <c r="D623" s="63">
        <v>2.0000000000000001E-4</v>
      </c>
      <c r="E623" s="129">
        <f>(C623-C$7)/C$8</f>
        <v>68946.988340645461</v>
      </c>
      <c r="F623" s="129">
        <f>ROUND(2*E623,0)/2</f>
        <v>68947</v>
      </c>
      <c r="G623" s="130">
        <f>C623-(C$7+F623*C$8)</f>
        <v>-2.7673000004142523E-3</v>
      </c>
      <c r="J623" s="130"/>
      <c r="K623" s="130">
        <f>G623</f>
        <v>-2.7673000004142523E-3</v>
      </c>
      <c r="O623" s="129">
        <f ca="1">+C$11+C$12*F623</f>
        <v>-3.6567948560629893E-3</v>
      </c>
      <c r="P623" s="199">
        <f>+D$11+D$12*F623+D$13*F623^2</f>
        <v>-1.3038385484093036E-2</v>
      </c>
      <c r="Q623" s="201">
        <f>+C623-15018.5</f>
        <v>41368.201300000001</v>
      </c>
      <c r="S623" s="131">
        <v>1</v>
      </c>
      <c r="T623" s="129" t="s">
        <v>567</v>
      </c>
      <c r="U623" s="202">
        <f>+$C623-15018.5</f>
        <v>41368.201300000001</v>
      </c>
      <c r="Z623" s="24">
        <f>$F623</f>
        <v>68947</v>
      </c>
      <c r="AA623" s="136">
        <f>AB$3+AB$4*Z623+AB$5*Z623^2+AH623</f>
        <v>-3.6612507279267931E-3</v>
      </c>
      <c r="AB623" s="136">
        <f>+$G623-AH623</f>
        <v>-1.2144434756580495E-2</v>
      </c>
      <c r="AC623" s="136">
        <f>IF(S623&gt;0,G623-AA623,-9999)</f>
        <v>8.9395072751254079E-4</v>
      </c>
      <c r="AD623" s="136"/>
      <c r="AE623" s="136">
        <f>+(G623-AA623)^2*$S623</f>
        <v>7.9914790322020095E-7</v>
      </c>
      <c r="AF623" s="24"/>
      <c r="AG623" s="203"/>
      <c r="AH623" s="24">
        <f>$AB$6*($AB$11/AI623*AJ623+$AB$12)</f>
        <v>9.377134756166243E-3</v>
      </c>
      <c r="AI623" s="24">
        <f>1+$AB$7*COS(AL623)</f>
        <v>0.82319123983642195</v>
      </c>
      <c r="AJ623" s="24">
        <f>SIN(AL623+RADIANS($AB$9))</f>
        <v>0.9991766430338318</v>
      </c>
      <c r="AK623" s="24">
        <f>$AB$7*SIN(AL623)</f>
        <v>0.24236060391371023</v>
      </c>
      <c r="AL623" s="24">
        <f>2*ATAN(AM623)</f>
        <v>2.201065868782333</v>
      </c>
      <c r="AM623" s="24">
        <f>SQRT((1+$AB$7)/(1-$AB$7))*TAN(AN623/2)</f>
        <v>1.9673525831506038</v>
      </c>
      <c r="AN623" s="136">
        <f>$AU623+$AB$7*SIN(AO623)</f>
        <v>8.2131685300820561</v>
      </c>
      <c r="AO623" s="136">
        <f>$AU623+$AB$7*SIN(AP623)</f>
        <v>8.2131682616183763</v>
      </c>
      <c r="AP623" s="136">
        <f>$AU623+$AB$7*SIN(AQ623)</f>
        <v>8.2131708074024328</v>
      </c>
      <c r="AQ623" s="136">
        <f>$AU623+$AB$7*SIN(AR623)</f>
        <v>8.2131466655785896</v>
      </c>
      <c r="AR623" s="136">
        <f>$AU623+$AB$7*SIN(AS623)</f>
        <v>8.213375541551704</v>
      </c>
      <c r="AS623" s="136">
        <f>$AU623+$AB$7*SIN(AT623)</f>
        <v>8.2112000492703814</v>
      </c>
      <c r="AT623" s="136">
        <f>$AU623+$AB$7*SIN(AU623)</f>
        <v>8.231393702414973</v>
      </c>
      <c r="AU623" s="136">
        <f>RADIANS($AB$9)+$AB$18*(F623-AB$15)</f>
        <v>7.9323136168260477</v>
      </c>
      <c r="AV623" s="136"/>
      <c r="AW623" s="24">
        <f t="shared" si="299"/>
        <v>68947</v>
      </c>
      <c r="AX623" s="136">
        <f t="shared" si="300"/>
        <v>-3.6612512198090676E-3</v>
      </c>
      <c r="AY623" s="136">
        <f t="shared" si="301"/>
        <v>8.9395121939481528E-4</v>
      </c>
      <c r="AZ623" s="136">
        <f t="shared" si="311"/>
        <v>8.9395121939481528E-4</v>
      </c>
      <c r="BA623" s="136"/>
      <c r="BB623" s="136">
        <f t="shared" si="302"/>
        <v>1.3404760494553384E-5</v>
      </c>
      <c r="BC623" s="24"/>
      <c r="BD623" s="203"/>
      <c r="BE623" s="24">
        <f t="shared" si="303"/>
        <v>9.3771342642839685E-3</v>
      </c>
      <c r="BF623" s="24">
        <f t="shared" si="304"/>
        <v>0.82319128235997097</v>
      </c>
      <c r="BG623" s="24">
        <f t="shared" si="305"/>
        <v>0.99917665015229395</v>
      </c>
      <c r="BH623" s="24">
        <f t="shared" si="306"/>
        <v>0.24236063493580903</v>
      </c>
      <c r="BI623" s="24">
        <f t="shared" si="307"/>
        <v>2.2010656933266457</v>
      </c>
      <c r="BJ623" s="24">
        <f t="shared" si="308"/>
        <v>1.9673521558743037</v>
      </c>
      <c r="BK623" s="136">
        <f t="shared" si="313"/>
        <v>8.2131683267586411</v>
      </c>
      <c r="BL623" s="136">
        <f t="shared" si="313"/>
        <v>8.2131701896927272</v>
      </c>
      <c r="BM623" s="136">
        <f t="shared" si="313"/>
        <v>8.2131525234996321</v>
      </c>
      <c r="BN623" s="136">
        <f t="shared" si="313"/>
        <v>8.2133200184874067</v>
      </c>
      <c r="BO623" s="136">
        <f t="shared" si="313"/>
        <v>8.2117289652665146</v>
      </c>
      <c r="BP623" s="136">
        <f t="shared" si="313"/>
        <v>8.2265802617976362</v>
      </c>
      <c r="BQ623" s="136">
        <f t="shared" si="313"/>
        <v>7.6581635119178415</v>
      </c>
      <c r="BR623" s="136">
        <f t="shared" si="309"/>
        <v>11.413744114144571</v>
      </c>
      <c r="BS623" s="136"/>
      <c r="BT623" s="24"/>
      <c r="BU623" s="24"/>
      <c r="BV623" s="24"/>
      <c r="BW623" s="24"/>
      <c r="BX623" s="24"/>
      <c r="BY623" s="24"/>
      <c r="BZ623" s="24"/>
      <c r="CA623" s="24"/>
      <c r="CB623" s="24"/>
      <c r="CC623" s="24"/>
      <c r="CD623" s="24"/>
      <c r="CE623" s="24"/>
      <c r="CF623" s="24"/>
      <c r="CG623" s="24"/>
      <c r="CH623" s="24"/>
      <c r="CI623" s="24"/>
      <c r="CK623" s="24"/>
      <c r="CL623" s="24"/>
      <c r="CM623" s="24"/>
      <c r="CN623" s="24"/>
      <c r="CO623" s="24"/>
      <c r="CP623" s="24"/>
      <c r="CQ623" s="24"/>
      <c r="CR623" s="24"/>
      <c r="CS623" s="24"/>
      <c r="CT623" s="24"/>
      <c r="CU623" s="24"/>
      <c r="CV623" s="24"/>
      <c r="CW623" s="24"/>
      <c r="CX623" s="24"/>
      <c r="CY623" s="24"/>
      <c r="CZ623" s="24"/>
    </row>
    <row r="624" spans="1:104" s="129" customFormat="1" ht="12.95" customHeight="1" x14ac:dyDescent="0.2">
      <c r="A624" s="52" t="s">
        <v>1741</v>
      </c>
      <c r="B624" s="64" t="s">
        <v>646</v>
      </c>
      <c r="C624" s="63">
        <v>56413.639600000002</v>
      </c>
      <c r="D624" s="63">
        <v>1E-4</v>
      </c>
      <c r="E624" s="129">
        <f>(C624-C$7)/C$8</f>
        <v>69060.486404020485</v>
      </c>
      <c r="F624" s="129">
        <f>ROUND(2*E624,0)/2</f>
        <v>69060.5</v>
      </c>
      <c r="G624" s="130">
        <f>C624-(C$7+F624*C$8)</f>
        <v>-3.2269499934045598E-3</v>
      </c>
      <c r="J624" s="130"/>
      <c r="K624" s="130">
        <f>G624</f>
        <v>-3.2269499934045598E-3</v>
      </c>
      <c r="O624" s="199">
        <f ca="1">+C$11+C$12*F624</f>
        <v>-3.4387248666176984E-3</v>
      </c>
      <c r="P624" s="199">
        <f>+D$11+D$12*F624+D$13*F624^2</f>
        <v>-1.2980944269093027E-2</v>
      </c>
      <c r="Q624" s="201">
        <f>+C624-15018.5</f>
        <v>41395.139600000002</v>
      </c>
      <c r="S624" s="131">
        <v>1</v>
      </c>
      <c r="T624" s="129" t="s">
        <v>567</v>
      </c>
      <c r="U624" s="202">
        <f>+$C624-15018.5</f>
        <v>41395.139600000002</v>
      </c>
      <c r="Z624" s="24">
        <f>$F624</f>
        <v>69060.5</v>
      </c>
      <c r="AA624" s="136">
        <f>AB$3+AB$4*Z624+AB$5*Z624^2+AH624</f>
        <v>-3.5730662909755975E-3</v>
      </c>
      <c r="AB624" s="136">
        <f>+$G624-AH624</f>
        <v>-1.2634827971521989E-2</v>
      </c>
      <c r="AC624" s="136">
        <f>IF(S624&gt;0,G624-AA624,-9999)</f>
        <v>3.4611629757103773E-4</v>
      </c>
      <c r="AD624" s="136"/>
      <c r="AE624" s="136">
        <f>+(G624-AA624)^2*$S624</f>
        <v>1.1979649144428313E-7</v>
      </c>
      <c r="AF624" s="24"/>
      <c r="AG624" s="203"/>
      <c r="AH624" s="24">
        <f>$AB$6*($AB$11/AI624*AJ624+$AB$12)</f>
        <v>9.4078779781174293E-3</v>
      </c>
      <c r="AI624" s="24">
        <f>1+$AB$7*COS(AL624)</f>
        <v>0.82048020074969896</v>
      </c>
      <c r="AJ624" s="24">
        <f>SIN(AL624+RADIANS($AB$9))</f>
        <v>0.99865791687156602</v>
      </c>
      <c r="AK624" s="24">
        <f>$AB$7*SIN(AL624)</f>
        <v>0.24035940105835596</v>
      </c>
      <c r="AL624" s="24">
        <f>2*ATAN(AM624)</f>
        <v>2.2122980968069275</v>
      </c>
      <c r="AM624" s="24">
        <f>SQRT((1+$AB$7)/(1-$AB$7))*TAN(AN624/2)</f>
        <v>1.9950116248370922</v>
      </c>
      <c r="AN624" s="136">
        <f>$AU624+$AB$7*SIN(AO624)</f>
        <v>8.2262062899478909</v>
      </c>
      <c r="AO624" s="136">
        <f>$AU624+$AB$7*SIN(AP624)</f>
        <v>8.2262059524924673</v>
      </c>
      <c r="AP624" s="136">
        <f>$AU624+$AB$7*SIN(AQ624)</f>
        <v>8.2262090453796262</v>
      </c>
      <c r="AQ624" s="136">
        <f>$AU624+$AB$7*SIN(AR624)</f>
        <v>8.226180697160359</v>
      </c>
      <c r="AR624" s="136">
        <f>$AU624+$AB$7*SIN(AS624)</f>
        <v>8.2264404491048069</v>
      </c>
      <c r="AS624" s="136">
        <f>$AU624+$AB$7*SIN(AT624)</f>
        <v>8.2240538672586361</v>
      </c>
      <c r="AT624" s="136">
        <f>$AU624+$AB$7*SIN(AU624)</f>
        <v>8.2454601101232328</v>
      </c>
      <c r="AU624" s="136">
        <f>RADIANS($AB$9)+$AB$18*(F624-AB$15)</f>
        <v>7.9467500823537485</v>
      </c>
      <c r="AV624" s="136"/>
      <c r="AW624" s="24">
        <f t="shared" si="299"/>
        <v>69060.5</v>
      </c>
      <c r="AX624" s="136">
        <f t="shared" si="300"/>
        <v>-3.5730669396065382E-3</v>
      </c>
      <c r="AY624" s="136">
        <f t="shared" si="301"/>
        <v>3.4611694620197836E-4</v>
      </c>
      <c r="AZ624" s="136">
        <f t="shared" si="311"/>
        <v>3.4611694620197836E-4</v>
      </c>
      <c r="BA624" s="136"/>
      <c r="BB624" s="136">
        <f t="shared" si="302"/>
        <v>1.2766807354909233E-5</v>
      </c>
      <c r="BC624" s="24"/>
      <c r="BD624" s="203"/>
      <c r="BE624" s="24">
        <f t="shared" si="303"/>
        <v>9.4078773294864887E-3</v>
      </c>
      <c r="BF624" s="24">
        <f t="shared" si="304"/>
        <v>0.82048025913345457</v>
      </c>
      <c r="BG624" s="24">
        <f t="shared" si="305"/>
        <v>0.99865792945180232</v>
      </c>
      <c r="BH624" s="24">
        <f t="shared" si="306"/>
        <v>0.2403594446640456</v>
      </c>
      <c r="BI624" s="24">
        <f t="shared" si="307"/>
        <v>2.2122978539050475</v>
      </c>
      <c r="BJ624" s="24">
        <f t="shared" si="308"/>
        <v>1.9950110200028879</v>
      </c>
      <c r="BK624" s="136">
        <f t="shared" si="313"/>
        <v>8.2262060075356924</v>
      </c>
      <c r="BL624" s="136">
        <f t="shared" si="313"/>
        <v>8.2262085408924932</v>
      </c>
      <c r="BM624" s="136">
        <f t="shared" si="313"/>
        <v>8.22618532123672</v>
      </c>
      <c r="BN624" s="136">
        <f t="shared" si="313"/>
        <v>8.2263980909370282</v>
      </c>
      <c r="BO624" s="136">
        <f t="shared" si="313"/>
        <v>8.224444051522271</v>
      </c>
      <c r="BP624" s="136">
        <f t="shared" si="313"/>
        <v>8.2420371955312852</v>
      </c>
      <c r="BQ624" s="136">
        <f t="shared" si="313"/>
        <v>7.6764940120436442</v>
      </c>
      <c r="BR624" s="136">
        <f t="shared" si="309"/>
        <v>11.444638904656459</v>
      </c>
      <c r="BS624" s="136"/>
      <c r="BT624" s="24"/>
      <c r="BU624" s="24"/>
      <c r="BV624" s="24"/>
      <c r="BW624" s="24"/>
      <c r="BX624" s="24"/>
      <c r="BY624" s="24"/>
      <c r="BZ624" s="24"/>
      <c r="CA624" s="24"/>
      <c r="CB624" s="24"/>
      <c r="CC624" s="24"/>
      <c r="CD624" s="24"/>
      <c r="CE624" s="24"/>
      <c r="CF624" s="24"/>
      <c r="CG624" s="24"/>
      <c r="CH624" s="24"/>
      <c r="CI624" s="24"/>
      <c r="CK624" s="24"/>
      <c r="CL624" s="24"/>
      <c r="CM624" s="24"/>
      <c r="CN624" s="24"/>
      <c r="CO624" s="24"/>
      <c r="CP624" s="24"/>
      <c r="CQ624" s="24"/>
      <c r="CR624" s="24"/>
      <c r="CS624" s="24"/>
      <c r="CT624" s="24"/>
      <c r="CU624" s="24"/>
      <c r="CV624" s="24"/>
      <c r="CW624" s="24"/>
      <c r="CX624" s="24"/>
      <c r="CY624" s="24"/>
      <c r="CZ624" s="24"/>
    </row>
    <row r="625" spans="1:104" s="129" customFormat="1" ht="12.95" customHeight="1" x14ac:dyDescent="0.2">
      <c r="A625" s="45" t="s">
        <v>1741</v>
      </c>
      <c r="B625" s="66" t="s">
        <v>646</v>
      </c>
      <c r="C625" s="56">
        <v>56427.643300000003</v>
      </c>
      <c r="D625" s="56">
        <v>1E-4</v>
      </c>
      <c r="E625" s="129">
        <f>(C625-C$7)/C$8</f>
        <v>69119.487633871104</v>
      </c>
      <c r="F625" s="129">
        <f>ROUND(2*E625,0)/2</f>
        <v>69119.5</v>
      </c>
      <c r="G625" s="130">
        <f>C625-(C$7+F625*C$8)</f>
        <v>-2.9350499899010174E-3</v>
      </c>
      <c r="J625" s="130"/>
      <c r="K625" s="130">
        <f>G625</f>
        <v>-2.9350499899010174E-3</v>
      </c>
      <c r="O625" s="199">
        <f ca="1">+C$11+C$12*F625</f>
        <v>-3.3253668985360196E-3</v>
      </c>
      <c r="P625" s="199">
        <f>+D$11+D$12*F625+D$13*F625^2</f>
        <v>-1.2950962829093041E-2</v>
      </c>
      <c r="Q625" s="201">
        <f>+C625-15018.5</f>
        <v>41409.143300000003</v>
      </c>
      <c r="S625" s="131">
        <v>1</v>
      </c>
      <c r="T625" s="129" t="s">
        <v>567</v>
      </c>
      <c r="U625" s="202">
        <f>+$C625-15018.5</f>
        <v>41409.143300000003</v>
      </c>
      <c r="Z625" s="24">
        <f>$F625</f>
        <v>69119.5</v>
      </c>
      <c r="AA625" s="136">
        <f>AB$3+AB$4*Z625+AB$5*Z625^2+AH625</f>
        <v>-3.5277729174929533E-3</v>
      </c>
      <c r="AB625" s="136">
        <f>+$G625-AH625</f>
        <v>-1.2358239901501105E-2</v>
      </c>
      <c r="AC625" s="136">
        <f>IF(S625&gt;0,G625-AA625,-9999)</f>
        <v>5.9272292759193594E-4</v>
      </c>
      <c r="AD625" s="136"/>
      <c r="AE625" s="136">
        <f>+(G625-AA625)^2*$S625</f>
        <v>3.5132046889315532E-7</v>
      </c>
      <c r="AF625" s="24"/>
      <c r="AG625" s="203"/>
      <c r="AH625" s="24">
        <f>$AB$6*($AB$11/AI625*AJ625+$AB$12)</f>
        <v>9.4231899116000873E-3</v>
      </c>
      <c r="AI625" s="24">
        <f>1+$AB$7*COS(AL625)</f>
        <v>0.81908682528373555</v>
      </c>
      <c r="AJ625" s="24">
        <f>SIN(AL625+RADIANS($AB$9))</f>
        <v>0.99834017230087524</v>
      </c>
      <c r="AK625" s="24">
        <f>$AB$7*SIN(AL625)</f>
        <v>0.2393123966995491</v>
      </c>
      <c r="AL625" s="24">
        <f>2*ATAN(AM625)</f>
        <v>2.2181077839860337</v>
      </c>
      <c r="AM625" s="24">
        <f>SQRT((1+$AB$7)/(1-$AB$7))*TAN(AN625/2)</f>
        <v>2.0095623183283693</v>
      </c>
      <c r="AN625" s="136">
        <f>$AU625+$AB$7*SIN(AO625)</f>
        <v>8.2329667248934584</v>
      </c>
      <c r="AO625" s="136">
        <f>$AU625+$AB$7*SIN(AP625)</f>
        <v>8.2329663464849503</v>
      </c>
      <c r="AP625" s="136">
        <f>$AU625+$AB$7*SIN(AQ625)</f>
        <v>8.2329697557641062</v>
      </c>
      <c r="AQ625" s="136">
        <f>$AU625+$AB$7*SIN(AR625)</f>
        <v>8.2329390387410104</v>
      </c>
      <c r="AR625" s="136">
        <f>$AU625+$AB$7*SIN(AS625)</f>
        <v>8.2332157084380615</v>
      </c>
      <c r="AS625" s="136">
        <f>$AU625+$AB$7*SIN(AT625)</f>
        <v>8.2307167588497485</v>
      </c>
      <c r="AT625" s="136">
        <f>$AU625+$AB$7*SIN(AU625)</f>
        <v>8.2527475666674714</v>
      </c>
      <c r="AU625" s="136">
        <f>RADIANS($AB$9)+$AB$18*(F625-AB$15)</f>
        <v>7.9542545005575764</v>
      </c>
      <c r="AV625" s="136"/>
      <c r="AW625" s="24">
        <f t="shared" si="299"/>
        <v>69119.5</v>
      </c>
      <c r="AX625" s="136">
        <f t="shared" si="300"/>
        <v>-3.5277736563965375E-3</v>
      </c>
      <c r="AY625" s="136">
        <f t="shared" si="301"/>
        <v>5.9272366649552009E-4</v>
      </c>
      <c r="AZ625" s="136">
        <f t="shared" si="311"/>
        <v>5.9272366649552009E-4</v>
      </c>
      <c r="BA625" s="136"/>
      <c r="BB625" s="136">
        <f t="shared" si="302"/>
        <v>1.2445186970765395E-5</v>
      </c>
      <c r="BC625" s="24"/>
      <c r="BD625" s="203"/>
      <c r="BE625" s="24">
        <f t="shared" si="303"/>
        <v>9.4231891726965031E-3</v>
      </c>
      <c r="BF625" s="24">
        <f t="shared" si="304"/>
        <v>0.81908689327517181</v>
      </c>
      <c r="BG625" s="24">
        <f t="shared" si="305"/>
        <v>0.99834018866354313</v>
      </c>
      <c r="BH625" s="24">
        <f t="shared" si="306"/>
        <v>0.23931244809907171</v>
      </c>
      <c r="BI625" s="24">
        <f t="shared" si="307"/>
        <v>2.2181074998744297</v>
      </c>
      <c r="BJ625" s="24">
        <f t="shared" si="308"/>
        <v>2.0095616026030441</v>
      </c>
      <c r="BK625" s="136">
        <f t="shared" si="313"/>
        <v>8.2329663940064552</v>
      </c>
      <c r="BL625" s="136">
        <f t="shared" si="313"/>
        <v>8.2329693276197435</v>
      </c>
      <c r="BM625" s="136">
        <f t="shared" si="313"/>
        <v>8.2329428963787148</v>
      </c>
      <c r="BN625" s="136">
        <f t="shared" si="313"/>
        <v>8.2331809730582233</v>
      </c>
      <c r="BO625" s="136">
        <f t="shared" si="313"/>
        <v>8.2310313628827156</v>
      </c>
      <c r="BP625" s="136">
        <f t="shared" si="313"/>
        <v>8.2500380260970569</v>
      </c>
      <c r="BQ625" s="136">
        <f t="shared" si="313"/>
        <v>7.6861247767203151</v>
      </c>
      <c r="BR625" s="136">
        <f t="shared" si="309"/>
        <v>11.460698751706692</v>
      </c>
      <c r="BS625" s="136"/>
      <c r="BT625" s="24"/>
      <c r="BU625" s="24"/>
      <c r="BV625" s="24"/>
      <c r="BW625" s="24"/>
      <c r="BX625" s="24"/>
      <c r="BY625" s="24"/>
      <c r="BZ625" s="24"/>
      <c r="CA625" s="24"/>
      <c r="CB625" s="24"/>
      <c r="CC625" s="24"/>
      <c r="CD625" s="24"/>
      <c r="CE625" s="24"/>
      <c r="CF625" s="24"/>
      <c r="CG625" s="24"/>
      <c r="CH625" s="24"/>
      <c r="CI625" s="24"/>
      <c r="CK625" s="24"/>
      <c r="CL625" s="24"/>
      <c r="CM625" s="24"/>
      <c r="CN625" s="24"/>
      <c r="CO625" s="24"/>
      <c r="CP625" s="24"/>
      <c r="CQ625" s="24"/>
      <c r="CR625" s="24"/>
      <c r="CS625" s="24"/>
      <c r="CT625" s="24"/>
      <c r="CU625" s="24"/>
      <c r="CV625" s="24"/>
      <c r="CW625" s="24"/>
      <c r="CX625" s="24"/>
      <c r="CY625" s="24"/>
      <c r="CZ625" s="24"/>
    </row>
    <row r="626" spans="1:104" s="129" customFormat="1" ht="12.95" customHeight="1" x14ac:dyDescent="0.2">
      <c r="A626" s="227" t="s">
        <v>1743</v>
      </c>
      <c r="B626" s="228" t="s">
        <v>644</v>
      </c>
      <c r="C626" s="229">
        <v>56725.872600000002</v>
      </c>
      <c r="D626" s="229">
        <v>2.9999999999999997E-4</v>
      </c>
      <c r="E626" s="129">
        <f>(C626-C$7)/C$8</f>
        <v>70376.005231183706</v>
      </c>
      <c r="F626" s="129">
        <f>ROUND(2*E626,0)/2</f>
        <v>70376</v>
      </c>
      <c r="G626" s="130">
        <f>C626-(C$7+F626*C$8)</f>
        <v>1.2416000099619851E-3</v>
      </c>
      <c r="K626" s="130">
        <f>G626</f>
        <v>1.2416000099619851E-3</v>
      </c>
      <c r="O626" s="199">
        <f ca="1">+C$11+C$12*F626</f>
        <v>-9.1122644269461817E-4</v>
      </c>
      <c r="P626" s="199">
        <f>+D$11+D$12*F626+D$13*F626^2</f>
        <v>-1.2292624680093026E-2</v>
      </c>
      <c r="Q626" s="201">
        <f>+C626-15018.5</f>
        <v>41707.372600000002</v>
      </c>
      <c r="S626" s="131">
        <v>1</v>
      </c>
      <c r="T626" s="129" t="s">
        <v>567</v>
      </c>
      <c r="U626" s="202">
        <f>+$C626-15018.5</f>
        <v>41707.372600000002</v>
      </c>
      <c r="Z626" s="24">
        <f>$F626</f>
        <v>70376</v>
      </c>
      <c r="AA626" s="136">
        <f>AB$3+AB$4*Z626+AB$5*Z626^2+AH626</f>
        <v>-2.6487761972340904E-3</v>
      </c>
      <c r="AB626" s="136">
        <f>+$G626-AH626</f>
        <v>-8.4022484728969501E-3</v>
      </c>
      <c r="AC626" s="136">
        <f>IF(S626&gt;0,G626-AA626,-9999)</f>
        <v>3.8903762071960755E-3</v>
      </c>
      <c r="AD626" s="136"/>
      <c r="AE626" s="136">
        <f>+(G626-AA626)^2*$S626</f>
        <v>1.5135027033517321E-5</v>
      </c>
      <c r="AF626" s="24"/>
      <c r="AG626" s="203"/>
      <c r="AH626" s="24">
        <f>$AB$6*($AB$11/AI626*AJ626+$AB$12)</f>
        <v>9.6438484828589351E-3</v>
      </c>
      <c r="AI626" s="24">
        <f>1+$AB$7*COS(AL626)</f>
        <v>0.79188056787520145</v>
      </c>
      <c r="AJ626" s="24">
        <f>SIN(AL626+RADIANS($AB$9))</f>
        <v>0.98438162597731216</v>
      </c>
      <c r="AK626" s="24">
        <f>$AB$7*SIN(AL626)</f>
        <v>0.21607013206838968</v>
      </c>
      <c r="AL626" s="24">
        <f>2*ATAN(AM626)</f>
        <v>2.3374534136623213</v>
      </c>
      <c r="AM626" s="24">
        <f>SQRT((1+$AB$7)/(1-$AB$7))*TAN(AN626/2)</f>
        <v>2.3516412345412481</v>
      </c>
      <c r="AN626" s="136">
        <f>$AU626+$AB$7*SIN(AO626)</f>
        <v>8.374362512550853</v>
      </c>
      <c r="AO626" s="136">
        <f>$AU626+$AB$7*SIN(AP626)</f>
        <v>8.3743599433005791</v>
      </c>
      <c r="AP626" s="136">
        <f>$AU626+$AB$7*SIN(AQ626)</f>
        <v>8.3743771675445107</v>
      </c>
      <c r="AQ626" s="136">
        <f>$AU626+$AB$7*SIN(AR626)</f>
        <v>8.3742616863794339</v>
      </c>
      <c r="AR626" s="136">
        <f>$AU626+$AB$7*SIN(AS626)</f>
        <v>8.375035493592339</v>
      </c>
      <c r="AS626" s="136">
        <f>$AU626+$AB$7*SIN(AT626)</f>
        <v>8.3698302959823678</v>
      </c>
      <c r="AT626" s="136">
        <f>$AU626+$AB$7*SIN(AU626)</f>
        <v>8.4039831022108835</v>
      </c>
      <c r="AU626" s="136">
        <f>RADIANS($AB$9)+$AB$18*(F626-AB$15)</f>
        <v>8.1140731695933166</v>
      </c>
      <c r="AV626" s="136"/>
      <c r="AW626" s="24">
        <f t="shared" si="299"/>
        <v>70376</v>
      </c>
      <c r="AX626" s="136">
        <f t="shared" si="300"/>
        <v>-2.6487791284096861E-3</v>
      </c>
      <c r="AY626" s="136">
        <f t="shared" si="301"/>
        <v>3.8903791383716711E-3</v>
      </c>
      <c r="AZ626" s="136">
        <f t="shared" si="311"/>
        <v>3.8903791383716711E-3</v>
      </c>
      <c r="BA626" s="136"/>
      <c r="BB626" s="136">
        <f t="shared" si="302"/>
        <v>7.016030871098776E-6</v>
      </c>
      <c r="BC626" s="24"/>
      <c r="BD626" s="203"/>
      <c r="BE626" s="24">
        <f t="shared" si="303"/>
        <v>9.6438455516833395E-3</v>
      </c>
      <c r="BF626" s="24">
        <f t="shared" si="304"/>
        <v>0.79188116337614045</v>
      </c>
      <c r="BG626" s="24">
        <f t="shared" si="305"/>
        <v>0.98438211117005714</v>
      </c>
      <c r="BH626" s="24">
        <f t="shared" si="306"/>
        <v>0.21607070565518879</v>
      </c>
      <c r="BI626" s="24">
        <f t="shared" si="307"/>
        <v>2.3374506576120386</v>
      </c>
      <c r="BJ626" s="24">
        <f t="shared" si="308"/>
        <v>2.3516322357678998</v>
      </c>
      <c r="BK626" s="136">
        <f t="shared" si="313"/>
        <v>8.3743591924751701</v>
      </c>
      <c r="BL626" s="136">
        <f t="shared" si="313"/>
        <v>8.3743822009774185</v>
      </c>
      <c r="BM626" s="136">
        <f t="shared" si="313"/>
        <v>8.3742279349763837</v>
      </c>
      <c r="BN626" s="136">
        <f t="shared" si="313"/>
        <v>8.3752614554180838</v>
      </c>
      <c r="BO626" s="136">
        <f t="shared" si="313"/>
        <v>8.3683012789373397</v>
      </c>
      <c r="BP626" s="136">
        <f t="shared" si="313"/>
        <v>8.4136578971463916</v>
      </c>
      <c r="BQ626" s="136">
        <f t="shared" si="313"/>
        <v>7.9066040809295401</v>
      </c>
      <c r="BR626" s="136">
        <f t="shared" si="309"/>
        <v>11.802719053717166</v>
      </c>
      <c r="BS626" s="136"/>
      <c r="BT626" s="24"/>
      <c r="BU626" s="24"/>
      <c r="BV626" s="24"/>
      <c r="BW626" s="24"/>
      <c r="BX626" s="24"/>
      <c r="BY626" s="24"/>
      <c r="BZ626" s="24"/>
      <c r="CA626" s="24"/>
      <c r="CB626" s="24"/>
      <c r="CC626" s="24"/>
      <c r="CD626" s="24"/>
      <c r="CE626" s="24"/>
      <c r="CF626" s="24"/>
      <c r="CG626" s="24"/>
      <c r="CH626" s="24"/>
      <c r="CI626" s="24"/>
      <c r="CK626" s="24"/>
      <c r="CL626" s="24"/>
      <c r="CM626" s="24"/>
      <c r="CN626" s="24"/>
      <c r="CO626" s="24"/>
      <c r="CP626" s="24"/>
      <c r="CQ626" s="24"/>
      <c r="CR626" s="24"/>
      <c r="CS626" s="24"/>
      <c r="CT626" s="24"/>
      <c r="CU626" s="24"/>
      <c r="CV626" s="24"/>
      <c r="CW626" s="24"/>
      <c r="CX626" s="24"/>
      <c r="CY626" s="24"/>
      <c r="CZ626" s="24"/>
    </row>
    <row r="627" spans="1:104" s="129" customFormat="1" ht="12.95" customHeight="1" x14ac:dyDescent="0.2">
      <c r="A627" s="227" t="s">
        <v>1743</v>
      </c>
      <c r="B627" s="228" t="s">
        <v>644</v>
      </c>
      <c r="C627" s="229">
        <v>56738.689100000003</v>
      </c>
      <c r="D627" s="229">
        <v>1E-4</v>
      </c>
      <c r="E627" s="129">
        <f>(C627-C$7)/C$8</f>
        <v>70430.004478695468</v>
      </c>
      <c r="F627" s="129">
        <f>ROUND(2*E627,0)/2</f>
        <v>70430</v>
      </c>
      <c r="G627" s="130">
        <f>C627-(C$7+F627*C$8)</f>
        <v>1.0630000033415854E-3</v>
      </c>
      <c r="K627" s="130">
        <f>G627</f>
        <v>1.0630000033415854E-3</v>
      </c>
      <c r="O627" s="199">
        <f ca="1">+C$11+C$12*F627</f>
        <v>-8.0747508207748564E-4</v>
      </c>
      <c r="P627" s="199">
        <f>+D$11+D$12*F627+D$13*F627^2</f>
        <v>-1.2263482392093031E-2</v>
      </c>
      <c r="Q627" s="201">
        <f>+C627-15018.5</f>
        <v>41720.189100000003</v>
      </c>
      <c r="S627" s="131">
        <v>1</v>
      </c>
      <c r="T627" s="129" t="s">
        <v>567</v>
      </c>
      <c r="U627" s="202">
        <f>+$C627-15018.5</f>
        <v>41720.189100000003</v>
      </c>
      <c r="Z627" s="24">
        <f>$F627</f>
        <v>70430</v>
      </c>
      <c r="AA627" s="136">
        <f>AB$3+AB$4*Z627+AB$5*Z627^2+AH627</f>
        <v>-2.6145327971251638E-3</v>
      </c>
      <c r="AB627" s="136">
        <f>+$G627-AH627</f>
        <v>-8.5859495916262817E-3</v>
      </c>
      <c r="AC627" s="136">
        <f>IF(S627&gt;0,G627-AA627,-9999)</f>
        <v>3.6775328004667492E-3</v>
      </c>
      <c r="AD627" s="136"/>
      <c r="AE627" s="136">
        <f>+(G627-AA627)^2*$S627</f>
        <v>1.352424749850881E-5</v>
      </c>
      <c r="AF627" s="24"/>
      <c r="AG627" s="203"/>
      <c r="AH627" s="24">
        <f>$AB$6*($AB$11/AI627*AJ627+$AB$12)</f>
        <v>9.6489495949678671E-3</v>
      </c>
      <c r="AI627" s="24">
        <f>1+$AB$7*COS(AL627)</f>
        <v>0.79081252983280603</v>
      </c>
      <c r="AJ627" s="24">
        <f>SIN(AL627+RADIANS($AB$9))</f>
        <v>0.98349725404771449</v>
      </c>
      <c r="AK627" s="24">
        <f>$AB$7*SIN(AL627)</f>
        <v>0.21503628141560052</v>
      </c>
      <c r="AL627" s="24">
        <f>2*ATAN(AM627)</f>
        <v>2.3424082731768388</v>
      </c>
      <c r="AM627" s="24">
        <f>SQRT((1+$AB$7)/(1-$AB$7))*TAN(AN627/2)</f>
        <v>2.3679142273814135</v>
      </c>
      <c r="AN627" s="136">
        <f>$AU627+$AB$7*SIN(AO627)</f>
        <v>8.3803354178506453</v>
      </c>
      <c r="AO627" s="136">
        <f>$AU627+$AB$7*SIN(AP627)</f>
        <v>8.3803326758517276</v>
      </c>
      <c r="AP627" s="136">
        <f>$AU627+$AB$7*SIN(AQ627)</f>
        <v>8.3803508688998924</v>
      </c>
      <c r="AQ627" s="136">
        <f>$AU627+$AB$7*SIN(AR627)</f>
        <v>8.380230148134812</v>
      </c>
      <c r="AR627" s="136">
        <f>$AU627+$AB$7*SIN(AS627)</f>
        <v>8.3810307276822922</v>
      </c>
      <c r="AS627" s="136">
        <f>$AU627+$AB$7*SIN(AT627)</f>
        <v>8.3757007728079689</v>
      </c>
      <c r="AT627" s="136">
        <f>$AU627+$AB$7*SIN(AU627)</f>
        <v>8.4103148128352085</v>
      </c>
      <c r="AU627" s="136">
        <f>RADIANS($AB$9)+$AB$18*(F627-AB$15)</f>
        <v>8.1209416201527507</v>
      </c>
      <c r="AV627" s="136"/>
      <c r="AW627" s="24">
        <f t="shared" si="299"/>
        <v>70430</v>
      </c>
      <c r="AX627" s="136">
        <f t="shared" si="300"/>
        <v>-2.6145357369310208E-3</v>
      </c>
      <c r="AY627" s="136">
        <f t="shared" si="301"/>
        <v>3.6775357402726062E-3</v>
      </c>
      <c r="AZ627" s="136">
        <f t="shared" si="311"/>
        <v>3.6775357402726062E-3</v>
      </c>
      <c r="BA627" s="136"/>
      <c r="BB627" s="136">
        <f t="shared" si="302"/>
        <v>6.8357971196894366E-6</v>
      </c>
      <c r="BC627" s="24"/>
      <c r="BD627" s="203"/>
      <c r="BE627" s="24">
        <f t="shared" si="303"/>
        <v>9.64894665516201E-3</v>
      </c>
      <c r="BF627" s="24">
        <f t="shared" si="304"/>
        <v>0.79081316487052178</v>
      </c>
      <c r="BG627" s="24">
        <f t="shared" si="305"/>
        <v>0.98349778833836832</v>
      </c>
      <c r="BH627" s="24">
        <f t="shared" si="306"/>
        <v>0.21503689917898394</v>
      </c>
      <c r="BI627" s="24">
        <f t="shared" si="307"/>
        <v>2.3424053200156356</v>
      </c>
      <c r="BJ627" s="24">
        <f t="shared" si="308"/>
        <v>2.3679044716212236</v>
      </c>
      <c r="BK627" s="136">
        <f t="shared" si="313"/>
        <v>8.38033185552076</v>
      </c>
      <c r="BL627" s="136">
        <f t="shared" si="313"/>
        <v>8.3803563116508588</v>
      </c>
      <c r="BM627" s="136">
        <f t="shared" si="313"/>
        <v>8.3801940276475282</v>
      </c>
      <c r="BN627" s="136">
        <f t="shared" si="313"/>
        <v>8.3812700526207475</v>
      </c>
      <c r="BO627" s="136">
        <f t="shared" si="313"/>
        <v>8.3740978234850143</v>
      </c>
      <c r="BP627" s="136">
        <f t="shared" si="313"/>
        <v>8.4203521507233248</v>
      </c>
      <c r="BQ627" s="136">
        <f t="shared" si="313"/>
        <v>7.916679989713959</v>
      </c>
      <c r="BR627" s="136">
        <f t="shared" si="309"/>
        <v>11.817417896780089</v>
      </c>
      <c r="BS627" s="136"/>
      <c r="BT627" s="24"/>
      <c r="BU627" s="24"/>
      <c r="BV627" s="24"/>
      <c r="BW627" s="24"/>
      <c r="BX627" s="24"/>
      <c r="BY627" s="24"/>
      <c r="BZ627" s="24"/>
      <c r="CA627" s="24"/>
      <c r="CB627" s="24"/>
      <c r="CC627" s="24"/>
      <c r="CD627" s="24"/>
      <c r="CE627" s="24"/>
      <c r="CF627" s="24"/>
      <c r="CG627" s="24"/>
      <c r="CH627" s="24"/>
      <c r="CI627" s="24"/>
      <c r="CK627" s="24"/>
      <c r="CL627" s="24"/>
      <c r="CM627" s="24"/>
      <c r="CN627" s="24"/>
      <c r="CO627" s="24"/>
      <c r="CP627" s="24"/>
      <c r="CQ627" s="24"/>
      <c r="CR627" s="24"/>
      <c r="CS627" s="24"/>
      <c r="CT627" s="24"/>
      <c r="CU627" s="24"/>
      <c r="CV627" s="24"/>
      <c r="CW627" s="24"/>
      <c r="CX627" s="24"/>
      <c r="CY627" s="24"/>
      <c r="CZ627" s="24"/>
    </row>
    <row r="628" spans="1:104" s="129" customFormat="1" ht="12.95" customHeight="1" x14ac:dyDescent="0.2">
      <c r="A628" s="227" t="s">
        <v>1743</v>
      </c>
      <c r="B628" s="228" t="s">
        <v>646</v>
      </c>
      <c r="C628" s="229">
        <v>56741.653899999998</v>
      </c>
      <c r="D628" s="229">
        <v>1E-4</v>
      </c>
      <c r="E628" s="129">
        <f>(C628-C$7)/C$8</f>
        <v>70442.495952110403</v>
      </c>
      <c r="F628" s="129">
        <f>ROUND(2*E628,0)/2</f>
        <v>70442.5</v>
      </c>
      <c r="G628" s="130">
        <f>C628-(C$7+F628*C$8)</f>
        <v>-9.6075000328710303E-4</v>
      </c>
      <c r="K628" s="130">
        <f>G628</f>
        <v>-9.6075000328710303E-4</v>
      </c>
      <c r="O628" s="199">
        <f ca="1">+C$11+C$12*F628</f>
        <v>-7.834585634161062E-4</v>
      </c>
      <c r="P628" s="199">
        <f>+D$11+D$12*F628+D$13*F628^2</f>
        <v>-1.2256726517093017E-2</v>
      </c>
      <c r="Q628" s="201">
        <f>+C628-15018.5</f>
        <v>41723.153899999998</v>
      </c>
      <c r="S628" s="131">
        <v>1</v>
      </c>
      <c r="T628" s="129" t="s">
        <v>567</v>
      </c>
      <c r="U628" s="202">
        <f>+$C628-15018.5</f>
        <v>41723.153899999998</v>
      </c>
      <c r="Z628" s="24">
        <f>$F628</f>
        <v>70442.5</v>
      </c>
      <c r="AA628" s="136">
        <f>AB$3+AB$4*Z628+AB$5*Z628^2+AH628</f>
        <v>-2.6066460978629181E-3</v>
      </c>
      <c r="AB628" s="136">
        <f>+$G628-AH628</f>
        <v>-1.0610830422517202E-2</v>
      </c>
      <c r="AC628" s="136">
        <f>IF(S628&gt;0,G628-AA628,-9999)</f>
        <v>1.6458960945758151E-3</v>
      </c>
      <c r="AD628" s="136"/>
      <c r="AE628" s="136">
        <f>+(G628-AA628)^2*$S628</f>
        <v>2.7089739541399205E-6</v>
      </c>
      <c r="AF628" s="24"/>
      <c r="AG628" s="203"/>
      <c r="AH628" s="24">
        <f>$AB$6*($AB$11/AI628*AJ628+$AB$12)</f>
        <v>9.6500804192300987E-3</v>
      </c>
      <c r="AI628" s="24">
        <f>1+$AB$7*COS(AL628)</f>
        <v>0.79056643840013052</v>
      </c>
      <c r="AJ628" s="24">
        <f>SIN(AL628+RADIANS($AB$9))</f>
        <v>0.98328944227288761</v>
      </c>
      <c r="AK628" s="24">
        <f>$AB$7*SIN(AL628)</f>
        <v>0.21479660908774525</v>
      </c>
      <c r="AL628" s="24">
        <f>2*ATAN(AM628)</f>
        <v>2.3435533293659954</v>
      </c>
      <c r="AM628" s="24">
        <f>SQRT((1+$AB$7)/(1-$AB$7))*TAN(AN628/2)</f>
        <v>2.3717020662638304</v>
      </c>
      <c r="AN628" s="136">
        <f>$AU628+$AB$7*SIN(AO628)</f>
        <v>8.3817168881357773</v>
      </c>
      <c r="AO628" s="136">
        <f>$AU628+$AB$7*SIN(AP628)</f>
        <v>8.3817141049664006</v>
      </c>
      <c r="AP628" s="136">
        <f>$AU628+$AB$7*SIN(AQ628)</f>
        <v>8.3817325273931313</v>
      </c>
      <c r="AQ628" s="136">
        <f>$AU628+$AB$7*SIN(AR628)</f>
        <v>8.3816105743589269</v>
      </c>
      <c r="AR628" s="136">
        <f>$AU628+$AB$7*SIN(AS628)</f>
        <v>8.3824174067419399</v>
      </c>
      <c r="AS628" s="136">
        <f>$AU628+$AB$7*SIN(AT628)</f>
        <v>8.377058531395317</v>
      </c>
      <c r="AT628" s="136">
        <f>$AU628+$AB$7*SIN(AU628)</f>
        <v>8.4117785398975915</v>
      </c>
      <c r="AU628" s="136">
        <f>RADIANS($AB$9)+$AB$18*(F628-AB$15)</f>
        <v>8.1225315392637309</v>
      </c>
      <c r="AV628" s="136"/>
      <c r="AW628" s="24">
        <f t="shared" si="299"/>
        <v>70442.5</v>
      </c>
      <c r="AX628" s="136">
        <f t="shared" si="300"/>
        <v>-2.6066490370245613E-3</v>
      </c>
      <c r="AY628" s="136">
        <f t="shared" si="301"/>
        <v>1.6458990337374583E-3</v>
      </c>
      <c r="AZ628" s="136">
        <f t="shared" si="311"/>
        <v>1.6458990337374583E-3</v>
      </c>
      <c r="BA628" s="136"/>
      <c r="BB628" s="136">
        <f t="shared" si="302"/>
        <v>6.7946192022210732E-6</v>
      </c>
      <c r="BC628" s="24"/>
      <c r="BD628" s="203"/>
      <c r="BE628" s="24">
        <f t="shared" si="303"/>
        <v>9.6500774800684554E-3</v>
      </c>
      <c r="BF628" s="24">
        <f t="shared" si="304"/>
        <v>0.79056708280276111</v>
      </c>
      <c r="BG628" s="24">
        <f t="shared" si="305"/>
        <v>0.98328998842579807</v>
      </c>
      <c r="BH628" s="24">
        <f t="shared" si="306"/>
        <v>0.21479723739902823</v>
      </c>
      <c r="BI628" s="24">
        <f t="shared" si="307"/>
        <v>2.343550329310776</v>
      </c>
      <c r="BJ628" s="24">
        <f t="shared" si="308"/>
        <v>2.3716921286602344</v>
      </c>
      <c r="BK628" s="136">
        <f t="shared" si="313"/>
        <v>8.3817132681122413</v>
      </c>
      <c r="BL628" s="136">
        <f t="shared" si="313"/>
        <v>8.3817380666059673</v>
      </c>
      <c r="BM628" s="136">
        <f t="shared" si="313"/>
        <v>8.3815739008106576</v>
      </c>
      <c r="BN628" s="136">
        <f t="shared" si="313"/>
        <v>8.3826598182565455</v>
      </c>
      <c r="BO628" s="136">
        <f t="shared" si="313"/>
        <v>8.3754387165594171</v>
      </c>
      <c r="BP628" s="136">
        <f t="shared" si="313"/>
        <v>8.4218972900439883</v>
      </c>
      <c r="BQ628" s="136">
        <f t="shared" si="313"/>
        <v>7.9190186916317851</v>
      </c>
      <c r="BR628" s="136">
        <f t="shared" si="309"/>
        <v>11.820820406748359</v>
      </c>
      <c r="BS628" s="136"/>
      <c r="BT628" s="24"/>
      <c r="BU628" s="24"/>
      <c r="BV628" s="24"/>
      <c r="BW628" s="24"/>
      <c r="BX628" s="24"/>
      <c r="BY628" s="24"/>
      <c r="BZ628" s="24"/>
      <c r="CA628" s="24"/>
      <c r="CB628" s="24"/>
      <c r="CC628" s="24"/>
      <c r="CD628" s="24"/>
      <c r="CE628" s="24"/>
      <c r="CF628" s="24"/>
      <c r="CG628" s="24"/>
      <c r="CH628" s="24"/>
      <c r="CI628" s="24"/>
      <c r="CK628" s="24"/>
      <c r="CL628" s="24"/>
      <c r="CM628" s="24"/>
      <c r="CN628" s="24"/>
      <c r="CO628" s="24"/>
      <c r="CP628" s="24"/>
      <c r="CQ628" s="24"/>
      <c r="CR628" s="24"/>
      <c r="CS628" s="24"/>
      <c r="CT628" s="24"/>
      <c r="CU628" s="24"/>
      <c r="CV628" s="24"/>
      <c r="CW628" s="24"/>
      <c r="CX628" s="24"/>
      <c r="CY628" s="24"/>
      <c r="CZ628" s="24"/>
    </row>
    <row r="629" spans="1:104" s="129" customFormat="1" ht="12.95" customHeight="1" x14ac:dyDescent="0.2">
      <c r="A629" s="58" t="s">
        <v>1744</v>
      </c>
      <c r="B629" s="57" t="s">
        <v>644</v>
      </c>
      <c r="C629" s="58">
        <v>56746.400999999998</v>
      </c>
      <c r="D629" s="58">
        <v>1E-3</v>
      </c>
      <c r="E629" s="129">
        <f>(C629-C$7)/C$8</f>
        <v>70462.496718923736</v>
      </c>
      <c r="F629" s="129">
        <f>ROUND(2*E629,0)/2</f>
        <v>70462.5</v>
      </c>
      <c r="G629" s="130">
        <f>C629-(C$7+F629*C$8)</f>
        <v>-7.7874999988125637E-4</v>
      </c>
      <c r="K629" s="130">
        <f>G629</f>
        <v>-7.7874999988125637E-4</v>
      </c>
      <c r="O629" s="199">
        <f ca="1">+C$11+C$12*F629</f>
        <v>-7.4503213355789355E-4</v>
      </c>
      <c r="P629" s="199">
        <f>+D$11+D$12*F629+D$13*F629^2</f>
        <v>-1.2245909317093039E-2</v>
      </c>
      <c r="Q629" s="201">
        <f>+C629-15018.5</f>
        <v>41727.900999999998</v>
      </c>
      <c r="S629" s="131">
        <v>1</v>
      </c>
      <c r="T629" s="129" t="s">
        <v>567</v>
      </c>
      <c r="U629" s="202">
        <f>+$C629-15018.5</f>
        <v>41727.900999999998</v>
      </c>
      <c r="Z629" s="24">
        <f>$F629</f>
        <v>70462.5</v>
      </c>
      <c r="AA629" s="136">
        <f>AB$3+AB$4*Z629+AB$5*Z629^2+AH629</f>
        <v>-2.5940585928846144E-3</v>
      </c>
      <c r="AB629" s="136">
        <f>+$G629-AH629</f>
        <v>-1.0430600724089681E-2</v>
      </c>
      <c r="AC629" s="136">
        <f>IF(S629&gt;0,G629-AA629,-9999)</f>
        <v>1.8153085930033581E-3</v>
      </c>
      <c r="AD629" s="136"/>
      <c r="AE629" s="136">
        <f>+(G629-AA629)^2*$S629</f>
        <v>3.2953452878318313E-6</v>
      </c>
      <c r="AF629" s="24"/>
      <c r="AG629" s="203"/>
      <c r="AH629" s="24">
        <f>$AB$6*($AB$11/AI629*AJ629+$AB$12)</f>
        <v>9.6518507242084241E-3</v>
      </c>
      <c r="AI629" s="24">
        <f>1+$AB$7*COS(AL629)</f>
        <v>0.79017358080102718</v>
      </c>
      <c r="AJ629" s="24">
        <f>SIN(AL629+RADIANS($AB$9))</f>
        <v>0.98295453407061673</v>
      </c>
      <c r="AK629" s="24">
        <f>$AB$7*SIN(AL629)</f>
        <v>0.21441285830410667</v>
      </c>
      <c r="AL629" s="24">
        <f>2*ATAN(AM629)</f>
        <v>2.3453839389831632</v>
      </c>
      <c r="AM629" s="24">
        <f>SQRT((1+$AB$7)/(1-$AB$7))*TAN(AN629/2)</f>
        <v>2.3777791277604932</v>
      </c>
      <c r="AN629" s="136">
        <f>$AU629+$AB$7*SIN(AO629)</f>
        <v>8.3839263475287122</v>
      </c>
      <c r="AO629" s="136">
        <f>$AU629+$AB$7*SIN(AP629)</f>
        <v>8.3839234975490893</v>
      </c>
      <c r="AP629" s="136">
        <f>$AU629+$AB$7*SIN(AQ629)</f>
        <v>8.3839422910126125</v>
      </c>
      <c r="AQ629" s="136">
        <f>$AU629+$AB$7*SIN(AR629)</f>
        <v>8.3838183511897082</v>
      </c>
      <c r="AR629" s="136">
        <f>$AU629+$AB$7*SIN(AS629)</f>
        <v>8.3846352309959329</v>
      </c>
      <c r="AS629" s="136">
        <f>$AU629+$AB$7*SIN(AT629)</f>
        <v>8.3792300534563129</v>
      </c>
      <c r="AT629" s="136">
        <f>$AU629+$AB$7*SIN(AU629)</f>
        <v>8.4141189824955553</v>
      </c>
      <c r="AU629" s="136">
        <f>RADIANS($AB$9)+$AB$18*(F629-AB$15)</f>
        <v>8.1250754098412994</v>
      </c>
      <c r="AV629" s="136"/>
      <c r="AW629" s="24">
        <f t="shared" si="299"/>
        <v>70462.5</v>
      </c>
      <c r="AX629" s="136">
        <f t="shared" si="300"/>
        <v>-2.5940615288424628E-3</v>
      </c>
      <c r="AY629" s="136">
        <f t="shared" si="301"/>
        <v>1.8153115289612064E-3</v>
      </c>
      <c r="AZ629" s="136">
        <f t="shared" si="311"/>
        <v>1.8153115289612064E-3</v>
      </c>
      <c r="BA629" s="136"/>
      <c r="BB629" s="136">
        <f t="shared" si="302"/>
        <v>6.7291552154204957E-6</v>
      </c>
      <c r="BC629" s="24"/>
      <c r="BD629" s="203"/>
      <c r="BE629" s="24">
        <f t="shared" si="303"/>
        <v>9.6518477882505758E-3</v>
      </c>
      <c r="BF629" s="24">
        <f t="shared" si="304"/>
        <v>0.79017424035342154</v>
      </c>
      <c r="BG629" s="24">
        <f t="shared" si="305"/>
        <v>0.98295509959985983</v>
      </c>
      <c r="BH629" s="24">
        <f t="shared" si="306"/>
        <v>0.21441350374623397</v>
      </c>
      <c r="BI629" s="24">
        <f t="shared" si="307"/>
        <v>2.3453808629017803</v>
      </c>
      <c r="BJ629" s="24">
        <f t="shared" si="308"/>
        <v>2.3777688939311186</v>
      </c>
      <c r="BK629" s="136">
        <f t="shared" si="313"/>
        <v>8.3839226339226585</v>
      </c>
      <c r="BL629" s="136">
        <f t="shared" si="313"/>
        <v>8.383947985857759</v>
      </c>
      <c r="BM629" s="136">
        <f t="shared" si="313"/>
        <v>8.3837807894379051</v>
      </c>
      <c r="BN629" s="136">
        <f t="shared" si="313"/>
        <v>8.3848825737350623</v>
      </c>
      <c r="BO629" s="136">
        <f t="shared" si="313"/>
        <v>8.3775834578418582</v>
      </c>
      <c r="BP629" s="136">
        <f t="shared" si="313"/>
        <v>8.4243660063270127</v>
      </c>
      <c r="BQ629" s="136">
        <f t="shared" si="313"/>
        <v>7.9227655117324751</v>
      </c>
      <c r="BR629" s="136">
        <f t="shared" si="309"/>
        <v>11.826264422697591</v>
      </c>
      <c r="BS629" s="136"/>
      <c r="BT629" s="24"/>
      <c r="BU629" s="24"/>
      <c r="BV629" s="24"/>
      <c r="BW629" s="24"/>
      <c r="BX629" s="24"/>
      <c r="BY629" s="24"/>
      <c r="BZ629" s="24"/>
      <c r="CA629" s="24"/>
      <c r="CB629" s="24"/>
      <c r="CC629" s="24"/>
      <c r="CD629" s="24"/>
      <c r="CE629" s="24"/>
      <c r="CF629" s="24"/>
      <c r="CG629" s="24"/>
      <c r="CH629" s="24"/>
      <c r="CI629" s="24"/>
      <c r="CK629" s="24"/>
      <c r="CL629" s="24"/>
      <c r="CM629" s="24"/>
      <c r="CN629" s="24"/>
      <c r="CO629" s="24"/>
      <c r="CP629" s="24"/>
      <c r="CQ629" s="24"/>
      <c r="CR629" s="24"/>
      <c r="CS629" s="24"/>
      <c r="CT629" s="24"/>
      <c r="CU629" s="24"/>
      <c r="CV629" s="24"/>
      <c r="CW629" s="24"/>
      <c r="CX629" s="24"/>
      <c r="CY629" s="24"/>
      <c r="CZ629" s="24"/>
    </row>
    <row r="630" spans="1:104" s="129" customFormat="1" ht="12.95" customHeight="1" x14ac:dyDescent="0.2">
      <c r="A630" s="230" t="s">
        <v>2</v>
      </c>
      <c r="B630" s="231" t="s">
        <v>646</v>
      </c>
      <c r="C630" s="230">
        <v>56771.085099999793</v>
      </c>
      <c r="D630" s="230" t="s">
        <v>403</v>
      </c>
      <c r="E630" s="129">
        <f>(C630-C$7)/C$8</f>
        <v>70566.497251478941</v>
      </c>
      <c r="F630" s="129">
        <f>ROUND(2*E630,0)/2</f>
        <v>70566.5</v>
      </c>
      <c r="G630" s="130">
        <f>C630-(C$7+F630*C$8)</f>
        <v>-6.5235020883847028E-4</v>
      </c>
      <c r="K630" s="130">
        <f>G630</f>
        <v>-6.5235020883847028E-4</v>
      </c>
      <c r="O630" s="199">
        <f ca="1">+C$11+C$12*F630</f>
        <v>-5.4521469829527103E-4</v>
      </c>
      <c r="P630" s="199">
        <f>+D$11+D$12*F630+D$13*F630^2</f>
        <v>-1.2189505125093036E-2</v>
      </c>
      <c r="Q630" s="201">
        <f>+C630-15018.5</f>
        <v>41752.585099999793</v>
      </c>
      <c r="S630" s="131">
        <v>1</v>
      </c>
      <c r="T630" s="129" t="s">
        <v>567</v>
      </c>
      <c r="U630" s="202">
        <f>+$C630-15018.5</f>
        <v>41752.585099999793</v>
      </c>
      <c r="Z630" s="24">
        <f>$F630</f>
        <v>70566.5</v>
      </c>
      <c r="AA630" s="136">
        <f>AB$3+AB$4*Z630+AB$5*Z630^2+AH630</f>
        <v>-2.5292205026573138E-3</v>
      </c>
      <c r="AB630" s="136">
        <f>+$G630-AH630</f>
        <v>-1.0312634831274193E-2</v>
      </c>
      <c r="AC630" s="136">
        <f>IF(S630&gt;0,G630-AA630,-9999)</f>
        <v>1.8768702938188435E-3</v>
      </c>
      <c r="AD630" s="136"/>
      <c r="AE630" s="136">
        <f>+(G630-AA630)^2*$S630</f>
        <v>3.5226420998196317E-6</v>
      </c>
      <c r="AF630" s="24"/>
      <c r="AG630" s="203"/>
      <c r="AH630" s="24">
        <f>$AB$6*($AB$11/AI630*AJ630+$AB$12)</f>
        <v>9.6602846224357226E-3</v>
      </c>
      <c r="AI630" s="24">
        <f>1+$AB$7*COS(AL630)</f>
        <v>0.78814827762828266</v>
      </c>
      <c r="AJ630" s="24">
        <f>SIN(AL630+RADIANS($AB$9))</f>
        <v>0.98116556917782305</v>
      </c>
      <c r="AK630" s="24">
        <f>$AB$7*SIN(AL630)</f>
        <v>0.21241197642349832</v>
      </c>
      <c r="AL630" s="24">
        <f>2*ATAN(AM630)</f>
        <v>2.3548739583445482</v>
      </c>
      <c r="AM630" s="24">
        <f>SQRT((1+$AB$7)/(1-$AB$7))*TAN(AN630/2)</f>
        <v>2.4097121593144455</v>
      </c>
      <c r="AN630" s="136">
        <f>$AU630+$AB$7*SIN(AO630)</f>
        <v>8.3953979299107804</v>
      </c>
      <c r="AO630" s="136">
        <f>$AU630+$AB$7*SIN(AP630)</f>
        <v>8.3953947135165574</v>
      </c>
      <c r="AP630" s="136">
        <f>$AU630+$AB$7*SIN(AQ630)</f>
        <v>8.3954155172050804</v>
      </c>
      <c r="AQ630" s="136">
        <f>$AU630+$AB$7*SIN(AR630)</f>
        <v>8.3952809458903488</v>
      </c>
      <c r="AR630" s="136">
        <f>$AU630+$AB$7*SIN(AS630)</f>
        <v>8.3961509057135348</v>
      </c>
      <c r="AS630" s="136">
        <f>$AU630+$AB$7*SIN(AT630)</f>
        <v>8.3905044665094177</v>
      </c>
      <c r="AT630" s="136">
        <f>$AU630+$AB$7*SIN(AU630)</f>
        <v>8.4262591620655947</v>
      </c>
      <c r="AU630" s="136">
        <f>RADIANS($AB$9)+$AB$18*(F630-AB$15)</f>
        <v>8.1383035368446563</v>
      </c>
      <c r="AV630" s="136"/>
      <c r="AW630" s="24">
        <f t="shared" si="299"/>
        <v>70566.5</v>
      </c>
      <c r="AX630" s="136">
        <f t="shared" si="300"/>
        <v>-2.5292233754137562E-3</v>
      </c>
      <c r="AY630" s="136">
        <f t="shared" si="301"/>
        <v>1.8768731665752859E-3</v>
      </c>
      <c r="AZ630" s="136">
        <f t="shared" si="311"/>
        <v>1.8768731665752859E-3</v>
      </c>
      <c r="BA630" s="136"/>
      <c r="BB630" s="136">
        <f t="shared" si="302"/>
        <v>6.3969708827393547E-6</v>
      </c>
      <c r="BC630" s="24"/>
      <c r="BD630" s="203"/>
      <c r="BE630" s="24">
        <f t="shared" si="303"/>
        <v>9.6602817496792802E-3</v>
      </c>
      <c r="BF630" s="24">
        <f t="shared" si="304"/>
        <v>0.78814901922600511</v>
      </c>
      <c r="BG630" s="24">
        <f t="shared" si="305"/>
        <v>0.98116624358380899</v>
      </c>
      <c r="BH630" s="24">
        <f t="shared" si="306"/>
        <v>0.21241271606261347</v>
      </c>
      <c r="BI630" s="24">
        <f t="shared" si="307"/>
        <v>2.354870467032788</v>
      </c>
      <c r="BJ630" s="24">
        <f t="shared" si="308"/>
        <v>2.4097002771863965</v>
      </c>
      <c r="BK630" s="136">
        <f t="shared" si="313"/>
        <v>8.395393704186155</v>
      </c>
      <c r="BL630" s="136">
        <f t="shared" si="313"/>
        <v>8.3954220454216681</v>
      </c>
      <c r="BM630" s="136">
        <f t="shared" si="313"/>
        <v>8.395238711078429</v>
      </c>
      <c r="BN630" s="136">
        <f t="shared" si="313"/>
        <v>8.3964236810999875</v>
      </c>
      <c r="BO630" s="136">
        <f t="shared" si="313"/>
        <v>8.3887229644130326</v>
      </c>
      <c r="BP630" s="136">
        <f t="shared" si="313"/>
        <v>8.43713309086103</v>
      </c>
      <c r="BQ630" s="136">
        <f t="shared" si="313"/>
        <v>7.9423448184778174</v>
      </c>
      <c r="BR630" s="136">
        <f t="shared" si="309"/>
        <v>11.854573305633595</v>
      </c>
      <c r="BS630" s="136"/>
      <c r="BT630" s="24"/>
      <c r="BU630" s="24"/>
      <c r="BV630" s="24"/>
      <c r="BW630" s="24"/>
      <c r="BX630" s="24"/>
      <c r="BY630" s="24"/>
      <c r="BZ630" s="24"/>
      <c r="CA630" s="24"/>
      <c r="CB630" s="24"/>
      <c r="CC630" s="24"/>
      <c r="CD630" s="24"/>
      <c r="CE630" s="24"/>
      <c r="CF630" s="24"/>
      <c r="CG630" s="24"/>
      <c r="CH630" s="24"/>
      <c r="CI630" s="24"/>
      <c r="CK630" s="24"/>
      <c r="CL630" s="24"/>
      <c r="CM630" s="24"/>
      <c r="CN630" s="24"/>
      <c r="CO630" s="24"/>
      <c r="CP630" s="24"/>
      <c r="CQ630" s="24"/>
      <c r="CR630" s="24"/>
      <c r="CS630" s="24"/>
      <c r="CT630" s="24"/>
      <c r="CU630" s="24"/>
      <c r="CV630" s="24"/>
      <c r="CW630" s="24"/>
      <c r="CX630" s="24"/>
      <c r="CY630" s="24"/>
      <c r="CZ630" s="24"/>
    </row>
    <row r="631" spans="1:104" s="129" customFormat="1" ht="12.95" customHeight="1" x14ac:dyDescent="0.2">
      <c r="A631" s="232" t="s">
        <v>7</v>
      </c>
      <c r="B631" s="233" t="s">
        <v>644</v>
      </c>
      <c r="C631" s="234">
        <v>57041.546929999997</v>
      </c>
      <c r="D631" s="234">
        <v>2.9999999999999997E-4</v>
      </c>
      <c r="E631" s="129">
        <f>(C631-C$7)/C$8</f>
        <v>71706.02327657651</v>
      </c>
      <c r="F631" s="129">
        <f>ROUND(2*E631,0)/2</f>
        <v>71706</v>
      </c>
      <c r="G631" s="130">
        <f>C631-(C$7+F631*C$8)</f>
        <v>5.524599997443147E-3</v>
      </c>
      <c r="K631" s="130">
        <f>G631</f>
        <v>5.524599997443147E-3</v>
      </c>
      <c r="O631" s="199">
        <f ca="1">+C$11+C$12*F631</f>
        <v>1.6441311428756766E-3</v>
      </c>
      <c r="P631" s="199">
        <f>+D$11+D$12*F631+D$13*F631^2</f>
        <v>-1.1554495960093045E-2</v>
      </c>
      <c r="Q631" s="201">
        <f>+C631-15018.5</f>
        <v>42023.046929999997</v>
      </c>
      <c r="S631" s="131">
        <v>1</v>
      </c>
      <c r="T631" s="129" t="s">
        <v>567</v>
      </c>
      <c r="U631" s="202">
        <f>+$C631-15018.5</f>
        <v>42023.046929999997</v>
      </c>
      <c r="Z631" s="24">
        <f>$F631</f>
        <v>71706</v>
      </c>
      <c r="AA631" s="136">
        <f>AB$3+AB$4*Z631+AB$5*Z631^2+AH631</f>
        <v>-1.8842353846114379E-3</v>
      </c>
      <c r="AB631" s="136">
        <f>+$G631-AH631</f>
        <v>-4.1456605780384598E-3</v>
      </c>
      <c r="AC631" s="136">
        <f>IF(S631&gt;0,G631-AA631,-9999)</f>
        <v>7.4088353820545849E-3</v>
      </c>
      <c r="AD631" s="136"/>
      <c r="AE631" s="136">
        <f>+(G631-AA631)^2*$S631</f>
        <v>5.4890841718383908E-5</v>
      </c>
      <c r="AF631" s="24"/>
      <c r="AG631" s="203"/>
      <c r="AH631" s="24">
        <f>$AB$6*($AB$11/AI631*AJ631+$AB$12)</f>
        <v>9.6702605754816068E-3</v>
      </c>
      <c r="AI631" s="24">
        <f>1+$AB$7*COS(AL631)</f>
        <v>0.76781287075185034</v>
      </c>
      <c r="AJ631" s="24">
        <f>SIN(AL631+RADIANS($AB$9))</f>
        <v>0.95669174832072501</v>
      </c>
      <c r="AK631" s="24">
        <f>$AB$7*SIN(AL631)</f>
        <v>0.18997141103730067</v>
      </c>
      <c r="AL631" s="24">
        <f>2*ATAN(AM631)</f>
        <v>2.4558628241468488</v>
      </c>
      <c r="AM631" s="24">
        <f>SQRT((1+$AB$7)/(1-$AB$7))*TAN(AN631/2)</f>
        <v>2.8014064134295205</v>
      </c>
      <c r="AN631" s="136">
        <f>$AU631+$AB$7*SIN(AO631)</f>
        <v>8.519264935887005</v>
      </c>
      <c r="AO631" s="136">
        <f>$AU631+$AB$7*SIN(AP631)</f>
        <v>8.5192552642377972</v>
      </c>
      <c r="AP631" s="136">
        <f>$AU631+$AB$7*SIN(AQ631)</f>
        <v>8.5193074902105419</v>
      </c>
      <c r="AQ631" s="136">
        <f>$AU631+$AB$7*SIN(AR631)</f>
        <v>8.5190254336836446</v>
      </c>
      <c r="AR631" s="136">
        <f>$AU631+$AB$7*SIN(AS631)</f>
        <v>8.5205475322126354</v>
      </c>
      <c r="AS631" s="136">
        <f>$AU631+$AB$7*SIN(AT631)</f>
        <v>8.5122982370169531</v>
      </c>
      <c r="AT631" s="136">
        <f>$AU631+$AB$7*SIN(AU631)</f>
        <v>8.5560228922722246</v>
      </c>
      <c r="AU631" s="136">
        <f>RADIANS($AB$9)+$AB$18*(F631-AB$15)</f>
        <v>8.2832405630016197</v>
      </c>
      <c r="AV631" s="136"/>
      <c r="AW631" s="24">
        <f t="shared" si="299"/>
        <v>71706</v>
      </c>
      <c r="AX631" s="136">
        <f t="shared" si="300"/>
        <v>-1.8842288628338338E-3</v>
      </c>
      <c r="AY631" s="136">
        <f t="shared" si="301"/>
        <v>7.4088288602769808E-3</v>
      </c>
      <c r="AZ631" s="136">
        <f t="shared" si="311"/>
        <v>7.4088288602769808E-3</v>
      </c>
      <c r="BA631" s="136"/>
      <c r="BB631" s="136">
        <f t="shared" si="302"/>
        <v>3.5503184075360826E-6</v>
      </c>
      <c r="BC631" s="24"/>
      <c r="BD631" s="203"/>
      <c r="BE631" s="24">
        <f t="shared" si="303"/>
        <v>9.6702670972592109E-3</v>
      </c>
      <c r="BF631" s="24">
        <f t="shared" si="304"/>
        <v>0.76781479264446284</v>
      </c>
      <c r="BG631" s="24">
        <f t="shared" si="305"/>
        <v>0.95669469326781764</v>
      </c>
      <c r="BH631" s="24">
        <f t="shared" si="306"/>
        <v>0.18997375999138991</v>
      </c>
      <c r="BI631" s="24">
        <f t="shared" si="307"/>
        <v>2.4558527074628689</v>
      </c>
      <c r="BJ631" s="24">
        <f t="shared" si="308"/>
        <v>2.8013616584714489</v>
      </c>
      <c r="BK631" s="136">
        <f t="shared" ref="BK631:BQ640" si="314">$AU631+$AB$7*SIN(BL631)</f>
        <v>8.5192523668226841</v>
      </c>
      <c r="BL631" s="136">
        <f t="shared" si="314"/>
        <v>8.5193231352960055</v>
      </c>
      <c r="BM631" s="136">
        <f t="shared" si="314"/>
        <v>8.5189409196078714</v>
      </c>
      <c r="BN631" s="136">
        <f t="shared" si="314"/>
        <v>8.5210030333271831</v>
      </c>
      <c r="BO631" s="136">
        <f t="shared" si="314"/>
        <v>8.509812429409946</v>
      </c>
      <c r="BP631" s="136">
        <f t="shared" si="314"/>
        <v>8.5687584362852878</v>
      </c>
      <c r="BQ631" s="136">
        <f t="shared" si="314"/>
        <v>8.1659663355772611</v>
      </c>
      <c r="BR631" s="136">
        <f t="shared" si="309"/>
        <v>12.164746114341064</v>
      </c>
      <c r="BS631" s="136"/>
      <c r="BT631" s="24"/>
      <c r="BU631" s="24"/>
      <c r="BV631" s="24"/>
      <c r="BW631" s="24"/>
      <c r="BX631" s="24"/>
      <c r="BY631" s="24"/>
      <c r="BZ631" s="24"/>
      <c r="CA631" s="24"/>
      <c r="CB631" s="24"/>
      <c r="CC631" s="24"/>
      <c r="CD631" s="24"/>
      <c r="CE631" s="24"/>
      <c r="CF631" s="24"/>
      <c r="CG631" s="24"/>
      <c r="CH631" s="24"/>
      <c r="CI631" s="24"/>
      <c r="CK631" s="24"/>
      <c r="CL631" s="24"/>
      <c r="CM631" s="24"/>
      <c r="CN631" s="24"/>
      <c r="CO631" s="24"/>
      <c r="CP631" s="24"/>
      <c r="CQ631" s="24"/>
      <c r="CR631" s="24"/>
      <c r="CS631" s="24"/>
      <c r="CT631" s="24"/>
      <c r="CU631" s="24"/>
      <c r="CV631" s="24"/>
      <c r="CW631" s="24"/>
      <c r="CX631" s="24"/>
      <c r="CY631" s="24"/>
      <c r="CZ631" s="24"/>
    </row>
    <row r="632" spans="1:104" s="129" customFormat="1" ht="12.95" customHeight="1" x14ac:dyDescent="0.2">
      <c r="A632" s="235" t="s">
        <v>1746</v>
      </c>
      <c r="B632" s="236" t="s">
        <v>644</v>
      </c>
      <c r="C632" s="235">
        <v>57067.652999999998</v>
      </c>
      <c r="D632" s="235">
        <v>2.0000000000000001E-4</v>
      </c>
      <c r="E632" s="129">
        <f>(C632-C$7)/C$8</f>
        <v>71816.014938534863</v>
      </c>
      <c r="F632" s="129">
        <f>ROUND(2*E632,0)/2</f>
        <v>71816</v>
      </c>
      <c r="G632" s="130">
        <f>C632-(C$7+F632*C$8)</f>
        <v>3.5455999968689866E-3</v>
      </c>
      <c r="K632" s="130">
        <f>G632</f>
        <v>3.5455999968689866E-3</v>
      </c>
      <c r="O632" s="199">
        <f ca="1">+C$11+C$12*F632</f>
        <v>1.8554765070957768E-3</v>
      </c>
      <c r="P632" s="199">
        <f>+D$11+D$12*F632+D$13*F632^2</f>
        <v>-1.1491546920093042E-2</v>
      </c>
      <c r="Q632" s="201">
        <f>+C632-15018.5</f>
        <v>42049.152999999998</v>
      </c>
      <c r="S632" s="131">
        <v>1</v>
      </c>
      <c r="T632" s="129" t="s">
        <v>567</v>
      </c>
      <c r="U632" s="202">
        <f>+$C632-15018.5</f>
        <v>42049.152999999998</v>
      </c>
      <c r="Z632" s="24">
        <f>$F632</f>
        <v>71816</v>
      </c>
      <c r="AA632" s="136">
        <f>AB$3+AB$4*Z632+AB$5*Z632^2+AH632</f>
        <v>-1.8280775149084223E-3</v>
      </c>
      <c r="AB632" s="136">
        <f>+$G632-AH632</f>
        <v>-6.1178694083156328E-3</v>
      </c>
      <c r="AC632" s="136">
        <f>IF(S632&gt;0,G632-AA632,-9999)</f>
        <v>5.373677511777409E-3</v>
      </c>
      <c r="AD632" s="136"/>
      <c r="AE632" s="136">
        <f>+(G632-AA632)^2*$S632</f>
        <v>2.8876410000582245E-5</v>
      </c>
      <c r="AF632" s="24"/>
      <c r="AG632" s="203"/>
      <c r="AH632" s="24">
        <f>$AB$6*($AB$11/AI632*AJ632+$AB$12)</f>
        <v>9.6634694051846194E-3</v>
      </c>
      <c r="AI632" s="24">
        <f>1+$AB$7*COS(AL632)</f>
        <v>0.76602245042806438</v>
      </c>
      <c r="AJ632" s="24">
        <f>SIN(AL632+RADIANS($AB$9))</f>
        <v>0.95388922268827958</v>
      </c>
      <c r="AK632" s="24">
        <f>$AB$7*SIN(AL632)</f>
        <v>0.18776183397142349</v>
      </c>
      <c r="AL632" s="24">
        <f>2*ATAN(AM632)</f>
        <v>2.4653425664747317</v>
      </c>
      <c r="AM632" s="24">
        <f>SQRT((1+$AB$7)/(1-$AB$7))*TAN(AN632/2)</f>
        <v>2.8439088939299801</v>
      </c>
      <c r="AN632" s="136">
        <f>$AU632+$AB$7*SIN(AO632)</f>
        <v>8.5310564527345125</v>
      </c>
      <c r="AO632" s="136">
        <f>$AU632+$AB$7*SIN(AP632)</f>
        <v>8.5310458933854676</v>
      </c>
      <c r="AP632" s="136">
        <f>$AU632+$AB$7*SIN(AQ632)</f>
        <v>8.5311020724360258</v>
      </c>
      <c r="AQ632" s="136">
        <f>$AU632+$AB$7*SIN(AR632)</f>
        <v>8.5308031371169033</v>
      </c>
      <c r="AR632" s="136">
        <f>$AU632+$AB$7*SIN(AS632)</f>
        <v>8.5323925314532882</v>
      </c>
      <c r="AS632" s="136">
        <f>$AU632+$AB$7*SIN(AT632)</f>
        <v>8.5239055120630951</v>
      </c>
      <c r="AT632" s="136">
        <f>$AU632+$AB$7*SIN(AU632)</f>
        <v>8.568240598486069</v>
      </c>
      <c r="AU632" s="136">
        <f>RADIANS($AB$9)+$AB$18*(F632-AB$15)</f>
        <v>8.2972318511782479</v>
      </c>
      <c r="AV632" s="136"/>
      <c r="AW632" s="24">
        <f t="shared" si="299"/>
        <v>71816</v>
      </c>
      <c r="AX632" s="136">
        <f t="shared" si="300"/>
        <v>-1.8280689136549177E-3</v>
      </c>
      <c r="AY632" s="136">
        <f t="shared" si="301"/>
        <v>5.3736689105239044E-3</v>
      </c>
      <c r="AZ632" s="136">
        <f t="shared" si="311"/>
        <v>5.3736689105239044E-3</v>
      </c>
      <c r="BA632" s="136"/>
      <c r="BB632" s="136">
        <f t="shared" si="302"/>
        <v>3.3418359530714712E-6</v>
      </c>
      <c r="BC632" s="24"/>
      <c r="BD632" s="203"/>
      <c r="BE632" s="24">
        <f t="shared" si="303"/>
        <v>9.663478006438124E-3</v>
      </c>
      <c r="BF632" s="24">
        <f t="shared" si="304"/>
        <v>0.76602449963868158</v>
      </c>
      <c r="BG632" s="24">
        <f t="shared" si="305"/>
        <v>0.95389249850793478</v>
      </c>
      <c r="BH632" s="24">
        <f t="shared" si="306"/>
        <v>0.18776438754638933</v>
      </c>
      <c r="BI632" s="24">
        <f t="shared" si="307"/>
        <v>2.4653316526663223</v>
      </c>
      <c r="BJ632" s="24">
        <f t="shared" si="308"/>
        <v>2.8438593033484247</v>
      </c>
      <c r="BK632" s="136">
        <f t="shared" si="314"/>
        <v>8.5310428616240337</v>
      </c>
      <c r="BL632" s="136">
        <f t="shared" si="314"/>
        <v>8.5311182016328466</v>
      </c>
      <c r="BM632" s="136">
        <f t="shared" si="314"/>
        <v>8.5307172912161846</v>
      </c>
      <c r="BN632" s="136">
        <f t="shared" si="314"/>
        <v>8.532848382167586</v>
      </c>
      <c r="BO632" s="136">
        <f t="shared" si="314"/>
        <v>8.5214545637548333</v>
      </c>
      <c r="BP632" s="136">
        <f t="shared" si="314"/>
        <v>8.5806243912376434</v>
      </c>
      <c r="BQ632" s="136">
        <f t="shared" si="314"/>
        <v>8.1882768076467727</v>
      </c>
      <c r="BR632" s="136">
        <f t="shared" si="309"/>
        <v>12.194688202061837</v>
      </c>
      <c r="BS632" s="136"/>
      <c r="BT632" s="24"/>
      <c r="BU632" s="24"/>
      <c r="BV632" s="24"/>
      <c r="BW632" s="24"/>
      <c r="BX632" s="24"/>
      <c r="BY632" s="24"/>
      <c r="BZ632" s="24"/>
      <c r="CA632" s="24"/>
      <c r="CB632" s="24"/>
      <c r="CC632" s="24"/>
      <c r="CD632" s="24"/>
      <c r="CE632" s="24"/>
      <c r="CF632" s="24"/>
      <c r="CG632" s="24"/>
      <c r="CH632" s="24"/>
      <c r="CI632" s="24"/>
      <c r="CK632" s="24"/>
      <c r="CL632" s="24"/>
      <c r="CM632" s="24"/>
      <c r="CN632" s="24"/>
      <c r="CO632" s="24"/>
      <c r="CP632" s="24"/>
      <c r="CQ632" s="24"/>
      <c r="CR632" s="24"/>
      <c r="CS632" s="24"/>
      <c r="CT632" s="24"/>
      <c r="CU632" s="24"/>
      <c r="CV632" s="24"/>
      <c r="CW632" s="24"/>
      <c r="CX632" s="24"/>
      <c r="CY632" s="24"/>
      <c r="CZ632" s="24"/>
    </row>
    <row r="633" spans="1:104" s="129" customFormat="1" ht="12.95" customHeight="1" x14ac:dyDescent="0.2">
      <c r="A633" s="235" t="s">
        <v>1746</v>
      </c>
      <c r="B633" s="236" t="s">
        <v>646</v>
      </c>
      <c r="C633" s="235">
        <v>57071.451000000001</v>
      </c>
      <c r="D633" s="235">
        <v>2.0000000000000001E-4</v>
      </c>
      <c r="E633" s="129">
        <f>(C633-C$7)/C$8</f>
        <v>71832.016900228758</v>
      </c>
      <c r="F633" s="129">
        <f>ROUND(2*E633,0)/2</f>
        <v>71832</v>
      </c>
      <c r="G633" s="130">
        <f>C633-(C$7+F633*C$8)</f>
        <v>4.0111999987857416E-3</v>
      </c>
      <c r="K633" s="130">
        <f>G633</f>
        <v>4.0111999987857416E-3</v>
      </c>
      <c r="O633" s="199">
        <f ca="1">+C$11+C$12*F633</f>
        <v>1.8862176509823192E-3</v>
      </c>
      <c r="P633" s="199">
        <f>+D$11+D$12*F633+D$13*F633^2</f>
        <v>-1.1482366504093018E-2</v>
      </c>
      <c r="Q633" s="201">
        <f>+C633-15018.5</f>
        <v>42052.951000000001</v>
      </c>
      <c r="S633" s="131">
        <v>1</v>
      </c>
      <c r="T633" s="129" t="s">
        <v>567</v>
      </c>
      <c r="U633" s="202">
        <f>+$C633-15018.5</f>
        <v>42052.951000000001</v>
      </c>
      <c r="Z633" s="24">
        <f>$F633</f>
        <v>71832</v>
      </c>
      <c r="AA633" s="136">
        <f>AB$3+AB$4*Z633+AB$5*Z633^2+AH633</f>
        <v>-1.8199953756985413E-3</v>
      </c>
      <c r="AB633" s="136">
        <f>+$G633-AH633</f>
        <v>-5.6511711296087352E-3</v>
      </c>
      <c r="AC633" s="136">
        <f>IF(S633&gt;0,G633-AA633,-9999)</f>
        <v>5.8311953744842829E-3</v>
      </c>
      <c r="AD633" s="136"/>
      <c r="AE633" s="136">
        <f>+(G633-AA633)^2*$S633</f>
        <v>3.4002839495406897E-5</v>
      </c>
      <c r="AF633" s="24"/>
      <c r="AG633" s="203"/>
      <c r="AH633" s="24">
        <f>$AB$6*($AB$11/AI633*AJ633+$AB$12)</f>
        <v>9.6623711283944768E-3</v>
      </c>
      <c r="AI633" s="24">
        <f>1+$AB$7*COS(AL633)</f>
        <v>0.76576446170088219</v>
      </c>
      <c r="AJ633" s="24">
        <f>SIN(AL633+RADIANS($AB$9))</f>
        <v>0.95347554237754284</v>
      </c>
      <c r="AK633" s="24">
        <f>$AB$7*SIN(AL633)</f>
        <v>0.18743989062556166</v>
      </c>
      <c r="AL633" s="24">
        <f>2*ATAN(AM633)</f>
        <v>2.4667177663718047</v>
      </c>
      <c r="AM633" s="24">
        <f>SQRT((1+$AB$7)/(1-$AB$7))*TAN(AN633/2)</f>
        <v>2.8501699212273364</v>
      </c>
      <c r="AN633" s="136">
        <f>$AU633+$AB$7*SIN(AO633)</f>
        <v>8.5327692982443075</v>
      </c>
      <c r="AO633" s="136">
        <f>$AU633+$AB$7*SIN(AP633)</f>
        <v>8.5327586056689633</v>
      </c>
      <c r="AP633" s="136">
        <f>$AU633+$AB$7*SIN(AQ633)</f>
        <v>8.5328153726400782</v>
      </c>
      <c r="AQ633" s="136">
        <f>$AU633+$AB$7*SIN(AR633)</f>
        <v>8.5325139506084291</v>
      </c>
      <c r="AR633" s="136">
        <f>$AU633+$AB$7*SIN(AS633)</f>
        <v>8.5341131591802046</v>
      </c>
      <c r="AS633" s="136">
        <f>$AU633+$AB$7*SIN(AT633)</f>
        <v>8.5255918876819763</v>
      </c>
      <c r="AT633" s="136">
        <f>$AU633+$AB$7*SIN(AU633)</f>
        <v>8.5700132915834963</v>
      </c>
      <c r="AU633" s="136">
        <f>RADIANS($AB$9)+$AB$18*(F633-AB$15)</f>
        <v>8.2992669476403016</v>
      </c>
      <c r="AV633" s="136"/>
      <c r="AW633" s="24">
        <f t="shared" si="299"/>
        <v>71832</v>
      </c>
      <c r="AX633" s="136">
        <f t="shared" si="300"/>
        <v>-1.8199864517403457E-3</v>
      </c>
      <c r="AY633" s="136">
        <f t="shared" si="301"/>
        <v>5.8311864505260873E-3</v>
      </c>
      <c r="AZ633" s="136">
        <f t="shared" si="311"/>
        <v>5.8311864505260873E-3</v>
      </c>
      <c r="BA633" s="136"/>
      <c r="BB633" s="136">
        <f t="shared" si="302"/>
        <v>3.3123506845184135E-6</v>
      </c>
      <c r="BC633" s="24"/>
      <c r="BD633" s="203"/>
      <c r="BE633" s="24">
        <f t="shared" si="303"/>
        <v>9.6623800523526725E-3</v>
      </c>
      <c r="BF633" s="24">
        <f t="shared" si="304"/>
        <v>0.76576652936141865</v>
      </c>
      <c r="BG633" s="24">
        <f t="shared" si="305"/>
        <v>0.95347886783423164</v>
      </c>
      <c r="BH633" s="24">
        <f t="shared" si="306"/>
        <v>0.1874424744624463</v>
      </c>
      <c r="BI633" s="24">
        <f t="shared" si="307"/>
        <v>2.4667067353886005</v>
      </c>
      <c r="BJ633" s="24">
        <f t="shared" si="308"/>
        <v>2.8501196016040318</v>
      </c>
      <c r="BK633" s="136">
        <f t="shared" si="314"/>
        <v>8.5327555565866202</v>
      </c>
      <c r="BL633" s="136">
        <f t="shared" si="314"/>
        <v>8.5328315595115836</v>
      </c>
      <c r="BM633" s="136">
        <f t="shared" si="314"/>
        <v>8.5324279806900325</v>
      </c>
      <c r="BN633" s="136">
        <f t="shared" si="314"/>
        <v>8.5345686972311228</v>
      </c>
      <c r="BO633" s="136">
        <f t="shared" si="314"/>
        <v>8.523147843919018</v>
      </c>
      <c r="BP633" s="136">
        <f t="shared" si="314"/>
        <v>8.5823377455416185</v>
      </c>
      <c r="BQ633" s="136">
        <f t="shared" si="314"/>
        <v>8.1915302821481468</v>
      </c>
      <c r="BR633" s="136">
        <f t="shared" si="309"/>
        <v>12.199043414821222</v>
      </c>
      <c r="BS633" s="136"/>
      <c r="BT633" s="24"/>
      <c r="BU633" s="24"/>
      <c r="BV633" s="24"/>
      <c r="BW633" s="24"/>
      <c r="BX633" s="24"/>
      <c r="BY633" s="24"/>
      <c r="BZ633" s="24"/>
      <c r="CA633" s="24"/>
      <c r="CB633" s="24"/>
      <c r="CC633" s="24"/>
      <c r="CD633" s="24"/>
      <c r="CE633" s="24"/>
      <c r="CF633" s="24"/>
      <c r="CG633" s="24"/>
      <c r="CH633" s="24"/>
      <c r="CI633" s="24"/>
      <c r="CK633" s="24"/>
      <c r="CL633" s="24"/>
      <c r="CM633" s="24"/>
      <c r="CN633" s="24"/>
      <c r="CO633" s="24"/>
      <c r="CP633" s="24"/>
      <c r="CQ633" s="24"/>
      <c r="CR633" s="24"/>
      <c r="CS633" s="24"/>
      <c r="CT633" s="24"/>
      <c r="CU633" s="24"/>
      <c r="CV633" s="24"/>
      <c r="CW633" s="24"/>
      <c r="CX633" s="24"/>
      <c r="CY633" s="24"/>
      <c r="CZ633" s="24"/>
    </row>
    <row r="634" spans="1:104" s="129" customFormat="1" ht="12.95" customHeight="1" x14ac:dyDescent="0.2">
      <c r="A634" s="235" t="s">
        <v>1746</v>
      </c>
      <c r="B634" s="236" t="s">
        <v>644</v>
      </c>
      <c r="C634" s="235">
        <v>57071.568500000001</v>
      </c>
      <c r="D634" s="235">
        <v>2.0000000000000001E-4</v>
      </c>
      <c r="E634" s="129">
        <f>(C634-C$7)/C$8</f>
        <v>71832.511958285366</v>
      </c>
      <c r="F634" s="129">
        <f>ROUND(2*E634,0)/2</f>
        <v>71832.5</v>
      </c>
      <c r="G634" s="130">
        <f>C634-(C$7+F634*C$8)</f>
        <v>2.8382500095176511E-3</v>
      </c>
      <c r="K634" s="130">
        <f>G634</f>
        <v>2.8382500095176511E-3</v>
      </c>
      <c r="O634" s="199">
        <f ca="1">+C$11+C$12*F634</f>
        <v>1.887178311728771E-3</v>
      </c>
      <c r="P634" s="199">
        <f>+D$11+D$12*F634+D$13*F634^2</f>
        <v>-1.148207951709302E-2</v>
      </c>
      <c r="Q634" s="201">
        <f>+C634-15018.5</f>
        <v>42053.068500000001</v>
      </c>
      <c r="S634" s="131">
        <v>1</v>
      </c>
      <c r="T634" s="129" t="s">
        <v>567</v>
      </c>
      <c r="U634" s="202">
        <f>+$C634-15018.5</f>
        <v>42053.068500000001</v>
      </c>
      <c r="Z634" s="24">
        <f>$F634</f>
        <v>71832.5</v>
      </c>
      <c r="AA634" s="136">
        <f>AB$3+AB$4*Z634+AB$5*Z634^2+AH634</f>
        <v>-1.8197431606042629E-3</v>
      </c>
      <c r="AB634" s="136">
        <f>+$G634-AH634</f>
        <v>-6.8240863469711064E-3</v>
      </c>
      <c r="AC634" s="136">
        <f>IF(S634&gt;0,G634-AA634,-9999)</f>
        <v>4.657993170121914E-3</v>
      </c>
      <c r="AD634" s="136"/>
      <c r="AE634" s="136">
        <f>+(G634-AA634)^2*$S634</f>
        <v>2.1696900372902398E-5</v>
      </c>
      <c r="AF634" s="24"/>
      <c r="AG634" s="203"/>
      <c r="AH634" s="24">
        <f>$AB$6*($AB$11/AI634*AJ634+$AB$12)</f>
        <v>9.6623363564887575E-3</v>
      </c>
      <c r="AI634" s="24">
        <f>1+$AB$7*COS(AL634)</f>
        <v>0.76575640948455315</v>
      </c>
      <c r="AJ634" s="24">
        <f>SIN(AL634+RADIANS($AB$9))</f>
        <v>0.95346259030639469</v>
      </c>
      <c r="AK634" s="24">
        <f>$AB$7*SIN(AL634)</f>
        <v>0.18742982767540403</v>
      </c>
      <c r="AL634" s="24">
        <f>2*ATAN(AM634)</f>
        <v>2.4667607264506519</v>
      </c>
      <c r="AM634" s="24">
        <f>SQRT((1+$AB$7)/(1-$AB$7))*TAN(AN634/2)</f>
        <v>2.8503659056906572</v>
      </c>
      <c r="AN634" s="136">
        <f>$AU634+$AB$7*SIN(AO634)</f>
        <v>8.532822815377612</v>
      </c>
      <c r="AO634" s="136">
        <f>$AU634+$AB$7*SIN(AP634)</f>
        <v>8.5328121186221217</v>
      </c>
      <c r="AP634" s="136">
        <f>$AU634+$AB$7*SIN(AQ634)</f>
        <v>8.5328689040181516</v>
      </c>
      <c r="AQ634" s="136">
        <f>$AU634+$AB$7*SIN(AR634)</f>
        <v>8.53256740415104</v>
      </c>
      <c r="AR634" s="136">
        <f>$AU634+$AB$7*SIN(AS634)</f>
        <v>8.5341669195064416</v>
      </c>
      <c r="AS634" s="136">
        <f>$AU634+$AB$7*SIN(AT634)</f>
        <v>8.525644579013715</v>
      </c>
      <c r="AT634" s="136">
        <f>$AU634+$AB$7*SIN(AU634)</f>
        <v>8.57006867016886</v>
      </c>
      <c r="AU634" s="136">
        <f>RADIANS($AB$9)+$AB$18*(F634-AB$15)</f>
        <v>8.2993305444047412</v>
      </c>
      <c r="AV634" s="136"/>
      <c r="AW634" s="24">
        <f t="shared" si="299"/>
        <v>71832.5</v>
      </c>
      <c r="AX634" s="136">
        <f t="shared" si="300"/>
        <v>-1.8197342264783863E-3</v>
      </c>
      <c r="AY634" s="136">
        <f t="shared" si="301"/>
        <v>4.6579842359960374E-3</v>
      </c>
      <c r="AZ634" s="136">
        <f t="shared" si="311"/>
        <v>4.6579842359960374E-3</v>
      </c>
      <c r="BA634" s="136"/>
      <c r="BB634" s="136">
        <f t="shared" si="302"/>
        <v>3.3114326550168908E-6</v>
      </c>
      <c r="BC634" s="24"/>
      <c r="BD634" s="203"/>
      <c r="BE634" s="24">
        <f t="shared" si="303"/>
        <v>9.6623452906146341E-3</v>
      </c>
      <c r="BF634" s="24">
        <f t="shared" si="304"/>
        <v>0.76575847772123407</v>
      </c>
      <c r="BG634" s="24">
        <f t="shared" si="305"/>
        <v>0.95346591732026165</v>
      </c>
      <c r="BH634" s="24">
        <f t="shared" si="306"/>
        <v>0.1874324124598688</v>
      </c>
      <c r="BI634" s="24">
        <f t="shared" si="307"/>
        <v>2.4667496918013359</v>
      </c>
      <c r="BJ634" s="24">
        <f t="shared" si="308"/>
        <v>2.8503155631801542</v>
      </c>
      <c r="BK634" s="136">
        <f t="shared" si="314"/>
        <v>8.5328090690083869</v>
      </c>
      <c r="BL634" s="136">
        <f t="shared" si="314"/>
        <v>8.5328850926365085</v>
      </c>
      <c r="BM634" s="136">
        <f t="shared" si="314"/>
        <v>8.5324814306551993</v>
      </c>
      <c r="BN634" s="136">
        <f t="shared" si="314"/>
        <v>8.5346224462559164</v>
      </c>
      <c r="BO634" s="136">
        <f t="shared" si="314"/>
        <v>8.5232007586303062</v>
      </c>
      <c r="BP634" s="136">
        <f t="shared" si="314"/>
        <v>8.5823912362807331</v>
      </c>
      <c r="BQ634" s="136">
        <f t="shared" si="314"/>
        <v>8.1916319862746825</v>
      </c>
      <c r="BR634" s="136">
        <f t="shared" si="309"/>
        <v>12.199179515219953</v>
      </c>
      <c r="BS634" s="136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  <c r="CD634" s="24"/>
      <c r="CE634" s="24"/>
      <c r="CF634" s="24"/>
      <c r="CG634" s="24"/>
      <c r="CH634" s="24"/>
      <c r="CI634" s="24"/>
      <c r="CK634" s="24"/>
      <c r="CL634" s="24"/>
      <c r="CM634" s="24"/>
      <c r="CN634" s="24"/>
      <c r="CO634" s="24"/>
      <c r="CP634" s="24"/>
      <c r="CQ634" s="24"/>
      <c r="CR634" s="24"/>
      <c r="CS634" s="24"/>
      <c r="CT634" s="24"/>
      <c r="CU634" s="24"/>
      <c r="CV634" s="24"/>
      <c r="CW634" s="24"/>
      <c r="CX634" s="24"/>
      <c r="CY634" s="24"/>
      <c r="CZ634" s="24"/>
    </row>
    <row r="635" spans="1:104" s="129" customFormat="1" ht="12.95" customHeight="1" x14ac:dyDescent="0.2">
      <c r="A635" s="237" t="s">
        <v>6</v>
      </c>
      <c r="B635" s="238" t="s">
        <v>644</v>
      </c>
      <c r="C635" s="239">
        <v>57084.267249999997</v>
      </c>
      <c r="D635" s="239">
        <v>1.2E-4</v>
      </c>
      <c r="E635" s="129">
        <f>(C635-C$7)/C$8</f>
        <v>71886.015094425471</v>
      </c>
      <c r="F635" s="129">
        <f>ROUND(2*E635,0)/2</f>
        <v>71886</v>
      </c>
      <c r="G635" s="130">
        <f>C635-(C$7+F635*C$8)</f>
        <v>3.582600002118852E-3</v>
      </c>
      <c r="K635" s="130">
        <f>G635</f>
        <v>3.582600002118852E-3</v>
      </c>
      <c r="O635" s="199">
        <f ca="1">+C$11+C$12*F635</f>
        <v>1.9899690115994795E-3</v>
      </c>
      <c r="P635" s="199">
        <f>+D$11+D$12*F635+D$13*F635^2</f>
        <v>-1.1451337240093028E-2</v>
      </c>
      <c r="Q635" s="201">
        <f>+C635-15018.5</f>
        <v>42065.767249999997</v>
      </c>
      <c r="S635" s="131">
        <v>1</v>
      </c>
      <c r="T635" s="129" t="s">
        <v>567</v>
      </c>
      <c r="U635" s="202">
        <f>+$C635-15018.5</f>
        <v>42065.767249999997</v>
      </c>
      <c r="Z635" s="24">
        <f>$F635</f>
        <v>71886</v>
      </c>
      <c r="AA635" s="136">
        <f>AB$3+AB$4*Z635+AB$5*Z635^2+AH635</f>
        <v>-1.7928790694158956E-3</v>
      </c>
      <c r="AB635" s="136">
        <f>+$G635-AH635</f>
        <v>-6.0758581685582801E-3</v>
      </c>
      <c r="AC635" s="136">
        <f>IF(S635&gt;0,G635-AA635,-9999)</f>
        <v>5.3754790715347476E-3</v>
      </c>
      <c r="AD635" s="136"/>
      <c r="AE635" s="136">
        <f>+(G635-AA635)^2*$S635</f>
        <v>2.8895775248508073E-5</v>
      </c>
      <c r="AF635" s="24"/>
      <c r="AG635" s="203"/>
      <c r="AH635" s="24">
        <f>$AB$6*($AB$11/AI635*AJ635+$AB$12)</f>
        <v>9.6584581706771321E-3</v>
      </c>
      <c r="AI635" s="24">
        <f>1+$AB$7*COS(AL635)</f>
        <v>0.76489829290320077</v>
      </c>
      <c r="AJ635" s="24">
        <f>SIN(AL635+RADIANS($AB$9))</f>
        <v>0.95206814777230298</v>
      </c>
      <c r="AK635" s="24">
        <f>$AB$7*SIN(AL635)</f>
        <v>0.18635232040457883</v>
      </c>
      <c r="AL635" s="24">
        <f>2*ATAN(AM635)</f>
        <v>2.4713522516381685</v>
      </c>
      <c r="AM635" s="24">
        <f>SQRT((1+$AB$7)/(1-$AB$7))*TAN(AN635/2)</f>
        <v>2.8714518066373982</v>
      </c>
      <c r="AN635" s="136">
        <f>$AU635+$AB$7*SIN(AO635)</f>
        <v>8.5385459071791079</v>
      </c>
      <c r="AO635" s="136">
        <f>$AU635+$AB$7*SIN(AP635)</f>
        <v>8.5385347572537995</v>
      </c>
      <c r="AP635" s="136">
        <f>$AU635+$AB$7*SIN(AQ635)</f>
        <v>8.5385935323602684</v>
      </c>
      <c r="AQ635" s="136">
        <f>$AU635+$AB$7*SIN(AR635)</f>
        <v>8.5382836608143222</v>
      </c>
      <c r="AR635" s="136">
        <f>$AU635+$AB$7*SIN(AS635)</f>
        <v>8.5399160298593291</v>
      </c>
      <c r="AS635" s="136">
        <f>$AU635+$AB$7*SIN(AT635)</f>
        <v>8.5312798011777264</v>
      </c>
      <c r="AT635" s="136">
        <f>$AU635+$AB$7*SIN(AU635)</f>
        <v>8.5759878586254441</v>
      </c>
      <c r="AU635" s="136">
        <f>RADIANS($AB$9)+$AB$18*(F635-AB$15)</f>
        <v>8.3061353981997375</v>
      </c>
      <c r="AV635" s="136"/>
      <c r="AW635" s="24">
        <f t="shared" si="299"/>
        <v>71886</v>
      </c>
      <c r="AX635" s="136">
        <f t="shared" si="300"/>
        <v>-1.7928690181974183E-3</v>
      </c>
      <c r="AY635" s="136">
        <f t="shared" si="301"/>
        <v>5.3754690203162703E-3</v>
      </c>
      <c r="AZ635" s="136">
        <f t="shared" si="311"/>
        <v>5.3754690203162703E-3</v>
      </c>
      <c r="BA635" s="136"/>
      <c r="BB635" s="136">
        <f t="shared" si="302"/>
        <v>3.2143793164121747E-6</v>
      </c>
      <c r="BC635" s="24"/>
      <c r="BD635" s="203"/>
      <c r="BE635" s="24">
        <f t="shared" si="303"/>
        <v>9.6584682218956094E-3</v>
      </c>
      <c r="BF635" s="24">
        <f t="shared" si="304"/>
        <v>0.76490042261573632</v>
      </c>
      <c r="BG635" s="24">
        <f t="shared" si="305"/>
        <v>0.95207164347847062</v>
      </c>
      <c r="BH635" s="24">
        <f t="shared" si="306"/>
        <v>0.1863550072140284</v>
      </c>
      <c r="BI635" s="24">
        <f t="shared" si="307"/>
        <v>2.4713408233008236</v>
      </c>
      <c r="BJ635" s="24">
        <f t="shared" si="308"/>
        <v>2.8713989786692595</v>
      </c>
      <c r="BK635" s="136">
        <f t="shared" si="314"/>
        <v>8.5385316544033802</v>
      </c>
      <c r="BL635" s="136">
        <f t="shared" si="314"/>
        <v>8.5386098878035899</v>
      </c>
      <c r="BM635" s="136">
        <f t="shared" si="314"/>
        <v>8.5381974114269052</v>
      </c>
      <c r="BN635" s="136">
        <f t="shared" si="314"/>
        <v>8.5403698030754569</v>
      </c>
      <c r="BO635" s="136">
        <f t="shared" si="314"/>
        <v>8.5288625680329435</v>
      </c>
      <c r="BP635" s="136">
        <f t="shared" si="314"/>
        <v>8.5880966832384065</v>
      </c>
      <c r="BQ635" s="136">
        <f t="shared" si="314"/>
        <v>8.2025257102340063</v>
      </c>
      <c r="BR635" s="136">
        <f t="shared" si="309"/>
        <v>12.213742257884146</v>
      </c>
      <c r="BS635" s="136"/>
      <c r="BT635" s="24"/>
      <c r="BU635" s="24"/>
      <c r="BV635" s="24"/>
      <c r="BW635" s="24"/>
      <c r="BX635" s="24"/>
      <c r="BY635" s="24"/>
      <c r="BZ635" s="24"/>
      <c r="CA635" s="24"/>
      <c r="CB635" s="24"/>
      <c r="CC635" s="24"/>
      <c r="CD635" s="24"/>
      <c r="CE635" s="24"/>
      <c r="CF635" s="24"/>
      <c r="CG635" s="24"/>
      <c r="CH635" s="24"/>
      <c r="CI635" s="24"/>
      <c r="CK635" s="24"/>
      <c r="CL635" s="24"/>
      <c r="CM635" s="24"/>
      <c r="CN635" s="24"/>
      <c r="CO635" s="24"/>
      <c r="CP635" s="24"/>
      <c r="CQ635" s="24"/>
      <c r="CR635" s="24"/>
      <c r="CS635" s="24"/>
      <c r="CT635" s="24"/>
      <c r="CU635" s="24"/>
      <c r="CV635" s="24"/>
      <c r="CW635" s="24"/>
      <c r="CX635" s="24"/>
      <c r="CY635" s="24"/>
      <c r="CZ635" s="24"/>
    </row>
    <row r="636" spans="1:104" s="129" customFormat="1" ht="12.95" customHeight="1" x14ac:dyDescent="0.2">
      <c r="A636" s="240" t="s">
        <v>4</v>
      </c>
      <c r="B636" s="238" t="s">
        <v>644</v>
      </c>
      <c r="C636" s="239">
        <v>57099.457799999996</v>
      </c>
      <c r="D636" s="239">
        <v>2.0000000000000001E-4</v>
      </c>
      <c r="E636" s="129">
        <f>(C636-C$7)/C$8</f>
        <v>71950.016831973917</v>
      </c>
      <c r="F636" s="129">
        <f>ROUND(2*E636,0)/2</f>
        <v>71950</v>
      </c>
      <c r="G636" s="130">
        <f>C636-(C$7+F636*C$8)</f>
        <v>3.9949999991222285E-3</v>
      </c>
      <c r="K636" s="130">
        <f>G636</f>
        <v>3.9949999991222285E-3</v>
      </c>
      <c r="O636" s="199">
        <f ca="1">+C$11+C$12*F636</f>
        <v>2.1129335871457045E-3</v>
      </c>
      <c r="P636" s="199">
        <f>+D$11+D$12*F636+D$13*F636^2</f>
        <v>-1.1414471192093031E-2</v>
      </c>
      <c r="Q636" s="201">
        <f>+C636-15018.5</f>
        <v>42080.957799999996</v>
      </c>
      <c r="S636" s="131">
        <v>1</v>
      </c>
      <c r="T636" s="129" t="s">
        <v>567</v>
      </c>
      <c r="U636" s="202">
        <f>+$C636-15018.5</f>
        <v>42080.957799999996</v>
      </c>
      <c r="Z636" s="24">
        <f>$F636</f>
        <v>71950</v>
      </c>
      <c r="AA636" s="136">
        <f>AB$3+AB$4*Z636+AB$5*Z636^2+AH636</f>
        <v>-1.7610614388643871E-3</v>
      </c>
      <c r="AB636" s="136">
        <f>+$G636-AH636</f>
        <v>-5.6584097541064159E-3</v>
      </c>
      <c r="AC636" s="136">
        <f>IF(S636&gt;0,G636-AA636,-9999)</f>
        <v>5.7560614379866155E-3</v>
      </c>
      <c r="AD636" s="136"/>
      <c r="AE636" s="136">
        <f>+(G636-AA636)^2*$S636</f>
        <v>3.3132243277876543E-5</v>
      </c>
      <c r="AF636" s="24"/>
      <c r="AG636" s="203"/>
      <c r="AH636" s="24">
        <f>$AB$6*($AB$11/AI636*AJ636+$AB$12)</f>
        <v>9.6534097532286443E-3</v>
      </c>
      <c r="AI636" s="24">
        <f>1+$AB$7*COS(AL636)</f>
        <v>0.76388076316015929</v>
      </c>
      <c r="AJ636" s="24">
        <f>SIN(AL636+RADIANS($AB$9))</f>
        <v>0.95037785050064472</v>
      </c>
      <c r="AK636" s="24">
        <f>$AB$7*SIN(AL636)</f>
        <v>0.18506135737687437</v>
      </c>
      <c r="AL636" s="24">
        <f>2*ATAN(AM636)</f>
        <v>2.4768314639463851</v>
      </c>
      <c r="AM636" s="24">
        <f>SQRT((1+$AB$7)/(1-$AB$7))*TAN(AN636/2)</f>
        <v>2.8969810037005344</v>
      </c>
      <c r="AN636" s="136">
        <f>$AU636+$AB$7*SIN(AO636)</f>
        <v>8.5453838347337143</v>
      </c>
      <c r="AO636" s="136">
        <f>$AU636+$AB$7*SIN(AP636)</f>
        <v>8.5453721273555647</v>
      </c>
      <c r="AP636" s="136">
        <f>$AU636+$AB$7*SIN(AQ636)</f>
        <v>8.5454333296791845</v>
      </c>
      <c r="AQ636" s="136">
        <f>$AU636+$AB$7*SIN(AR636)</f>
        <v>8.5451133340262828</v>
      </c>
      <c r="AR636" s="136">
        <f>$AU636+$AB$7*SIN(AS636)</f>
        <v>8.5467850628472863</v>
      </c>
      <c r="AS636" s="136">
        <f>$AU636+$AB$7*SIN(AT636)</f>
        <v>8.5380139224838381</v>
      </c>
      <c r="AT636" s="136">
        <f>$AU636+$AB$7*SIN(AU636)</f>
        <v>8.5830523454661503</v>
      </c>
      <c r="AU636" s="136">
        <f>RADIANS($AB$9)+$AB$18*(F636-AB$15)</f>
        <v>8.3142757840479558</v>
      </c>
      <c r="AV636" s="136"/>
      <c r="AW636" s="24">
        <f t="shared" si="299"/>
        <v>71950</v>
      </c>
      <c r="AX636" s="136">
        <f t="shared" si="300"/>
        <v>-1.761049975402636E-3</v>
      </c>
      <c r="AY636" s="136">
        <f t="shared" si="301"/>
        <v>5.7560499745248645E-3</v>
      </c>
      <c r="AZ636" s="136">
        <f t="shared" si="311"/>
        <v>5.7560499745248645E-3</v>
      </c>
      <c r="BA636" s="136"/>
      <c r="BB636" s="136">
        <f t="shared" si="302"/>
        <v>3.101297015865625E-6</v>
      </c>
      <c r="BC636" s="24"/>
      <c r="BD636" s="203"/>
      <c r="BE636" s="24">
        <f t="shared" si="303"/>
        <v>9.6534212166903954E-3</v>
      </c>
      <c r="BF636" s="24">
        <f t="shared" si="304"/>
        <v>0.7638829658506473</v>
      </c>
      <c r="BG636" s="24">
        <f t="shared" si="305"/>
        <v>0.95038155324479312</v>
      </c>
      <c r="BH636" s="24">
        <f t="shared" si="306"/>
        <v>0.18506416774868489</v>
      </c>
      <c r="BI636" s="24">
        <f t="shared" si="307"/>
        <v>2.4768195615492878</v>
      </c>
      <c r="BJ636" s="24">
        <f t="shared" si="308"/>
        <v>2.8969251080381677</v>
      </c>
      <c r="BK636" s="136">
        <f t="shared" si="314"/>
        <v>8.5453689709652316</v>
      </c>
      <c r="BL636" s="136">
        <f t="shared" si="314"/>
        <v>8.5454498294755972</v>
      </c>
      <c r="BM636" s="136">
        <f t="shared" si="314"/>
        <v>8.5450270438438523</v>
      </c>
      <c r="BN636" s="136">
        <f t="shared" si="314"/>
        <v>8.5472352858030369</v>
      </c>
      <c r="BO636" s="136">
        <f t="shared" si="314"/>
        <v>8.535635569597785</v>
      </c>
      <c r="BP636" s="136">
        <f t="shared" si="314"/>
        <v>8.5948748909224122</v>
      </c>
      <c r="BQ636" s="136">
        <f t="shared" si="314"/>
        <v>8.215586244127314</v>
      </c>
      <c r="BR636" s="136">
        <f t="shared" si="309"/>
        <v>12.231163108921688</v>
      </c>
      <c r="BS636" s="136"/>
      <c r="BT636" s="24"/>
      <c r="BU636" s="24"/>
      <c r="BV636" s="24"/>
      <c r="BW636" s="24"/>
      <c r="BX636" s="24"/>
      <c r="BY636" s="24"/>
      <c r="BZ636" s="24"/>
      <c r="CA636" s="24"/>
      <c r="CB636" s="24"/>
      <c r="CC636" s="24"/>
      <c r="CD636" s="24"/>
      <c r="CE636" s="24"/>
      <c r="CF636" s="24"/>
      <c r="CG636" s="24"/>
      <c r="CH636" s="24"/>
      <c r="CI636" s="24"/>
      <c r="CK636" s="24"/>
      <c r="CL636" s="24"/>
      <c r="CM636" s="24"/>
      <c r="CN636" s="24"/>
      <c r="CO636" s="24"/>
      <c r="CP636" s="24"/>
      <c r="CQ636" s="24"/>
      <c r="CR636" s="24"/>
      <c r="CS636" s="24"/>
      <c r="CT636" s="24"/>
      <c r="CU636" s="24"/>
      <c r="CV636" s="24"/>
      <c r="CW636" s="24"/>
      <c r="CX636" s="24"/>
      <c r="CY636" s="24"/>
      <c r="CZ636" s="24"/>
    </row>
    <row r="637" spans="1:104" s="129" customFormat="1" ht="12.95" customHeight="1" x14ac:dyDescent="0.2">
      <c r="A637" s="235" t="s">
        <v>1745</v>
      </c>
      <c r="B637" s="236"/>
      <c r="C637" s="235">
        <v>57100.408799999997</v>
      </c>
      <c r="D637" s="235">
        <v>3.7000000000000002E-3</v>
      </c>
      <c r="E637" s="129">
        <f>(C637-C$7)/C$8</f>
        <v>71954.023642287488</v>
      </c>
      <c r="F637" s="129">
        <f>ROUND(2*E637,0)/2</f>
        <v>71954</v>
      </c>
      <c r="G637" s="130">
        <f>C637-(C$7+F637*C$8)</f>
        <v>5.6113999962690286E-3</v>
      </c>
      <c r="K637" s="130">
        <f>G637</f>
        <v>5.6113999962690286E-3</v>
      </c>
      <c r="O637" s="199">
        <f ca="1">+C$11+C$12*F637</f>
        <v>2.120618873117347E-3</v>
      </c>
      <c r="P637" s="199">
        <f>+D$11+D$12*F637+D$13*F637^2</f>
        <v>-1.1412163800093029E-2</v>
      </c>
      <c r="Q637" s="201">
        <f>+C637-15018.5</f>
        <v>42081.908799999997</v>
      </c>
      <c r="S637" s="131">
        <v>1</v>
      </c>
      <c r="T637" s="129" t="s">
        <v>567</v>
      </c>
      <c r="U637" s="202">
        <f>+$C637-15018.5</f>
        <v>42081.908799999997</v>
      </c>
      <c r="Z637" s="24">
        <f>$F637</f>
        <v>71954</v>
      </c>
      <c r="AA637" s="136">
        <f>AB$3+AB$4*Z637+AB$5*Z637^2+AH637</f>
        <v>-1.7590843284201515E-3</v>
      </c>
      <c r="AB637" s="136">
        <f>+$G637-AH637</f>
        <v>-4.0416794754038494E-3</v>
      </c>
      <c r="AC637" s="136">
        <f>IF(S637&gt;0,G637-AA637,-9999)</f>
        <v>7.3704843246891801E-3</v>
      </c>
      <c r="AD637" s="136"/>
      <c r="AE637" s="136">
        <f>+(G637-AA637)^2*$S637</f>
        <v>5.4324039180488922E-5</v>
      </c>
      <c r="AF637" s="24"/>
      <c r="AG637" s="203"/>
      <c r="AH637" s="24">
        <f>$AB$6*($AB$11/AI637*AJ637+$AB$12)</f>
        <v>9.653079471672878E-3</v>
      </c>
      <c r="AI637" s="24">
        <f>1+$AB$7*COS(AL637)</f>
        <v>0.7638174919941112</v>
      </c>
      <c r="AJ637" s="24">
        <f>SIN(AL637+RADIANS($AB$9))</f>
        <v>0.95027140953518852</v>
      </c>
      <c r="AK637" s="24">
        <f>$AB$7*SIN(AL637)</f>
        <v>0.18498060144795797</v>
      </c>
      <c r="AL637" s="24">
        <f>2*ATAN(AM637)</f>
        <v>2.4771734314661358</v>
      </c>
      <c r="AM637" s="24">
        <f>SQRT((1+$AB$7)/(1-$AB$7))*TAN(AN637/2)</f>
        <v>2.898587764386404</v>
      </c>
      <c r="AN637" s="136">
        <f>$AU637+$AB$7*SIN(AO637)</f>
        <v>8.5458109036562195</v>
      </c>
      <c r="AO637" s="136">
        <f>$AU637+$AB$7*SIN(AP637)</f>
        <v>8.545799160882515</v>
      </c>
      <c r="AP637" s="136">
        <f>$AU637+$AB$7*SIN(AQ637)</f>
        <v>8.5458605165883199</v>
      </c>
      <c r="AQ637" s="136">
        <f>$AU637+$AB$7*SIN(AR637)</f>
        <v>8.5455398843463879</v>
      </c>
      <c r="AR637" s="136">
        <f>$AU637+$AB$7*SIN(AS637)</f>
        <v>8.5472140747222074</v>
      </c>
      <c r="AS637" s="136">
        <f>$AU637+$AB$7*SIN(AT637)</f>
        <v>8.5384345519809024</v>
      </c>
      <c r="AT637" s="136">
        <f>$AU637+$AB$7*SIN(AU637)</f>
        <v>8.5834932837794575</v>
      </c>
      <c r="AU637" s="136">
        <f>RADIANS($AB$9)+$AB$18*(F637-AB$15)</f>
        <v>8.3147845581634705</v>
      </c>
      <c r="AV637" s="136"/>
      <c r="AW637" s="24">
        <f t="shared" si="299"/>
        <v>71954</v>
      </c>
      <c r="AX637" s="136">
        <f t="shared" si="300"/>
        <v>-1.7590727739505915E-3</v>
      </c>
      <c r="AY637" s="136">
        <f t="shared" si="301"/>
        <v>7.3704727702196202E-3</v>
      </c>
      <c r="AZ637" s="136">
        <f t="shared" si="311"/>
        <v>7.3704727702196202E-3</v>
      </c>
      <c r="BA637" s="136"/>
      <c r="BB637" s="136">
        <f t="shared" si="302"/>
        <v>3.094337024054229E-6</v>
      </c>
      <c r="BC637" s="24"/>
      <c r="BD637" s="203"/>
      <c r="BE637" s="24">
        <f t="shared" si="303"/>
        <v>9.653091026142438E-3</v>
      </c>
      <c r="BF637" s="24">
        <f t="shared" si="304"/>
        <v>0.76381969922095982</v>
      </c>
      <c r="BG637" s="24">
        <f t="shared" si="305"/>
        <v>0.95027512540226755</v>
      </c>
      <c r="BH637" s="24">
        <f t="shared" si="306"/>
        <v>0.18498341959192474</v>
      </c>
      <c r="BI637" s="24">
        <f t="shared" si="307"/>
        <v>2.4771614993499136</v>
      </c>
      <c r="BJ637" s="24">
        <f t="shared" si="308"/>
        <v>2.8985316736054472</v>
      </c>
      <c r="BK637" s="136">
        <f t="shared" si="314"/>
        <v>8.5457960015400811</v>
      </c>
      <c r="BL637" s="136">
        <f t="shared" si="314"/>
        <v>8.5458770232996937</v>
      </c>
      <c r="BM637" s="136">
        <f t="shared" si="314"/>
        <v>8.5454536024863259</v>
      </c>
      <c r="BN637" s="136">
        <f t="shared" si="314"/>
        <v>8.5476640219255309</v>
      </c>
      <c r="BO637" s="136">
        <f t="shared" si="314"/>
        <v>8.536058888058081</v>
      </c>
      <c r="BP637" s="136">
        <f t="shared" si="314"/>
        <v>8.5952968298159149</v>
      </c>
      <c r="BQ637" s="136">
        <f t="shared" si="314"/>
        <v>8.216403537476479</v>
      </c>
      <c r="BR637" s="136">
        <f t="shared" si="309"/>
        <v>12.232251912111533</v>
      </c>
      <c r="BS637" s="136"/>
      <c r="BT637" s="24"/>
      <c r="BU637" s="24"/>
      <c r="BV637" s="24"/>
      <c r="BW637" s="24"/>
      <c r="BX637" s="24"/>
      <c r="BY637" s="24"/>
      <c r="BZ637" s="24"/>
      <c r="CA637" s="24"/>
      <c r="CB637" s="24"/>
      <c r="CC637" s="24"/>
      <c r="CD637" s="24"/>
      <c r="CE637" s="24"/>
      <c r="CF637" s="24"/>
      <c r="CG637" s="24"/>
      <c r="CH637" s="24"/>
      <c r="CI637" s="24"/>
      <c r="CK637" s="24"/>
      <c r="CL637" s="24"/>
      <c r="CM637" s="24"/>
      <c r="CN637" s="24"/>
      <c r="CO637" s="24"/>
      <c r="CP637" s="24"/>
      <c r="CQ637" s="24"/>
      <c r="CR637" s="24"/>
      <c r="CS637" s="24"/>
      <c r="CT637" s="24"/>
      <c r="CU637" s="24"/>
      <c r="CV637" s="24"/>
      <c r="CW637" s="24"/>
      <c r="CX637" s="24"/>
      <c r="CY637" s="24"/>
      <c r="CZ637" s="24"/>
    </row>
    <row r="638" spans="1:104" s="129" customFormat="1" ht="12.95" customHeight="1" x14ac:dyDescent="0.2">
      <c r="A638" s="235" t="s">
        <v>1745</v>
      </c>
      <c r="B638" s="236"/>
      <c r="C638" s="235">
        <v>57100.525199999996</v>
      </c>
      <c r="D638" s="235">
        <v>1.8E-3</v>
      </c>
      <c r="E638" s="129">
        <f>(C638-C$7)/C$8</f>
        <v>71954.514065758034</v>
      </c>
      <c r="F638" s="129">
        <f>ROUND(2*E638,0)/2</f>
        <v>71954.5</v>
      </c>
      <c r="G638" s="130">
        <f>C638-(C$7+F638*C$8)</f>
        <v>3.3384499984094873E-3</v>
      </c>
      <c r="K638" s="130">
        <f>G638</f>
        <v>3.3384499984094873E-3</v>
      </c>
      <c r="O638" s="199">
        <f ca="1">+C$11+C$12*F638</f>
        <v>2.1215795338637988E-3</v>
      </c>
      <c r="P638" s="199">
        <f>+D$11+D$12*F638+D$13*F638^2</f>
        <v>-1.1411875349093027E-2</v>
      </c>
      <c r="Q638" s="201">
        <f>+C638-15018.5</f>
        <v>42082.025199999996</v>
      </c>
      <c r="S638" s="131">
        <v>1</v>
      </c>
      <c r="T638" s="129" t="s">
        <v>567</v>
      </c>
      <c r="U638" s="202">
        <f>+$C638-15018.5</f>
        <v>42082.025199999996</v>
      </c>
      <c r="Z638" s="24">
        <f>$F638</f>
        <v>71954.5</v>
      </c>
      <c r="AA638" s="136">
        <f>AB$3+AB$4*Z638+AB$5*Z638^2+AH638</f>
        <v>-1.7588372844794652E-3</v>
      </c>
      <c r="AB638" s="136">
        <f>+$G638-AH638</f>
        <v>-6.3145880662040747E-3</v>
      </c>
      <c r="AC638" s="136">
        <f>IF(S638&gt;0,G638-AA638,-9999)</f>
        <v>5.0972872828889525E-3</v>
      </c>
      <c r="AD638" s="136"/>
      <c r="AE638" s="136">
        <f>+(G638-AA638)^2*$S638</f>
        <v>2.598233764430144E-5</v>
      </c>
      <c r="AF638" s="24"/>
      <c r="AG638" s="203"/>
      <c r="AH638" s="24">
        <f>$AB$6*($AB$11/AI638*AJ638+$AB$12)</f>
        <v>9.653038064613562E-3</v>
      </c>
      <c r="AI638" s="24">
        <f>1+$AB$7*COS(AL638)</f>
        <v>0.76380958577673375</v>
      </c>
      <c r="AJ638" s="24">
        <f>SIN(AL638+RADIANS($AB$9))</f>
        <v>0.95025809784087834</v>
      </c>
      <c r="AK638" s="24">
        <f>$AB$7*SIN(AL638)</f>
        <v>0.18497050637612994</v>
      </c>
      <c r="AL638" s="24">
        <f>2*ATAN(AM638)</f>
        <v>2.4772161734242433</v>
      </c>
      <c r="AM638" s="24">
        <f>SQRT((1+$AB$7)/(1-$AB$7))*TAN(AN638/2)</f>
        <v>2.8987887027402359</v>
      </c>
      <c r="AN638" s="136">
        <f>$AU638+$AB$7*SIN(AO638)</f>
        <v>8.5458642847856581</v>
      </c>
      <c r="AO638" s="136">
        <f>$AU638+$AB$7*SIN(AP638)</f>
        <v>8.545852537582924</v>
      </c>
      <c r="AP638" s="136">
        <f>$AU638+$AB$7*SIN(AQ638)</f>
        <v>8.5459139124753154</v>
      </c>
      <c r="AQ638" s="136">
        <f>$AU638+$AB$7*SIN(AR638)</f>
        <v>8.545593200628641</v>
      </c>
      <c r="AR638" s="136">
        <f>$AU638+$AB$7*SIN(AS638)</f>
        <v>8.5472676987092857</v>
      </c>
      <c r="AS638" s="136">
        <f>$AU638+$AB$7*SIN(AT638)</f>
        <v>8.5384871285882689</v>
      </c>
      <c r="AT638" s="136">
        <f>$AU638+$AB$7*SIN(AU638)</f>
        <v>8.5835483961776351</v>
      </c>
      <c r="AU638" s="136">
        <f>RADIANS($AB$9)+$AB$18*(F638-AB$15)</f>
        <v>8.3148481549279083</v>
      </c>
      <c r="AV638" s="136"/>
      <c r="AW638" s="24">
        <f t="shared" si="299"/>
        <v>71954.5</v>
      </c>
      <c r="AX638" s="136">
        <f t="shared" si="300"/>
        <v>-1.7588257186112663E-3</v>
      </c>
      <c r="AY638" s="136">
        <f t="shared" si="301"/>
        <v>5.0972757170207536E-3</v>
      </c>
      <c r="AZ638" s="136">
        <f t="shared" si="311"/>
        <v>5.0972757170207536E-3</v>
      </c>
      <c r="BA638" s="136"/>
      <c r="BB638" s="136">
        <f t="shared" si="302"/>
        <v>3.0934679084484372E-6</v>
      </c>
      <c r="BC638" s="24"/>
      <c r="BD638" s="203"/>
      <c r="BE638" s="24">
        <f t="shared" si="303"/>
        <v>9.6530496304817609E-3</v>
      </c>
      <c r="BF638" s="24">
        <f t="shared" si="304"/>
        <v>0.76381179357040185</v>
      </c>
      <c r="BG638" s="24">
        <f t="shared" si="305"/>
        <v>0.95026181534980669</v>
      </c>
      <c r="BH638" s="24">
        <f t="shared" si="306"/>
        <v>0.18497332549200043</v>
      </c>
      <c r="BI638" s="24">
        <f t="shared" si="307"/>
        <v>2.4772042375924879</v>
      </c>
      <c r="BJ638" s="24">
        <f t="shared" si="308"/>
        <v>2.8987325875415846</v>
      </c>
      <c r="BK638" s="136">
        <f t="shared" si="314"/>
        <v>8.5458493778748661</v>
      </c>
      <c r="BL638" s="136">
        <f t="shared" si="314"/>
        <v>8.5459304200331108</v>
      </c>
      <c r="BM638" s="136">
        <f t="shared" si="314"/>
        <v>8.5455069199007259</v>
      </c>
      <c r="BN638" s="136">
        <f t="shared" si="314"/>
        <v>8.5477176109919171</v>
      </c>
      <c r="BO638" s="136">
        <f t="shared" si="314"/>
        <v>8.5361118029416172</v>
      </c>
      <c r="BP638" s="136">
        <f t="shared" si="314"/>
        <v>8.5953495581284649</v>
      </c>
      <c r="BQ638" s="136">
        <f t="shared" si="314"/>
        <v>8.2165057073531678</v>
      </c>
      <c r="BR638" s="136">
        <f t="shared" si="309"/>
        <v>12.232388012510263</v>
      </c>
      <c r="BS638" s="136"/>
      <c r="BT638" s="24"/>
      <c r="BU638" s="24"/>
      <c r="BV638" s="24"/>
      <c r="BW638" s="24"/>
      <c r="BX638" s="24"/>
      <c r="BY638" s="24"/>
      <c r="BZ638" s="24"/>
      <c r="CA638" s="24"/>
      <c r="CB638" s="24"/>
      <c r="CC638" s="24"/>
      <c r="CD638" s="24"/>
      <c r="CE638" s="24"/>
      <c r="CF638" s="24"/>
      <c r="CG638" s="24"/>
      <c r="CH638" s="24"/>
      <c r="CI638" s="24"/>
      <c r="CK638" s="24"/>
      <c r="CL638" s="24"/>
      <c r="CM638" s="24"/>
      <c r="CN638" s="24"/>
      <c r="CO638" s="24"/>
      <c r="CP638" s="24"/>
      <c r="CQ638" s="24"/>
      <c r="CR638" s="24"/>
      <c r="CS638" s="24"/>
      <c r="CT638" s="24"/>
      <c r="CU638" s="24"/>
      <c r="CV638" s="24"/>
      <c r="CW638" s="24"/>
      <c r="CX638" s="24"/>
      <c r="CY638" s="24"/>
      <c r="CZ638" s="24"/>
    </row>
    <row r="639" spans="1:104" s="129" customFormat="1" ht="12.95" customHeight="1" x14ac:dyDescent="0.2">
      <c r="A639" s="235" t="s">
        <v>1745</v>
      </c>
      <c r="B639" s="236"/>
      <c r="C639" s="235">
        <v>57100.644500000002</v>
      </c>
      <c r="D639" s="235">
        <v>8.9999999999999998E-4</v>
      </c>
      <c r="E639" s="129">
        <f>(C639-C$7)/C$8</f>
        <v>71955.016707682778</v>
      </c>
      <c r="F639" s="129">
        <f>ROUND(2*E639,0)/2</f>
        <v>71955</v>
      </c>
      <c r="G639" s="130">
        <f>C639-(C$7+F639*C$8)</f>
        <v>3.9655000073253177E-3</v>
      </c>
      <c r="K639" s="130">
        <f>G639</f>
        <v>3.9655000073253177E-3</v>
      </c>
      <c r="O639" s="199">
        <f ca="1">+C$11+C$12*F639</f>
        <v>2.1225401946102507E-3</v>
      </c>
      <c r="P639" s="199">
        <f>+D$11+D$12*F639+D$13*F639^2</f>
        <v>-1.1411586892093033E-2</v>
      </c>
      <c r="Q639" s="201">
        <f>+C639-15018.5</f>
        <v>42082.144500000002</v>
      </c>
      <c r="S639" s="131">
        <v>1</v>
      </c>
      <c r="T639" s="129" t="s">
        <v>567</v>
      </c>
      <c r="U639" s="202">
        <f>+$C639-15018.5</f>
        <v>42082.144500000002</v>
      </c>
      <c r="Z639" s="24">
        <f>$F639</f>
        <v>71955</v>
      </c>
      <c r="AA639" s="136">
        <f>AB$3+AB$4*Z639+AB$5*Z639^2+AH639</f>
        <v>-1.7585902616167343E-3</v>
      </c>
      <c r="AB639" s="136">
        <f>+$G639-AH639</f>
        <v>-5.6874966231509807E-3</v>
      </c>
      <c r="AC639" s="136">
        <f>IF(S639&gt;0,G639-AA639,-9999)</f>
        <v>5.724090268942052E-3</v>
      </c>
      <c r="AD639" s="136"/>
      <c r="AE639" s="136">
        <f>+(G639-AA639)^2*$S639</f>
        <v>3.2765209406997096E-5</v>
      </c>
      <c r="AF639" s="24"/>
      <c r="AG639" s="203"/>
      <c r="AH639" s="24">
        <f>$AB$6*($AB$11/AI639*AJ639+$AB$12)</f>
        <v>9.6529966304762984E-3</v>
      </c>
      <c r="AI639" s="24">
        <f>1+$AB$7*COS(AL639)</f>
        <v>0.76380168015446326</v>
      </c>
      <c r="AJ639" s="24">
        <f>SIN(AL639+RADIANS($AB$9))</f>
        <v>0.95024478468612272</v>
      </c>
      <c r="AK639" s="24">
        <f>$AB$7*SIN(AL639)</f>
        <v>0.18496041117532563</v>
      </c>
      <c r="AL639" s="24">
        <f>2*ATAN(AM639)</f>
        <v>2.4772589144977477</v>
      </c>
      <c r="AM639" s="24">
        <f>SQRT((1+$AB$7)/(1-$AB$7))*TAN(AN639/2)</f>
        <v>2.8989896618323878</v>
      </c>
      <c r="AN639" s="136">
        <f>$AU639+$AB$7*SIN(AO639)</f>
        <v>8.5459176653628219</v>
      </c>
      <c r="AO639" s="136">
        <f>$AU639+$AB$7*SIN(AP639)</f>
        <v>8.5459059137300368</v>
      </c>
      <c r="AP639" s="136">
        <f>$AU639+$AB$7*SIN(AQ639)</f>
        <v>8.5459673078120844</v>
      </c>
      <c r="AQ639" s="136">
        <f>$AU639+$AB$7*SIN(AR639)</f>
        <v>8.5456465163537647</v>
      </c>
      <c r="AR639" s="136">
        <f>$AU639+$AB$7*SIN(AS639)</f>
        <v>8.547321322141519</v>
      </c>
      <c r="AS639" s="136">
        <f>$AU639+$AB$7*SIN(AT639)</f>
        <v>8.5385397047336902</v>
      </c>
      <c r="AT639" s="136">
        <f>$AU639+$AB$7*SIN(AU639)</f>
        <v>8.5836035074890429</v>
      </c>
      <c r="AU639" s="136">
        <f>RADIANS($AB$9)+$AB$18*(F639-AB$15)</f>
        <v>8.3149117516923479</v>
      </c>
      <c r="AV639" s="136"/>
      <c r="AW639" s="24">
        <f t="shared" si="299"/>
        <v>71955</v>
      </c>
      <c r="AX639" s="136">
        <f t="shared" si="300"/>
        <v>-1.7585786843448761E-3</v>
      </c>
      <c r="AY639" s="136">
        <f t="shared" si="301"/>
        <v>5.7240786916701938E-3</v>
      </c>
      <c r="AZ639" s="136">
        <f t="shared" si="311"/>
        <v>5.7240786916701938E-3</v>
      </c>
      <c r="BA639" s="136"/>
      <c r="BB639" s="136">
        <f t="shared" si="302"/>
        <v>3.0925989890321554E-6</v>
      </c>
      <c r="BC639" s="24"/>
      <c r="BD639" s="203"/>
      <c r="BE639" s="24">
        <f t="shared" si="303"/>
        <v>9.6530082077481566E-3</v>
      </c>
      <c r="BF639" s="24">
        <f t="shared" si="304"/>
        <v>0.76380388851490055</v>
      </c>
      <c r="BG639" s="24">
        <f t="shared" si="305"/>
        <v>0.95024850383722914</v>
      </c>
      <c r="BH639" s="24">
        <f t="shared" si="306"/>
        <v>0.18496323126318501</v>
      </c>
      <c r="BI639" s="24">
        <f t="shared" si="307"/>
        <v>2.4772469749503174</v>
      </c>
      <c r="BJ639" s="24">
        <f t="shared" si="308"/>
        <v>2.8989335222098482</v>
      </c>
      <c r="BK639" s="136">
        <f t="shared" si="314"/>
        <v>8.5459027536571117</v>
      </c>
      <c r="BL639" s="136">
        <f t="shared" si="314"/>
        <v>8.5459838162123045</v>
      </c>
      <c r="BM639" s="136">
        <f t="shared" si="314"/>
        <v>8.5455602367784333</v>
      </c>
      <c r="BN639" s="136">
        <f t="shared" si="314"/>
        <v>8.5477711994029946</v>
      </c>
      <c r="BO639" s="136">
        <f t="shared" si="314"/>
        <v>8.5361647178424853</v>
      </c>
      <c r="BP639" s="136">
        <f t="shared" si="314"/>
        <v>8.5954022833190944</v>
      </c>
      <c r="BQ639" s="136">
        <f t="shared" si="314"/>
        <v>8.2166078790514874</v>
      </c>
      <c r="BR639" s="136">
        <f t="shared" si="309"/>
        <v>12.232524112908996</v>
      </c>
      <c r="BS639" s="136"/>
      <c r="BT639" s="24"/>
      <c r="BU639" s="24"/>
      <c r="BV639" s="24"/>
      <c r="BW639" s="24"/>
      <c r="BX639" s="24"/>
      <c r="BY639" s="24"/>
      <c r="BZ639" s="24"/>
      <c r="CA639" s="24"/>
      <c r="CB639" s="24"/>
      <c r="CC639" s="24"/>
      <c r="CD639" s="24"/>
      <c r="CE639" s="24"/>
      <c r="CF639" s="24"/>
      <c r="CG639" s="24"/>
      <c r="CH639" s="24"/>
      <c r="CI639" s="24"/>
      <c r="CK639" s="24"/>
      <c r="CL639" s="24"/>
      <c r="CM639" s="24"/>
      <c r="CN639" s="24"/>
      <c r="CO639" s="24"/>
      <c r="CP639" s="24"/>
      <c r="CQ639" s="24"/>
      <c r="CR639" s="24"/>
      <c r="CS639" s="24"/>
      <c r="CT639" s="24"/>
      <c r="CU639" s="24"/>
      <c r="CV639" s="24"/>
      <c r="CW639" s="24"/>
      <c r="CX639" s="24"/>
      <c r="CY639" s="24"/>
      <c r="CZ639" s="24"/>
    </row>
    <row r="640" spans="1:104" s="129" customFormat="1" ht="12.95" customHeight="1" x14ac:dyDescent="0.2">
      <c r="A640" s="121" t="s">
        <v>1748</v>
      </c>
      <c r="B640" s="122" t="s">
        <v>644</v>
      </c>
      <c r="C640" s="121">
        <v>57105.629300000001</v>
      </c>
      <c r="D640" s="121">
        <v>1E-4</v>
      </c>
      <c r="E640" s="129">
        <f>(C640-C$7)/C$8</f>
        <v>71976.018966411488</v>
      </c>
      <c r="F640" s="129">
        <f>ROUND(2*E640,0)/2</f>
        <v>71976</v>
      </c>
      <c r="G640" s="130">
        <f>C640-(C$7+F640*C$8)</f>
        <v>4.5016000076429918E-3</v>
      </c>
      <c r="K640" s="130">
        <f>G640</f>
        <v>4.5016000076429918E-3</v>
      </c>
      <c r="O640" s="199">
        <f ca="1">+C$11+C$12*F640</f>
        <v>2.162887945961367E-3</v>
      </c>
      <c r="P640" s="199">
        <f>+D$11+D$12*F640+D$13*F640^2</f>
        <v>-1.1399466280093036E-2</v>
      </c>
      <c r="Q640" s="201">
        <f>+C640-15018.5</f>
        <v>42087.129300000001</v>
      </c>
      <c r="S640" s="131">
        <v>1</v>
      </c>
      <c r="T640" s="129" t="s">
        <v>567</v>
      </c>
      <c r="U640" s="202">
        <f>+$C640-15018.5</f>
        <v>42087.129300000001</v>
      </c>
      <c r="Z640" s="24">
        <f>$F640</f>
        <v>71976</v>
      </c>
      <c r="AA640" s="136">
        <f>AB$3+AB$4*Z640+AB$5*Z640^2+AH640</f>
        <v>-1.7482343223264186E-3</v>
      </c>
      <c r="AB640" s="136">
        <f>+$G640-AH640</f>
        <v>-5.1496319501236256E-3</v>
      </c>
      <c r="AC640" s="136">
        <f>IF(S640&gt;0,G640-AA640,-9999)</f>
        <v>6.2498343299694104E-3</v>
      </c>
      <c r="AD640" s="136"/>
      <c r="AE640" s="136">
        <f>+(G640-AA640)^2*$S640</f>
        <v>3.9060429152064188E-5</v>
      </c>
      <c r="AF640" s="24"/>
      <c r="AG640" s="203"/>
      <c r="AH640" s="24">
        <f>$AB$6*($AB$11/AI640*AJ640+$AB$12)</f>
        <v>9.6512319577666175E-3</v>
      </c>
      <c r="AI640" s="24">
        <f>1+$AB$7*COS(AL640)</f>
        <v>0.76347018105210385</v>
      </c>
      <c r="AJ640" s="24">
        <f>SIN(AL640+RADIANS($AB$9))</f>
        <v>0.94968431484018567</v>
      </c>
      <c r="AK640" s="24">
        <f>$AB$7*SIN(AL640)</f>
        <v>0.18453629656107082</v>
      </c>
      <c r="AL640" s="24">
        <f>2*ATAN(AM640)</f>
        <v>2.4790532417893152</v>
      </c>
      <c r="AM640" s="24">
        <f>SQRT((1+$AB$7)/(1-$AB$7))*TAN(AN640/2)</f>
        <v>2.9074487184711431</v>
      </c>
      <c r="AN640" s="136">
        <f>$AU640+$AB$7*SIN(AO640)</f>
        <v>8.5481591514480488</v>
      </c>
      <c r="AO640" s="136">
        <f>$AU640+$AB$7*SIN(AP640)</f>
        <v>8.5481472128329887</v>
      </c>
      <c r="AP640" s="136">
        <f>$AU640+$AB$7*SIN(AQ640)</f>
        <v>8.5482094156449424</v>
      </c>
      <c r="AQ640" s="136">
        <f>$AU640+$AB$7*SIN(AR640)</f>
        <v>8.5478852743015405</v>
      </c>
      <c r="AR640" s="136">
        <f>$AU640+$AB$7*SIN(AS640)</f>
        <v>8.5495730056904602</v>
      </c>
      <c r="AS640" s="136">
        <f>$AU640+$AB$7*SIN(AT640)</f>
        <v>8.5407474865868984</v>
      </c>
      <c r="AT640" s="136">
        <f>$AU640+$AB$7*SIN(AU640)</f>
        <v>8.5859172016689378</v>
      </c>
      <c r="AU640" s="136">
        <f>RADIANS($AB$9)+$AB$18*(F640-AB$15)</f>
        <v>8.3175828157987954</v>
      </c>
      <c r="AV640" s="136"/>
      <c r="AW640" s="24">
        <f t="shared" si="299"/>
        <v>71976</v>
      </c>
      <c r="AX640" s="136">
        <f t="shared" si="300"/>
        <v>-1.748222261558555E-3</v>
      </c>
      <c r="AY640" s="136">
        <f t="shared" si="301"/>
        <v>6.2498222692015468E-3</v>
      </c>
      <c r="AZ640" s="136">
        <f t="shared" si="311"/>
        <v>6.2498222692015468E-3</v>
      </c>
      <c r="BA640" s="136"/>
      <c r="BB640" s="136">
        <f t="shared" si="302"/>
        <v>3.0562810758089088E-6</v>
      </c>
      <c r="BC640" s="24"/>
      <c r="BD640" s="203"/>
      <c r="BE640" s="24">
        <f t="shared" si="303"/>
        <v>9.651244018534481E-3</v>
      </c>
      <c r="BF640" s="24">
        <f t="shared" si="304"/>
        <v>0.76347241316994396</v>
      </c>
      <c r="BG640" s="24">
        <f t="shared" si="305"/>
        <v>0.94968810325766495</v>
      </c>
      <c r="BH640" s="24">
        <f t="shared" si="306"/>
        <v>0.18453915754752515</v>
      </c>
      <c r="BI640" s="24">
        <f t="shared" si="307"/>
        <v>2.4790411460630066</v>
      </c>
      <c r="BJ640" s="24">
        <f t="shared" si="308"/>
        <v>2.9073915474653762</v>
      </c>
      <c r="BK640" s="136">
        <f t="shared" si="314"/>
        <v>8.5481440381261216</v>
      </c>
      <c r="BL640" s="136">
        <f t="shared" si="314"/>
        <v>8.5482259557841171</v>
      </c>
      <c r="BM640" s="136">
        <f t="shared" si="314"/>
        <v>8.5477990617169919</v>
      </c>
      <c r="BN640" s="136">
        <f t="shared" si="314"/>
        <v>8.5500213209559774</v>
      </c>
      <c r="BO640" s="136">
        <f t="shared" si="314"/>
        <v>8.5383871610744926</v>
      </c>
      <c r="BP640" s="136">
        <f t="shared" si="314"/>
        <v>8.5976139226833261</v>
      </c>
      <c r="BQ640" s="136">
        <f t="shared" si="314"/>
        <v>8.2209007258435207</v>
      </c>
      <c r="BR640" s="136">
        <f t="shared" si="309"/>
        <v>12.238240329655689</v>
      </c>
      <c r="BS640" s="136"/>
      <c r="BT640" s="24"/>
      <c r="BU640" s="24"/>
      <c r="BV640" s="24"/>
      <c r="BW640" s="24"/>
      <c r="BX640" s="24"/>
      <c r="BY640" s="24"/>
      <c r="BZ640" s="24"/>
      <c r="CA640" s="24"/>
      <c r="CB640" s="24"/>
      <c r="CC640" s="24"/>
      <c r="CD640" s="24"/>
      <c r="CE640" s="24"/>
      <c r="CF640" s="24"/>
      <c r="CG640" s="24"/>
      <c r="CH640" s="24"/>
      <c r="CI640" s="24"/>
      <c r="CK640" s="24"/>
      <c r="CL640" s="24"/>
      <c r="CM640" s="24"/>
      <c r="CN640" s="24"/>
      <c r="CO640" s="24"/>
      <c r="CP640" s="24"/>
      <c r="CQ640" s="24"/>
      <c r="CR640" s="24"/>
      <c r="CS640" s="24"/>
      <c r="CT640" s="24"/>
      <c r="CU640" s="24"/>
      <c r="CV640" s="24"/>
      <c r="CW640" s="24"/>
      <c r="CX640" s="24"/>
      <c r="CY640" s="24"/>
      <c r="CZ640" s="24"/>
    </row>
    <row r="641" spans="1:104" s="129" customFormat="1" ht="12.95" customHeight="1" x14ac:dyDescent="0.2">
      <c r="A641" s="237" t="s">
        <v>5</v>
      </c>
      <c r="B641" s="238" t="s">
        <v>644</v>
      </c>
      <c r="C641" s="239">
        <v>57121.411800000002</v>
      </c>
      <c r="D641" s="239">
        <v>8.0000000000000004E-4</v>
      </c>
      <c r="E641" s="129">
        <f>(C641-C$7)/C$8</f>
        <v>72042.514743250271</v>
      </c>
      <c r="F641" s="129">
        <f>ROUND(2*E641,0)/2</f>
        <v>72042.5</v>
      </c>
      <c r="G641" s="130">
        <f>C641-(C$7+F641*C$8)</f>
        <v>3.499250000459142E-3</v>
      </c>
      <c r="K641" s="130">
        <f>G641</f>
        <v>3.499250000459142E-3</v>
      </c>
      <c r="O641" s="199">
        <f ca="1">+C$11+C$12*F641</f>
        <v>2.290655825239879E-3</v>
      </c>
      <c r="P641" s="199">
        <f>+D$11+D$12*F641+D$13*F641^2</f>
        <v>-1.1361014517093024E-2</v>
      </c>
      <c r="Q641" s="201">
        <f>+C641-15018.5</f>
        <v>42102.911800000002</v>
      </c>
      <c r="S641" s="131">
        <v>1</v>
      </c>
      <c r="T641" s="129" t="s">
        <v>567</v>
      </c>
      <c r="U641" s="202">
        <f>+$C641-15018.5</f>
        <v>42102.911800000002</v>
      </c>
      <c r="Z641" s="24">
        <f>$F641</f>
        <v>72042.5</v>
      </c>
      <c r="AA641" s="136">
        <f>AB$3+AB$4*Z641+AB$5*Z641^2+AH641</f>
        <v>-1.7156850082523604E-3</v>
      </c>
      <c r="AB641" s="136">
        <f>+$G641-AH641</f>
        <v>-6.1460795083815214E-3</v>
      </c>
      <c r="AC641" s="136">
        <f>IF(S641&gt;0,G641-AA641,-9999)</f>
        <v>5.2149350087115024E-3</v>
      </c>
      <c r="AD641" s="136"/>
      <c r="AE641" s="136">
        <f>+(G641-AA641)^2*$S641</f>
        <v>2.7195547145084837E-5</v>
      </c>
      <c r="AF641" s="24"/>
      <c r="AG641" s="203"/>
      <c r="AH641" s="24">
        <f>$AB$6*($AB$11/AI641*AJ641+$AB$12)</f>
        <v>9.6453295088406634E-3</v>
      </c>
      <c r="AI641" s="24">
        <f>1+$AB$7*COS(AL641)</f>
        <v>0.76242733703426424</v>
      </c>
      <c r="AJ641" s="24">
        <f>SIN(AL641+RADIANS($AB$9))</f>
        <v>0.94789258983549007</v>
      </c>
      <c r="AK641" s="24">
        <f>$AB$7*SIN(AL641)</f>
        <v>0.18319178423545346</v>
      </c>
      <c r="AL641" s="24">
        <f>2*ATAN(AM641)</f>
        <v>2.4847250480867378</v>
      </c>
      <c r="AM641" s="24">
        <f>SQRT((1+$AB$7)/(1-$AB$7))*TAN(AN641/2)</f>
        <v>2.9344801963105627</v>
      </c>
      <c r="AN641" s="136">
        <f>$AU641+$AB$7*SIN(AO641)</f>
        <v>8.5552507990257425</v>
      </c>
      <c r="AO641" s="136">
        <f>$AU641+$AB$7*SIN(AP641)</f>
        <v>8.5552382564548246</v>
      </c>
      <c r="AP641" s="136">
        <f>$AU641+$AB$7*SIN(AQ641)</f>
        <v>8.5553030555436127</v>
      </c>
      <c r="AQ641" s="136">
        <f>$AU641+$AB$7*SIN(AR641)</f>
        <v>8.5549682283853823</v>
      </c>
      <c r="AR641" s="136">
        <f>$AU641+$AB$7*SIN(AS641)</f>
        <v>8.5566969069909025</v>
      </c>
      <c r="AS641" s="136">
        <f>$AU641+$AB$7*SIN(AT641)</f>
        <v>8.5477334766734341</v>
      </c>
      <c r="AT641" s="136">
        <f>$AU641+$AB$7*SIN(AU641)</f>
        <v>8.5932312820662524</v>
      </c>
      <c r="AU641" s="136">
        <f>RADIANS($AB$9)+$AB$18*(F641-AB$15)</f>
        <v>8.3260411854692116</v>
      </c>
      <c r="AV641" s="136"/>
      <c r="AW641" s="24">
        <f t="shared" si="299"/>
        <v>72042.5</v>
      </c>
      <c r="AX641" s="136">
        <f t="shared" si="300"/>
        <v>-1.7156713580871626E-3</v>
      </c>
      <c r="AY641" s="136">
        <f t="shared" si="301"/>
        <v>5.2149213585463046E-3</v>
      </c>
      <c r="AZ641" s="136">
        <f t="shared" si="311"/>
        <v>5.2149213585463046E-3</v>
      </c>
      <c r="BA641" s="136"/>
      <c r="BB641" s="136">
        <f t="shared" si="302"/>
        <v>2.943528208960649E-6</v>
      </c>
      <c r="BC641" s="24"/>
      <c r="BD641" s="203"/>
      <c r="BE641" s="24">
        <f t="shared" si="303"/>
        <v>9.6453431590058612E-3</v>
      </c>
      <c r="BF641" s="24">
        <f t="shared" si="304"/>
        <v>0.76242964370974264</v>
      </c>
      <c r="BG641" s="24">
        <f t="shared" si="305"/>
        <v>0.94789660128261632</v>
      </c>
      <c r="BH641" s="24">
        <f t="shared" si="306"/>
        <v>0.18319477561360795</v>
      </c>
      <c r="BI641" s="24">
        <f t="shared" si="307"/>
        <v>2.4847124566015082</v>
      </c>
      <c r="BJ641" s="24">
        <f t="shared" si="308"/>
        <v>2.9344196879505668</v>
      </c>
      <c r="BK641" s="136">
        <f t="shared" ref="BK641:BQ650" si="315">$AU641+$AB$7*SIN(BL641)</f>
        <v>8.5552350447464676</v>
      </c>
      <c r="BL641" s="136">
        <f t="shared" si="315"/>
        <v>8.5553196474965674</v>
      </c>
      <c r="BM641" s="136">
        <f t="shared" si="315"/>
        <v>8.5548824737742493</v>
      </c>
      <c r="BN641" s="136">
        <f t="shared" si="315"/>
        <v>8.5571390818670903</v>
      </c>
      <c r="BO641" s="136">
        <f t="shared" si="315"/>
        <v>8.5454252108942406</v>
      </c>
      <c r="BP641" s="136">
        <f t="shared" si="315"/>
        <v>8.604581148968375</v>
      </c>
      <c r="BQ641" s="136">
        <f t="shared" si="315"/>
        <v>8.2345153287936554</v>
      </c>
      <c r="BR641" s="136">
        <f t="shared" si="309"/>
        <v>12.256341682686884</v>
      </c>
      <c r="BS641" s="136"/>
      <c r="BT641" s="24"/>
      <c r="BU641" s="24"/>
      <c r="BV641" s="24"/>
      <c r="BW641" s="24"/>
      <c r="BX641" s="24"/>
      <c r="BY641" s="24"/>
      <c r="BZ641" s="24"/>
      <c r="CA641" s="24"/>
      <c r="CB641" s="24"/>
      <c r="CC641" s="24"/>
      <c r="CD641" s="24"/>
      <c r="CE641" s="24"/>
      <c r="CF641" s="24"/>
      <c r="CG641" s="24"/>
      <c r="CH641" s="24"/>
      <c r="CI641" s="24"/>
      <c r="CK641" s="24"/>
      <c r="CL641" s="24"/>
      <c r="CM641" s="24"/>
      <c r="CN641" s="24"/>
      <c r="CO641" s="24"/>
      <c r="CP641" s="24"/>
      <c r="CQ641" s="24"/>
      <c r="CR641" s="24"/>
      <c r="CS641" s="24"/>
      <c r="CT641" s="24"/>
      <c r="CU641" s="24"/>
      <c r="CV641" s="24"/>
      <c r="CW641" s="24"/>
      <c r="CX641" s="24"/>
      <c r="CY641" s="24"/>
      <c r="CZ641" s="24"/>
    </row>
    <row r="642" spans="1:104" s="129" customFormat="1" ht="12.95" customHeight="1" x14ac:dyDescent="0.2">
      <c r="A642" s="237" t="s">
        <v>5</v>
      </c>
      <c r="B642" s="238" t="s">
        <v>644</v>
      </c>
      <c r="C642" s="239">
        <v>57121.531499999997</v>
      </c>
      <c r="D642" s="239">
        <v>3.2000000000000002E-3</v>
      </c>
      <c r="E642" s="129">
        <f>(C642-C$7)/C$8</f>
        <v>72043.019070479</v>
      </c>
      <c r="F642" s="129">
        <f>ROUND(2*E642,0)/2</f>
        <v>72043</v>
      </c>
      <c r="G642" s="130">
        <f>C642-(C$7+F642*C$8)</f>
        <v>4.5262999992701225E-3</v>
      </c>
      <c r="K642" s="130">
        <f>G642</f>
        <v>4.5262999992701225E-3</v>
      </c>
      <c r="O642" s="199">
        <f ca="1">+C$11+C$12*F642</f>
        <v>2.2916164859863308E-3</v>
      </c>
      <c r="P642" s="199">
        <f>+D$11+D$12*F642+D$13*F642^2</f>
        <v>-1.1360725004093027E-2</v>
      </c>
      <c r="Q642" s="201">
        <f>+C642-15018.5</f>
        <v>42103.031499999997</v>
      </c>
      <c r="S642" s="131">
        <v>1</v>
      </c>
      <c r="T642" s="129" t="s">
        <v>567</v>
      </c>
      <c r="U642" s="202">
        <f>+$C642-15018.5</f>
        <v>42103.031499999997</v>
      </c>
      <c r="Z642" s="24">
        <f>$F642</f>
        <v>72043</v>
      </c>
      <c r="AA642" s="136">
        <f>AB$3+AB$4*Z642+AB$5*Z642^2+AH642</f>
        <v>-1.7154416804947021E-3</v>
      </c>
      <c r="AB642" s="136">
        <f>+$G642-AH642</f>
        <v>-5.118983324328202E-3</v>
      </c>
      <c r="AC642" s="136">
        <f>IF(S642&gt;0,G642-AA642,-9999)</f>
        <v>6.2417416797648246E-3</v>
      </c>
      <c r="AD642" s="136"/>
      <c r="AE642" s="136">
        <f>+(G642-AA642)^2*$S642</f>
        <v>3.8959339196913413E-5</v>
      </c>
      <c r="AF642" s="24"/>
      <c r="AG642" s="203"/>
      <c r="AH642" s="24">
        <f>$AB$6*($AB$11/AI642*AJ642+$AB$12)</f>
        <v>9.6452833235983245E-3</v>
      </c>
      <c r="AI642" s="24">
        <f>1+$AB$7*COS(AL642)</f>
        <v>0.76241953574204346</v>
      </c>
      <c r="AJ642" s="24">
        <f>SIN(AL642+RADIANS($AB$9))</f>
        <v>0.94787902132088697</v>
      </c>
      <c r="AK642" s="24">
        <f>$AB$7*SIN(AL642)</f>
        <v>0.18318166666720179</v>
      </c>
      <c r="AL642" s="24">
        <f>2*ATAN(AM642)</f>
        <v>2.4847676346453458</v>
      </c>
      <c r="AM642" s="24">
        <f>SQRT((1+$AB$7)/(1-$AB$7))*TAN(AN642/2)</f>
        <v>2.9346848625120017</v>
      </c>
      <c r="AN642" s="136">
        <f>$AU642+$AB$7*SIN(AO642)</f>
        <v>8.555304083048469</v>
      </c>
      <c r="AO642" s="136">
        <f>$AU642+$AB$7*SIN(AP642)</f>
        <v>8.5552915358684274</v>
      </c>
      <c r="AP642" s="136">
        <f>$AU642+$AB$7*SIN(AQ642)</f>
        <v>8.5553563546793772</v>
      </c>
      <c r="AQ642" s="136">
        <f>$AU642+$AB$7*SIN(AR642)</f>
        <v>8.5550214467401791</v>
      </c>
      <c r="AR642" s="136">
        <f>$AU642+$AB$7*SIN(AS642)</f>
        <v>8.5567504332641331</v>
      </c>
      <c r="AS642" s="136">
        <f>$AU642+$AB$7*SIN(AT642)</f>
        <v>8.5477859725516936</v>
      </c>
      <c r="AT642" s="136">
        <f>$AU642+$AB$7*SIN(AU642)</f>
        <v>8.5932862026444905</v>
      </c>
      <c r="AU642" s="136">
        <f>RADIANS($AB$9)+$AB$18*(F642-AB$15)</f>
        <v>8.3261047822336494</v>
      </c>
      <c r="AV642" s="136"/>
      <c r="AW642" s="24">
        <f t="shared" si="299"/>
        <v>72043</v>
      </c>
      <c r="AX642" s="136">
        <f t="shared" si="300"/>
        <v>-1.7154280180448483E-3</v>
      </c>
      <c r="AY642" s="136">
        <f t="shared" si="301"/>
        <v>6.2417280173149708E-3</v>
      </c>
      <c r="AZ642" s="136">
        <f t="shared" si="311"/>
        <v>6.2417280173149708E-3</v>
      </c>
      <c r="BA642" s="136"/>
      <c r="BB642" s="136">
        <f t="shared" si="302"/>
        <v>2.9426932850932764E-6</v>
      </c>
      <c r="BC642" s="24"/>
      <c r="BD642" s="203"/>
      <c r="BE642" s="24">
        <f t="shared" si="303"/>
        <v>9.6452969860481783E-3</v>
      </c>
      <c r="BF642" s="24">
        <f t="shared" si="304"/>
        <v>0.76242184297382032</v>
      </c>
      <c r="BG642" s="24">
        <f t="shared" si="305"/>
        <v>0.9478830344654644</v>
      </c>
      <c r="BH642" s="24">
        <f t="shared" si="306"/>
        <v>0.18318465903029077</v>
      </c>
      <c r="BI642" s="24">
        <f t="shared" si="307"/>
        <v>2.4847550394278546</v>
      </c>
      <c r="BJ642" s="24">
        <f t="shared" si="308"/>
        <v>2.9346243286523666</v>
      </c>
      <c r="BK642" s="136">
        <f t="shared" si="315"/>
        <v>8.5552883239381998</v>
      </c>
      <c r="BL642" s="136">
        <f t="shared" si="315"/>
        <v>8.555372946731465</v>
      </c>
      <c r="BM642" s="136">
        <f t="shared" si="315"/>
        <v>8.5549356970243693</v>
      </c>
      <c r="BN642" s="136">
        <f t="shared" si="315"/>
        <v>8.5571925549837839</v>
      </c>
      <c r="BO642" s="136">
        <f t="shared" si="315"/>
        <v>8.5454781308670089</v>
      </c>
      <c r="BP642" s="136">
        <f t="shared" si="315"/>
        <v>8.6046333253278267</v>
      </c>
      <c r="BQ642" s="136">
        <f t="shared" si="315"/>
        <v>8.2346178099388538</v>
      </c>
      <c r="BR642" s="136">
        <f t="shared" si="309"/>
        <v>12.256477783085614</v>
      </c>
      <c r="BS642" s="136"/>
      <c r="BT642" s="24"/>
      <c r="BU642" s="24"/>
      <c r="BV642" s="24"/>
      <c r="BW642" s="24"/>
      <c r="BX642" s="24"/>
      <c r="BY642" s="24"/>
      <c r="BZ642" s="24"/>
      <c r="CA642" s="24"/>
      <c r="CB642" s="24"/>
      <c r="CC642" s="24"/>
      <c r="CD642" s="24"/>
      <c r="CE642" s="24"/>
      <c r="CF642" s="24"/>
      <c r="CG642" s="24"/>
      <c r="CH642" s="24"/>
      <c r="CI642" s="24"/>
      <c r="CK642" s="24"/>
      <c r="CL642" s="24"/>
      <c r="CM642" s="24"/>
      <c r="CN642" s="24"/>
      <c r="CO642" s="24"/>
      <c r="CP642" s="24"/>
      <c r="CQ642" s="24"/>
      <c r="CR642" s="24"/>
      <c r="CS642" s="24"/>
      <c r="CT642" s="24"/>
      <c r="CU642" s="24"/>
      <c r="CV642" s="24"/>
      <c r="CW642" s="24"/>
      <c r="CX642" s="24"/>
      <c r="CY642" s="24"/>
      <c r="CZ642" s="24"/>
    </row>
    <row r="643" spans="1:104" s="129" customFormat="1" ht="12.95" customHeight="1" x14ac:dyDescent="0.2">
      <c r="A643" s="121" t="s">
        <v>1750</v>
      </c>
      <c r="B643" s="122" t="s">
        <v>646</v>
      </c>
      <c r="C643" s="121">
        <v>57124.733999999997</v>
      </c>
      <c r="D643" s="121">
        <v>1E-4</v>
      </c>
      <c r="E643" s="129">
        <f>(C643-C$7)/C$8</f>
        <v>72056.512035809341</v>
      </c>
      <c r="F643" s="129">
        <f>ROUND(2*E643,0)/2</f>
        <v>72056.5</v>
      </c>
      <c r="G643" s="130">
        <f>C643-(C$7+F643*C$8)</f>
        <v>2.8566499968292192E-3</v>
      </c>
      <c r="K643" s="130">
        <f>G643</f>
        <v>2.8566499968292192E-3</v>
      </c>
      <c r="O643" s="199">
        <f ca="1">+C$11+C$12*F643</f>
        <v>2.317554326140614E-3</v>
      </c>
      <c r="P643" s="199">
        <f>+D$11+D$12*F643+D$13*F643^2</f>
        <v>-1.1352905885093016E-2</v>
      </c>
      <c r="Q643" s="201">
        <f>+C643-15018.5</f>
        <v>42106.233999999997</v>
      </c>
      <c r="S643" s="131">
        <v>1</v>
      </c>
      <c r="T643" s="129" t="s">
        <v>567</v>
      </c>
      <c r="U643" s="202">
        <f>+$C643-15018.5</f>
        <v>42106.233999999997</v>
      </c>
      <c r="Z643" s="24">
        <f>$F643</f>
        <v>72056.5</v>
      </c>
      <c r="AA643" s="136">
        <f>AB$3+AB$4*Z643+AB$5*Z643^2+AH643</f>
        <v>-1.7088797327101668E-3</v>
      </c>
      <c r="AB643" s="136">
        <f>+$G643-AH643</f>
        <v>-6.7873761555536302E-3</v>
      </c>
      <c r="AC643" s="136">
        <f>IF(S643&gt;0,G643-AA643,-9999)</f>
        <v>4.565529729539386E-3</v>
      </c>
      <c r="AD643" s="136"/>
      <c r="AE643" s="136">
        <f>+(G643-AA643)^2*$S643</f>
        <v>2.0844061711307978E-5</v>
      </c>
      <c r="AF643" s="24"/>
      <c r="AG643" s="203"/>
      <c r="AH643" s="24">
        <f>$AB$6*($AB$11/AI643*AJ643+$AB$12)</f>
        <v>9.6440261523828494E-3</v>
      </c>
      <c r="AI643" s="24">
        <f>1+$AB$7*COS(AL643)</f>
        <v>0.76220912396522034</v>
      </c>
      <c r="AJ643" s="24">
        <f>SIN(AL643+RADIANS($AB$9))</f>
        <v>0.94751212691064346</v>
      </c>
      <c r="AK643" s="24">
        <f>$AB$7*SIN(AL643)</f>
        <v>0.18290844506094309</v>
      </c>
      <c r="AL643" s="24">
        <f>2*ATAN(AM643)</f>
        <v>2.4859171426321121</v>
      </c>
      <c r="AM643" s="24">
        <f>SQRT((1+$AB$7)/(1-$AB$7))*TAN(AN643/2)</f>
        <v>2.9402189486417303</v>
      </c>
      <c r="AN643" s="136">
        <f>$AU643+$AB$7*SIN(AO643)</f>
        <v>8.5567425458092821</v>
      </c>
      <c r="AO643" s="136">
        <f>$AU643+$AB$7*SIN(AP643)</f>
        <v>8.5567298737992665</v>
      </c>
      <c r="AP643" s="136">
        <f>$AU643+$AB$7*SIN(AQ643)</f>
        <v>8.5567952262337954</v>
      </c>
      <c r="AQ643" s="136">
        <f>$AU643+$AB$7*SIN(AR643)</f>
        <v>8.5564581348069346</v>
      </c>
      <c r="AR643" s="136">
        <f>$AU643+$AB$7*SIN(AS643)</f>
        <v>8.5581954351302123</v>
      </c>
      <c r="AS643" s="136">
        <f>$AU643+$AB$7*SIN(AT643)</f>
        <v>8.5492031913020146</v>
      </c>
      <c r="AT643" s="136">
        <f>$AU643+$AB$7*SIN(AU643)</f>
        <v>8.5947686498945721</v>
      </c>
      <c r="AU643" s="136">
        <f>RADIANS($AB$9)+$AB$18*(F643-AB$15)</f>
        <v>8.3278218948735088</v>
      </c>
      <c r="AV643" s="136"/>
      <c r="AW643" s="24">
        <f t="shared" si="299"/>
        <v>72056.5</v>
      </c>
      <c r="AX643" s="136">
        <f t="shared" si="300"/>
        <v>-1.7088657366977102E-3</v>
      </c>
      <c r="AY643" s="136">
        <f t="shared" si="301"/>
        <v>4.5655157335269293E-3</v>
      </c>
      <c r="AZ643" s="136">
        <f t="shared" si="311"/>
        <v>4.5655157335269293E-3</v>
      </c>
      <c r="BA643" s="136"/>
      <c r="BB643" s="136">
        <f t="shared" si="302"/>
        <v>2.9202221060594079E-6</v>
      </c>
      <c r="BC643" s="24"/>
      <c r="BD643" s="203"/>
      <c r="BE643" s="24">
        <f t="shared" si="303"/>
        <v>9.644040148395306E-3</v>
      </c>
      <c r="BF643" s="24">
        <f t="shared" si="304"/>
        <v>0.76221144619078884</v>
      </c>
      <c r="BG643" s="24">
        <f t="shared" si="305"/>
        <v>0.94751618599860721</v>
      </c>
      <c r="BH643" s="24">
        <f t="shared" si="306"/>
        <v>0.18291146404018499</v>
      </c>
      <c r="BI643" s="24">
        <f t="shared" si="307"/>
        <v>2.4859044466278175</v>
      </c>
      <c r="BJ643" s="24">
        <f t="shared" si="308"/>
        <v>2.9401577240181136</v>
      </c>
      <c r="BK643" s="136">
        <f t="shared" si="315"/>
        <v>8.5567266562097384</v>
      </c>
      <c r="BL643" s="136">
        <f t="shared" si="315"/>
        <v>8.5568118192713687</v>
      </c>
      <c r="BM643" s="136">
        <f t="shared" si="315"/>
        <v>8.5563725256448517</v>
      </c>
      <c r="BN643" s="136">
        <f t="shared" si="315"/>
        <v>8.5586360816169886</v>
      </c>
      <c r="BO643" s="136">
        <f t="shared" si="315"/>
        <v>8.546906985689585</v>
      </c>
      <c r="BP643" s="136">
        <f t="shared" si="315"/>
        <v>8.6060409100730162</v>
      </c>
      <c r="BQ643" s="136">
        <f t="shared" si="315"/>
        <v>8.2373854390736927</v>
      </c>
      <c r="BR643" s="136">
        <f t="shared" si="309"/>
        <v>12.260152493851345</v>
      </c>
      <c r="BS643" s="136"/>
      <c r="BT643" s="24"/>
      <c r="BU643" s="24"/>
      <c r="BV643" s="24"/>
      <c r="BW643" s="24"/>
      <c r="BX643" s="24"/>
      <c r="BY643" s="24"/>
      <c r="BZ643" s="24"/>
      <c r="CA643" s="24"/>
      <c r="CB643" s="24"/>
      <c r="CC643" s="24"/>
      <c r="CD643" s="24"/>
      <c r="CE643" s="24"/>
      <c r="CF643" s="24"/>
      <c r="CG643" s="24"/>
      <c r="CH643" s="24"/>
      <c r="CI643" s="24"/>
      <c r="CK643" s="24"/>
      <c r="CL643" s="24"/>
      <c r="CM643" s="24"/>
      <c r="CN643" s="24"/>
      <c r="CO643" s="24"/>
      <c r="CP643" s="24"/>
      <c r="CQ643" s="24"/>
      <c r="CR643" s="24"/>
      <c r="CS643" s="24"/>
      <c r="CT643" s="24"/>
      <c r="CU643" s="24"/>
      <c r="CV643" s="24"/>
      <c r="CW643" s="24"/>
      <c r="CX643" s="24"/>
      <c r="CY643" s="24"/>
      <c r="CZ643" s="24"/>
    </row>
    <row r="644" spans="1:104" s="129" customFormat="1" ht="12.95" customHeight="1" x14ac:dyDescent="0.2">
      <c r="A644" s="240" t="s">
        <v>4</v>
      </c>
      <c r="B644" s="238" t="s">
        <v>644</v>
      </c>
      <c r="C644" s="239">
        <v>57129.363400000002</v>
      </c>
      <c r="D644" s="239">
        <v>2.0000000000000001E-4</v>
      </c>
      <c r="E644" s="129">
        <f>(C644-C$7)/C$8</f>
        <v>72076.016901914059</v>
      </c>
      <c r="F644" s="129">
        <f>ROUND(2*E644,0)/2</f>
        <v>72076</v>
      </c>
      <c r="G644" s="130">
        <f>C644-(C$7+F644*C$8)</f>
        <v>4.011600001831539E-3</v>
      </c>
      <c r="K644" s="130">
        <f>G644</f>
        <v>4.011600001831539E-3</v>
      </c>
      <c r="O644" s="199">
        <f ca="1">+C$11+C$12*F644</f>
        <v>2.3550200952523748E-3</v>
      </c>
      <c r="P644" s="199">
        <f>+D$11+D$12*F644+D$13*F644^2</f>
        <v>-1.1341603880093039E-2</v>
      </c>
      <c r="Q644" s="201">
        <f>+C644-15018.5</f>
        <v>42110.863400000002</v>
      </c>
      <c r="S644" s="131">
        <v>1</v>
      </c>
      <c r="T644" s="129" t="s">
        <v>567</v>
      </c>
      <c r="U644" s="202">
        <f>+$C644-15018.5</f>
        <v>42110.863400000002</v>
      </c>
      <c r="Z644" s="24">
        <f>$F644</f>
        <v>72076</v>
      </c>
      <c r="AA644" s="136">
        <f>AB$3+AB$4*Z644+AB$5*Z644^2+AH644</f>
        <v>-1.6994282401242723E-3</v>
      </c>
      <c r="AB644" s="136">
        <f>+$G644-AH644</f>
        <v>-5.6305756381372276E-3</v>
      </c>
      <c r="AC644" s="136">
        <f>IF(S644&gt;0,G644-AA644,-9999)</f>
        <v>5.7110282419558112E-3</v>
      </c>
      <c r="AD644" s="136"/>
      <c r="AE644" s="136">
        <f>+(G644-AA644)^2*$S644</f>
        <v>3.2615843580416884E-5</v>
      </c>
      <c r="AF644" s="24"/>
      <c r="AG644" s="203"/>
      <c r="AH644" s="24">
        <f>$AB$6*($AB$11/AI644*AJ644+$AB$12)</f>
        <v>9.6421756399687666E-3</v>
      </c>
      <c r="AI644" s="24">
        <f>1+$AB$7*COS(AL644)</f>
        <v>0.76190595474380085</v>
      </c>
      <c r="AJ644" s="24">
        <f>SIN(AL644+RADIANS($AB$9))</f>
        <v>0.94698031741678035</v>
      </c>
      <c r="AK644" s="24">
        <f>$AB$7*SIN(AL644)</f>
        <v>0.18251363130883946</v>
      </c>
      <c r="AL644" s="24">
        <f>2*ATAN(AM644)</f>
        <v>2.4875764247142111</v>
      </c>
      <c r="AM644" s="24">
        <f>SQRT((1+$AB$7)/(1-$AB$7))*TAN(AN644/2)</f>
        <v>2.9482403116820697</v>
      </c>
      <c r="AN644" s="136">
        <f>$AU644+$AB$7*SIN(AO644)</f>
        <v>8.558819625658046</v>
      </c>
      <c r="AO644" s="136">
        <f>$AU644+$AB$7*SIN(AP644)</f>
        <v>8.558806772032872</v>
      </c>
      <c r="AP644" s="136">
        <f>$AU644+$AB$7*SIN(AQ644)</f>
        <v>8.5588728990730711</v>
      </c>
      <c r="AQ644" s="136">
        <f>$AU644+$AB$7*SIN(AR644)</f>
        <v>8.5585326456304518</v>
      </c>
      <c r="AR644" s="136">
        <f>$AU644+$AB$7*SIN(AS644)</f>
        <v>8.560281954424978</v>
      </c>
      <c r="AS644" s="136">
        <f>$AU644+$AB$7*SIN(AT644)</f>
        <v>8.5512497082593075</v>
      </c>
      <c r="AT644" s="136">
        <f>$AU644+$AB$7*SIN(AU644)</f>
        <v>8.5969085732239794</v>
      </c>
      <c r="AU644" s="136">
        <f>RADIANS($AB$9)+$AB$18*(F644-AB$15)</f>
        <v>8.3303021686866376</v>
      </c>
      <c r="AV644" s="136"/>
      <c r="AW644" s="24">
        <f t="shared" si="299"/>
        <v>72076</v>
      </c>
      <c r="AX644" s="136">
        <f t="shared" si="300"/>
        <v>-1.699413755925281E-3</v>
      </c>
      <c r="AY644" s="136">
        <f t="shared" si="301"/>
        <v>5.71101375775682E-3</v>
      </c>
      <c r="AZ644" s="136">
        <f t="shared" si="311"/>
        <v>5.71101375775682E-3</v>
      </c>
      <c r="BA644" s="136"/>
      <c r="BB644" s="136">
        <f t="shared" si="302"/>
        <v>2.8880071138280704E-6</v>
      </c>
      <c r="BC644" s="24"/>
      <c r="BD644" s="203"/>
      <c r="BE644" s="24">
        <f t="shared" si="303"/>
        <v>9.6421901241677578E-3</v>
      </c>
      <c r="BF644" s="24">
        <f t="shared" si="304"/>
        <v>0.76190829853462072</v>
      </c>
      <c r="BG644" s="24">
        <f t="shared" si="305"/>
        <v>0.94698444324392173</v>
      </c>
      <c r="BH644" s="24">
        <f t="shared" si="306"/>
        <v>0.18251668880768324</v>
      </c>
      <c r="BI644" s="24">
        <f t="shared" si="307"/>
        <v>2.4875635830915259</v>
      </c>
      <c r="BJ644" s="24">
        <f t="shared" si="308"/>
        <v>2.9481780815800533</v>
      </c>
      <c r="BK644" s="136">
        <f t="shared" si="315"/>
        <v>8.5588035474158808</v>
      </c>
      <c r="BL644" s="136">
        <f t="shared" si="315"/>
        <v>8.5588894877013892</v>
      </c>
      <c r="BM644" s="136">
        <f t="shared" si="315"/>
        <v>8.5584472682891857</v>
      </c>
      <c r="BN644" s="136">
        <f t="shared" si="315"/>
        <v>8.5607203329940837</v>
      </c>
      <c r="BO644" s="136">
        <f t="shared" si="315"/>
        <v>8.548970943626319</v>
      </c>
      <c r="BP644" s="136">
        <f t="shared" si="315"/>
        <v>8.6080700824372531</v>
      </c>
      <c r="BQ644" s="136">
        <f t="shared" si="315"/>
        <v>8.2413852778463372</v>
      </c>
      <c r="BR644" s="136">
        <f t="shared" si="309"/>
        <v>12.265460409401847</v>
      </c>
      <c r="BS644" s="136"/>
      <c r="BT644" s="24"/>
      <c r="BU644" s="24"/>
      <c r="BV644" s="24"/>
      <c r="BW644" s="24"/>
      <c r="BX644" s="24"/>
      <c r="BY644" s="24"/>
      <c r="BZ644" s="24"/>
      <c r="CA644" s="24"/>
      <c r="CB644" s="24"/>
      <c r="CC644" s="24"/>
      <c r="CD644" s="24"/>
      <c r="CE644" s="24"/>
      <c r="CF644" s="24"/>
      <c r="CG644" s="24"/>
      <c r="CH644" s="24"/>
      <c r="CI644" s="24"/>
      <c r="CK644" s="24"/>
      <c r="CL644" s="24"/>
      <c r="CM644" s="24"/>
      <c r="CN644" s="24"/>
      <c r="CO644" s="24"/>
      <c r="CP644" s="24"/>
      <c r="CQ644" s="24"/>
      <c r="CR644" s="24"/>
      <c r="CS644" s="24"/>
      <c r="CT644" s="24"/>
      <c r="CU644" s="24"/>
      <c r="CV644" s="24"/>
      <c r="CW644" s="24"/>
      <c r="CX644" s="24"/>
      <c r="CY644" s="24"/>
      <c r="CZ644" s="24"/>
    </row>
    <row r="645" spans="1:104" s="129" customFormat="1" ht="12.95" customHeight="1" x14ac:dyDescent="0.2">
      <c r="A645" s="240" t="s">
        <v>4</v>
      </c>
      <c r="B645" s="238" t="s">
        <v>646</v>
      </c>
      <c r="C645" s="239">
        <v>57129.481800000001</v>
      </c>
      <c r="D645" s="239">
        <v>1E-4</v>
      </c>
      <c r="E645" s="129">
        <f>(C645-C$7)/C$8</f>
        <v>72076.515751904721</v>
      </c>
      <c r="F645" s="129">
        <f>ROUND(2*E645,0)/2</f>
        <v>72076.5</v>
      </c>
      <c r="G645" s="130">
        <f>C645-(C$7+F645*C$8)</f>
        <v>3.7386500043794513E-3</v>
      </c>
      <c r="K645" s="130">
        <f>G645</f>
        <v>3.7386500043794513E-3</v>
      </c>
      <c r="O645" s="199">
        <f ca="1">+C$11+C$12*F645</f>
        <v>2.3559807559988266E-3</v>
      </c>
      <c r="P645" s="199">
        <f>+D$11+D$12*F645+D$13*F645^2</f>
        <v>-1.1341313965093039E-2</v>
      </c>
      <c r="Q645" s="201">
        <f>+C645-15018.5</f>
        <v>42110.981800000001</v>
      </c>
      <c r="S645" s="131">
        <v>1</v>
      </c>
      <c r="T645" s="129" t="s">
        <v>567</v>
      </c>
      <c r="U645" s="202">
        <f>+$C645-15018.5</f>
        <v>42110.981800000001</v>
      </c>
      <c r="Z645" s="24">
        <f>$F645</f>
        <v>72076.5</v>
      </c>
      <c r="AA645" s="136">
        <f>AB$3+AB$4*Z645+AB$5*Z645^2+AH645</f>
        <v>-1.6991863114032696E-3</v>
      </c>
      <c r="AB645" s="136">
        <f>+$G645-AH645</f>
        <v>-5.903477649310318E-3</v>
      </c>
      <c r="AC645" s="136">
        <f>IF(S645&gt;0,G645-AA645,-9999)</f>
        <v>5.4378363157827209E-3</v>
      </c>
      <c r="AD645" s="136"/>
      <c r="AE645" s="136">
        <f>+(G645-AA645)^2*$S645</f>
        <v>2.9570063797245396E-5</v>
      </c>
      <c r="AF645" s="24"/>
      <c r="AG645" s="203"/>
      <c r="AH645" s="24">
        <f>$AB$6*($AB$11/AI645*AJ645+$AB$12)</f>
        <v>9.6421276536897693E-3</v>
      </c>
      <c r="AI645" s="24">
        <f>1+$AB$7*COS(AL645)</f>
        <v>0.76189819295576333</v>
      </c>
      <c r="AJ645" s="24">
        <f>SIN(AL645+RADIANS($AB$9))</f>
        <v>0.94696665256011525</v>
      </c>
      <c r="AK645" s="24">
        <f>$AB$7*SIN(AL645)</f>
        <v>0.18250350539720903</v>
      </c>
      <c r="AL645" s="24">
        <f>2*ATAN(AM645)</f>
        <v>2.4876189530629147</v>
      </c>
      <c r="AM645" s="24">
        <f>SQRT((1+$AB$7)/(1-$AB$7))*TAN(AN645/2)</f>
        <v>2.9484464195528037</v>
      </c>
      <c r="AN645" s="136">
        <f>$AU645+$AB$7*SIN(AO645)</f>
        <v>8.5588728732608477</v>
      </c>
      <c r="AO645" s="136">
        <f>$AU645+$AB$7*SIN(AP645)</f>
        <v>8.5588600149586078</v>
      </c>
      <c r="AP645" s="136">
        <f>$AU645+$AB$7*SIN(AQ645)</f>
        <v>8.5589261619195547</v>
      </c>
      <c r="AQ645" s="136">
        <f>$AU645+$AB$7*SIN(AR645)</f>
        <v>8.5585858272752695</v>
      </c>
      <c r="AR645" s="136">
        <f>$AU645+$AB$7*SIN(AS645)</f>
        <v>8.5603354439683486</v>
      </c>
      <c r="AS645" s="136">
        <f>$AU645+$AB$7*SIN(AT645)</f>
        <v>8.55130217411903</v>
      </c>
      <c r="AT645" s="136">
        <f>$AU645+$AB$7*SIN(AU645)</f>
        <v>8.5969634214779376</v>
      </c>
      <c r="AU645" s="136">
        <f>RADIANS($AB$9)+$AB$18*(F645-AB$15)</f>
        <v>8.3303657654510772</v>
      </c>
      <c r="AV645" s="136"/>
      <c r="AW645" s="24">
        <f t="shared" si="299"/>
        <v>72076.5</v>
      </c>
      <c r="AX645" s="136">
        <f t="shared" si="300"/>
        <v>-1.699171814587886E-3</v>
      </c>
      <c r="AY645" s="136">
        <f t="shared" si="301"/>
        <v>5.4378218189673373E-3</v>
      </c>
      <c r="AZ645" s="136">
        <f t="shared" si="311"/>
        <v>5.4378218189673373E-3</v>
      </c>
      <c r="BA645" s="136"/>
      <c r="BB645" s="136">
        <f t="shared" si="302"/>
        <v>2.8871848554898894E-6</v>
      </c>
      <c r="BC645" s="24"/>
      <c r="BD645" s="203"/>
      <c r="BE645" s="24">
        <f t="shared" si="303"/>
        <v>9.6421421505051529E-3</v>
      </c>
      <c r="BF645" s="24">
        <f t="shared" si="304"/>
        <v>0.76190053729805529</v>
      </c>
      <c r="BG645" s="24">
        <f t="shared" si="305"/>
        <v>0.94697078010428293</v>
      </c>
      <c r="BH645" s="24">
        <f t="shared" si="306"/>
        <v>0.18250656388482372</v>
      </c>
      <c r="BI645" s="24">
        <f t="shared" si="307"/>
        <v>2.487606107706092</v>
      </c>
      <c r="BJ645" s="24">
        <f t="shared" si="308"/>
        <v>2.9483841635500228</v>
      </c>
      <c r="BK645" s="136">
        <f t="shared" si="315"/>
        <v>8.5588567901795507</v>
      </c>
      <c r="BL645" s="136">
        <f t="shared" si="315"/>
        <v>8.5589427503430091</v>
      </c>
      <c r="BM645" s="136">
        <f t="shared" si="315"/>
        <v>8.5585004563298046</v>
      </c>
      <c r="BN645" s="136">
        <f t="shared" si="315"/>
        <v>8.5607737622437394</v>
      </c>
      <c r="BO645" s="136">
        <f t="shared" si="315"/>
        <v>8.5490238665580449</v>
      </c>
      <c r="BP645" s="136">
        <f t="shared" si="315"/>
        <v>8.608122050277645</v>
      </c>
      <c r="BQ645" s="136">
        <f t="shared" si="315"/>
        <v>8.2414878709384993</v>
      </c>
      <c r="BR645" s="136">
        <f t="shared" si="309"/>
        <v>12.265596509800577</v>
      </c>
      <c r="BS645" s="136"/>
      <c r="BT645" s="24"/>
      <c r="BU645" s="24"/>
      <c r="BV645" s="24"/>
      <c r="BW645" s="24"/>
      <c r="BX645" s="24"/>
      <c r="BY645" s="24"/>
      <c r="BZ645" s="24"/>
      <c r="CA645" s="24"/>
      <c r="CB645" s="24"/>
      <c r="CC645" s="24"/>
      <c r="CD645" s="24"/>
      <c r="CE645" s="24"/>
      <c r="CF645" s="24"/>
      <c r="CG645" s="24"/>
      <c r="CH645" s="24"/>
      <c r="CI645" s="24"/>
      <c r="CK645" s="24"/>
      <c r="CL645" s="24"/>
      <c r="CM645" s="24"/>
      <c r="CN645" s="24"/>
      <c r="CO645" s="24"/>
      <c r="CP645" s="24"/>
      <c r="CQ645" s="24"/>
      <c r="CR645" s="24"/>
      <c r="CS645" s="24"/>
      <c r="CT645" s="24"/>
      <c r="CU645" s="24"/>
      <c r="CV645" s="24"/>
      <c r="CW645" s="24"/>
      <c r="CX645" s="24"/>
      <c r="CY645" s="24"/>
      <c r="CZ645" s="24"/>
    </row>
    <row r="646" spans="1:104" s="129" customFormat="1" ht="12.95" customHeight="1" x14ac:dyDescent="0.2">
      <c r="A646" s="240" t="s">
        <v>4</v>
      </c>
      <c r="B646" s="238" t="s">
        <v>644</v>
      </c>
      <c r="C646" s="239">
        <v>57134.347800000003</v>
      </c>
      <c r="D646" s="239">
        <v>2.0000000000000001E-4</v>
      </c>
      <c r="E646" s="129">
        <f>(C646-C$7)/C$8</f>
        <v>72097.017475338755</v>
      </c>
      <c r="F646" s="129">
        <f>ROUND(2*E646,0)/2</f>
        <v>72097</v>
      </c>
      <c r="G646" s="130">
        <f>C646-(C$7+F646*C$8)</f>
        <v>4.1477000049781054E-3</v>
      </c>
      <c r="K646" s="130">
        <f>G646</f>
        <v>4.1477000049781054E-3</v>
      </c>
      <c r="O646" s="199">
        <f ca="1">+C$11+C$12*F646</f>
        <v>2.3953678466034634E-3</v>
      </c>
      <c r="P646" s="199">
        <f>+D$11+D$12*F646+D$13*F646^2</f>
        <v>-1.1329422284093039E-2</v>
      </c>
      <c r="Q646" s="201">
        <f>+C646-15018.5</f>
        <v>42115.847800000003</v>
      </c>
      <c r="S646" s="131">
        <v>1</v>
      </c>
      <c r="T646" s="129" t="s">
        <v>567</v>
      </c>
      <c r="U646" s="202">
        <f>+$C646-15018.5</f>
        <v>42115.847800000003</v>
      </c>
      <c r="Z646" s="24">
        <f>$F646</f>
        <v>72097</v>
      </c>
      <c r="AA646" s="136">
        <f>AB$3+AB$4*Z646+AB$5*Z646^2+AH646</f>
        <v>-1.6892851744277175E-3</v>
      </c>
      <c r="AB646" s="136">
        <f>+$G646-AH646</f>
        <v>-5.4924371046872165E-3</v>
      </c>
      <c r="AC646" s="136">
        <f>IF(S646&gt;0,G646-AA646,-9999)</f>
        <v>5.8369851794058229E-3</v>
      </c>
      <c r="AD646" s="136"/>
      <c r="AE646" s="136">
        <f>+(G646-AA646)^2*$S646</f>
        <v>3.4070395984603225E-5</v>
      </c>
      <c r="AF646" s="24"/>
      <c r="AG646" s="203"/>
      <c r="AH646" s="24">
        <f>$AB$6*($AB$11/AI646*AJ646+$AB$12)</f>
        <v>9.640137109665322E-3</v>
      </c>
      <c r="AI646" s="24">
        <f>1+$AB$7*COS(AL646)</f>
        <v>0.76158046624851761</v>
      </c>
      <c r="AJ646" s="24">
        <f>SIN(AL646+RADIANS($AB$9))</f>
        <v>0.94640515967245797</v>
      </c>
      <c r="AK646" s="24">
        <f>$AB$7*SIN(AL646)</f>
        <v>0.18208823664840554</v>
      </c>
      <c r="AL646" s="24">
        <f>2*ATAN(AM646)</f>
        <v>2.4893618703601175</v>
      </c>
      <c r="AM646" s="24">
        <f>SQRT((1+$AB$7)/(1-$AB$7))*TAN(AN646/2)</f>
        <v>2.9569155243735898</v>
      </c>
      <c r="AN646" s="136">
        <f>$AU646+$AB$7*SIN(AO646)</f>
        <v>8.5610555586307253</v>
      </c>
      <c r="AO646" s="136">
        <f>$AU646+$AB$7*SIN(AP646)</f>
        <v>8.5610425076971932</v>
      </c>
      <c r="AP646" s="136">
        <f>$AU646+$AB$7*SIN(AQ646)</f>
        <v>8.5611094739389522</v>
      </c>
      <c r="AQ646" s="136">
        <f>$AU646+$AB$7*SIN(AR646)</f>
        <v>8.560765804745186</v>
      </c>
      <c r="AR646" s="136">
        <f>$AU646+$AB$7*SIN(AS646)</f>
        <v>8.5625280445185989</v>
      </c>
      <c r="AS646" s="136">
        <f>$AU646+$AB$7*SIN(AT646)</f>
        <v>8.5534528912794858</v>
      </c>
      <c r="AT646" s="136">
        <f>$AU646+$AB$7*SIN(AU646)</f>
        <v>8.5992112719088833</v>
      </c>
      <c r="AU646" s="136">
        <f>RADIANS($AB$9)+$AB$18*(F646-AB$15)</f>
        <v>8.3329732327930852</v>
      </c>
      <c r="AV646" s="136"/>
      <c r="AW646" s="24">
        <f t="shared" si="299"/>
        <v>72097</v>
      </c>
      <c r="AX646" s="136">
        <f t="shared" si="300"/>
        <v>-1.6892701561016174E-3</v>
      </c>
      <c r="AY646" s="136">
        <f t="shared" si="301"/>
        <v>5.8369701610797228E-3</v>
      </c>
      <c r="AZ646" s="136">
        <f t="shared" si="311"/>
        <v>5.8369701610797228E-3</v>
      </c>
      <c r="BA646" s="136"/>
      <c r="BB646" s="136">
        <f t="shared" si="302"/>
        <v>2.853633660295583E-6</v>
      </c>
      <c r="BC646" s="24"/>
      <c r="BD646" s="203"/>
      <c r="BE646" s="24">
        <f t="shared" si="303"/>
        <v>9.6401521279914221E-3</v>
      </c>
      <c r="BF646" s="24">
        <f t="shared" si="304"/>
        <v>0.76158283313487418</v>
      </c>
      <c r="BG646" s="24">
        <f t="shared" si="305"/>
        <v>0.94640935785833935</v>
      </c>
      <c r="BH646" s="24">
        <f t="shared" si="306"/>
        <v>0.18209133571921193</v>
      </c>
      <c r="BI646" s="24">
        <f t="shared" si="307"/>
        <v>2.4893488719025645</v>
      </c>
      <c r="BJ646" s="24">
        <f t="shared" si="308"/>
        <v>2.9568522013335916</v>
      </c>
      <c r="BK646" s="136">
        <f t="shared" si="315"/>
        <v>8.5610392770695523</v>
      </c>
      <c r="BL646" s="136">
        <f t="shared" si="315"/>
        <v>8.5611260499498609</v>
      </c>
      <c r="BM646" s="136">
        <f t="shared" si="315"/>
        <v>8.5606807156879015</v>
      </c>
      <c r="BN646" s="136">
        <f t="shared" si="315"/>
        <v>8.5629637978880364</v>
      </c>
      <c r="BO646" s="136">
        <f t="shared" si="315"/>
        <v>8.5511937497706167</v>
      </c>
      <c r="BP646" s="136">
        <f t="shared" si="315"/>
        <v>8.6102500546304981</v>
      </c>
      <c r="BQ646" s="136">
        <f t="shared" si="315"/>
        <v>8.2456955968968284</v>
      </c>
      <c r="BR646" s="136">
        <f t="shared" si="309"/>
        <v>12.271176626148538</v>
      </c>
      <c r="BS646" s="136"/>
      <c r="BT646" s="24"/>
      <c r="BU646" s="24"/>
      <c r="BV646" s="24"/>
      <c r="BW646" s="24"/>
      <c r="BX646" s="24"/>
      <c r="BY646" s="24"/>
      <c r="BZ646" s="24"/>
      <c r="CA646" s="24"/>
      <c r="CB646" s="24"/>
      <c r="CC646" s="24"/>
      <c r="CD646" s="24"/>
      <c r="CE646" s="24"/>
      <c r="CF646" s="24"/>
      <c r="CG646" s="24"/>
      <c r="CH646" s="24"/>
      <c r="CI646" s="24"/>
      <c r="CK646" s="24"/>
      <c r="CL646" s="24"/>
      <c r="CM646" s="24"/>
      <c r="CN646" s="24"/>
      <c r="CO646" s="24"/>
      <c r="CP646" s="24"/>
      <c r="CQ646" s="24"/>
      <c r="CR646" s="24"/>
      <c r="CS646" s="24"/>
      <c r="CT646" s="24"/>
      <c r="CU646" s="24"/>
      <c r="CV646" s="24"/>
      <c r="CW646" s="24"/>
      <c r="CX646" s="24"/>
      <c r="CY646" s="24"/>
      <c r="CZ646" s="24"/>
    </row>
    <row r="647" spans="1:104" s="129" customFormat="1" ht="12.95" customHeight="1" x14ac:dyDescent="0.2">
      <c r="A647" s="121" t="s">
        <v>1749</v>
      </c>
      <c r="B647" s="122" t="s">
        <v>644</v>
      </c>
      <c r="C647" s="121">
        <v>57157.607000000004</v>
      </c>
      <c r="D647" s="121">
        <v>1E-4</v>
      </c>
      <c r="E647" s="129">
        <f>(C647-C$7)/C$8</f>
        <v>72195.014533640599</v>
      </c>
      <c r="F647" s="129">
        <f>ROUND(2*E647,0)/2</f>
        <v>72195</v>
      </c>
      <c r="G647" s="130">
        <f>C647-(C$7+F647*C$8)</f>
        <v>3.4495000072638504E-3</v>
      </c>
      <c r="K647" s="130">
        <f>G647</f>
        <v>3.4495000072638504E-3</v>
      </c>
      <c r="O647" s="199">
        <f ca="1">+C$11+C$12*F647</f>
        <v>2.5836573529086637E-3</v>
      </c>
      <c r="P647" s="199">
        <f>+D$11+D$12*F647+D$13*F647^2</f>
        <v>-1.1272434892093036E-2</v>
      </c>
      <c r="Q647" s="201">
        <f>+C647-15018.5</f>
        <v>42139.107000000004</v>
      </c>
      <c r="S647" s="131">
        <v>1</v>
      </c>
      <c r="T647" s="129" t="s">
        <v>567</v>
      </c>
      <c r="U647" s="202">
        <f>+$C647-15018.5</f>
        <v>42139.107000000004</v>
      </c>
      <c r="Z647" s="24">
        <f>$F647</f>
        <v>72195</v>
      </c>
      <c r="AA647" s="136">
        <f>AB$3+AB$4*Z647+AB$5*Z647^2+AH647</f>
        <v>-1.6424351497792734E-3</v>
      </c>
      <c r="AB647" s="136">
        <f>+$G647-AH647</f>
        <v>-6.1804997350499123E-3</v>
      </c>
      <c r="AC647" s="136">
        <f>IF(S647&gt;0,G647-AA647,-9999)</f>
        <v>5.0919351570431239E-3</v>
      </c>
      <c r="AD647" s="136"/>
      <c r="AE647" s="136">
        <f>+(G647-AA647)^2*$S647</f>
        <v>2.5927803643531782E-5</v>
      </c>
      <c r="AF647" s="24"/>
      <c r="AG647" s="203"/>
      <c r="AH647" s="24">
        <f>$AB$6*($AB$11/AI647*AJ647+$AB$12)</f>
        <v>9.6299997423137627E-3</v>
      </c>
      <c r="AI647" s="24">
        <f>1+$AB$7*COS(AL647)</f>
        <v>0.7600751960598694</v>
      </c>
      <c r="AJ647" s="24">
        <f>SIN(AL647+RADIANS($AB$9))</f>
        <v>0.94368786088331269</v>
      </c>
      <c r="AK647" s="24">
        <f>$AB$7*SIN(AL647)</f>
        <v>0.18010021780744712</v>
      </c>
      <c r="AL647" s="24">
        <f>2*ATAN(AM647)</f>
        <v>2.4976739051781034</v>
      </c>
      <c r="AM647" s="24">
        <f>SQRT((1+$AB$7)/(1-$AB$7))*TAN(AN647/2)</f>
        <v>2.9979131092300375</v>
      </c>
      <c r="AN647" s="136">
        <f>$AU647+$AB$7*SIN(AO647)</f>
        <v>8.5714773550864347</v>
      </c>
      <c r="AO647" s="136">
        <f>$AU647+$AB$7*SIN(AP647)</f>
        <v>8.5714633598532313</v>
      </c>
      <c r="AP647" s="136">
        <f>$AU647+$AB$7*SIN(AQ647)</f>
        <v>8.5715343098729591</v>
      </c>
      <c r="AQ647" s="136">
        <f>$AU647+$AB$7*SIN(AR647)</f>
        <v>8.5711745632095795</v>
      </c>
      <c r="AR647" s="136">
        <f>$AU647+$AB$7*SIN(AS647)</f>
        <v>8.5729971040403647</v>
      </c>
      <c r="AS647" s="136">
        <f>$AU647+$AB$7*SIN(AT647)</f>
        <v>8.563724154413185</v>
      </c>
      <c r="AT647" s="136">
        <f>$AU647+$AB$7*SIN(AU647)</f>
        <v>8.6099321263784958</v>
      </c>
      <c r="AU647" s="136">
        <f>RADIANS($AB$9)+$AB$18*(F647-AB$15)</f>
        <v>8.3454381986231709</v>
      </c>
      <c r="AV647" s="136"/>
      <c r="AW647" s="24">
        <f t="shared" si="299"/>
        <v>72195</v>
      </c>
      <c r="AX647" s="136">
        <f t="shared" si="300"/>
        <v>-1.642417525416176E-3</v>
      </c>
      <c r="AY647" s="136">
        <f t="shared" si="301"/>
        <v>5.0919175326800264E-3</v>
      </c>
      <c r="AZ647" s="136">
        <f t="shared" si="311"/>
        <v>5.0919175326800264E-3</v>
      </c>
      <c r="BA647" s="136"/>
      <c r="BB647" s="136">
        <f t="shared" si="302"/>
        <v>2.6975353277941954E-6</v>
      </c>
      <c r="BC647" s="24"/>
      <c r="BD647" s="203"/>
      <c r="BE647" s="24">
        <f t="shared" si="303"/>
        <v>9.6300173666768601E-3</v>
      </c>
      <c r="BF647" s="24">
        <f t="shared" si="304"/>
        <v>0.76007766873567095</v>
      </c>
      <c r="BG647" s="24">
        <f t="shared" si="305"/>
        <v>0.94369240296289048</v>
      </c>
      <c r="BH647" s="24">
        <f t="shared" si="306"/>
        <v>0.18010351179443876</v>
      </c>
      <c r="BI647" s="24">
        <f t="shared" si="307"/>
        <v>2.4976601758599521</v>
      </c>
      <c r="BJ647" s="24">
        <f t="shared" si="308"/>
        <v>2.9978445499750714</v>
      </c>
      <c r="BK647" s="136">
        <f t="shared" si="315"/>
        <v>8.5714601240104074</v>
      </c>
      <c r="BL647" s="136">
        <f t="shared" si="315"/>
        <v>8.5715507134311686</v>
      </c>
      <c r="BM647" s="136">
        <f t="shared" si="315"/>
        <v>8.5710913690980224</v>
      </c>
      <c r="BN647" s="136">
        <f t="shared" si="315"/>
        <v>8.5734180400484785</v>
      </c>
      <c r="BO647" s="136">
        <f t="shared" si="315"/>
        <v>8.5615682290471291</v>
      </c>
      <c r="BP647" s="136">
        <f t="shared" si="315"/>
        <v>8.620350870220026</v>
      </c>
      <c r="BQ647" s="136">
        <f t="shared" si="315"/>
        <v>8.2658472581899414</v>
      </c>
      <c r="BR647" s="136">
        <f t="shared" si="309"/>
        <v>12.297852304299774</v>
      </c>
      <c r="BS647" s="136"/>
      <c r="BT647" s="24"/>
      <c r="BU647" s="24"/>
      <c r="BV647" s="24"/>
      <c r="BW647" s="24"/>
      <c r="BX647" s="24"/>
      <c r="BY647" s="24"/>
      <c r="BZ647" s="24"/>
      <c r="CA647" s="24"/>
      <c r="CB647" s="24"/>
      <c r="CC647" s="24"/>
      <c r="CD647" s="24"/>
      <c r="CE647" s="24"/>
      <c r="CF647" s="24"/>
      <c r="CG647" s="24"/>
      <c r="CH647" s="24"/>
      <c r="CI647" s="24"/>
      <c r="CK647" s="24"/>
      <c r="CL647" s="24"/>
      <c r="CM647" s="24"/>
      <c r="CN647" s="24"/>
      <c r="CO647" s="24"/>
      <c r="CP647" s="24"/>
      <c r="CQ647" s="24"/>
      <c r="CR647" s="24"/>
      <c r="CS647" s="24"/>
      <c r="CT647" s="24"/>
      <c r="CU647" s="24"/>
      <c r="CV647" s="24"/>
      <c r="CW647" s="24"/>
      <c r="CX647" s="24"/>
      <c r="CY647" s="24"/>
      <c r="CZ647" s="24"/>
    </row>
    <row r="648" spans="1:104" s="129" customFormat="1" ht="12.95" customHeight="1" x14ac:dyDescent="0.2">
      <c r="A648" s="241" t="s">
        <v>1747</v>
      </c>
      <c r="B648" s="330"/>
      <c r="C648" s="243">
        <v>57425.810448283468</v>
      </c>
      <c r="D648" s="243">
        <v>4.0000000000000002E-4</v>
      </c>
      <c r="E648" s="129">
        <f>(C648-C$7)/C$8</f>
        <v>73325.025409259106</v>
      </c>
      <c r="F648" s="129">
        <f>ROUND(2*E648,0)/2</f>
        <v>73325</v>
      </c>
      <c r="G648" s="130">
        <f>C648-(C$7+F648*C$8)</f>
        <v>6.0307834719424136E-3</v>
      </c>
      <c r="K648" s="130">
        <f>G648</f>
        <v>6.0307834719424136E-3</v>
      </c>
      <c r="O648" s="199">
        <f ca="1">+C$11+C$12*F648</f>
        <v>4.754750639896943E-3</v>
      </c>
      <c r="P648" s="199">
        <f>+D$11+D$12*F648+D$13*F648^2</f>
        <v>-1.0598683692093047E-2</v>
      </c>
      <c r="Q648" s="201">
        <f>+C648-15018.5</f>
        <v>42407.310448283468</v>
      </c>
      <c r="S648" s="131">
        <v>1</v>
      </c>
      <c r="T648" s="129" t="s">
        <v>567</v>
      </c>
      <c r="U648" s="202">
        <f>+$C648-15018.5</f>
        <v>42407.310448283468</v>
      </c>
      <c r="Z648" s="24">
        <f>$F648</f>
        <v>73325</v>
      </c>
      <c r="AA648" s="136">
        <f>AB$3+AB$4*Z648+AB$5*Z648^2+AH648</f>
        <v>-1.1577265375276227E-3</v>
      </c>
      <c r="AB648" s="136">
        <f>+$G648-AH648</f>
        <v>-3.4101736826230109E-3</v>
      </c>
      <c r="AC648" s="136">
        <f>IF(S648&gt;0,G648-AA648,-9999)</f>
        <v>7.1885100094700363E-3</v>
      </c>
      <c r="AD648" s="136"/>
      <c r="AE648" s="136">
        <f>+(G648-AA648)^2*$S648</f>
        <v>5.1674676156250903E-5</v>
      </c>
      <c r="AF648" s="24"/>
      <c r="AG648" s="203"/>
      <c r="AH648" s="24">
        <f>$AB$6*($AB$11/AI648*AJ648+$AB$12)</f>
        <v>9.4409571545654245E-3</v>
      </c>
      <c r="AI648" s="24">
        <f>1+$AB$7*COS(AL648)</f>
        <v>0.74428910155413819</v>
      </c>
      <c r="AJ648" s="24">
        <f>SIN(AL648+RADIANS($AB$9))</f>
        <v>0.90862649717235699</v>
      </c>
      <c r="AK648" s="24">
        <f>$AB$7*SIN(AL648)</f>
        <v>0.15688191870324053</v>
      </c>
      <c r="AL648" s="24">
        <f>2*ATAN(AM648)</f>
        <v>2.5912964474313895</v>
      </c>
      <c r="AM648" s="24">
        <f>SQRT((1+$AB$7)/(1-$AB$7))*TAN(AN648/2)</f>
        <v>3.5422240054129519</v>
      </c>
      <c r="AN648" s="136">
        <f>$AU648+$AB$7*SIN(AO648)</f>
        <v>8.6902451452822866</v>
      </c>
      <c r="AO648" s="136">
        <f>$AU648+$AB$7*SIN(AP648)</f>
        <v>8.6902177206246645</v>
      </c>
      <c r="AP648" s="136">
        <f>$AU648+$AB$7*SIN(AQ648)</f>
        <v>8.6903408944428193</v>
      </c>
      <c r="AQ648" s="136">
        <f>$AU648+$AB$7*SIN(AR648)</f>
        <v>8.6897875698571863</v>
      </c>
      <c r="AR648" s="136">
        <f>$AU648+$AB$7*SIN(AS648)</f>
        <v>8.6922710651617443</v>
      </c>
      <c r="AS648" s="136">
        <f>$AU648+$AB$7*SIN(AT648)</f>
        <v>8.6810802623312551</v>
      </c>
      <c r="AT648" s="136">
        <f>$AU648+$AB$7*SIN(AU648)</f>
        <v>8.7306554248073738</v>
      </c>
      <c r="AU648" s="136">
        <f>RADIANS($AB$9)+$AB$18*(F648-AB$15)</f>
        <v>8.4891668862557896</v>
      </c>
      <c r="AV648" s="136"/>
      <c r="AW648" s="24">
        <f t="shared" si="299"/>
        <v>73325</v>
      </c>
      <c r="AX648" s="136">
        <f t="shared" si="300"/>
        <v>-1.1576699422978631E-3</v>
      </c>
      <c r="AY648" s="136">
        <f t="shared" si="301"/>
        <v>7.1884534142402767E-3</v>
      </c>
      <c r="AZ648" s="136">
        <f t="shared" si="311"/>
        <v>7.1884534142402767E-3</v>
      </c>
      <c r="BA648" s="136"/>
      <c r="BB648" s="136">
        <f t="shared" si="302"/>
        <v>1.3401996952999375E-6</v>
      </c>
      <c r="BC648" s="24"/>
      <c r="BD648" s="203"/>
      <c r="BE648" s="24">
        <f t="shared" si="303"/>
        <v>9.4410137497951841E-3</v>
      </c>
      <c r="BF648" s="24">
        <f t="shared" si="304"/>
        <v>0.74429231378974392</v>
      </c>
      <c r="BG648" s="24">
        <f t="shared" si="305"/>
        <v>0.90863504760696656</v>
      </c>
      <c r="BH648" s="24">
        <f t="shared" si="306"/>
        <v>0.15688715439129239</v>
      </c>
      <c r="BI648" s="24">
        <f t="shared" si="307"/>
        <v>2.5912759722738228</v>
      </c>
      <c r="BJ648" s="24">
        <f t="shared" si="308"/>
        <v>3.5420853183700758</v>
      </c>
      <c r="BK648" s="136">
        <f t="shared" si="315"/>
        <v>8.69021890277347</v>
      </c>
      <c r="BL648" s="136">
        <f t="shared" si="315"/>
        <v>8.6903355852777828</v>
      </c>
      <c r="BM648" s="136">
        <f t="shared" si="315"/>
        <v>8.6898114255307028</v>
      </c>
      <c r="BN648" s="136">
        <f t="shared" si="315"/>
        <v>8.6921641079243859</v>
      </c>
      <c r="BO648" s="136">
        <f t="shared" si="315"/>
        <v>8.6815645818529141</v>
      </c>
      <c r="BP648" s="136">
        <f t="shared" si="315"/>
        <v>8.7285531857244241</v>
      </c>
      <c r="BQ648" s="136">
        <f t="shared" si="315"/>
        <v>8.500884482178396</v>
      </c>
      <c r="BR648" s="136">
        <f t="shared" si="309"/>
        <v>12.605439205431356</v>
      </c>
      <c r="BS648" s="136"/>
      <c r="BT648" s="24"/>
      <c r="BU648" s="24"/>
      <c r="BV648" s="24"/>
      <c r="BW648" s="24"/>
      <c r="BX648" s="24"/>
      <c r="BY648" s="24"/>
      <c r="BZ648" s="24"/>
      <c r="CA648" s="24"/>
      <c r="CB648" s="24"/>
      <c r="CC648" s="24"/>
      <c r="CD648" s="24"/>
      <c r="CE648" s="24"/>
      <c r="CF648" s="24"/>
      <c r="CG648" s="24"/>
      <c r="CH648" s="24"/>
      <c r="CI648" s="24"/>
      <c r="CK648" s="24"/>
      <c r="CL648" s="24"/>
      <c r="CM648" s="24"/>
      <c r="CN648" s="24"/>
      <c r="CO648" s="24"/>
      <c r="CP648" s="24"/>
      <c r="CQ648" s="24"/>
      <c r="CR648" s="24"/>
      <c r="CS648" s="24"/>
      <c r="CT648" s="24"/>
      <c r="CU648" s="24"/>
      <c r="CV648" s="24"/>
      <c r="CW648" s="24"/>
      <c r="CX648" s="24"/>
      <c r="CY648" s="24"/>
      <c r="CZ648" s="24"/>
    </row>
    <row r="649" spans="1:104" s="129" customFormat="1" ht="12.95" customHeight="1" x14ac:dyDescent="0.2">
      <c r="A649" s="244" t="s">
        <v>7</v>
      </c>
      <c r="B649" s="245" t="s">
        <v>646</v>
      </c>
      <c r="C649" s="246">
        <v>57445.390729999999</v>
      </c>
      <c r="D649" s="246">
        <v>1E-4</v>
      </c>
      <c r="E649" s="129">
        <f>(C649-C$7)/C$8</f>
        <v>73407.522228106754</v>
      </c>
      <c r="F649" s="129">
        <f>ROUND(2*E649,0)/2</f>
        <v>73407.5</v>
      </c>
      <c r="G649" s="130">
        <f>C649-(C$7+F649*C$8)</f>
        <v>5.2757500016014092E-3</v>
      </c>
      <c r="K649" s="130">
        <f>G649</f>
        <v>5.2757500016014092E-3</v>
      </c>
      <c r="O649" s="199">
        <f ca="1">+C$11+C$12*F649</f>
        <v>4.9132596630619974E-3</v>
      </c>
      <c r="P649" s="199">
        <f>+D$11+D$12*F649+D$13*F649^2</f>
        <v>-1.0548293517093035E-2</v>
      </c>
      <c r="Q649" s="201">
        <f>+C649-15018.5</f>
        <v>42426.890729999999</v>
      </c>
      <c r="S649" s="131">
        <v>1</v>
      </c>
      <c r="T649" s="129" t="s">
        <v>567</v>
      </c>
      <c r="U649" s="202">
        <f>+$C649-15018.5</f>
        <v>42426.890729999999</v>
      </c>
      <c r="Z649" s="24">
        <f>$F649</f>
        <v>73407.5</v>
      </c>
      <c r="AA649" s="136">
        <f>AB$3+AB$4*Z649+AB$5*Z649^2+AH649</f>
        <v>-1.1261814287359551E-3</v>
      </c>
      <c r="AB649" s="136">
        <f>+$G649-AH649</f>
        <v>-4.146362086755671E-3</v>
      </c>
      <c r="AC649" s="136">
        <f>IF(S649&gt;0,G649-AA649,-9999)</f>
        <v>6.4019314303373643E-3</v>
      </c>
      <c r="AD649" s="136"/>
      <c r="AE649" s="136">
        <f>+(G649-AA649)^2*$S649</f>
        <v>4.0984726038741409E-5</v>
      </c>
      <c r="AF649" s="24"/>
      <c r="AG649" s="203"/>
      <c r="AH649" s="24">
        <f>$AB$6*($AB$11/AI649*AJ649+$AB$12)</f>
        <v>9.4221120883570802E-3</v>
      </c>
      <c r="AI649" s="24">
        <f>1+$AB$7*COS(AL649)</f>
        <v>0.74324573091860557</v>
      </c>
      <c r="AJ649" s="24">
        <f>SIN(AL649+RADIANS($AB$9))</f>
        <v>0.90581357512327976</v>
      </c>
      <c r="AK649" s="24">
        <f>$AB$7*SIN(AL649)</f>
        <v>0.15516844172859021</v>
      </c>
      <c r="AL649" s="24">
        <f>2*ATAN(AM649)</f>
        <v>2.5979836164251719</v>
      </c>
      <c r="AM649" s="24">
        <f>SQRT((1+$AB$7)/(1-$AB$7))*TAN(AN649/2)</f>
        <v>3.5880638026592435</v>
      </c>
      <c r="AN649" s="136">
        <f>$AU649+$AB$7*SIN(AO649)</f>
        <v>8.6988219688244452</v>
      </c>
      <c r="AO649" s="136">
        <f>$AU649+$AB$7*SIN(AP649)</f>
        <v>8.6987934127236617</v>
      </c>
      <c r="AP649" s="136">
        <f>$AU649+$AB$7*SIN(AQ649)</f>
        <v>8.6989206870611699</v>
      </c>
      <c r="AQ649" s="136">
        <f>$AU649+$AB$7*SIN(AR649)</f>
        <v>8.6983533154096868</v>
      </c>
      <c r="AR649" s="136">
        <f>$AU649+$AB$7*SIN(AS649)</f>
        <v>8.7008803839666964</v>
      </c>
      <c r="AS649" s="136">
        <f>$AU649+$AB$7*SIN(AT649)</f>
        <v>8.6895807513691885</v>
      </c>
      <c r="AT649" s="136">
        <f>$AU649+$AB$7*SIN(AU649)</f>
        <v>8.7392678139285422</v>
      </c>
      <c r="AU649" s="136">
        <f>RADIANS($AB$9)+$AB$18*(F649-AB$15)</f>
        <v>8.4996603523882595</v>
      </c>
      <c r="AV649" s="136"/>
      <c r="AW649" s="24">
        <f t="shared" si="299"/>
        <v>73407.5</v>
      </c>
      <c r="AX649" s="136">
        <f t="shared" si="300"/>
        <v>-1.1261219368177058E-3</v>
      </c>
      <c r="AY649" s="136">
        <f t="shared" si="301"/>
        <v>6.4018719384191149E-3</v>
      </c>
      <c r="AZ649" s="136">
        <f t="shared" si="311"/>
        <v>6.4018719384191149E-3</v>
      </c>
      <c r="BA649" s="136"/>
      <c r="BB649" s="136">
        <f t="shared" si="302"/>
        <v>1.2681506165820609E-6</v>
      </c>
      <c r="BC649" s="24"/>
      <c r="BD649" s="203"/>
      <c r="BE649" s="24">
        <f t="shared" si="303"/>
        <v>9.4221715802753295E-3</v>
      </c>
      <c r="BF649" s="24">
        <f t="shared" si="304"/>
        <v>0.74324894543278042</v>
      </c>
      <c r="BG649" s="24">
        <f t="shared" si="305"/>
        <v>0.90582235178277692</v>
      </c>
      <c r="BH649" s="24">
        <f t="shared" si="306"/>
        <v>0.15517376059959559</v>
      </c>
      <c r="BI649" s="24">
        <f t="shared" si="307"/>
        <v>2.5979629004919178</v>
      </c>
      <c r="BJ649" s="24">
        <f t="shared" si="308"/>
        <v>3.5879200994802125</v>
      </c>
      <c r="BK649" s="136">
        <f t="shared" si="315"/>
        <v>8.6987953804469154</v>
      </c>
      <c r="BL649" s="136">
        <f t="shared" si="315"/>
        <v>8.69891191739387</v>
      </c>
      <c r="BM649" s="136">
        <f t="shared" si="315"/>
        <v>8.6983924185638113</v>
      </c>
      <c r="BN649" s="136">
        <f t="shared" si="315"/>
        <v>8.7007064001860943</v>
      </c>
      <c r="BO649" s="136">
        <f t="shared" si="315"/>
        <v>8.6903623912188159</v>
      </c>
      <c r="BP649" s="136">
        <f t="shared" si="315"/>
        <v>8.7358973452712796</v>
      </c>
      <c r="BQ649" s="136">
        <f t="shared" si="315"/>
        <v>8.5181062569538284</v>
      </c>
      <c r="BR649" s="136">
        <f t="shared" si="309"/>
        <v>12.627895771221937</v>
      </c>
      <c r="BS649" s="136"/>
      <c r="BT649" s="24"/>
      <c r="BU649" s="24"/>
      <c r="BV649" s="24"/>
      <c r="BW649" s="24"/>
      <c r="BX649" s="24"/>
      <c r="BY649" s="24"/>
      <c r="BZ649" s="24"/>
      <c r="CA649" s="24"/>
      <c r="CB649" s="24"/>
      <c r="CC649" s="24"/>
      <c r="CD649" s="24"/>
      <c r="CE649" s="24"/>
      <c r="CF649" s="24"/>
      <c r="CG649" s="24"/>
      <c r="CH649" s="24"/>
      <c r="CI649" s="24"/>
      <c r="CK649" s="24"/>
      <c r="CL649" s="24"/>
      <c r="CM649" s="24"/>
      <c r="CN649" s="24"/>
      <c r="CO649" s="24"/>
      <c r="CP649" s="24"/>
      <c r="CQ649" s="24"/>
      <c r="CR649" s="24"/>
      <c r="CS649" s="24"/>
      <c r="CT649" s="24"/>
      <c r="CU649" s="24"/>
      <c r="CV649" s="24"/>
      <c r="CW649" s="24"/>
      <c r="CX649" s="24"/>
      <c r="CY649" s="24"/>
      <c r="CZ649" s="24"/>
    </row>
    <row r="650" spans="1:104" s="129" customFormat="1" ht="12.95" customHeight="1" x14ac:dyDescent="0.2">
      <c r="A650" s="121" t="s">
        <v>1750</v>
      </c>
      <c r="B650" s="122" t="s">
        <v>646</v>
      </c>
      <c r="C650" s="121">
        <v>57445.866699999999</v>
      </c>
      <c r="D650" s="121">
        <v>2.0000000000000001E-4</v>
      </c>
      <c r="E650" s="129">
        <f>(C650-C$7)/C$8</f>
        <v>73409.527613495753</v>
      </c>
      <c r="F650" s="129">
        <f>ROUND(2*E650,0)/2</f>
        <v>73409.5</v>
      </c>
      <c r="G650" s="130">
        <f>C650-(C$7+F650*C$8)</f>
        <v>6.5539500064915046E-3</v>
      </c>
      <c r="K650" s="130">
        <f>G650</f>
        <v>6.5539500064915046E-3</v>
      </c>
      <c r="O650" s="199">
        <f ca="1">+C$11+C$12*F650</f>
        <v>4.9171023060478325E-3</v>
      </c>
      <c r="P650" s="199">
        <f>+D$11+D$12*F650+D$13*F650^2</f>
        <v>-1.0547069909093015E-2</v>
      </c>
      <c r="Q650" s="201">
        <f>+C650-15018.5</f>
        <v>42427.366699999999</v>
      </c>
      <c r="S650" s="131">
        <v>1</v>
      </c>
      <c r="T650" s="129" t="s">
        <v>567</v>
      </c>
      <c r="U650" s="202">
        <f>+$C650-15018.5</f>
        <v>42427.366699999999</v>
      </c>
      <c r="Z650" s="24">
        <f>$F650</f>
        <v>73409.5</v>
      </c>
      <c r="AA650" s="136">
        <f>AB$3+AB$4*Z650+AB$5*Z650^2+AH650</f>
        <v>-1.1254229478765004E-3</v>
      </c>
      <c r="AB650" s="136">
        <f>+$G650-AH650</f>
        <v>-2.8676969547250103E-3</v>
      </c>
      <c r="AC650" s="136">
        <f>IF(S650&gt;0,G650-AA650,-9999)</f>
        <v>7.679372954368005E-3</v>
      </c>
      <c r="AD650" s="136"/>
      <c r="AE650" s="136">
        <f>+(G650-AA650)^2*$S650</f>
        <v>5.8972768972278781E-5</v>
      </c>
      <c r="AF650" s="24"/>
      <c r="AG650" s="203"/>
      <c r="AH650" s="24">
        <f>$AB$6*($AB$11/AI650*AJ650+$AB$12)</f>
        <v>9.4216469612165149E-3</v>
      </c>
      <c r="AI650" s="24">
        <f>1+$AB$7*COS(AL650)</f>
        <v>0.74322061547129425</v>
      </c>
      <c r="AJ650" s="24">
        <f>SIN(AL650+RADIANS($AB$9))</f>
        <v>0.90574497811108901</v>
      </c>
      <c r="AK650" s="24">
        <f>$AB$7*SIN(AL650)</f>
        <v>0.15512687607587239</v>
      </c>
      <c r="AL650" s="24">
        <f>2*ATAN(AM650)</f>
        <v>2.5981454973548241</v>
      </c>
      <c r="AM650" s="24">
        <f>SQRT((1+$AB$7)/(1-$AB$7))*TAN(AN650/2)</f>
        <v>3.589187113240039</v>
      </c>
      <c r="AN650" s="136">
        <f>$AU650+$AB$7*SIN(AO650)</f>
        <v>8.6990297428722911</v>
      </c>
      <c r="AO650" s="136">
        <f>$AU650+$AB$7*SIN(AP650)</f>
        <v>8.6990011591574081</v>
      </c>
      <c r="AP650" s="136">
        <f>$AU650+$AB$7*SIN(AQ650)</f>
        <v>8.6991285330807173</v>
      </c>
      <c r="AQ650" s="136">
        <f>$AU650+$AB$7*SIN(AR650)</f>
        <v>8.6985608221714124</v>
      </c>
      <c r="AR650" s="136">
        <f>$AU650+$AB$7*SIN(AS650)</f>
        <v>8.7010889357419821</v>
      </c>
      <c r="AS650" s="136">
        <f>$AU650+$AB$7*SIN(AT650)</f>
        <v>8.6897867246177807</v>
      </c>
      <c r="AT650" s="136">
        <f>$AU650+$AB$7*SIN(AU650)</f>
        <v>8.7394762707228697</v>
      </c>
      <c r="AU650" s="136">
        <f>RADIANS($AB$9)+$AB$18*(F650-AB$15)</f>
        <v>8.4999147394460159</v>
      </c>
      <c r="AV650" s="136"/>
      <c r="AW650" s="24">
        <f t="shared" si="299"/>
        <v>73409.5</v>
      </c>
      <c r="AX650" s="136">
        <f t="shared" si="300"/>
        <v>-1.1253633869582925E-3</v>
      </c>
      <c r="AY650" s="136">
        <f t="shared" si="301"/>
        <v>7.6793133934497972E-3</v>
      </c>
      <c r="AZ650" s="136">
        <f t="shared" si="311"/>
        <v>7.6793133934497972E-3</v>
      </c>
      <c r="BA650" s="136"/>
      <c r="BB650" s="136">
        <f t="shared" si="302"/>
        <v>1.2664427527062397E-6</v>
      </c>
      <c r="BC650" s="24"/>
      <c r="BD650" s="203"/>
      <c r="BE650" s="24">
        <f t="shared" si="303"/>
        <v>9.4217065221347228E-3</v>
      </c>
      <c r="BF650" s="24">
        <f t="shared" si="304"/>
        <v>0.74322382993064251</v>
      </c>
      <c r="BG650" s="24">
        <f t="shared" si="305"/>
        <v>0.90575376001070285</v>
      </c>
      <c r="BH650" s="24">
        <f t="shared" si="306"/>
        <v>0.15513219680167104</v>
      </c>
      <c r="BI650" s="24">
        <f t="shared" si="307"/>
        <v>2.5981247762244584</v>
      </c>
      <c r="BJ650" s="24">
        <f t="shared" si="308"/>
        <v>3.5890432904857823</v>
      </c>
      <c r="BK650" s="136">
        <f t="shared" si="315"/>
        <v>8.6990031469256817</v>
      </c>
      <c r="BL650" s="136">
        <f t="shared" si="315"/>
        <v>8.6991196757109144</v>
      </c>
      <c r="BM650" s="136">
        <f t="shared" si="315"/>
        <v>8.6986003090972961</v>
      </c>
      <c r="BN650" s="136">
        <f t="shared" si="315"/>
        <v>8.700913276680712</v>
      </c>
      <c r="BO650" s="136">
        <f t="shared" si="315"/>
        <v>8.6905757413728715</v>
      </c>
      <c r="BP650" s="136">
        <f t="shared" si="315"/>
        <v>8.7360745306757241</v>
      </c>
      <c r="BQ650" s="136">
        <f t="shared" si="315"/>
        <v>8.518523652733899</v>
      </c>
      <c r="BR650" s="136">
        <f t="shared" si="309"/>
        <v>12.628440172816859</v>
      </c>
      <c r="BS650" s="136"/>
      <c r="BT650" s="24"/>
      <c r="BU650" s="24"/>
      <c r="BV650" s="24"/>
      <c r="BW650" s="24"/>
      <c r="BX650" s="24"/>
      <c r="BY650" s="24"/>
      <c r="BZ650" s="24"/>
      <c r="CA650" s="24"/>
      <c r="CB650" s="24"/>
      <c r="CC650" s="24"/>
      <c r="CD650" s="24"/>
      <c r="CE650" s="24"/>
      <c r="CF650" s="24"/>
      <c r="CG650" s="24"/>
      <c r="CH650" s="24"/>
      <c r="CI650" s="24"/>
      <c r="CK650" s="24"/>
      <c r="CL650" s="24"/>
      <c r="CM650" s="24"/>
      <c r="CN650" s="24"/>
      <c r="CO650" s="24"/>
      <c r="CP650" s="24"/>
      <c r="CQ650" s="24"/>
      <c r="CR650" s="24"/>
      <c r="CS650" s="24"/>
      <c r="CT650" s="24"/>
      <c r="CU650" s="24"/>
      <c r="CV650" s="24"/>
      <c r="CW650" s="24"/>
      <c r="CX650" s="24"/>
      <c r="CY650" s="24"/>
      <c r="CZ650" s="24"/>
    </row>
    <row r="651" spans="1:104" s="129" customFormat="1" ht="12.95" customHeight="1" x14ac:dyDescent="0.2">
      <c r="A651" s="237" t="s">
        <v>5</v>
      </c>
      <c r="B651" s="238" t="s">
        <v>644</v>
      </c>
      <c r="C651" s="239">
        <v>57465.3269</v>
      </c>
      <c r="D651" s="239">
        <v>1.8E-3</v>
      </c>
      <c r="E651" s="129">
        <f>(C651-C$7)/C$8</f>
        <v>73491.518496843652</v>
      </c>
      <c r="F651" s="129">
        <f>ROUND(2*E651,0)/2</f>
        <v>73491.5</v>
      </c>
      <c r="G651" s="130">
        <f>C651-(C$7+F651*C$8)</f>
        <v>4.390150003018789E-3</v>
      </c>
      <c r="K651" s="130">
        <f>G651</f>
        <v>4.390150003018789E-3</v>
      </c>
      <c r="O651" s="199">
        <f ca="1">+C$11+C$12*F651</f>
        <v>5.0746506684664627E-3</v>
      </c>
      <c r="P651" s="199">
        <f>+D$11+D$12*F651+D$13*F651^2</f>
        <v>-1.049681932509304E-2</v>
      </c>
      <c r="Q651" s="201">
        <f>+C651-15018.5</f>
        <v>42446.8269</v>
      </c>
      <c r="S651" s="131">
        <v>1</v>
      </c>
      <c r="T651" s="129" t="s">
        <v>567</v>
      </c>
      <c r="U651" s="202">
        <f>+$C651-15018.5</f>
        <v>42446.8269</v>
      </c>
      <c r="Z651" s="24">
        <f>$F651</f>
        <v>73491.5</v>
      </c>
      <c r="AA651" s="136">
        <f>AB$3+AB$4*Z651+AB$5*Z651^2+AH651</f>
        <v>-1.0945785889319194E-3</v>
      </c>
      <c r="AB651" s="136">
        <f>+$G651-AH651</f>
        <v>-5.0120907331423319E-3</v>
      </c>
      <c r="AC651" s="136">
        <f>IF(S651&gt;0,G651-AA651,-9999)</f>
        <v>5.4847285919507084E-3</v>
      </c>
      <c r="AD651" s="136"/>
      <c r="AE651" s="136">
        <f>+(G651-AA651)^2*$S651</f>
        <v>3.0082247727361602E-5</v>
      </c>
      <c r="AF651" s="24"/>
      <c r="AG651" s="203"/>
      <c r="AH651" s="24">
        <f>$AB$6*($AB$11/AI651*AJ651+$AB$12)</f>
        <v>9.4022407361611209E-3</v>
      </c>
      <c r="AI651" s="24">
        <f>1+$AB$7*COS(AL651)</f>
        <v>0.74219812086340475</v>
      </c>
      <c r="AJ651" s="24">
        <f>SIN(AL651+RADIANS($AB$9))</f>
        <v>0.90291611243848791</v>
      </c>
      <c r="AK651" s="24">
        <f>$AB$7*SIN(AL651)</f>
        <v>0.15342161227688991</v>
      </c>
      <c r="AL651" s="24">
        <f>2*ATAN(AM651)</f>
        <v>2.604773245689711</v>
      </c>
      <c r="AM651" s="24">
        <f>SQRT((1+$AB$7)/(1-$AB$7))*TAN(AN651/2)</f>
        <v>3.6357451265072998</v>
      </c>
      <c r="AN651" s="136">
        <f>$AU651+$AB$7*SIN(AO651)</f>
        <v>8.7075424643229287</v>
      </c>
      <c r="AO651" s="136">
        <f>$AU651+$AB$7*SIN(AP651)</f>
        <v>8.7075127413773785</v>
      </c>
      <c r="AP651" s="136">
        <f>$AU651+$AB$7*SIN(AQ651)</f>
        <v>8.7076442036808608</v>
      </c>
      <c r="AQ651" s="136">
        <f>$AU651+$AB$7*SIN(AR651)</f>
        <v>8.7070626418509693</v>
      </c>
      <c r="AR651" s="136">
        <f>$AU651+$AB$7*SIN(AS651)</f>
        <v>8.7096331217430265</v>
      </c>
      <c r="AS651" s="136">
        <f>$AU651+$AB$7*SIN(AT651)</f>
        <v>8.6982276619147481</v>
      </c>
      <c r="AT651" s="136">
        <f>$AU651+$AB$7*SIN(AU651)</f>
        <v>8.7480096857182961</v>
      </c>
      <c r="AU651" s="136">
        <f>RADIANS($AB$9)+$AB$18*(F651-AB$15)</f>
        <v>8.510344608814048</v>
      </c>
      <c r="AV651" s="136"/>
      <c r="AW651" s="24">
        <f t="shared" si="299"/>
        <v>73491.5</v>
      </c>
      <c r="AX651" s="136">
        <f t="shared" si="300"/>
        <v>-1.0945162581847256E-3</v>
      </c>
      <c r="AY651" s="136">
        <f t="shared" si="301"/>
        <v>5.4846662612035146E-3</v>
      </c>
      <c r="AZ651" s="136">
        <f t="shared" si="311"/>
        <v>5.4846662612035146E-3</v>
      </c>
      <c r="BA651" s="136"/>
      <c r="BB651" s="136">
        <f t="shared" si="302"/>
        <v>1.1979658394306928E-6</v>
      </c>
      <c r="BC651" s="24"/>
      <c r="BD651" s="203"/>
      <c r="BE651" s="24">
        <f t="shared" si="303"/>
        <v>9.4023030669083147E-3</v>
      </c>
      <c r="BF651" s="24">
        <f t="shared" si="304"/>
        <v>0.74220132849570364</v>
      </c>
      <c r="BG651" s="24">
        <f t="shared" si="305"/>
        <v>0.90292509839414137</v>
      </c>
      <c r="BH651" s="24">
        <f t="shared" si="306"/>
        <v>0.15342700209096141</v>
      </c>
      <c r="BI651" s="24">
        <f t="shared" si="307"/>
        <v>2.6047523387528795</v>
      </c>
      <c r="BJ651" s="24">
        <f t="shared" si="308"/>
        <v>3.6355964980244968</v>
      </c>
      <c r="BK651" s="136">
        <f t="shared" ref="BK651:BQ660" si="316">$AU651+$AB$7*SIN(BL651)</f>
        <v>8.7075155929216574</v>
      </c>
      <c r="BL651" s="136">
        <f t="shared" si="316"/>
        <v>8.7076315921733016</v>
      </c>
      <c r="BM651" s="136">
        <f t="shared" si="316"/>
        <v>8.7071184453324584</v>
      </c>
      <c r="BN651" s="136">
        <f t="shared" si="316"/>
        <v>8.7093867218256733</v>
      </c>
      <c r="BO651" s="136">
        <f t="shared" si="316"/>
        <v>8.6993259428746814</v>
      </c>
      <c r="BP651" s="136">
        <f t="shared" si="316"/>
        <v>8.7433048653098631</v>
      </c>
      <c r="BQ651" s="136">
        <f t="shared" si="316"/>
        <v>8.5356315767464821</v>
      </c>
      <c r="BR651" s="136">
        <f t="shared" si="309"/>
        <v>12.650760638208709</v>
      </c>
      <c r="BS651" s="136"/>
      <c r="BT651" s="24"/>
      <c r="BU651" s="24"/>
      <c r="BV651" s="24"/>
      <c r="BW651" s="24"/>
      <c r="BX651" s="24"/>
      <c r="BY651" s="24"/>
      <c r="BZ651" s="24"/>
      <c r="CA651" s="24"/>
      <c r="CB651" s="24"/>
      <c r="CC651" s="24"/>
      <c r="CD651" s="24"/>
      <c r="CE651" s="24"/>
      <c r="CF651" s="24"/>
      <c r="CG651" s="24"/>
      <c r="CH651" s="24"/>
      <c r="CI651" s="24"/>
      <c r="CK651" s="24"/>
      <c r="CL651" s="24"/>
      <c r="CM651" s="24"/>
      <c r="CN651" s="24"/>
      <c r="CO651" s="24"/>
      <c r="CP651" s="24"/>
      <c r="CQ651" s="24"/>
      <c r="CR651" s="24"/>
      <c r="CS651" s="24"/>
      <c r="CT651" s="24"/>
      <c r="CU651" s="24"/>
      <c r="CV651" s="24"/>
      <c r="CW651" s="24"/>
      <c r="CX651" s="24"/>
      <c r="CY651" s="24"/>
      <c r="CZ651" s="24"/>
    </row>
    <row r="652" spans="1:104" s="129" customFormat="1" ht="12.95" customHeight="1" x14ac:dyDescent="0.2">
      <c r="A652" s="237" t="s">
        <v>5</v>
      </c>
      <c r="B652" s="238" t="s">
        <v>644</v>
      </c>
      <c r="C652" s="239">
        <v>57465.447</v>
      </c>
      <c r="D652" s="239">
        <v>8.0000000000000004E-4</v>
      </c>
      <c r="E652" s="129">
        <f>(C652-C$7)/C$8</f>
        <v>73492.02450937641</v>
      </c>
      <c r="F652" s="129">
        <f>ROUND(2*E652,0)/2</f>
        <v>73492</v>
      </c>
      <c r="G652" s="130">
        <f>C652-(C$7+F652*C$8)</f>
        <v>5.8171999990008771E-3</v>
      </c>
      <c r="K652" s="130">
        <f>G652</f>
        <v>5.8171999990008771E-3</v>
      </c>
      <c r="O652" s="199">
        <f ca="1">+C$11+C$12*F652</f>
        <v>5.0756113292129146E-3</v>
      </c>
      <c r="P652" s="199">
        <f>+D$11+D$12*F652+D$13*F652^2</f>
        <v>-1.0496512424093038E-2</v>
      </c>
      <c r="Q652" s="201">
        <f>+C652-15018.5</f>
        <v>42446.947</v>
      </c>
      <c r="S652" s="131">
        <v>1</v>
      </c>
      <c r="T652" s="129" t="s">
        <v>567</v>
      </c>
      <c r="U652" s="202">
        <f>+$C652-15018.5</f>
        <v>42446.947</v>
      </c>
      <c r="Z652" s="24">
        <f>$F652</f>
        <v>73492</v>
      </c>
      <c r="AA652" s="136">
        <f>AB$3+AB$4*Z652+AB$5*Z652^2+AH652</f>
        <v>-1.0943920267806623E-3</v>
      </c>
      <c r="AB652" s="136">
        <f>+$G652-AH652</f>
        <v>-3.5849203983114985E-3</v>
      </c>
      <c r="AC652" s="136">
        <f>IF(S652&gt;0,G652-AA652,-9999)</f>
        <v>6.9115920257815395E-3</v>
      </c>
      <c r="AD652" s="136"/>
      <c r="AE652" s="136">
        <f>+(G652-AA652)^2*$S652</f>
        <v>4.7770104330846966E-5</v>
      </c>
      <c r="AF652" s="24"/>
      <c r="AG652" s="203"/>
      <c r="AH652" s="24">
        <f>$AB$6*($AB$11/AI652*AJ652+$AB$12)</f>
        <v>9.4021203973123756E-3</v>
      </c>
      <c r="AI652" s="24">
        <f>1+$AB$7*COS(AL652)</f>
        <v>0.74219192939457979</v>
      </c>
      <c r="AJ652" s="24">
        <f>SIN(AL652+RADIANS($AB$9))</f>
        <v>0.90289876546622128</v>
      </c>
      <c r="AK652" s="24">
        <f>$AB$7*SIN(AL652)</f>
        <v>0.15341120796966129</v>
      </c>
      <c r="AL652" s="24">
        <f>2*ATAN(AM652)</f>
        <v>2.6048136029684348</v>
      </c>
      <c r="AM652" s="24">
        <f>SQRT((1+$AB$7)/(1-$AB$7))*TAN(AN652/2)</f>
        <v>3.6360320604198164</v>
      </c>
      <c r="AN652" s="136">
        <f>$AU652+$AB$7*SIN(AO652)</f>
        <v>8.7075943353122724</v>
      </c>
      <c r="AO652" s="136">
        <f>$AU652+$AB$7*SIN(AP652)</f>
        <v>8.7075646053795008</v>
      </c>
      <c r="AP652" s="136">
        <f>$AU652+$AB$7*SIN(AQ652)</f>
        <v>8.7076960926382601</v>
      </c>
      <c r="AQ652" s="136">
        <f>$AU652+$AB$7*SIN(AR652)</f>
        <v>8.7071144467228834</v>
      </c>
      <c r="AR652" s="136">
        <f>$AU652+$AB$7*SIN(AS652)</f>
        <v>8.7096851820207331</v>
      </c>
      <c r="AS652" s="136">
        <f>$AU652+$AB$7*SIN(AT652)</f>
        <v>8.6982791075283448</v>
      </c>
      <c r="AT652" s="136">
        <f>$AU652+$AB$7*SIN(AU652)</f>
        <v>8.7480616392232413</v>
      </c>
      <c r="AU652" s="136">
        <f>RADIANS($AB$9)+$AB$18*(F652-AB$15)</f>
        <v>8.5104082055784858</v>
      </c>
      <c r="AV652" s="136"/>
      <c r="AW652" s="24">
        <f t="shared" si="299"/>
        <v>73492</v>
      </c>
      <c r="AX652" s="136">
        <f t="shared" si="300"/>
        <v>-1.0943296795276735E-3</v>
      </c>
      <c r="AY652" s="136">
        <f t="shared" si="301"/>
        <v>6.9115296785285506E-3</v>
      </c>
      <c r="AZ652" s="136">
        <f t="shared" si="311"/>
        <v>6.9115296785285506E-3</v>
      </c>
      <c r="BA652" s="136"/>
      <c r="BB652" s="136">
        <f t="shared" si="302"/>
        <v>1.1975574474951406E-6</v>
      </c>
      <c r="BC652" s="24"/>
      <c r="BD652" s="203"/>
      <c r="BE652" s="24">
        <f t="shared" si="303"/>
        <v>9.4021827445653645E-3</v>
      </c>
      <c r="BF652" s="24">
        <f t="shared" si="304"/>
        <v>0.74219513695756056</v>
      </c>
      <c r="BG652" s="24">
        <f t="shared" si="305"/>
        <v>0.90290775259893119</v>
      </c>
      <c r="BH652" s="24">
        <f t="shared" si="306"/>
        <v>0.15341659816222297</v>
      </c>
      <c r="BI652" s="24">
        <f t="shared" si="307"/>
        <v>2.6047926950655884</v>
      </c>
      <c r="BJ652" s="24">
        <f t="shared" si="308"/>
        <v>3.6358834032587253</v>
      </c>
      <c r="BK652" s="136">
        <f t="shared" si="316"/>
        <v>8.7075674624452191</v>
      </c>
      <c r="BL652" s="136">
        <f t="shared" si="316"/>
        <v>8.7076834572826449</v>
      </c>
      <c r="BM652" s="136">
        <f t="shared" si="316"/>
        <v>8.7071703531966058</v>
      </c>
      <c r="BN652" s="136">
        <f t="shared" si="316"/>
        <v>8.7094383384577601</v>
      </c>
      <c r="BO652" s="136">
        <f t="shared" si="316"/>
        <v>8.6993793147686809</v>
      </c>
      <c r="BP652" s="136">
        <f t="shared" si="316"/>
        <v>8.7433487492831414</v>
      </c>
      <c r="BQ652" s="136">
        <f t="shared" si="316"/>
        <v>8.5357358580930338</v>
      </c>
      <c r="BR652" s="136">
        <f t="shared" si="309"/>
        <v>12.65089673860744</v>
      </c>
      <c r="BS652" s="136"/>
      <c r="BT652" s="24"/>
      <c r="BU652" s="24"/>
      <c r="BV652" s="24"/>
      <c r="BW652" s="24"/>
      <c r="BX652" s="24"/>
      <c r="BY652" s="24"/>
      <c r="BZ652" s="24"/>
      <c r="CA652" s="24"/>
      <c r="CB652" s="24"/>
      <c r="CC652" s="24"/>
      <c r="CD652" s="24"/>
      <c r="CE652" s="24"/>
      <c r="CF652" s="24"/>
      <c r="CG652" s="24"/>
      <c r="CH652" s="24"/>
      <c r="CI652" s="24"/>
      <c r="CK652" s="24"/>
      <c r="CL652" s="24"/>
      <c r="CM652" s="24"/>
      <c r="CN652" s="24"/>
      <c r="CO652" s="24"/>
      <c r="CP652" s="24"/>
      <c r="CQ652" s="24"/>
      <c r="CR652" s="24"/>
      <c r="CS652" s="24"/>
      <c r="CT652" s="24"/>
      <c r="CU652" s="24"/>
      <c r="CV652" s="24"/>
      <c r="CW652" s="24"/>
      <c r="CX652" s="24"/>
      <c r="CY652" s="24"/>
      <c r="CZ652" s="24"/>
    </row>
    <row r="653" spans="1:104" s="129" customFormat="1" ht="12.95" customHeight="1" x14ac:dyDescent="0.2">
      <c r="A653" s="237" t="s">
        <v>5</v>
      </c>
      <c r="B653" s="238" t="s">
        <v>644</v>
      </c>
      <c r="C653" s="239">
        <v>57465.566099999996</v>
      </c>
      <c r="D653" s="239">
        <v>1.5E-3</v>
      </c>
      <c r="E653" s="129">
        <f>(C653-C$7)/C$8</f>
        <v>73492.526308649103</v>
      </c>
      <c r="F653" s="129">
        <f>ROUND(2*E653,0)/2</f>
        <v>73492.5</v>
      </c>
      <c r="G653" s="130">
        <f>C653-(C$7+F653*C$8)</f>
        <v>6.2442499984172173E-3</v>
      </c>
      <c r="K653" s="130">
        <f>G653</f>
        <v>6.2442499984172173E-3</v>
      </c>
      <c r="O653" s="199">
        <f ca="1">+C$11+C$12*F653</f>
        <v>5.0765719899593664E-3</v>
      </c>
      <c r="P653" s="199">
        <f>+D$11+D$12*F653+D$13*F653^2</f>
        <v>-1.0496205517093044E-2</v>
      </c>
      <c r="Q653" s="201">
        <f>+C653-15018.5</f>
        <v>42447.066099999996</v>
      </c>
      <c r="S653" s="131">
        <v>1</v>
      </c>
      <c r="T653" s="129" t="s">
        <v>567</v>
      </c>
      <c r="U653" s="202">
        <f>+$C653-15018.5</f>
        <v>42447.066099999996</v>
      </c>
      <c r="Z653" s="24">
        <f>$F653</f>
        <v>73492.5</v>
      </c>
      <c r="AA653" s="136">
        <f>AB$3+AB$4*Z653+AB$5*Z653^2+AH653</f>
        <v>-1.0942054829230479E-3</v>
      </c>
      <c r="AB653" s="136">
        <f>+$G653-AH653</f>
        <v>-3.1577500357527783E-3</v>
      </c>
      <c r="AC653" s="136">
        <f>IF(S653&gt;0,G653-AA653,-9999)</f>
        <v>7.3384554813402652E-3</v>
      </c>
      <c r="AD653" s="136"/>
      <c r="AE653" s="136">
        <f>+(G653-AA653)^2*$S653</f>
        <v>5.385292885161298E-5</v>
      </c>
      <c r="AF653" s="24"/>
      <c r="AG653" s="203"/>
      <c r="AH653" s="24">
        <f>$AB$6*($AB$11/AI653*AJ653+$AB$12)</f>
        <v>9.4020000341699956E-3</v>
      </c>
      <c r="AI653" s="24">
        <f>1+$AB$7*COS(AL653)</f>
        <v>0.74218573844891089</v>
      </c>
      <c r="AJ653" s="24">
        <f>SIN(AL653+RADIANS($AB$9))</f>
        <v>0.90288141731277416</v>
      </c>
      <c r="AK653" s="24">
        <f>$AB$7*SIN(AL653)</f>
        <v>0.15340080358611757</v>
      </c>
      <c r="AL653" s="24">
        <f>2*ATAN(AM653)</f>
        <v>2.6048539595740099</v>
      </c>
      <c r="AM653" s="24">
        <f>SQRT((1+$AB$7)/(1-$AB$7))*TAN(AN653/2)</f>
        <v>3.6363190316531684</v>
      </c>
      <c r="AN653" s="136">
        <f>$AU653+$AB$7*SIN(AO653)</f>
        <v>8.7076462058691124</v>
      </c>
      <c r="AO653" s="136">
        <f>$AU653+$AB$7*SIN(AP653)</f>
        <v>8.7076164689486433</v>
      </c>
      <c r="AP653" s="136">
        <f>$AU653+$AB$7*SIN(AQ653)</f>
        <v>8.707747981162921</v>
      </c>
      <c r="AQ653" s="136">
        <f>$AU653+$AB$7*SIN(AR653)</f>
        <v>8.7071662511668038</v>
      </c>
      <c r="AR653" s="136">
        <f>$AU653+$AB$7*SIN(AS653)</f>
        <v>8.7097372418343273</v>
      </c>
      <c r="AS653" s="136">
        <f>$AU653+$AB$7*SIN(AT653)</f>
        <v>8.698330552859673</v>
      </c>
      <c r="AT653" s="136">
        <f>$AU653+$AB$7*SIN(AU653)</f>
        <v>8.7481135917669892</v>
      </c>
      <c r="AU653" s="136">
        <f>RADIANS($AB$9)+$AB$18*(F653-AB$15)</f>
        <v>8.5104718023429253</v>
      </c>
      <c r="AV653" s="136"/>
      <c r="AW653" s="24">
        <f t="shared" si="299"/>
        <v>73492.5</v>
      </c>
      <c r="AX653" s="136">
        <f t="shared" si="300"/>
        <v>-1.094143119169267E-3</v>
      </c>
      <c r="AY653" s="136">
        <f t="shared" si="301"/>
        <v>7.3383931175864843E-3</v>
      </c>
      <c r="AZ653" s="136">
        <f t="shared" si="311"/>
        <v>7.3383931175864843E-3</v>
      </c>
      <c r="BA653" s="136"/>
      <c r="BB653" s="136">
        <f t="shared" si="302"/>
        <v>1.1971491652254529E-6</v>
      </c>
      <c r="BC653" s="24"/>
      <c r="BD653" s="203"/>
      <c r="BE653" s="24">
        <f t="shared" si="303"/>
        <v>9.4020623979237765E-3</v>
      </c>
      <c r="BF653" s="24">
        <f t="shared" si="304"/>
        <v>0.74218894594223528</v>
      </c>
      <c r="BG653" s="24">
        <f t="shared" si="305"/>
        <v>0.90289040562169542</v>
      </c>
      <c r="BH653" s="24">
        <f t="shared" si="306"/>
        <v>0.15340619415663861</v>
      </c>
      <c r="BI653" s="24">
        <f t="shared" si="307"/>
        <v>2.6048330507072119</v>
      </c>
      <c r="BJ653" s="24">
        <f t="shared" si="308"/>
        <v>3.6361703458218888</v>
      </c>
      <c r="BK653" s="136">
        <f t="shared" si="316"/>
        <v>8.7076193315389236</v>
      </c>
      <c r="BL653" s="136">
        <f t="shared" si="316"/>
        <v>8.7077353219475491</v>
      </c>
      <c r="BM653" s="136">
        <f t="shared" si="316"/>
        <v>8.7072222606753797</v>
      </c>
      <c r="BN653" s="136">
        <f t="shared" si="316"/>
        <v>8.7094899544767337</v>
      </c>
      <c r="BO653" s="136">
        <f t="shared" si="316"/>
        <v>8.6994326868683398</v>
      </c>
      <c r="BP653" s="136">
        <f t="shared" si="316"/>
        <v>8.7433926308119876</v>
      </c>
      <c r="BQ653" s="136">
        <f t="shared" si="316"/>
        <v>8.5358401389704355</v>
      </c>
      <c r="BR653" s="136">
        <f t="shared" si="309"/>
        <v>12.65103283900617</v>
      </c>
      <c r="BS653" s="136"/>
      <c r="BT653" s="24"/>
      <c r="BU653" s="24"/>
      <c r="BV653" s="24"/>
      <c r="BW653" s="24"/>
      <c r="BX653" s="24"/>
      <c r="BY653" s="24"/>
      <c r="BZ653" s="24"/>
      <c r="CA653" s="24"/>
      <c r="CB653" s="24"/>
      <c r="CC653" s="24"/>
      <c r="CD653" s="24"/>
      <c r="CE653" s="24"/>
      <c r="CF653" s="24"/>
      <c r="CG653" s="24"/>
      <c r="CH653" s="24"/>
      <c r="CI653" s="24"/>
      <c r="CK653" s="24"/>
      <c r="CL653" s="24"/>
      <c r="CM653" s="24"/>
      <c r="CN653" s="24"/>
      <c r="CO653" s="24"/>
      <c r="CP653" s="24"/>
      <c r="CQ653" s="24"/>
      <c r="CR653" s="24"/>
      <c r="CS653" s="24"/>
      <c r="CT653" s="24"/>
      <c r="CU653" s="24"/>
      <c r="CV653" s="24"/>
      <c r="CW653" s="24"/>
      <c r="CX653" s="24"/>
      <c r="CY653" s="24"/>
      <c r="CZ653" s="24"/>
    </row>
    <row r="654" spans="1:104" s="129" customFormat="1" ht="12.95" customHeight="1" x14ac:dyDescent="0.2">
      <c r="A654" s="230" t="s">
        <v>1</v>
      </c>
      <c r="B654" s="231" t="s">
        <v>646</v>
      </c>
      <c r="C654" s="230">
        <v>57468.1757</v>
      </c>
      <c r="D654" s="230" t="s">
        <v>1505</v>
      </c>
      <c r="E654" s="129">
        <f>(C654-C$7)/C$8</f>
        <v>73503.521232092069</v>
      </c>
      <c r="F654" s="129">
        <f>ROUND(2*E654,0)/2</f>
        <v>73503.5</v>
      </c>
      <c r="G654" s="130">
        <f>C654-(C$7+F654*C$8)</f>
        <v>5.0393500059726648E-3</v>
      </c>
      <c r="K654" s="130">
        <f>G654</f>
        <v>5.0393500059726648E-3</v>
      </c>
      <c r="O654" s="199">
        <f ca="1">+C$11+C$12*F654</f>
        <v>5.0977065263813626E-3</v>
      </c>
      <c r="P654" s="199">
        <f>+D$11+D$12*F654+D$13*F654^2</f>
        <v>-1.0489452045093023E-2</v>
      </c>
      <c r="Q654" s="201">
        <f>+C654-15018.5</f>
        <v>42449.6757</v>
      </c>
      <c r="S654" s="131">
        <v>1</v>
      </c>
      <c r="T654" s="129" t="s">
        <v>567</v>
      </c>
      <c r="U654" s="202">
        <f>+$C654-15018.5</f>
        <v>42449.6757</v>
      </c>
      <c r="Z654" s="24">
        <f>$F654</f>
        <v>73503.5</v>
      </c>
      <c r="AA654" s="136">
        <f>AB$3+AB$4*Z654+AB$5*Z654^2+AH654</f>
        <v>-1.0901061445770556E-3</v>
      </c>
      <c r="AB654" s="136">
        <f>+$G654-AH654</f>
        <v>-4.3599958945433025E-3</v>
      </c>
      <c r="AC654" s="136">
        <f>IF(S654&gt;0,G654-AA654,-9999)</f>
        <v>6.1294561505497204E-3</v>
      </c>
      <c r="AD654" s="136"/>
      <c r="AE654" s="136">
        <f>+(G654-AA654)^2*$S654</f>
        <v>3.7570232701511795E-5</v>
      </c>
      <c r="AF654" s="24"/>
      <c r="AG654" s="203"/>
      <c r="AH654" s="24">
        <f>$AB$6*($AB$11/AI654*AJ654+$AB$12)</f>
        <v>9.3993459005159673E-3</v>
      </c>
      <c r="AI654" s="24">
        <f>1+$AB$7*COS(AL654)</f>
        <v>0.7420496699613508</v>
      </c>
      <c r="AJ654" s="24">
        <f>SIN(AL654+RADIANS($AB$9))</f>
        <v>0.90249945925035691</v>
      </c>
      <c r="AK654" s="24">
        <f>$AB$7*SIN(AL654)</f>
        <v>0.15317188786768907</v>
      </c>
      <c r="AL654" s="24">
        <f>2*ATAN(AM654)</f>
        <v>2.6057416347154594</v>
      </c>
      <c r="AM654" s="24">
        <f>SQRT((1+$AB$7)/(1-$AB$7))*TAN(AN654/2)</f>
        <v>3.6426418568439325</v>
      </c>
      <c r="AN654" s="136">
        <f>$AU654+$AB$7*SIN(AO654)</f>
        <v>8.7087872487689761</v>
      </c>
      <c r="AO654" s="136">
        <f>$AU654+$AB$7*SIN(AP654)</f>
        <v>8.7087573579997652</v>
      </c>
      <c r="AP654" s="136">
        <f>$AU654+$AB$7*SIN(AQ654)</f>
        <v>8.7088894192948203</v>
      </c>
      <c r="AQ654" s="136">
        <f>$AU654+$AB$7*SIN(AR654)</f>
        <v>8.7083058407306329</v>
      </c>
      <c r="AR654" s="136">
        <f>$AU654+$AB$7*SIN(AS654)</f>
        <v>8.7108824403692076</v>
      </c>
      <c r="AS654" s="136">
        <f>$AU654+$AB$7*SIN(AT654)</f>
        <v>8.699462278835485</v>
      </c>
      <c r="AT654" s="136">
        <f>$AU654+$AB$7*SIN(AU654)</f>
        <v>8.7492563046409657</v>
      </c>
      <c r="AU654" s="136">
        <f>RADIANS($AB$9)+$AB$18*(F654-AB$15)</f>
        <v>8.5118709311605887</v>
      </c>
      <c r="AV654" s="136"/>
      <c r="AW654" s="24">
        <f t="shared" si="299"/>
        <v>73503.5</v>
      </c>
      <c r="AX654" s="136">
        <f t="shared" si="300"/>
        <v>-1.0900434190832253E-3</v>
      </c>
      <c r="AY654" s="136">
        <f t="shared" si="301"/>
        <v>6.1293934250558901E-3</v>
      </c>
      <c r="AZ654" s="136">
        <f t="shared" si="311"/>
        <v>6.1293934250558901E-3</v>
      </c>
      <c r="BA654" s="136"/>
      <c r="BB654" s="136">
        <f t="shared" si="302"/>
        <v>1.1881946554866481E-6</v>
      </c>
      <c r="BC654" s="24"/>
      <c r="BD654" s="203"/>
      <c r="BE654" s="24">
        <f t="shared" si="303"/>
        <v>9.3994086260097975E-3</v>
      </c>
      <c r="BF654" s="24">
        <f t="shared" si="304"/>
        <v>0.74205287583642976</v>
      </c>
      <c r="BG654" s="24">
        <f t="shared" si="305"/>
        <v>0.90250847322093897</v>
      </c>
      <c r="BH654" s="24">
        <f t="shared" si="306"/>
        <v>0.15317728661829624</v>
      </c>
      <c r="BI654" s="24">
        <f t="shared" si="307"/>
        <v>2.6057207051661351</v>
      </c>
      <c r="BJ654" s="24">
        <f t="shared" si="308"/>
        <v>3.6424925423435881</v>
      </c>
      <c r="BK654" s="136">
        <f t="shared" si="316"/>
        <v>8.7087603429225773</v>
      </c>
      <c r="BL654" s="136">
        <f t="shared" si="316"/>
        <v>8.7088762322005486</v>
      </c>
      <c r="BM654" s="136">
        <f t="shared" si="316"/>
        <v>8.7083641277953721</v>
      </c>
      <c r="BN654" s="136">
        <f t="shared" si="316"/>
        <v>8.7106253518367804</v>
      </c>
      <c r="BO654" s="136">
        <f t="shared" si="316"/>
        <v>8.7006069250699554</v>
      </c>
      <c r="BP654" s="136">
        <f t="shared" si="316"/>
        <v>8.744357406797878</v>
      </c>
      <c r="BQ654" s="136">
        <f t="shared" si="316"/>
        <v>8.5381341980525676</v>
      </c>
      <c r="BR654" s="136">
        <f t="shared" si="309"/>
        <v>12.654027047778248</v>
      </c>
      <c r="BS654" s="136"/>
      <c r="BT654" s="24"/>
      <c r="BU654" s="24"/>
      <c r="BV654" s="24"/>
      <c r="BW654" s="24"/>
      <c r="BX654" s="24"/>
      <c r="BY654" s="24"/>
      <c r="BZ654" s="24"/>
      <c r="CA654" s="24"/>
      <c r="CB654" s="24"/>
      <c r="CC654" s="24"/>
      <c r="CD654" s="24"/>
      <c r="CE654" s="24"/>
      <c r="CF654" s="24"/>
      <c r="CG654" s="24"/>
      <c r="CH654" s="24"/>
      <c r="CI654" s="24"/>
      <c r="CK654" s="24"/>
      <c r="CL654" s="24"/>
      <c r="CM654" s="24"/>
      <c r="CN654" s="24"/>
      <c r="CO654" s="24"/>
      <c r="CP654" s="24"/>
      <c r="CQ654" s="24"/>
      <c r="CR654" s="24"/>
      <c r="CS654" s="24"/>
      <c r="CT654" s="24"/>
      <c r="CU654" s="24"/>
      <c r="CV654" s="24"/>
      <c r="CW654" s="24"/>
      <c r="CX654" s="24"/>
      <c r="CY654" s="24"/>
      <c r="CZ654" s="24"/>
    </row>
    <row r="655" spans="1:104" s="129" customFormat="1" ht="12.95" customHeight="1" x14ac:dyDescent="0.2">
      <c r="A655" s="230" t="s">
        <v>1</v>
      </c>
      <c r="B655" s="231" t="s">
        <v>644</v>
      </c>
      <c r="C655" s="230">
        <v>57468.294699999999</v>
      </c>
      <c r="D655" s="230" t="s">
        <v>1505</v>
      </c>
      <c r="E655" s="129">
        <f>(C655-C$7)/C$8</f>
        <v>73504.022610038766</v>
      </c>
      <c r="F655" s="129">
        <f>ROUND(2*E655,0)/2</f>
        <v>73504</v>
      </c>
      <c r="G655" s="130">
        <f>C655-(C$7+F655*C$8)</f>
        <v>5.3664000006392598E-3</v>
      </c>
      <c r="K655" s="130">
        <f>G655</f>
        <v>5.3664000006392598E-3</v>
      </c>
      <c r="O655" s="199">
        <f ca="1">+C$11+C$12*F655</f>
        <v>5.0986671871278144E-3</v>
      </c>
      <c r="P655" s="199">
        <f>+D$11+D$12*F655+D$13*F655^2</f>
        <v>-1.0489145000093014E-2</v>
      </c>
      <c r="Q655" s="201">
        <f>+C655-15018.5</f>
        <v>42449.794699999999</v>
      </c>
      <c r="S655" s="131">
        <v>1</v>
      </c>
      <c r="T655" s="129" t="s">
        <v>567</v>
      </c>
      <c r="U655" s="202">
        <f>+$C655-15018.5</f>
        <v>42449.794699999999</v>
      </c>
      <c r="Z655" s="24">
        <f>$F655</f>
        <v>73504</v>
      </c>
      <c r="AA655" s="136">
        <f>AB$3+AB$4*Z655+AB$5*Z655^2+AH655</f>
        <v>-1.0899200212321093E-3</v>
      </c>
      <c r="AB655" s="136">
        <f>+$G655-AH655</f>
        <v>-4.0328249782216451E-3</v>
      </c>
      <c r="AC655" s="136">
        <f>IF(S655&gt;0,G655-AA655,-9999)</f>
        <v>6.4563200218713691E-3</v>
      </c>
      <c r="AD655" s="136"/>
      <c r="AE655" s="136">
        <f>+(G655-AA655)^2*$S655</f>
        <v>4.1684068224817115E-5</v>
      </c>
      <c r="AF655" s="24"/>
      <c r="AG655" s="203"/>
      <c r="AH655" s="24">
        <f>$AB$6*($AB$11/AI655*AJ655+$AB$12)</f>
        <v>9.399224978860905E-3</v>
      </c>
      <c r="AI655" s="24">
        <f>1+$AB$7*COS(AL655)</f>
        <v>0.74204349104262901</v>
      </c>
      <c r="AJ655" s="24">
        <f>SIN(AL655+RADIANS($AB$9))</f>
        <v>0.90248208395047325</v>
      </c>
      <c r="AK655" s="24">
        <f>$AB$7*SIN(AL655)</f>
        <v>0.15316148173260083</v>
      </c>
      <c r="AL655" s="24">
        <f>2*ATAN(AM655)</f>
        <v>2.6057819758557592</v>
      </c>
      <c r="AM655" s="24">
        <f>SQRT((1+$AB$7)/(1-$AB$7))*TAN(AN655/2)</f>
        <v>3.6429296886242399</v>
      </c>
      <c r="AN655" s="136">
        <f>$AU655+$AB$7*SIN(AO655)</f>
        <v>8.708839109388208</v>
      </c>
      <c r="AO655" s="136">
        <f>$AU655+$AB$7*SIN(AP655)</f>
        <v>8.7088092116204781</v>
      </c>
      <c r="AP655" s="136">
        <f>$AU655+$AB$7*SIN(AQ655)</f>
        <v>8.7089412978763256</v>
      </c>
      <c r="AQ655" s="136">
        <f>$AU655+$AB$7*SIN(AR655)</f>
        <v>8.7083576353416365</v>
      </c>
      <c r="AR655" s="136">
        <f>$AU655+$AB$7*SIN(AS655)</f>
        <v>8.7109344895159069</v>
      </c>
      <c r="AS655" s="136">
        <f>$AU655+$AB$7*SIN(AT655)</f>
        <v>8.6995137176883652</v>
      </c>
      <c r="AT655" s="136">
        <f>$AU655+$AB$7*SIN(AU655)</f>
        <v>8.7493082350900995</v>
      </c>
      <c r="AU655" s="136">
        <f>RADIANS($AB$9)+$AB$18*(F655-AB$15)</f>
        <v>8.5119345279250282</v>
      </c>
      <c r="AV655" s="136"/>
      <c r="AW655" s="24">
        <f t="shared" si="299"/>
        <v>73504</v>
      </c>
      <c r="AX655" s="136">
        <f t="shared" si="300"/>
        <v>-1.0898572793542182E-3</v>
      </c>
      <c r="AY655" s="136">
        <f t="shared" si="301"/>
        <v>6.456257279993478E-3</v>
      </c>
      <c r="AZ655" s="136">
        <f t="shared" si="311"/>
        <v>6.456257279993478E-3</v>
      </c>
      <c r="BA655" s="136"/>
      <c r="BB655" s="136">
        <f t="shared" si="302"/>
        <v>1.1877888893613785E-6</v>
      </c>
      <c r="BC655" s="24"/>
      <c r="BD655" s="203"/>
      <c r="BE655" s="24">
        <f t="shared" si="303"/>
        <v>9.399287720738796E-3</v>
      </c>
      <c r="BF655" s="24">
        <f t="shared" si="304"/>
        <v>0.74204669684024638</v>
      </c>
      <c r="BG655" s="24">
        <f t="shared" si="305"/>
        <v>0.90249109907766956</v>
      </c>
      <c r="BH655" s="24">
        <f t="shared" si="306"/>
        <v>0.15316688084887106</v>
      </c>
      <c r="BI655" s="24">
        <f t="shared" si="307"/>
        <v>2.6057610453902273</v>
      </c>
      <c r="BJ655" s="24">
        <f t="shared" si="308"/>
        <v>3.6427803456432786</v>
      </c>
      <c r="BK655" s="136">
        <f t="shared" si="316"/>
        <v>8.7088122021399315</v>
      </c>
      <c r="BL655" s="136">
        <f t="shared" si="316"/>
        <v>8.7089280866526568</v>
      </c>
      <c r="BM655" s="136">
        <f t="shared" si="316"/>
        <v>8.7084160264223698</v>
      </c>
      <c r="BN655" s="136">
        <f t="shared" si="316"/>
        <v>8.7106769537624</v>
      </c>
      <c r="BO655" s="136">
        <f t="shared" si="316"/>
        <v>8.7006603018966935</v>
      </c>
      <c r="BP655" s="136">
        <f t="shared" si="316"/>
        <v>8.7444012322129172</v>
      </c>
      <c r="BQ655" s="136">
        <f t="shared" si="316"/>
        <v>8.5382384679314924</v>
      </c>
      <c r="BR655" s="136">
        <f t="shared" si="309"/>
        <v>12.654163148176979</v>
      </c>
      <c r="BS655" s="136"/>
      <c r="BT655" s="24"/>
      <c r="BU655" s="24"/>
      <c r="BV655" s="24"/>
      <c r="BW655" s="24"/>
      <c r="BX655" s="24"/>
      <c r="BY655" s="24"/>
      <c r="BZ655" s="24"/>
      <c r="CA655" s="24"/>
      <c r="CB655" s="24"/>
      <c r="CC655" s="24"/>
      <c r="CD655" s="24"/>
      <c r="CE655" s="24"/>
      <c r="CF655" s="24"/>
      <c r="CG655" s="24"/>
      <c r="CH655" s="24"/>
      <c r="CI655" s="24"/>
      <c r="CK655" s="24"/>
      <c r="CL655" s="24"/>
      <c r="CM655" s="24"/>
      <c r="CN655" s="24"/>
      <c r="CO655" s="24"/>
      <c r="CP655" s="24"/>
      <c r="CQ655" s="24"/>
      <c r="CR655" s="24"/>
      <c r="CS655" s="24"/>
      <c r="CT655" s="24"/>
      <c r="CU655" s="24"/>
      <c r="CV655" s="24"/>
      <c r="CW655" s="24"/>
      <c r="CX655" s="24"/>
      <c r="CY655" s="24"/>
      <c r="CZ655" s="24"/>
    </row>
    <row r="656" spans="1:104" s="129" customFormat="1" ht="12.95" customHeight="1" x14ac:dyDescent="0.2">
      <c r="A656" s="121" t="s">
        <v>1750</v>
      </c>
      <c r="B656" s="122" t="s">
        <v>646</v>
      </c>
      <c r="C656" s="121">
        <v>57524.665800000002</v>
      </c>
      <c r="D656" s="121">
        <v>1E-4</v>
      </c>
      <c r="E656" s="129">
        <f>(C656-C$7)/C$8</f>
        <v>73741.528713999302</v>
      </c>
      <c r="F656" s="129">
        <f>ROUND(2*E656,0)/2</f>
        <v>73741.5</v>
      </c>
      <c r="G656" s="130">
        <f>C656-(C$7+F656*C$8)</f>
        <v>6.8151500017847866E-3</v>
      </c>
      <c r="K656" s="130">
        <f>G656</f>
        <v>6.8151500017847866E-3</v>
      </c>
      <c r="O656" s="199">
        <f ca="1">+C$11+C$12*F656</f>
        <v>5.5549810416939405E-3</v>
      </c>
      <c r="P656" s="199">
        <f>+D$11+D$12*F656+D$13*F656^2</f>
        <v>-1.0342620325093033E-2</v>
      </c>
      <c r="Q656" s="201">
        <f>+C656-15018.5</f>
        <v>42506.165800000002</v>
      </c>
      <c r="S656" s="131">
        <v>1</v>
      </c>
      <c r="T656" s="129" t="s">
        <v>567</v>
      </c>
      <c r="U656" s="202">
        <f>+$C656-15018.5</f>
        <v>42506.165800000002</v>
      </c>
      <c r="Z656" s="24">
        <f>$F656</f>
        <v>73741.5</v>
      </c>
      <c r="AA656" s="136">
        <f>AB$3+AB$4*Z656+AB$5*Z656^2+AH656</f>
        <v>-1.0035616408952865E-3</v>
      </c>
      <c r="AB656" s="136">
        <f>+$G656-AH656</f>
        <v>-2.5239086824129595E-3</v>
      </c>
      <c r="AC656" s="136">
        <f>IF(S656&gt;0,G656-AA656,-9999)</f>
        <v>7.8187116426800731E-3</v>
      </c>
      <c r="AD656" s="136"/>
      <c r="AE656" s="136">
        <f>+(G656-AA656)^2*$S656</f>
        <v>6.1132251751380928E-5</v>
      </c>
      <c r="AF656" s="24"/>
      <c r="AG656" s="203"/>
      <c r="AH656" s="24">
        <f>$AB$6*($AB$11/AI656*AJ656+$AB$12)</f>
        <v>9.3390586841977461E-3</v>
      </c>
      <c r="AI656" s="24">
        <f>1+$AB$7*COS(AL656)</f>
        <v>0.73916723021944786</v>
      </c>
      <c r="AJ656" s="24">
        <f>SIN(AL656+RADIANS($AB$9))</f>
        <v>0.89409680373160616</v>
      </c>
      <c r="AK656" s="24">
        <f>$AB$7*SIN(AL656)</f>
        <v>0.14821020952891692</v>
      </c>
      <c r="AL656" s="24">
        <f>2*ATAN(AM656)</f>
        <v>2.6248691932840784</v>
      </c>
      <c r="AM656" s="24">
        <f>SQRT((1+$AB$7)/(1-$AB$7))*TAN(AN656/2)</f>
        <v>3.7840360091463849</v>
      </c>
      <c r="AN656" s="136">
        <f>$AU656+$AB$7*SIN(AO656)</f>
        <v>8.7334247557133349</v>
      </c>
      <c r="AO656" s="136">
        <f>$AU656+$AB$7*SIN(AP656)</f>
        <v>8.7333914872241305</v>
      </c>
      <c r="AP656" s="136">
        <f>$AU656+$AB$7*SIN(AQ656)</f>
        <v>8.733535430271111</v>
      </c>
      <c r="AQ656" s="136">
        <f>$AU656+$AB$7*SIN(AR656)</f>
        <v>8.7329125072167706</v>
      </c>
      <c r="AR656" s="136">
        <f>$AU656+$AB$7*SIN(AS656)</f>
        <v>8.7356059414860106</v>
      </c>
      <c r="AS656" s="136">
        <f>$AU656+$AB$7*SIN(AT656)</f>
        <v>8.723916275144342</v>
      </c>
      <c r="AT656" s="136">
        <f>$AU656+$AB$7*SIN(AU656)</f>
        <v>8.773867513622017</v>
      </c>
      <c r="AU656" s="136">
        <f>RADIANS($AB$9)+$AB$18*(F656-AB$15)</f>
        <v>8.5421429910336535</v>
      </c>
      <c r="AV656" s="136"/>
      <c r="AW656" s="24">
        <f t="shared" si="299"/>
        <v>73741.5</v>
      </c>
      <c r="AX656" s="136">
        <f t="shared" si="300"/>
        <v>-1.003491817521053E-3</v>
      </c>
      <c r="AY656" s="136">
        <f t="shared" si="301"/>
        <v>7.8186418193058396E-3</v>
      </c>
      <c r="AZ656" s="136">
        <f t="shared" si="311"/>
        <v>7.8186418193058396E-3</v>
      </c>
      <c r="BA656" s="136"/>
      <c r="BB656" s="136">
        <f t="shared" si="302"/>
        <v>1.0069958278317064E-6</v>
      </c>
      <c r="BC656" s="24"/>
      <c r="BD656" s="203"/>
      <c r="BE656" s="24">
        <f t="shared" si="303"/>
        <v>9.3391285075719796E-3</v>
      </c>
      <c r="BF656" s="24">
        <f t="shared" si="304"/>
        <v>0.73917035995016378</v>
      </c>
      <c r="BG656" s="24">
        <f t="shared" si="305"/>
        <v>0.8941062610333711</v>
      </c>
      <c r="BH656" s="24">
        <f t="shared" si="306"/>
        <v>0.14821571735640204</v>
      </c>
      <c r="BI656" s="24">
        <f t="shared" si="307"/>
        <v>2.6248480768402591</v>
      </c>
      <c r="BJ656" s="24">
        <f t="shared" si="308"/>
        <v>3.7838742749613767</v>
      </c>
      <c r="BK656" s="136">
        <f t="shared" si="316"/>
        <v>8.7333975037464118</v>
      </c>
      <c r="BL656" s="136">
        <f t="shared" si="316"/>
        <v>8.7335093998044488</v>
      </c>
      <c r="BM656" s="136">
        <f t="shared" si="316"/>
        <v>8.7330251795844358</v>
      </c>
      <c r="BN656" s="136">
        <f t="shared" si="316"/>
        <v>8.7351192050991742</v>
      </c>
      <c r="BO656" s="136">
        <f t="shared" si="316"/>
        <v>8.7260372137883682</v>
      </c>
      <c r="BP656" s="136">
        <f t="shared" si="316"/>
        <v>8.7649502413996441</v>
      </c>
      <c r="BQ656" s="136">
        <f t="shared" si="316"/>
        <v>8.5876981432203614</v>
      </c>
      <c r="BR656" s="136">
        <f t="shared" si="309"/>
        <v>12.718810837574104</v>
      </c>
      <c r="BS656" s="136"/>
      <c r="BT656" s="24"/>
      <c r="BU656" s="24"/>
      <c r="BV656" s="24"/>
      <c r="BW656" s="24"/>
      <c r="BX656" s="24"/>
      <c r="BY656" s="24"/>
      <c r="BZ656" s="24"/>
      <c r="CA656" s="24"/>
      <c r="CB656" s="24"/>
      <c r="CC656" s="24"/>
      <c r="CD656" s="24"/>
      <c r="CE656" s="24"/>
      <c r="CF656" s="24"/>
      <c r="CG656" s="24"/>
      <c r="CH656" s="24"/>
      <c r="CI656" s="24"/>
      <c r="CK656" s="24"/>
      <c r="CL656" s="24"/>
      <c r="CM656" s="24"/>
      <c r="CN656" s="24"/>
      <c r="CO656" s="24"/>
      <c r="CP656" s="24"/>
      <c r="CQ656" s="24"/>
      <c r="CR656" s="24"/>
      <c r="CS656" s="24"/>
      <c r="CT656" s="24"/>
      <c r="CU656" s="24"/>
      <c r="CV656" s="24"/>
      <c r="CW656" s="24"/>
      <c r="CX656" s="24"/>
      <c r="CY656" s="24"/>
      <c r="CZ656" s="24"/>
    </row>
    <row r="657" spans="1:104" s="129" customFormat="1" ht="12.95" customHeight="1" x14ac:dyDescent="0.2">
      <c r="A657" s="121" t="s">
        <v>1750</v>
      </c>
      <c r="B657" s="122" t="s">
        <v>644</v>
      </c>
      <c r="C657" s="121">
        <v>57530.717499999999</v>
      </c>
      <c r="D657" s="121">
        <v>1E-4</v>
      </c>
      <c r="E657" s="129">
        <f>(C657-C$7)/C$8</f>
        <v>73767.026099882074</v>
      </c>
      <c r="F657" s="129">
        <f>ROUND(2*E657,0)/2</f>
        <v>73767</v>
      </c>
      <c r="G657" s="130">
        <f>C657-(C$7+F657*C$8)</f>
        <v>6.1947000067448243E-3</v>
      </c>
      <c r="K657" s="130">
        <f>G657</f>
        <v>6.1947000067448243E-3</v>
      </c>
      <c r="O657" s="199">
        <f ca="1">+C$11+C$12*F657</f>
        <v>5.6039747397631512E-3</v>
      </c>
      <c r="P657" s="199">
        <f>+D$11+D$12*F657+D$13*F657^2</f>
        <v>-1.0326807724093029E-2</v>
      </c>
      <c r="Q657" s="201">
        <f>+C657-15018.5</f>
        <v>42512.217499999999</v>
      </c>
      <c r="S657" s="131">
        <v>1</v>
      </c>
      <c r="T657" s="129" t="s">
        <v>567</v>
      </c>
      <c r="U657" s="202">
        <f>+$C657-15018.5</f>
        <v>42512.217499999999</v>
      </c>
      <c r="Z657" s="24">
        <f>$F657</f>
        <v>73767</v>
      </c>
      <c r="AA657" s="136">
        <f>AB$3+AB$4*Z657+AB$5*Z657^2+AH657</f>
        <v>-9.9453068741165752E-4</v>
      </c>
      <c r="AB657" s="136">
        <f>+$G657-AH657</f>
        <v>-3.1375770299365471E-3</v>
      </c>
      <c r="AC657" s="136">
        <f>IF(S657&gt;0,G657-AA657,-9999)</f>
        <v>7.1892306941564819E-3</v>
      </c>
      <c r="AD657" s="136"/>
      <c r="AE657" s="136">
        <f>+(G657-AA657)^2*$S657</f>
        <v>5.1685037973801692E-5</v>
      </c>
      <c r="AF657" s="24"/>
      <c r="AG657" s="203"/>
      <c r="AH657" s="24">
        <f>$AB$6*($AB$11/AI657*AJ657+$AB$12)</f>
        <v>9.3322770366813714E-3</v>
      </c>
      <c r="AI657" s="24">
        <f>1+$AB$7*COS(AL657)</f>
        <v>0.73886533107110353</v>
      </c>
      <c r="AJ657" s="24">
        <f>SIN(AL657+RADIANS($AB$9))</f>
        <v>0.89318099743484025</v>
      </c>
      <c r="AK657" s="24">
        <f>$AB$7*SIN(AL657)</f>
        <v>0.14767763772283074</v>
      </c>
      <c r="AL657" s="24">
        <f>2*ATAN(AM657)</f>
        <v>2.6269098248705722</v>
      </c>
      <c r="AM657" s="24">
        <f>SQRT((1+$AB$7)/(1-$AB$7))*TAN(AN657/2)</f>
        <v>3.7997267398200392</v>
      </c>
      <c r="AN657" s="136">
        <f>$AU657+$AB$7*SIN(AO657)</f>
        <v>8.73605885022873</v>
      </c>
      <c r="AO657" s="136">
        <f>$AU657+$AB$7*SIN(AP657)</f>
        <v>8.7360252151836484</v>
      </c>
      <c r="AP657" s="136">
        <f>$AU657+$AB$7*SIN(AQ657)</f>
        <v>8.736170428141838</v>
      </c>
      <c r="AQ657" s="136">
        <f>$AU657+$AB$7*SIN(AR657)</f>
        <v>8.7355433742285538</v>
      </c>
      <c r="AR657" s="136">
        <f>$AU657+$AB$7*SIN(AS657)</f>
        <v>8.7382487851995432</v>
      </c>
      <c r="AS657" s="136">
        <f>$AU657+$AB$7*SIN(AT657)</f>
        <v>8.7265327873774599</v>
      </c>
      <c r="AT657" s="136">
        <f>$AU657+$AB$7*SIN(AU657)</f>
        <v>8.7764917415951267</v>
      </c>
      <c r="AU657" s="136">
        <f>RADIANS($AB$9)+$AB$18*(F657-AB$15)</f>
        <v>8.5453864260200536</v>
      </c>
      <c r="AV657" s="136"/>
      <c r="AW657" s="24">
        <f t="shared" si="299"/>
        <v>73767</v>
      </c>
      <c r="AX657" s="136">
        <f t="shared" si="300"/>
        <v>-9.9446020298813928E-4</v>
      </c>
      <c r="AY657" s="136">
        <f t="shared" si="301"/>
        <v>7.1891602097329636E-3</v>
      </c>
      <c r="AZ657" s="136">
        <f t="shared" si="311"/>
        <v>7.1891602097329636E-3</v>
      </c>
      <c r="BA657" s="136"/>
      <c r="BB657" s="136">
        <f t="shared" si="302"/>
        <v>9.8895109532721108E-7</v>
      </c>
      <c r="BC657" s="24"/>
      <c r="BD657" s="203"/>
      <c r="BE657" s="24">
        <f t="shared" si="303"/>
        <v>9.3323475211048897E-3</v>
      </c>
      <c r="BF657" s="24">
        <f t="shared" si="304"/>
        <v>0.73886844787936501</v>
      </c>
      <c r="BG657" s="24">
        <f t="shared" si="305"/>
        <v>0.89319048813976099</v>
      </c>
      <c r="BH657" s="24">
        <f t="shared" si="306"/>
        <v>0.14768314896110557</v>
      </c>
      <c r="BI657" s="24">
        <f t="shared" si="307"/>
        <v>2.6268887197787532</v>
      </c>
      <c r="BJ657" s="24">
        <f t="shared" si="308"/>
        <v>3.7995638369575726</v>
      </c>
      <c r="BK657" s="136">
        <f t="shared" si="316"/>
        <v>8.7360316017828694</v>
      </c>
      <c r="BL657" s="136">
        <f t="shared" si="316"/>
        <v>8.7361428565401305</v>
      </c>
      <c r="BM657" s="136">
        <f t="shared" si="316"/>
        <v>8.7356624579397693</v>
      </c>
      <c r="BN657" s="136">
        <f t="shared" si="316"/>
        <v>8.7377354632188382</v>
      </c>
      <c r="BO657" s="136">
        <f t="shared" si="316"/>
        <v>8.7287645592821388</v>
      </c>
      <c r="BP657" s="136">
        <f t="shared" si="316"/>
        <v>8.7671257303301768</v>
      </c>
      <c r="BQ657" s="136">
        <f t="shared" si="316"/>
        <v>8.5929986525116142</v>
      </c>
      <c r="BR657" s="136">
        <f t="shared" si="309"/>
        <v>12.725751957909374</v>
      </c>
      <c r="BS657" s="136"/>
      <c r="BT657" s="24"/>
      <c r="BU657" s="24"/>
      <c r="BV657" s="24"/>
      <c r="BW657" s="24"/>
      <c r="BX657" s="24"/>
      <c r="BY657" s="24"/>
      <c r="BZ657" s="24"/>
      <c r="CA657" s="24"/>
      <c r="CB657" s="24"/>
      <c r="CC657" s="24"/>
      <c r="CD657" s="24"/>
      <c r="CE657" s="24"/>
      <c r="CF657" s="24"/>
      <c r="CG657" s="24"/>
      <c r="CH657" s="24"/>
      <c r="CI657" s="24"/>
      <c r="CK657" s="24"/>
      <c r="CL657" s="24"/>
      <c r="CM657" s="24"/>
      <c r="CN657" s="24"/>
      <c r="CO657" s="24"/>
      <c r="CP657" s="24"/>
      <c r="CQ657" s="24"/>
      <c r="CR657" s="24"/>
      <c r="CS657" s="24"/>
      <c r="CT657" s="24"/>
      <c r="CU657" s="24"/>
      <c r="CV657" s="24"/>
      <c r="CW657" s="24"/>
      <c r="CX657" s="24"/>
      <c r="CY657" s="24"/>
      <c r="CZ657" s="24"/>
    </row>
    <row r="658" spans="1:104" s="129" customFormat="1" ht="12.95" customHeight="1" x14ac:dyDescent="0.2">
      <c r="A658" s="230" t="s">
        <v>1</v>
      </c>
      <c r="B658" s="231" t="s">
        <v>644</v>
      </c>
      <c r="C658" s="230">
        <v>57532.627</v>
      </c>
      <c r="D658" s="230" t="s">
        <v>62</v>
      </c>
      <c r="E658" s="129">
        <f>(C658-C$7)/C$8</f>
        <v>73775.071319959621</v>
      </c>
      <c r="F658" s="129">
        <f>ROUND(2*E658,0)/2</f>
        <v>73775</v>
      </c>
      <c r="G658" s="130">
        <f>C658-(C$7+F658*C$8)</f>
        <v>1.6927500000747386E-2</v>
      </c>
      <c r="K658" s="130">
        <f>G658</f>
        <v>1.6927500000747386E-2</v>
      </c>
      <c r="O658" s="199">
        <f ca="1">+C$11+C$12*F658</f>
        <v>5.6193453117064363E-3</v>
      </c>
      <c r="P658" s="199">
        <f>+D$11+D$12*F658+D$13*F658^2</f>
        <v>-1.0321843692093047E-2</v>
      </c>
      <c r="Q658" s="201">
        <f>+C658-15018.5</f>
        <v>42514.127</v>
      </c>
      <c r="S658" s="131">
        <v>1</v>
      </c>
      <c r="T658" s="129" t="s">
        <v>567</v>
      </c>
      <c r="U658" s="202">
        <f>+$C658-15018.5</f>
        <v>42514.127</v>
      </c>
      <c r="Z658" s="24">
        <f>$F658</f>
        <v>73775</v>
      </c>
      <c r="AA658" s="136">
        <f>AB$3+AB$4*Z658+AB$5*Z658^2+AH658</f>
        <v>-9.9170700252930108E-4</v>
      </c>
      <c r="AB658" s="136">
        <f>+$G658-AH658</f>
        <v>7.5973633111836407E-3</v>
      </c>
      <c r="AC658" s="136">
        <f>IF(S658&gt;0,G658-AA658,-9999)</f>
        <v>1.7919207003276687E-2</v>
      </c>
      <c r="AD658" s="136"/>
      <c r="AE658" s="136">
        <f>+(G658-AA658)^2*$S658</f>
        <v>3.2109797962628027E-4</v>
      </c>
      <c r="AF658" s="24"/>
      <c r="AG658" s="203"/>
      <c r="AH658" s="24">
        <f>$AB$6*($AB$11/AI658*AJ658+$AB$12)</f>
        <v>9.3301366895637457E-3</v>
      </c>
      <c r="AI658" s="24">
        <f>1+$AB$7*COS(AL658)</f>
        <v>0.73877089224752135</v>
      </c>
      <c r="AJ658" s="24">
        <f>SIN(AL658+RADIANS($AB$9))</f>
        <v>0.89289307348208757</v>
      </c>
      <c r="AK658" s="24">
        <f>$AB$7*SIN(AL658)</f>
        <v>0.14751051915997013</v>
      </c>
      <c r="AL658" s="24">
        <f>2*ATAN(AM658)</f>
        <v>2.6275496799471267</v>
      </c>
      <c r="AM658" s="24">
        <f>SQRT((1+$AB$7)/(1-$AB$7))*TAN(AN658/2)</f>
        <v>3.8046717681458695</v>
      </c>
      <c r="AN658" s="136">
        <f>$AU658+$AB$7*SIN(AO658)</f>
        <v>8.7368850114168648</v>
      </c>
      <c r="AO658" s="136">
        <f>$AU658+$AB$7*SIN(AP658)</f>
        <v>8.7368512612247464</v>
      </c>
      <c r="AP658" s="136">
        <f>$AU658+$AB$7*SIN(AQ658)</f>
        <v>8.7369968723283478</v>
      </c>
      <c r="AQ658" s="136">
        <f>$AU658+$AB$7*SIN(AR658)</f>
        <v>8.7363685262578468</v>
      </c>
      <c r="AR658" s="136">
        <f>$AU658+$AB$7*SIN(AS658)</f>
        <v>8.7390776719287491</v>
      </c>
      <c r="AS658" s="136">
        <f>$AU658+$AB$7*SIN(AT658)</f>
        <v>8.7273535166406102</v>
      </c>
      <c r="AT658" s="136">
        <f>$AU658+$AB$7*SIN(AU658)</f>
        <v>8.7773145274869204</v>
      </c>
      <c r="AU658" s="136">
        <f>RADIANS($AB$9)+$AB$18*(F658-AB$15)</f>
        <v>8.5464039742510813</v>
      </c>
      <c r="AV658" s="136"/>
      <c r="AW658" s="24">
        <f t="shared" si="299"/>
        <v>73775</v>
      </c>
      <c r="AX658" s="136">
        <f t="shared" si="300"/>
        <v>-9.9163631536662231E-4</v>
      </c>
      <c r="AY658" s="136">
        <f t="shared" si="301"/>
        <v>1.7919136316114009E-2</v>
      </c>
      <c r="AZ658" s="136">
        <f t="shared" si="311"/>
        <v>1.7919136316114009E-2</v>
      </c>
      <c r="BA658" s="136"/>
      <c r="BB658" s="136">
        <f t="shared" si="302"/>
        <v>9.8334258195389119E-7</v>
      </c>
      <c r="BC658" s="24"/>
      <c r="BD658" s="203"/>
      <c r="BE658" s="24">
        <f t="shared" si="303"/>
        <v>9.3302073767264244E-3</v>
      </c>
      <c r="BF658" s="24">
        <f t="shared" si="304"/>
        <v>0.73877400480837196</v>
      </c>
      <c r="BG658" s="24">
        <f t="shared" si="305"/>
        <v>0.89290257404807549</v>
      </c>
      <c r="BH658" s="24">
        <f t="shared" si="306"/>
        <v>0.14751603111575204</v>
      </c>
      <c r="BI658" s="24">
        <f t="shared" si="307"/>
        <v>2.6275285797387045</v>
      </c>
      <c r="BJ658" s="24">
        <f t="shared" si="308"/>
        <v>3.8045085062737911</v>
      </c>
      <c r="BK658" s="136">
        <f t="shared" si="316"/>
        <v>8.7368577657933812</v>
      </c>
      <c r="BL658" s="136">
        <f t="shared" si="316"/>
        <v>8.7369688105124919</v>
      </c>
      <c r="BM658" s="136">
        <f t="shared" si="316"/>
        <v>8.7364896448320941</v>
      </c>
      <c r="BN658" s="136">
        <f t="shared" si="316"/>
        <v>8.7385559310910672</v>
      </c>
      <c r="BO658" s="136">
        <f t="shared" si="316"/>
        <v>8.7296203009235462</v>
      </c>
      <c r="BP658" s="136">
        <f t="shared" si="316"/>
        <v>8.7678070461804598</v>
      </c>
      <c r="BQ658" s="136">
        <f t="shared" si="316"/>
        <v>8.5946610893403612</v>
      </c>
      <c r="BR658" s="136">
        <f t="shared" si="309"/>
        <v>12.727929564289067</v>
      </c>
      <c r="BS658" s="136"/>
      <c r="BT658" s="24"/>
      <c r="BU658" s="24"/>
      <c r="BV658" s="24"/>
      <c r="BW658" s="24"/>
      <c r="BX658" s="24"/>
      <c r="BY658" s="24"/>
      <c r="BZ658" s="24"/>
      <c r="CA658" s="24"/>
      <c r="CB658" s="24"/>
      <c r="CC658" s="24"/>
      <c r="CD658" s="24"/>
      <c r="CE658" s="24"/>
      <c r="CF658" s="24"/>
      <c r="CG658" s="24"/>
      <c r="CH658" s="24"/>
      <c r="CI658" s="24"/>
      <c r="CK658" s="24"/>
      <c r="CL658" s="24"/>
      <c r="CM658" s="24"/>
      <c r="CN658" s="24"/>
      <c r="CO658" s="24"/>
      <c r="CP658" s="24"/>
      <c r="CQ658" s="24"/>
      <c r="CR658" s="24"/>
      <c r="CS658" s="24"/>
      <c r="CT658" s="24"/>
      <c r="CU658" s="24"/>
      <c r="CV658" s="24"/>
      <c r="CW658" s="24"/>
      <c r="CX658" s="24"/>
      <c r="CY658" s="24"/>
      <c r="CZ658" s="24"/>
    </row>
    <row r="659" spans="1:104" s="129" customFormat="1" ht="12.95" customHeight="1" x14ac:dyDescent="0.2">
      <c r="A659" s="247" t="s">
        <v>1761</v>
      </c>
      <c r="B659" s="248" t="s">
        <v>646</v>
      </c>
      <c r="C659" s="249">
        <v>57752.518130000215</v>
      </c>
      <c r="D659" s="249">
        <v>2.0000000000000001E-4</v>
      </c>
      <c r="E659" s="129">
        <f>(C659-C$7)/C$8</f>
        <v>74701.529834727364</v>
      </c>
      <c r="F659" s="129">
        <f>ROUND(2*E659,0)/2</f>
        <v>74701.5</v>
      </c>
      <c r="G659" s="130">
        <f>C659-(C$7+F659*C$8)</f>
        <v>7.0811502228025347E-3</v>
      </c>
      <c r="K659" s="130">
        <f>G659</f>
        <v>7.0811502228025347E-3</v>
      </c>
      <c r="O659" s="199">
        <f ca="1">+C$11+C$12*F659</f>
        <v>7.3994496748875371E-3</v>
      </c>
      <c r="P659" s="199">
        <f>+D$11+D$12*F659+D$13*F659^2</f>
        <v>-9.7365569650930267E-3</v>
      </c>
      <c r="Q659" s="201">
        <f>+C659-15018.5</f>
        <v>42734.018130000215</v>
      </c>
      <c r="S659" s="131">
        <v>1</v>
      </c>
      <c r="T659" s="129" t="s">
        <v>567</v>
      </c>
      <c r="U659" s="202">
        <f>+$C659-15018.5</f>
        <v>42734.018130000215</v>
      </c>
      <c r="Z659" s="24">
        <f>$F659</f>
        <v>74701.5</v>
      </c>
      <c r="AA659" s="136">
        <f>AB$3+AB$4*Z659+AB$5*Z659^2+AH659</f>
        <v>-6.946160574823404E-4</v>
      </c>
      <c r="AB659" s="136">
        <f>+$G659-AH659</f>
        <v>-1.9607906848081516E-3</v>
      </c>
      <c r="AC659" s="136">
        <f>IF(S659&gt;0,G659-AA659,-9999)</f>
        <v>7.7757662802848751E-3</v>
      </c>
      <c r="AD659" s="136"/>
      <c r="AE659" s="136">
        <f>+(G659-AA659)^2*$S659</f>
        <v>6.046254124561528E-5</v>
      </c>
      <c r="AF659" s="24"/>
      <c r="AG659" s="203"/>
      <c r="AH659" s="24">
        <f>$AB$6*($AB$11/AI659*AJ659+$AB$12)</f>
        <v>9.0419409076106863E-3</v>
      </c>
      <c r="AI659" s="24">
        <f>1+$AB$7*COS(AL659)</f>
        <v>0.72870020809813285</v>
      </c>
      <c r="AJ659" s="24">
        <f>SIN(AL659+RADIANS($AB$9))</f>
        <v>0.85764360791023564</v>
      </c>
      <c r="AK659" s="24">
        <f>$AB$7*SIN(AL659)</f>
        <v>0.12804851781259943</v>
      </c>
      <c r="AL659" s="24">
        <f>2*ATAN(AM659)</f>
        <v>2.7006099160029358</v>
      </c>
      <c r="AM659" s="24">
        <f>SQRT((1+$AB$7)/(1-$AB$7))*TAN(AN659/2)</f>
        <v>4.4615884795946759</v>
      </c>
      <c r="AN659" s="136">
        <f>$AU659+$AB$7*SIN(AO659)</f>
        <v>8.8318884171528538</v>
      </c>
      <c r="AO659" s="136">
        <f>$AU659+$AB$7*SIN(AP659)</f>
        <v>8.8318413200480563</v>
      </c>
      <c r="AP659" s="136">
        <f>$AU659+$AB$7*SIN(AQ659)</f>
        <v>8.8320306118854468</v>
      </c>
      <c r="AQ659" s="136">
        <f>$AU659+$AB$7*SIN(AR659)</f>
        <v>8.8312696669612265</v>
      </c>
      <c r="AR659" s="136">
        <f>$AU659+$AB$7*SIN(AS659)</f>
        <v>8.8343262704390746</v>
      </c>
      <c r="AS659" s="136">
        <f>$AU659+$AB$7*SIN(AT659)</f>
        <v>8.822009795786089</v>
      </c>
      <c r="AT659" s="136">
        <f>$AU659+$AB$7*SIN(AU659)</f>
        <v>8.8710402544002189</v>
      </c>
      <c r="AU659" s="136">
        <f>RADIANS($AB$9)+$AB$18*(F659-AB$15)</f>
        <v>8.6642487787569404</v>
      </c>
      <c r="AV659" s="136"/>
      <c r="AW659" s="24">
        <f t="shared" si="299"/>
        <v>74701.5</v>
      </c>
      <c r="AX659" s="136">
        <f t="shared" si="300"/>
        <v>-6.94545358015922E-4</v>
      </c>
      <c r="AY659" s="136">
        <f t="shared" si="301"/>
        <v>7.7756955808184567E-3</v>
      </c>
      <c r="AZ659" s="136">
        <f t="shared" si="311"/>
        <v>7.7756955808184567E-3</v>
      </c>
      <c r="BA659" s="136"/>
      <c r="BB659" s="136">
        <f t="shared" si="302"/>
        <v>4.8239325434146526E-7</v>
      </c>
      <c r="BC659" s="24"/>
      <c r="BD659" s="203"/>
      <c r="BE659" s="24">
        <f t="shared" si="303"/>
        <v>9.0420116070771047E-3</v>
      </c>
      <c r="BF659" s="24">
        <f t="shared" si="304"/>
        <v>0.72870220229422444</v>
      </c>
      <c r="BG659" s="24">
        <f t="shared" si="305"/>
        <v>0.85765161639189047</v>
      </c>
      <c r="BH659" s="24">
        <f t="shared" si="306"/>
        <v>0.12805274288353241</v>
      </c>
      <c r="BI659" s="24">
        <f t="shared" si="307"/>
        <v>2.7005943425060615</v>
      </c>
      <c r="BJ659" s="24">
        <f t="shared" si="308"/>
        <v>4.4614256972643469</v>
      </c>
      <c r="BK659" s="136">
        <f t="shared" si="316"/>
        <v>8.8318680299638856</v>
      </c>
      <c r="BL659" s="136">
        <f t="shared" si="316"/>
        <v>8.8319232628346764</v>
      </c>
      <c r="BM659" s="136">
        <f t="shared" si="316"/>
        <v>8.8317012533688057</v>
      </c>
      <c r="BN659" s="136">
        <f t="shared" si="316"/>
        <v>8.8325934228309873</v>
      </c>
      <c r="BO659" s="136">
        <f t="shared" si="316"/>
        <v>8.8290048788381892</v>
      </c>
      <c r="BP659" s="136">
        <f t="shared" si="316"/>
        <v>8.843386871636147</v>
      </c>
      <c r="BQ659" s="136">
        <f t="shared" si="316"/>
        <v>8.7848633158187646</v>
      </c>
      <c r="BR659" s="136">
        <f t="shared" si="309"/>
        <v>12.980123603137219</v>
      </c>
      <c r="BS659" s="136"/>
      <c r="BT659" s="24"/>
      <c r="BU659" s="24"/>
      <c r="BV659" s="24"/>
      <c r="BW659" s="24"/>
      <c r="BX659" s="24"/>
      <c r="BY659" s="24"/>
      <c r="BZ659" s="24"/>
      <c r="CA659" s="24"/>
      <c r="CB659" s="24"/>
      <c r="CC659" s="24"/>
      <c r="CD659" s="24"/>
      <c r="CE659" s="24"/>
      <c r="CF659" s="24"/>
      <c r="CG659" s="24"/>
      <c r="CH659" s="24"/>
      <c r="CI659" s="24"/>
      <c r="CK659" s="24"/>
      <c r="CL659" s="24"/>
      <c r="CM659" s="24"/>
      <c r="CN659" s="24"/>
      <c r="CO659" s="24"/>
      <c r="CP659" s="24"/>
      <c r="CQ659" s="24"/>
      <c r="CR659" s="24"/>
      <c r="CS659" s="24"/>
      <c r="CT659" s="24"/>
      <c r="CU659" s="24"/>
      <c r="CV659" s="24"/>
      <c r="CW659" s="24"/>
      <c r="CX659" s="24"/>
      <c r="CY659" s="24"/>
      <c r="CZ659" s="24"/>
    </row>
    <row r="660" spans="1:104" s="129" customFormat="1" ht="12.95" customHeight="1" x14ac:dyDescent="0.2">
      <c r="A660" s="121" t="s">
        <v>1751</v>
      </c>
      <c r="B660" s="122" t="s">
        <v>644</v>
      </c>
      <c r="C660" s="121">
        <v>57769.963199999998</v>
      </c>
      <c r="D660" s="121">
        <v>1E-4</v>
      </c>
      <c r="E660" s="129">
        <f>(C660-C$7)/C$8</f>
        <v>74775.030451337065</v>
      </c>
      <c r="F660" s="129">
        <f>ROUND(2*E660,0)/2</f>
        <v>74775</v>
      </c>
      <c r="G660" s="130">
        <f>C660-(C$7+F660*C$8)</f>
        <v>7.2274999984074384E-3</v>
      </c>
      <c r="K660" s="130">
        <f>G660</f>
        <v>7.2274999984074384E-3</v>
      </c>
      <c r="O660" s="199">
        <f ca="1">+C$11+C$12*F660</f>
        <v>7.5406668046164027E-3</v>
      </c>
      <c r="P660" s="199">
        <f>+D$11+D$12*F660+D$13*F660^2</f>
        <v>-9.6892436920930358E-3</v>
      </c>
      <c r="Q660" s="201">
        <f>+C660-15018.5</f>
        <v>42751.463199999998</v>
      </c>
      <c r="S660" s="131">
        <v>1</v>
      </c>
      <c r="T660" s="129" t="s">
        <v>567</v>
      </c>
      <c r="U660" s="202">
        <f>+$C660-15018.5</f>
        <v>42751.463199999998</v>
      </c>
      <c r="Z660" s="24">
        <f>$F660</f>
        <v>74775</v>
      </c>
      <c r="AA660" s="136">
        <f>AB$3+AB$4*Z660+AB$5*Z660^2+AH660</f>
        <v>-6.7350508082420976E-4</v>
      </c>
      <c r="AB660" s="136">
        <f>+$G660-AH660</f>
        <v>-1.7882386128613877E-3</v>
      </c>
      <c r="AC660" s="136">
        <f>IF(S660&gt;0,G660-AA660,-9999)</f>
        <v>7.9010050792316482E-3</v>
      </c>
      <c r="AD660" s="136"/>
      <c r="AE660" s="136">
        <f>+(G660-AA660)^2*$S660</f>
        <v>6.2425881262044309E-5</v>
      </c>
      <c r="AF660" s="24"/>
      <c r="AG660" s="203"/>
      <c r="AH660" s="24">
        <f>$AB$6*($AB$11/AI660*AJ660+$AB$12)</f>
        <v>9.0157386112688261E-3</v>
      </c>
      <c r="AI660" s="24">
        <f>1+$AB$7*COS(AL660)</f>
        <v>0.72797309179011338</v>
      </c>
      <c r="AJ660" s="24">
        <f>SIN(AL660+RADIANS($AB$9))</f>
        <v>0.85469172224473144</v>
      </c>
      <c r="AK660" s="24">
        <f>$AB$7*SIN(AL660)</f>
        <v>0.1264964869463571</v>
      </c>
      <c r="AL660" s="24">
        <f>2*ATAN(AM660)</f>
        <v>2.7063229672648452</v>
      </c>
      <c r="AM660" s="24">
        <f>SQRT((1+$AB$7)/(1-$AB$7))*TAN(AN660/2)</f>
        <v>4.5220774269601991</v>
      </c>
      <c r="AN660" s="136">
        <f>$AU660+$AB$7*SIN(AO660)</f>
        <v>8.8393710964062908</v>
      </c>
      <c r="AO660" s="136">
        <f>$AU660+$AB$7*SIN(AP660)</f>
        <v>8.8393229846466035</v>
      </c>
      <c r="AP660" s="136">
        <f>$AU660+$AB$7*SIN(AQ660)</f>
        <v>8.8395153899911616</v>
      </c>
      <c r="AQ660" s="136">
        <f>$AU660+$AB$7*SIN(AR660)</f>
        <v>8.8387457880798923</v>
      </c>
      <c r="AR660" s="136">
        <f>$AU660+$AB$7*SIN(AS660)</f>
        <v>8.8418217682997966</v>
      </c>
      <c r="AS660" s="136">
        <f>$AU660+$AB$7*SIN(AT660)</f>
        <v>8.8294895832876463</v>
      </c>
      <c r="AT660" s="136">
        <f>$AU660+$AB$7*SIN(AU660)</f>
        <v>8.8783481069134034</v>
      </c>
      <c r="AU660" s="136">
        <f>RADIANS($AB$9)+$AB$18*(F660-AB$15)</f>
        <v>8.6735975031295052</v>
      </c>
      <c r="AV660" s="136"/>
      <c r="AW660" s="24">
        <f t="shared" si="299"/>
        <v>74775</v>
      </c>
      <c r="AX660" s="136">
        <f t="shared" si="300"/>
        <v>-6.7343714561900192E-4</v>
      </c>
      <c r="AY660" s="136">
        <f t="shared" si="301"/>
        <v>7.9009371440264403E-3</v>
      </c>
      <c r="AZ660" s="136">
        <f t="shared" si="311"/>
        <v>7.9009371440264403E-3</v>
      </c>
      <c r="BA660" s="136"/>
      <c r="BB660" s="136">
        <f t="shared" si="302"/>
        <v>4.5351758909946882E-7</v>
      </c>
      <c r="BC660" s="24"/>
      <c r="BD660" s="203"/>
      <c r="BE660" s="24">
        <f t="shared" si="303"/>
        <v>9.0158065464740339E-3</v>
      </c>
      <c r="BF660" s="24">
        <f t="shared" si="304"/>
        <v>0.72797494675793106</v>
      </c>
      <c r="BG660" s="24">
        <f t="shared" si="305"/>
        <v>0.85469933473708415</v>
      </c>
      <c r="BH660" s="24">
        <f t="shared" si="306"/>
        <v>0.12650047592262081</v>
      </c>
      <c r="BI660" s="24">
        <f t="shared" si="307"/>
        <v>2.7063083033115971</v>
      </c>
      <c r="BJ660" s="24">
        <f t="shared" si="308"/>
        <v>4.5219201672566927</v>
      </c>
      <c r="BK660" s="136">
        <f t="shared" si="316"/>
        <v>8.839351880720729</v>
      </c>
      <c r="BL660" s="136">
        <f t="shared" si="316"/>
        <v>8.8393998336795487</v>
      </c>
      <c r="BM660" s="136">
        <f t="shared" si="316"/>
        <v>8.8392080487488567</v>
      </c>
      <c r="BN660" s="136">
        <f t="shared" si="316"/>
        <v>8.8399749347094811</v>
      </c>
      <c r="BO660" s="136">
        <f t="shared" si="316"/>
        <v>8.8369060619258253</v>
      </c>
      <c r="BP660" s="136">
        <f t="shared" si="316"/>
        <v>8.8491497623081106</v>
      </c>
      <c r="BQ660" s="136">
        <f t="shared" si="316"/>
        <v>8.7996831020116506</v>
      </c>
      <c r="BR660" s="136">
        <f t="shared" si="309"/>
        <v>13.000130361750644</v>
      </c>
      <c r="BS660" s="136"/>
      <c r="BT660" s="24"/>
      <c r="BU660" s="24"/>
      <c r="BV660" s="24"/>
      <c r="BW660" s="24"/>
      <c r="BX660" s="24"/>
      <c r="BY660" s="24"/>
      <c r="BZ660" s="24"/>
      <c r="CA660" s="24"/>
      <c r="CB660" s="24"/>
      <c r="CC660" s="24"/>
      <c r="CD660" s="24"/>
      <c r="CE660" s="24"/>
      <c r="CF660" s="24"/>
      <c r="CG660" s="24"/>
      <c r="CH660" s="24"/>
      <c r="CI660" s="24"/>
      <c r="CK660" s="24"/>
      <c r="CL660" s="24"/>
      <c r="CM660" s="24"/>
      <c r="CN660" s="24"/>
      <c r="CO660" s="24"/>
      <c r="CP660" s="24"/>
      <c r="CQ660" s="24"/>
      <c r="CR660" s="24"/>
      <c r="CS660" s="24"/>
      <c r="CT660" s="24"/>
      <c r="CU660" s="24"/>
      <c r="CV660" s="24"/>
      <c r="CW660" s="24"/>
      <c r="CX660" s="24"/>
      <c r="CY660" s="24"/>
      <c r="CZ660" s="24"/>
    </row>
    <row r="661" spans="1:104" s="129" customFormat="1" ht="12.95" customHeight="1" x14ac:dyDescent="0.2">
      <c r="A661" s="123" t="s">
        <v>1752</v>
      </c>
      <c r="B661" s="124" t="s">
        <v>644</v>
      </c>
      <c r="C661" s="123">
        <v>57784.9159</v>
      </c>
      <c r="D661" s="123">
        <v>2.9999999999999997E-4</v>
      </c>
      <c r="E661" s="129">
        <f>(C661-C$7)/C$8</f>
        <v>74838.030064981125</v>
      </c>
      <c r="F661" s="129">
        <f>ROUND(2*E661,0)/2</f>
        <v>74838</v>
      </c>
      <c r="G661" s="130">
        <f>C661-(C$7+F661*C$8)</f>
        <v>7.1358000059262849E-3</v>
      </c>
      <c r="K661" s="130">
        <f>G661</f>
        <v>7.1358000059262849E-3</v>
      </c>
      <c r="O661" s="199">
        <f ca="1">+C$11+C$12*F661</f>
        <v>7.6617100586697517E-3</v>
      </c>
      <c r="P661" s="199">
        <f>+D$11+D$12*F661+D$13*F661^2</f>
        <v>-9.6485862640930259E-3</v>
      </c>
      <c r="Q661" s="201">
        <f>+C661-15018.5</f>
        <v>42766.4159</v>
      </c>
      <c r="S661" s="131">
        <v>1</v>
      </c>
      <c r="T661" s="129" t="s">
        <v>567</v>
      </c>
      <c r="U661" s="202">
        <f>+$C661-15018.5</f>
        <v>42766.4159</v>
      </c>
      <c r="Z661" s="24">
        <f>$F661</f>
        <v>74838</v>
      </c>
      <c r="AA661" s="136">
        <f>AB$3+AB$4*Z661+AB$5*Z661^2+AH661</f>
        <v>-6.5568736370370459E-4</v>
      </c>
      <c r="AB661" s="136">
        <f>+$G661-AH661</f>
        <v>-1.8570988944630364E-3</v>
      </c>
      <c r="AC661" s="136">
        <f>IF(S661&gt;0,G661-AA661,-9999)</f>
        <v>7.7914873696299895E-3</v>
      </c>
      <c r="AD661" s="136"/>
      <c r="AE661" s="136">
        <f>+(G661-AA661)^2*$S661</f>
        <v>6.0707275431103652E-5</v>
      </c>
      <c r="AF661" s="24"/>
      <c r="AG661" s="203"/>
      <c r="AH661" s="24">
        <f>$AB$6*($AB$11/AI661*AJ661+$AB$12)</f>
        <v>8.9928989003893213E-3</v>
      </c>
      <c r="AI661" s="24">
        <f>1+$AB$7*COS(AL661)</f>
        <v>0.72735804370950752</v>
      </c>
      <c r="AJ661" s="24">
        <f>SIN(AL661+RADIANS($AB$9))</f>
        <v>0.85214404679432643</v>
      </c>
      <c r="AK661" s="24">
        <f>$AB$7*SIN(AL661)</f>
        <v>0.12516534532406798</v>
      </c>
      <c r="AL661" s="24">
        <f>2*ATAN(AM661)</f>
        <v>2.7112108507434507</v>
      </c>
      <c r="AM661" s="24">
        <f>SQRT((1+$AB$7)/(1-$AB$7))*TAN(AN661/2)</f>
        <v>4.5750839004826291</v>
      </c>
      <c r="AN661" s="136">
        <f>$AU661+$AB$7*SIN(AO661)</f>
        <v>8.8457789128824373</v>
      </c>
      <c r="AO661" s="136">
        <f>$AU661+$AB$7*SIN(AP661)</f>
        <v>8.8457299424727438</v>
      </c>
      <c r="AP661" s="136">
        <f>$AU661+$AB$7*SIN(AQ661)</f>
        <v>8.8459249573096539</v>
      </c>
      <c r="AQ661" s="136">
        <f>$AU661+$AB$7*SIN(AR661)</f>
        <v>8.8451482020887067</v>
      </c>
      <c r="AR661" s="136">
        <f>$AU661+$AB$7*SIN(AS661)</f>
        <v>8.8482397253056142</v>
      </c>
      <c r="AS661" s="136">
        <f>$AU661+$AB$7*SIN(AT661)</f>
        <v>8.8358978658573033</v>
      </c>
      <c r="AT661" s="136">
        <f>$AU661+$AB$7*SIN(AU661)</f>
        <v>8.8845977308969761</v>
      </c>
      <c r="AU661" s="136">
        <f>RADIANS($AB$9)+$AB$18*(F661-AB$15)</f>
        <v>8.6816106954488461</v>
      </c>
      <c r="AV661" s="136"/>
      <c r="AW661" s="24">
        <f t="shared" ref="AW661:AW718" si="317">$F661</f>
        <v>74838</v>
      </c>
      <c r="AX661" s="136">
        <f t="shared" ref="AX661:AX714" si="318">AY$3+AY$4*AW661+AY$5*AW661^2+BE661</f>
        <v>-6.556222156885224E-4</v>
      </c>
      <c r="AY661" s="136">
        <f t="shared" ref="AY661:AY714" si="319">+$G661-AX661</f>
        <v>7.7914222216148073E-3</v>
      </c>
      <c r="AZ661" s="136">
        <f t="shared" si="311"/>
        <v>7.7914222216148073E-3</v>
      </c>
      <c r="BA661" s="136"/>
      <c r="BB661" s="136">
        <f t="shared" ref="BB661:BB718" si="320">+(AD661-AX661)^2*$S661</f>
        <v>4.2984048970432739E-7</v>
      </c>
      <c r="BC661" s="24"/>
      <c r="BD661" s="203"/>
      <c r="BE661" s="24">
        <f t="shared" ref="BE661:BE714" si="321">$AB$6*($AB$11/BF661*BG661+$AB$12)</f>
        <v>8.9929640484045035E-3</v>
      </c>
      <c r="BF661" s="24">
        <f t="shared" ref="BF661:BF718" si="322">1+$AB$7*COS(BI661)</f>
        <v>0.72735977412242359</v>
      </c>
      <c r="BG661" s="24">
        <f t="shared" ref="BG661:BG718" si="323">SIN(BI661+RADIANS($AB$9))</f>
        <v>0.85215128133572893</v>
      </c>
      <c r="BH661" s="24">
        <f t="shared" ref="BH661:BH714" si="324">$AB$7*SIN(BI661)</f>
        <v>0.12516911453479301</v>
      </c>
      <c r="BI661" s="24">
        <f t="shared" ref="BI661:BI714" si="325">2*ATAN(BJ661)</f>
        <v>2.7111970259354954</v>
      </c>
      <c r="BJ661" s="24">
        <f t="shared" ref="BJ661:BJ714" si="326">SQRT((1+$AB$7)/(1-$AB$7))*TAN(BK661/2)</f>
        <v>4.5749323066306458</v>
      </c>
      <c r="BK661" s="136">
        <f t="shared" ref="BK661:BQ670" si="327">$AU661+$AB$7*SIN(BL661)</f>
        <v>8.845760781494894</v>
      </c>
      <c r="BL661" s="136">
        <f t="shared" si="327"/>
        <v>8.8458021499861523</v>
      </c>
      <c r="BM661" s="136">
        <f t="shared" si="327"/>
        <v>8.84563739666803</v>
      </c>
      <c r="BN661" s="136">
        <f t="shared" si="327"/>
        <v>8.8462934345734663</v>
      </c>
      <c r="BO661" s="136">
        <f t="shared" si="327"/>
        <v>8.8436794564964778</v>
      </c>
      <c r="BP661" s="136">
        <f t="shared" si="327"/>
        <v>8.854068506057633</v>
      </c>
      <c r="BQ661" s="136">
        <f t="shared" si="327"/>
        <v>8.8123456910138671</v>
      </c>
      <c r="BR661" s="136">
        <f t="shared" ref="BR661:BR718" si="328">RADIANS($AY$9)+$AY$18*(F661-AY$15)</f>
        <v>13.017279011990723</v>
      </c>
      <c r="BS661" s="136"/>
      <c r="BT661" s="24"/>
      <c r="BU661" s="24"/>
      <c r="BV661" s="24"/>
      <c r="BW661" s="24"/>
      <c r="BX661" s="24"/>
      <c r="BY661" s="24"/>
      <c r="BZ661" s="24"/>
      <c r="CA661" s="24"/>
      <c r="CB661" s="24"/>
      <c r="CC661" s="24"/>
      <c r="CD661" s="24"/>
      <c r="CE661" s="24"/>
      <c r="CF661" s="24"/>
      <c r="CG661" s="24"/>
      <c r="CH661" s="24"/>
      <c r="CI661" s="24"/>
      <c r="CK661" s="24"/>
      <c r="CL661" s="24"/>
      <c r="CM661" s="24"/>
      <c r="CN661" s="24"/>
      <c r="CO661" s="24"/>
      <c r="CP661" s="24"/>
      <c r="CQ661" s="24"/>
      <c r="CR661" s="24"/>
      <c r="CS661" s="24"/>
      <c r="CT661" s="24"/>
      <c r="CU661" s="24"/>
      <c r="CV661" s="24"/>
      <c r="CW661" s="24"/>
      <c r="CX661" s="24"/>
      <c r="CY661" s="24"/>
      <c r="CZ661" s="24"/>
    </row>
    <row r="662" spans="1:104" s="129" customFormat="1" ht="12.95" customHeight="1" x14ac:dyDescent="0.2">
      <c r="A662" s="250" t="s">
        <v>1753</v>
      </c>
      <c r="B662" s="122" t="s">
        <v>646</v>
      </c>
      <c r="C662" s="251">
        <v>57817.069100000001</v>
      </c>
      <c r="D662" s="121" t="s">
        <v>288</v>
      </c>
      <c r="E662" s="129">
        <f>(C662-C$7)/C$8</f>
        <v>74973.499858223819</v>
      </c>
      <c r="F662" s="129">
        <f>ROUND(2*E662,0)/2</f>
        <v>74973.5</v>
      </c>
      <c r="G662" s="130">
        <f>C662-(C$7+F662*C$8)</f>
        <v>-3.3650001569185406E-5</v>
      </c>
      <c r="K662" s="130">
        <f>G662</f>
        <v>-3.3650001569185406E-5</v>
      </c>
      <c r="O662" s="199">
        <f ca="1">+C$11+C$12*F662</f>
        <v>7.9220491209590349E-3</v>
      </c>
      <c r="P662" s="199">
        <f>+D$11+D$12*F662+D$13*F662^2</f>
        <v>-9.5608177650930298E-3</v>
      </c>
      <c r="Q662" s="201">
        <f>+C662-15018.5</f>
        <v>42798.569100000001</v>
      </c>
      <c r="S662" s="131">
        <v>1</v>
      </c>
      <c r="T662" s="129" t="s">
        <v>567</v>
      </c>
      <c r="U662" s="202">
        <f>+$C662-15018.5</f>
        <v>42798.569100000001</v>
      </c>
      <c r="Z662" s="24">
        <f>$F662</f>
        <v>74973.5</v>
      </c>
      <c r="AA662" s="136">
        <f>AB$3+AB$4*Z662+AB$5*Z662^2+AH662</f>
        <v>-6.1822478635439881E-4</v>
      </c>
      <c r="AB662" s="136">
        <f>+$G662-AH662</f>
        <v>-8.9762429803078164E-3</v>
      </c>
      <c r="AC662" s="136">
        <f>IF(S662&gt;0,G662-AA662,-9999)</f>
        <v>5.8457478478521341E-4</v>
      </c>
      <c r="AD662" s="136"/>
      <c r="AE662" s="136">
        <f>+(G662-AA662)^2*$S662</f>
        <v>3.4172767900667857E-7</v>
      </c>
      <c r="AF662" s="24"/>
      <c r="AG662" s="203"/>
      <c r="AH662" s="24">
        <f>$AB$6*($AB$11/AI662*AJ662+$AB$12)</f>
        <v>8.942592978738631E-3</v>
      </c>
      <c r="AI662" s="24">
        <f>1+$AB$7*COS(AL662)</f>
        <v>0.72606067698390064</v>
      </c>
      <c r="AJ662" s="24">
        <f>SIN(AL662+RADIANS($AB$9))</f>
        <v>0.84661035010256336</v>
      </c>
      <c r="AK662" s="24">
        <f>$AB$7*SIN(AL662)</f>
        <v>0.12229982545155653</v>
      </c>
      <c r="AL662" s="24">
        <f>2*ATAN(AM662)</f>
        <v>2.7216960017297591</v>
      </c>
      <c r="AM662" s="24">
        <f>SQRT((1+$AB$7)/(1-$AB$7))*TAN(AN662/2)</f>
        <v>4.6928875073778356</v>
      </c>
      <c r="AN662" s="136">
        <f>$AU662+$AB$7*SIN(AO662)</f>
        <v>8.8595426459818913</v>
      </c>
      <c r="AO662" s="136">
        <f>$AU662+$AB$7*SIN(AP662)</f>
        <v>8.8594918682619461</v>
      </c>
      <c r="AP662" s="136">
        <f>$AU662+$AB$7*SIN(AQ662)</f>
        <v>8.8596922960402189</v>
      </c>
      <c r="AQ662" s="136">
        <f>$AU662+$AB$7*SIN(AR662)</f>
        <v>8.8589010272557793</v>
      </c>
      <c r="AR662" s="136">
        <f>$AU662+$AB$7*SIN(AS662)</f>
        <v>8.862022572329769</v>
      </c>
      <c r="AS662" s="136">
        <f>$AU662+$AB$7*SIN(AT662)</f>
        <v>8.8496718371729379</v>
      </c>
      <c r="AT662" s="136">
        <f>$AU662+$AB$7*SIN(AU662)</f>
        <v>8.8979953670574332</v>
      </c>
      <c r="AU662" s="136">
        <f>RADIANS($AB$9)+$AB$18*(F662-AB$15)</f>
        <v>8.6988454186118727</v>
      </c>
      <c r="AV662" s="136"/>
      <c r="AW662" s="24">
        <f t="shared" si="317"/>
        <v>74973.5</v>
      </c>
      <c r="AX662" s="136">
        <f t="shared" si="318"/>
        <v>-6.181670105286155E-4</v>
      </c>
      <c r="AY662" s="136">
        <f t="shared" si="319"/>
        <v>5.845170089594301E-4</v>
      </c>
      <c r="AZ662" s="136">
        <f t="shared" si="311"/>
        <v>5.845170089594301E-4</v>
      </c>
      <c r="BA662" s="136"/>
      <c r="BB662" s="136">
        <f t="shared" si="320"/>
        <v>3.8213045290588542E-7</v>
      </c>
      <c r="BC662" s="24"/>
      <c r="BD662" s="203"/>
      <c r="BE662" s="24">
        <f t="shared" si="321"/>
        <v>8.9426507545644143E-3</v>
      </c>
      <c r="BF662" s="24">
        <f t="shared" si="322"/>
        <v>0.72606212405661708</v>
      </c>
      <c r="BG662" s="24">
        <f t="shared" si="323"/>
        <v>0.8466166471988924</v>
      </c>
      <c r="BH662" s="24">
        <f t="shared" si="324"/>
        <v>0.12230306669755979</v>
      </c>
      <c r="BI662" s="24">
        <f t="shared" si="325"/>
        <v>2.7216841697133534</v>
      </c>
      <c r="BJ662" s="24">
        <f t="shared" si="326"/>
        <v>4.6927513057596455</v>
      </c>
      <c r="BK662" s="136">
        <f t="shared" si="327"/>
        <v>8.8595271004312348</v>
      </c>
      <c r="BL662" s="136">
        <f t="shared" si="327"/>
        <v>8.8595532317416019</v>
      </c>
      <c r="BM662" s="136">
        <f t="shared" si="327"/>
        <v>8.8594500813663402</v>
      </c>
      <c r="BN662" s="136">
        <f t="shared" si="327"/>
        <v>8.8598572164938805</v>
      </c>
      <c r="BO662" s="136">
        <f t="shared" si="327"/>
        <v>8.8582496394853916</v>
      </c>
      <c r="BP662" s="136">
        <f t="shared" si="327"/>
        <v>8.8645876820613676</v>
      </c>
      <c r="BQ662" s="136">
        <f t="shared" si="327"/>
        <v>8.8394482795917781</v>
      </c>
      <c r="BR662" s="136">
        <f t="shared" si="328"/>
        <v>13.054162220046766</v>
      </c>
      <c r="BS662" s="136"/>
      <c r="BT662" s="24"/>
      <c r="BU662" s="24"/>
      <c r="BV662" s="24"/>
      <c r="BW662" s="24"/>
      <c r="BX662" s="24"/>
      <c r="BY662" s="24"/>
      <c r="BZ662" s="24"/>
      <c r="CA662" s="24"/>
      <c r="CB662" s="24"/>
      <c r="CC662" s="24"/>
      <c r="CD662" s="24"/>
      <c r="CE662" s="24"/>
      <c r="CF662" s="24"/>
      <c r="CG662" s="24"/>
      <c r="CH662" s="24"/>
      <c r="CI662" s="24"/>
      <c r="CK662" s="24"/>
      <c r="CL662" s="24"/>
      <c r="CM662" s="24"/>
      <c r="CN662" s="24"/>
      <c r="CO662" s="24"/>
      <c r="CP662" s="24"/>
      <c r="CQ662" s="24"/>
      <c r="CR662" s="24"/>
      <c r="CS662" s="24"/>
      <c r="CT662" s="24"/>
      <c r="CU662" s="24"/>
      <c r="CV662" s="24"/>
      <c r="CW662" s="24"/>
      <c r="CX662" s="24"/>
      <c r="CY662" s="24"/>
      <c r="CZ662" s="24"/>
    </row>
    <row r="663" spans="1:104" s="129" customFormat="1" ht="12.95" customHeight="1" x14ac:dyDescent="0.2">
      <c r="A663" s="250" t="s">
        <v>1753</v>
      </c>
      <c r="B663" s="122" t="s">
        <v>644</v>
      </c>
      <c r="C663" s="251">
        <v>57817.195099999997</v>
      </c>
      <c r="D663" s="121" t="s">
        <v>288</v>
      </c>
      <c r="E663" s="129">
        <f>(C663-C$7)/C$8</f>
        <v>74974.030728990896</v>
      </c>
      <c r="F663" s="129">
        <f>ROUND(2*E663,0)/2</f>
        <v>74974</v>
      </c>
      <c r="G663" s="130">
        <f>C663-(C$7+F663*C$8)</f>
        <v>7.2934000054374337E-3</v>
      </c>
      <c r="K663" s="130">
        <f>G663</f>
        <v>7.2934000054374337E-3</v>
      </c>
      <c r="O663" s="199">
        <f ca="1">+C$11+C$12*F663</f>
        <v>7.9230097817055145E-3</v>
      </c>
      <c r="P663" s="199">
        <f>+D$11+D$12*F663+D$13*F663^2</f>
        <v>-9.5604930800930327E-3</v>
      </c>
      <c r="Q663" s="201">
        <f>+C663-15018.5</f>
        <v>42798.695099999997</v>
      </c>
      <c r="S663" s="131">
        <v>1</v>
      </c>
      <c r="T663" s="129" t="s">
        <v>567</v>
      </c>
      <c r="U663" s="202">
        <f>+$C663-15018.5</f>
        <v>42798.695099999997</v>
      </c>
      <c r="Z663" s="24">
        <f>$F663</f>
        <v>74974</v>
      </c>
      <c r="AA663" s="136">
        <f>AB$3+AB$4*Z663+AB$5*Z663^2+AH663</f>
        <v>-6.1808870669819577E-4</v>
      </c>
      <c r="AB663" s="136">
        <f>+$G663-AH663</f>
        <v>-1.6490043679574032E-3</v>
      </c>
      <c r="AC663" s="136">
        <f>IF(S663&gt;0,G663-AA663,-9999)</f>
        <v>7.9114887121356295E-3</v>
      </c>
      <c r="AD663" s="136"/>
      <c r="AE663" s="136">
        <f>+(G663-AA663)^2*$S663</f>
        <v>6.2591653642249482E-5</v>
      </c>
      <c r="AF663" s="24"/>
      <c r="AG663" s="203"/>
      <c r="AH663" s="24">
        <f>$AB$6*($AB$11/AI663*AJ663+$AB$12)</f>
        <v>8.9424043733948369E-3</v>
      </c>
      <c r="AI663" s="24">
        <f>1+$AB$7*COS(AL663)</f>
        <v>0.72605595377485344</v>
      </c>
      <c r="AJ663" s="24">
        <f>SIN(AL663+RADIANS($AB$9))</f>
        <v>0.84658979455181582</v>
      </c>
      <c r="AK663" s="24">
        <f>$AB$7*SIN(AL663)</f>
        <v>0.12228924538893352</v>
      </c>
      <c r="AL663" s="24">
        <f>2*ATAN(AM663)</f>
        <v>2.7217346233168183</v>
      </c>
      <c r="AM663" s="24">
        <f>SQRT((1+$AB$7)/(1-$AB$7))*TAN(AN663/2)</f>
        <v>4.6933321438017881</v>
      </c>
      <c r="AN663" s="136">
        <f>$AU663+$AB$7*SIN(AO663)</f>
        <v>8.8595933893521384</v>
      </c>
      <c r="AO663" s="136">
        <f>$AU663+$AB$7*SIN(AP663)</f>
        <v>8.8595426050720221</v>
      </c>
      <c r="AP663" s="136">
        <f>$AU663+$AB$7*SIN(AQ663)</f>
        <v>8.8597430522935436</v>
      </c>
      <c r="AQ663" s="136">
        <f>$AU663+$AB$7*SIN(AR663)</f>
        <v>8.8589517322240336</v>
      </c>
      <c r="AR663" s="136">
        <f>$AU663+$AB$7*SIN(AS663)</f>
        <v>8.8620733793305018</v>
      </c>
      <c r="AS663" s="136">
        <f>$AU663+$AB$7*SIN(AT663)</f>
        <v>8.8497226417096133</v>
      </c>
      <c r="AT663" s="136">
        <f>$AU663+$AB$7*SIN(AU663)</f>
        <v>8.8980446945814329</v>
      </c>
      <c r="AU663" s="136">
        <f>RADIANS($AB$9)+$AB$18*(F663-AB$15)</f>
        <v>8.6989090153763122</v>
      </c>
      <c r="AV663" s="136"/>
      <c r="AW663" s="24">
        <f t="shared" si="317"/>
        <v>74974</v>
      </c>
      <c r="AX663" s="136">
        <f t="shared" si="318"/>
        <v>-6.1803096168581116E-4</v>
      </c>
      <c r="AY663" s="136">
        <f t="shared" si="319"/>
        <v>7.9114309671232449E-3</v>
      </c>
      <c r="AZ663" s="136">
        <f t="shared" si="311"/>
        <v>7.9114309671232449E-3</v>
      </c>
      <c r="BA663" s="136"/>
      <c r="BB663" s="136">
        <f t="shared" si="320"/>
        <v>3.8196226960228859E-7</v>
      </c>
      <c r="BC663" s="24"/>
      <c r="BD663" s="203"/>
      <c r="BE663" s="24">
        <f t="shared" si="321"/>
        <v>8.9424621184072215E-3</v>
      </c>
      <c r="BF663" s="24">
        <f t="shared" si="322"/>
        <v>0.72605739976470285</v>
      </c>
      <c r="BG663" s="24">
        <f t="shared" si="323"/>
        <v>0.84659608786702867</v>
      </c>
      <c r="BH663" s="24">
        <f t="shared" si="324"/>
        <v>0.12229248454555247</v>
      </c>
      <c r="BI663" s="24">
        <f t="shared" si="325"/>
        <v>2.7217227991315061</v>
      </c>
      <c r="BJ663" s="24">
        <f t="shared" si="326"/>
        <v>4.6931960076541799</v>
      </c>
      <c r="BK663" s="136">
        <f t="shared" si="327"/>
        <v>8.8595778539893288</v>
      </c>
      <c r="BL663" s="136">
        <f t="shared" si="327"/>
        <v>8.8596039263643007</v>
      </c>
      <c r="BM663" s="136">
        <f t="shared" si="327"/>
        <v>8.8595010119467723</v>
      </c>
      <c r="BN663" s="136">
        <f t="shared" si="327"/>
        <v>8.8599072027516979</v>
      </c>
      <c r="BO663" s="136">
        <f t="shared" si="327"/>
        <v>8.8583034072370488</v>
      </c>
      <c r="BP663" s="136">
        <f t="shared" si="327"/>
        <v>8.8646263562312644</v>
      </c>
      <c r="BQ663" s="136">
        <f t="shared" si="327"/>
        <v>8.8395479431580348</v>
      </c>
      <c r="BR663" s="136">
        <f t="shared" si="328"/>
        <v>13.054298320445497</v>
      </c>
      <c r="BS663" s="136"/>
      <c r="BT663" s="24"/>
      <c r="BU663" s="24"/>
      <c r="BV663" s="24"/>
      <c r="BW663" s="24"/>
      <c r="BX663" s="24"/>
      <c r="BY663" s="24"/>
      <c r="BZ663" s="24"/>
      <c r="CA663" s="24"/>
      <c r="CB663" s="24"/>
      <c r="CC663" s="24"/>
      <c r="CD663" s="24"/>
      <c r="CE663" s="24"/>
      <c r="CF663" s="24"/>
      <c r="CG663" s="24"/>
      <c r="CH663" s="24"/>
      <c r="CI663" s="24"/>
      <c r="CK663" s="24"/>
      <c r="CL663" s="24"/>
      <c r="CM663" s="24"/>
      <c r="CN663" s="24"/>
      <c r="CO663" s="24"/>
      <c r="CP663" s="24"/>
      <c r="CQ663" s="24"/>
      <c r="CR663" s="24"/>
      <c r="CS663" s="24"/>
      <c r="CT663" s="24"/>
      <c r="CU663" s="24"/>
      <c r="CV663" s="24"/>
      <c r="CW663" s="24"/>
      <c r="CX663" s="24"/>
      <c r="CY663" s="24"/>
      <c r="CZ663" s="24"/>
    </row>
    <row r="664" spans="1:104" s="129" customFormat="1" ht="12.95" customHeight="1" x14ac:dyDescent="0.2">
      <c r="A664" s="250" t="s">
        <v>1753</v>
      </c>
      <c r="B664" s="122" t="s">
        <v>646</v>
      </c>
      <c r="C664" s="251">
        <v>57817.313600000001</v>
      </c>
      <c r="D664" s="121" t="s">
        <v>288</v>
      </c>
      <c r="E664" s="129">
        <f>(C664-C$7)/C$8</f>
        <v>74974.530000307583</v>
      </c>
      <c r="F664" s="129">
        <f>ROUND(2*E664,0)/2</f>
        <v>74974.5</v>
      </c>
      <c r="G664" s="130">
        <f>C664-(C$7+F664*C$8)</f>
        <v>7.1204500054591335E-3</v>
      </c>
      <c r="K664" s="130">
        <f>G664</f>
        <v>7.1204500054591335E-3</v>
      </c>
      <c r="O664" s="199">
        <f ca="1">+C$11+C$12*F664</f>
        <v>7.9239704424519664E-3</v>
      </c>
      <c r="P664" s="199">
        <f>+D$11+D$12*F664+D$13*F664^2</f>
        <v>-9.5601683890930295E-3</v>
      </c>
      <c r="Q664" s="201">
        <f>+C664-15018.5</f>
        <v>42798.813600000001</v>
      </c>
      <c r="S664" s="131">
        <v>1</v>
      </c>
      <c r="T664" s="129" t="s">
        <v>567</v>
      </c>
      <c r="U664" s="202">
        <f>+$C664-15018.5</f>
        <v>42798.813600000001</v>
      </c>
      <c r="Z664" s="24">
        <f>$F664</f>
        <v>74974.5</v>
      </c>
      <c r="AA664" s="136">
        <f>AB$3+AB$4*Z664+AB$5*Z664^2+AH664</f>
        <v>-6.1795264284016972E-4</v>
      </c>
      <c r="AB664" s="136">
        <f>+$G664-AH664</f>
        <v>-1.8217657407937262E-3</v>
      </c>
      <c r="AC664" s="136">
        <f>IF(S664&gt;0,G664-AA664,-9999)</f>
        <v>7.7384026482993033E-3</v>
      </c>
      <c r="AD664" s="136"/>
      <c r="AE664" s="136">
        <f>+(G664-AA664)^2*$S664</f>
        <v>5.9882875547205673E-5</v>
      </c>
      <c r="AF664" s="24"/>
      <c r="AG664" s="203"/>
      <c r="AH664" s="24">
        <f>$AB$6*($AB$11/AI664*AJ664+$AB$12)</f>
        <v>8.9422157462528597E-3</v>
      </c>
      <c r="AI664" s="24">
        <f>1+$AB$7*COS(AL664)</f>
        <v>0.72605123103587954</v>
      </c>
      <c r="AJ664" s="24">
        <f>SIN(AL664+RADIANS($AB$9))</f>
        <v>0.84656923800576811</v>
      </c>
      <c r="AK664" s="24">
        <f>$AB$7*SIN(AL664)</f>
        <v>0.12227866528157304</v>
      </c>
      <c r="AL664" s="24">
        <f>2*ATAN(AM664)</f>
        <v>2.7217732444013292</v>
      </c>
      <c r="AM664" s="24">
        <f>SQRT((1+$AB$7)/(1-$AB$7))*TAN(AN664/2)</f>
        <v>4.6937768550423717</v>
      </c>
      <c r="AN664" s="136">
        <f>$AU664+$AB$7*SIN(AO664)</f>
        <v>8.8596441323921891</v>
      </c>
      <c r="AO664" s="136">
        <f>$AU664+$AB$7*SIN(AP664)</f>
        <v>8.8595933415527455</v>
      </c>
      <c r="AP664" s="136">
        <f>$AU664+$AB$7*SIN(AQ664)</f>
        <v>8.8597938082134835</v>
      </c>
      <c r="AQ664" s="136">
        <f>$AU664+$AB$7*SIN(AR664)</f>
        <v>8.8590024368759277</v>
      </c>
      <c r="AR664" s="136">
        <f>$AU664+$AB$7*SIN(AS664)</f>
        <v>8.8621241859498863</v>
      </c>
      <c r="AS664" s="136">
        <f>$AU664+$AB$7*SIN(AT664)</f>
        <v>8.8497734460882072</v>
      </c>
      <c r="AT664" s="136">
        <f>$AU664+$AB$7*SIN(AU664)</f>
        <v>8.8980940213000181</v>
      </c>
      <c r="AU664" s="136">
        <f>RADIANS($AB$9)+$AB$18*(F664-AB$15)</f>
        <v>8.69897261214075</v>
      </c>
      <c r="AV664" s="136"/>
      <c r="AW664" s="24">
        <f t="shared" si="317"/>
        <v>74974.5</v>
      </c>
      <c r="AX664" s="136">
        <f t="shared" si="318"/>
        <v>-6.1789492866833745E-4</v>
      </c>
      <c r="AY664" s="136">
        <f t="shared" si="319"/>
        <v>7.738344934127471E-3</v>
      </c>
      <c r="AZ664" s="136">
        <f t="shared" si="311"/>
        <v>7.738344934127471E-3</v>
      </c>
      <c r="BA664" s="136"/>
      <c r="BB664" s="136">
        <f t="shared" si="320"/>
        <v>3.8179414287404983E-7</v>
      </c>
      <c r="BC664" s="24"/>
      <c r="BD664" s="203"/>
      <c r="BE664" s="24">
        <f t="shared" si="321"/>
        <v>8.942273460424692E-3</v>
      </c>
      <c r="BF664" s="24">
        <f t="shared" si="322"/>
        <v>0.7260526759425967</v>
      </c>
      <c r="BG664" s="24">
        <f t="shared" si="323"/>
        <v>0.84657552753746534</v>
      </c>
      <c r="BH664" s="24">
        <f t="shared" si="324"/>
        <v>0.12228190234776389</v>
      </c>
      <c r="BI664" s="24">
        <f t="shared" si="325"/>
        <v>2.7217614280506304</v>
      </c>
      <c r="BJ664" s="24">
        <f t="shared" si="326"/>
        <v>4.6936407844320627</v>
      </c>
      <c r="BK664" s="136">
        <f t="shared" si="327"/>
        <v>8.8596286072219925</v>
      </c>
      <c r="BL664" s="136">
        <f t="shared" si="327"/>
        <v>8.8596546206417113</v>
      </c>
      <c r="BM664" s="136">
        <f t="shared" si="327"/>
        <v>8.8595519422448117</v>
      </c>
      <c r="BN664" s="136">
        <f t="shared" si="327"/>
        <v>8.859957188540438</v>
      </c>
      <c r="BO664" s="136">
        <f t="shared" si="327"/>
        <v>8.8583571750030679</v>
      </c>
      <c r="BP664" s="136">
        <f t="shared" si="327"/>
        <v>8.8646650294066305</v>
      </c>
      <c r="BQ664" s="136">
        <f t="shared" si="327"/>
        <v>8.8396476041191914</v>
      </c>
      <c r="BR664" s="136">
        <f t="shared" si="328"/>
        <v>13.054434420844228</v>
      </c>
      <c r="BS664" s="136"/>
      <c r="BT664" s="24"/>
      <c r="BU664" s="24"/>
      <c r="BV664" s="24"/>
      <c r="BW664" s="24"/>
      <c r="BX664" s="24"/>
      <c r="BY664" s="24"/>
      <c r="BZ664" s="24"/>
      <c r="CA664" s="24"/>
      <c r="CB664" s="24"/>
      <c r="CC664" s="24"/>
      <c r="CD664" s="24"/>
      <c r="CE664" s="24"/>
      <c r="CF664" s="24"/>
      <c r="CG664" s="24"/>
      <c r="CH664" s="24"/>
      <c r="CI664" s="24"/>
      <c r="CK664" s="24"/>
      <c r="CL664" s="24"/>
      <c r="CM664" s="24"/>
      <c r="CN664" s="24"/>
      <c r="CO664" s="24"/>
      <c r="CP664" s="24"/>
      <c r="CQ664" s="24"/>
      <c r="CR664" s="24"/>
      <c r="CS664" s="24"/>
      <c r="CT664" s="24"/>
      <c r="CU664" s="24"/>
      <c r="CV664" s="24"/>
      <c r="CW664" s="24"/>
      <c r="CX664" s="24"/>
      <c r="CY664" s="24"/>
      <c r="CZ664" s="24"/>
    </row>
    <row r="665" spans="1:104" s="129" customFormat="1" ht="12.95" customHeight="1" x14ac:dyDescent="0.2">
      <c r="A665" s="123" t="s">
        <v>1752</v>
      </c>
      <c r="B665" s="124" t="s">
        <v>644</v>
      </c>
      <c r="C665" s="123">
        <v>57817.907599999999</v>
      </c>
      <c r="D665" s="123">
        <v>1E-4</v>
      </c>
      <c r="E665" s="129">
        <f>(C665-C$7)/C$8</f>
        <v>74977.032676781018</v>
      </c>
      <c r="F665" s="129">
        <f>ROUND(2*E665,0)/2</f>
        <v>74977</v>
      </c>
      <c r="G665" s="130">
        <f>C665-(C$7+F665*C$8)</f>
        <v>7.7556999967782758E-3</v>
      </c>
      <c r="K665" s="130">
        <f>G665</f>
        <v>7.7556999967782758E-3</v>
      </c>
      <c r="O665" s="199">
        <f ca="1">+C$11+C$12*F665</f>
        <v>7.9287737461842256E-3</v>
      </c>
      <c r="P665" s="199">
        <f>+D$11+D$12*F665+D$13*F665^2</f>
        <v>-9.5585448440930199E-3</v>
      </c>
      <c r="Q665" s="201">
        <f>+C665-15018.5</f>
        <v>42799.407599999999</v>
      </c>
      <c r="S665" s="131">
        <v>1</v>
      </c>
      <c r="T665" s="129" t="s">
        <v>567</v>
      </c>
      <c r="U665" s="202">
        <f>+$C665-15018.5</f>
        <v>42799.407599999999</v>
      </c>
      <c r="Z665" s="24">
        <f>$F665</f>
        <v>74977</v>
      </c>
      <c r="AA665" s="136">
        <f>AB$3+AB$4*Z665+AB$5*Z665^2+AH665</f>
        <v>-6.1727256049438212E-4</v>
      </c>
      <c r="AB665" s="136">
        <f>+$G665-AH665</f>
        <v>-1.1855722868203619E-3</v>
      </c>
      <c r="AC665" s="136">
        <f>IF(S665&gt;0,G665-AA665,-9999)</f>
        <v>8.3729725572726579E-3</v>
      </c>
      <c r="AD665" s="136"/>
      <c r="AE665" s="136">
        <f>+(G665-AA665)^2*$S665</f>
        <v>7.0106669444841029E-5</v>
      </c>
      <c r="AF665" s="24"/>
      <c r="AG665" s="203"/>
      <c r="AH665" s="24">
        <f>$AB$6*($AB$11/AI665*AJ665+$AB$12)</f>
        <v>8.9412722835986377E-3</v>
      </c>
      <c r="AI665" s="24">
        <f>1+$AB$7*COS(AL665)</f>
        <v>0.72602762439156998</v>
      </c>
      <c r="AJ665" s="24">
        <f>SIN(AL665+RADIANS($AB$9))</f>
        <v>0.84646644034782903</v>
      </c>
      <c r="AK665" s="24">
        <f>$AB$7*SIN(AL665)</f>
        <v>0.12222576407400097</v>
      </c>
      <c r="AL665" s="24">
        <f>2*ATAN(AM665)</f>
        <v>2.7219663422875184</v>
      </c>
      <c r="AM665" s="24">
        <f>SQRT((1+$AB$7)/(1-$AB$7))*TAN(AN665/2)</f>
        <v>4.6960015341849006</v>
      </c>
      <c r="AN665" s="136">
        <f>$AU665+$AB$7*SIN(AO665)</f>
        <v>8.8598978426406241</v>
      </c>
      <c r="AO665" s="136">
        <f>$AU665+$AB$7*SIN(AP665)</f>
        <v>8.8598470190172645</v>
      </c>
      <c r="AP665" s="136">
        <f>$AU665+$AB$7*SIN(AQ665)</f>
        <v>8.8600475828135252</v>
      </c>
      <c r="AQ665" s="136">
        <f>$AU665+$AB$7*SIN(AR665)</f>
        <v>8.8592559553912551</v>
      </c>
      <c r="AR665" s="136">
        <f>$AU665+$AB$7*SIN(AS665)</f>
        <v>8.8623782133276272</v>
      </c>
      <c r="AS665" s="136">
        <f>$AU665+$AB$7*SIN(AT665)</f>
        <v>8.8500274656111504</v>
      </c>
      <c r="AT665" s="136">
        <f>$AU665+$AB$7*SIN(AU665)</f>
        <v>8.898340642813757</v>
      </c>
      <c r="AU665" s="136">
        <f>RADIANS($AB$9)+$AB$18*(F665-AB$15)</f>
        <v>8.6992905959629461</v>
      </c>
      <c r="AV665" s="136"/>
      <c r="AW665" s="24">
        <f t="shared" si="317"/>
        <v>74977</v>
      </c>
      <c r="AX665" s="136">
        <f t="shared" si="318"/>
        <v>-6.1721500093312072E-4</v>
      </c>
      <c r="AY665" s="136">
        <f t="shared" si="319"/>
        <v>8.3729149977113965E-3</v>
      </c>
      <c r="AZ665" s="136">
        <f t="shared" si="311"/>
        <v>8.3729149977113965E-3</v>
      </c>
      <c r="BA665" s="136"/>
      <c r="BB665" s="136">
        <f t="shared" si="320"/>
        <v>3.8095435737687223E-7</v>
      </c>
      <c r="BC665" s="24"/>
      <c r="BD665" s="203"/>
      <c r="BE665" s="24">
        <f t="shared" si="321"/>
        <v>8.9413298431598991E-3</v>
      </c>
      <c r="BF665" s="24">
        <f t="shared" si="322"/>
        <v>0.72602906387864896</v>
      </c>
      <c r="BG665" s="24">
        <f t="shared" si="323"/>
        <v>0.8464727109259228</v>
      </c>
      <c r="BH665" s="24">
        <f t="shared" si="324"/>
        <v>0.12222899067238752</v>
      </c>
      <c r="BI665" s="24">
        <f t="shared" si="325"/>
        <v>2.7219545651627048</v>
      </c>
      <c r="BJ665" s="24">
        <f t="shared" si="326"/>
        <v>4.6958657922634357</v>
      </c>
      <c r="BK665" s="136">
        <f t="shared" si="327"/>
        <v>8.8598823685050334</v>
      </c>
      <c r="BL665" s="136">
        <f t="shared" si="327"/>
        <v>8.8599080868506093</v>
      </c>
      <c r="BM665" s="136">
        <f t="shared" si="327"/>
        <v>8.8598065895000442</v>
      </c>
      <c r="BN665" s="136">
        <f t="shared" si="327"/>
        <v>8.8602071104502791</v>
      </c>
      <c r="BO665" s="136">
        <f t="shared" si="327"/>
        <v>8.8586260140449262</v>
      </c>
      <c r="BP665" s="136">
        <f t="shared" si="327"/>
        <v>8.8648583803845966</v>
      </c>
      <c r="BQ665" s="136">
        <f t="shared" si="327"/>
        <v>8.8401458698251059</v>
      </c>
      <c r="BR665" s="136">
        <f t="shared" si="328"/>
        <v>13.055114922837884</v>
      </c>
      <c r="BS665" s="136"/>
      <c r="BT665" s="24"/>
      <c r="BU665" s="24"/>
      <c r="BV665" s="24"/>
      <c r="BW665" s="24"/>
      <c r="BX665" s="24"/>
      <c r="BY665" s="24"/>
      <c r="BZ665" s="24"/>
      <c r="CA665" s="24"/>
      <c r="CB665" s="24"/>
      <c r="CC665" s="24"/>
      <c r="CD665" s="24"/>
      <c r="CE665" s="24"/>
      <c r="CF665" s="24"/>
      <c r="CG665" s="24"/>
      <c r="CH665" s="24"/>
      <c r="CI665" s="24"/>
      <c r="CK665" s="24"/>
      <c r="CL665" s="24"/>
      <c r="CM665" s="24"/>
      <c r="CN665" s="24"/>
      <c r="CO665" s="24"/>
      <c r="CP665" s="24"/>
      <c r="CQ665" s="24"/>
      <c r="CR665" s="24"/>
      <c r="CS665" s="24"/>
      <c r="CT665" s="24"/>
      <c r="CU665" s="24"/>
      <c r="CV665" s="24"/>
      <c r="CW665" s="24"/>
      <c r="CX665" s="24"/>
      <c r="CY665" s="24"/>
      <c r="CZ665" s="24"/>
    </row>
    <row r="666" spans="1:104" s="129" customFormat="1" ht="12.95" customHeight="1" x14ac:dyDescent="0.2">
      <c r="A666" s="247" t="s">
        <v>1761</v>
      </c>
      <c r="B666" s="248" t="s">
        <v>644</v>
      </c>
      <c r="C666" s="249">
        <v>57827.403369999956</v>
      </c>
      <c r="D666" s="249">
        <v>2.9999999999999997E-4</v>
      </c>
      <c r="E666" s="129">
        <f>(C666-C$7)/C$8</f>
        <v>75017.040825225791</v>
      </c>
      <c r="F666" s="129">
        <f>ROUND(2*E666,0)/2</f>
        <v>75017</v>
      </c>
      <c r="G666" s="130">
        <f>C666-(C$7+F666*C$8)</f>
        <v>9.6896999602904543E-3</v>
      </c>
      <c r="K666" s="130">
        <f>G666</f>
        <v>9.6896999602904543E-3</v>
      </c>
      <c r="O666" s="199">
        <f ca="1">+C$11+C$12*F666</f>
        <v>8.0056266059006231E-3</v>
      </c>
      <c r="P666" s="199">
        <f>+D$11+D$12*F666+D$13*F666^2</f>
        <v>-9.5325477240930379E-3</v>
      </c>
      <c r="Q666" s="201">
        <f>+C666-15018.5</f>
        <v>42808.903369999956</v>
      </c>
      <c r="S666" s="131">
        <v>1</v>
      </c>
      <c r="T666" s="129" t="s">
        <v>567</v>
      </c>
      <c r="U666" s="202">
        <f>+$C666-15018.5</f>
        <v>42808.903369999956</v>
      </c>
      <c r="Z666" s="24">
        <f>$F666</f>
        <v>75017</v>
      </c>
      <c r="AA666" s="136">
        <f>AB$3+AB$4*Z666+AB$5*Z666^2+AH666</f>
        <v>-6.0644487109011609E-4</v>
      </c>
      <c r="AB666" s="136">
        <f>+$G666-AH666</f>
        <v>7.6359710728753256E-4</v>
      </c>
      <c r="AC666" s="136">
        <f>IF(S666&gt;0,G666-AA666,-9999)</f>
        <v>1.029614483138057E-2</v>
      </c>
      <c r="AD666" s="136"/>
      <c r="AE666" s="136">
        <f>+(G666-AA666)^2*$S666</f>
        <v>1.0601059838876483E-4</v>
      </c>
      <c r="AF666" s="24"/>
      <c r="AG666" s="203"/>
      <c r="AH666" s="24">
        <f>$AB$6*($AB$11/AI666*AJ666+$AB$12)</f>
        <v>8.9261028530029218E-3</v>
      </c>
      <c r="AI666" s="24">
        <f>1+$AB$7*COS(AL666)</f>
        <v>0.72565151471129696</v>
      </c>
      <c r="AJ666" s="24">
        <f>SIN(AL666+RADIANS($AB$9))</f>
        <v>0.84481829922820662</v>
      </c>
      <c r="AK666" s="24">
        <f>$AB$7*SIN(AL666)</f>
        <v>0.12137919352094183</v>
      </c>
      <c r="AL666" s="24">
        <f>2*ATAN(AM666)</f>
        <v>2.7250542054011349</v>
      </c>
      <c r="AM666" s="24">
        <f>SQRT((1+$AB$7)/(1-$AB$7))*TAN(AN666/2)</f>
        <v>4.7318528705631033</v>
      </c>
      <c r="AN666" s="136">
        <f>$AU666+$AB$7*SIN(AO666)</f>
        <v>8.863956087390866</v>
      </c>
      <c r="AO666" s="136">
        <f>$AU666+$AB$7*SIN(AP666)</f>
        <v>8.863904742155869</v>
      </c>
      <c r="AP666" s="136">
        <f>$AU666+$AB$7*SIN(AQ666)</f>
        <v>8.8641068462545007</v>
      </c>
      <c r="AQ666" s="136">
        <f>$AU666+$AB$7*SIN(AR666)</f>
        <v>8.8633111797421549</v>
      </c>
      <c r="AR666" s="136">
        <f>$AU666+$AB$7*SIN(AS666)</f>
        <v>8.8664413577859396</v>
      </c>
      <c r="AS666" s="136">
        <f>$AU666+$AB$7*SIN(AT666)</f>
        <v>8.8540912440875328</v>
      </c>
      <c r="AT666" s="136">
        <f>$AU666+$AB$7*SIN(AU666)</f>
        <v>8.9022838547168224</v>
      </c>
      <c r="AU666" s="136">
        <f>RADIANS($AB$9)+$AB$18*(F666-AB$15)</f>
        <v>8.704378337118083</v>
      </c>
      <c r="AV666" s="136"/>
      <c r="AW666" s="24">
        <f t="shared" si="317"/>
        <v>75017</v>
      </c>
      <c r="AX666" s="136">
        <f t="shared" si="318"/>
        <v>-6.0638987837982605E-4</v>
      </c>
      <c r="AY666" s="136">
        <f t="shared" si="319"/>
        <v>1.029608983867028E-2</v>
      </c>
      <c r="AZ666" s="136">
        <f t="shared" ref="AZ666:AZ718" si="329">+$G666-AX666</f>
        <v>1.029608983867028E-2</v>
      </c>
      <c r="BA666" s="136"/>
      <c r="BB666" s="136">
        <f t="shared" si="320"/>
        <v>3.6770868460150022E-7</v>
      </c>
      <c r="BC666" s="24"/>
      <c r="BD666" s="203"/>
      <c r="BE666" s="24">
        <f t="shared" si="321"/>
        <v>8.9261578457132118E-3</v>
      </c>
      <c r="BF666" s="24">
        <f t="shared" si="322"/>
        <v>0.72565286659297157</v>
      </c>
      <c r="BG666" s="24">
        <f t="shared" si="323"/>
        <v>0.84482425834916763</v>
      </c>
      <c r="BH666" s="24">
        <f t="shared" si="324"/>
        <v>0.12138224907846339</v>
      </c>
      <c r="BI666" s="24">
        <f t="shared" si="325"/>
        <v>2.7250430678690774</v>
      </c>
      <c r="BJ666" s="24">
        <f t="shared" si="326"/>
        <v>4.7317226181544978</v>
      </c>
      <c r="BK666" s="136">
        <f t="shared" si="327"/>
        <v>8.8639414460398527</v>
      </c>
      <c r="BL666" s="136">
        <f t="shared" si="327"/>
        <v>8.8639623757668335</v>
      </c>
      <c r="BM666" s="136">
        <f t="shared" si="327"/>
        <v>8.8638799882112398</v>
      </c>
      <c r="BN666" s="136">
        <f t="shared" si="327"/>
        <v>8.8642042730791708</v>
      </c>
      <c r="BO666" s="136">
        <f t="shared" si="327"/>
        <v>8.8629274764324233</v>
      </c>
      <c r="BP666" s="136">
        <f t="shared" si="327"/>
        <v>8.8679486719583451</v>
      </c>
      <c r="BQ666" s="136">
        <f t="shared" si="327"/>
        <v>8.8481091934785621</v>
      </c>
      <c r="BR666" s="136">
        <f t="shared" si="328"/>
        <v>13.066002954736346</v>
      </c>
      <c r="BS666" s="136"/>
      <c r="BT666" s="24"/>
      <c r="BU666" s="24"/>
      <c r="BV666" s="24"/>
      <c r="BW666" s="24"/>
      <c r="BX666" s="24"/>
      <c r="BY666" s="24"/>
      <c r="BZ666" s="24"/>
      <c r="CA666" s="24"/>
      <c r="CB666" s="24"/>
      <c r="CC666" s="24"/>
      <c r="CD666" s="24"/>
      <c r="CE666" s="24"/>
      <c r="CF666" s="24"/>
      <c r="CG666" s="24"/>
      <c r="CH666" s="24"/>
      <c r="CI666" s="24"/>
      <c r="CK666" s="24"/>
      <c r="CL666" s="24"/>
      <c r="CM666" s="24"/>
      <c r="CN666" s="24"/>
      <c r="CO666" s="24"/>
      <c r="CP666" s="24"/>
      <c r="CQ666" s="24"/>
      <c r="CR666" s="24"/>
      <c r="CS666" s="24"/>
      <c r="CT666" s="24"/>
      <c r="CU666" s="24"/>
      <c r="CV666" s="24"/>
      <c r="CW666" s="24"/>
      <c r="CX666" s="24"/>
      <c r="CY666" s="24"/>
      <c r="CZ666" s="24"/>
    </row>
    <row r="667" spans="1:104" s="129" customFormat="1" ht="12.95" customHeight="1" x14ac:dyDescent="0.2">
      <c r="A667" s="252" t="s">
        <v>3</v>
      </c>
      <c r="B667" s="331" t="s">
        <v>644</v>
      </c>
      <c r="C667" s="253">
        <v>57838.437899999997</v>
      </c>
      <c r="D667" s="253">
        <v>1.2999999999999999E-3</v>
      </c>
      <c r="E667" s="129">
        <f>(C667-C$7)/C$8</f>
        <v>75063.532169715167</v>
      </c>
      <c r="F667" s="129">
        <f>ROUND(2*E667,0)/2</f>
        <v>75063.5</v>
      </c>
      <c r="G667" s="130">
        <f>C667-(C$7+F667*C$8)</f>
        <v>7.6353499971446581E-3</v>
      </c>
      <c r="K667" s="130">
        <f>G667</f>
        <v>7.6353499971446581E-3</v>
      </c>
      <c r="O667" s="199">
        <f ca="1">+C$11+C$12*F667</f>
        <v>8.0949680553209502E-3</v>
      </c>
      <c r="P667" s="199">
        <f>+D$11+D$12*F667+D$13*F667^2</f>
        <v>-9.5022778050930373E-3</v>
      </c>
      <c r="Q667" s="201">
        <f>+C667-15018.5</f>
        <v>42819.937899999997</v>
      </c>
      <c r="S667" s="131">
        <v>1</v>
      </c>
      <c r="T667" s="129" t="s">
        <v>567</v>
      </c>
      <c r="U667" s="202">
        <f>+$C667-15018.5</f>
        <v>42819.937899999997</v>
      </c>
      <c r="Z667" s="24">
        <f>$F667</f>
        <v>75063.5</v>
      </c>
      <c r="AA667" s="136">
        <f>AB$3+AB$4*Z667+AB$5*Z667^2+AH667</f>
        <v>-5.9398418016832176E-4</v>
      </c>
      <c r="AB667" s="136">
        <f>+$G667-AH667</f>
        <v>-1.2729436277800574E-3</v>
      </c>
      <c r="AC667" s="136">
        <f>IF(S667&gt;0,G667-AA667,-9999)</f>
        <v>8.2293341773129799E-3</v>
      </c>
      <c r="AD667" s="136"/>
      <c r="AE667" s="136">
        <f>+(G667-AA667)^2*$S667</f>
        <v>6.7721941001891504E-5</v>
      </c>
      <c r="AF667" s="24"/>
      <c r="AG667" s="203"/>
      <c r="AH667" s="24">
        <f>$AB$6*($AB$11/AI667*AJ667+$AB$12)</f>
        <v>8.9082936249247156E-3</v>
      </c>
      <c r="AI667" s="24">
        <f>1+$AB$7*COS(AL667)</f>
        <v>0.72521805757568736</v>
      </c>
      <c r="AJ667" s="24">
        <f>SIN(AL667+RADIANS($AB$9))</f>
        <v>0.84289436576341037</v>
      </c>
      <c r="AK667" s="24">
        <f>$AB$7*SIN(AL667)</f>
        <v>0.12039470136813217</v>
      </c>
      <c r="AL667" s="24">
        <f>2*ATAN(AM667)</f>
        <v>2.7286398420671834</v>
      </c>
      <c r="AM667" s="24">
        <f>SQRT((1+$AB$7)/(1-$AB$7))*TAN(AN667/2)</f>
        <v>4.7741465022351397</v>
      </c>
      <c r="AN667" s="136">
        <f>$AU667+$AB$7*SIN(AO667)</f>
        <v>8.868671164379057</v>
      </c>
      <c r="AO667" s="136">
        <f>$AU667+$AB$7*SIN(AP667)</f>
        <v>8.8686192199463427</v>
      </c>
      <c r="AP667" s="136">
        <f>$AU667+$AB$7*SIN(AQ667)</f>
        <v>8.8688230811563322</v>
      </c>
      <c r="AQ667" s="136">
        <f>$AU667+$AB$7*SIN(AR667)</f>
        <v>8.8680228587559586</v>
      </c>
      <c r="AR667" s="136">
        <f>$AU667+$AB$7*SIN(AS667)</f>
        <v>8.8711617161085634</v>
      </c>
      <c r="AS667" s="136">
        <f>$AU667+$AB$7*SIN(AT667)</f>
        <v>8.8588141394949176</v>
      </c>
      <c r="AT667" s="136">
        <f>$AU667+$AB$7*SIN(AU667)</f>
        <v>8.9068614014651288</v>
      </c>
      <c r="AU667" s="136">
        <f>RADIANS($AB$9)+$AB$18*(F667-AB$15)</f>
        <v>8.7102928362109306</v>
      </c>
      <c r="AV667" s="136"/>
      <c r="AW667" s="24">
        <f t="shared" si="317"/>
        <v>75063.5</v>
      </c>
      <c r="AX667" s="136">
        <f t="shared" si="318"/>
        <v>-5.9393239482511025E-4</v>
      </c>
      <c r="AY667" s="136">
        <f t="shared" si="319"/>
        <v>8.2292823919697684E-3</v>
      </c>
      <c r="AZ667" s="136">
        <f t="shared" si="329"/>
        <v>8.2292823919697684E-3</v>
      </c>
      <c r="BA667" s="136"/>
      <c r="BB667" s="136">
        <f t="shared" si="320"/>
        <v>3.5275568962269063E-7</v>
      </c>
      <c r="BC667" s="24"/>
      <c r="BD667" s="203"/>
      <c r="BE667" s="24">
        <f t="shared" si="321"/>
        <v>8.9083454102679271E-3</v>
      </c>
      <c r="BF667" s="24">
        <f t="shared" si="322"/>
        <v>0.72521930555842085</v>
      </c>
      <c r="BG667" s="24">
        <f t="shared" si="323"/>
        <v>0.84289994325136441</v>
      </c>
      <c r="BH667" s="24">
        <f t="shared" si="324"/>
        <v>0.12039754965199041</v>
      </c>
      <c r="BI667" s="24">
        <f t="shared" si="325"/>
        <v>2.7286294764285204</v>
      </c>
      <c r="BJ667" s="24">
        <f t="shared" si="326"/>
        <v>4.7740231931877766</v>
      </c>
      <c r="BK667" s="136">
        <f t="shared" si="327"/>
        <v>8.8686575296102355</v>
      </c>
      <c r="BL667" s="136">
        <f t="shared" si="327"/>
        <v>8.8686727334836419</v>
      </c>
      <c r="BM667" s="136">
        <f t="shared" si="327"/>
        <v>8.8686130614338623</v>
      </c>
      <c r="BN667" s="136">
        <f t="shared" si="327"/>
        <v>8.8688472491526582</v>
      </c>
      <c r="BO667" s="136">
        <f t="shared" si="327"/>
        <v>8.8679279649908445</v>
      </c>
      <c r="BP667" s="136">
        <f t="shared" si="327"/>
        <v>8.8715335307237186</v>
      </c>
      <c r="BQ667" s="136">
        <f t="shared" si="327"/>
        <v>8.8573451168807953</v>
      </c>
      <c r="BR667" s="136">
        <f t="shared" si="328"/>
        <v>13.078660291818309</v>
      </c>
      <c r="BS667" s="136"/>
      <c r="BT667" s="24"/>
      <c r="BU667" s="24"/>
      <c r="BV667" s="24"/>
      <c r="BW667" s="24"/>
      <c r="BX667" s="24"/>
      <c r="BY667" s="24"/>
      <c r="BZ667" s="24"/>
      <c r="CA667" s="24"/>
      <c r="CB667" s="24"/>
      <c r="CC667" s="24"/>
      <c r="CD667" s="24"/>
      <c r="CE667" s="24"/>
      <c r="CF667" s="24"/>
      <c r="CG667" s="24"/>
      <c r="CH667" s="24"/>
      <c r="CI667" s="24"/>
      <c r="CK667" s="24"/>
      <c r="CL667" s="24"/>
      <c r="CM667" s="24"/>
      <c r="CN667" s="24"/>
      <c r="CO667" s="24"/>
      <c r="CP667" s="24"/>
      <c r="CQ667" s="24"/>
      <c r="CR667" s="24"/>
      <c r="CS667" s="24"/>
      <c r="CT667" s="24"/>
      <c r="CU667" s="24"/>
      <c r="CV667" s="24"/>
      <c r="CW667" s="24"/>
      <c r="CX667" s="24"/>
      <c r="CY667" s="24"/>
      <c r="CZ667" s="24"/>
    </row>
    <row r="668" spans="1:104" s="129" customFormat="1" ht="12.95" customHeight="1" x14ac:dyDescent="0.2">
      <c r="A668" s="252" t="s">
        <v>3</v>
      </c>
      <c r="B668" s="332" t="s">
        <v>644</v>
      </c>
      <c r="C668" s="254">
        <v>57838.556600000004</v>
      </c>
      <c r="D668" s="254">
        <v>1E-3</v>
      </c>
      <c r="E668" s="129">
        <f>(C668-C$7)/C$8</f>
        <v>75064.03228368389</v>
      </c>
      <c r="F668" s="129">
        <f>ROUND(2*E668,0)/2</f>
        <v>75064</v>
      </c>
      <c r="G668" s="130">
        <f>C668-(C$7+F668*C$8)</f>
        <v>7.6624000066658482E-3</v>
      </c>
      <c r="K668" s="130">
        <f>G668</f>
        <v>7.6624000066658482E-3</v>
      </c>
      <c r="O668" s="199">
        <f ca="1">+C$11+C$12*F668</f>
        <v>8.0959287160674021E-3</v>
      </c>
      <c r="P668" s="199">
        <f>+D$11+D$12*F668+D$13*F668^2</f>
        <v>-9.5019520400930341E-3</v>
      </c>
      <c r="Q668" s="201">
        <f>+C668-15018.5</f>
        <v>42820.056600000004</v>
      </c>
      <c r="S668" s="131">
        <v>1</v>
      </c>
      <c r="T668" s="129" t="s">
        <v>567</v>
      </c>
      <c r="U668" s="202">
        <f>+$C668-15018.5</f>
        <v>42820.056600000004</v>
      </c>
      <c r="Z668" s="24">
        <f>$F668</f>
        <v>75064</v>
      </c>
      <c r="AA668" s="136">
        <f>AB$3+AB$4*Z668+AB$5*Z668^2+AH668</f>
        <v>-5.9385093109703621E-4</v>
      </c>
      <c r="AB668" s="136">
        <f>+$G668-AH668</f>
        <v>-1.2457011023301497E-3</v>
      </c>
      <c r="AC668" s="136">
        <f>IF(S668&gt;0,G668-AA668,-9999)</f>
        <v>8.2562509377628844E-3</v>
      </c>
      <c r="AD668" s="136"/>
      <c r="AE668" s="136">
        <f>+(G668-AA668)^2*$S668</f>
        <v>6.8165679547310508E-5</v>
      </c>
      <c r="AF668" s="24"/>
      <c r="AG668" s="203"/>
      <c r="AH668" s="24">
        <f>$AB$6*($AB$11/AI668*AJ668+$AB$12)</f>
        <v>8.9081011089959979E-3</v>
      </c>
      <c r="AI668" s="24">
        <f>1+$AB$7*COS(AL668)</f>
        <v>0.72521341873313894</v>
      </c>
      <c r="AJ668" s="24">
        <f>SIN(AL668+RADIANS($AB$9))</f>
        <v>0.84287363188424291</v>
      </c>
      <c r="AK668" s="24">
        <f>$AB$7*SIN(AL668)</f>
        <v>0.12038411338574037</v>
      </c>
      <c r="AL668" s="24">
        <f>2*ATAN(AM668)</f>
        <v>2.7286783740497627</v>
      </c>
      <c r="AM668" s="24">
        <f>SQRT((1+$AB$7)/(1-$AB$7))*TAN(AN668/2)</f>
        <v>4.7746049300135063</v>
      </c>
      <c r="AN668" s="136">
        <f>$AU668+$AB$7*SIN(AO668)</f>
        <v>8.8687218488399129</v>
      </c>
      <c r="AO668" s="136">
        <f>$AU668+$AB$7*SIN(AP668)</f>
        <v>8.8686698980075107</v>
      </c>
      <c r="AP668" s="136">
        <f>$AU668+$AB$7*SIN(AQ668)</f>
        <v>8.868873777911622</v>
      </c>
      <c r="AQ668" s="136">
        <f>$AU668+$AB$7*SIN(AR668)</f>
        <v>8.8680735073481625</v>
      </c>
      <c r="AR668" s="136">
        <f>$AU668+$AB$7*SIN(AS668)</f>
        <v>8.8712124549243914</v>
      </c>
      <c r="AS668" s="136">
        <f>$AU668+$AB$7*SIN(AT668)</f>
        <v>8.8588649161220001</v>
      </c>
      <c r="AT668" s="136">
        <f>$AU668+$AB$7*SIN(AU668)</f>
        <v>8.9069105849475321</v>
      </c>
      <c r="AU668" s="136">
        <f>RADIANS($AB$9)+$AB$18*(F668-AB$15)</f>
        <v>8.7103564329753702</v>
      </c>
      <c r="AV668" s="136"/>
      <c r="AW668" s="24">
        <f t="shared" si="317"/>
        <v>75064</v>
      </c>
      <c r="AX668" s="136">
        <f t="shared" si="318"/>
        <v>-5.9379918156473449E-4</v>
      </c>
      <c r="AY668" s="136">
        <f t="shared" si="319"/>
        <v>8.2561991882305827E-3</v>
      </c>
      <c r="AZ668" s="136">
        <f t="shared" si="329"/>
        <v>8.2561991882305827E-3</v>
      </c>
      <c r="BA668" s="136"/>
      <c r="BB668" s="136">
        <f t="shared" si="320"/>
        <v>3.5259746802694851E-7</v>
      </c>
      <c r="BC668" s="24"/>
      <c r="BD668" s="203"/>
      <c r="BE668" s="24">
        <f t="shared" si="321"/>
        <v>8.9081528585282996E-3</v>
      </c>
      <c r="BF668" s="24">
        <f t="shared" si="322"/>
        <v>0.72521466558695413</v>
      </c>
      <c r="BG668" s="24">
        <f t="shared" si="323"/>
        <v>0.8428792051534022</v>
      </c>
      <c r="BH668" s="24">
        <f t="shared" si="324"/>
        <v>0.12038695939141641</v>
      </c>
      <c r="BI668" s="24">
        <f t="shared" si="325"/>
        <v>2.728668016876862</v>
      </c>
      <c r="BJ668" s="24">
        <f t="shared" si="326"/>
        <v>4.7744816990039212</v>
      </c>
      <c r="BK668" s="136">
        <f t="shared" si="327"/>
        <v>8.8687082251196436</v>
      </c>
      <c r="BL668" s="136">
        <f t="shared" si="327"/>
        <v>8.8687233664981644</v>
      </c>
      <c r="BM668" s="136">
        <f t="shared" si="327"/>
        <v>8.8686639416025823</v>
      </c>
      <c r="BN668" s="136">
        <f t="shared" si="327"/>
        <v>8.8688971520420434</v>
      </c>
      <c r="BO668" s="136">
        <f t="shared" si="327"/>
        <v>8.8679817336185423</v>
      </c>
      <c r="BP668" s="136">
        <f t="shared" si="327"/>
        <v>8.87157203464227</v>
      </c>
      <c r="BQ668" s="136">
        <f t="shared" si="327"/>
        <v>8.8574443008138335</v>
      </c>
      <c r="BR668" s="136">
        <f t="shared" si="328"/>
        <v>13.07879639221704</v>
      </c>
      <c r="BS668" s="136"/>
      <c r="BT668" s="24"/>
      <c r="BU668" s="24"/>
      <c r="BV668" s="24"/>
      <c r="BW668" s="24"/>
      <c r="BX668" s="24"/>
      <c r="BY668" s="24"/>
      <c r="BZ668" s="24"/>
      <c r="CA668" s="24"/>
      <c r="CB668" s="24"/>
      <c r="CC668" s="24"/>
      <c r="CD668" s="24"/>
      <c r="CE668" s="24"/>
      <c r="CF668" s="24"/>
      <c r="CG668" s="24"/>
      <c r="CH668" s="24"/>
      <c r="CI668" s="24"/>
      <c r="CK668" s="24"/>
      <c r="CL668" s="24"/>
      <c r="CM668" s="24"/>
      <c r="CN668" s="24"/>
      <c r="CO668" s="24"/>
      <c r="CP668" s="24"/>
      <c r="CQ668" s="24"/>
      <c r="CR668" s="24"/>
      <c r="CS668" s="24"/>
      <c r="CT668" s="24"/>
      <c r="CU668" s="24"/>
      <c r="CV668" s="24"/>
      <c r="CW668" s="24"/>
      <c r="CX668" s="24"/>
      <c r="CY668" s="24"/>
      <c r="CZ668" s="24"/>
    </row>
    <row r="669" spans="1:104" s="129" customFormat="1" ht="12.95" customHeight="1" x14ac:dyDescent="0.2">
      <c r="A669" s="123" t="s">
        <v>1752</v>
      </c>
      <c r="B669" s="124" t="s">
        <v>646</v>
      </c>
      <c r="C669" s="123">
        <v>57856.475599999998</v>
      </c>
      <c r="D669" s="123">
        <v>1E-4</v>
      </c>
      <c r="E669" s="129">
        <f>(C669-C$7)/C$8</f>
        <v>75139.52969063296</v>
      </c>
      <c r="F669" s="129">
        <f>ROUND(2*E669,0)/2</f>
        <v>75139.5</v>
      </c>
      <c r="G669" s="130">
        <f>C669-(C$7+F669*C$8)</f>
        <v>7.0469499987666495E-3</v>
      </c>
      <c r="K669" s="130">
        <f>G669</f>
        <v>7.0469499987666495E-3</v>
      </c>
      <c r="O669" s="199">
        <f ca="1">+C$11+C$12*F669</f>
        <v>8.2409884887821028E-3</v>
      </c>
      <c r="P669" s="199">
        <f>+D$11+D$12*F669+D$13*F669^2</f>
        <v>-9.4526926690930296E-3</v>
      </c>
      <c r="Q669" s="201">
        <f>+C669-15018.5</f>
        <v>42837.975599999998</v>
      </c>
      <c r="S669" s="131">
        <v>1</v>
      </c>
      <c r="T669" s="129" t="s">
        <v>567</v>
      </c>
      <c r="U669" s="202">
        <f>+$C669-15018.5</f>
        <v>42837.975599999998</v>
      </c>
      <c r="Z669" s="24">
        <f>$F669</f>
        <v>75139.5</v>
      </c>
      <c r="AA669" s="136">
        <f>AB$3+AB$4*Z669+AB$5*Z669^2+AH669</f>
        <v>-5.7390947959487688E-4</v>
      </c>
      <c r="AB669" s="136">
        <f>+$G669-AH669</f>
        <v>-1.8318331907315032E-3</v>
      </c>
      <c r="AC669" s="136">
        <f>IF(S669&gt;0,G669-AA669,-9999)</f>
        <v>7.6208594783615264E-3</v>
      </c>
      <c r="AD669" s="136"/>
      <c r="AE669" s="136">
        <f>+(G669-AA669)^2*$S669</f>
        <v>5.8077499188932716E-5</v>
      </c>
      <c r="AF669" s="24"/>
      <c r="AG669" s="203"/>
      <c r="AH669" s="24">
        <f>$AB$6*($AB$11/AI669*AJ669+$AB$12)</f>
        <v>8.8787831894981527E-3</v>
      </c>
      <c r="AI669" s="24">
        <f>1+$AB$7*COS(AL669)</f>
        <v>0.7245183078973888</v>
      </c>
      <c r="AJ669" s="24">
        <f>SIN(AL669+RADIANS($AB$9))</f>
        <v>0.83973152832392306</v>
      </c>
      <c r="AK669" s="24">
        <f>$AB$7*SIN(AL669)</f>
        <v>0.11878483622197797</v>
      </c>
      <c r="AL669" s="24">
        <f>2*ATAN(AM669)</f>
        <v>2.734491075737985</v>
      </c>
      <c r="AM669" s="24">
        <f>SQRT((1+$AB$7)/(1-$AB$7))*TAN(AN669/2)</f>
        <v>4.8447403760121821</v>
      </c>
      <c r="AN669" s="136">
        <f>$AU669+$AB$7*SIN(AO669)</f>
        <v>8.8763714991243283</v>
      </c>
      <c r="AO669" s="136">
        <f>$AU669+$AB$7*SIN(AP669)</f>
        <v>8.8763185929851129</v>
      </c>
      <c r="AP669" s="136">
        <f>$AU669+$AB$7*SIN(AQ669)</f>
        <v>8.8765252456497414</v>
      </c>
      <c r="AQ669" s="136">
        <f>$AU669+$AB$7*SIN(AR669)</f>
        <v>8.875717907149296</v>
      </c>
      <c r="AR669" s="136">
        <f>$AU669+$AB$7*SIN(AS669)</f>
        <v>8.8788697148115894</v>
      </c>
      <c r="AS669" s="136">
        <f>$AU669+$AB$7*SIN(AT669)</f>
        <v>8.8665304612114504</v>
      </c>
      <c r="AT669" s="136">
        <f>$AU669+$AB$7*SIN(AU669)</f>
        <v>8.9143282012029879</v>
      </c>
      <c r="AU669" s="136">
        <f>RADIANS($AB$9)+$AB$18*(F669-AB$15)</f>
        <v>8.7199595444056914</v>
      </c>
      <c r="AV669" s="136"/>
      <c r="AW669" s="24">
        <f t="shared" si="317"/>
        <v>75139.5</v>
      </c>
      <c r="AX669" s="136">
        <f t="shared" si="318"/>
        <v>-5.7386346655505238E-4</v>
      </c>
      <c r="AY669" s="136">
        <f t="shared" si="319"/>
        <v>7.6208134653217019E-3</v>
      </c>
      <c r="AZ669" s="136">
        <f t="shared" si="329"/>
        <v>7.6208134653217019E-3</v>
      </c>
      <c r="BA669" s="136"/>
      <c r="BB669" s="136">
        <f t="shared" si="320"/>
        <v>3.2931927824658173E-7</v>
      </c>
      <c r="BC669" s="24"/>
      <c r="BD669" s="203"/>
      <c r="BE669" s="24">
        <f t="shared" si="321"/>
        <v>8.8788292025379772E-3</v>
      </c>
      <c r="BF669" s="24">
        <f t="shared" si="322"/>
        <v>0.72451938152672102</v>
      </c>
      <c r="BG669" s="24">
        <f t="shared" si="323"/>
        <v>0.83973643612612792</v>
      </c>
      <c r="BH669" s="24">
        <f t="shared" si="324"/>
        <v>0.11878732611511937</v>
      </c>
      <c r="BI669" s="24">
        <f t="shared" si="325"/>
        <v>2.7344820373950944</v>
      </c>
      <c r="BJ669" s="24">
        <f t="shared" si="326"/>
        <v>4.844629787487329</v>
      </c>
      <c r="BK669" s="136">
        <f t="shared" si="327"/>
        <v>8.8763595987718915</v>
      </c>
      <c r="BL669" s="136">
        <f t="shared" si="327"/>
        <v>8.8763650783248167</v>
      </c>
      <c r="BM669" s="136">
        <f t="shared" si="327"/>
        <v>8.8763436741749011</v>
      </c>
      <c r="BN669" s="136">
        <f t="shared" si="327"/>
        <v>8.8764272811653253</v>
      </c>
      <c r="BO669" s="136">
        <f t="shared" si="327"/>
        <v>8.8761006787158685</v>
      </c>
      <c r="BP669" s="136">
        <f t="shared" si="327"/>
        <v>8.877376149377243</v>
      </c>
      <c r="BQ669" s="136">
        <f t="shared" si="327"/>
        <v>8.8723894305754918</v>
      </c>
      <c r="BR669" s="136">
        <f t="shared" si="328"/>
        <v>13.099347552425389</v>
      </c>
      <c r="BS669" s="136"/>
      <c r="BT669" s="24"/>
      <c r="BU669" s="24"/>
      <c r="BV669" s="24"/>
      <c r="BW669" s="24"/>
      <c r="BX669" s="24"/>
      <c r="BY669" s="24"/>
      <c r="BZ669" s="24"/>
      <c r="CA669" s="24"/>
      <c r="CB669" s="24"/>
      <c r="CC669" s="24"/>
      <c r="CD669" s="24"/>
      <c r="CE669" s="24"/>
      <c r="CF669" s="24"/>
      <c r="CG669" s="24"/>
      <c r="CH669" s="24"/>
      <c r="CI669" s="24"/>
      <c r="CK669" s="24"/>
      <c r="CL669" s="24"/>
      <c r="CM669" s="24"/>
      <c r="CN669" s="24"/>
      <c r="CO669" s="24"/>
      <c r="CP669" s="24"/>
      <c r="CQ669" s="24"/>
      <c r="CR669" s="24"/>
      <c r="CS669" s="24"/>
      <c r="CT669" s="24"/>
      <c r="CU669" s="24"/>
      <c r="CV669" s="24"/>
      <c r="CW669" s="24"/>
      <c r="CX669" s="24"/>
      <c r="CY669" s="24"/>
      <c r="CZ669" s="24"/>
    </row>
    <row r="670" spans="1:104" s="129" customFormat="1" ht="12.95" customHeight="1" x14ac:dyDescent="0.2">
      <c r="A670" s="123" t="s">
        <v>1752</v>
      </c>
      <c r="B670" s="124" t="s">
        <v>644</v>
      </c>
      <c r="C670" s="123">
        <v>57864.427600000003</v>
      </c>
      <c r="D670" s="123">
        <v>1E-4</v>
      </c>
      <c r="E670" s="129">
        <f>(C670-C$7)/C$8</f>
        <v>75173.033534600792</v>
      </c>
      <c r="F670" s="129">
        <f>ROUND(2*E670,0)/2</f>
        <v>75173</v>
      </c>
      <c r="G670" s="130">
        <f>C670-(C$7+F670*C$8)</f>
        <v>7.9593000045861118E-3</v>
      </c>
      <c r="K670" s="130">
        <f>G670</f>
        <v>7.9593000045861118E-3</v>
      </c>
      <c r="O670" s="199">
        <f ca="1">+C$11+C$12*F670</f>
        <v>8.3053527587945986E-3</v>
      </c>
      <c r="P670" s="199">
        <f>+D$11+D$12*F670+D$13*F670^2</f>
        <v>-9.4307920440930282E-3</v>
      </c>
      <c r="Q670" s="201">
        <f>+C670-15018.5</f>
        <v>42845.927600000003</v>
      </c>
      <c r="S670" s="131">
        <v>1</v>
      </c>
      <c r="T670" s="129" t="s">
        <v>567</v>
      </c>
      <c r="U670" s="202">
        <f>+$C670-15018.5</f>
        <v>42845.927600000003</v>
      </c>
      <c r="Z670" s="24">
        <f>$F670</f>
        <v>75173</v>
      </c>
      <c r="AA670" s="136">
        <f>AB$3+AB$4*Z670+AB$5*Z670^2+AH670</f>
        <v>-5.6517486597919622E-4</v>
      </c>
      <c r="AB670" s="136">
        <f>+$G670-AH670</f>
        <v>-9.063171735277202E-4</v>
      </c>
      <c r="AC670" s="136">
        <f>IF(S670&gt;0,G670-AA670,-9999)</f>
        <v>8.524474870565308E-3</v>
      </c>
      <c r="AD670" s="136"/>
      <c r="AE670" s="136">
        <f>+(G670-AA670)^2*$S670</f>
        <v>7.2666671818899419E-5</v>
      </c>
      <c r="AF670" s="24"/>
      <c r="AG670" s="203"/>
      <c r="AH670" s="24">
        <f>$AB$6*($AB$11/AI670*AJ670+$AB$12)</f>
        <v>8.865617178113832E-3</v>
      </c>
      <c r="AI670" s="24">
        <f>1+$AB$7*COS(AL670)</f>
        <v>0.72421328063427748</v>
      </c>
      <c r="AJ670" s="24">
        <f>SIN(AL670+RADIANS($AB$9))</f>
        <v>0.83833019326059122</v>
      </c>
      <c r="AK670" s="24">
        <f>$AB$7*SIN(AL670)</f>
        <v>0.11807491444626247</v>
      </c>
      <c r="AL670" s="24">
        <f>2*ATAN(AM670)</f>
        <v>2.7370666682025533</v>
      </c>
      <c r="AM670" s="24">
        <f>SQRT((1+$AB$7)/(1-$AB$7))*TAN(AN670/2)</f>
        <v>4.8764525645942456</v>
      </c>
      <c r="AN670" s="136">
        <f>$AU670+$AB$7*SIN(AO670)</f>
        <v>8.8797633754268954</v>
      </c>
      <c r="AO670" s="136">
        <f>$AU670+$AB$7*SIN(AP670)</f>
        <v>8.8797100527077077</v>
      </c>
      <c r="AP670" s="136">
        <f>$AU670+$AB$7*SIN(AQ670)</f>
        <v>8.8799179030694937</v>
      </c>
      <c r="AQ670" s="136">
        <f>$AU670+$AB$7*SIN(AR670)</f>
        <v>8.8791075605488334</v>
      </c>
      <c r="AR670" s="136">
        <f>$AU670+$AB$7*SIN(AS670)</f>
        <v>8.882264584924652</v>
      </c>
      <c r="AS670" s="136">
        <f>$AU670+$AB$7*SIN(AT670)</f>
        <v>8.8699306489157994</v>
      </c>
      <c r="AT670" s="136">
        <f>$AU670+$AB$7*SIN(AU670)</f>
        <v>8.9176137082770275</v>
      </c>
      <c r="AU670" s="136">
        <f>RADIANS($AB$9)+$AB$18*(F670-AB$15)</f>
        <v>8.7242205276231175</v>
      </c>
      <c r="AV670" s="136"/>
      <c r="AW670" s="24">
        <f t="shared" si="317"/>
        <v>75173</v>
      </c>
      <c r="AX670" s="136">
        <f t="shared" si="318"/>
        <v>-5.6513161098234975E-4</v>
      </c>
      <c r="AY670" s="136">
        <f t="shared" si="319"/>
        <v>8.5244316155684615E-3</v>
      </c>
      <c r="AZ670" s="136">
        <f t="shared" si="329"/>
        <v>8.5244316155684615E-3</v>
      </c>
      <c r="BA670" s="136"/>
      <c r="BB670" s="136">
        <f t="shared" si="320"/>
        <v>3.193737377315059E-7</v>
      </c>
      <c r="BC670" s="24"/>
      <c r="BD670" s="203"/>
      <c r="BE670" s="24">
        <f t="shared" si="321"/>
        <v>8.8656604331106784E-3</v>
      </c>
      <c r="BF670" s="24">
        <f t="shared" si="322"/>
        <v>0.72421427570906671</v>
      </c>
      <c r="BG670" s="24">
        <f t="shared" si="323"/>
        <v>0.83833478753800139</v>
      </c>
      <c r="BH670" s="24">
        <f t="shared" si="324"/>
        <v>0.1180772386081472</v>
      </c>
      <c r="BI670" s="24">
        <f t="shared" si="325"/>
        <v>2.7370582407986412</v>
      </c>
      <c r="BJ670" s="24">
        <f t="shared" si="326"/>
        <v>4.8763481520917322</v>
      </c>
      <c r="BK670" s="136">
        <f t="shared" si="327"/>
        <v>8.8797522747944573</v>
      </c>
      <c r="BL670" s="136">
        <f t="shared" si="327"/>
        <v>8.879753324799001</v>
      </c>
      <c r="BM670" s="136">
        <f t="shared" si="327"/>
        <v>8.8797492317571756</v>
      </c>
      <c r="BN670" s="136">
        <f t="shared" si="327"/>
        <v>8.8797651868606398</v>
      </c>
      <c r="BO670" s="136">
        <f t="shared" si="327"/>
        <v>8.8797029913332448</v>
      </c>
      <c r="BP670" s="136">
        <f t="shared" si="327"/>
        <v>8.879945426132192</v>
      </c>
      <c r="BQ670" s="136">
        <f t="shared" si="327"/>
        <v>8.879000226989076</v>
      </c>
      <c r="BR670" s="136">
        <f t="shared" si="328"/>
        <v>13.108466279140352</v>
      </c>
      <c r="BS670" s="136"/>
      <c r="BT670" s="24"/>
      <c r="BU670" s="24"/>
      <c r="BV670" s="24"/>
      <c r="BW670" s="24"/>
      <c r="BX670" s="24"/>
      <c r="BY670" s="24"/>
      <c r="BZ670" s="24"/>
      <c r="CA670" s="24"/>
      <c r="CB670" s="24"/>
      <c r="CC670" s="24"/>
      <c r="CD670" s="24"/>
      <c r="CE670" s="24"/>
      <c r="CF670" s="24"/>
      <c r="CG670" s="24"/>
      <c r="CH670" s="24"/>
      <c r="CI670" s="24"/>
      <c r="CK670" s="24"/>
      <c r="CL670" s="24"/>
      <c r="CM670" s="24"/>
      <c r="CN670" s="24"/>
      <c r="CO670" s="24"/>
      <c r="CP670" s="24"/>
      <c r="CQ670" s="24"/>
      <c r="CR670" s="24"/>
      <c r="CS670" s="24"/>
      <c r="CT670" s="24"/>
      <c r="CU670" s="24"/>
      <c r="CV670" s="24"/>
      <c r="CW670" s="24"/>
      <c r="CX670" s="24"/>
      <c r="CY670" s="24"/>
      <c r="CZ670" s="24"/>
    </row>
    <row r="671" spans="1:104" s="129" customFormat="1" ht="12.95" customHeight="1" x14ac:dyDescent="0.2">
      <c r="A671" s="123" t="s">
        <v>1752</v>
      </c>
      <c r="B671" s="124" t="s">
        <v>646</v>
      </c>
      <c r="C671" s="123">
        <v>57870.716699999997</v>
      </c>
      <c r="D671" s="123">
        <v>4.0000000000000002E-4</v>
      </c>
      <c r="E671" s="129">
        <f>(C671-C$7)/C$8</f>
        <v>75199.531148420938</v>
      </c>
      <c r="F671" s="129">
        <f>ROUND(2*E671,0)/2</f>
        <v>75199.5</v>
      </c>
      <c r="G671" s="130">
        <f>C671-(C$7+F671*C$8)</f>
        <v>7.3929499994846992E-3</v>
      </c>
      <c r="K671" s="130">
        <f>G671</f>
        <v>7.3929499994846992E-3</v>
      </c>
      <c r="O671" s="199">
        <f ca="1">+C$11+C$12*F671</f>
        <v>8.356267778356713E-3</v>
      </c>
      <c r="P671" s="199">
        <f>+D$11+D$12*F671+D$13*F671^2</f>
        <v>-9.4134485890930431E-3</v>
      </c>
      <c r="Q671" s="201">
        <f>+C671-15018.5</f>
        <v>42852.216699999997</v>
      </c>
      <c r="S671" s="131">
        <v>1</v>
      </c>
      <c r="T671" s="129" t="s">
        <v>567</v>
      </c>
      <c r="U671" s="202">
        <f>+$C671-15018.5</f>
        <v>42852.216699999997</v>
      </c>
      <c r="Z671" s="24">
        <f>$F671</f>
        <v>75199.5</v>
      </c>
      <c r="AA671" s="136">
        <f>AB$3+AB$4*Z671+AB$5*Z671^2+AH671</f>
        <v>-5.5831462057986773E-4</v>
      </c>
      <c r="AB671" s="136">
        <f>+$G671-AH671</f>
        <v>-1.4621839690284761E-3</v>
      </c>
      <c r="AC671" s="136">
        <f>IF(S671&gt;0,G671-AA671,-9999)</f>
        <v>7.951264620064567E-3</v>
      </c>
      <c r="AD671" s="136"/>
      <c r="AE671" s="136">
        <f>+(G671-AA671)^2*$S671</f>
        <v>6.3222609058290522E-5</v>
      </c>
      <c r="AF671" s="24"/>
      <c r="AG671" s="203"/>
      <c r="AH671" s="24">
        <f>$AB$6*($AB$11/AI671*AJ671+$AB$12)</f>
        <v>8.8551339685131753E-3</v>
      </c>
      <c r="AI671" s="24">
        <f>1+$AB$7*COS(AL671)</f>
        <v>0.72397346636744886</v>
      </c>
      <c r="AJ671" s="24">
        <f>SIN(AL671+RADIANS($AB$9))</f>
        <v>0.83721857239311237</v>
      </c>
      <c r="AK671" s="24">
        <f>$AB$7*SIN(AL671)</f>
        <v>0.11751320236806644</v>
      </c>
      <c r="AL671" s="24">
        <f>2*ATAN(AM671)</f>
        <v>2.7391025449457409</v>
      </c>
      <c r="AM671" s="24">
        <f>SQRT((1+$AB$7)/(1-$AB$7))*TAN(AN671/2)</f>
        <v>4.9018027083319691</v>
      </c>
      <c r="AN671" s="136">
        <f>$AU671+$AB$7*SIN(AO671)</f>
        <v>8.8824454920972116</v>
      </c>
      <c r="AO671" s="136">
        <f>$AU671+$AB$7*SIN(AP671)</f>
        <v>8.8823918431670013</v>
      </c>
      <c r="AP671" s="136">
        <f>$AU671+$AB$7*SIN(AQ671)</f>
        <v>8.8826006263643027</v>
      </c>
      <c r="AQ671" s="136">
        <f>$AU671+$AB$7*SIN(AR671)</f>
        <v>8.881787966014782</v>
      </c>
      <c r="AR671" s="136">
        <f>$AU671+$AB$7*SIN(AS671)</f>
        <v>8.8849489021281709</v>
      </c>
      <c r="AS671" s="136">
        <f>$AU671+$AB$7*SIN(AT671)</f>
        <v>8.872619888403495</v>
      </c>
      <c r="AT671" s="136">
        <f>$AU671+$AB$7*SIN(AU671)</f>
        <v>8.9202102032544293</v>
      </c>
      <c r="AU671" s="136">
        <f>RADIANS($AB$9)+$AB$18*(F671-AB$15)</f>
        <v>8.7275911561383968</v>
      </c>
      <c r="AV671" s="136"/>
      <c r="AW671" s="24">
        <f t="shared" si="317"/>
        <v>75199.5</v>
      </c>
      <c r="AX671" s="136">
        <f t="shared" si="318"/>
        <v>-5.5827364168509891E-4</v>
      </c>
      <c r="AY671" s="136">
        <f t="shared" si="319"/>
        <v>7.9512236411697981E-3</v>
      </c>
      <c r="AZ671" s="136">
        <f t="shared" si="329"/>
        <v>7.9512236411697981E-3</v>
      </c>
      <c r="BA671" s="136"/>
      <c r="BB671" s="136">
        <f t="shared" si="320"/>
        <v>3.1166945900034218E-7</v>
      </c>
      <c r="BC671" s="24"/>
      <c r="BD671" s="203"/>
      <c r="BE671" s="24">
        <f t="shared" si="321"/>
        <v>8.8551749474079441E-3</v>
      </c>
      <c r="BF671" s="24">
        <f t="shared" si="322"/>
        <v>0.72397439859875234</v>
      </c>
      <c r="BG671" s="24">
        <f t="shared" si="323"/>
        <v>0.83722291062914411</v>
      </c>
      <c r="BH671" s="24">
        <f t="shared" si="324"/>
        <v>0.11751539206027245</v>
      </c>
      <c r="BI671" s="24">
        <f t="shared" si="325"/>
        <v>2.7390946120275723</v>
      </c>
      <c r="BJ671" s="24">
        <f t="shared" si="326"/>
        <v>4.9017034390338399</v>
      </c>
      <c r="BK671" s="136">
        <f t="shared" ref="BK671:BQ679" si="330">$AU671+$AB$7*SIN(BL671)</f>
        <v>8.8824350393429299</v>
      </c>
      <c r="BL671" s="136">
        <f t="shared" si="330"/>
        <v>8.8824325237543587</v>
      </c>
      <c r="BM671" s="136">
        <f t="shared" si="330"/>
        <v>8.8824423139074273</v>
      </c>
      <c r="BN671" s="136">
        <f t="shared" si="330"/>
        <v>8.8824042123212585</v>
      </c>
      <c r="BO671" s="136">
        <f t="shared" si="330"/>
        <v>8.8825524921967425</v>
      </c>
      <c r="BP671" s="136">
        <f t="shared" si="330"/>
        <v>8.8819753570778985</v>
      </c>
      <c r="BQ671" s="136">
        <f t="shared" si="330"/>
        <v>8.8842205554581071</v>
      </c>
      <c r="BR671" s="136">
        <f t="shared" si="328"/>
        <v>13.115679600273083</v>
      </c>
      <c r="BS671" s="136"/>
      <c r="BT671" s="24"/>
      <c r="BU671" s="24"/>
      <c r="BV671" s="24"/>
      <c r="BW671" s="24"/>
      <c r="BX671" s="24"/>
      <c r="BY671" s="24"/>
      <c r="BZ671" s="24"/>
      <c r="CA671" s="24"/>
      <c r="CB671" s="24"/>
      <c r="CC671" s="24"/>
      <c r="CD671" s="24"/>
      <c r="CE671" s="24"/>
      <c r="CF671" s="24"/>
      <c r="CG671" s="24"/>
      <c r="CH671" s="24"/>
      <c r="CI671" s="24"/>
      <c r="CK671" s="24"/>
      <c r="CL671" s="24"/>
      <c r="CM671" s="24"/>
      <c r="CN671" s="24"/>
      <c r="CO671" s="24"/>
      <c r="CP671" s="24"/>
      <c r="CQ671" s="24"/>
      <c r="CR671" s="24"/>
      <c r="CS671" s="24"/>
      <c r="CT671" s="24"/>
      <c r="CU671" s="24"/>
      <c r="CV671" s="24"/>
      <c r="CW671" s="24"/>
      <c r="CX671" s="24"/>
      <c r="CY671" s="24"/>
      <c r="CZ671" s="24"/>
    </row>
    <row r="672" spans="1:104" s="129" customFormat="1" ht="12.95" customHeight="1" x14ac:dyDescent="0.2">
      <c r="A672" s="123" t="s">
        <v>1752</v>
      </c>
      <c r="B672" s="124" t="s">
        <v>646</v>
      </c>
      <c r="C672" s="123">
        <v>57890.653400000003</v>
      </c>
      <c r="D672" s="123">
        <v>1E-4</v>
      </c>
      <c r="E672" s="129">
        <f>(C672-C$7)/C$8</f>
        <v>75283.529650185679</v>
      </c>
      <c r="F672" s="129">
        <f>ROUND(2*E672,0)/2</f>
        <v>75283.5</v>
      </c>
      <c r="G672" s="130">
        <f>C672-(C$7+F672*C$8)</f>
        <v>7.0373500057030469E-3</v>
      </c>
      <c r="K672" s="130">
        <f>G672</f>
        <v>7.0373500057030469E-3</v>
      </c>
      <c r="O672" s="199">
        <f ca="1">+C$11+C$12*F672</f>
        <v>8.5176587837611506E-3</v>
      </c>
      <c r="P672" s="199">
        <f>+D$11+D$12*F672+D$13*F672^2</f>
        <v>-9.3583617250930368E-3</v>
      </c>
      <c r="Q672" s="201">
        <f>+C672-15018.5</f>
        <v>42872.153400000003</v>
      </c>
      <c r="S672" s="131">
        <v>1</v>
      </c>
      <c r="T672" s="129" t="s">
        <v>567</v>
      </c>
      <c r="U672" s="202">
        <f>+$C672-15018.5</f>
        <v>42872.153400000003</v>
      </c>
      <c r="Z672" s="24">
        <f>$F672</f>
        <v>75283.5</v>
      </c>
      <c r="AA672" s="136">
        <f>AB$3+AB$4*Z672+AB$5*Z672^2+AH672</f>
        <v>-5.3685486436774385E-4</v>
      </c>
      <c r="AB672" s="136">
        <f>+$G672-AH672</f>
        <v>-1.784156855022246E-3</v>
      </c>
      <c r="AC672" s="136">
        <f>IF(S672&gt;0,G672-AA672,-9999)</f>
        <v>7.5742048700707908E-3</v>
      </c>
      <c r="AD672" s="136"/>
      <c r="AE672" s="136">
        <f>+(G672-AA672)^2*$S672</f>
        <v>5.7368579413804083E-5</v>
      </c>
      <c r="AF672" s="24"/>
      <c r="AG672" s="203"/>
      <c r="AH672" s="24">
        <f>$AB$6*($AB$11/AI672*AJ672+$AB$12)</f>
        <v>8.8215068607252929E-3</v>
      </c>
      <c r="AI672" s="24">
        <f>1+$AB$7*COS(AL672)</f>
        <v>0.72322189045541274</v>
      </c>
      <c r="AJ672" s="24">
        <f>SIN(AL672+RADIANS($AB$9))</f>
        <v>0.83367692161664664</v>
      </c>
      <c r="AK672" s="24">
        <f>$AB$7*SIN(AL672)</f>
        <v>0.11573192332681793</v>
      </c>
      <c r="AL672" s="24">
        <f>2*ATAN(AM672)</f>
        <v>2.7455470381253759</v>
      </c>
      <c r="AM672" s="24">
        <f>SQRT((1+$AB$7)/(1-$AB$7))*TAN(AN672/2)</f>
        <v>4.9837425402134796</v>
      </c>
      <c r="AN672" s="136">
        <f>$AU672+$AB$7*SIN(AO672)</f>
        <v>8.8909414609772188</v>
      </c>
      <c r="AO672" s="136">
        <f>$AU672+$AB$7*SIN(AP672)</f>
        <v>8.8908867983094666</v>
      </c>
      <c r="AP672" s="136">
        <f>$AU672+$AB$7*SIN(AQ672)</f>
        <v>8.8910984507488617</v>
      </c>
      <c r="AQ672" s="136">
        <f>$AU672+$AB$7*SIN(AR672)</f>
        <v>8.8902787906356924</v>
      </c>
      <c r="AR672" s="136">
        <f>$AU672+$AB$7*SIN(AS672)</f>
        <v>8.8934508608341147</v>
      </c>
      <c r="AS672" s="136">
        <f>$AU672+$AB$7*SIN(AT672)</f>
        <v>8.8811416344806347</v>
      </c>
      <c r="AT672" s="136">
        <f>$AU672+$AB$7*SIN(AU672)</f>
        <v>8.9284261822193329</v>
      </c>
      <c r="AU672" s="136">
        <f>RADIANS($AB$9)+$AB$18*(F672-AB$15)</f>
        <v>8.7382754125641835</v>
      </c>
      <c r="AV672" s="136"/>
      <c r="AW672" s="24">
        <f t="shared" si="317"/>
        <v>75283.5</v>
      </c>
      <c r="AX672" s="136">
        <f t="shared" si="318"/>
        <v>-5.3682166153694658E-4</v>
      </c>
      <c r="AY672" s="136">
        <f t="shared" si="319"/>
        <v>7.5741716672399935E-3</v>
      </c>
      <c r="AZ672" s="136">
        <f t="shared" si="329"/>
        <v>7.5741716672399935E-3</v>
      </c>
      <c r="BA672" s="136"/>
      <c r="BB672" s="136">
        <f t="shared" si="320"/>
        <v>2.8817749629528802E-7</v>
      </c>
      <c r="BC672" s="24"/>
      <c r="BD672" s="203"/>
      <c r="BE672" s="24">
        <f t="shared" si="321"/>
        <v>8.8215400635560902E-3</v>
      </c>
      <c r="BF672" s="24">
        <f t="shared" si="322"/>
        <v>0.72322261959780842</v>
      </c>
      <c r="BG672" s="24">
        <f t="shared" si="323"/>
        <v>0.83368040091370466</v>
      </c>
      <c r="BH672" s="24">
        <f t="shared" si="324"/>
        <v>0.11573366708827856</v>
      </c>
      <c r="BI672" s="24">
        <f t="shared" si="325"/>
        <v>2.7455407379025716</v>
      </c>
      <c r="BJ672" s="24">
        <f t="shared" si="326"/>
        <v>4.9836611498903034</v>
      </c>
      <c r="BK672" s="136">
        <f t="shared" si="330"/>
        <v>8.8909331509045284</v>
      </c>
      <c r="BL672" s="136">
        <f t="shared" si="330"/>
        <v>8.8909189764032082</v>
      </c>
      <c r="BM672" s="136">
        <f t="shared" si="330"/>
        <v>8.8909738612054312</v>
      </c>
      <c r="BN672" s="136">
        <f t="shared" si="330"/>
        <v>8.8907613329611035</v>
      </c>
      <c r="BO672" s="136">
        <f t="shared" si="330"/>
        <v>8.8915841492857126</v>
      </c>
      <c r="BP672" s="136">
        <f t="shared" si="330"/>
        <v>8.8883963342288634</v>
      </c>
      <c r="BQ672" s="136">
        <f t="shared" si="330"/>
        <v>8.9007136948994425</v>
      </c>
      <c r="BR672" s="136">
        <f t="shared" si="328"/>
        <v>13.138544467259855</v>
      </c>
      <c r="BS672" s="136"/>
      <c r="BT672" s="24"/>
      <c r="BU672" s="24"/>
      <c r="BV672" s="24"/>
      <c r="BW672" s="24"/>
      <c r="BX672" s="24"/>
      <c r="BY672" s="24"/>
      <c r="BZ672" s="24"/>
      <c r="CA672" s="24"/>
      <c r="CB672" s="24"/>
      <c r="CC672" s="24"/>
      <c r="CD672" s="24"/>
      <c r="CE672" s="24"/>
      <c r="CF672" s="24"/>
      <c r="CG672" s="24"/>
      <c r="CH672" s="24"/>
      <c r="CI672" s="24"/>
      <c r="CK672" s="24"/>
      <c r="CL672" s="24"/>
      <c r="CM672" s="24"/>
      <c r="CN672" s="24"/>
      <c r="CO672" s="24"/>
      <c r="CP672" s="24"/>
      <c r="CQ672" s="24"/>
      <c r="CR672" s="24"/>
      <c r="CS672" s="24"/>
      <c r="CT672" s="24"/>
      <c r="CU672" s="24"/>
      <c r="CV672" s="24"/>
      <c r="CW672" s="24"/>
      <c r="CX672" s="24"/>
      <c r="CY672" s="24"/>
      <c r="CZ672" s="24"/>
    </row>
    <row r="673" spans="1:104" s="129" customFormat="1" ht="12.95" customHeight="1" x14ac:dyDescent="0.2">
      <c r="A673" s="123" t="s">
        <v>1752</v>
      </c>
      <c r="B673" s="124" t="s">
        <v>646</v>
      </c>
      <c r="C673" s="123">
        <v>57914.626499999998</v>
      </c>
      <c r="D673" s="123">
        <v>1E-4</v>
      </c>
      <c r="E673" s="129">
        <f>(C673-C$7)/C$8</f>
        <v>75384.534554841695</v>
      </c>
      <c r="F673" s="129">
        <f>ROUND(2*E673,0)/2</f>
        <v>75384.5</v>
      </c>
      <c r="G673" s="130">
        <f>C673-(C$7+F673*C$8)</f>
        <v>8.2014500003424473E-3</v>
      </c>
      <c r="K673" s="130">
        <f>G673</f>
        <v>8.2014500003424473E-3</v>
      </c>
      <c r="O673" s="199">
        <f ca="1">+C$11+C$12*F673</f>
        <v>8.711712254545062E-3</v>
      </c>
      <c r="P673" s="199">
        <f>+D$11+D$12*F673+D$13*F673^2</f>
        <v>-9.2919021090930171E-3</v>
      </c>
      <c r="Q673" s="201">
        <f>+C673-15018.5</f>
        <v>42896.126499999998</v>
      </c>
      <c r="S673" s="131">
        <v>1</v>
      </c>
      <c r="T673" s="129" t="s">
        <v>567</v>
      </c>
      <c r="U673" s="202">
        <f>+$C673-15018.5</f>
        <v>42896.126499999998</v>
      </c>
      <c r="Z673" s="24">
        <f>$F673</f>
        <v>75384.5</v>
      </c>
      <c r="AA673" s="136">
        <f>AB$3+AB$4*Z673+AB$5*Z673^2+AH673</f>
        <v>-5.1162341065839369E-4</v>
      </c>
      <c r="AB673" s="136">
        <f>+$G673-AH673</f>
        <v>-5.7882869809217606E-4</v>
      </c>
      <c r="AC673" s="136">
        <f>IF(S673&gt;0,G673-AA673,-9999)</f>
        <v>8.713073411000841E-3</v>
      </c>
      <c r="AD673" s="136"/>
      <c r="AE673" s="136">
        <f>+(G673-AA673)^2*$S673</f>
        <v>7.591764826548983E-5</v>
      </c>
      <c r="AF673" s="24"/>
      <c r="AG673" s="203"/>
      <c r="AH673" s="24">
        <f>$AB$6*($AB$11/AI673*AJ673+$AB$12)</f>
        <v>8.7802786984346234E-3</v>
      </c>
      <c r="AI673" s="24">
        <f>1+$AB$7*COS(AL673)</f>
        <v>0.72233542563334197</v>
      </c>
      <c r="AJ673" s="24">
        <f>SIN(AL673+RADIANS($AB$9))</f>
        <v>0.82938248102025713</v>
      </c>
      <c r="AK673" s="24">
        <f>$AB$7*SIN(AL673)</f>
        <v>0.11358866203007514</v>
      </c>
      <c r="AL673" s="24">
        <f>2*ATAN(AM673)</f>
        <v>2.7532782272400236</v>
      </c>
      <c r="AM673" s="24">
        <f>SQRT((1+$AB$7)/(1-$AB$7))*TAN(AN673/2)</f>
        <v>5.085583050654372</v>
      </c>
      <c r="AN673" s="136">
        <f>$AU673+$AB$7*SIN(AO673)</f>
        <v>8.9011452755229072</v>
      </c>
      <c r="AO673" s="136">
        <f>$AU673+$AB$7*SIN(AP673)</f>
        <v>8.9010894374337735</v>
      </c>
      <c r="AP673" s="136">
        <f>$AU673+$AB$7*SIN(AQ673)</f>
        <v>8.9013043561417824</v>
      </c>
      <c r="AQ673" s="136">
        <f>$AU673+$AB$7*SIN(AR673)</f>
        <v>8.9004769957768008</v>
      </c>
      <c r="AR673" s="136">
        <f>$AU673+$AB$7*SIN(AS673)</f>
        <v>8.903659875789792</v>
      </c>
      <c r="AS673" s="136">
        <f>$AU673+$AB$7*SIN(AT673)</f>
        <v>8.8913828788887201</v>
      </c>
      <c r="AT673" s="136">
        <f>$AU673+$AB$7*SIN(AU673)</f>
        <v>8.9382762041544659</v>
      </c>
      <c r="AU673" s="136">
        <f>RADIANS($AB$9)+$AB$18*(F673-AB$15)</f>
        <v>8.7511219589809048</v>
      </c>
      <c r="AV673" s="136"/>
      <c r="AW673" s="24">
        <f t="shared" si="317"/>
        <v>75384.5</v>
      </c>
      <c r="AX673" s="136">
        <f t="shared" si="318"/>
        <v>-5.1160071646459519E-4</v>
      </c>
      <c r="AY673" s="136">
        <f t="shared" si="319"/>
        <v>8.7130507168070425E-3</v>
      </c>
      <c r="AZ673" s="136">
        <f t="shared" si="329"/>
        <v>8.7130507168070425E-3</v>
      </c>
      <c r="BA673" s="136"/>
      <c r="BB673" s="136">
        <f t="shared" si="320"/>
        <v>2.6173529308708715E-7</v>
      </c>
      <c r="BC673" s="24"/>
      <c r="BD673" s="203"/>
      <c r="BE673" s="24">
        <f t="shared" si="321"/>
        <v>8.7803013926284219E-3</v>
      </c>
      <c r="BF673" s="24">
        <f t="shared" si="322"/>
        <v>0.72233590343267529</v>
      </c>
      <c r="BG673" s="24">
        <f t="shared" si="323"/>
        <v>0.82938483103742899</v>
      </c>
      <c r="BH673" s="24">
        <f t="shared" si="324"/>
        <v>0.11358982999129534</v>
      </c>
      <c r="BI673" s="24">
        <f t="shared" si="325"/>
        <v>2.7532740208617783</v>
      </c>
      <c r="BJ673" s="24">
        <f t="shared" si="326"/>
        <v>5.0855265529633469</v>
      </c>
      <c r="BK673" s="136">
        <f t="shared" si="330"/>
        <v>8.9011397204474747</v>
      </c>
      <c r="BL673" s="136">
        <f t="shared" si="330"/>
        <v>8.9011108199051137</v>
      </c>
      <c r="BM673" s="136">
        <f t="shared" si="330"/>
        <v>8.9012220589631745</v>
      </c>
      <c r="BN673" s="136">
        <f t="shared" si="330"/>
        <v>8.9007938572883649</v>
      </c>
      <c r="BO673" s="136">
        <f t="shared" si="330"/>
        <v>8.9024415894585083</v>
      </c>
      <c r="BP673" s="136">
        <f t="shared" si="330"/>
        <v>8.8960924336932337</v>
      </c>
      <c r="BQ673" s="136">
        <f t="shared" si="330"/>
        <v>8.9204320259723975</v>
      </c>
      <c r="BR673" s="136">
        <f t="shared" si="328"/>
        <v>13.166036747803474</v>
      </c>
      <c r="BS673" s="136"/>
      <c r="BT673" s="24"/>
      <c r="BU673" s="24"/>
      <c r="BV673" s="24"/>
      <c r="BW673" s="24"/>
      <c r="BX673" s="24"/>
      <c r="BY673" s="24"/>
      <c r="BZ673" s="24"/>
      <c r="CA673" s="24"/>
      <c r="CB673" s="24"/>
      <c r="CC673" s="24"/>
      <c r="CD673" s="24"/>
      <c r="CE673" s="24"/>
      <c r="CF673" s="24"/>
      <c r="CG673" s="24"/>
      <c r="CH673" s="24"/>
      <c r="CI673" s="24"/>
      <c r="CK673" s="24"/>
      <c r="CL673" s="24"/>
      <c r="CM673" s="24"/>
      <c r="CN673" s="24"/>
      <c r="CO673" s="24"/>
      <c r="CP673" s="24"/>
      <c r="CQ673" s="24"/>
      <c r="CR673" s="24"/>
      <c r="CS673" s="24"/>
      <c r="CT673" s="24"/>
      <c r="CU673" s="24"/>
      <c r="CV673" s="24"/>
      <c r="CW673" s="24"/>
      <c r="CX673" s="24"/>
      <c r="CY673" s="24"/>
      <c r="CZ673" s="24"/>
    </row>
    <row r="674" spans="1:104" s="129" customFormat="1" ht="12.95" customHeight="1" x14ac:dyDescent="0.2">
      <c r="A674" s="123" t="s">
        <v>1752</v>
      </c>
      <c r="B674" s="124" t="s">
        <v>644</v>
      </c>
      <c r="C674" s="123">
        <v>57929.698600000003</v>
      </c>
      <c r="D674" s="123">
        <v>2.9999999999999997E-4</v>
      </c>
      <c r="E674" s="129">
        <f>(C674-C$7)/C$8</f>
        <v>75448.037231736496</v>
      </c>
      <c r="F674" s="129">
        <f>ROUND(2*E674,0)/2</f>
        <v>75448</v>
      </c>
      <c r="G674" s="130">
        <f>C674-(C$7+F674*C$8)</f>
        <v>8.8368000069749542E-3</v>
      </c>
      <c r="K674" s="130">
        <f>G674</f>
        <v>8.8368000069749542E-3</v>
      </c>
      <c r="O674" s="199">
        <f ca="1">+C$11+C$12*F674</f>
        <v>8.8337161693448352E-3</v>
      </c>
      <c r="P674" s="199">
        <f>+D$11+D$12*F674+D$13*F674^2</f>
        <v>-9.2499927440930219E-3</v>
      </c>
      <c r="Q674" s="201">
        <f>+C674-15018.5</f>
        <v>42911.198600000003</v>
      </c>
      <c r="S674" s="131">
        <v>1</v>
      </c>
      <c r="T674" s="129" t="s">
        <v>567</v>
      </c>
      <c r="U674" s="202">
        <f>+$C674-15018.5</f>
        <v>42911.198600000003</v>
      </c>
      <c r="Z674" s="24">
        <f>$F674</f>
        <v>75448</v>
      </c>
      <c r="AA674" s="136">
        <f>AB$3+AB$4*Z674+AB$5*Z674^2+AH674</f>
        <v>-4.9607670757599066E-4</v>
      </c>
      <c r="AB674" s="136">
        <f>+$G674-AH674</f>
        <v>8.2883970457922965E-5</v>
      </c>
      <c r="AC674" s="136">
        <f>IF(S674&gt;0,G674-AA674,-9999)</f>
        <v>9.3328767145509448E-3</v>
      </c>
      <c r="AD674" s="136"/>
      <c r="AE674" s="136">
        <f>+(G674-AA674)^2*$S674</f>
        <v>8.7102587769007233E-5</v>
      </c>
      <c r="AF674" s="24"/>
      <c r="AG674" s="203"/>
      <c r="AH674" s="24">
        <f>$AB$6*($AB$11/AI674*AJ674+$AB$12)</f>
        <v>8.7539160365170312E-3</v>
      </c>
      <c r="AI674" s="24">
        <f>1+$AB$7*COS(AL674)</f>
        <v>0.72178766874218481</v>
      </c>
      <c r="AJ674" s="24">
        <f>SIN(AL674+RADIANS($AB$9))</f>
        <v>0.82666253301849424</v>
      </c>
      <c r="AK674" s="24">
        <f>$AB$7*SIN(AL674)</f>
        <v>0.11224036143959841</v>
      </c>
      <c r="AL674" s="24">
        <f>2*ATAN(AM674)</f>
        <v>2.7581292938438731</v>
      </c>
      <c r="AM674" s="24">
        <f>SQRT((1+$AB$7)/(1-$AB$7))*TAN(AN674/2)</f>
        <v>5.1515544305243264</v>
      </c>
      <c r="AN674" s="136">
        <f>$AU674+$AB$7*SIN(AO674)</f>
        <v>8.9075541839258996</v>
      </c>
      <c r="AO674" s="136">
        <f>$AU674+$AB$7*SIN(AP674)</f>
        <v>8.9074976328582913</v>
      </c>
      <c r="AP674" s="136">
        <f>$AU674+$AB$7*SIN(AQ674)</f>
        <v>8.9077144978130942</v>
      </c>
      <c r="AQ674" s="136">
        <f>$AU674+$AB$7*SIN(AR674)</f>
        <v>8.9068827073514125</v>
      </c>
      <c r="AR674" s="136">
        <f>$AU674+$AB$7*SIN(AS674)</f>
        <v>8.9100709238238256</v>
      </c>
      <c r="AS674" s="136">
        <f>$AU674+$AB$7*SIN(AT674)</f>
        <v>8.8978189132339534</v>
      </c>
      <c r="AT674" s="136">
        <f>$AU674+$AB$7*SIN(AU674)</f>
        <v>8.9444531944829802</v>
      </c>
      <c r="AU674" s="136">
        <f>RADIANS($AB$9)+$AB$18*(F674-AB$15)</f>
        <v>8.7591987480646853</v>
      </c>
      <c r="AV674" s="136"/>
      <c r="AW674" s="24">
        <f t="shared" si="317"/>
        <v>75448</v>
      </c>
      <c r="AX674" s="136">
        <f t="shared" si="318"/>
        <v>-4.9606128595414481E-4</v>
      </c>
      <c r="AY674" s="136">
        <f t="shared" si="319"/>
        <v>9.332861292929099E-3</v>
      </c>
      <c r="AZ674" s="136">
        <f t="shared" si="329"/>
        <v>9.332861292929099E-3</v>
      </c>
      <c r="BA674" s="136"/>
      <c r="BB674" s="136">
        <f t="shared" si="320"/>
        <v>2.4607679942247984E-7</v>
      </c>
      <c r="BC674" s="24"/>
      <c r="BD674" s="203"/>
      <c r="BE674" s="24">
        <f t="shared" si="321"/>
        <v>8.753931458138877E-3</v>
      </c>
      <c r="BF674" s="24">
        <f t="shared" si="322"/>
        <v>0.72178798497826691</v>
      </c>
      <c r="BG674" s="24">
        <f t="shared" si="323"/>
        <v>0.82666411840563869</v>
      </c>
      <c r="BH674" s="24">
        <f t="shared" si="324"/>
        <v>0.1122411452968425</v>
      </c>
      <c r="BI674" s="24">
        <f t="shared" si="325"/>
        <v>2.7581264763638353</v>
      </c>
      <c r="BJ674" s="24">
        <f t="shared" si="326"/>
        <v>5.1515156362004717</v>
      </c>
      <c r="BK674" s="136">
        <f t="shared" si="330"/>
        <v>8.9075504602490003</v>
      </c>
      <c r="BL674" s="136">
        <f t="shared" si="330"/>
        <v>8.9075119134296266</v>
      </c>
      <c r="BM674" s="136">
        <f t="shared" si="330"/>
        <v>8.9076597364651793</v>
      </c>
      <c r="BN674" s="136">
        <f t="shared" si="330"/>
        <v>8.9070927829221542</v>
      </c>
      <c r="BO674" s="136">
        <f t="shared" si="330"/>
        <v>8.9092662574697847</v>
      </c>
      <c r="BP674" s="136">
        <f t="shared" si="330"/>
        <v>8.900919321852852</v>
      </c>
      <c r="BQ674" s="136">
        <f t="shared" si="330"/>
        <v>8.9327640041611218</v>
      </c>
      <c r="BR674" s="136">
        <f t="shared" si="328"/>
        <v>13.183321498442286</v>
      </c>
      <c r="BS674" s="136"/>
      <c r="BT674" s="24"/>
      <c r="BU674" s="24"/>
      <c r="BV674" s="24"/>
      <c r="BW674" s="24"/>
      <c r="BX674" s="24"/>
      <c r="BY674" s="24"/>
      <c r="BZ674" s="24"/>
      <c r="CA674" s="24"/>
      <c r="CB674" s="24"/>
      <c r="CC674" s="24"/>
      <c r="CD674" s="24"/>
      <c r="CE674" s="24"/>
      <c r="CF674" s="24"/>
      <c r="CG674" s="24"/>
      <c r="CH674" s="24"/>
      <c r="CI674" s="24"/>
      <c r="CK674" s="24"/>
      <c r="CL674" s="24"/>
      <c r="CM674" s="24"/>
      <c r="CN674" s="24"/>
      <c r="CO674" s="24"/>
      <c r="CP674" s="24"/>
      <c r="CQ674" s="24"/>
      <c r="CR674" s="24"/>
      <c r="CS674" s="24"/>
      <c r="CT674" s="24"/>
      <c r="CU674" s="24"/>
      <c r="CV674" s="24"/>
      <c r="CW674" s="24"/>
      <c r="CX674" s="24"/>
      <c r="CY674" s="24"/>
      <c r="CZ674" s="24"/>
    </row>
    <row r="675" spans="1:104" s="129" customFormat="1" ht="12.95" customHeight="1" x14ac:dyDescent="0.2">
      <c r="A675" s="255" t="s">
        <v>1754</v>
      </c>
      <c r="B675" s="333"/>
      <c r="C675" s="257">
        <v>58159.805</v>
      </c>
      <c r="D675" s="258">
        <v>5.0000000000000001E-4</v>
      </c>
      <c r="E675" s="129">
        <f>(C675-C$7)/C$8</f>
        <v>76417.535335558787</v>
      </c>
      <c r="F675" s="129">
        <f>ROUND(2*E675,0)/2</f>
        <v>76417.5</v>
      </c>
      <c r="G675" s="130">
        <f>C675-(C$7+F675*C$8)</f>
        <v>8.3867499997722916E-3</v>
      </c>
      <c r="K675" s="130">
        <f>G675</f>
        <v>8.3867499997722916E-3</v>
      </c>
      <c r="O675" s="199">
        <f ca="1">+C$11+C$12*F675</f>
        <v>1.0696437356721072E-2</v>
      </c>
      <c r="P675" s="199">
        <f>+D$11+D$12*F675+D$13*F675^2</f>
        <v>-8.598114517093039E-3</v>
      </c>
      <c r="Q675" s="201">
        <f>+C675-15018.5</f>
        <v>43141.305</v>
      </c>
      <c r="S675" s="131">
        <v>1</v>
      </c>
      <c r="T675" s="129" t="s">
        <v>567</v>
      </c>
      <c r="U675" s="202">
        <f>+$C675-15018.5</f>
        <v>43141.305</v>
      </c>
      <c r="Z675" s="24">
        <f>$F675</f>
        <v>76417.5</v>
      </c>
      <c r="AA675" s="136">
        <f>AB$3+AB$4*Z675+AB$5*Z675^2+AH675</f>
        <v>-2.8787385203194599E-4</v>
      </c>
      <c r="AB675" s="136">
        <f>+$G675-AH675</f>
        <v>7.650933471119864E-5</v>
      </c>
      <c r="AC675" s="136">
        <f>IF(S675&gt;0,G675-AA675,-9999)</f>
        <v>8.6746238518042376E-3</v>
      </c>
      <c r="AD675" s="136"/>
      <c r="AE675" s="136">
        <f>+(G675-AA675)^2*$S675</f>
        <v>7.5249098970290985E-5</v>
      </c>
      <c r="AF675" s="24"/>
      <c r="AG675" s="203"/>
      <c r="AH675" s="24">
        <f>$AB$6*($AB$11/AI675*AJ675+$AB$12)</f>
        <v>8.310240665061093E-3</v>
      </c>
      <c r="AI675" s="24">
        <f>1+$AB$7*COS(AL675)</f>
        <v>0.71432248151965694</v>
      </c>
      <c r="AJ675" s="24">
        <f>SIN(AL675+RADIANS($AB$9))</f>
        <v>0.78328548825428923</v>
      </c>
      <c r="AK675" s="24">
        <f>$AB$7*SIN(AL675)</f>
        <v>9.1587965557235029E-2</v>
      </c>
      <c r="AL675" s="24">
        <f>2*ATAN(AM675)</f>
        <v>2.8313463204288642</v>
      </c>
      <c r="AM675" s="24">
        <f>SQRT((1+$AB$7)/(1-$AB$7))*TAN(AN675/2)</f>
        <v>6.3946995101047648</v>
      </c>
      <c r="AN675" s="136">
        <f>$AU675+$AB$7*SIN(AO675)</f>
        <v>9.0048412642117945</v>
      </c>
      <c r="AO675" s="136">
        <f>$AU675+$AB$7*SIN(AP675)</f>
        <v>9.0047770335809147</v>
      </c>
      <c r="AP675" s="136">
        <f>$AU675+$AB$7*SIN(AQ675)</f>
        <v>9.0050115025089799</v>
      </c>
      <c r="AQ675" s="136">
        <f>$AU675+$AB$7*SIN(AR675)</f>
        <v>9.0041554730693054</v>
      </c>
      <c r="AR675" s="136">
        <f>$AU675+$AB$7*SIN(AS675)</f>
        <v>9.0072791965628625</v>
      </c>
      <c r="AS675" s="136">
        <f>$AU675+$AB$7*SIN(AT675)</f>
        <v>8.9958592095450722</v>
      </c>
      <c r="AT675" s="136">
        <f>$AU675+$AB$7*SIN(AU675)</f>
        <v>9.0373361109303119</v>
      </c>
      <c r="AU675" s="136">
        <f>RADIANS($AB$9)+$AB$18*(F675-AB$15)</f>
        <v>8.882512874312317</v>
      </c>
      <c r="AV675" s="136"/>
      <c r="AW675" s="24">
        <f t="shared" si="317"/>
        <v>76417.5</v>
      </c>
      <c r="AX675" s="136">
        <f t="shared" si="318"/>
        <v>-2.8803815246158243E-4</v>
      </c>
      <c r="AY675" s="136">
        <f t="shared" si="319"/>
        <v>8.6747881522338741E-3</v>
      </c>
      <c r="AZ675" s="136">
        <f t="shared" si="329"/>
        <v>8.6747881522338741E-3</v>
      </c>
      <c r="BA675" s="136"/>
      <c r="BB675" s="136">
        <f t="shared" si="320"/>
        <v>8.2965977273481805E-8</v>
      </c>
      <c r="BC675" s="24"/>
      <c r="BD675" s="203"/>
      <c r="BE675" s="24">
        <f t="shared" si="321"/>
        <v>8.3100763646314565E-3</v>
      </c>
      <c r="BF675" s="24">
        <f t="shared" si="322"/>
        <v>0.71432021546944247</v>
      </c>
      <c r="BG675" s="24">
        <f t="shared" si="323"/>
        <v>0.78327010638627814</v>
      </c>
      <c r="BH675" s="24">
        <f t="shared" si="324"/>
        <v>9.1580897083257631E-2</v>
      </c>
      <c r="BI675" s="24">
        <f t="shared" si="325"/>
        <v>2.8313710631736924</v>
      </c>
      <c r="BJ675" s="24">
        <f t="shared" si="326"/>
        <v>6.3952178148910974</v>
      </c>
      <c r="BK675" s="136">
        <f t="shared" si="330"/>
        <v>9.0048743068673058</v>
      </c>
      <c r="BL675" s="136">
        <f t="shared" si="330"/>
        <v>9.0046564043707757</v>
      </c>
      <c r="BM675" s="136">
        <f t="shared" si="330"/>
        <v>9.0054517837835988</v>
      </c>
      <c r="BN675" s="136">
        <f t="shared" si="330"/>
        <v>9.0025471505419432</v>
      </c>
      <c r="BO675" s="136">
        <f t="shared" si="330"/>
        <v>9.0131364498682718</v>
      </c>
      <c r="BP675" s="136">
        <f t="shared" si="330"/>
        <v>8.9742821649742321</v>
      </c>
      <c r="BQ675" s="136">
        <f t="shared" si="330"/>
        <v>9.1138968434274918</v>
      </c>
      <c r="BR675" s="136">
        <f t="shared" si="328"/>
        <v>13.447220171581286</v>
      </c>
      <c r="BS675" s="136"/>
      <c r="BT675" s="24"/>
      <c r="BU675" s="24"/>
      <c r="BV675" s="24"/>
      <c r="BW675" s="24"/>
      <c r="BX675" s="24"/>
      <c r="BY675" s="24"/>
      <c r="BZ675" s="24"/>
      <c r="CA675" s="24"/>
      <c r="CB675" s="24"/>
      <c r="CC675" s="24"/>
      <c r="CD675" s="24"/>
      <c r="CE675" s="24"/>
      <c r="CF675" s="24"/>
      <c r="CG675" s="24"/>
      <c r="CH675" s="24"/>
      <c r="CI675" s="24"/>
      <c r="CK675" s="24"/>
      <c r="CL675" s="24"/>
      <c r="CM675" s="24"/>
      <c r="CN675" s="24"/>
      <c r="CO675" s="24"/>
      <c r="CP675" s="24"/>
      <c r="CQ675" s="24"/>
      <c r="CR675" s="24"/>
      <c r="CS675" s="24"/>
      <c r="CT675" s="24"/>
      <c r="CU675" s="24"/>
      <c r="CV675" s="24"/>
      <c r="CW675" s="24"/>
      <c r="CX675" s="24"/>
      <c r="CY675" s="24"/>
      <c r="CZ675" s="24"/>
    </row>
    <row r="676" spans="1:104" s="129" customFormat="1" ht="12.95" customHeight="1" x14ac:dyDescent="0.2">
      <c r="A676" s="259" t="s">
        <v>1757</v>
      </c>
      <c r="B676" s="260" t="s">
        <v>646</v>
      </c>
      <c r="C676" s="261">
        <v>58191.611299999997</v>
      </c>
      <c r="D676" s="261">
        <v>2.9999999999999997E-4</v>
      </c>
      <c r="E676" s="129">
        <f>(C676-C$7)/C$8</f>
        <v>76551.54354888793</v>
      </c>
      <c r="F676" s="129">
        <f>ROUND(2*E676,0)/2</f>
        <v>76551.5</v>
      </c>
      <c r="G676" s="130">
        <f>C676-(C$7+F676*C$8)</f>
        <v>1.0336150000512134E-2</v>
      </c>
      <c r="K676" s="130">
        <f>G676</f>
        <v>1.0336150000512134E-2</v>
      </c>
      <c r="O676" s="199">
        <f ca="1">+C$11+C$12*F676</f>
        <v>1.0953894436771E-2</v>
      </c>
      <c r="P676" s="199">
        <f>+D$11+D$12*F676+D$13*F676^2</f>
        <v>-8.5062403650930374E-3</v>
      </c>
      <c r="Q676" s="201">
        <f>+C676-15018.5</f>
        <v>43173.111299999997</v>
      </c>
      <c r="S676" s="131">
        <v>1</v>
      </c>
      <c r="T676" s="129" t="s">
        <v>567</v>
      </c>
      <c r="U676" s="202">
        <f>+$C676-15018.5</f>
        <v>43173.111299999997</v>
      </c>
      <c r="Z676" s="24">
        <f>$F676</f>
        <v>76551.5</v>
      </c>
      <c r="AA676" s="136">
        <f>AB$3+AB$4*Z676+AB$5*Z676^2+AH676</f>
        <v>-2.632226334907898E-4</v>
      </c>
      <c r="AB676" s="136">
        <f>+$G676-AH676</f>
        <v>2.0931322689098867E-3</v>
      </c>
      <c r="AC676" s="136">
        <f>IF(S676&gt;0,G676-AA676,-9999)</f>
        <v>1.0599372634002924E-2</v>
      </c>
      <c r="AD676" s="136"/>
      <c r="AE676" s="136">
        <f>+(G676-AA676)^2*$S676</f>
        <v>1.1234670023445008E-4</v>
      </c>
      <c r="AF676" s="24"/>
      <c r="AG676" s="203"/>
      <c r="AH676" s="24">
        <f>$AB$6*($AB$11/AI676*AJ676+$AB$12)</f>
        <v>8.2430177316022476E-3</v>
      </c>
      <c r="AI676" s="24">
        <f>1+$AB$7*COS(AL676)</f>
        <v>0.71342038849503941</v>
      </c>
      <c r="AJ676" s="24">
        <f>SIN(AL676+RADIANS($AB$9))</f>
        <v>0.77702617113601125</v>
      </c>
      <c r="AK676" s="24">
        <f>$AB$7*SIN(AL676)</f>
        <v>8.8725003632943777E-2</v>
      </c>
      <c r="AL676" s="24">
        <f>2*ATAN(AM676)</f>
        <v>2.8413520954158704</v>
      </c>
      <c r="AM676" s="24">
        <f>SQRT((1+$AB$7)/(1-$AB$7))*TAN(AN676/2)</f>
        <v>6.6112097772533929</v>
      </c>
      <c r="AN676" s="136">
        <f>$AU676+$AB$7*SIN(AO676)</f>
        <v>9.0182119269403866</v>
      </c>
      <c r="AO676" s="136">
        <f>$AU676+$AB$7*SIN(AP676)</f>
        <v>9.0181472065923103</v>
      </c>
      <c r="AP676" s="136">
        <f>$AU676+$AB$7*SIN(AQ676)</f>
        <v>9.0183820822627307</v>
      </c>
      <c r="AQ676" s="136">
        <f>$AU676+$AB$7*SIN(AR676)</f>
        <v>9.0175295849999042</v>
      </c>
      <c r="AR676" s="136">
        <f>$AU676+$AB$7*SIN(AS676)</f>
        <v>9.0206222924694419</v>
      </c>
      <c r="AS676" s="136">
        <f>$AU676+$AB$7*SIN(AT676)</f>
        <v>9.0093826899853209</v>
      </c>
      <c r="AT676" s="136">
        <f>$AU676+$AB$7*SIN(AU676)</f>
        <v>9.0499781157548043</v>
      </c>
      <c r="AU676" s="136">
        <f>RADIANS($AB$9)+$AB$18*(F676-AB$15)</f>
        <v>8.8995568071820266</v>
      </c>
      <c r="AV676" s="136"/>
      <c r="AW676" s="24">
        <f t="shared" si="317"/>
        <v>76551.5</v>
      </c>
      <c r="AX676" s="136">
        <f t="shared" si="318"/>
        <v>-2.6342212447847888E-4</v>
      </c>
      <c r="AY676" s="136">
        <f t="shared" si="319"/>
        <v>1.0599572124990613E-2</v>
      </c>
      <c r="AZ676" s="136">
        <f t="shared" si="329"/>
        <v>1.0599572124990613E-2</v>
      </c>
      <c r="BA676" s="136"/>
      <c r="BB676" s="136">
        <f t="shared" si="320"/>
        <v>6.9391215664755217E-8</v>
      </c>
      <c r="BC676" s="24"/>
      <c r="BD676" s="203"/>
      <c r="BE676" s="24">
        <f t="shared" si="321"/>
        <v>8.2428182406145585E-3</v>
      </c>
      <c r="BF676" s="24">
        <f t="shared" si="322"/>
        <v>0.71341778445781046</v>
      </c>
      <c r="BG676" s="24">
        <f t="shared" si="323"/>
        <v>0.77700769532654335</v>
      </c>
      <c r="BH676" s="24">
        <f t="shared" si="324"/>
        <v>8.8716592218874013E-2</v>
      </c>
      <c r="BI676" s="24">
        <f t="shared" si="325"/>
        <v>2.8413814463379738</v>
      </c>
      <c r="BJ676" s="24">
        <f t="shared" si="326"/>
        <v>6.611865952820005</v>
      </c>
      <c r="BK676" s="136">
        <f t="shared" si="330"/>
        <v>9.0182511731502562</v>
      </c>
      <c r="BL676" s="136">
        <f t="shared" si="330"/>
        <v>9.0180047671743591</v>
      </c>
      <c r="BM676" s="136">
        <f t="shared" si="330"/>
        <v>9.0188989234891395</v>
      </c>
      <c r="BN676" s="136">
        <f t="shared" si="330"/>
        <v>9.0156525688403448</v>
      </c>
      <c r="BO676" s="136">
        <f t="shared" si="330"/>
        <v>9.0274174346473615</v>
      </c>
      <c r="BP676" s="136">
        <f t="shared" si="330"/>
        <v>8.9844876662646733</v>
      </c>
      <c r="BQ676" s="136">
        <f t="shared" si="330"/>
        <v>9.1377501714006844</v>
      </c>
      <c r="BR676" s="136">
        <f t="shared" si="328"/>
        <v>13.483695078441137</v>
      </c>
      <c r="BS676" s="136"/>
      <c r="BT676" s="24"/>
      <c r="BU676" s="24"/>
      <c r="BV676" s="24"/>
      <c r="BW676" s="24"/>
      <c r="BX676" s="24"/>
      <c r="BY676" s="24"/>
      <c r="BZ676" s="24"/>
      <c r="CA676" s="24"/>
      <c r="CB676" s="24"/>
      <c r="CC676" s="24"/>
      <c r="CD676" s="24"/>
      <c r="CE676" s="24"/>
      <c r="CF676" s="24"/>
      <c r="CG676" s="24"/>
      <c r="CH676" s="24"/>
      <c r="CI676" s="24"/>
      <c r="CK676" s="24"/>
      <c r="CL676" s="24"/>
      <c r="CM676" s="24"/>
      <c r="CN676" s="24"/>
      <c r="CO676" s="24"/>
      <c r="CP676" s="24"/>
      <c r="CQ676" s="24"/>
      <c r="CR676" s="24"/>
      <c r="CS676" s="24"/>
      <c r="CT676" s="24"/>
      <c r="CU676" s="24"/>
      <c r="CV676" s="24"/>
      <c r="CW676" s="24"/>
      <c r="CX676" s="24"/>
      <c r="CY676" s="24"/>
      <c r="CZ676" s="24"/>
    </row>
    <row r="677" spans="1:104" s="129" customFormat="1" ht="12.95" customHeight="1" x14ac:dyDescent="0.2">
      <c r="A677" s="259" t="s">
        <v>1757</v>
      </c>
      <c r="B677" s="260" t="s">
        <v>644</v>
      </c>
      <c r="C677" s="261">
        <v>58191.729800000001</v>
      </c>
      <c r="D677" s="261">
        <v>1E-4</v>
      </c>
      <c r="E677" s="129">
        <f>(C677-C$7)/C$8</f>
        <v>76552.042820204617</v>
      </c>
      <c r="F677" s="129">
        <f>ROUND(2*E677,0)/2</f>
        <v>76552</v>
      </c>
      <c r="G677" s="130">
        <f>C677-(C$7+F677*C$8)</f>
        <v>1.0163200000533834E-2</v>
      </c>
      <c r="K677" s="130">
        <f>G677</f>
        <v>1.0163200000533834E-2</v>
      </c>
      <c r="O677" s="199">
        <f ca="1">+C$11+C$12*F677</f>
        <v>1.0954855097517452E-2</v>
      </c>
      <c r="P677" s="199">
        <f>+D$11+D$12*F677+D$13*F677^2</f>
        <v>-8.5058967440930361E-3</v>
      </c>
      <c r="Q677" s="201">
        <f>+C677-15018.5</f>
        <v>43173.229800000001</v>
      </c>
      <c r="S677" s="131">
        <v>1</v>
      </c>
      <c r="T677" s="129" t="s">
        <v>567</v>
      </c>
      <c r="U677" s="202">
        <f>+$C677-15018.5</f>
        <v>43173.229800000001</v>
      </c>
      <c r="Z677" s="24">
        <f>$F677</f>
        <v>76552</v>
      </c>
      <c r="AA677" s="136">
        <f>AB$3+AB$4*Z677+AB$5*Z677^2+AH677</f>
        <v>-2.6313245118787104E-4</v>
      </c>
      <c r="AB677" s="136">
        <f>+$G677-AH677</f>
        <v>1.9204357076286691E-3</v>
      </c>
      <c r="AC677" s="136">
        <f>IF(S677&gt;0,G677-AA677,-9999)</f>
        <v>1.0426332451721705E-2</v>
      </c>
      <c r="AD677" s="136"/>
      <c r="AE677" s="136">
        <f>+(G677-AA677)^2*$S677</f>
        <v>1.0870840839382515E-4</v>
      </c>
      <c r="AF677" s="24"/>
      <c r="AG677" s="203"/>
      <c r="AH677" s="24">
        <f>$AB$6*($AB$11/AI677*AJ677+$AB$12)</f>
        <v>8.242764292905165E-3</v>
      </c>
      <c r="AI677" s="24">
        <f>1+$AB$7*COS(AL677)</f>
        <v>0.71341708032886308</v>
      </c>
      <c r="AJ677" s="24">
        <f>SIN(AL677+RADIANS($AB$9))</f>
        <v>0.77700269907109676</v>
      </c>
      <c r="AK677" s="24">
        <f>$AB$7*SIN(AL677)</f>
        <v>8.8714317631184147E-2</v>
      </c>
      <c r="AL677" s="24">
        <f>2*ATAN(AM677)</f>
        <v>2.841389383274644</v>
      </c>
      <c r="AM677" s="24">
        <f>SQRT((1+$AB$7)/(1-$AB$7))*TAN(AN677/2)</f>
        <v>6.6120434145676859</v>
      </c>
      <c r="AN677" s="136">
        <f>$AU677+$AB$7*SIN(AO677)</f>
        <v>9.0182617859481571</v>
      </c>
      <c r="AO677" s="136">
        <f>$AU677+$AB$7*SIN(AP677)</f>
        <v>9.0181970640701437</v>
      </c>
      <c r="AP677" s="136">
        <f>$AU677+$AB$7*SIN(AQ677)</f>
        <v>9.0184319402518938</v>
      </c>
      <c r="AQ677" s="136">
        <f>$AU677+$AB$7*SIN(AR677)</f>
        <v>9.0175794594478802</v>
      </c>
      <c r="AR677" s="136">
        <f>$AU677+$AB$7*SIN(AS677)</f>
        <v>9.0206720410439516</v>
      </c>
      <c r="AS677" s="136">
        <f>$AU677+$AB$7*SIN(AT677)</f>
        <v>9.0094331405809331</v>
      </c>
      <c r="AT677" s="136">
        <f>$AU677+$AB$7*SIN(AU677)</f>
        <v>9.0500252047894172</v>
      </c>
      <c r="AU677" s="136">
        <f>RADIANS($AB$9)+$AB$18*(F677-AB$15)</f>
        <v>8.8996204039464644</v>
      </c>
      <c r="AV677" s="136"/>
      <c r="AW677" s="24">
        <f t="shared" si="317"/>
        <v>76552</v>
      </c>
      <c r="AX677" s="136">
        <f t="shared" si="318"/>
        <v>-2.6333207805185992E-4</v>
      </c>
      <c r="AY677" s="136">
        <f t="shared" si="319"/>
        <v>1.0426532078585694E-2</v>
      </c>
      <c r="AZ677" s="136">
        <f t="shared" si="329"/>
        <v>1.0426532078585694E-2</v>
      </c>
      <c r="BA677" s="136"/>
      <c r="BB677" s="136">
        <f t="shared" si="320"/>
        <v>6.9343783331110839E-8</v>
      </c>
      <c r="BC677" s="24"/>
      <c r="BD677" s="203"/>
      <c r="BE677" s="24">
        <f t="shared" si="321"/>
        <v>8.2425646660411762E-3</v>
      </c>
      <c r="BF677" s="24">
        <f t="shared" si="322"/>
        <v>0.71341447505469402</v>
      </c>
      <c r="BG677" s="24">
        <f t="shared" si="323"/>
        <v>0.77698421140719431</v>
      </c>
      <c r="BH677" s="24">
        <f t="shared" si="324"/>
        <v>8.8705901110486415E-2</v>
      </c>
      <c r="BI677" s="24">
        <f t="shared" si="325"/>
        <v>2.8414187516768168</v>
      </c>
      <c r="BJ677" s="24">
        <f t="shared" si="326"/>
        <v>6.6127001428539955</v>
      </c>
      <c r="BK677" s="136">
        <f t="shared" si="330"/>
        <v>9.0183010557134082</v>
      </c>
      <c r="BL677" s="136">
        <f t="shared" si="330"/>
        <v>9.018054542218616</v>
      </c>
      <c r="BM677" s="136">
        <f t="shared" si="330"/>
        <v>9.0189490694691372</v>
      </c>
      <c r="BN677" s="136">
        <f t="shared" si="330"/>
        <v>9.0157014374869249</v>
      </c>
      <c r="BO677" s="136">
        <f t="shared" si="330"/>
        <v>9.0274706760984706</v>
      </c>
      <c r="BP677" s="136">
        <f t="shared" si="330"/>
        <v>8.9845258227242528</v>
      </c>
      <c r="BQ677" s="136">
        <f t="shared" si="330"/>
        <v>9.1378385884932758</v>
      </c>
      <c r="BR677" s="136">
        <f t="shared" si="328"/>
        <v>13.483831178839868</v>
      </c>
      <c r="BS677" s="136"/>
      <c r="BT677" s="24"/>
      <c r="BU677" s="24"/>
      <c r="BV677" s="24"/>
      <c r="BW677" s="24"/>
      <c r="BX677" s="24"/>
      <c r="BY677" s="24"/>
      <c r="BZ677" s="24"/>
      <c r="CA677" s="24"/>
      <c r="CB677" s="24"/>
      <c r="CC677" s="24"/>
      <c r="CD677" s="24"/>
      <c r="CE677" s="24"/>
      <c r="CF677" s="24"/>
      <c r="CG677" s="24"/>
      <c r="CH677" s="24"/>
      <c r="CI677" s="24"/>
      <c r="CK677" s="24"/>
      <c r="CL677" s="24"/>
      <c r="CM677" s="24"/>
      <c r="CN677" s="24"/>
      <c r="CO677" s="24"/>
      <c r="CP677" s="24"/>
      <c r="CQ677" s="24"/>
      <c r="CR677" s="24"/>
      <c r="CS677" s="24"/>
      <c r="CT677" s="24"/>
      <c r="CU677" s="24"/>
      <c r="CV677" s="24"/>
      <c r="CW677" s="24"/>
      <c r="CX677" s="24"/>
      <c r="CY677" s="24"/>
      <c r="CZ677" s="24"/>
    </row>
    <row r="678" spans="1:104" s="129" customFormat="1" ht="12.95" customHeight="1" x14ac:dyDescent="0.2">
      <c r="A678" s="247" t="s">
        <v>1761</v>
      </c>
      <c r="B678" s="248" t="s">
        <v>646</v>
      </c>
      <c r="C678" s="249">
        <v>58202.527749999892</v>
      </c>
      <c r="D678" s="249">
        <v>1E-4</v>
      </c>
      <c r="E678" s="129">
        <f>(C678-C$7)/C$8</f>
        <v>76597.537391629245</v>
      </c>
      <c r="F678" s="129">
        <f>ROUND(2*E678,0)/2</f>
        <v>76597.5</v>
      </c>
      <c r="G678" s="130">
        <f>C678-(C$7+F678*C$8)</f>
        <v>8.8747498957673088E-3</v>
      </c>
      <c r="K678" s="130">
        <f>G678</f>
        <v>8.8747498957673088E-3</v>
      </c>
      <c r="O678" s="199">
        <f ca="1">+C$11+C$12*F678</f>
        <v>1.1042275225444875E-2</v>
      </c>
      <c r="P678" s="199">
        <f>+D$11+D$12*F678+D$13*F678^2</f>
        <v>-8.4746021170930275E-3</v>
      </c>
      <c r="Q678" s="201">
        <f>+C678-15018.5</f>
        <v>43184.027749999892</v>
      </c>
      <c r="S678" s="131">
        <v>1</v>
      </c>
      <c r="T678" s="129" t="s">
        <v>567</v>
      </c>
      <c r="U678" s="202">
        <f>+$C678-15018.5</f>
        <v>43184.027749999892</v>
      </c>
      <c r="Z678" s="24">
        <f>$F678</f>
        <v>76597.5</v>
      </c>
      <c r="AA678" s="136">
        <f>AB$3+AB$4*Z678+AB$5*Z678^2+AH678</f>
        <v>-2.5498149400941111E-4</v>
      </c>
      <c r="AB678" s="136">
        <f>+$G678-AH678</f>
        <v>6.5512927268369242E-4</v>
      </c>
      <c r="AC678" s="136">
        <f>IF(S678&gt;0,G678-AA678,-9999)</f>
        <v>9.1297313897767199E-3</v>
      </c>
      <c r="AD678" s="136"/>
      <c r="AE678" s="136">
        <f>+(G678-AA678)^2*$S678</f>
        <v>8.3351995249474355E-5</v>
      </c>
      <c r="AF678" s="24"/>
      <c r="AG678" s="203"/>
      <c r="AH678" s="24">
        <f>$AB$6*($AB$11/AI678*AJ678+$AB$12)</f>
        <v>8.2196206230836164E-3</v>
      </c>
      <c r="AI678" s="24">
        <f>1+$AB$7*COS(AL678)</f>
        <v>0.71311783236980175</v>
      </c>
      <c r="AJ678" s="24">
        <f>SIN(AL678+RADIANS($AB$9))</f>
        <v>0.77486313530610473</v>
      </c>
      <c r="AK678" s="24">
        <f>$AB$7*SIN(AL678)</f>
        <v>8.7741791045081924E-2</v>
      </c>
      <c r="AL678" s="24">
        <f>2*ATAN(AM678)</f>
        <v>2.8447811351887888</v>
      </c>
      <c r="AM678" s="24">
        <f>SQRT((1+$AB$7)/(1-$AB$7))*TAN(AN678/2)</f>
        <v>6.6887415978169082</v>
      </c>
      <c r="AN678" s="136">
        <f>$AU678+$AB$7*SIN(AO678)</f>
        <v>9.0227979895530694</v>
      </c>
      <c r="AO678" s="136">
        <f>$AU678+$AB$7*SIN(AP678)</f>
        <v>9.0227331378652664</v>
      </c>
      <c r="AP678" s="136">
        <f>$AU678+$AB$7*SIN(AQ678)</f>
        <v>9.0229680289259377</v>
      </c>
      <c r="AQ678" s="136">
        <f>$AU678+$AB$7*SIN(AR678)</f>
        <v>9.0221171483918887</v>
      </c>
      <c r="AR678" s="136">
        <f>$AU678+$AB$7*SIN(AS678)</f>
        <v>9.0251979601372501</v>
      </c>
      <c r="AS678" s="136">
        <f>$AU678+$AB$7*SIN(AT678)</f>
        <v>9.0140238389228884</v>
      </c>
      <c r="AT678" s="136">
        <f>$AU678+$AB$7*SIN(AU678)</f>
        <v>9.0543077689054652</v>
      </c>
      <c r="AU678" s="136">
        <f>RADIANS($AB$9)+$AB$18*(F678-AB$15)</f>
        <v>8.9054077095104347</v>
      </c>
      <c r="AV678" s="136"/>
      <c r="AW678" s="24">
        <f t="shared" si="317"/>
        <v>76597.5</v>
      </c>
      <c r="AX678" s="136">
        <f t="shared" si="318"/>
        <v>-2.5519362589162577E-4</v>
      </c>
      <c r="AY678" s="136">
        <f t="shared" si="319"/>
        <v>9.1299435216589345E-3</v>
      </c>
      <c r="AZ678" s="136">
        <f t="shared" si="329"/>
        <v>9.1299435216589345E-3</v>
      </c>
      <c r="BA678" s="136"/>
      <c r="BB678" s="136">
        <f t="shared" si="320"/>
        <v>6.512378669571505E-8</v>
      </c>
      <c r="BC678" s="24"/>
      <c r="BD678" s="203"/>
      <c r="BE678" s="24">
        <f t="shared" si="321"/>
        <v>8.2194084912014017E-3</v>
      </c>
      <c r="BF678" s="24">
        <f t="shared" si="322"/>
        <v>0.71311511536395167</v>
      </c>
      <c r="BG678" s="24">
        <f t="shared" si="323"/>
        <v>0.7748435594822044</v>
      </c>
      <c r="BH678" s="24">
        <f t="shared" si="324"/>
        <v>8.7732906981139266E-2</v>
      </c>
      <c r="BI678" s="24">
        <f t="shared" si="325"/>
        <v>2.8448121026830249</v>
      </c>
      <c r="BJ678" s="24">
        <f t="shared" si="326"/>
        <v>6.6894498863717837</v>
      </c>
      <c r="BK678" s="136">
        <f t="shared" si="330"/>
        <v>9.0228394149131681</v>
      </c>
      <c r="BL678" s="136">
        <f t="shared" si="330"/>
        <v>9.0225830840514352</v>
      </c>
      <c r="BM678" s="136">
        <f t="shared" si="330"/>
        <v>9.0235114299455113</v>
      </c>
      <c r="BN678" s="136">
        <f t="shared" si="330"/>
        <v>9.0201475228071502</v>
      </c>
      <c r="BO678" s="136">
        <f t="shared" si="330"/>
        <v>9.0323141667291953</v>
      </c>
      <c r="BP678" s="136">
        <f t="shared" si="330"/>
        <v>8.988000650844997</v>
      </c>
      <c r="BQ678" s="136">
        <f t="shared" si="330"/>
        <v>9.1458660153151001</v>
      </c>
      <c r="BR678" s="136">
        <f t="shared" si="328"/>
        <v>13.496216315124368</v>
      </c>
      <c r="BS678" s="136"/>
      <c r="BT678" s="24"/>
      <c r="BU678" s="24"/>
      <c r="BV678" s="24"/>
      <c r="BW678" s="24"/>
      <c r="BX678" s="24"/>
      <c r="BY678" s="24"/>
      <c r="BZ678" s="24"/>
      <c r="CA678" s="24"/>
      <c r="CB678" s="24"/>
      <c r="CC678" s="24"/>
      <c r="CD678" s="24"/>
      <c r="CE678" s="24"/>
      <c r="CF678" s="24"/>
      <c r="CG678" s="24"/>
      <c r="CH678" s="24"/>
      <c r="CI678" s="24"/>
      <c r="CK678" s="24"/>
      <c r="CL678" s="24"/>
      <c r="CM678" s="24"/>
      <c r="CN678" s="24"/>
      <c r="CO678" s="24"/>
      <c r="CP678" s="24"/>
      <c r="CQ678" s="24"/>
      <c r="CR678" s="24"/>
      <c r="CS678" s="24"/>
      <c r="CT678" s="24"/>
      <c r="CU678" s="24"/>
      <c r="CV678" s="24"/>
      <c r="CW678" s="24"/>
      <c r="CX678" s="24"/>
      <c r="CY678" s="24"/>
      <c r="CZ678" s="24"/>
    </row>
    <row r="679" spans="1:104" s="129" customFormat="1" ht="12.95" customHeight="1" x14ac:dyDescent="0.2">
      <c r="A679" s="259" t="s">
        <v>1757</v>
      </c>
      <c r="B679" s="260" t="s">
        <v>646</v>
      </c>
      <c r="C679" s="261">
        <v>58214.632599999997</v>
      </c>
      <c r="D679" s="261">
        <v>1E-4</v>
      </c>
      <c r="E679" s="129">
        <f>(C679-C$7)/C$8</f>
        <v>76648.538272622362</v>
      </c>
      <c r="F679" s="129">
        <f>ROUND(2*E679,0)/2</f>
        <v>76648.5</v>
      </c>
      <c r="G679" s="130">
        <f>C679-(C$7+F679*C$8)</f>
        <v>9.0838500036625192E-3</v>
      </c>
      <c r="K679" s="130">
        <f>G679</f>
        <v>9.0838500036625192E-3</v>
      </c>
      <c r="O679" s="199">
        <f ca="1">+C$11+C$12*F679</f>
        <v>1.1140262621583269E-2</v>
      </c>
      <c r="P679" s="199">
        <f>+D$11+D$12*F679+D$13*F679^2</f>
        <v>-8.4394655650930211E-3</v>
      </c>
      <c r="Q679" s="201">
        <f>+C679-15018.5</f>
        <v>43196.132599999997</v>
      </c>
      <c r="S679" s="131">
        <v>1</v>
      </c>
      <c r="T679" s="129" t="s">
        <v>567</v>
      </c>
      <c r="U679" s="202">
        <f>+$C679-15018.5</f>
        <v>43196.132599999997</v>
      </c>
      <c r="Z679" s="24">
        <f>$F679</f>
        <v>76648.5</v>
      </c>
      <c r="AA679" s="136">
        <f>AB$3+AB$4*Z679+AB$5*Z679^2+AH679</f>
        <v>-2.4597558529339432E-4</v>
      </c>
      <c r="AB679" s="136">
        <f>+$G679-AH679</f>
        <v>8.9036002386289233E-4</v>
      </c>
      <c r="AC679" s="136">
        <f>IF(S679&gt;0,G679-AA679,-9999)</f>
        <v>9.3298255889559135E-3</v>
      </c>
      <c r="AD679" s="136"/>
      <c r="AE679" s="136">
        <f>+(G679-AA679)^2*$S679</f>
        <v>8.7045645520336556E-5</v>
      </c>
      <c r="AF679" s="24"/>
      <c r="AG679" s="203"/>
      <c r="AH679" s="24">
        <f>$AB$6*($AB$11/AI679*AJ679+$AB$12)</f>
        <v>8.1934899797996268E-3</v>
      </c>
      <c r="AI679" s="24">
        <f>1+$AB$7*COS(AL679)</f>
        <v>0.7127866260518908</v>
      </c>
      <c r="AJ679" s="24">
        <f>SIN(AL679+RADIANS($AB$9))</f>
        <v>0.77245648522062949</v>
      </c>
      <c r="AK679" s="24">
        <f>$AB$7*SIN(AL679)</f>
        <v>8.6651473301632753E-2</v>
      </c>
      <c r="AL679" s="24">
        <f>2*ATAN(AM679)</f>
        <v>2.8485795149133701</v>
      </c>
      <c r="AM679" s="24">
        <f>SQRT((1+$AB$7)/(1-$AB$7))*TAN(AN679/2)</f>
        <v>6.7767269450113821</v>
      </c>
      <c r="AN679" s="136">
        <f>$AU679+$AB$7*SIN(AO679)</f>
        <v>9.0278802727578213</v>
      </c>
      <c r="AO679" s="136">
        <f>$AU679+$AB$7*SIN(AP679)</f>
        <v>9.0278152978995791</v>
      </c>
      <c r="AP679" s="136">
        <f>$AU679+$AB$7*SIN(AQ679)</f>
        <v>9.0280501308181904</v>
      </c>
      <c r="AQ679" s="136">
        <f>$AU679+$AB$7*SIN(AR679)</f>
        <v>9.0272012855672088</v>
      </c>
      <c r="AR679" s="136">
        <f>$AU679+$AB$7*SIN(AS679)</f>
        <v>9.0302681637265181</v>
      </c>
      <c r="AS679" s="136">
        <f>$AU679+$AB$7*SIN(AT679)</f>
        <v>9.0191687501662514</v>
      </c>
      <c r="AT679" s="136">
        <f>$AU679+$AB$7*SIN(AU679)</f>
        <v>9.0591020802591142</v>
      </c>
      <c r="AU679" s="136">
        <f>RADIANS($AB$9)+$AB$18*(F679-AB$15)</f>
        <v>8.9118945794832332</v>
      </c>
      <c r="AV679" s="136"/>
      <c r="AW679" s="24">
        <f t="shared" si="317"/>
        <v>76648.5</v>
      </c>
      <c r="AX679" s="136">
        <f t="shared" si="318"/>
        <v>-2.4620206091118674E-4</v>
      </c>
      <c r="AY679" s="136">
        <f t="shared" si="319"/>
        <v>9.3300520645737059E-3</v>
      </c>
      <c r="AZ679" s="136">
        <f t="shared" si="329"/>
        <v>9.3300520645737059E-3</v>
      </c>
      <c r="BA679" s="136"/>
      <c r="BB679" s="136">
        <f t="shared" si="320"/>
        <v>6.0615454796915698E-8</v>
      </c>
      <c r="BC679" s="24"/>
      <c r="BD679" s="203"/>
      <c r="BE679" s="24">
        <f t="shared" si="321"/>
        <v>8.1932635041818344E-3</v>
      </c>
      <c r="BF679" s="24">
        <f t="shared" si="322"/>
        <v>0.71278378585516311</v>
      </c>
      <c r="BG679" s="24">
        <f t="shared" si="323"/>
        <v>0.77243566790415819</v>
      </c>
      <c r="BH679" s="24">
        <f t="shared" si="324"/>
        <v>8.664205867999196E-2</v>
      </c>
      <c r="BI679" s="24">
        <f t="shared" si="325"/>
        <v>2.8486122939408962</v>
      </c>
      <c r="BJ679" s="24">
        <f t="shared" si="326"/>
        <v>6.7774960924426999</v>
      </c>
      <c r="BK679" s="136">
        <f t="shared" si="330"/>
        <v>9.0279241417930951</v>
      </c>
      <c r="BL679" s="136">
        <f t="shared" si="330"/>
        <v>9.027656732827861</v>
      </c>
      <c r="BM679" s="136">
        <f t="shared" si="330"/>
        <v>9.0286231216808517</v>
      </c>
      <c r="BN679" s="136">
        <f t="shared" si="330"/>
        <v>9.0251288362133675</v>
      </c>
      <c r="BO679" s="136">
        <f t="shared" si="330"/>
        <v>9.0377395809552716</v>
      </c>
      <c r="BP679" s="136">
        <f t="shared" si="330"/>
        <v>8.991901874882366</v>
      </c>
      <c r="BQ679" s="136">
        <f t="shared" si="330"/>
        <v>9.1548199331823987</v>
      </c>
      <c r="BR679" s="136">
        <f t="shared" si="328"/>
        <v>13.510098555794908</v>
      </c>
      <c r="BS679" s="136"/>
      <c r="BT679" s="24"/>
      <c r="BU679" s="24"/>
      <c r="BV679" s="24"/>
      <c r="BW679" s="24"/>
      <c r="BX679" s="24"/>
      <c r="BY679" s="24"/>
      <c r="BZ679" s="24"/>
      <c r="CA679" s="24"/>
      <c r="CB679" s="24"/>
      <c r="CC679" s="24"/>
      <c r="CD679" s="24"/>
      <c r="CE679" s="24"/>
      <c r="CF679" s="24"/>
      <c r="CG679" s="24"/>
      <c r="CH679" s="24"/>
      <c r="CI679" s="24"/>
      <c r="CK679" s="24"/>
      <c r="CL679" s="24"/>
      <c r="CM679" s="24"/>
      <c r="CN679" s="24"/>
      <c r="CO679" s="24"/>
      <c r="CP679" s="24"/>
      <c r="CQ679" s="24"/>
      <c r="CR679" s="24"/>
      <c r="CS679" s="24"/>
      <c r="CT679" s="24"/>
      <c r="CU679" s="24"/>
      <c r="CV679" s="24"/>
      <c r="CW679" s="24"/>
      <c r="CX679" s="24"/>
      <c r="CY679" s="24"/>
      <c r="CZ679" s="24"/>
    </row>
    <row r="680" spans="1:104" s="129" customFormat="1" ht="12.95" customHeight="1" x14ac:dyDescent="0.2">
      <c r="A680" s="259" t="s">
        <v>1756</v>
      </c>
      <c r="B680" s="260" t="s">
        <v>646</v>
      </c>
      <c r="C680" s="261">
        <v>58262.339890000003</v>
      </c>
      <c r="D680" s="261">
        <v>1E-4</v>
      </c>
      <c r="E680" s="129">
        <f>(C680-C$7)/C$8</f>
        <v>76849.541491974393</v>
      </c>
      <c r="F680" s="129">
        <f>ROUND(2*E680,0)/2</f>
        <v>76849.5</v>
      </c>
      <c r="G680" s="130">
        <f>C680-(C$7+F680*C$8)</f>
        <v>9.8479500011308119E-3</v>
      </c>
      <c r="K680" s="130">
        <f>G680</f>
        <v>9.8479500011308119E-3</v>
      </c>
      <c r="O680" s="199">
        <f ca="1">+C$11+C$12*F680</f>
        <v>1.1526448241658188E-2</v>
      </c>
      <c r="P680" s="199">
        <f>+D$11+D$12*F680+D$13*F680^2</f>
        <v>-8.3003783890930327E-3</v>
      </c>
      <c r="Q680" s="201">
        <f>+C680-15018.5</f>
        <v>43243.839890000003</v>
      </c>
      <c r="S680" s="131">
        <v>1</v>
      </c>
      <c r="T680" s="129" t="s">
        <v>567</v>
      </c>
      <c r="U680" s="202">
        <f>+$C680-15018.5</f>
        <v>43243.839890000003</v>
      </c>
      <c r="Z680" s="24">
        <f>$F680</f>
        <v>76849.5</v>
      </c>
      <c r="AA680" s="136">
        <f>AB$3+AB$4*Z680+AB$5*Z680^2+AH680</f>
        <v>-2.1180776750308501E-4</v>
      </c>
      <c r="AB680" s="136">
        <f>+$G680-AH680</f>
        <v>1.7593793795408642E-3</v>
      </c>
      <c r="AC680" s="136">
        <f>IF(S680&gt;0,G680-AA680,-9999)</f>
        <v>1.0059757768633897E-2</v>
      </c>
      <c r="AD680" s="136"/>
      <c r="AE680" s="136">
        <f>+(G680-AA680)^2*$S680</f>
        <v>1.0119872636359005E-4</v>
      </c>
      <c r="AF680" s="24"/>
      <c r="AG680" s="203"/>
      <c r="AH680" s="24">
        <f>$AB$6*($AB$11/AI680*AJ680+$AB$12)</f>
        <v>8.0885706215899477E-3</v>
      </c>
      <c r="AI680" s="24">
        <f>1+$AB$7*COS(AL680)</f>
        <v>0.71152445179147505</v>
      </c>
      <c r="AJ680" s="24">
        <f>SIN(AL680+RADIANS($AB$9))</f>
        <v>0.7628850577630476</v>
      </c>
      <c r="AK680" s="24">
        <f>$AB$7*SIN(AL680)</f>
        <v>8.235203753272291E-2</v>
      </c>
      <c r="AL680" s="24">
        <f>2*ATAN(AM680)</f>
        <v>2.8635159004196327</v>
      </c>
      <c r="AM680" s="24">
        <f>SQRT((1+$AB$7)/(1-$AB$7))*TAN(AN680/2)</f>
        <v>7.1458529240966513</v>
      </c>
      <c r="AN680" s="136">
        <f>$AU680+$AB$7*SIN(AO680)</f>
        <v>9.0478878605446713</v>
      </c>
      <c r="AO680" s="136">
        <f>$AU680+$AB$7*SIN(AP680)</f>
        <v>9.0478226358077425</v>
      </c>
      <c r="AP680" s="136">
        <f>$AU680+$AB$7*SIN(AQ680)</f>
        <v>9.0480564582929439</v>
      </c>
      <c r="AQ680" s="136">
        <f>$AU680+$AB$7*SIN(AR680)</f>
        <v>9.0472181337294142</v>
      </c>
      <c r="AR680" s="136">
        <f>$AU680+$AB$7*SIN(AS680)</f>
        <v>9.0502224956606021</v>
      </c>
      <c r="AS680" s="136">
        <f>$AU680+$AB$7*SIN(AT680)</f>
        <v>9.0394388639219869</v>
      </c>
      <c r="AT680" s="136">
        <f>$AU680+$AB$7*SIN(AU680)</f>
        <v>9.0779376759668686</v>
      </c>
      <c r="AU680" s="136">
        <f>RADIANS($AB$9)+$AB$18*(F680-AB$15)</f>
        <v>8.9374604787877967</v>
      </c>
      <c r="AV680" s="136"/>
      <c r="AW680" s="24">
        <f t="shared" si="317"/>
        <v>76849.5</v>
      </c>
      <c r="AX680" s="136">
        <f t="shared" si="318"/>
        <v>-2.1209404264316452E-4</v>
      </c>
      <c r="AY680" s="136">
        <f t="shared" si="319"/>
        <v>1.0060044043773976E-2</v>
      </c>
      <c r="AZ680" s="136">
        <f t="shared" si="329"/>
        <v>1.0060044043773976E-2</v>
      </c>
      <c r="BA680" s="136"/>
      <c r="BB680" s="136">
        <f t="shared" si="320"/>
        <v>4.498388292472049E-8</v>
      </c>
      <c r="BC680" s="24"/>
      <c r="BD680" s="203"/>
      <c r="BE680" s="24">
        <f t="shared" si="321"/>
        <v>8.0882843464498682E-3</v>
      </c>
      <c r="BF680" s="24">
        <f t="shared" si="322"/>
        <v>0.71152115008779526</v>
      </c>
      <c r="BG680" s="24">
        <f t="shared" si="323"/>
        <v>0.76285913412328366</v>
      </c>
      <c r="BH680" s="24">
        <f t="shared" si="324"/>
        <v>8.2340470932170728E-2</v>
      </c>
      <c r="BI680" s="24">
        <f t="shared" si="325"/>
        <v>2.8635559957914274</v>
      </c>
      <c r="BJ680" s="24">
        <f t="shared" si="326"/>
        <v>7.146896820604459</v>
      </c>
      <c r="BK680" s="136">
        <f t="shared" ref="BK680:BQ689" si="331">$AU680+$AB$7*SIN(BL680)</f>
        <v>9.0479416164424471</v>
      </c>
      <c r="BL680" s="136">
        <f t="shared" si="331"/>
        <v>9.0476299113988272</v>
      </c>
      <c r="BM680" s="136">
        <f t="shared" si="331"/>
        <v>9.0487472247872507</v>
      </c>
      <c r="BN680" s="136">
        <f t="shared" si="331"/>
        <v>9.0447398944399531</v>
      </c>
      <c r="BO680" s="136">
        <f t="shared" si="331"/>
        <v>9.0590833591705362</v>
      </c>
      <c r="BP680" s="136">
        <f t="shared" si="331"/>
        <v>9.007351099456967</v>
      </c>
      <c r="BQ680" s="136">
        <f t="shared" si="331"/>
        <v>9.1896486547087228</v>
      </c>
      <c r="BR680" s="136">
        <f t="shared" si="328"/>
        <v>13.564810916084685</v>
      </c>
      <c r="BS680" s="136"/>
      <c r="BT680" s="24"/>
      <c r="BU680" s="24"/>
      <c r="BV680" s="24"/>
      <c r="BW680" s="24"/>
      <c r="BX680" s="24"/>
      <c r="BY680" s="24"/>
      <c r="BZ680" s="24"/>
      <c r="CA680" s="24"/>
      <c r="CB680" s="24"/>
      <c r="CC680" s="24"/>
      <c r="CD680" s="24"/>
      <c r="CE680" s="24"/>
      <c r="CF680" s="24"/>
      <c r="CG680" s="24"/>
      <c r="CH680" s="24"/>
      <c r="CI680" s="24"/>
      <c r="CK680" s="24"/>
      <c r="CL680" s="24"/>
      <c r="CM680" s="24"/>
      <c r="CN680" s="24"/>
      <c r="CO680" s="24"/>
      <c r="CP680" s="24"/>
      <c r="CQ680" s="24"/>
      <c r="CR680" s="24"/>
      <c r="CS680" s="24"/>
      <c r="CT680" s="24"/>
      <c r="CU680" s="24"/>
      <c r="CV680" s="24"/>
      <c r="CW680" s="24"/>
      <c r="CX680" s="24"/>
      <c r="CY680" s="24"/>
      <c r="CZ680" s="24"/>
    </row>
    <row r="681" spans="1:104" s="129" customFormat="1" ht="12.95" customHeight="1" x14ac:dyDescent="0.2">
      <c r="A681" s="252" t="s">
        <v>0</v>
      </c>
      <c r="B681" s="262" t="s">
        <v>644</v>
      </c>
      <c r="C681" s="252">
        <v>58487.940399999999</v>
      </c>
      <c r="D681" s="252">
        <v>1E-4</v>
      </c>
      <c r="E681" s="129">
        <f>(C681-C$7)/C$8</f>
        <v>77800.055109441542</v>
      </c>
      <c r="F681" s="129">
        <f>ROUND(2*E681,0)/2</f>
        <v>77800</v>
      </c>
      <c r="G681" s="130">
        <f>C681-(C$7+F681*C$8)</f>
        <v>1.3080000004265457E-2</v>
      </c>
      <c r="K681" s="130">
        <f>G681</f>
        <v>1.3080000004265457E-2</v>
      </c>
      <c r="O681" s="199">
        <f ca="1">+C$11+C$12*F681</f>
        <v>1.3352664320669116E-2</v>
      </c>
      <c r="P681" s="199">
        <f>+D$11+D$12*F681+D$13*F681^2</f>
        <v>-7.6295211920930361E-3</v>
      </c>
      <c r="Q681" s="201">
        <f>+C681-15018.5</f>
        <v>43469.440399999999</v>
      </c>
      <c r="S681" s="131">
        <v>1</v>
      </c>
      <c r="T681" s="129" t="s">
        <v>567</v>
      </c>
      <c r="U681" s="202">
        <f>+$C681-15018.5</f>
        <v>43469.440399999999</v>
      </c>
      <c r="Z681" s="24">
        <f>$F681</f>
        <v>77800</v>
      </c>
      <c r="AA681" s="136">
        <f>AB$3+AB$4*Z681+AB$5*Z681^2+AH681</f>
        <v>-7.7565354773132672E-5</v>
      </c>
      <c r="AB681" s="136">
        <f>+$G681-AH681</f>
        <v>5.5280441669455539E-3</v>
      </c>
      <c r="AC681" s="136">
        <f>IF(S681&gt;0,G681-AA681,-9999)</f>
        <v>1.315756535903859E-2</v>
      </c>
      <c r="AD681" s="136"/>
      <c r="AE681" s="136">
        <f>+(G681-AA681)^2*$S681</f>
        <v>1.731215261773723E-4</v>
      </c>
      <c r="AF681" s="24"/>
      <c r="AG681" s="203"/>
      <c r="AH681" s="24">
        <f>$AB$6*($AB$11/AI681*AJ681+$AB$12)</f>
        <v>7.5519558373199035E-3</v>
      </c>
      <c r="AI681" s="24">
        <f>1+$AB$7*COS(AL681)</f>
        <v>0.7064720514151257</v>
      </c>
      <c r="AJ681" s="24">
        <f>SIN(AL681+RADIANS($AB$9))</f>
        <v>0.71580824693848266</v>
      </c>
      <c r="AK681" s="24">
        <f>$AB$7*SIN(AL681)</f>
        <v>6.1978572100003806E-2</v>
      </c>
      <c r="AL681" s="24">
        <f>2*ATAN(AM681)</f>
        <v>2.9334988120766807</v>
      </c>
      <c r="AM681" s="24">
        <f>SQRT((1+$AB$7)/(1-$AB$7))*TAN(AN681/2)</f>
        <v>9.5763411203988973</v>
      </c>
      <c r="AN681" s="136">
        <f>$AU681+$AB$7*SIN(AO681)</f>
        <v>9.1420642795684444</v>
      </c>
      <c r="AO681" s="136">
        <f>$AU681+$AB$7*SIN(AP681)</f>
        <v>9.1420033127364313</v>
      </c>
      <c r="AP681" s="136">
        <f>$AU681+$AB$7*SIN(AQ681)</f>
        <v>9.1422149338048229</v>
      </c>
      <c r="AQ681" s="136">
        <f>$AU681+$AB$7*SIN(AR681)</f>
        <v>9.1414803232119493</v>
      </c>
      <c r="AR681" s="136">
        <f>$AU681+$AB$7*SIN(AS681)</f>
        <v>9.1440297421117833</v>
      </c>
      <c r="AS681" s="136">
        <f>$AU681+$AB$7*SIN(AT681)</f>
        <v>9.1351739861972323</v>
      </c>
      <c r="AT681" s="136">
        <f>$AU681+$AB$7*SIN(AU681)</f>
        <v>9.1658405541373895</v>
      </c>
      <c r="AU681" s="136">
        <f>RADIANS($AB$9)+$AB$18*(F681-AB$15)</f>
        <v>9.058357927986739</v>
      </c>
      <c r="AV681" s="136"/>
      <c r="AW681" s="24">
        <f t="shared" si="317"/>
        <v>77800</v>
      </c>
      <c r="AX681" s="136">
        <f t="shared" si="318"/>
        <v>-7.8192084409929932E-5</v>
      </c>
      <c r="AY681" s="136">
        <f t="shared" si="319"/>
        <v>1.3158192088675387E-2</v>
      </c>
      <c r="AZ681" s="136">
        <f t="shared" si="329"/>
        <v>1.3158192088675387E-2</v>
      </c>
      <c r="BA681" s="136"/>
      <c r="BB681" s="136">
        <f t="shared" si="320"/>
        <v>6.1140020643696079E-9</v>
      </c>
      <c r="BC681" s="24"/>
      <c r="BD681" s="203"/>
      <c r="BE681" s="24">
        <f t="shared" si="321"/>
        <v>7.5513291076831062E-3</v>
      </c>
      <c r="BF681" s="24">
        <f t="shared" si="322"/>
        <v>0.7064673073331843</v>
      </c>
      <c r="BG681" s="24">
        <f t="shared" si="323"/>
        <v>0.71575478477787635</v>
      </c>
      <c r="BH681" s="24">
        <f t="shared" si="324"/>
        <v>6.1956100069070888E-2</v>
      </c>
      <c r="BI681" s="24">
        <f t="shared" si="325"/>
        <v>2.9335753698608102</v>
      </c>
      <c r="BJ681" s="24">
        <f t="shared" si="326"/>
        <v>9.5798911165345082</v>
      </c>
      <c r="BK681" s="136">
        <f t="shared" si="331"/>
        <v>9.1421676548067623</v>
      </c>
      <c r="BL681" s="136">
        <f t="shared" si="331"/>
        <v>9.141644458730978</v>
      </c>
      <c r="BM681" s="136">
        <f t="shared" si="331"/>
        <v>9.1434602835431207</v>
      </c>
      <c r="BN681" s="136">
        <f t="shared" si="331"/>
        <v>9.1371540797823929</v>
      </c>
      <c r="BO681" s="136">
        <f t="shared" si="331"/>
        <v>9.1590063775220258</v>
      </c>
      <c r="BP681" s="136">
        <f t="shared" si="331"/>
        <v>9.0826475040776913</v>
      </c>
      <c r="BQ681" s="136">
        <f t="shared" si="331"/>
        <v>9.3437239855982241</v>
      </c>
      <c r="BR681" s="136">
        <f t="shared" si="328"/>
        <v>13.823537774071916</v>
      </c>
      <c r="BS681" s="136"/>
      <c r="BT681" s="24"/>
      <c r="BU681" s="24"/>
      <c r="BV681" s="24"/>
      <c r="BW681" s="24"/>
      <c r="BX681" s="24"/>
      <c r="BY681" s="24"/>
      <c r="BZ681" s="24"/>
      <c r="CA681" s="24"/>
      <c r="CB681" s="24"/>
      <c r="CC681" s="24"/>
      <c r="CD681" s="24"/>
      <c r="CE681" s="24"/>
      <c r="CF681" s="24"/>
      <c r="CG681" s="24"/>
      <c r="CH681" s="24"/>
      <c r="CI681" s="24"/>
      <c r="CK681" s="24"/>
      <c r="CL681" s="24"/>
      <c r="CM681" s="24"/>
      <c r="CN681" s="24"/>
      <c r="CO681" s="24"/>
      <c r="CP681" s="24"/>
      <c r="CQ681" s="24"/>
      <c r="CR681" s="24"/>
      <c r="CS681" s="24"/>
      <c r="CT681" s="24"/>
      <c r="CU681" s="24"/>
      <c r="CV681" s="24"/>
      <c r="CW681" s="24"/>
      <c r="CX681" s="24"/>
      <c r="CY681" s="24"/>
      <c r="CZ681" s="24"/>
    </row>
    <row r="682" spans="1:104" s="129" customFormat="1" ht="12.95" customHeight="1" x14ac:dyDescent="0.2">
      <c r="A682" s="252" t="s">
        <v>0</v>
      </c>
      <c r="B682" s="262" t="s">
        <v>644</v>
      </c>
      <c r="C682" s="252">
        <v>58496.010699999999</v>
      </c>
      <c r="D682" s="252">
        <v>1E-4</v>
      </c>
      <c r="E682" s="129">
        <f>(C682-C$7)/C$8</f>
        <v>77834.057382074025</v>
      </c>
      <c r="F682" s="129">
        <f>ROUND(2*E682,0)/2</f>
        <v>77834</v>
      </c>
      <c r="G682" s="130">
        <f>C682-(C$7+F682*C$8)</f>
        <v>1.3619400000607129E-2</v>
      </c>
      <c r="K682" s="130">
        <f>G682</f>
        <v>1.3619400000607129E-2</v>
      </c>
      <c r="O682" s="199">
        <f ca="1">+C$11+C$12*F682</f>
        <v>1.3417989251428064E-2</v>
      </c>
      <c r="P682" s="199">
        <f>+D$11+D$12*F682+D$13*F682^2</f>
        <v>-7.6051225200930161E-3</v>
      </c>
      <c r="Q682" s="201">
        <f>+C682-15018.5</f>
        <v>43477.510699999999</v>
      </c>
      <c r="S682" s="131">
        <v>1</v>
      </c>
      <c r="T682" s="129" t="s">
        <v>567</v>
      </c>
      <c r="U682" s="202">
        <f>+$C682-15018.5</f>
        <v>43477.510699999999</v>
      </c>
      <c r="Z682" s="24">
        <f>$F682</f>
        <v>77834</v>
      </c>
      <c r="AA682" s="136">
        <f>AB$3+AB$4*Z682+AB$5*Z682^2+AH682</f>
        <v>-7.355985209615834E-5</v>
      </c>
      <c r="AB682" s="136">
        <f>+$G682-AH682</f>
        <v>6.0878373326102714E-3</v>
      </c>
      <c r="AC682" s="136">
        <f>IF(S682&gt;0,G682-AA682,-9999)</f>
        <v>1.3692959852703288E-2</v>
      </c>
      <c r="AD682" s="136"/>
      <c r="AE682" s="136">
        <f>+(G682-AA682)^2*$S682</f>
        <v>1.8749714952774404E-4</v>
      </c>
      <c r="AF682" s="24"/>
      <c r="AG682" s="203"/>
      <c r="AH682" s="24">
        <f>$AB$6*($AB$11/AI682*AJ682+$AB$12)</f>
        <v>7.5315626679968578E-3</v>
      </c>
      <c r="AI682" s="24">
        <f>1+$AB$7*COS(AL682)</f>
        <v>0.70631889086070865</v>
      </c>
      <c r="AJ682" s="24">
        <f>SIN(AL682+RADIANS($AB$9))</f>
        <v>0.71407019631595758</v>
      </c>
      <c r="AK682" s="24">
        <f>$AB$7*SIN(AL682)</f>
        <v>6.124872353539805E-2</v>
      </c>
      <c r="AL682" s="24">
        <f>2*ATAN(AM682)</f>
        <v>2.9359846326857997</v>
      </c>
      <c r="AM682" s="24">
        <f>SQRT((1+$AB$7)/(1-$AB$7))*TAN(AN682/2)</f>
        <v>9.692954805763085</v>
      </c>
      <c r="AN682" s="136">
        <f>$AU682+$AB$7*SIN(AO682)</f>
        <v>9.1454212125336731</v>
      </c>
      <c r="AO682" s="136">
        <f>$AU682+$AB$7*SIN(AP682)</f>
        <v>9.1453605700421914</v>
      </c>
      <c r="AP682" s="136">
        <f>$AU682+$AB$7*SIN(AQ682)</f>
        <v>9.1455708614669629</v>
      </c>
      <c r="AQ682" s="136">
        <f>$AU682+$AB$7*SIN(AR682)</f>
        <v>9.1448415745229319</v>
      </c>
      <c r="AR682" s="136">
        <f>$AU682+$AB$7*SIN(AS682)</f>
        <v>9.1473700773608986</v>
      </c>
      <c r="AS682" s="136">
        <f>$AU682+$AB$7*SIN(AT682)</f>
        <v>9.1385956237882979</v>
      </c>
      <c r="AT682" s="136">
        <f>$AU682+$AB$7*SIN(AU682)</f>
        <v>9.1689528837854581</v>
      </c>
      <c r="AU682" s="136">
        <f>RADIANS($AB$9)+$AB$18*(F682-AB$15)</f>
        <v>9.0626825079686064</v>
      </c>
      <c r="AV682" s="136"/>
      <c r="AW682" s="24">
        <f t="shared" si="317"/>
        <v>77834</v>
      </c>
      <c r="AX682" s="136">
        <f t="shared" si="318"/>
        <v>-7.420001418437152E-5</v>
      </c>
      <c r="AY682" s="136">
        <f t="shared" si="319"/>
        <v>1.3693600014791502E-2</v>
      </c>
      <c r="AZ682" s="136">
        <f t="shared" si="329"/>
        <v>1.3693600014791502E-2</v>
      </c>
      <c r="BA682" s="136"/>
      <c r="BB682" s="136">
        <f t="shared" si="320"/>
        <v>5.5056421049609345E-9</v>
      </c>
      <c r="BC682" s="24"/>
      <c r="BD682" s="203"/>
      <c r="BE682" s="24">
        <f t="shared" si="321"/>
        <v>7.5309225059086446E-3</v>
      </c>
      <c r="BF682" s="24">
        <f t="shared" si="322"/>
        <v>0.70631412314152131</v>
      </c>
      <c r="BG682" s="24">
        <f t="shared" si="323"/>
        <v>0.71401568885450639</v>
      </c>
      <c r="BH682" s="24">
        <f t="shared" si="324"/>
        <v>6.122585837590605E-2</v>
      </c>
      <c r="BI682" s="24">
        <f t="shared" si="325"/>
        <v>2.936062489153819</v>
      </c>
      <c r="BJ682" s="24">
        <f t="shared" si="326"/>
        <v>9.6966525681591627</v>
      </c>
      <c r="BK682" s="136">
        <f t="shared" si="331"/>
        <v>9.1455263641706619</v>
      </c>
      <c r="BL682" s="136">
        <f t="shared" si="331"/>
        <v>9.1449959031002255</v>
      </c>
      <c r="BM682" s="136">
        <f t="shared" si="331"/>
        <v>9.1468351588565788</v>
      </c>
      <c r="BN682" s="136">
        <f t="shared" si="331"/>
        <v>9.1404537727540003</v>
      </c>
      <c r="BO682" s="136">
        <f t="shared" si="331"/>
        <v>9.1625452803927985</v>
      </c>
      <c r="BP682" s="136">
        <f t="shared" si="331"/>
        <v>9.0854261824765921</v>
      </c>
      <c r="BQ682" s="136">
        <f t="shared" si="331"/>
        <v>9.348892902158914</v>
      </c>
      <c r="BR682" s="136">
        <f t="shared" si="328"/>
        <v>13.832792601185609</v>
      </c>
      <c r="BS682" s="136"/>
      <c r="BT682" s="24"/>
      <c r="BU682" s="24"/>
      <c r="BV682" s="24"/>
      <c r="BW682" s="24"/>
      <c r="BX682" s="24"/>
      <c r="BY682" s="24"/>
      <c r="BZ682" s="24"/>
      <c r="CA682" s="24"/>
      <c r="CB682" s="24"/>
      <c r="CC682" s="24"/>
      <c r="CD682" s="24"/>
      <c r="CE682" s="24"/>
      <c r="CF682" s="24"/>
      <c r="CG682" s="24"/>
      <c r="CH682" s="24"/>
      <c r="CI682" s="24"/>
      <c r="CK682" s="24"/>
      <c r="CL682" s="24"/>
      <c r="CM682" s="24"/>
      <c r="CN682" s="24"/>
      <c r="CO682" s="24"/>
      <c r="CP682" s="24"/>
      <c r="CQ682" s="24"/>
      <c r="CR682" s="24"/>
      <c r="CS682" s="24"/>
      <c r="CT682" s="24"/>
      <c r="CU682" s="24"/>
      <c r="CV682" s="24"/>
      <c r="CW682" s="24"/>
      <c r="CX682" s="24"/>
      <c r="CY682" s="24"/>
      <c r="CZ682" s="24"/>
    </row>
    <row r="683" spans="1:104" s="129" customFormat="1" ht="12.95" customHeight="1" x14ac:dyDescent="0.2">
      <c r="A683" s="259" t="s">
        <v>1758</v>
      </c>
      <c r="B683" s="260" t="s">
        <v>644</v>
      </c>
      <c r="C683" s="261">
        <v>58539.919199999997</v>
      </c>
      <c r="D683" s="261">
        <v>2.0000000000000001E-4</v>
      </c>
      <c r="E683" s="129">
        <f>(C683-C$7)/C$8</f>
        <v>78019.055311256685</v>
      </c>
      <c r="F683" s="129">
        <f>ROUND(2*E683,0)/2</f>
        <v>78019</v>
      </c>
      <c r="G683" s="130">
        <f>C683-(C$7+F683*C$8)</f>
        <v>1.3127899997925851E-2</v>
      </c>
      <c r="K683" s="130">
        <f>G683</f>
        <v>1.3127899997925851E-2</v>
      </c>
      <c r="O683" s="199">
        <f ca="1">+C$11+C$12*F683</f>
        <v>1.3773433727616413E-2</v>
      </c>
      <c r="P683" s="199">
        <f>+D$11+D$12*F683+D$13*F683^2</f>
        <v>-7.4718788600930258E-3</v>
      </c>
      <c r="Q683" s="201">
        <f>+C683-15018.5</f>
        <v>43521.419199999997</v>
      </c>
      <c r="S683" s="131">
        <v>1</v>
      </c>
      <c r="T683" s="129" t="s">
        <v>567</v>
      </c>
      <c r="U683" s="202">
        <f>+$C683-15018.5</f>
        <v>43521.419199999997</v>
      </c>
      <c r="Z683" s="24">
        <f>$F683</f>
        <v>78019</v>
      </c>
      <c r="AA683" s="136">
        <f>AB$3+AB$4*Z683+AB$5*Z683^2+AH683</f>
        <v>-5.2682533315650398E-5</v>
      </c>
      <c r="AB683" s="136">
        <f>+$G683-AH683</f>
        <v>5.7087036711484761E-3</v>
      </c>
      <c r="AC683" s="136">
        <f>IF(S683&gt;0,G683-AA683,-9999)</f>
        <v>1.3180582531241502E-2</v>
      </c>
      <c r="AD683" s="136"/>
      <c r="AE683" s="136">
        <f>+(G683-AA683)^2*$S683</f>
        <v>1.7372775586286865E-4</v>
      </c>
      <c r="AF683" s="24"/>
      <c r="AG683" s="203"/>
      <c r="AH683" s="24">
        <f>$AB$6*($AB$11/AI683*AJ683+$AB$12)</f>
        <v>7.4191963267773754E-3</v>
      </c>
      <c r="AI683" s="24">
        <f>1+$AB$7*COS(AL683)</f>
        <v>0.70551839983914011</v>
      </c>
      <c r="AJ683" s="24">
        <f>SIN(AL683+RADIANS($AB$9))</f>
        <v>0.70454921489018729</v>
      </c>
      <c r="AK683" s="24">
        <f>$AB$7*SIN(AL683)</f>
        <v>5.7276410211355253E-2</v>
      </c>
      <c r="AL683" s="24">
        <f>2*ATAN(AM683)</f>
        <v>2.9494919593695181</v>
      </c>
      <c r="AM683" s="24">
        <f>SQRT((1+$AB$7)/(1-$AB$7))*TAN(AN683/2)</f>
        <v>10.37917002771592</v>
      </c>
      <c r="AN683" s="136">
        <f>$AU683+$AB$7*SIN(AO683)</f>
        <v>9.1636743802477092</v>
      </c>
      <c r="AO683" s="136">
        <f>$AU683+$AB$7*SIN(AP683)</f>
        <v>9.1636157107355452</v>
      </c>
      <c r="AP683" s="136">
        <f>$AU683+$AB$7*SIN(AQ683)</f>
        <v>9.1638181345717022</v>
      </c>
      <c r="AQ683" s="136">
        <f>$AU683+$AB$7*SIN(AR683)</f>
        <v>9.1631196776534498</v>
      </c>
      <c r="AR683" s="136">
        <f>$AU683+$AB$7*SIN(AS683)</f>
        <v>9.1655291309036286</v>
      </c>
      <c r="AS683" s="136">
        <f>$AU683+$AB$7*SIN(AT683)</f>
        <v>9.1572106787127474</v>
      </c>
      <c r="AT683" s="136">
        <f>$AU683+$AB$7*SIN(AU683)</f>
        <v>9.1858533806492133</v>
      </c>
      <c r="AU683" s="136">
        <f>RADIANS($AB$9)+$AB$18*(F683-AB$15)</f>
        <v>9.0862133108111145</v>
      </c>
      <c r="AV683" s="136"/>
      <c r="AW683" s="24">
        <f t="shared" si="317"/>
        <v>78019</v>
      </c>
      <c r="AX683" s="136">
        <f t="shared" si="318"/>
        <v>-5.3396558187241046E-5</v>
      </c>
      <c r="AY683" s="136">
        <f t="shared" si="319"/>
        <v>1.3181296556113092E-2</v>
      </c>
      <c r="AZ683" s="136">
        <f t="shared" si="329"/>
        <v>1.3181296556113092E-2</v>
      </c>
      <c r="BA683" s="136"/>
      <c r="BB683" s="136">
        <f t="shared" si="320"/>
        <v>2.8511924262434186E-9</v>
      </c>
      <c r="BC683" s="24"/>
      <c r="BD683" s="203"/>
      <c r="BE683" s="24">
        <f t="shared" si="321"/>
        <v>7.4184823019057848E-3</v>
      </c>
      <c r="BF683" s="24">
        <f t="shared" si="322"/>
        <v>0.70551354160987922</v>
      </c>
      <c r="BG683" s="24">
        <f t="shared" si="323"/>
        <v>0.70448900572862572</v>
      </c>
      <c r="BH683" s="24">
        <f t="shared" si="324"/>
        <v>5.7251426400079047E-2</v>
      </c>
      <c r="BI683" s="24">
        <f t="shared" si="325"/>
        <v>2.9495767986435619</v>
      </c>
      <c r="BJ683" s="24">
        <f t="shared" si="326"/>
        <v>10.383784226366446</v>
      </c>
      <c r="BK683" s="136">
        <f t="shared" si="331"/>
        <v>9.1637890927598402</v>
      </c>
      <c r="BL683" s="136">
        <f t="shared" si="331"/>
        <v>9.1632198935075984</v>
      </c>
      <c r="BM683" s="136">
        <f t="shared" si="331"/>
        <v>9.1651835131675998</v>
      </c>
      <c r="BN683" s="136">
        <f t="shared" si="331"/>
        <v>9.1584050488929414</v>
      </c>
      <c r="BO683" s="136">
        <f t="shared" si="331"/>
        <v>9.1817536869252478</v>
      </c>
      <c r="BP683" s="136">
        <f t="shared" si="331"/>
        <v>9.1006651440958599</v>
      </c>
      <c r="BQ683" s="136">
        <f t="shared" si="331"/>
        <v>9.3765865319127961</v>
      </c>
      <c r="BR683" s="136">
        <f t="shared" si="328"/>
        <v>13.883149748716001</v>
      </c>
      <c r="BS683" s="136"/>
      <c r="BT683" s="24"/>
      <c r="BU683" s="24"/>
      <c r="BV683" s="24"/>
      <c r="BW683" s="24"/>
      <c r="BX683" s="24"/>
      <c r="BY683" s="24"/>
      <c r="BZ683" s="24"/>
      <c r="CA683" s="24"/>
      <c r="CB683" s="24"/>
      <c r="CC683" s="24"/>
      <c r="CD683" s="24"/>
      <c r="CE683" s="24"/>
      <c r="CF683" s="24"/>
      <c r="CG683" s="24"/>
      <c r="CH683" s="24"/>
      <c r="CI683" s="24"/>
      <c r="CK683" s="24"/>
      <c r="CL683" s="24"/>
      <c r="CM683" s="24"/>
      <c r="CN683" s="24"/>
      <c r="CO683" s="24"/>
      <c r="CP683" s="24"/>
      <c r="CQ683" s="24"/>
      <c r="CR683" s="24"/>
      <c r="CS683" s="24"/>
      <c r="CT683" s="24"/>
      <c r="CU683" s="24"/>
      <c r="CV683" s="24"/>
      <c r="CW683" s="24"/>
      <c r="CX683" s="24"/>
      <c r="CY683" s="24"/>
      <c r="CZ683" s="24"/>
    </row>
    <row r="684" spans="1:104" s="129" customFormat="1" ht="12.95" customHeight="1" x14ac:dyDescent="0.2">
      <c r="A684" s="259" t="s">
        <v>1758</v>
      </c>
      <c r="B684" s="260" t="s">
        <v>646</v>
      </c>
      <c r="C684" s="261">
        <v>58543.597900000001</v>
      </c>
      <c r="D684" s="261">
        <v>1E-4</v>
      </c>
      <c r="E684" s="129">
        <f>(C684-C$7)/C$8</f>
        <v>78034.55463102588</v>
      </c>
      <c r="F684" s="129">
        <f>ROUND(2*E684,0)/2</f>
        <v>78034.5</v>
      </c>
      <c r="G684" s="130">
        <f>C684-(C$7+F684*C$8)</f>
        <v>1.2966450005478691E-2</v>
      </c>
      <c r="K684" s="130">
        <f>G684</f>
        <v>1.2966450005478691E-2</v>
      </c>
      <c r="O684" s="199">
        <f ca="1">+C$11+C$12*F684</f>
        <v>1.3803214210756504E-2</v>
      </c>
      <c r="P684" s="199">
        <f>+D$11+D$12*F684+D$13*F684^2</f>
        <v>-7.4606779090930359E-3</v>
      </c>
      <c r="Q684" s="201">
        <f>+C684-15018.5</f>
        <v>43525.097900000001</v>
      </c>
      <c r="S684" s="131">
        <v>1</v>
      </c>
      <c r="T684" s="129" t="s">
        <v>567</v>
      </c>
      <c r="U684" s="202">
        <f>+$C684-15018.5</f>
        <v>43525.097900000001</v>
      </c>
      <c r="Z684" s="24">
        <f>$F684</f>
        <v>78034.5</v>
      </c>
      <c r="AA684" s="136">
        <f>AB$3+AB$4*Z684+AB$5*Z684^2+AH684</f>
        <v>-5.1003005227593518E-5</v>
      </c>
      <c r="AB684" s="136">
        <f>+$G684-AH684</f>
        <v>5.556775101613249E-3</v>
      </c>
      <c r="AC684" s="136">
        <f>IF(S684&gt;0,G684-AA684,-9999)</f>
        <v>1.3017453010706285E-2</v>
      </c>
      <c r="AD684" s="136"/>
      <c r="AE684" s="136">
        <f>+(G684-AA684)^2*$S684</f>
        <v>1.6945408288594611E-4</v>
      </c>
      <c r="AF684" s="24"/>
      <c r="AG684" s="203"/>
      <c r="AH684" s="24">
        <f>$AB$6*($AB$11/AI684*AJ684+$AB$12)</f>
        <v>7.4096749038654423E-3</v>
      </c>
      <c r="AI684" s="24">
        <f>1+$AB$7*COS(AL684)</f>
        <v>0.70545384728735794</v>
      </c>
      <c r="AJ684" s="24">
        <f>SIN(AL684+RADIANS($AB$9))</f>
        <v>0.70374662745238303</v>
      </c>
      <c r="AK684" s="24">
        <f>$AB$7*SIN(AL684)</f>
        <v>5.6943515189887106E-2</v>
      </c>
      <c r="AL684" s="24">
        <f>2*ATAN(AM684)</f>
        <v>2.9506222795773565</v>
      </c>
      <c r="AM684" s="24">
        <f>SQRT((1+$AB$7)/(1-$AB$7))*TAN(AN684/2)</f>
        <v>10.440980869024935</v>
      </c>
      <c r="AN684" s="136">
        <f>$AU684+$AB$7*SIN(AO684)</f>
        <v>9.1652027686441269</v>
      </c>
      <c r="AO684" s="136">
        <f>$AU684+$AB$7*SIN(AP684)</f>
        <v>9.1651442803104199</v>
      </c>
      <c r="AP684" s="136">
        <f>$AU684+$AB$7*SIN(AQ684)</f>
        <v>9.1653459969173134</v>
      </c>
      <c r="AQ684" s="136">
        <f>$AU684+$AB$7*SIN(AR684)</f>
        <v>9.1646502639779257</v>
      </c>
      <c r="AR684" s="136">
        <f>$AU684+$AB$7*SIN(AS684)</f>
        <v>9.1670493478567128</v>
      </c>
      <c r="AS684" s="136">
        <f>$AU684+$AB$7*SIN(AT684)</f>
        <v>9.158770123500398</v>
      </c>
      <c r="AT684" s="136">
        <f>$AU684+$AB$7*SIN(AU684)</f>
        <v>9.187266812370547</v>
      </c>
      <c r="AU684" s="136">
        <f>RADIANS($AB$9)+$AB$18*(F684-AB$15)</f>
        <v>9.0881848105087286</v>
      </c>
      <c r="AV684" s="136"/>
      <c r="AW684" s="24">
        <f t="shared" si="317"/>
        <v>78034.5</v>
      </c>
      <c r="AX684" s="136">
        <f t="shared" si="318"/>
        <v>-5.1723265134736261E-5</v>
      </c>
      <c r="AY684" s="136">
        <f t="shared" si="319"/>
        <v>1.3018173270613428E-2</v>
      </c>
      <c r="AZ684" s="136">
        <f t="shared" si="329"/>
        <v>1.3018173270613428E-2</v>
      </c>
      <c r="BA684" s="136"/>
      <c r="BB684" s="136">
        <f t="shared" si="320"/>
        <v>2.6752961561982236E-9</v>
      </c>
      <c r="BC684" s="24"/>
      <c r="BD684" s="203"/>
      <c r="BE684" s="24">
        <f t="shared" si="321"/>
        <v>7.4089546439582996E-3</v>
      </c>
      <c r="BF684" s="24">
        <f t="shared" si="322"/>
        <v>0.70544898443246051</v>
      </c>
      <c r="BG684" s="24">
        <f t="shared" si="323"/>
        <v>0.70368594047343291</v>
      </c>
      <c r="BH684" s="24">
        <f t="shared" si="324"/>
        <v>5.6918355810152255E-2</v>
      </c>
      <c r="BI684" s="24">
        <f t="shared" si="325"/>
        <v>2.9507076963169854</v>
      </c>
      <c r="BJ684" s="24">
        <f t="shared" si="326"/>
        <v>10.445681487192433</v>
      </c>
      <c r="BK684" s="136">
        <f t="shared" si="331"/>
        <v>9.1653182725251572</v>
      </c>
      <c r="BL684" s="136">
        <f t="shared" si="331"/>
        <v>9.164745894734466</v>
      </c>
      <c r="BM684" s="136">
        <f t="shared" si="331"/>
        <v>9.1667196762237744</v>
      </c>
      <c r="BN684" s="136">
        <f t="shared" si="331"/>
        <v>9.1599089121417165</v>
      </c>
      <c r="BO684" s="136">
        <f t="shared" si="331"/>
        <v>9.1833593484728144</v>
      </c>
      <c r="BP684" s="136">
        <f t="shared" si="331"/>
        <v>9.1019513073661429</v>
      </c>
      <c r="BQ684" s="136">
        <f t="shared" si="331"/>
        <v>9.3788735178326856</v>
      </c>
      <c r="BR684" s="136">
        <f t="shared" si="328"/>
        <v>13.887368861076656</v>
      </c>
      <c r="BS684" s="136"/>
      <c r="BT684" s="24"/>
      <c r="BU684" s="24"/>
      <c r="BV684" s="24"/>
      <c r="BW684" s="24"/>
      <c r="BX684" s="24"/>
      <c r="BY684" s="24"/>
      <c r="BZ684" s="24"/>
      <c r="CA684" s="24"/>
      <c r="CB684" s="24"/>
      <c r="CC684" s="24"/>
      <c r="CD684" s="24"/>
      <c r="CE684" s="24"/>
      <c r="CF684" s="24"/>
      <c r="CG684" s="24"/>
      <c r="CH684" s="24"/>
      <c r="CI684" s="24"/>
      <c r="CK684" s="24"/>
      <c r="CL684" s="24"/>
      <c r="CM684" s="24"/>
      <c r="CN684" s="24"/>
      <c r="CO684" s="24"/>
      <c r="CP684" s="24"/>
      <c r="CQ684" s="24"/>
      <c r="CR684" s="24"/>
      <c r="CS684" s="24"/>
      <c r="CT684" s="24"/>
      <c r="CU684" s="24"/>
      <c r="CV684" s="24"/>
      <c r="CW684" s="24"/>
      <c r="CX684" s="24"/>
      <c r="CY684" s="24"/>
      <c r="CZ684" s="24"/>
    </row>
    <row r="685" spans="1:104" s="129" customFormat="1" ht="12.95" customHeight="1" x14ac:dyDescent="0.2">
      <c r="A685" s="259" t="s">
        <v>1758</v>
      </c>
      <c r="B685" s="260" t="s">
        <v>644</v>
      </c>
      <c r="C685" s="261">
        <v>58543.717100000002</v>
      </c>
      <c r="D685" s="261">
        <v>1E-4</v>
      </c>
      <c r="E685" s="129">
        <f>(C685-C$7)/C$8</f>
        <v>78035.056851624584</v>
      </c>
      <c r="F685" s="129">
        <f>ROUND(2*E685,0)/2</f>
        <v>78035</v>
      </c>
      <c r="G685" s="130">
        <f>C685-(C$7+F685*C$8)</f>
        <v>1.3493500002368819E-2</v>
      </c>
      <c r="K685" s="130">
        <f>G685</f>
        <v>1.3493500002368819E-2</v>
      </c>
      <c r="O685" s="199">
        <f ca="1">+C$11+C$12*F685</f>
        <v>1.3804174871502983E-2</v>
      </c>
      <c r="P685" s="199">
        <f>+D$11+D$12*F685+D$13*F685^2</f>
        <v>-7.4603164920930276E-3</v>
      </c>
      <c r="Q685" s="201">
        <f>+C685-15018.5</f>
        <v>43525.217100000002</v>
      </c>
      <c r="S685" s="131">
        <v>1</v>
      </c>
      <c r="T685" s="129" t="s">
        <v>567</v>
      </c>
      <c r="U685" s="202">
        <f>+$C685-15018.5</f>
        <v>43525.217100000002</v>
      </c>
      <c r="Z685" s="24">
        <f>$F685</f>
        <v>78035</v>
      </c>
      <c r="AA685" s="136">
        <f>AB$3+AB$4*Z685+AB$5*Z685^2+AH685</f>
        <v>-5.0949004633911096E-5</v>
      </c>
      <c r="AB685" s="136">
        <f>+$G685-AH685</f>
        <v>6.0841325149097025E-3</v>
      </c>
      <c r="AC685" s="136">
        <f>IF(S685&gt;0,G685-AA685,-9999)</f>
        <v>1.354444900700273E-2</v>
      </c>
      <c r="AD685" s="136"/>
      <c r="AE685" s="136">
        <f>+(G685-AA685)^2*$S685</f>
        <v>1.8345209890329725E-4</v>
      </c>
      <c r="AF685" s="24"/>
      <c r="AG685" s="203"/>
      <c r="AH685" s="24">
        <f>$AB$6*($AB$11/AI685*AJ685+$AB$12)</f>
        <v>7.4093674874591165E-3</v>
      </c>
      <c r="AI685" s="24">
        <f>1+$AB$7*COS(AL685)</f>
        <v>0.70545177140828419</v>
      </c>
      <c r="AJ685" s="24">
        <f>SIN(AL685+RADIANS($AB$9))</f>
        <v>0.70372072500926353</v>
      </c>
      <c r="AK685" s="24">
        <f>$AB$7*SIN(AL685)</f>
        <v>5.6932776442769055E-2</v>
      </c>
      <c r="AL685" s="24">
        <f>2*ATAN(AM685)</f>
        <v>2.9506587380718106</v>
      </c>
      <c r="AM685" s="24">
        <f>SQRT((1+$AB$7)/(1-$AB$7))*TAN(AN685/2)</f>
        <v>10.442986724692375</v>
      </c>
      <c r="AN685" s="136">
        <f>$AU685+$AB$7*SIN(AO685)</f>
        <v>9.1652520691595196</v>
      </c>
      <c r="AO685" s="136">
        <f>$AU685+$AB$7*SIN(AP685)</f>
        <v>9.1651935867108953</v>
      </c>
      <c r="AP685" s="136">
        <f>$AU685+$AB$7*SIN(AQ685)</f>
        <v>9.1653952803814178</v>
      </c>
      <c r="AQ685" s="136">
        <f>$AU685+$AB$7*SIN(AR685)</f>
        <v>9.1646996356704342</v>
      </c>
      <c r="AR685" s="136">
        <f>$AU685+$AB$7*SIN(AS685)</f>
        <v>9.1670983840529434</v>
      </c>
      <c r="AS685" s="136">
        <f>$AU685+$AB$7*SIN(AT685)</f>
        <v>9.158820427691726</v>
      </c>
      <c r="AT685" s="136">
        <f>$AU685+$AB$7*SIN(AU685)</f>
        <v>9.1873124005186799</v>
      </c>
      <c r="AU685" s="136">
        <f>RADIANS($AB$9)+$AB$18*(F685-AB$15)</f>
        <v>9.0882484072731682</v>
      </c>
      <c r="AV685" s="136"/>
      <c r="AW685" s="24">
        <f t="shared" si="317"/>
        <v>78035</v>
      </c>
      <c r="AX685" s="136">
        <f t="shared" si="318"/>
        <v>-5.1669465762139641E-5</v>
      </c>
      <c r="AY685" s="136">
        <f t="shared" si="319"/>
        <v>1.3545169468130959E-2</v>
      </c>
      <c r="AZ685" s="136">
        <f t="shared" si="329"/>
        <v>1.3545169468130959E-2</v>
      </c>
      <c r="BA685" s="136"/>
      <c r="BB685" s="136">
        <f t="shared" si="320"/>
        <v>2.6697336921449204E-9</v>
      </c>
      <c r="BC685" s="24"/>
      <c r="BD685" s="203"/>
      <c r="BE685" s="24">
        <f t="shared" si="321"/>
        <v>7.408647026330888E-3</v>
      </c>
      <c r="BF685" s="24">
        <f t="shared" si="322"/>
        <v>0.70544690841184898</v>
      </c>
      <c r="BG685" s="24">
        <f t="shared" si="323"/>
        <v>0.70366002261872751</v>
      </c>
      <c r="BH685" s="24">
        <f t="shared" si="324"/>
        <v>5.6907611405349827E-2</v>
      </c>
      <c r="BI685" s="24">
        <f t="shared" si="325"/>
        <v>2.950744173417283</v>
      </c>
      <c r="BJ685" s="24">
        <f t="shared" si="326"/>
        <v>10.447690157880317</v>
      </c>
      <c r="BK685" s="136">
        <f t="shared" si="331"/>
        <v>9.165367598540076</v>
      </c>
      <c r="BL685" s="136">
        <f t="shared" si="331"/>
        <v>9.1647951184024237</v>
      </c>
      <c r="BM685" s="136">
        <f t="shared" si="331"/>
        <v>9.1667692269901107</v>
      </c>
      <c r="BN685" s="136">
        <f t="shared" si="331"/>
        <v>9.1599574235768451</v>
      </c>
      <c r="BO685" s="136">
        <f t="shared" si="331"/>
        <v>9.1834111343856542</v>
      </c>
      <c r="BP685" s="136">
        <f t="shared" si="331"/>
        <v>9.1019928210953935</v>
      </c>
      <c r="BQ685" s="136">
        <f t="shared" si="331"/>
        <v>9.378947205449764</v>
      </c>
      <c r="BR685" s="136">
        <f t="shared" si="328"/>
        <v>13.887504961475386</v>
      </c>
      <c r="BS685" s="136"/>
      <c r="BT685" s="24"/>
      <c r="BU685" s="24"/>
      <c r="BV685" s="24"/>
      <c r="BW685" s="24"/>
      <c r="BX685" s="24"/>
      <c r="BY685" s="24"/>
      <c r="BZ685" s="24"/>
      <c r="CA685" s="24"/>
      <c r="CB685" s="24"/>
      <c r="CC685" s="24"/>
      <c r="CD685" s="24"/>
      <c r="CE685" s="24"/>
      <c r="CF685" s="24"/>
      <c r="CG685" s="24"/>
      <c r="CH685" s="24"/>
      <c r="CI685" s="24"/>
      <c r="CK685" s="24"/>
      <c r="CL685" s="24"/>
      <c r="CM685" s="24"/>
      <c r="CN685" s="24"/>
      <c r="CO685" s="24"/>
      <c r="CP685" s="24"/>
      <c r="CQ685" s="24"/>
      <c r="CR685" s="24"/>
      <c r="CS685" s="24"/>
      <c r="CT685" s="24"/>
      <c r="CU685" s="24"/>
      <c r="CV685" s="24"/>
      <c r="CW685" s="24"/>
      <c r="CX685" s="24"/>
      <c r="CY685" s="24"/>
      <c r="CZ685" s="24"/>
    </row>
    <row r="686" spans="1:104" s="129" customFormat="1" ht="12.95" customHeight="1" x14ac:dyDescent="0.2">
      <c r="A686" s="259" t="s">
        <v>1758</v>
      </c>
      <c r="B686" s="260" t="s">
        <v>646</v>
      </c>
      <c r="C686" s="261">
        <v>58566.620699999999</v>
      </c>
      <c r="D686" s="261">
        <v>4.0000000000000002E-4</v>
      </c>
      <c r="E686" s="129">
        <f>(C686-C$7)/C$8</f>
        <v>78131.555674650386</v>
      </c>
      <c r="F686" s="129">
        <f>ROUND(2*E686,0)/2</f>
        <v>78131.5</v>
      </c>
      <c r="G686" s="130">
        <f>C686-(C$7+F686*C$8)</f>
        <v>1.3214150007115677E-2</v>
      </c>
      <c r="K686" s="130">
        <f>G686</f>
        <v>1.3214150007115677E-2</v>
      </c>
      <c r="O686" s="199">
        <f ca="1">+C$11+C$12*F686</f>
        <v>1.3989582395568773E-2</v>
      </c>
      <c r="P686" s="199">
        <f>+D$11+D$12*F686+D$13*F686^2</f>
        <v>-7.3904506850930446E-3</v>
      </c>
      <c r="Q686" s="201">
        <f>+C686-15018.5</f>
        <v>43548.120699999999</v>
      </c>
      <c r="S686" s="131">
        <v>1</v>
      </c>
      <c r="T686" s="129" t="s">
        <v>567</v>
      </c>
      <c r="U686" s="202">
        <f>+$C686-15018.5</f>
        <v>43548.120699999999</v>
      </c>
      <c r="Z686" s="24">
        <f>$F686</f>
        <v>78131.5</v>
      </c>
      <c r="AA686" s="136">
        <f>AB$3+AB$4*Z686+AB$5*Z686^2+AH686</f>
        <v>-4.0733821705486901E-5</v>
      </c>
      <c r="AB686" s="136">
        <f>+$G686-AH686</f>
        <v>5.8644331437281193E-3</v>
      </c>
      <c r="AC686" s="136">
        <f>IF(S686&gt;0,G686-AA686,-9999)</f>
        <v>1.3254883828821163E-2</v>
      </c>
      <c r="AD686" s="136"/>
      <c r="AE686" s="136">
        <f>+(G686-AA686)^2*$S686</f>
        <v>1.7569194531554476E-4</v>
      </c>
      <c r="AF686" s="24"/>
      <c r="AG686" s="203"/>
      <c r="AH686" s="24">
        <f>$AB$6*($AB$11/AI686*AJ686+$AB$12)</f>
        <v>7.3497168633875577E-3</v>
      </c>
      <c r="AI686" s="24">
        <f>1+$AB$7*COS(AL686)</f>
        <v>0.70505867771212793</v>
      </c>
      <c r="AJ686" s="24">
        <f>SIN(AL686+RADIANS($AB$9))</f>
        <v>0.69870692664600575</v>
      </c>
      <c r="AK686" s="24">
        <f>$AB$7*SIN(AL686)</f>
        <v>5.4859970899387017E-2</v>
      </c>
      <c r="AL686" s="24">
        <f>2*ATAN(AM686)</f>
        <v>2.9576912528891262</v>
      </c>
      <c r="AM686" s="24">
        <f>SQRT((1+$AB$7)/(1-$AB$7))*TAN(AN686/2)</f>
        <v>10.844725444331575</v>
      </c>
      <c r="AN686" s="136">
        <f>$AU686+$AB$7*SIN(AO686)</f>
        <v>9.1747643748666654</v>
      </c>
      <c r="AO686" s="136">
        <f>$AU686+$AB$7*SIN(AP686)</f>
        <v>9.1747070755638074</v>
      </c>
      <c r="AP686" s="136">
        <f>$AU686+$AB$7*SIN(AQ686)</f>
        <v>9.174904200012314</v>
      </c>
      <c r="AQ686" s="136">
        <f>$AU686+$AB$7*SIN(AR686)</f>
        <v>9.1742259991515738</v>
      </c>
      <c r="AR686" s="136">
        <f>$AU686+$AB$7*SIN(AS686)</f>
        <v>9.1765588372784244</v>
      </c>
      <c r="AS686" s="136">
        <f>$AU686+$AB$7*SIN(AT686)</f>
        <v>9.1685285901303786</v>
      </c>
      <c r="AT686" s="136">
        <f>$AU686+$AB$7*SIN(AU686)</f>
        <v>9.1961034995446216</v>
      </c>
      <c r="AU686" s="136">
        <f>RADIANS($AB$9)+$AB$18*(F686-AB$15)</f>
        <v>9.100522582809937</v>
      </c>
      <c r="AV686" s="136"/>
      <c r="AW686" s="24">
        <f t="shared" si="317"/>
        <v>78131.5</v>
      </c>
      <c r="AX686" s="136">
        <f t="shared" si="318"/>
        <v>-4.1493205611684882E-5</v>
      </c>
      <c r="AY686" s="136">
        <f t="shared" si="319"/>
        <v>1.3255643212727361E-2</v>
      </c>
      <c r="AZ686" s="136">
        <f t="shared" si="329"/>
        <v>1.3255643212727361E-2</v>
      </c>
      <c r="BA686" s="136"/>
      <c r="BB686" s="136">
        <f t="shared" si="320"/>
        <v>1.7216861119335578E-9</v>
      </c>
      <c r="BC686" s="24"/>
      <c r="BD686" s="203"/>
      <c r="BE686" s="24">
        <f t="shared" si="321"/>
        <v>7.3489574794813597E-3</v>
      </c>
      <c r="BF686" s="24">
        <f t="shared" si="322"/>
        <v>0.70505379640977051</v>
      </c>
      <c r="BG686" s="24">
        <f t="shared" si="323"/>
        <v>0.69864325343867284</v>
      </c>
      <c r="BH686" s="24">
        <f t="shared" si="324"/>
        <v>5.4833721264481987E-2</v>
      </c>
      <c r="BI686" s="24">
        <f t="shared" si="325"/>
        <v>2.9577802516685074</v>
      </c>
      <c r="BJ686" s="24">
        <f t="shared" si="326"/>
        <v>10.85000597936074</v>
      </c>
      <c r="BK686" s="136">
        <f t="shared" si="331"/>
        <v>9.1748847899769661</v>
      </c>
      <c r="BL686" s="136">
        <f t="shared" si="331"/>
        <v>9.1742927840263704</v>
      </c>
      <c r="BM686" s="136">
        <f t="shared" si="331"/>
        <v>9.1763291757627226</v>
      </c>
      <c r="BN686" s="136">
        <f t="shared" si="331"/>
        <v>9.1693198871568349</v>
      </c>
      <c r="BO686" s="136">
        <f t="shared" si="331"/>
        <v>9.1933944859990131</v>
      </c>
      <c r="BP686" s="136">
        <f t="shared" si="331"/>
        <v>9.1100340097504837</v>
      </c>
      <c r="BQ686" s="136">
        <f t="shared" si="331"/>
        <v>9.3930678903377878</v>
      </c>
      <c r="BR686" s="136">
        <f t="shared" si="328"/>
        <v>13.91377233843043</v>
      </c>
      <c r="BS686" s="136"/>
      <c r="BT686" s="24"/>
      <c r="BU686" s="24"/>
      <c r="BV686" s="24"/>
      <c r="BW686" s="24"/>
      <c r="BX686" s="24"/>
      <c r="BY686" s="24"/>
      <c r="BZ686" s="24"/>
      <c r="CA686" s="24"/>
      <c r="CB686" s="24"/>
      <c r="CC686" s="24"/>
      <c r="CD686" s="24"/>
      <c r="CE686" s="24"/>
      <c r="CF686" s="24"/>
      <c r="CG686" s="24"/>
      <c r="CH686" s="24"/>
      <c r="CI686" s="24"/>
      <c r="CK686" s="24"/>
      <c r="CL686" s="24"/>
      <c r="CM686" s="24"/>
      <c r="CN686" s="24"/>
      <c r="CO686" s="24"/>
      <c r="CP686" s="24"/>
      <c r="CQ686" s="24"/>
      <c r="CR686" s="24"/>
      <c r="CS686" s="24"/>
      <c r="CT686" s="24"/>
      <c r="CU686" s="24"/>
      <c r="CV686" s="24"/>
      <c r="CW686" s="24"/>
      <c r="CX686" s="24"/>
      <c r="CY686" s="24"/>
      <c r="CZ686" s="24"/>
    </row>
    <row r="687" spans="1:104" s="129" customFormat="1" ht="12.95" customHeight="1" x14ac:dyDescent="0.2">
      <c r="A687" s="177" t="s">
        <v>1755</v>
      </c>
      <c r="B687" s="334"/>
      <c r="C687" s="264">
        <v>58572.9113</v>
      </c>
      <c r="D687" s="264">
        <v>2.0000000000000001E-4</v>
      </c>
      <c r="E687" s="129">
        <f>(C687-C$7)/C$8</f>
        <v>78158.059608360636</v>
      </c>
      <c r="F687" s="129">
        <f>ROUND(2*E687,0)/2</f>
        <v>78158</v>
      </c>
      <c r="G687" s="130">
        <f>C687-(C$7+F687*C$8)</f>
        <v>1.4147800007776823E-2</v>
      </c>
      <c r="K687" s="130">
        <f>G687</f>
        <v>1.4147800007776823E-2</v>
      </c>
      <c r="O687" s="199">
        <f ca="1">+C$11+C$12*F687</f>
        <v>1.4040497415130887E-2</v>
      </c>
      <c r="P687" s="199">
        <f>+D$11+D$12*F687+D$13*F687^2</f>
        <v>-7.3712256240930224E-3</v>
      </c>
      <c r="Q687" s="201">
        <f>+C687-15018.5</f>
        <v>43554.4113</v>
      </c>
      <c r="S687" s="131">
        <v>1</v>
      </c>
      <c r="T687" s="129" t="s">
        <v>567</v>
      </c>
      <c r="U687" s="202">
        <f>+$C687-15018.5</f>
        <v>43554.4113</v>
      </c>
      <c r="Z687" s="24">
        <f>$F687</f>
        <v>78158</v>
      </c>
      <c r="AA687" s="136">
        <f>AB$3+AB$4*Z687+AB$5*Z687^2+AH687</f>
        <v>-3.8000281742313347E-5</v>
      </c>
      <c r="AB687" s="136">
        <f>+$G687-AH687</f>
        <v>6.8145746654261138E-3</v>
      </c>
      <c r="AC687" s="136">
        <f>IF(S687&gt;0,G687-AA687,-9999)</f>
        <v>1.4185800289519136E-2</v>
      </c>
      <c r="AD687" s="136"/>
      <c r="AE687" s="136">
        <f>+(G687-AA687)^2*$S687</f>
        <v>2.012369298541212E-4</v>
      </c>
      <c r="AF687" s="24"/>
      <c r="AG687" s="203"/>
      <c r="AH687" s="24">
        <f>$AB$6*($AB$11/AI687*AJ687+$AB$12)</f>
        <v>7.3332253423507091E-3</v>
      </c>
      <c r="AI687" s="24">
        <f>1+$AB$7*COS(AL687)</f>
        <v>0.70495335563273509</v>
      </c>
      <c r="AJ687" s="24">
        <f>SIN(AL687+RADIANS($AB$9))</f>
        <v>0.69732499810981741</v>
      </c>
      <c r="AK687" s="24">
        <f>$AB$7*SIN(AL687)</f>
        <v>5.4290677354557705E-2</v>
      </c>
      <c r="AL687" s="24">
        <f>2*ATAN(AM687)</f>
        <v>2.9596211002769341</v>
      </c>
      <c r="AM687" s="24">
        <f>SQRT((1+$AB$7)/(1-$AB$7))*TAN(AN687/2)</f>
        <v>10.96038350159415</v>
      </c>
      <c r="AN687" s="136">
        <f>$AU687+$AB$7*SIN(AO687)</f>
        <v>9.1773756395579476</v>
      </c>
      <c r="AO687" s="136">
        <f>$AU687+$AB$7*SIN(AP687)</f>
        <v>9.1773186815581411</v>
      </c>
      <c r="AP687" s="136">
        <f>$AU687+$AB$7*SIN(AQ687)</f>
        <v>9.1775145019676732</v>
      </c>
      <c r="AQ687" s="136">
        <f>$AU687+$AB$7*SIN(AR687)</f>
        <v>9.1768412348848685</v>
      </c>
      <c r="AR687" s="136">
        <f>$AU687+$AB$7*SIN(AS687)</f>
        <v>9.1791555738701049</v>
      </c>
      <c r="AS687" s="136">
        <f>$AU687+$AB$7*SIN(AT687)</f>
        <v>9.1711943772550075</v>
      </c>
      <c r="AT687" s="136">
        <f>$AU687+$AB$7*SIN(AU687)</f>
        <v>9.1985150931942048</v>
      </c>
      <c r="AU687" s="136">
        <f>RADIANS($AB$9)+$AB$18*(F687-AB$15)</f>
        <v>9.1038932113252145</v>
      </c>
      <c r="AV687" s="136"/>
      <c r="AW687" s="24">
        <f t="shared" si="317"/>
        <v>78158</v>
      </c>
      <c r="AX687" s="136">
        <f t="shared" si="318"/>
        <v>-3.8770377201284567E-5</v>
      </c>
      <c r="AY687" s="136">
        <f t="shared" si="319"/>
        <v>1.4186570384978107E-2</v>
      </c>
      <c r="AZ687" s="136">
        <f t="shared" si="329"/>
        <v>1.4186570384978107E-2</v>
      </c>
      <c r="BA687" s="136"/>
      <c r="BB687" s="136">
        <f t="shared" si="320"/>
        <v>1.5031421483298861E-9</v>
      </c>
      <c r="BC687" s="24"/>
      <c r="BD687" s="203"/>
      <c r="BE687" s="24">
        <f t="shared" si="321"/>
        <v>7.3324552468917378E-3</v>
      </c>
      <c r="BF687" s="24">
        <f t="shared" si="322"/>
        <v>0.70494847245017944</v>
      </c>
      <c r="BG687" s="24">
        <f t="shared" si="323"/>
        <v>0.69726051088753926</v>
      </c>
      <c r="BH687" s="24">
        <f t="shared" si="324"/>
        <v>5.4264132633973533E-2</v>
      </c>
      <c r="BI687" s="24">
        <f t="shared" si="325"/>
        <v>2.9597110674106402</v>
      </c>
      <c r="BJ687" s="24">
        <f t="shared" si="326"/>
        <v>10.96583504915866</v>
      </c>
      <c r="BK687" s="136">
        <f t="shared" si="331"/>
        <v>9.1774973830353961</v>
      </c>
      <c r="BL687" s="136">
        <f t="shared" si="331"/>
        <v>9.1769000975389776</v>
      </c>
      <c r="BM687" s="136">
        <f t="shared" si="331"/>
        <v>9.1789532886945473</v>
      </c>
      <c r="BN687" s="136">
        <f t="shared" si="331"/>
        <v>9.1718908746355972</v>
      </c>
      <c r="BO687" s="136">
        <f t="shared" si="331"/>
        <v>9.1961320562139122</v>
      </c>
      <c r="BP687" s="136">
        <f t="shared" si="331"/>
        <v>9.1122524220618288</v>
      </c>
      <c r="BQ687" s="136">
        <f t="shared" si="331"/>
        <v>9.3969103180932567</v>
      </c>
      <c r="BR687" s="136">
        <f t="shared" si="328"/>
        <v>13.920985659563161</v>
      </c>
      <c r="BS687" s="136"/>
      <c r="BT687" s="24"/>
      <c r="BU687" s="24"/>
      <c r="BV687" s="24"/>
      <c r="BW687" s="24"/>
      <c r="BX687" s="24"/>
      <c r="BY687" s="24"/>
      <c r="BZ687" s="24"/>
      <c r="CA687" s="24"/>
      <c r="CB687" s="24"/>
      <c r="CC687" s="24"/>
      <c r="CD687" s="24"/>
      <c r="CE687" s="24"/>
      <c r="CF687" s="24"/>
      <c r="CG687" s="24"/>
      <c r="CH687" s="24"/>
      <c r="CI687" s="24"/>
      <c r="CK687" s="24"/>
      <c r="CL687" s="24"/>
      <c r="CM687" s="24"/>
      <c r="CN687" s="24"/>
      <c r="CO687" s="24"/>
      <c r="CP687" s="24"/>
      <c r="CQ687" s="24"/>
      <c r="CR687" s="24"/>
      <c r="CS687" s="24"/>
      <c r="CT687" s="24"/>
      <c r="CU687" s="24"/>
      <c r="CV687" s="24"/>
      <c r="CW687" s="24"/>
      <c r="CX687" s="24"/>
      <c r="CY687" s="24"/>
      <c r="CZ687" s="24"/>
    </row>
    <row r="688" spans="1:104" s="129" customFormat="1" ht="12.95" customHeight="1" x14ac:dyDescent="0.2">
      <c r="A688" s="259" t="s">
        <v>1762</v>
      </c>
      <c r="B688" s="260" t="s">
        <v>644</v>
      </c>
      <c r="C688" s="261">
        <v>58596.650999999998</v>
      </c>
      <c r="D688" s="261" t="s">
        <v>62</v>
      </c>
      <c r="E688" s="129">
        <f>(C688-C$7)/C$8</f>
        <v>78258.081138119524</v>
      </c>
      <c r="F688" s="129">
        <f>ROUND(2*E688,0)/2</f>
        <v>78258</v>
      </c>
      <c r="G688" s="130">
        <f>C688-(C$7+F688*C$8)</f>
        <v>1.9257799998740666E-2</v>
      </c>
      <c r="K688" s="130">
        <f>G688</f>
        <v>1.9257799998740666E-2</v>
      </c>
      <c r="O688" s="199">
        <f ca="1">+C$11+C$12*F688</f>
        <v>1.4232629564421895E-2</v>
      </c>
      <c r="P688" s="199">
        <f>+D$11+D$12*F688+D$13*F688^2</f>
        <v>-7.2985264240930242E-3</v>
      </c>
      <c r="Q688" s="201">
        <f>+C688-15018.5</f>
        <v>43578.150999999998</v>
      </c>
      <c r="S688" s="131">
        <v>1</v>
      </c>
      <c r="T688" s="129" t="s">
        <v>567</v>
      </c>
      <c r="U688" s="202">
        <f>+$C688-15018.5</f>
        <v>43578.150999999998</v>
      </c>
      <c r="Z688" s="24">
        <f>$F688</f>
        <v>78258</v>
      </c>
      <c r="AA688" s="136">
        <f>AB$3+AB$4*Z688+AB$5*Z688^2+AH688</f>
        <v>-2.7960426925093852E-5</v>
      </c>
      <c r="AB688" s="136">
        <f>+$G688-AH688</f>
        <v>1.1987234001572734E-2</v>
      </c>
      <c r="AC688" s="136">
        <f>IF(S688&gt;0,G688-AA688,-9999)</f>
        <v>1.9285760425665759E-2</v>
      </c>
      <c r="AD688" s="136"/>
      <c r="AE688" s="136">
        <f>+(G688-AA688)^2*$S688</f>
        <v>3.7194055519617551E-4</v>
      </c>
      <c r="AF688" s="24"/>
      <c r="AG688" s="203"/>
      <c r="AH688" s="24">
        <f>$AB$6*($AB$11/AI688*AJ688+$AB$12)</f>
        <v>7.2705659971679304E-3</v>
      </c>
      <c r="AI688" s="24">
        <f>1+$AB$7*COS(AL688)</f>
        <v>0.7045660812900385</v>
      </c>
      <c r="AJ688" s="24">
        <f>SIN(AL688+RADIANS($AB$9))</f>
        <v>0.6920905244621931</v>
      </c>
      <c r="AK688" s="24">
        <f>$AB$7*SIN(AL688)</f>
        <v>5.2142110387630565E-2</v>
      </c>
      <c r="AL688" s="24">
        <f>2*ATAN(AM688)</f>
        <v>2.9668984185124203</v>
      </c>
      <c r="AM688" s="24">
        <f>SQRT((1+$AB$7)/(1-$AB$7))*TAN(AN688/2)</f>
        <v>11.419444174457771</v>
      </c>
      <c r="AN688" s="136">
        <f>$AU688+$AB$7*SIN(AO688)</f>
        <v>9.1872259927687256</v>
      </c>
      <c r="AO688" s="136">
        <f>$AU688+$AB$7*SIN(AP688)</f>
        <v>9.1871703857028102</v>
      </c>
      <c r="AP688" s="136">
        <f>$AU688+$AB$7*SIN(AQ688)</f>
        <v>9.1873610965445547</v>
      </c>
      <c r="AQ688" s="136">
        <f>$AU688+$AB$7*SIN(AR688)</f>
        <v>9.1867069950155056</v>
      </c>
      <c r="AR688" s="136">
        <f>$AU688+$AB$7*SIN(AS688)</f>
        <v>9.1889500068482821</v>
      </c>
      <c r="AS688" s="136">
        <f>$AU688+$AB$7*SIN(AT688)</f>
        <v>9.1812532700069909</v>
      </c>
      <c r="AT688" s="136">
        <f>$AU688+$AB$7*SIN(AU688)</f>
        <v>9.2076058550925346</v>
      </c>
      <c r="AU688" s="136">
        <f>RADIANS($AB$9)+$AB$18*(F688-AB$15)</f>
        <v>9.1166125642130567</v>
      </c>
      <c r="AV688" s="136"/>
      <c r="AW688" s="24">
        <f t="shared" si="317"/>
        <v>78258</v>
      </c>
      <c r="AX688" s="136">
        <f t="shared" si="318"/>
        <v>-2.8770979714965415E-5</v>
      </c>
      <c r="AY688" s="136">
        <f t="shared" si="319"/>
        <v>1.9286570978455632E-2</v>
      </c>
      <c r="AZ688" s="136">
        <f t="shared" si="329"/>
        <v>1.9286570978455632E-2</v>
      </c>
      <c r="BA688" s="136"/>
      <c r="BB688" s="136">
        <f t="shared" si="320"/>
        <v>8.2776927375895146E-10</v>
      </c>
      <c r="BC688" s="24"/>
      <c r="BD688" s="203"/>
      <c r="BE688" s="24">
        <f t="shared" si="321"/>
        <v>7.2697554443780588E-3</v>
      </c>
      <c r="BF688" s="24">
        <f t="shared" si="322"/>
        <v>0.70456120326474792</v>
      </c>
      <c r="BG688" s="24">
        <f t="shared" si="323"/>
        <v>0.69202297632185328</v>
      </c>
      <c r="BH688" s="24">
        <f t="shared" si="324"/>
        <v>5.2114464245796285E-2</v>
      </c>
      <c r="BI688" s="24">
        <f t="shared" si="325"/>
        <v>2.9669919958298068</v>
      </c>
      <c r="BJ688" s="24">
        <f t="shared" si="326"/>
        <v>11.425595664322335</v>
      </c>
      <c r="BK688" s="136">
        <f t="shared" si="331"/>
        <v>9.1873526911478205</v>
      </c>
      <c r="BL688" s="136">
        <f t="shared" si="331"/>
        <v>9.1867358260957683</v>
      </c>
      <c r="BM688" s="136">
        <f t="shared" si="331"/>
        <v>9.1888511663212071</v>
      </c>
      <c r="BN688" s="136">
        <f t="shared" si="331"/>
        <v>9.181592740933457</v>
      </c>
      <c r="BO688" s="136">
        <f t="shared" si="331"/>
        <v>9.2064469177278045</v>
      </c>
      <c r="BP688" s="136">
        <f t="shared" si="331"/>
        <v>9.1206640697777175</v>
      </c>
      <c r="BQ688" s="136">
        <f t="shared" si="331"/>
        <v>9.4112725316668264</v>
      </c>
      <c r="BR688" s="136">
        <f t="shared" si="328"/>
        <v>13.948205739309319</v>
      </c>
      <c r="BS688" s="136"/>
      <c r="BT688" s="24"/>
      <c r="BU688" s="24"/>
      <c r="BV688" s="24"/>
      <c r="BW688" s="24"/>
      <c r="BX688" s="24"/>
      <c r="BY688" s="24"/>
      <c r="BZ688" s="24"/>
      <c r="CA688" s="24"/>
      <c r="CB688" s="24"/>
      <c r="CC688" s="24"/>
      <c r="CD688" s="24"/>
      <c r="CE688" s="24"/>
      <c r="CF688" s="24"/>
      <c r="CG688" s="24"/>
      <c r="CH688" s="24"/>
      <c r="CI688" s="24"/>
      <c r="CK688" s="24"/>
      <c r="CL688" s="24"/>
      <c r="CM688" s="24"/>
      <c r="CN688" s="24"/>
      <c r="CO688" s="24"/>
      <c r="CP688" s="24"/>
      <c r="CQ688" s="24"/>
      <c r="CR688" s="24"/>
      <c r="CS688" s="24"/>
      <c r="CT688" s="24"/>
      <c r="CU688" s="24"/>
      <c r="CV688" s="24"/>
      <c r="CW688" s="24"/>
      <c r="CX688" s="24"/>
      <c r="CY688" s="24"/>
      <c r="CZ688" s="24"/>
    </row>
    <row r="689" spans="1:104" s="129" customFormat="1" ht="12.95" customHeight="1" x14ac:dyDescent="0.2">
      <c r="A689" s="259" t="s">
        <v>1756</v>
      </c>
      <c r="B689" s="260" t="s">
        <v>644</v>
      </c>
      <c r="C689" s="261">
        <v>58597.35817</v>
      </c>
      <c r="D689" s="261">
        <v>6.0000000000000002E-5</v>
      </c>
      <c r="E689" s="129">
        <f>(C689-C$7)/C$8</f>
        <v>78261.060629233543</v>
      </c>
      <c r="F689" s="129">
        <f>ROUND(2*E689,0)/2</f>
        <v>78261</v>
      </c>
      <c r="G689" s="130">
        <f>C689-(C$7+F689*C$8)</f>
        <v>1.4390100004675332E-2</v>
      </c>
      <c r="K689" s="130">
        <f>G689</f>
        <v>1.4390100004675332E-2</v>
      </c>
      <c r="O689" s="199">
        <f ca="1">+C$11+C$12*F689</f>
        <v>1.4238393528900634E-2</v>
      </c>
      <c r="P689" s="199">
        <f>+D$11+D$12*F689+D$13*F689^2</f>
        <v>-7.2963417400930403E-3</v>
      </c>
      <c r="Q689" s="201">
        <f>+C689-15018.5</f>
        <v>43578.85817</v>
      </c>
      <c r="S689" s="131">
        <v>1</v>
      </c>
      <c r="T689" s="129" t="s">
        <v>567</v>
      </c>
      <c r="U689" s="202">
        <f>+$C689-15018.5</f>
        <v>43578.85817</v>
      </c>
      <c r="Z689" s="24">
        <f>$F689</f>
        <v>78261</v>
      </c>
      <c r="AA689" s="136">
        <f>AB$3+AB$4*Z689+AB$5*Z689^2+AH689</f>
        <v>-2.766591936457629E-5</v>
      </c>
      <c r="AB689" s="136">
        <f>+$G689-AH689</f>
        <v>7.1214241839468685E-3</v>
      </c>
      <c r="AC689" s="136">
        <f>IF(S689&gt;0,G689-AA689,-9999)</f>
        <v>1.441776592403991E-2</v>
      </c>
      <c r="AD689" s="136"/>
      <c r="AE689" s="136">
        <f>+(G689-AA689)^2*$S689</f>
        <v>2.0787197424040638E-4</v>
      </c>
      <c r="AF689" s="24"/>
      <c r="AG689" s="203"/>
      <c r="AH689" s="24">
        <f>$AB$6*($AB$11/AI689*AJ689+$AB$12)</f>
        <v>7.268675820728464E-3</v>
      </c>
      <c r="AI689" s="24">
        <f>1+$AB$7*COS(AL689)</f>
        <v>0.70455471109119516</v>
      </c>
      <c r="AJ689" s="24">
        <f>SIN(AL689+RADIANS($AB$9))</f>
        <v>0.69193301133789775</v>
      </c>
      <c r="AK689" s="24">
        <f>$AB$7*SIN(AL689)</f>
        <v>5.2077646467489781E-2</v>
      </c>
      <c r="AL689" s="24">
        <f>2*ATAN(AM689)</f>
        <v>2.9671166151219941</v>
      </c>
      <c r="AM689" s="24">
        <f>SQRT((1+$AB$7)/(1-$AB$7))*TAN(AN689/2)</f>
        <v>11.433797978572624</v>
      </c>
      <c r="AN689" s="136">
        <f>$AU689+$AB$7*SIN(AO689)</f>
        <v>9.1875214199612909</v>
      </c>
      <c r="AO689" s="136">
        <f>$AU689+$AB$7*SIN(AP689)</f>
        <v>9.1874658549521566</v>
      </c>
      <c r="AP689" s="136">
        <f>$AU689+$AB$7*SIN(AQ689)</f>
        <v>9.187656407937471</v>
      </c>
      <c r="AQ689" s="136">
        <f>$AU689+$AB$7*SIN(AR689)</f>
        <v>9.1870028946103179</v>
      </c>
      <c r="AR689" s="136">
        <f>$AU689+$AB$7*SIN(AS689)</f>
        <v>9.1892437299761074</v>
      </c>
      <c r="AS689" s="136">
        <f>$AU689+$AB$7*SIN(AT689)</f>
        <v>9.1815550206497072</v>
      </c>
      <c r="AT689" s="136">
        <f>$AU689+$AB$7*SIN(AU689)</f>
        <v>9.2078783475733506</v>
      </c>
      <c r="AU689" s="136">
        <f>RADIANS($AB$9)+$AB$18*(F689-AB$15)</f>
        <v>9.1169941447996923</v>
      </c>
      <c r="AV689" s="136"/>
      <c r="AW689" s="24">
        <f t="shared" si="317"/>
        <v>78261</v>
      </c>
      <c r="AX689" s="136">
        <f t="shared" si="318"/>
        <v>-2.8477686010193806E-5</v>
      </c>
      <c r="AY689" s="136">
        <f t="shared" si="319"/>
        <v>1.4418577690685526E-2</v>
      </c>
      <c r="AZ689" s="136">
        <f t="shared" si="329"/>
        <v>1.4418577690685526E-2</v>
      </c>
      <c r="BA689" s="136"/>
      <c r="BB689" s="136">
        <f t="shared" si="320"/>
        <v>8.1097860049518805E-10</v>
      </c>
      <c r="BC689" s="24"/>
      <c r="BD689" s="203"/>
      <c r="BE689" s="24">
        <f t="shared" si="321"/>
        <v>7.2678640540828465E-3</v>
      </c>
      <c r="BF689" s="24">
        <f t="shared" si="322"/>
        <v>0.70454983352013079</v>
      </c>
      <c r="BG689" s="24">
        <f t="shared" si="323"/>
        <v>0.69186537168916806</v>
      </c>
      <c r="BH689" s="24">
        <f t="shared" si="324"/>
        <v>5.2049967598621197E-2</v>
      </c>
      <c r="BI689" s="24">
        <f t="shared" si="325"/>
        <v>2.967210299609143</v>
      </c>
      <c r="BJ689" s="24">
        <f t="shared" si="326"/>
        <v>11.439971895307048</v>
      </c>
      <c r="BK689" s="136">
        <f t="shared" si="331"/>
        <v>9.1876482654891483</v>
      </c>
      <c r="BL689" s="136">
        <f t="shared" si="331"/>
        <v>9.1870308217587553</v>
      </c>
      <c r="BM689" s="136">
        <f t="shared" si="331"/>
        <v>9.1891479951552437</v>
      </c>
      <c r="BN689" s="136">
        <f t="shared" si="331"/>
        <v>9.18188380074902</v>
      </c>
      <c r="BO689" s="136">
        <f t="shared" si="331"/>
        <v>9.2067559803433294</v>
      </c>
      <c r="BP689" s="136">
        <f t="shared" si="331"/>
        <v>9.1209174119361425</v>
      </c>
      <c r="BQ689" s="136">
        <f t="shared" si="331"/>
        <v>9.4117000308597678</v>
      </c>
      <c r="BR689" s="136">
        <f t="shared" si="328"/>
        <v>13.949022341701703</v>
      </c>
      <c r="BS689" s="136"/>
      <c r="BT689" s="24"/>
      <c r="BU689" s="24"/>
      <c r="BV689" s="24"/>
      <c r="BW689" s="24"/>
      <c r="BX689" s="24"/>
      <c r="BY689" s="24"/>
      <c r="BZ689" s="24"/>
      <c r="CA689" s="24"/>
      <c r="CB689" s="24"/>
      <c r="CC689" s="24"/>
      <c r="CD689" s="24"/>
      <c r="CE689" s="24"/>
      <c r="CF689" s="24"/>
      <c r="CG689" s="24"/>
      <c r="CH689" s="24"/>
      <c r="CI689" s="24"/>
      <c r="CK689" s="24"/>
      <c r="CL689" s="24"/>
      <c r="CM689" s="24"/>
      <c r="CN689" s="24"/>
      <c r="CO689" s="24"/>
      <c r="CP689" s="24"/>
      <c r="CQ689" s="24"/>
      <c r="CR689" s="24"/>
      <c r="CS689" s="24"/>
      <c r="CT689" s="24"/>
      <c r="CU689" s="24"/>
      <c r="CV689" s="24"/>
      <c r="CW689" s="24"/>
      <c r="CX689" s="24"/>
      <c r="CY689" s="24"/>
      <c r="CZ689" s="24"/>
    </row>
    <row r="690" spans="1:104" s="129" customFormat="1" ht="12.95" customHeight="1" x14ac:dyDescent="0.2">
      <c r="A690" s="259" t="s">
        <v>1758</v>
      </c>
      <c r="B690" s="260" t="s">
        <v>644</v>
      </c>
      <c r="C690" s="261">
        <v>58625.602400000003</v>
      </c>
      <c r="D690" s="261">
        <v>1E-4</v>
      </c>
      <c r="E690" s="129">
        <f>(C690-C$7)/C$8</f>
        <v>78380.060915313923</v>
      </c>
      <c r="F690" s="129">
        <f>ROUND(2*E690,0)/2</f>
        <v>78380</v>
      </c>
      <c r="G690" s="130">
        <f>C690-(C$7+F690*C$8)</f>
        <v>1.4458000005106442E-2</v>
      </c>
      <c r="K690" s="130">
        <f>G690</f>
        <v>1.4458000005106442E-2</v>
      </c>
      <c r="O690" s="199">
        <f ca="1">+C$11+C$12*F690</f>
        <v>1.4467030786556923E-2</v>
      </c>
      <c r="P690" s="199">
        <f>+D$11+D$12*F690+D$13*F690^2</f>
        <v>-7.2095083920930281E-3</v>
      </c>
      <c r="Q690" s="201">
        <f>+C690-15018.5</f>
        <v>43607.102400000003</v>
      </c>
      <c r="S690" s="131">
        <v>1</v>
      </c>
      <c r="T690" s="129" t="s">
        <v>567</v>
      </c>
      <c r="U690" s="202">
        <f>+$C690-15018.5</f>
        <v>43607.102400000003</v>
      </c>
      <c r="Z690" s="24">
        <f>$F690</f>
        <v>78380</v>
      </c>
      <c r="AA690" s="136">
        <f>AB$3+AB$4*Z690+AB$5*Z690^2+AH690</f>
        <v>-1.6294893616670275E-5</v>
      </c>
      <c r="AB690" s="136">
        <f>+$G690-AH690</f>
        <v>7.2647865066300839E-3</v>
      </c>
      <c r="AC690" s="136">
        <f>IF(S690&gt;0,G690-AA690,-9999)</f>
        <v>1.4474294898723112E-2</v>
      </c>
      <c r="AD690" s="136"/>
      <c r="AE690" s="136">
        <f>+(G690-AA690)^2*$S690</f>
        <v>2.095052128152019E-4</v>
      </c>
      <c r="AF690" s="24"/>
      <c r="AG690" s="203"/>
      <c r="AH690" s="24">
        <f>$AB$6*($AB$11/AI690*AJ690+$AB$12)</f>
        <v>7.1932134984763578E-3</v>
      </c>
      <c r="AI690" s="24">
        <f>1+$AB$7*COS(AL690)</f>
        <v>0.70411532093609752</v>
      </c>
      <c r="AJ690" s="24">
        <f>SIN(AL690+RADIANS($AB$9))</f>
        <v>0.68566257203223724</v>
      </c>
      <c r="AK690" s="24">
        <f>$AB$7*SIN(AL690)</f>
        <v>4.9520265500614759E-2</v>
      </c>
      <c r="AL690" s="24">
        <f>2*ATAN(AM690)</f>
        <v>2.9757661514596467</v>
      </c>
      <c r="AM690" s="24">
        <f>SQRT((1+$AB$7)/(1-$AB$7))*TAN(AN690/2)</f>
        <v>12.033147905002744</v>
      </c>
      <c r="AN690" s="136">
        <f>$AU690+$AB$7*SIN(AO690)</f>
        <v>9.1992362338794766</v>
      </c>
      <c r="AO690" s="136">
        <f>$AU690+$AB$7*SIN(AP690)</f>
        <v>9.1991824080519216</v>
      </c>
      <c r="AP690" s="136">
        <f>$AU690+$AB$7*SIN(AQ690)</f>
        <v>9.199366488080571</v>
      </c>
      <c r="AQ690" s="136">
        <f>$AU690+$AB$7*SIN(AR690)</f>
        <v>9.1987369168980706</v>
      </c>
      <c r="AR690" s="136">
        <f>$AU690+$AB$7*SIN(AS690)</f>
        <v>9.2008897346199081</v>
      </c>
      <c r="AS690" s="136">
        <f>$AU690+$AB$7*SIN(AT690)</f>
        <v>9.1935237436699158</v>
      </c>
      <c r="AT690" s="136">
        <f>$AU690+$AB$7*SIN(AU690)</f>
        <v>9.2186767080916088</v>
      </c>
      <c r="AU690" s="136">
        <f>RADIANS($AB$9)+$AB$18*(F690-AB$15)</f>
        <v>9.1321301747362256</v>
      </c>
      <c r="AV690" s="136"/>
      <c r="AW690" s="24">
        <f t="shared" si="317"/>
        <v>78380</v>
      </c>
      <c r="AX690" s="136">
        <f t="shared" si="318"/>
        <v>-1.7154755091318592E-5</v>
      </c>
      <c r="AY690" s="136">
        <f t="shared" si="319"/>
        <v>1.4475154760197759E-2</v>
      </c>
      <c r="AZ690" s="136">
        <f t="shared" si="329"/>
        <v>1.4475154760197759E-2</v>
      </c>
      <c r="BA690" s="136"/>
      <c r="BB690" s="136">
        <f t="shared" si="320"/>
        <v>2.9428562224312114E-10</v>
      </c>
      <c r="BC690" s="24"/>
      <c r="BD690" s="203"/>
      <c r="BE690" s="24">
        <f t="shared" si="321"/>
        <v>7.1923536370017095E-3</v>
      </c>
      <c r="BF690" s="24">
        <f t="shared" si="322"/>
        <v>0.70411047544241379</v>
      </c>
      <c r="BG690" s="24">
        <f t="shared" si="323"/>
        <v>0.68559132193409755</v>
      </c>
      <c r="BH690" s="24">
        <f t="shared" si="324"/>
        <v>4.9491304863436239E-2</v>
      </c>
      <c r="BI690" s="24">
        <f t="shared" si="325"/>
        <v>2.9758640287817002</v>
      </c>
      <c r="BJ690" s="24">
        <f t="shared" si="326"/>
        <v>12.040287202001521</v>
      </c>
      <c r="BK690" s="136">
        <f t="shared" ref="BK690:BQ696" si="332">$AU690+$AB$7*SIN(BL690)</f>
        <v>9.1993688390550226</v>
      </c>
      <c r="BL690" s="136">
        <f t="shared" si="332"/>
        <v>9.1987288757531722</v>
      </c>
      <c r="BM690" s="136">
        <f t="shared" si="332"/>
        <v>9.2009172244560933</v>
      </c>
      <c r="BN690" s="136">
        <f t="shared" si="332"/>
        <v>9.1934296038358791</v>
      </c>
      <c r="BO690" s="136">
        <f t="shared" si="332"/>
        <v>9.2189972815776429</v>
      </c>
      <c r="BP690" s="136">
        <f t="shared" si="332"/>
        <v>9.1310139587750374</v>
      </c>
      <c r="BQ690" s="136">
        <f t="shared" si="332"/>
        <v>9.4284986892248508</v>
      </c>
      <c r="BR690" s="136">
        <f t="shared" si="328"/>
        <v>13.98141423659963</v>
      </c>
      <c r="BS690" s="136"/>
      <c r="BT690" s="24"/>
      <c r="BU690" s="24"/>
      <c r="BV690" s="24"/>
      <c r="BW690" s="24"/>
      <c r="BX690" s="24"/>
      <c r="BY690" s="24"/>
      <c r="BZ690" s="24"/>
      <c r="CA690" s="24"/>
      <c r="CB690" s="24"/>
      <c r="CC690" s="24"/>
      <c r="CD690" s="24"/>
      <c r="CE690" s="24"/>
      <c r="CF690" s="24"/>
      <c r="CG690" s="24"/>
      <c r="CH690" s="24"/>
      <c r="CI690" s="24"/>
      <c r="CK690" s="24"/>
      <c r="CL690" s="24"/>
      <c r="CM690" s="24"/>
      <c r="CN690" s="24"/>
      <c r="CO690" s="24"/>
      <c r="CP690" s="24"/>
      <c r="CQ690" s="24"/>
      <c r="CR690" s="24"/>
      <c r="CS690" s="24"/>
      <c r="CT690" s="24"/>
      <c r="CU690" s="24"/>
      <c r="CV690" s="24"/>
      <c r="CW690" s="24"/>
      <c r="CX690" s="24"/>
      <c r="CY690" s="24"/>
      <c r="CZ690" s="24"/>
    </row>
    <row r="691" spans="1:104" s="129" customFormat="1" ht="12.95" customHeight="1" x14ac:dyDescent="0.2">
      <c r="A691" s="247" t="s">
        <v>1759</v>
      </c>
      <c r="B691" s="248" t="s">
        <v>644</v>
      </c>
      <c r="C691" s="249">
        <v>58835.892500000002</v>
      </c>
      <c r="D691" s="249">
        <v>1E-4</v>
      </c>
      <c r="E691" s="129">
        <f>(C691-C$7)/C$8</f>
        <v>79266.067793882277</v>
      </c>
      <c r="F691" s="129">
        <f>ROUND(2*E691,0)/2</f>
        <v>79266</v>
      </c>
      <c r="G691" s="130">
        <f>C691-(C$7+F691*C$8)</f>
        <v>1.6090600009192713E-2</v>
      </c>
      <c r="K691" s="130">
        <f>G691</f>
        <v>1.6090600009192713E-2</v>
      </c>
      <c r="O691" s="199">
        <f ca="1">+C$11+C$12*F691</f>
        <v>1.6169321629275174E-2</v>
      </c>
      <c r="P691" s="199">
        <f>+D$11+D$12*F691+D$13*F691^2</f>
        <v>-6.5523161200930213E-3</v>
      </c>
      <c r="Q691" s="201">
        <f>+C691-15018.5</f>
        <v>43817.392500000002</v>
      </c>
      <c r="S691" s="131">
        <v>1</v>
      </c>
      <c r="T691" s="129" t="s">
        <v>567</v>
      </c>
      <c r="U691" s="202">
        <f>+$C691-15018.5</f>
        <v>43817.392500000002</v>
      </c>
      <c r="Z691" s="24">
        <f>$F691</f>
        <v>79266</v>
      </c>
      <c r="AA691" s="136">
        <f>AB$3+AB$4*Z691+AB$5*Z691^2+AH691</f>
        <v>5.0150953303476631E-5</v>
      </c>
      <c r="AB691" s="136">
        <f>+$G691-AH691</f>
        <v>9.4881329357962146E-3</v>
      </c>
      <c r="AC691" s="136">
        <f>IF(S691&gt;0,G691-AA691,-9999)</f>
        <v>1.6040449055889236E-2</v>
      </c>
      <c r="AD691" s="136"/>
      <c r="AE691" s="136">
        <f>+(G691-AA691)^2*$S691</f>
        <v>2.5729600591457787E-4</v>
      </c>
      <c r="AF691" s="24"/>
      <c r="AG691" s="203"/>
      <c r="AH691" s="24">
        <f>$AB$6*($AB$11/AI691*AJ691+$AB$12)</f>
        <v>6.602467073396498E-3</v>
      </c>
      <c r="AI691" s="24">
        <f>1+$AB$7*COS(AL691)</f>
        <v>0.7015507366029623</v>
      </c>
      <c r="AJ691" s="24">
        <f>SIN(AL691+RADIANS($AB$9))</f>
        <v>0.63762249559546491</v>
      </c>
      <c r="AK691" s="24">
        <f>$AB$7*SIN(AL691)</f>
        <v>3.0463702627316798E-2</v>
      </c>
      <c r="AL691" s="24">
        <f>2*ATAN(AM691)</f>
        <v>3.039871648262511</v>
      </c>
      <c r="AM691" s="24">
        <f>SQRT((1+$AB$7)/(1-$AB$7))*TAN(AN691/2)</f>
        <v>19.644666005254649</v>
      </c>
      <c r="AN691" s="136">
        <f>$AU691+$AB$7*SIN(AO691)</f>
        <v>9.2862578616039553</v>
      </c>
      <c r="AO691" s="136">
        <f>$AU691+$AB$7*SIN(AP691)</f>
        <v>9.2862209815394632</v>
      </c>
      <c r="AP691" s="136">
        <f>$AU691+$AB$7*SIN(AQ691)</f>
        <v>9.2863451035688929</v>
      </c>
      <c r="AQ691" s="136">
        <f>$AU691+$AB$7*SIN(AR691)</f>
        <v>9.2859273550115304</v>
      </c>
      <c r="AR691" s="136">
        <f>$AU691+$AB$7*SIN(AS691)</f>
        <v>9.2873332445384484</v>
      </c>
      <c r="AS691" s="136">
        <f>$AU691+$AB$7*SIN(AT691)</f>
        <v>9.282600763891379</v>
      </c>
      <c r="AT691" s="136">
        <f>$AU691+$AB$7*SIN(AU691)</f>
        <v>9.2985190305369994</v>
      </c>
      <c r="AU691" s="136">
        <f>RADIANS($AB$9)+$AB$18*(F691-AB$15)</f>
        <v>9.2448236413225082</v>
      </c>
      <c r="AV691" s="136"/>
      <c r="AW691" s="24">
        <f t="shared" si="317"/>
        <v>79266</v>
      </c>
      <c r="AX691" s="136">
        <f t="shared" si="318"/>
        <v>4.8953592211455239E-5</v>
      </c>
      <c r="AY691" s="136">
        <f t="shared" si="319"/>
        <v>1.6041646416981258E-2</v>
      </c>
      <c r="AZ691" s="136">
        <f t="shared" si="329"/>
        <v>1.6041646416981258E-2</v>
      </c>
      <c r="BA691" s="136"/>
      <c r="BB691" s="136">
        <f t="shared" si="320"/>
        <v>2.396454190405451E-9</v>
      </c>
      <c r="BC691" s="24"/>
      <c r="BD691" s="203"/>
      <c r="BE691" s="24">
        <f t="shared" si="321"/>
        <v>6.6012697123044766E-3</v>
      </c>
      <c r="BF691" s="24">
        <f t="shared" si="322"/>
        <v>0.70154695274431655</v>
      </c>
      <c r="BG691" s="24">
        <f t="shared" si="323"/>
        <v>0.63752674829331069</v>
      </c>
      <c r="BH691" s="24">
        <f t="shared" si="324"/>
        <v>3.0426609797950994E-2</v>
      </c>
      <c r="BI691" s="24">
        <f t="shared" si="325"/>
        <v>3.0399959326844543</v>
      </c>
      <c r="BJ691" s="24">
        <f t="shared" si="326"/>
        <v>19.668739015938094</v>
      </c>
      <c r="BK691" s="136">
        <f t="shared" si="332"/>
        <v>9.2864268587923657</v>
      </c>
      <c r="BL691" s="136">
        <f t="shared" si="332"/>
        <v>9.28565218403741</v>
      </c>
      <c r="BM691" s="136">
        <f t="shared" si="332"/>
        <v>9.2882591544649955</v>
      </c>
      <c r="BN691" s="136">
        <f t="shared" si="332"/>
        <v>9.2794822369961203</v>
      </c>
      <c r="BO691" s="136">
        <f t="shared" si="332"/>
        <v>9.3089907616637735</v>
      </c>
      <c r="BP691" s="136">
        <f t="shared" si="332"/>
        <v>9.2092221583762068</v>
      </c>
      <c r="BQ691" s="136">
        <f t="shared" si="332"/>
        <v>9.5437298918143085</v>
      </c>
      <c r="BR691" s="136">
        <f t="shared" si="328"/>
        <v>14.222584143150588</v>
      </c>
      <c r="BS691" s="136"/>
      <c r="BT691" s="24"/>
      <c r="BU691" s="24"/>
      <c r="BV691" s="24"/>
      <c r="BW691" s="24"/>
      <c r="BX691" s="24"/>
      <c r="BY691" s="24"/>
      <c r="BZ691" s="24"/>
      <c r="CA691" s="24"/>
      <c r="CB691" s="24"/>
      <c r="CC691" s="24"/>
      <c r="CD691" s="24"/>
      <c r="CE691" s="24"/>
      <c r="CF691" s="24"/>
      <c r="CG691" s="24"/>
      <c r="CH691" s="24"/>
      <c r="CI691" s="24"/>
      <c r="CK691" s="24"/>
      <c r="CL691" s="24"/>
      <c r="CM691" s="24"/>
      <c r="CN691" s="24"/>
      <c r="CO691" s="24"/>
      <c r="CP691" s="24"/>
      <c r="CQ691" s="24"/>
      <c r="CR691" s="24"/>
      <c r="CS691" s="24"/>
      <c r="CT691" s="24"/>
      <c r="CU691" s="24"/>
      <c r="CV691" s="24"/>
      <c r="CW691" s="24"/>
      <c r="CX691" s="24"/>
      <c r="CY691" s="24"/>
      <c r="CZ691" s="24"/>
    </row>
    <row r="692" spans="1:104" s="129" customFormat="1" ht="12.95" customHeight="1" x14ac:dyDescent="0.2">
      <c r="A692" s="247" t="s">
        <v>1760</v>
      </c>
      <c r="B692" s="248" t="s">
        <v>644</v>
      </c>
      <c r="C692" s="249">
        <v>58886.921900000001</v>
      </c>
      <c r="D692" s="249">
        <v>2.0000000000000001E-4</v>
      </c>
      <c r="E692" s="129">
        <f>(C692-C$7)/C$8</f>
        <v>79481.067926599964</v>
      </c>
      <c r="F692" s="129">
        <f>ROUND(2*E692,0)/2</f>
        <v>79481</v>
      </c>
      <c r="G692" s="130">
        <f>C692-(C$7+F692*C$8)</f>
        <v>1.6122100001666695E-2</v>
      </c>
      <c r="K692" s="130">
        <f>G692</f>
        <v>1.6122100001666695E-2</v>
      </c>
      <c r="O692" s="199">
        <f ca="1">+C$11+C$12*F692</f>
        <v>1.65824057502508E-2</v>
      </c>
      <c r="P692" s="199">
        <f>+D$11+D$12*F692+D$13*F692^2</f>
        <v>-6.3899988600930324E-3</v>
      </c>
      <c r="Q692" s="201">
        <f>+C692-15018.5</f>
        <v>43868.421900000001</v>
      </c>
      <c r="S692" s="131">
        <v>1</v>
      </c>
      <c r="T692" s="129" t="s">
        <v>567</v>
      </c>
      <c r="U692" s="202">
        <f>+$C692-15018.5</f>
        <v>43868.421900000001</v>
      </c>
      <c r="Z692" s="24">
        <f>$F692</f>
        <v>79481</v>
      </c>
      <c r="AA692" s="136">
        <f>AB$3+AB$4*Z692+AB$5*Z692^2+AH692</f>
        <v>6.1709414165690528E-5</v>
      </c>
      <c r="AB692" s="136">
        <f>+$G692-AH692</f>
        <v>9.6703917274079711E-3</v>
      </c>
      <c r="AC692" s="136">
        <f>IF(S692&gt;0,G692-AA692,-9999)</f>
        <v>1.6060390587501003E-2</v>
      </c>
      <c r="AD692" s="136"/>
      <c r="AE692" s="136">
        <f>+(G692-AA692)^2*$S692</f>
        <v>2.579361458230908E-4</v>
      </c>
      <c r="AF692" s="24"/>
      <c r="AG692" s="203"/>
      <c r="AH692" s="24">
        <f>$AB$6*($AB$11/AI692*AJ692+$AB$12)</f>
        <v>6.4517082742587229E-3</v>
      </c>
      <c r="AI692" s="24">
        <f>1+$AB$7*COS(AL692)</f>
        <v>0.70111457804733812</v>
      </c>
      <c r="AJ692" s="24">
        <f>SIN(AL692+RADIANS($AB$9))</f>
        <v>0.6256107858268557</v>
      </c>
      <c r="AK692" s="24">
        <f>$AB$7*SIN(AL692)</f>
        <v>2.5836109308084287E-2</v>
      </c>
      <c r="AL692" s="24">
        <f>2*ATAN(AM692)</f>
        <v>3.055365477292832</v>
      </c>
      <c r="AM692" s="24">
        <f>SQRT((1+$AB$7)/(1-$AB$7))*TAN(AN692/2)</f>
        <v>23.180170621327569</v>
      </c>
      <c r="AN692" s="136">
        <f>$AU692+$AB$7*SIN(AO692)</f>
        <v>9.3073324502944246</v>
      </c>
      <c r="AO692" s="136">
        <f>$AU692+$AB$7*SIN(AP692)</f>
        <v>9.3073005967930413</v>
      </c>
      <c r="AP692" s="136">
        <f>$AU692+$AB$7*SIN(AQ692)</f>
        <v>9.3074075113735901</v>
      </c>
      <c r="AQ692" s="136">
        <f>$AU692+$AB$7*SIN(AR692)</f>
        <v>9.3070486529419352</v>
      </c>
      <c r="AR692" s="136">
        <f>$AU692+$AB$7*SIN(AS692)</f>
        <v>9.3082531001027284</v>
      </c>
      <c r="AS692" s="136">
        <f>$AU692+$AB$7*SIN(AT692)</f>
        <v>9.3042098966521394</v>
      </c>
      <c r="AT692" s="136">
        <f>$AU692+$AB$7*SIN(AU692)</f>
        <v>9.3177750651536844</v>
      </c>
      <c r="AU692" s="136">
        <f>RADIANS($AB$9)+$AB$18*(F692-AB$15)</f>
        <v>9.2721702500313707</v>
      </c>
      <c r="AV692" s="136"/>
      <c r="AW692" s="24">
        <f t="shared" si="317"/>
        <v>79481</v>
      </c>
      <c r="AX692" s="136">
        <f t="shared" si="318"/>
        <v>6.0441041994615738E-5</v>
      </c>
      <c r="AY692" s="136">
        <f t="shared" si="319"/>
        <v>1.6061658959672077E-2</v>
      </c>
      <c r="AZ692" s="136">
        <f t="shared" si="329"/>
        <v>1.6061658959672077E-2</v>
      </c>
      <c r="BA692" s="136"/>
      <c r="BB692" s="136">
        <f t="shared" si="320"/>
        <v>3.653119557394903E-9</v>
      </c>
      <c r="BC692" s="24"/>
      <c r="BD692" s="203"/>
      <c r="BE692" s="24">
        <f t="shared" si="321"/>
        <v>6.4504399020876482E-3</v>
      </c>
      <c r="BF692" s="24">
        <f t="shared" si="322"/>
        <v>0.70111124593741991</v>
      </c>
      <c r="BG692" s="24">
        <f t="shared" si="323"/>
        <v>0.62551009057821039</v>
      </c>
      <c r="BH692" s="24">
        <f t="shared" si="324"/>
        <v>2.5797532729284235E-2</v>
      </c>
      <c r="BI692" s="24">
        <f t="shared" si="325"/>
        <v>3.0554945446908373</v>
      </c>
      <c r="BJ692" s="24">
        <f t="shared" si="326"/>
        <v>23.214962467428009</v>
      </c>
      <c r="BK692" s="136">
        <f t="shared" si="332"/>
        <v>9.3075080603117968</v>
      </c>
      <c r="BL692" s="136">
        <f t="shared" si="332"/>
        <v>9.306711146869544</v>
      </c>
      <c r="BM692" s="136">
        <f t="shared" si="332"/>
        <v>9.3093857267420432</v>
      </c>
      <c r="BN692" s="136">
        <f t="shared" si="332"/>
        <v>9.3004059805932346</v>
      </c>
      <c r="BO692" s="136">
        <f t="shared" si="332"/>
        <v>9.3305193445083425</v>
      </c>
      <c r="BP692" s="136">
        <f t="shared" si="332"/>
        <v>9.2290333482144788</v>
      </c>
      <c r="BQ692" s="136">
        <f t="shared" si="332"/>
        <v>9.5690677875350794</v>
      </c>
      <c r="BR692" s="136">
        <f t="shared" si="328"/>
        <v>14.281107314604828</v>
      </c>
      <c r="BS692" s="136"/>
      <c r="BT692" s="24"/>
      <c r="BU692" s="24"/>
      <c r="BV692" s="24"/>
      <c r="BW692" s="24"/>
      <c r="BX692" s="24"/>
      <c r="BY692" s="24"/>
      <c r="BZ692" s="24"/>
      <c r="CA692" s="24"/>
      <c r="CB692" s="24"/>
      <c r="CC692" s="24"/>
      <c r="CD692" s="24"/>
      <c r="CE692" s="24"/>
      <c r="CF692" s="24"/>
      <c r="CG692" s="24"/>
      <c r="CH692" s="24"/>
      <c r="CI692" s="24"/>
      <c r="CK692" s="24"/>
      <c r="CL692" s="24"/>
      <c r="CM692" s="24"/>
      <c r="CN692" s="24"/>
      <c r="CO692" s="24"/>
      <c r="CP692" s="24"/>
      <c r="CQ692" s="24"/>
      <c r="CR692" s="24"/>
      <c r="CS692" s="24"/>
      <c r="CT692" s="24"/>
      <c r="CU692" s="24"/>
      <c r="CV692" s="24"/>
      <c r="CW692" s="24"/>
      <c r="CX692" s="24"/>
      <c r="CY692" s="24"/>
      <c r="CZ692" s="24"/>
    </row>
    <row r="693" spans="1:104" s="129" customFormat="1" ht="12.95" customHeight="1" x14ac:dyDescent="0.2">
      <c r="A693" s="247" t="s">
        <v>1760</v>
      </c>
      <c r="B693" s="248" t="s">
        <v>644</v>
      </c>
      <c r="C693" s="249">
        <v>58943.410600000003</v>
      </c>
      <c r="D693" s="249">
        <v>1E-4</v>
      </c>
      <c r="E693" s="129">
        <f>(C693-C$7)/C$8</f>
        <v>79719.069509943103</v>
      </c>
      <c r="F693" s="129">
        <f>ROUND(2*E693,0)/2</f>
        <v>79719</v>
      </c>
      <c r="G693" s="130">
        <f>C693-(C$7+F693*C$8)</f>
        <v>1.6497900011017919E-2</v>
      </c>
      <c r="K693" s="130">
        <f>G693</f>
        <v>1.6497900011017919E-2</v>
      </c>
      <c r="O693" s="199">
        <f ca="1">+C$11+C$12*F693</f>
        <v>1.7039680265563378E-2</v>
      </c>
      <c r="P693" s="199">
        <f>+D$11+D$12*F693+D$13*F693^2</f>
        <v>-6.2090236600930437E-3</v>
      </c>
      <c r="Q693" s="201">
        <f>+C693-15018.5</f>
        <v>43924.910600000003</v>
      </c>
      <c r="S693" s="131">
        <v>1</v>
      </c>
      <c r="T693" s="129" t="s">
        <v>567</v>
      </c>
      <c r="U693" s="202">
        <f>+$C693-15018.5</f>
        <v>43924.910600000003</v>
      </c>
      <c r="Z693" s="24">
        <f>$F693</f>
        <v>79719</v>
      </c>
      <c r="AA693" s="136">
        <f>AB$3+AB$4*Z693+AB$5*Z693^2+AH693</f>
        <v>7.256272576183255E-5</v>
      </c>
      <c r="AB693" s="136">
        <f>+$G693-AH693</f>
        <v>1.0216313625163042E-2</v>
      </c>
      <c r="AC693" s="136">
        <f>IF(S693&gt;0,G693-AA693,-9999)</f>
        <v>1.6425337285256088E-2</v>
      </c>
      <c r="AD693" s="136"/>
      <c r="AE693" s="136">
        <f>+(G693-AA693)^2*$S693</f>
        <v>2.6979170493442384E-4</v>
      </c>
      <c r="AF693" s="24"/>
      <c r="AG693" s="203"/>
      <c r="AH693" s="24">
        <f>$AB$6*($AB$11/AI693*AJ693+$AB$12)</f>
        <v>6.2815863858548763E-3</v>
      </c>
      <c r="AI693" s="24">
        <f>1+$AB$7*COS(AL693)</f>
        <v>0.70071586213261527</v>
      </c>
      <c r="AJ693" s="24">
        <f>SIN(AL693+RADIANS($AB$9))</f>
        <v>0.6121553261179622</v>
      </c>
      <c r="AK693" s="24">
        <f>$AB$7*SIN(AL693)</f>
        <v>2.0712431556344665E-2</v>
      </c>
      <c r="AL693" s="24">
        <f>2*ATAN(AM693)</f>
        <v>3.0724962468750689</v>
      </c>
      <c r="AM693" s="24">
        <f>SQRT((1+$AB$7)/(1-$AB$7))*TAN(AN693/2)</f>
        <v>28.933548252754971</v>
      </c>
      <c r="AN693" s="136">
        <f>$AU693+$AB$7*SIN(AO693)</f>
        <v>9.330647514889419</v>
      </c>
      <c r="AO693" s="136">
        <f>$AU693+$AB$7*SIN(AP693)</f>
        <v>9.3306215496340794</v>
      </c>
      <c r="AP693" s="136">
        <f>$AU693+$AB$7*SIN(AQ693)</f>
        <v>9.3307084852060296</v>
      </c>
      <c r="AQ693" s="136">
        <f>$AU693+$AB$7*SIN(AR693)</f>
        <v>9.3304174090563095</v>
      </c>
      <c r="AR693" s="136">
        <f>$AU693+$AB$7*SIN(AS693)</f>
        <v>9.3313919537123748</v>
      </c>
      <c r="AS693" s="136">
        <f>$AU693+$AB$7*SIN(AT693)</f>
        <v>9.3281287504998751</v>
      </c>
      <c r="AT693" s="136">
        <f>$AU693+$AB$7*SIN(AU693)</f>
        <v>9.3390515298041024</v>
      </c>
      <c r="AU693" s="136">
        <f>RADIANS($AB$9)+$AB$18*(F693-AB$15)</f>
        <v>9.3024423099044355</v>
      </c>
      <c r="AV693" s="136"/>
      <c r="AW693" s="24">
        <f t="shared" si="317"/>
        <v>79719</v>
      </c>
      <c r="AX693" s="136">
        <f t="shared" si="318"/>
        <v>7.1223212801701206E-5</v>
      </c>
      <c r="AY693" s="136">
        <f t="shared" si="319"/>
        <v>1.6426676798216217E-2</v>
      </c>
      <c r="AZ693" s="136">
        <f t="shared" si="329"/>
        <v>1.6426676798216217E-2</v>
      </c>
      <c r="BA693" s="136"/>
      <c r="BB693" s="136">
        <f t="shared" si="320"/>
        <v>5.0727460417964142E-9</v>
      </c>
      <c r="BC693" s="24"/>
      <c r="BD693" s="203"/>
      <c r="BE693" s="24">
        <f t="shared" si="321"/>
        <v>6.2802468728947449E-3</v>
      </c>
      <c r="BF693" s="24">
        <f t="shared" si="322"/>
        <v>0.70071309998907427</v>
      </c>
      <c r="BG693" s="24">
        <f t="shared" si="323"/>
        <v>0.6120497686439087</v>
      </c>
      <c r="BH693" s="24">
        <f t="shared" si="324"/>
        <v>2.0672481269798759E-2</v>
      </c>
      <c r="BI693" s="24">
        <f t="shared" si="325"/>
        <v>3.0726297324063041</v>
      </c>
      <c r="BJ693" s="24">
        <f t="shared" si="326"/>
        <v>28.989596952081744</v>
      </c>
      <c r="BK693" s="136">
        <f t="shared" si="332"/>
        <v>9.3308292395213339</v>
      </c>
      <c r="BL693" s="136">
        <f t="shared" si="332"/>
        <v>9.3300130882761589</v>
      </c>
      <c r="BM693" s="136">
        <f t="shared" si="332"/>
        <v>9.3327455024609254</v>
      </c>
      <c r="BN693" s="136">
        <f t="shared" si="332"/>
        <v>9.3235947543003181</v>
      </c>
      <c r="BO693" s="136">
        <f t="shared" si="332"/>
        <v>9.3542112610117911</v>
      </c>
      <c r="BP693" s="136">
        <f t="shared" si="332"/>
        <v>9.2513466740926447</v>
      </c>
      <c r="BQ693" s="136">
        <f t="shared" si="332"/>
        <v>9.5959311337407609</v>
      </c>
      <c r="BR693" s="136">
        <f t="shared" si="328"/>
        <v>14.345891104400682</v>
      </c>
      <c r="BS693" s="136"/>
      <c r="BT693" s="24"/>
      <c r="BU693" s="24"/>
      <c r="BV693" s="24"/>
      <c r="BW693" s="24"/>
      <c r="BX693" s="24"/>
      <c r="BY693" s="24"/>
      <c r="BZ693" s="24"/>
      <c r="CA693" s="24"/>
      <c r="CB693" s="24"/>
      <c r="CC693" s="24"/>
      <c r="CD693" s="24"/>
      <c r="CE693" s="24"/>
      <c r="CF693" s="24"/>
      <c r="CG693" s="24"/>
      <c r="CH693" s="24"/>
      <c r="CI693" s="24"/>
      <c r="CK693" s="24"/>
      <c r="CL693" s="24"/>
      <c r="CM693" s="24"/>
      <c r="CN693" s="24"/>
      <c r="CO693" s="24"/>
      <c r="CP693" s="24"/>
      <c r="CQ693" s="24"/>
      <c r="CR693" s="24"/>
      <c r="CS693" s="24"/>
      <c r="CT693" s="24"/>
      <c r="CU693" s="24"/>
      <c r="CV693" s="24"/>
      <c r="CW693" s="24"/>
      <c r="CX693" s="24"/>
      <c r="CY693" s="24"/>
      <c r="CZ693" s="24"/>
    </row>
    <row r="694" spans="1:104" s="129" customFormat="1" ht="12.95" customHeight="1" x14ac:dyDescent="0.2">
      <c r="A694" s="247" t="s">
        <v>1763</v>
      </c>
      <c r="B694" s="248" t="s">
        <v>644</v>
      </c>
      <c r="C694" s="249">
        <v>58967.631000000001</v>
      </c>
      <c r="D694" s="249" t="s">
        <v>62</v>
      </c>
      <c r="E694" s="129">
        <f>(C694-C$7)/C$8</f>
        <v>79821.116353811056</v>
      </c>
      <c r="F694" s="129">
        <f>ROUND(2*E694,0)/2</f>
        <v>79821</v>
      </c>
      <c r="G694" s="130">
        <f>C694-(C$7+F694*C$8)</f>
        <v>2.7616100000159349E-2</v>
      </c>
      <c r="K694" s="130">
        <f>G694</f>
        <v>2.7616100000159349E-2</v>
      </c>
      <c r="O694" s="199">
        <f ca="1">+C$11+C$12*F694</f>
        <v>1.7235655057840193E-2</v>
      </c>
      <c r="P694" s="199">
        <f>+D$11+D$12*F694+D$13*F694^2</f>
        <v>-6.1310467000930263E-3</v>
      </c>
      <c r="Q694" s="201">
        <f>+C694-15018.5</f>
        <v>43949.131000000001</v>
      </c>
      <c r="S694" s="131">
        <v>1</v>
      </c>
      <c r="T694" s="129" t="s">
        <v>567</v>
      </c>
      <c r="U694" s="202">
        <f>+$C694-15018.5</f>
        <v>43949.131000000001</v>
      </c>
      <c r="Z694" s="24">
        <f>$F694</f>
        <v>79821</v>
      </c>
      <c r="AA694" s="136">
        <f>AB$3+AB$4*Z694+AB$5*Z694^2+AH694</f>
        <v>7.6607889658034979E-5</v>
      </c>
      <c r="AB694" s="136">
        <f>+$G694-AH694</f>
        <v>2.1408445410408289E-2</v>
      </c>
      <c r="AC694" s="136">
        <f>IF(S694&gt;0,G694-AA694,-9999)</f>
        <v>2.7539492110501315E-2</v>
      </c>
      <c r="AD694" s="136"/>
      <c r="AE694" s="136">
        <f>+(G694-AA694)^2*$S694</f>
        <v>7.5842362570436423E-4</v>
      </c>
      <c r="AF694" s="24"/>
      <c r="AG694" s="203"/>
      <c r="AH694" s="24">
        <f>$AB$6*($AB$11/AI694*AJ694+$AB$12)</f>
        <v>6.2076545897510613E-3</v>
      </c>
      <c r="AI694" s="24">
        <f>1+$AB$7*COS(AL694)</f>
        <v>0.70057196692489709</v>
      </c>
      <c r="AJ694" s="24">
        <f>SIN(AL694+RADIANS($AB$9))</f>
        <v>0.60633790910992558</v>
      </c>
      <c r="AK694" s="24">
        <f>$AB$7*SIN(AL694)</f>
        <v>1.8516290362139681E-2</v>
      </c>
      <c r="AL694" s="24">
        <f>2*ATAN(AM694)</f>
        <v>3.0798324309420124</v>
      </c>
      <c r="AM694" s="24">
        <f>SQRT((1+$AB$7)/(1-$AB$7))*TAN(AN694/2)</f>
        <v>32.373008920877432</v>
      </c>
      <c r="AN694" s="136">
        <f>$AU694+$AB$7*SIN(AO694)</f>
        <v>9.3406358796781852</v>
      </c>
      <c r="AO694" s="136">
        <f>$AU694+$AB$7*SIN(AP694)</f>
        <v>9.3406125277338425</v>
      </c>
      <c r="AP694" s="136">
        <f>$AU694+$AB$7*SIN(AQ694)</f>
        <v>9.3406906438087294</v>
      </c>
      <c r="AQ694" s="136">
        <f>$AU694+$AB$7*SIN(AR694)</f>
        <v>9.3404293307359936</v>
      </c>
      <c r="AR694" s="136">
        <f>$AU694+$AB$7*SIN(AS694)</f>
        <v>9.3413034499371559</v>
      </c>
      <c r="AS694" s="136">
        <f>$AU694+$AB$7*SIN(AT694)</f>
        <v>9.3383791763712871</v>
      </c>
      <c r="AT694" s="136">
        <f>$AU694+$AB$7*SIN(AU694)</f>
        <v>9.3481592636497108</v>
      </c>
      <c r="AU694" s="136">
        <f>RADIANS($AB$9)+$AB$18*(F694-AB$15)</f>
        <v>9.3154160498500342</v>
      </c>
      <c r="AV694" s="136"/>
      <c r="AW694" s="24">
        <f t="shared" si="317"/>
        <v>79821</v>
      </c>
      <c r="AX694" s="136">
        <f t="shared" si="318"/>
        <v>7.5240581424995678E-5</v>
      </c>
      <c r="AY694" s="136">
        <f t="shared" si="319"/>
        <v>2.7540859418734354E-2</v>
      </c>
      <c r="AZ694" s="136">
        <f t="shared" si="329"/>
        <v>2.7540859418734354E-2</v>
      </c>
      <c r="BA694" s="136"/>
      <c r="BB694" s="136">
        <f t="shared" si="320"/>
        <v>5.661145093171405E-9</v>
      </c>
      <c r="BC694" s="24"/>
      <c r="BD694" s="203"/>
      <c r="BE694" s="24">
        <f t="shared" si="321"/>
        <v>6.206287281518022E-3</v>
      </c>
      <c r="BF694" s="24">
        <f t="shared" si="322"/>
        <v>0.70056946839566647</v>
      </c>
      <c r="BG694" s="24">
        <f t="shared" si="323"/>
        <v>0.60623048353720488</v>
      </c>
      <c r="BH694" s="24">
        <f t="shared" si="324"/>
        <v>1.8475842149850548E-2</v>
      </c>
      <c r="BI694" s="24">
        <f t="shared" si="325"/>
        <v>3.0799675152995327</v>
      </c>
      <c r="BJ694" s="24">
        <f t="shared" si="326"/>
        <v>32.444016718836473</v>
      </c>
      <c r="BK694" s="136">
        <f t="shared" si="332"/>
        <v>9.3408198186596074</v>
      </c>
      <c r="BL694" s="136">
        <f t="shared" si="332"/>
        <v>9.3399972037062575</v>
      </c>
      <c r="BM694" s="136">
        <f t="shared" si="332"/>
        <v>9.3427488195192314</v>
      </c>
      <c r="BN694" s="136">
        <f t="shared" si="332"/>
        <v>9.333542207373414</v>
      </c>
      <c r="BO694" s="136">
        <f t="shared" si="332"/>
        <v>9.3643206129045122</v>
      </c>
      <c r="BP694" s="136">
        <f t="shared" si="332"/>
        <v>9.2610319844570181</v>
      </c>
      <c r="BQ694" s="136">
        <f t="shared" si="332"/>
        <v>9.6070660428803283</v>
      </c>
      <c r="BR694" s="136">
        <f t="shared" si="328"/>
        <v>14.373655585741766</v>
      </c>
      <c r="BS694" s="136"/>
      <c r="BT694" s="24"/>
      <c r="BU694" s="24"/>
      <c r="BV694" s="24"/>
      <c r="BW694" s="24"/>
      <c r="BX694" s="24"/>
      <c r="BY694" s="24"/>
      <c r="BZ694" s="24"/>
      <c r="CA694" s="24"/>
      <c r="CB694" s="24"/>
      <c r="CC694" s="24"/>
      <c r="CD694" s="24"/>
      <c r="CE694" s="24"/>
      <c r="CF694" s="24"/>
      <c r="CG694" s="24"/>
      <c r="CH694" s="24"/>
      <c r="CI694" s="24"/>
      <c r="CK694" s="24"/>
      <c r="CL694" s="24"/>
      <c r="CM694" s="24"/>
      <c r="CN694" s="24"/>
      <c r="CO694" s="24"/>
      <c r="CP694" s="24"/>
      <c r="CQ694" s="24"/>
      <c r="CR694" s="24"/>
      <c r="CS694" s="24"/>
      <c r="CT694" s="24"/>
      <c r="CU694" s="24"/>
      <c r="CV694" s="24"/>
      <c r="CW694" s="24"/>
      <c r="CX694" s="24"/>
      <c r="CY694" s="24"/>
      <c r="CZ694" s="24"/>
    </row>
    <row r="695" spans="1:104" s="129" customFormat="1" ht="12.95" customHeight="1" x14ac:dyDescent="0.2">
      <c r="A695" s="265" t="s">
        <v>1763</v>
      </c>
      <c r="B695" s="266" t="s">
        <v>644</v>
      </c>
      <c r="C695" s="249">
        <v>59203.306600000004</v>
      </c>
      <c r="D695" s="249" t="s">
        <v>1505</v>
      </c>
      <c r="E695" s="129">
        <f>(C695-C$7)/C$8</f>
        <v>80814.078945539004</v>
      </c>
      <c r="F695" s="129">
        <f>ROUND(2*E695,0)/2</f>
        <v>80814</v>
      </c>
      <c r="G695" s="130">
        <f>C695-(C$7+F695*C$8)</f>
        <v>1.8737400001555216E-2</v>
      </c>
      <c r="K695" s="130">
        <f>G695</f>
        <v>1.8737400001555216E-2</v>
      </c>
      <c r="O695" s="199">
        <f ca="1">+C$11+C$12*F695</f>
        <v>1.9143527300299834E-2</v>
      </c>
      <c r="P695" s="199">
        <f>+D$11+D$12*F695+D$13*F695^2</f>
        <v>-5.3588700400930278E-3</v>
      </c>
      <c r="Q695" s="201">
        <f>+C695-15018.5</f>
        <v>44184.806600000004</v>
      </c>
      <c r="S695" s="131">
        <v>1</v>
      </c>
      <c r="T695" s="129" t="s">
        <v>567</v>
      </c>
      <c r="U695" s="202">
        <f>+$C695-15018.5</f>
        <v>44184.806600000004</v>
      </c>
      <c r="Z695" s="24">
        <f>$F695</f>
        <v>80814</v>
      </c>
      <c r="AA695" s="136">
        <f>AB$3+AB$4*Z695+AB$5*Z695^2+AH695</f>
        <v>9.8356301546455305E-5</v>
      </c>
      <c r="AB695" s="136">
        <f>+$G695-AH695</f>
        <v>1.3280173659915732E-2</v>
      </c>
      <c r="AC695" s="136">
        <f>IF(S695&gt;0,G695-AA695,-9999)</f>
        <v>1.863904370000876E-2</v>
      </c>
      <c r="AD695" s="136"/>
      <c r="AE695" s="136">
        <f>+(G695-AA695)^2*$S695</f>
        <v>3.4741395005083626E-4</v>
      </c>
      <c r="AF695" s="24"/>
      <c r="AG695" s="203"/>
      <c r="AH695" s="24">
        <f>$AB$6*($AB$11/AI695*AJ695+$AB$12)</f>
        <v>5.4572263416394831E-3</v>
      </c>
      <c r="AI695" s="24">
        <f>1+$AB$7*COS(AL695)</f>
        <v>0.70001371519252586</v>
      </c>
      <c r="AJ695" s="24">
        <f>SIN(AL695+RADIANS($AB$9))</f>
        <v>0.54812836704253742</v>
      </c>
      <c r="AK695" s="24">
        <f>$AB$7*SIN(AL695)</f>
        <v>-2.8686107106101004E-3</v>
      </c>
      <c r="AL695" s="24">
        <f>2*ATAN(AM695)</f>
        <v>-3.1320304721682497</v>
      </c>
      <c r="AM695" s="24">
        <f>SQRT((1+$AB$7)/(1-$AB$7))*TAN(AN695/2)</f>
        <v>-209.15570125577557</v>
      </c>
      <c r="AN695" s="136">
        <f>$AU695+$AB$7*SIN(AO695)</f>
        <v>9.4378089323909595</v>
      </c>
      <c r="AO695" s="136">
        <f>$AU695+$AB$7*SIN(AP695)</f>
        <v>9.437812635321901</v>
      </c>
      <c r="AP695" s="136">
        <f>$AU695+$AB$7*SIN(AQ695)</f>
        <v>9.4378002911711132</v>
      </c>
      <c r="AQ695" s="136">
        <f>$AU695+$AB$7*SIN(AR695)</f>
        <v>9.4378414418405843</v>
      </c>
      <c r="AR695" s="136">
        <f>$AU695+$AB$7*SIN(AS695)</f>
        <v>9.4377042613597641</v>
      </c>
      <c r="AS695" s="136">
        <f>$AU695+$AB$7*SIN(AT695)</f>
        <v>9.4381615692017835</v>
      </c>
      <c r="AT695" s="136">
        <f>$AU695+$AB$7*SIN(AU695)</f>
        <v>9.4366370881582906</v>
      </c>
      <c r="AU695" s="136">
        <f>RADIANS($AB$9)+$AB$18*(F695-AB$15)</f>
        <v>9.4417192240263095</v>
      </c>
      <c r="AV695" s="136"/>
      <c r="AW695" s="24">
        <f t="shared" si="317"/>
        <v>80814</v>
      </c>
      <c r="AX695" s="136">
        <f t="shared" si="318"/>
        <v>9.6819711343370217E-5</v>
      </c>
      <c r="AY695" s="136">
        <f t="shared" si="319"/>
        <v>1.8640580290211844E-2</v>
      </c>
      <c r="AZ695" s="136">
        <f t="shared" si="329"/>
        <v>1.8640580290211844E-2</v>
      </c>
      <c r="BA695" s="136"/>
      <c r="BB695" s="136">
        <f t="shared" si="320"/>
        <v>9.3740565046135319E-9</v>
      </c>
      <c r="BC695" s="24"/>
      <c r="BD695" s="203"/>
      <c r="BE695" s="24">
        <f t="shared" si="321"/>
        <v>5.455689751436398E-3</v>
      </c>
      <c r="BF695" s="24">
        <f t="shared" si="322"/>
        <v>0.70001412245967587</v>
      </c>
      <c r="BG695" s="24">
        <f t="shared" si="323"/>
        <v>0.54801048431191779</v>
      </c>
      <c r="BH695" s="24">
        <f t="shared" si="324"/>
        <v>-2.9108892733451146E-3</v>
      </c>
      <c r="BI695" s="24">
        <f t="shared" si="325"/>
        <v>-3.1318895370871966</v>
      </c>
      <c r="BJ695" s="24">
        <f t="shared" si="326"/>
        <v>-206.11772595899663</v>
      </c>
      <c r="BK695" s="136">
        <f t="shared" si="332"/>
        <v>9.4380009907131601</v>
      </c>
      <c r="BL695" s="136">
        <f t="shared" si="332"/>
        <v>9.4371723891532842</v>
      </c>
      <c r="BM695" s="136">
        <f t="shared" si="332"/>
        <v>9.4399346573192862</v>
      </c>
      <c r="BN695" s="136">
        <f t="shared" si="332"/>
        <v>9.4307265515419356</v>
      </c>
      <c r="BO695" s="136">
        <f t="shared" si="332"/>
        <v>9.4614284069833552</v>
      </c>
      <c r="BP695" s="136">
        <f t="shared" si="332"/>
        <v>9.3590333325309878</v>
      </c>
      <c r="BQ695" s="136">
        <f t="shared" si="332"/>
        <v>9.704012209632694</v>
      </c>
      <c r="BR695" s="136">
        <f t="shared" si="328"/>
        <v>14.64395097762111</v>
      </c>
      <c r="BS695" s="136"/>
      <c r="BT695" s="24"/>
      <c r="BU695" s="24"/>
      <c r="BV695" s="24"/>
      <c r="BW695" s="24"/>
      <c r="BX695" s="24"/>
      <c r="BY695" s="24"/>
      <c r="BZ695" s="24"/>
      <c r="CA695" s="24"/>
      <c r="CB695" s="24"/>
      <c r="CC695" s="24"/>
      <c r="CD695" s="24"/>
      <c r="CE695" s="24"/>
      <c r="CF695" s="24"/>
      <c r="CG695" s="24"/>
      <c r="CH695" s="24"/>
      <c r="CI695" s="24"/>
      <c r="CK695" s="24"/>
      <c r="CL695" s="24"/>
      <c r="CM695" s="24"/>
      <c r="CN695" s="24"/>
      <c r="CO695" s="24"/>
      <c r="CP695" s="24"/>
      <c r="CQ695" s="24"/>
      <c r="CR695" s="24"/>
      <c r="CS695" s="24"/>
      <c r="CT695" s="24"/>
      <c r="CU695" s="24"/>
      <c r="CV695" s="24"/>
      <c r="CW695" s="24"/>
      <c r="CX695" s="24"/>
      <c r="CY695" s="24"/>
      <c r="CZ695" s="24"/>
    </row>
    <row r="696" spans="1:104" s="129" customFormat="1" ht="12.95" customHeight="1" x14ac:dyDescent="0.2">
      <c r="A696" s="247" t="s">
        <v>1763</v>
      </c>
      <c r="B696" s="248" t="s">
        <v>644</v>
      </c>
      <c r="C696" s="249">
        <v>59204.256200000003</v>
      </c>
      <c r="D696" s="249" t="s">
        <v>1505</v>
      </c>
      <c r="E696" s="129">
        <f>(C696-C$7)/C$8</f>
        <v>80818.079857288481</v>
      </c>
      <c r="F696" s="129">
        <f>ROUND(2*E696,0)/2</f>
        <v>80818</v>
      </c>
      <c r="G696" s="130">
        <f>C696-(C$7+F696*C$8)</f>
        <v>1.895380000496516E-2</v>
      </c>
      <c r="K696" s="130">
        <f>G696</f>
        <v>1.895380000496516E-2</v>
      </c>
      <c r="O696" s="199">
        <f ca="1">+C$11+C$12*F696</f>
        <v>1.9151212586271449E-2</v>
      </c>
      <c r="P696" s="199">
        <f>+D$11+D$12*F696+D$13*F696^2</f>
        <v>-5.3557117040930191E-3</v>
      </c>
      <c r="Q696" s="201">
        <f>+C696-15018.5</f>
        <v>44185.756200000003</v>
      </c>
      <c r="S696" s="131">
        <v>1</v>
      </c>
      <c r="T696" s="129" t="s">
        <v>567</v>
      </c>
      <c r="U696" s="202">
        <f>+$C696-15018.5</f>
        <v>44185.756200000003</v>
      </c>
      <c r="Z696" s="24">
        <f>$F696</f>
        <v>80818</v>
      </c>
      <c r="AA696" s="136">
        <f>AB$3+AB$4*Z696+AB$5*Z696^2+AH696</f>
        <v>9.8383397061584631E-5</v>
      </c>
      <c r="AB696" s="136">
        <f>+$G696-AH696</f>
        <v>1.3499704903810555E-2</v>
      </c>
      <c r="AC696" s="136">
        <f>IF(S696&gt;0,G696-AA696,-9999)</f>
        <v>1.8855416607903575E-2</v>
      </c>
      <c r="AD696" s="136"/>
      <c r="AE696" s="136">
        <f>+(G696-AA696)^2*$S696</f>
        <v>3.5552673545760595E-4</v>
      </c>
      <c r="AF696" s="24"/>
      <c r="AG696" s="203"/>
      <c r="AH696" s="24">
        <f>$AB$6*($AB$11/AI696*AJ696+$AB$12)</f>
        <v>5.4540951011546037E-3</v>
      </c>
      <c r="AI696" s="24">
        <f>1+$AB$7*COS(AL696)</f>
        <v>0.70001455135851831</v>
      </c>
      <c r="AJ696" s="24">
        <f>SIN(AL696+RADIANS($AB$9))</f>
        <v>0.54788815212187192</v>
      </c>
      <c r="AK696" s="24">
        <f>$AB$7*SIN(AL696)</f>
        <v>-2.9547594435046331E-3</v>
      </c>
      <c r="AL696" s="24">
        <f>2*ATAN(AM696)</f>
        <v>-3.1317432961981178</v>
      </c>
      <c r="AM696" s="24">
        <f>SQRT((1+$AB$7)/(1-$AB$7))*TAN(AN696/2)</f>
        <v>-203.0572911647381</v>
      </c>
      <c r="AN696" s="136">
        <f>$AU696+$AB$7*SIN(AO696)</f>
        <v>9.4382002793701112</v>
      </c>
      <c r="AO696" s="136">
        <f>$AU696+$AB$7*SIN(AP696)</f>
        <v>9.4382040933728835</v>
      </c>
      <c r="AP696" s="136">
        <f>$AU696+$AB$7*SIN(AQ696)</f>
        <v>9.4381913788854472</v>
      </c>
      <c r="AQ696" s="136">
        <f>$AU696+$AB$7*SIN(AR696)</f>
        <v>9.4382337643352319</v>
      </c>
      <c r="AR696" s="136">
        <f>$AU696+$AB$7*SIN(AS696)</f>
        <v>9.4380924668450881</v>
      </c>
      <c r="AS696" s="136">
        <f>$AU696+$AB$7*SIN(AT696)</f>
        <v>9.438563501724337</v>
      </c>
      <c r="AT696" s="136">
        <f>$AU696+$AB$7*SIN(AU696)</f>
        <v>9.4369932526061842</v>
      </c>
      <c r="AU696" s="136">
        <f>RADIANS($AB$9)+$AB$18*(F696-AB$15)</f>
        <v>9.4422279981418242</v>
      </c>
      <c r="AV696" s="136"/>
      <c r="AW696" s="24">
        <f t="shared" si="317"/>
        <v>80818</v>
      </c>
      <c r="AX696" s="136">
        <f t="shared" si="318"/>
        <v>9.6846532155449305E-5</v>
      </c>
      <c r="AY696" s="136">
        <f t="shared" si="319"/>
        <v>1.8856953472809711E-2</v>
      </c>
      <c r="AZ696" s="136">
        <f t="shared" si="329"/>
        <v>1.8856953472809711E-2</v>
      </c>
      <c r="BA696" s="136"/>
      <c r="BB696" s="136">
        <f t="shared" si="320"/>
        <v>9.3792507905364761E-9</v>
      </c>
      <c r="BC696" s="24"/>
      <c r="BD696" s="203"/>
      <c r="BE696" s="24">
        <f t="shared" si="321"/>
        <v>5.4525582362484684E-3</v>
      </c>
      <c r="BF696" s="24">
        <f t="shared" si="322"/>
        <v>0.70001497073036867</v>
      </c>
      <c r="BG696" s="24">
        <f t="shared" si="323"/>
        <v>0.54777025745054331</v>
      </c>
      <c r="BH696" s="24">
        <f t="shared" si="324"/>
        <v>-2.9970342170848661E-3</v>
      </c>
      <c r="BI696" s="24">
        <f t="shared" si="325"/>
        <v>-3.1316023733525222</v>
      </c>
      <c r="BJ696" s="24">
        <f t="shared" si="326"/>
        <v>-200.19291933650882</v>
      </c>
      <c r="BK696" s="136">
        <f t="shared" si="332"/>
        <v>9.4383923207874716</v>
      </c>
      <c r="BL696" s="136">
        <f t="shared" si="332"/>
        <v>9.4375639003224752</v>
      </c>
      <c r="BM696" s="136">
        <f t="shared" si="332"/>
        <v>9.4403255798766423</v>
      </c>
      <c r="BN696" s="136">
        <f t="shared" si="332"/>
        <v>9.4311193974888017</v>
      </c>
      <c r="BO696" s="136">
        <f t="shared" si="332"/>
        <v>9.4618150966437291</v>
      </c>
      <c r="BP696" s="136">
        <f t="shared" si="332"/>
        <v>9.3594411563250919</v>
      </c>
      <c r="BQ696" s="136">
        <f t="shared" si="332"/>
        <v>9.7043622872342219</v>
      </c>
      <c r="BR696" s="136">
        <f t="shared" si="328"/>
        <v>14.645039780810958</v>
      </c>
      <c r="BS696" s="136"/>
      <c r="BT696" s="24"/>
      <c r="BU696" s="24"/>
      <c r="BV696" s="24"/>
      <c r="BW696" s="24"/>
      <c r="BX696" s="24"/>
      <c r="BY696" s="24"/>
      <c r="BZ696" s="24"/>
      <c r="CA696" s="24"/>
      <c r="CB696" s="24"/>
      <c r="CC696" s="24"/>
      <c r="CD696" s="24"/>
      <c r="CE696" s="24"/>
      <c r="CF696" s="24"/>
      <c r="CG696" s="24"/>
      <c r="CH696" s="24"/>
      <c r="CI696" s="24"/>
      <c r="CK696" s="24"/>
      <c r="CL696" s="24"/>
      <c r="CM696" s="24"/>
      <c r="CN696" s="24"/>
      <c r="CO696" s="24"/>
      <c r="CP696" s="24"/>
      <c r="CQ696" s="24"/>
      <c r="CR696" s="24"/>
      <c r="CS696" s="24"/>
      <c r="CT696" s="24"/>
      <c r="CU696" s="24"/>
      <c r="CV696" s="24"/>
      <c r="CW696" s="24"/>
      <c r="CX696" s="24"/>
      <c r="CY696" s="24"/>
      <c r="CZ696" s="24"/>
    </row>
    <row r="697" spans="1:104" s="129" customFormat="1" ht="12.95" customHeight="1" x14ac:dyDescent="0.2">
      <c r="A697" s="247" t="s">
        <v>1763</v>
      </c>
      <c r="B697" s="248" t="s">
        <v>646</v>
      </c>
      <c r="C697" s="249">
        <v>59204.371299999999</v>
      </c>
      <c r="D697" s="249" t="s">
        <v>1505</v>
      </c>
      <c r="E697" s="129">
        <f>(C697-C$7)/C$8</f>
        <v>80818.564803520945</v>
      </c>
      <c r="F697" s="129">
        <f>ROUND(2*E697,0)/2</f>
        <v>80818.5</v>
      </c>
      <c r="G697" s="130">
        <f>C697-(C$7+F697*C$8)</f>
        <v>1.5380850003566593E-2</v>
      </c>
      <c r="K697" s="130">
        <f>G697</f>
        <v>1.5380850003566593E-2</v>
      </c>
      <c r="O697" s="199">
        <f ca="1">+C$11+C$12*F697</f>
        <v>1.9152173247017928E-2</v>
      </c>
      <c r="P697" s="199">
        <f>+D$11+D$12*F697+D$13*F697^2</f>
        <v>-5.3553168850930255E-3</v>
      </c>
      <c r="Q697" s="201">
        <f>+C697-15018.5</f>
        <v>44185.871299999999</v>
      </c>
      <c r="S697" s="131">
        <v>1</v>
      </c>
      <c r="T697" s="129" t="s">
        <v>567</v>
      </c>
      <c r="U697" s="202">
        <f>+$C697-15018.5</f>
        <v>44185.871299999999</v>
      </c>
      <c r="Z697" s="24">
        <f>$F697</f>
        <v>80818.5</v>
      </c>
      <c r="AA697" s="136">
        <f>AB$3+AB$4*Z697+AB$5*Z697^2+AH697</f>
        <v>9.8386751992143688E-5</v>
      </c>
      <c r="AB697" s="136">
        <f>+$G697-AH697</f>
        <v>9.9271463664814229E-3</v>
      </c>
      <c r="AC697" s="136">
        <f>IF(S697&gt;0,G697-AA697,-9999)</f>
        <v>1.5282463251574448E-2</v>
      </c>
      <c r="AD697" s="136"/>
      <c r="AE697" s="136">
        <f>+(G697-AA697)^2*$S697</f>
        <v>2.3355368303572347E-4</v>
      </c>
      <c r="AF697" s="24"/>
      <c r="AG697" s="203"/>
      <c r="AH697" s="24">
        <f>$AB$6*($AB$11/AI697*AJ697+$AB$12)</f>
        <v>5.4537036370851692E-3</v>
      </c>
      <c r="AI697" s="24">
        <f>1+$AB$7*COS(AL697)</f>
        <v>0.70001465761893122</v>
      </c>
      <c r="AJ697" s="24">
        <f>SIN(AL697+RADIANS($AB$9))</f>
        <v>0.54785812203862017</v>
      </c>
      <c r="AK697" s="24">
        <f>$AB$7*SIN(AL697)</f>
        <v>-2.9655280327363634E-3</v>
      </c>
      <c r="AL697" s="24">
        <f>2*ATAN(AM697)</f>
        <v>-3.1317073991531559</v>
      </c>
      <c r="AM697" s="24">
        <f>SQRT((1+$AB$7)/(1-$AB$7))*TAN(AN697/2)</f>
        <v>-202.31990247870229</v>
      </c>
      <c r="AN697" s="136">
        <f>$AU697+$AB$7*SIN(AO697)</f>
        <v>9.438249197775793</v>
      </c>
      <c r="AO697" s="136">
        <f>$AU697+$AB$7*SIN(AP697)</f>
        <v>9.4382530256617212</v>
      </c>
      <c r="AP697" s="136">
        <f>$AU697+$AB$7*SIN(AQ697)</f>
        <v>9.4382402648845432</v>
      </c>
      <c r="AQ697" s="136">
        <f>$AU697+$AB$7*SIN(AR697)</f>
        <v>9.4382828046754224</v>
      </c>
      <c r="AR697" s="136">
        <f>$AU697+$AB$7*SIN(AS697)</f>
        <v>9.4381409925761073</v>
      </c>
      <c r="AS697" s="136">
        <f>$AU697+$AB$7*SIN(AT697)</f>
        <v>9.4386137432937254</v>
      </c>
      <c r="AT697" s="136">
        <f>$AU697+$AB$7*SIN(AU697)</f>
        <v>9.437037773256634</v>
      </c>
      <c r="AU697" s="136">
        <f>RADIANS($AB$9)+$AB$18*(F697-AB$15)</f>
        <v>9.442291594906262</v>
      </c>
      <c r="AV697" s="136"/>
      <c r="AW697" s="24">
        <f t="shared" si="317"/>
        <v>80818.5</v>
      </c>
      <c r="AX697" s="136">
        <f t="shared" si="318"/>
        <v>9.6849852989125927E-5</v>
      </c>
      <c r="AY697" s="136">
        <f t="shared" si="319"/>
        <v>1.5284000150577466E-2</v>
      </c>
      <c r="AZ697" s="136">
        <f t="shared" si="329"/>
        <v>1.5284000150577466E-2</v>
      </c>
      <c r="BA697" s="136"/>
      <c r="BB697" s="136">
        <f t="shared" si="320"/>
        <v>9.3798940240153043E-9</v>
      </c>
      <c r="BC697" s="24"/>
      <c r="BD697" s="203"/>
      <c r="BE697" s="24">
        <f t="shared" si="321"/>
        <v>5.4521667380821514E-3</v>
      </c>
      <c r="BF697" s="24">
        <f t="shared" si="322"/>
        <v>0.70001507850366096</v>
      </c>
      <c r="BG697" s="24">
        <f t="shared" si="323"/>
        <v>0.54774022589219296</v>
      </c>
      <c r="BH697" s="24">
        <f t="shared" si="324"/>
        <v>-3.007802326498278E-3</v>
      </c>
      <c r="BI697" s="24">
        <f t="shared" si="325"/>
        <v>-3.1315664778567611</v>
      </c>
      <c r="BJ697" s="24">
        <f t="shared" si="326"/>
        <v>-199.47618106767627</v>
      </c>
      <c r="BK697" s="136">
        <f t="shared" ref="BK697:BQ703" si="333">$AU697+$AB$7*SIN(BL697)</f>
        <v>9.4384412370526345</v>
      </c>
      <c r="BL697" s="136">
        <f t="shared" si="333"/>
        <v>9.4376128393356122</v>
      </c>
      <c r="BM697" s="136">
        <f t="shared" si="333"/>
        <v>9.4403744449721518</v>
      </c>
      <c r="BN697" s="136">
        <f t="shared" si="333"/>
        <v>9.4311685040469353</v>
      </c>
      <c r="BO697" s="136">
        <f t="shared" si="333"/>
        <v>9.4618634305218769</v>
      </c>
      <c r="BP697" s="136">
        <f t="shared" si="333"/>
        <v>9.3594921413140408</v>
      </c>
      <c r="BQ697" s="136">
        <f t="shared" si="333"/>
        <v>9.7044060250803668</v>
      </c>
      <c r="BR697" s="136">
        <f t="shared" si="328"/>
        <v>14.645175881209688</v>
      </c>
      <c r="BS697" s="136"/>
      <c r="BT697" s="24"/>
      <c r="BU697" s="24"/>
      <c r="BV697" s="24"/>
      <c r="BW697" s="24"/>
      <c r="BX697" s="24"/>
      <c r="BY697" s="24"/>
      <c r="BZ697" s="24"/>
      <c r="CA697" s="24"/>
      <c r="CB697" s="24"/>
      <c r="CC697" s="24"/>
      <c r="CD697" s="24"/>
      <c r="CE697" s="24"/>
      <c r="CF697" s="24"/>
      <c r="CG697" s="24"/>
      <c r="CH697" s="24"/>
      <c r="CI697" s="24"/>
      <c r="CK697" s="24"/>
      <c r="CL697" s="24"/>
      <c r="CM697" s="24"/>
      <c r="CN697" s="24"/>
      <c r="CO697" s="24"/>
      <c r="CP697" s="24"/>
      <c r="CQ697" s="24"/>
      <c r="CR697" s="24"/>
      <c r="CS697" s="24"/>
      <c r="CT697" s="24"/>
      <c r="CU697" s="24"/>
      <c r="CV697" s="24"/>
      <c r="CW697" s="24"/>
      <c r="CX697" s="24"/>
      <c r="CY697" s="24"/>
      <c r="CZ697" s="24"/>
    </row>
    <row r="698" spans="1:104" s="129" customFormat="1" ht="12.95" customHeight="1" x14ac:dyDescent="0.2">
      <c r="A698" s="247" t="s">
        <v>1763</v>
      </c>
      <c r="B698" s="248" t="s">
        <v>646</v>
      </c>
      <c r="C698" s="249">
        <v>59214.340799999998</v>
      </c>
      <c r="D698" s="249" t="s">
        <v>1505</v>
      </c>
      <c r="E698" s="129">
        <f>(C698-C$7)/C$8</f>
        <v>80860.568899652368</v>
      </c>
      <c r="F698" s="129">
        <f>ROUND(2*E698,0)/2</f>
        <v>80860.5</v>
      </c>
      <c r="G698" s="130">
        <f>C698-(C$7+F698*C$8)</f>
        <v>1.6353049999452196E-2</v>
      </c>
      <c r="K698" s="130">
        <f>G698</f>
        <v>1.6353049999452196E-2</v>
      </c>
      <c r="O698" s="199">
        <f ca="1">+C$11+C$12*F698</f>
        <v>1.9232868749720133E-2</v>
      </c>
      <c r="P698" s="199">
        <f>+D$11+D$12*F698+D$13*F698^2</f>
        <v>-5.3221306690930253E-3</v>
      </c>
      <c r="Q698" s="201">
        <f>+C698-15018.5</f>
        <v>44195.840799999998</v>
      </c>
      <c r="S698" s="131">
        <v>1</v>
      </c>
      <c r="T698" s="129" t="s">
        <v>567</v>
      </c>
      <c r="U698" s="202">
        <f>+$C698-15018.5</f>
        <v>44195.840799999998</v>
      </c>
      <c r="Z698" s="24">
        <f>$F698</f>
        <v>80860.5</v>
      </c>
      <c r="AA698" s="136">
        <f>AB$3+AB$4*Z698+AB$5*Z698^2+AH698</f>
        <v>9.8643251416777843E-5</v>
      </c>
      <c r="AB698" s="136">
        <f>+$G698-AH698</f>
        <v>1.0932276078942392E-2</v>
      </c>
      <c r="AC698" s="136">
        <f>IF(S698&gt;0,G698-AA698,-9999)</f>
        <v>1.6254406748035417E-2</v>
      </c>
      <c r="AD698" s="136"/>
      <c r="AE698" s="136">
        <f>+(G698-AA698)^2*$S698</f>
        <v>2.6420573873057931E-4</v>
      </c>
      <c r="AF698" s="24"/>
      <c r="AG698" s="203"/>
      <c r="AH698" s="24">
        <f>$AB$6*($AB$11/AI698*AJ698+$AB$12)</f>
        <v>5.4207739205098032E-3</v>
      </c>
      <c r="AI698" s="24">
        <f>1+$AB$7*COS(AL698)</f>
        <v>0.70002496366643474</v>
      </c>
      <c r="AJ698" s="24">
        <f>SIN(AL698+RADIANS($AB$9))</f>
        <v>0.54533304248781078</v>
      </c>
      <c r="AK698" s="24">
        <f>$AB$7*SIN(AL698)</f>
        <v>-3.87008742487795E-3</v>
      </c>
      <c r="AL698" s="24">
        <f>2*ATAN(AM698)</f>
        <v>-3.1286920043409876</v>
      </c>
      <c r="AM698" s="24">
        <f>SQRT((1+$AB$7)/(1-$AB$7))*TAN(AN698/2)</f>
        <v>-155.0288069661612</v>
      </c>
      <c r="AN698" s="136">
        <f>$AU698+$AB$7*SIN(AO698)</f>
        <v>9.4423583732725618</v>
      </c>
      <c r="AO698" s="136">
        <f>$AU698+$AB$7*SIN(AP698)</f>
        <v>9.442363366614881</v>
      </c>
      <c r="AP698" s="136">
        <f>$AU698+$AB$7*SIN(AQ698)</f>
        <v>9.442346719568965</v>
      </c>
      <c r="AQ698" s="136">
        <f>$AU698+$AB$7*SIN(AR698)</f>
        <v>9.4424022183140419</v>
      </c>
      <c r="AR698" s="136">
        <f>$AU698+$AB$7*SIN(AS698)</f>
        <v>9.4422171940628612</v>
      </c>
      <c r="AS698" s="136">
        <f>$AU698+$AB$7*SIN(AT698)</f>
        <v>9.4428340387206653</v>
      </c>
      <c r="AT698" s="136">
        <f>$AU698+$AB$7*SIN(AU698)</f>
        <v>9.4407775913749994</v>
      </c>
      <c r="AU698" s="136">
        <f>RADIANS($AB$9)+$AB$18*(F698-AB$15)</f>
        <v>9.4476337231191572</v>
      </c>
      <c r="AV698" s="136"/>
      <c r="AW698" s="24">
        <f t="shared" si="317"/>
        <v>80860.5</v>
      </c>
      <c r="AX698" s="136">
        <f t="shared" si="318"/>
        <v>9.7103679622617158E-5</v>
      </c>
      <c r="AY698" s="136">
        <f t="shared" si="319"/>
        <v>1.625594631982958E-2</v>
      </c>
      <c r="AZ698" s="136">
        <f t="shared" si="329"/>
        <v>1.625594631982958E-2</v>
      </c>
      <c r="BA698" s="136"/>
      <c r="BB698" s="136">
        <f t="shared" si="320"/>
        <v>9.4291245962518739E-9</v>
      </c>
      <c r="BC698" s="24"/>
      <c r="BD698" s="203"/>
      <c r="BE698" s="24">
        <f t="shared" si="321"/>
        <v>5.4192343487156425E-3</v>
      </c>
      <c r="BF698" s="24">
        <f t="shared" si="322"/>
        <v>0.70002551145239567</v>
      </c>
      <c r="BG698" s="24">
        <f t="shared" si="323"/>
        <v>0.54521503630804025</v>
      </c>
      <c r="BH698" s="24">
        <f t="shared" si="324"/>
        <v>-3.9123165264561494E-3</v>
      </c>
      <c r="BI698" s="24">
        <f t="shared" si="325"/>
        <v>-3.1285512288265247</v>
      </c>
      <c r="BJ698" s="24">
        <f t="shared" si="326"/>
        <v>-153.35530356258573</v>
      </c>
      <c r="BK698" s="136">
        <f t="shared" si="333"/>
        <v>9.4425502110445958</v>
      </c>
      <c r="BL698" s="136">
        <f t="shared" si="333"/>
        <v>9.4417238120400082</v>
      </c>
      <c r="BM698" s="136">
        <f t="shared" si="333"/>
        <v>9.444478938760426</v>
      </c>
      <c r="BN698" s="136">
        <f t="shared" si="333"/>
        <v>9.4352941024594248</v>
      </c>
      <c r="BO698" s="136">
        <f t="shared" si="333"/>
        <v>9.4659216366692895</v>
      </c>
      <c r="BP698" s="136">
        <f t="shared" si="333"/>
        <v>9.3637804303997534</v>
      </c>
      <c r="BQ698" s="136">
        <f t="shared" si="333"/>
        <v>9.7080627075123083</v>
      </c>
      <c r="BR698" s="136">
        <f t="shared" si="328"/>
        <v>14.656608314703075</v>
      </c>
      <c r="BS698" s="136"/>
      <c r="BT698" s="24"/>
      <c r="BU698" s="24"/>
      <c r="BV698" s="24"/>
      <c r="BW698" s="24"/>
      <c r="BX698" s="24"/>
      <c r="BY698" s="24"/>
      <c r="BZ698" s="24"/>
      <c r="CA698" s="24"/>
      <c r="CB698" s="24"/>
      <c r="CC698" s="24"/>
      <c r="CD698" s="24"/>
      <c r="CE698" s="24"/>
      <c r="CF698" s="24"/>
      <c r="CG698" s="24"/>
      <c r="CH698" s="24"/>
      <c r="CI698" s="24"/>
      <c r="CK698" s="24"/>
      <c r="CL698" s="24"/>
      <c r="CM698" s="24"/>
      <c r="CN698" s="24"/>
      <c r="CO698" s="24"/>
      <c r="CP698" s="24"/>
      <c r="CQ698" s="24"/>
      <c r="CR698" s="24"/>
      <c r="CS698" s="24"/>
      <c r="CT698" s="24"/>
      <c r="CU698" s="24"/>
      <c r="CV698" s="24"/>
      <c r="CW698" s="24"/>
      <c r="CX698" s="24"/>
      <c r="CY698" s="24"/>
      <c r="CZ698" s="24"/>
    </row>
    <row r="699" spans="1:104" s="129" customFormat="1" ht="12.95" customHeight="1" x14ac:dyDescent="0.2">
      <c r="A699" s="128" t="s">
        <v>1771</v>
      </c>
      <c r="B699" s="268" t="s">
        <v>646</v>
      </c>
      <c r="C699" s="269">
        <v>59257.811900000001</v>
      </c>
      <c r="D699" s="270">
        <v>1E-4</v>
      </c>
      <c r="E699" s="129">
        <f>(C699-C$7)/C$8</f>
        <v>81043.723948886429</v>
      </c>
      <c r="F699" s="129">
        <f>ROUND(2*E699,0)/2</f>
        <v>81043.5</v>
      </c>
      <c r="G699" s="130">
        <f>C699-(C$7+F699*C$8)</f>
        <v>5.3153350003412925E-2</v>
      </c>
      <c r="K699" s="130">
        <f>G699</f>
        <v>5.3153350003412925E-2</v>
      </c>
      <c r="O699" s="199">
        <f ca="1">+C$11+C$12*F699</f>
        <v>1.9584470582922675E-2</v>
      </c>
      <c r="P699" s="199">
        <f>+D$11+D$12*F699+D$13*F699^2</f>
        <v>-5.1770394850930296E-3</v>
      </c>
      <c r="Q699" s="201">
        <f>+C699-15018.5</f>
        <v>44239.311900000001</v>
      </c>
      <c r="S699" s="131">
        <v>1</v>
      </c>
      <c r="T699" s="129" t="s">
        <v>567</v>
      </c>
      <c r="U699" s="202">
        <f>+$C699-15018.5</f>
        <v>44239.311900000001</v>
      </c>
      <c r="Z699" s="24">
        <f>$F699</f>
        <v>81043.5</v>
      </c>
      <c r="AA699" s="136">
        <f>AB$3+AB$4*Z699+AB$5*Z699^2+AH699</f>
        <v>9.9185749461099849E-5</v>
      </c>
      <c r="AB699" s="136">
        <f>+$G699-AH699</f>
        <v>4.7877124768858796E-2</v>
      </c>
      <c r="AC699" s="136">
        <f>IF(S699&gt;0,G699-AA699,-9999)</f>
        <v>5.3054164253951826E-2</v>
      </c>
      <c r="AD699" s="136"/>
      <c r="AE699" s="136">
        <f>+(G699-AA699)^2*$S699</f>
        <v>2.8147443446852995E-3</v>
      </c>
      <c r="AF699" s="24"/>
      <c r="AG699" s="203"/>
      <c r="AH699" s="24">
        <f>$AB$6*($AB$11/AI699*AJ699+$AB$12)</f>
        <v>5.2762252345541294E-3</v>
      </c>
      <c r="AI699" s="24">
        <f>1+$AB$7*COS(AL699)</f>
        <v>0.700101711495976</v>
      </c>
      <c r="AJ699" s="24">
        <f>SIN(AL699+RADIANS($AB$9))</f>
        <v>0.53427208521540503</v>
      </c>
      <c r="AK699" s="24">
        <f>$AB$7*SIN(AL699)</f>
        <v>-7.8113092601159451E-3</v>
      </c>
      <c r="AL699" s="24">
        <f>2*ATAN(AM699)</f>
        <v>-3.115552013064546</v>
      </c>
      <c r="AM699" s="24">
        <f>SQRT((1+$AB$7)/(1-$AB$7))*TAN(AN699/2)</f>
        <v>-76.798686177626067</v>
      </c>
      <c r="AN699" s="136">
        <f>$AU699+$AB$7*SIN(AO699)</f>
        <v>9.4602636532629543</v>
      </c>
      <c r="AO699" s="136">
        <f>$AU699+$AB$7*SIN(AP699)</f>
        <v>9.4602736995640697</v>
      </c>
      <c r="AP699" s="136">
        <f>$AU699+$AB$7*SIN(AQ699)</f>
        <v>9.4602401908061822</v>
      </c>
      <c r="AQ699" s="136">
        <f>$AU699+$AB$7*SIN(AR699)</f>
        <v>9.4603519571571102</v>
      </c>
      <c r="AR699" s="136">
        <f>$AU699+$AB$7*SIN(AS699)</f>
        <v>9.4599791692583555</v>
      </c>
      <c r="AS699" s="136">
        <f>$AU699+$AB$7*SIN(AT699)</f>
        <v>9.461222593413968</v>
      </c>
      <c r="AT699" s="136">
        <f>$AU699+$AB$7*SIN(AU699)</f>
        <v>9.4570753938152343</v>
      </c>
      <c r="AU699" s="136">
        <f>RADIANS($AB$9)+$AB$18*(F699-AB$15)</f>
        <v>9.4709101389039088</v>
      </c>
      <c r="AV699" s="136"/>
      <c r="AW699" s="24">
        <f t="shared" si="317"/>
        <v>81043.5</v>
      </c>
      <c r="AX699" s="136">
        <f t="shared" si="318"/>
        <v>9.76389575873364E-5</v>
      </c>
      <c r="AY699" s="136">
        <f t="shared" si="319"/>
        <v>5.3055711045825585E-2</v>
      </c>
      <c r="AZ699" s="136">
        <f t="shared" si="329"/>
        <v>5.3055711045825585E-2</v>
      </c>
      <c r="BA699" s="136"/>
      <c r="BB699" s="136">
        <f t="shared" si="320"/>
        <v>9.5333660387416766E-9</v>
      </c>
      <c r="BC699" s="24"/>
      <c r="BD699" s="203"/>
      <c r="BE699" s="24">
        <f t="shared" si="321"/>
        <v>5.274678442680366E-3</v>
      </c>
      <c r="BF699" s="24">
        <f t="shared" si="322"/>
        <v>0.70010280631803401</v>
      </c>
      <c r="BG699" s="24">
        <f t="shared" si="323"/>
        <v>0.53415391924737021</v>
      </c>
      <c r="BH699" s="24">
        <f t="shared" si="324"/>
        <v>-7.8532300158189339E-3</v>
      </c>
      <c r="BI699" s="24">
        <f t="shared" si="325"/>
        <v>-3.1154122295654041</v>
      </c>
      <c r="BJ699" s="24">
        <f t="shared" si="326"/>
        <v>-76.388593288822065</v>
      </c>
      <c r="BK699" s="136">
        <f t="shared" si="333"/>
        <v>9.4604541182385198</v>
      </c>
      <c r="BL699" s="136">
        <f t="shared" si="333"/>
        <v>9.4596384232652255</v>
      </c>
      <c r="BM699" s="136">
        <f t="shared" si="333"/>
        <v>9.4623591919089289</v>
      </c>
      <c r="BN699" s="136">
        <f t="shared" si="333"/>
        <v>9.4532849783006263</v>
      </c>
      <c r="BO699" s="136">
        <f t="shared" si="333"/>
        <v>9.4835623461904337</v>
      </c>
      <c r="BP699" s="136">
        <f t="shared" si="333"/>
        <v>9.3825914243374839</v>
      </c>
      <c r="BQ699" s="136">
        <f t="shared" si="333"/>
        <v>9.723601111493414</v>
      </c>
      <c r="BR699" s="136">
        <f t="shared" si="328"/>
        <v>14.706421060638544</v>
      </c>
      <c r="BS699" s="136"/>
      <c r="BT699" s="24"/>
      <c r="BU699" s="24"/>
      <c r="BV699" s="24"/>
      <c r="BW699" s="24"/>
      <c r="BX699" s="24"/>
      <c r="BY699" s="24"/>
      <c r="BZ699" s="24"/>
      <c r="CA699" s="24"/>
      <c r="CB699" s="24"/>
      <c r="CC699" s="24"/>
      <c r="CD699" s="24"/>
      <c r="CE699" s="24"/>
      <c r="CF699" s="24"/>
      <c r="CG699" s="24"/>
      <c r="CH699" s="24"/>
      <c r="CI699" s="24"/>
      <c r="CK699" s="24"/>
      <c r="CL699" s="24"/>
      <c r="CM699" s="24"/>
      <c r="CN699" s="24"/>
      <c r="CO699" s="24"/>
      <c r="CP699" s="24"/>
      <c r="CQ699" s="24"/>
      <c r="CR699" s="24"/>
      <c r="CS699" s="24"/>
      <c r="CT699" s="24"/>
      <c r="CU699" s="24"/>
      <c r="CV699" s="24"/>
      <c r="CW699" s="24"/>
      <c r="CX699" s="24"/>
      <c r="CY699" s="24"/>
      <c r="CZ699" s="24"/>
    </row>
    <row r="700" spans="1:104" s="129" customFormat="1" ht="12.95" customHeight="1" x14ac:dyDescent="0.2">
      <c r="A700" s="259" t="s">
        <v>1765</v>
      </c>
      <c r="B700" s="260" t="s">
        <v>644</v>
      </c>
      <c r="C700" s="261">
        <v>59295.633600000001</v>
      </c>
      <c r="D700" s="261">
        <v>2.9999999999999997E-4</v>
      </c>
      <c r="E700" s="129">
        <f>(C700-C$7)/C$8</f>
        <v>81203.076606758332</v>
      </c>
      <c r="F700" s="129">
        <f>ROUND(2*E700,0)/2</f>
        <v>81203</v>
      </c>
      <c r="G700" s="130">
        <f>C700-(C$7+F700*C$8)</f>
        <v>1.818230000208132E-2</v>
      </c>
      <c r="K700" s="130">
        <f>G700</f>
        <v>1.818230000208132E-2</v>
      </c>
      <c r="O700" s="199">
        <f ca="1">+C$11+C$12*F700</f>
        <v>1.9890921361041813E-2</v>
      </c>
      <c r="P700" s="199">
        <f>+D$11+D$12*F700+D$13*F700^2</f>
        <v>-5.0499246840930434E-3</v>
      </c>
      <c r="Q700" s="201">
        <f>+C700-15018.5</f>
        <v>44277.133600000001</v>
      </c>
      <c r="S700" s="131">
        <v>1</v>
      </c>
      <c r="T700" s="129" t="s">
        <v>567</v>
      </c>
      <c r="U700" s="202">
        <f>+$C700-15018.5</f>
        <v>44277.133600000001</v>
      </c>
      <c r="Z700" s="24">
        <f>$F700</f>
        <v>81203</v>
      </c>
      <c r="AA700" s="136">
        <f>AB$3+AB$4*Z700+AB$5*Z700^2+AH700</f>
        <v>9.8915566694638898E-5</v>
      </c>
      <c r="AB700" s="136">
        <f>+$G700-AH700</f>
        <v>1.3033459751293637E-2</v>
      </c>
      <c r="AC700" s="136">
        <f>IF(S700&gt;0,G700-AA700,-9999)</f>
        <v>1.8083384435386679E-2</v>
      </c>
      <c r="AD700" s="136"/>
      <c r="AE700" s="136">
        <f>+(G700-AA700)^2*$S700</f>
        <v>3.2700879263798519E-4</v>
      </c>
      <c r="AF700" s="24"/>
      <c r="AG700" s="203"/>
      <c r="AH700" s="24">
        <f>$AB$6*($AB$11/AI700*AJ700+$AB$12)</f>
        <v>5.1488402507876823E-3</v>
      </c>
      <c r="AI700" s="24">
        <f>1+$AB$7*COS(AL700)</f>
        <v>0.70021087163442242</v>
      </c>
      <c r="AJ700" s="24">
        <f>SIN(AL700+RADIANS($AB$9))</f>
        <v>0.52455359237227017</v>
      </c>
      <c r="AK700" s="24">
        <f>$AB$7*SIN(AL700)</f>
        <v>-1.124626666086203E-2</v>
      </c>
      <c r="AL700" s="24">
        <f>2*ATAN(AM700)</f>
        <v>-3.1040963121809413</v>
      </c>
      <c r="AM700" s="24">
        <f>SQRT((1+$AB$7)/(1-$AB$7))*TAN(AN700/2)</f>
        <v>-53.332287633983832</v>
      </c>
      <c r="AN700" s="136">
        <f>$AU700+$AB$7*SIN(AO700)</f>
        <v>9.4758717303277589</v>
      </c>
      <c r="AO700" s="136">
        <f>$AU700+$AB$7*SIN(AP700)</f>
        <v>9.4758861287756506</v>
      </c>
      <c r="AP700" s="136">
        <f>$AU700+$AB$7*SIN(AQ700)</f>
        <v>9.475838071257785</v>
      </c>
      <c r="AQ700" s="136">
        <f>$AU700+$AB$7*SIN(AR700)</f>
        <v>9.4759984726899162</v>
      </c>
      <c r="AR700" s="136">
        <f>$AU700+$AB$7*SIN(AS700)</f>
        <v>9.4754631064369743</v>
      </c>
      <c r="AS700" s="136">
        <f>$AU700+$AB$7*SIN(AT700)</f>
        <v>9.4772500372574591</v>
      </c>
      <c r="AT700" s="136">
        <f>$AU700+$AB$7*SIN(AU700)</f>
        <v>9.4712862904091804</v>
      </c>
      <c r="AU700" s="136">
        <f>RADIANS($AB$9)+$AB$18*(F700-AB$15)</f>
        <v>9.4911975067600167</v>
      </c>
      <c r="AV700" s="136"/>
      <c r="AW700" s="24">
        <f t="shared" si="317"/>
        <v>81203</v>
      </c>
      <c r="AX700" s="136">
        <f t="shared" si="318"/>
        <v>9.7368356222459103E-5</v>
      </c>
      <c r="AY700" s="136">
        <f t="shared" si="319"/>
        <v>1.8084931645858861E-2</v>
      </c>
      <c r="AZ700" s="136">
        <f t="shared" si="329"/>
        <v>1.8084931645858861E-2</v>
      </c>
      <c r="BA700" s="136"/>
      <c r="BB700" s="136">
        <f t="shared" si="320"/>
        <v>9.4805967934636911E-9</v>
      </c>
      <c r="BC700" s="24"/>
      <c r="BD700" s="203"/>
      <c r="BE700" s="24">
        <f t="shared" si="321"/>
        <v>5.1472930403155025E-3</v>
      </c>
      <c r="BF700" s="24">
        <f t="shared" si="322"/>
        <v>0.70021243162526148</v>
      </c>
      <c r="BG700" s="24">
        <f t="shared" si="323"/>
        <v>0.52443570871004774</v>
      </c>
      <c r="BH700" s="24">
        <f t="shared" si="324"/>
        <v>-1.128777426960113E-2</v>
      </c>
      <c r="BI700" s="24">
        <f t="shared" si="325"/>
        <v>-3.1039578558036389</v>
      </c>
      <c r="BJ700" s="24">
        <f t="shared" si="326"/>
        <v>-53.136034974584256</v>
      </c>
      <c r="BK700" s="136">
        <f t="shared" si="333"/>
        <v>9.4760603575318019</v>
      </c>
      <c r="BL700" s="136">
        <f t="shared" si="333"/>
        <v>9.4752565594587672</v>
      </c>
      <c r="BM700" s="136">
        <f t="shared" si="333"/>
        <v>9.4779394886267205</v>
      </c>
      <c r="BN700" s="136">
        <f t="shared" si="333"/>
        <v>9.4689857525672334</v>
      </c>
      <c r="BO700" s="136">
        <f t="shared" si="333"/>
        <v>9.4988849534918032</v>
      </c>
      <c r="BP700" s="136">
        <f t="shared" si="333"/>
        <v>9.3991503331567525</v>
      </c>
      <c r="BQ700" s="136">
        <f t="shared" si="333"/>
        <v>9.7366321440409269</v>
      </c>
      <c r="BR700" s="136">
        <f t="shared" si="328"/>
        <v>14.749837087833665</v>
      </c>
      <c r="BS700" s="136"/>
      <c r="BT700" s="24"/>
      <c r="BU700" s="24"/>
      <c r="BV700" s="24"/>
      <c r="BW700" s="24"/>
      <c r="BX700" s="24"/>
      <c r="BY700" s="24"/>
      <c r="BZ700" s="24"/>
      <c r="CA700" s="24"/>
      <c r="CB700" s="24"/>
      <c r="CC700" s="24"/>
      <c r="CD700" s="24"/>
      <c r="CE700" s="24"/>
      <c r="CF700" s="24"/>
      <c r="CG700" s="24"/>
      <c r="CH700" s="24"/>
      <c r="CI700" s="24"/>
      <c r="CK700" s="24"/>
      <c r="CL700" s="24"/>
      <c r="CM700" s="24"/>
      <c r="CN700" s="24"/>
      <c r="CO700" s="24"/>
      <c r="CP700" s="24"/>
      <c r="CQ700" s="24"/>
      <c r="CR700" s="24"/>
      <c r="CS700" s="24"/>
      <c r="CT700" s="24"/>
      <c r="CU700" s="24"/>
      <c r="CV700" s="24"/>
      <c r="CW700" s="24"/>
      <c r="CX700" s="24"/>
      <c r="CY700" s="24"/>
      <c r="CZ700" s="24"/>
    </row>
    <row r="701" spans="1:104" s="129" customFormat="1" ht="12.95" customHeight="1" x14ac:dyDescent="0.2">
      <c r="A701" s="126" t="s">
        <v>1767</v>
      </c>
      <c r="B701" s="127" t="s">
        <v>644</v>
      </c>
      <c r="C701" s="324">
        <v>59295.64000000013</v>
      </c>
      <c r="D701" s="323"/>
      <c r="E701" s="129">
        <f>(C701-C$7)/C$8</f>
        <v>81203.103571623244</v>
      </c>
      <c r="F701" s="129">
        <f>ROUND(2*E701,0)/2</f>
        <v>81203</v>
      </c>
      <c r="G701" s="130">
        <f>C701-(C$7+F701*C$8)</f>
        <v>2.4582300131442025E-2</v>
      </c>
      <c r="K701" s="130">
        <f>G701</f>
        <v>2.4582300131442025E-2</v>
      </c>
      <c r="O701" s="199">
        <f ca="1">+C$11+C$12*F701</f>
        <v>1.9890921361041813E-2</v>
      </c>
      <c r="P701" s="199">
        <f>+D$11+D$12*F701+D$13*F701^2</f>
        <v>-5.0499246840930434E-3</v>
      </c>
      <c r="Q701" s="201">
        <f>+C701-15018.5</f>
        <v>44277.14000000013</v>
      </c>
      <c r="S701" s="131">
        <v>1</v>
      </c>
      <c r="T701" s="129" t="s">
        <v>567</v>
      </c>
      <c r="U701" s="202">
        <f>+$C701-15018.5</f>
        <v>44277.14000000013</v>
      </c>
      <c r="Z701" s="24">
        <f>$F701</f>
        <v>81203</v>
      </c>
      <c r="AA701" s="136">
        <f>AB$3+AB$4*Z701+AB$5*Z701^2+AH701</f>
        <v>9.8915566694638898E-5</v>
      </c>
      <c r="AB701" s="136">
        <f>+$G701-AH701</f>
        <v>1.9433459880654341E-2</v>
      </c>
      <c r="AC701" s="136">
        <f>IF(S701&gt;0,G701-AA701,-9999)</f>
        <v>2.4483384564747385E-2</v>
      </c>
      <c r="AD701" s="136"/>
      <c r="AE701" s="136">
        <f>+(G701-AA701)^2*$S701</f>
        <v>5.9943611974531052E-4</v>
      </c>
      <c r="AF701" s="24"/>
      <c r="AG701" s="203"/>
      <c r="AH701" s="24">
        <f>$AB$6*($AB$11/AI701*AJ701+$AB$12)</f>
        <v>5.1488402507876823E-3</v>
      </c>
      <c r="AI701" s="24">
        <f>1+$AB$7*COS(AL701)</f>
        <v>0.70021087163442242</v>
      </c>
      <c r="AJ701" s="24">
        <f>SIN(AL701+RADIANS($AB$9))</f>
        <v>0.52455359237227017</v>
      </c>
      <c r="AK701" s="24">
        <f>$AB$7*SIN(AL701)</f>
        <v>-1.124626666086203E-2</v>
      </c>
      <c r="AL701" s="24">
        <f>2*ATAN(AM701)</f>
        <v>-3.1040963121809413</v>
      </c>
      <c r="AM701" s="24">
        <f>SQRT((1+$AB$7)/(1-$AB$7))*TAN(AN701/2)</f>
        <v>-53.332287633983832</v>
      </c>
      <c r="AN701" s="136">
        <f>$AU701+$AB$7*SIN(AO701)</f>
        <v>9.4758717303277589</v>
      </c>
      <c r="AO701" s="136">
        <f>$AU701+$AB$7*SIN(AP701)</f>
        <v>9.4758861287756506</v>
      </c>
      <c r="AP701" s="136">
        <f>$AU701+$AB$7*SIN(AQ701)</f>
        <v>9.475838071257785</v>
      </c>
      <c r="AQ701" s="136">
        <f>$AU701+$AB$7*SIN(AR701)</f>
        <v>9.4759984726899162</v>
      </c>
      <c r="AR701" s="136">
        <f>$AU701+$AB$7*SIN(AS701)</f>
        <v>9.4754631064369743</v>
      </c>
      <c r="AS701" s="136">
        <f>$AU701+$AB$7*SIN(AT701)</f>
        <v>9.4772500372574591</v>
      </c>
      <c r="AT701" s="136">
        <f>$AU701+$AB$7*SIN(AU701)</f>
        <v>9.4712862904091804</v>
      </c>
      <c r="AU701" s="136">
        <f>RADIANS($AB$9)+$AB$18*(F701-AB$15)</f>
        <v>9.4911975067600167</v>
      </c>
      <c r="AV701" s="136"/>
      <c r="AW701" s="24">
        <f t="shared" si="317"/>
        <v>81203</v>
      </c>
      <c r="AX701" s="136">
        <f t="shared" si="318"/>
        <v>9.7368356222459103E-5</v>
      </c>
      <c r="AY701" s="136">
        <f t="shared" si="319"/>
        <v>2.4484931775219567E-2</v>
      </c>
      <c r="AZ701" s="136">
        <f t="shared" si="329"/>
        <v>2.4484931775219567E-2</v>
      </c>
      <c r="BA701" s="136"/>
      <c r="BB701" s="136">
        <f t="shared" si="320"/>
        <v>9.4805967934636911E-9</v>
      </c>
      <c r="BC701" s="24"/>
      <c r="BD701" s="203"/>
      <c r="BE701" s="24">
        <f t="shared" si="321"/>
        <v>5.1472930403155025E-3</v>
      </c>
      <c r="BF701" s="24">
        <f t="shared" si="322"/>
        <v>0.70021243162526148</v>
      </c>
      <c r="BG701" s="24">
        <f t="shared" si="323"/>
        <v>0.52443570871004774</v>
      </c>
      <c r="BH701" s="24">
        <f t="shared" si="324"/>
        <v>-1.128777426960113E-2</v>
      </c>
      <c r="BI701" s="24">
        <f t="shared" si="325"/>
        <v>-3.1039578558036389</v>
      </c>
      <c r="BJ701" s="24">
        <f t="shared" si="326"/>
        <v>-53.136034974584256</v>
      </c>
      <c r="BK701" s="136">
        <f t="shared" si="333"/>
        <v>9.4760603575318019</v>
      </c>
      <c r="BL701" s="136">
        <f t="shared" si="333"/>
        <v>9.4752565594587672</v>
      </c>
      <c r="BM701" s="136">
        <f t="shared" si="333"/>
        <v>9.4779394886267205</v>
      </c>
      <c r="BN701" s="136">
        <f t="shared" si="333"/>
        <v>9.4689857525672334</v>
      </c>
      <c r="BO701" s="136">
        <f t="shared" si="333"/>
        <v>9.4988849534918032</v>
      </c>
      <c r="BP701" s="136">
        <f t="shared" si="333"/>
        <v>9.3991503331567525</v>
      </c>
      <c r="BQ701" s="136">
        <f t="shared" si="333"/>
        <v>9.7366321440409269</v>
      </c>
      <c r="BR701" s="136">
        <f t="shared" si="328"/>
        <v>14.749837087833665</v>
      </c>
      <c r="BS701" s="136"/>
      <c r="BT701" s="24"/>
      <c r="BU701" s="24"/>
      <c r="BV701" s="24"/>
      <c r="BW701" s="24"/>
      <c r="BX701" s="24"/>
      <c r="BY701" s="24"/>
      <c r="BZ701" s="24"/>
      <c r="CA701" s="24"/>
      <c r="CB701" s="24"/>
      <c r="CC701" s="24"/>
      <c r="CD701" s="24"/>
      <c r="CE701" s="24"/>
      <c r="CF701" s="24"/>
      <c r="CG701" s="24"/>
      <c r="CH701" s="24"/>
      <c r="CI701" s="24"/>
      <c r="CK701" s="24"/>
      <c r="CL701" s="24"/>
      <c r="CM701" s="24"/>
      <c r="CN701" s="24"/>
      <c r="CO701" s="24"/>
      <c r="CP701" s="24"/>
      <c r="CQ701" s="24"/>
      <c r="CR701" s="24"/>
      <c r="CS701" s="24"/>
      <c r="CT701" s="24"/>
      <c r="CU701" s="24"/>
      <c r="CV701" s="24"/>
      <c r="CW701" s="24"/>
      <c r="CX701" s="24"/>
      <c r="CY701" s="24"/>
      <c r="CZ701" s="24"/>
    </row>
    <row r="702" spans="1:104" s="129" customFormat="1" ht="12.95" customHeight="1" x14ac:dyDescent="0.2">
      <c r="A702" s="259" t="s">
        <v>1765</v>
      </c>
      <c r="B702" s="260" t="s">
        <v>646</v>
      </c>
      <c r="C702" s="261">
        <v>59295.751499999998</v>
      </c>
      <c r="D702" s="261">
        <v>2.0000000000000001E-4</v>
      </c>
      <c r="E702" s="129">
        <f>(C702-C$7)/C$8</f>
        <v>81203.573350118968</v>
      </c>
      <c r="F702" s="129">
        <f>ROUND(2*E702,0)/2</f>
        <v>81203.5</v>
      </c>
      <c r="G702" s="130">
        <f>C702-(C$7+F702*C$8)</f>
        <v>1.7409350002708379E-2</v>
      </c>
      <c r="K702" s="130">
        <f>G702</f>
        <v>1.7409350002708379E-2</v>
      </c>
      <c r="O702" s="199">
        <f ca="1">+C$11+C$12*F702</f>
        <v>1.9891882021788265E-2</v>
      </c>
      <c r="P702" s="199">
        <f>+D$11+D$12*F702+D$13*F702^2</f>
        <v>-5.0495252450930145E-3</v>
      </c>
      <c r="Q702" s="201">
        <f>+C702-15018.5</f>
        <v>44277.251499999998</v>
      </c>
      <c r="S702" s="131">
        <v>1</v>
      </c>
      <c r="T702" s="129" t="s">
        <v>567</v>
      </c>
      <c r="U702" s="202">
        <f>+$C702-15018.5</f>
        <v>44277.251499999998</v>
      </c>
      <c r="Z702" s="24">
        <f>$F702</f>
        <v>81203.5</v>
      </c>
      <c r="AA702" s="136">
        <f>AB$3+AB$4*Z702+AB$5*Z702^2+AH702</f>
        <v>9.8913657792681388E-5</v>
      </c>
      <c r="AB702" s="136">
        <f>+$G702-AH702</f>
        <v>1.2260911099822684E-2</v>
      </c>
      <c r="AC702" s="136">
        <f>IF(S702&gt;0,G702-AA702,-9999)</f>
        <v>1.7310436344915699E-2</v>
      </c>
      <c r="AD702" s="136"/>
      <c r="AE702" s="136">
        <f>+(G702-AA702)^2*$S702</f>
        <v>2.9965120645137835E-4</v>
      </c>
      <c r="AF702" s="24"/>
      <c r="AG702" s="203"/>
      <c r="AH702" s="24">
        <f>$AB$6*($AB$11/AI702*AJ702+$AB$12)</f>
        <v>5.1484389028856959E-3</v>
      </c>
      <c r="AI702" s="24">
        <f>1+$AB$7*COS(AL702)</f>
        <v>0.70021127576292197</v>
      </c>
      <c r="AJ702" s="24">
        <f>SIN(AL702+RADIANS($AB$9))</f>
        <v>0.52452301288604219</v>
      </c>
      <c r="AK702" s="24">
        <f>$AB$7*SIN(AL702)</f>
        <v>-1.125703425885888E-2</v>
      </c>
      <c r="AL702" s="24">
        <f>2*ATAN(AM702)</f>
        <v>-3.1040603949169898</v>
      </c>
      <c r="AM702" s="24">
        <f>SQRT((1+$AB$7)/(1-$AB$7))*TAN(AN702/2)</f>
        <v>-53.281238241330563</v>
      </c>
      <c r="AN702" s="136">
        <f>$AU702+$AB$7*SIN(AO702)</f>
        <v>9.4759206625531682</v>
      </c>
      <c r="AO702" s="136">
        <f>$AU702+$AB$7*SIN(AP702)</f>
        <v>9.475935074543985</v>
      </c>
      <c r="AP702" s="136">
        <f>$AU702+$AB$7*SIN(AQ702)</f>
        <v>9.4758869717036927</v>
      </c>
      <c r="AQ702" s="136">
        <f>$AU702+$AB$7*SIN(AR702)</f>
        <v>9.4760475248110243</v>
      </c>
      <c r="AR702" s="136">
        <f>$AU702+$AB$7*SIN(AS702)</f>
        <v>9.4755116509828596</v>
      </c>
      <c r="AS702" s="136">
        <f>$AU702+$AB$7*SIN(AT702)</f>
        <v>9.4773002805375448</v>
      </c>
      <c r="AT702" s="136">
        <f>$AU702+$AB$7*SIN(AU702)</f>
        <v>9.4713308502532012</v>
      </c>
      <c r="AU702" s="136">
        <f>RADIANS($AB$9)+$AB$18*(F702-AB$15)</f>
        <v>9.4912611035244563</v>
      </c>
      <c r="AV702" s="136"/>
      <c r="AW702" s="24">
        <f t="shared" si="317"/>
        <v>81203.5</v>
      </c>
      <c r="AX702" s="136">
        <f t="shared" si="318"/>
        <v>9.7366454582884128E-5</v>
      </c>
      <c r="AY702" s="136">
        <f t="shared" si="319"/>
        <v>1.7311983548125496E-2</v>
      </c>
      <c r="AZ702" s="136">
        <f t="shared" si="329"/>
        <v>1.7311983548125496E-2</v>
      </c>
      <c r="BA702" s="136"/>
      <c r="BB702" s="136">
        <f t="shared" si="320"/>
        <v>9.4802264780408369E-9</v>
      </c>
      <c r="BC702" s="24"/>
      <c r="BD702" s="203"/>
      <c r="BE702" s="24">
        <f t="shared" si="321"/>
        <v>5.1468916996758986E-3</v>
      </c>
      <c r="BF702" s="24">
        <f t="shared" si="322"/>
        <v>0.70021283719012528</v>
      </c>
      <c r="BG702" s="24">
        <f t="shared" si="323"/>
        <v>0.5244051307208466</v>
      </c>
      <c r="BH702" s="24">
        <f t="shared" si="324"/>
        <v>-1.1298540366154849E-2</v>
      </c>
      <c r="BI702" s="24">
        <f t="shared" si="325"/>
        <v>-3.1039219433610605</v>
      </c>
      <c r="BJ702" s="24">
        <f t="shared" si="326"/>
        <v>-53.085367080384934</v>
      </c>
      <c r="BK702" s="136">
        <f t="shared" si="333"/>
        <v>9.4761092830797171</v>
      </c>
      <c r="BL702" s="136">
        <f t="shared" si="333"/>
        <v>9.4753055259465953</v>
      </c>
      <c r="BM702" s="136">
        <f t="shared" si="333"/>
        <v>9.4779883252723565</v>
      </c>
      <c r="BN702" s="136">
        <f t="shared" si="333"/>
        <v>9.4690350011329656</v>
      </c>
      <c r="BO702" s="136">
        <f t="shared" si="333"/>
        <v>9.4989329125375939</v>
      </c>
      <c r="BP702" s="136">
        <f t="shared" si="333"/>
        <v>9.3992024759728903</v>
      </c>
      <c r="BQ702" s="136">
        <f t="shared" si="333"/>
        <v>9.7366722590088717</v>
      </c>
      <c r="BR702" s="136">
        <f t="shared" si="328"/>
        <v>14.749973188232396</v>
      </c>
      <c r="BS702" s="136"/>
      <c r="BT702" s="24"/>
      <c r="BU702" s="24"/>
      <c r="BV702" s="24"/>
      <c r="BW702" s="24"/>
      <c r="BX702" s="24"/>
      <c r="BY702" s="24"/>
      <c r="BZ702" s="24"/>
      <c r="CA702" s="24"/>
      <c r="CB702" s="24"/>
      <c r="CC702" s="24"/>
      <c r="CD702" s="24"/>
      <c r="CE702" s="24"/>
      <c r="CF702" s="24"/>
      <c r="CG702" s="24"/>
      <c r="CH702" s="24"/>
      <c r="CI702" s="24"/>
      <c r="CK702" s="24"/>
      <c r="CL702" s="24"/>
      <c r="CM702" s="24"/>
      <c r="CN702" s="24"/>
      <c r="CO702" s="24"/>
      <c r="CP702" s="24"/>
      <c r="CQ702" s="24"/>
      <c r="CR702" s="24"/>
      <c r="CS702" s="24"/>
      <c r="CT702" s="24"/>
      <c r="CU702" s="24"/>
      <c r="CV702" s="24"/>
      <c r="CW702" s="24"/>
      <c r="CX702" s="24"/>
      <c r="CY702" s="24"/>
      <c r="CZ702" s="24"/>
    </row>
    <row r="703" spans="1:104" s="129" customFormat="1" ht="12.95" customHeight="1" x14ac:dyDescent="0.2">
      <c r="A703" s="259" t="s">
        <v>1765</v>
      </c>
      <c r="B703" s="260" t="s">
        <v>644</v>
      </c>
      <c r="C703" s="261">
        <v>59296.821199999998</v>
      </c>
      <c r="D703" s="261">
        <v>1E-4</v>
      </c>
      <c r="E703" s="129">
        <f>(C703-C$7)/C$8</f>
        <v>81208.080274401203</v>
      </c>
      <c r="F703" s="129">
        <f>ROUND(2*E703,0)/2</f>
        <v>81208</v>
      </c>
      <c r="G703" s="130">
        <f>C703-(C$7+F703*C$8)</f>
        <v>1.9052800002100412E-2</v>
      </c>
      <c r="K703" s="130">
        <f>G703</f>
        <v>1.9052800002100412E-2</v>
      </c>
      <c r="O703" s="199">
        <f ca="1">+C$11+C$12*F703</f>
        <v>1.990052796850636E-2</v>
      </c>
      <c r="P703" s="199">
        <f>+D$11+D$12*F703+D$13*F703^2</f>
        <v>-5.045930024093051E-3</v>
      </c>
      <c r="Q703" s="201">
        <f>+C703-15018.5</f>
        <v>44278.321199999998</v>
      </c>
      <c r="S703" s="131">
        <v>1</v>
      </c>
      <c r="T703" s="129" t="s">
        <v>567</v>
      </c>
      <c r="U703" s="202">
        <f>+$C703-15018.5</f>
        <v>44278.321199999998</v>
      </c>
      <c r="Z703" s="24">
        <f>$F703</f>
        <v>81208</v>
      </c>
      <c r="AA703" s="136">
        <f>AB$3+AB$4*Z703+AB$5*Z703^2+AH703</f>
        <v>9.8896182538175774E-5</v>
      </c>
      <c r="AB703" s="136">
        <f>+$G703-AH703</f>
        <v>1.3907973795469184E-2</v>
      </c>
      <c r="AC703" s="136">
        <f>IF(S703&gt;0,G703-AA703,-9999)</f>
        <v>1.8953903819562235E-2</v>
      </c>
      <c r="AD703" s="136"/>
      <c r="AE703" s="136">
        <f>+(G703-AA703)^2*$S703</f>
        <v>3.5925047000121588E-4</v>
      </c>
      <c r="AF703" s="24"/>
      <c r="AG703" s="203"/>
      <c r="AH703" s="24">
        <f>$AB$6*($AB$11/AI703*AJ703+$AB$12)</f>
        <v>5.1448262066312268E-3</v>
      </c>
      <c r="AI703" s="24">
        <f>1+$AB$7*COS(AL703)</f>
        <v>0.70021493034407889</v>
      </c>
      <c r="AJ703" s="24">
        <f>SIN(AL703+RADIANS($AB$9))</f>
        <v>0.52424776546622565</v>
      </c>
      <c r="AK703" s="24">
        <f>$AB$7*SIN(AL703)</f>
        <v>-1.1353942548495229E-2</v>
      </c>
      <c r="AL703" s="24">
        <f>2*ATAN(AM703)</f>
        <v>-3.1037371376639893</v>
      </c>
      <c r="AM703" s="24">
        <f>SQRT((1+$AB$7)/(1-$AB$7))*TAN(AN703/2)</f>
        <v>-52.826149779612422</v>
      </c>
      <c r="AN703" s="136">
        <f>$AU703+$AB$7*SIN(AO703)</f>
        <v>9.4763610538648777</v>
      </c>
      <c r="AO703" s="136">
        <f>$AU703+$AB$7*SIN(AP703)</f>
        <v>9.4763755877106153</v>
      </c>
      <c r="AP703" s="136">
        <f>$AU703+$AB$7*SIN(AQ703)</f>
        <v>9.4763270770578281</v>
      </c>
      <c r="AQ703" s="136">
        <f>$AU703+$AB$7*SIN(AR703)</f>
        <v>9.4764889949954867</v>
      </c>
      <c r="AR703" s="136">
        <f>$AU703+$AB$7*SIN(AS703)</f>
        <v>9.4759485536413024</v>
      </c>
      <c r="AS703" s="136">
        <f>$AU703+$AB$7*SIN(AT703)</f>
        <v>9.4777524702191176</v>
      </c>
      <c r="AT703" s="136">
        <f>$AU703+$AB$7*SIN(AU703)</f>
        <v>9.4717318924860301</v>
      </c>
      <c r="AU703" s="136">
        <f>RADIANS($AB$9)+$AB$18*(F703-AB$15)</f>
        <v>9.4918334744044088</v>
      </c>
      <c r="AV703" s="136"/>
      <c r="AW703" s="24">
        <f t="shared" si="317"/>
        <v>81208</v>
      </c>
      <c r="AX703" s="136">
        <f t="shared" si="318"/>
        <v>9.7349047093926895E-5</v>
      </c>
      <c r="AY703" s="136">
        <f t="shared" si="319"/>
        <v>1.8955450955006486E-2</v>
      </c>
      <c r="AZ703" s="136">
        <f t="shared" si="329"/>
        <v>1.8955450955006486E-2</v>
      </c>
      <c r="BA703" s="136"/>
      <c r="BB703" s="136">
        <f t="shared" si="320"/>
        <v>9.4768369700955965E-9</v>
      </c>
      <c r="BC703" s="24"/>
      <c r="BD703" s="203"/>
      <c r="BE703" s="24">
        <f t="shared" si="321"/>
        <v>5.1432790711869779E-3</v>
      </c>
      <c r="BF703" s="24">
        <f t="shared" si="322"/>
        <v>0.70021650469178409</v>
      </c>
      <c r="BG703" s="24">
        <f t="shared" si="323"/>
        <v>0.5241298969454552</v>
      </c>
      <c r="BH703" s="24">
        <f t="shared" si="324"/>
        <v>-1.1395435085546404E-2</v>
      </c>
      <c r="BI703" s="24">
        <f t="shared" si="325"/>
        <v>-3.1035987296839531</v>
      </c>
      <c r="BJ703" s="24">
        <f t="shared" si="326"/>
        <v>-52.633663463096738</v>
      </c>
      <c r="BK703" s="136">
        <f t="shared" si="333"/>
        <v>9.4765496140395964</v>
      </c>
      <c r="BL703" s="136">
        <f t="shared" si="333"/>
        <v>9.4757462263744152</v>
      </c>
      <c r="BM703" s="136">
        <f t="shared" si="333"/>
        <v>9.4784278540123932</v>
      </c>
      <c r="BN703" s="136">
        <f t="shared" si="333"/>
        <v>9.4694782466450693</v>
      </c>
      <c r="BO703" s="136">
        <f t="shared" si="333"/>
        <v>9.4993645235058892</v>
      </c>
      <c r="BP703" s="136">
        <f t="shared" si="333"/>
        <v>9.3996718263728969</v>
      </c>
      <c r="BQ703" s="136">
        <f t="shared" si="333"/>
        <v>9.7370330892103016</v>
      </c>
      <c r="BR703" s="136">
        <f t="shared" si="328"/>
        <v>14.751198091820971</v>
      </c>
      <c r="BS703" s="136"/>
      <c r="BT703" s="24"/>
      <c r="BU703" s="24"/>
      <c r="BV703" s="24"/>
      <c r="BW703" s="24"/>
      <c r="BX703" s="24"/>
      <c r="BY703" s="24"/>
      <c r="BZ703" s="24"/>
      <c r="CA703" s="24"/>
      <c r="CB703" s="24"/>
      <c r="CC703" s="24"/>
      <c r="CD703" s="24"/>
      <c r="CE703" s="24"/>
      <c r="CF703" s="24"/>
      <c r="CG703" s="24"/>
      <c r="CH703" s="24"/>
      <c r="CI703" s="24"/>
      <c r="CK703" s="24"/>
      <c r="CL703" s="24"/>
      <c r="CM703" s="24"/>
      <c r="CN703" s="24"/>
      <c r="CO703" s="24"/>
      <c r="CP703" s="24"/>
      <c r="CQ703" s="24"/>
      <c r="CR703" s="24"/>
      <c r="CS703" s="24"/>
      <c r="CT703" s="24"/>
      <c r="CU703" s="24"/>
      <c r="CV703" s="24"/>
      <c r="CW703" s="24"/>
      <c r="CX703" s="24"/>
      <c r="CY703" s="24"/>
      <c r="CZ703" s="24"/>
    </row>
    <row r="704" spans="1:104" s="129" customFormat="1" ht="12.95" customHeight="1" x14ac:dyDescent="0.2">
      <c r="A704" s="126" t="s">
        <v>1767</v>
      </c>
      <c r="B704" s="127" t="s">
        <v>644</v>
      </c>
      <c r="C704" s="324">
        <v>59335.034500000067</v>
      </c>
      <c r="D704" s="323"/>
      <c r="E704" s="129">
        <f>(C704-C$7)/C$8</f>
        <v>81369.082844911463</v>
      </c>
      <c r="F704" s="129">
        <f>ROUND(2*E704,0)/2</f>
        <v>81369</v>
      </c>
      <c r="G704" s="130">
        <f>C704-(C$7+F704*C$8)</f>
        <v>1.9662900071125478E-2</v>
      </c>
      <c r="K704" s="130">
        <f>G704</f>
        <v>1.9662900071125478E-2</v>
      </c>
      <c r="O704" s="199">
        <f ca="1">+C$11+C$12*F704</f>
        <v>2.0209860728864854E-2</v>
      </c>
      <c r="P704" s="199">
        <f>+D$11+D$12*F704+D$13*F704^2</f>
        <v>-4.9169812600930451E-3</v>
      </c>
      <c r="Q704" s="201">
        <f>+C704-15018.5</f>
        <v>44316.534500000067</v>
      </c>
      <c r="S704" s="131">
        <v>1</v>
      </c>
      <c r="T704" s="129" t="s">
        <v>567</v>
      </c>
      <c r="U704" s="202">
        <f>+$C704-15018.5</f>
        <v>44316.534500000067</v>
      </c>
      <c r="Z704" s="24">
        <f>$F704</f>
        <v>81369</v>
      </c>
      <c r="AA704" s="136">
        <f>AB$3+AB$4*Z704+AB$5*Z704^2+AH704</f>
        <v>9.7925668915075682E-5</v>
      </c>
      <c r="AB704" s="136">
        <f>+$G704-AH704</f>
        <v>1.4647993142117358E-2</v>
      </c>
      <c r="AC704" s="136">
        <f>IF(S704&gt;0,G704-AA704,-9999)</f>
        <v>1.9564974402210403E-2</v>
      </c>
      <c r="AD704" s="136"/>
      <c r="AE704" s="136">
        <f>+(G704-AA704)^2*$S704</f>
        <v>3.827882233591483E-4</v>
      </c>
      <c r="AF704" s="24"/>
      <c r="AG704" s="203"/>
      <c r="AH704" s="24">
        <f>$AB$6*($AB$11/AI704*AJ704+$AB$12)</f>
        <v>5.0149069290081208E-3</v>
      </c>
      <c r="AI704" s="24">
        <f>1+$AB$7*COS(AL704)</f>
        <v>0.70036632630326512</v>
      </c>
      <c r="AJ704" s="24">
        <f>SIN(AL704+RADIANS($AB$9))</f>
        <v>0.51436209436940661</v>
      </c>
      <c r="AK704" s="24">
        <f>$AB$7*SIN(AL704)</f>
        <v>-1.4820984683840435E-2</v>
      </c>
      <c r="AL704" s="24">
        <f>2*ATAN(AM704)</f>
        <v>-3.0921692529037061</v>
      </c>
      <c r="AM704" s="24">
        <f>SQRT((1+$AB$7)/(1-$AB$7))*TAN(AN704/2)</f>
        <v>-40.458423410323292</v>
      </c>
      <c r="AN704" s="136">
        <f>$AU704+$AB$7*SIN(AO704)</f>
        <v>9.4921189563886621</v>
      </c>
      <c r="AO704" s="136">
        <f>$AU704+$AB$7*SIN(AP704)</f>
        <v>9.4921378089563877</v>
      </c>
      <c r="AP704" s="136">
        <f>$AU704+$AB$7*SIN(AQ704)</f>
        <v>9.4920748243599071</v>
      </c>
      <c r="AQ704" s="136">
        <f>$AU704+$AB$7*SIN(AR704)</f>
        <v>9.4922852508222118</v>
      </c>
      <c r="AR704" s="136">
        <f>$AU704+$AB$7*SIN(AS704)</f>
        <v>9.4915822446186926</v>
      </c>
      <c r="AS704" s="136">
        <f>$AU704+$AB$7*SIN(AT704)</f>
        <v>9.4939310240519106</v>
      </c>
      <c r="AT704" s="136">
        <f>$AU704+$AB$7*SIN(AU704)</f>
        <v>9.4860850529520011</v>
      </c>
      <c r="AU704" s="136">
        <f>RADIANS($AB$9)+$AB$18*(F704-AB$15)</f>
        <v>9.5123116325538355</v>
      </c>
      <c r="AV704" s="136"/>
      <c r="AW704" s="24">
        <f t="shared" si="317"/>
        <v>81369</v>
      </c>
      <c r="AX704" s="136">
        <f t="shared" si="318"/>
        <v>9.6383791768921492E-5</v>
      </c>
      <c r="AY704" s="136">
        <f t="shared" si="319"/>
        <v>1.9566516279356558E-2</v>
      </c>
      <c r="AZ704" s="136">
        <f t="shared" si="329"/>
        <v>1.9566516279356558E-2</v>
      </c>
      <c r="BA704" s="136"/>
      <c r="BB704" s="136">
        <f t="shared" si="320"/>
        <v>9.289835315754819E-9</v>
      </c>
      <c r="BC704" s="24"/>
      <c r="BD704" s="203"/>
      <c r="BE704" s="24">
        <f t="shared" si="321"/>
        <v>5.0133650518619666E-3</v>
      </c>
      <c r="BF704" s="24">
        <f t="shared" si="322"/>
        <v>0.70036835416108212</v>
      </c>
      <c r="BG704" s="24">
        <f t="shared" si="323"/>
        <v>0.51424491531885264</v>
      </c>
      <c r="BH704" s="24">
        <f t="shared" si="324"/>
        <v>-1.4861924904309078E-2</v>
      </c>
      <c r="BI704" s="24">
        <f t="shared" si="325"/>
        <v>-3.0920326181976074</v>
      </c>
      <c r="BJ704" s="24">
        <f t="shared" si="326"/>
        <v>-40.34683593812661</v>
      </c>
      <c r="BK704" s="136">
        <f t="shared" ref="BK704:BQ710" si="334">$AU704+$AB$7*SIN(BL704)</f>
        <v>9.4923050604443784</v>
      </c>
      <c r="BL704" s="136">
        <f t="shared" si="334"/>
        <v>9.4915160650724069</v>
      </c>
      <c r="BM704" s="136">
        <f t="shared" si="334"/>
        <v>9.4941521527549178</v>
      </c>
      <c r="BN704" s="136">
        <f t="shared" si="334"/>
        <v>9.485346586563896</v>
      </c>
      <c r="BO704" s="136">
        <f t="shared" si="334"/>
        <v>9.5147829182699333</v>
      </c>
      <c r="BP704" s="136">
        <f t="shared" si="334"/>
        <v>9.4165402485476477</v>
      </c>
      <c r="BQ704" s="136">
        <f t="shared" si="334"/>
        <v>9.7497032093069596</v>
      </c>
      <c r="BR704" s="136">
        <f t="shared" si="328"/>
        <v>14.795022420212288</v>
      </c>
      <c r="BS704" s="136"/>
      <c r="BT704" s="24"/>
      <c r="BU704" s="24"/>
      <c r="BV704" s="24"/>
      <c r="BW704" s="24"/>
      <c r="BX704" s="24"/>
      <c r="BY704" s="24"/>
      <c r="BZ704" s="24"/>
      <c r="CA704" s="24"/>
      <c r="CB704" s="24"/>
      <c r="CC704" s="24"/>
      <c r="CD704" s="24"/>
      <c r="CE704" s="24"/>
      <c r="CF704" s="24"/>
      <c r="CG704" s="24"/>
      <c r="CH704" s="24"/>
      <c r="CI704" s="24"/>
      <c r="CK704" s="24"/>
      <c r="CL704" s="24"/>
      <c r="CM704" s="24"/>
      <c r="CN704" s="24"/>
      <c r="CO704" s="24"/>
      <c r="CP704" s="24"/>
      <c r="CQ704" s="24"/>
      <c r="CR704" s="24"/>
      <c r="CS704" s="24"/>
      <c r="CT704" s="24"/>
      <c r="CU704" s="24"/>
      <c r="CV704" s="24"/>
      <c r="CW704" s="24"/>
      <c r="CX704" s="24"/>
      <c r="CY704" s="24"/>
      <c r="CZ704" s="24"/>
    </row>
    <row r="705" spans="1:104" s="129" customFormat="1" ht="12.95" customHeight="1" x14ac:dyDescent="0.2">
      <c r="A705" s="126" t="s">
        <v>1767</v>
      </c>
      <c r="B705" s="127" t="s">
        <v>644</v>
      </c>
      <c r="C705" s="324">
        <v>59337.999299999792</v>
      </c>
      <c r="D705" s="323"/>
      <c r="E705" s="129">
        <f>(C705-C$7)/C$8</f>
        <v>81381.574318325263</v>
      </c>
      <c r="F705" s="129">
        <f>ROUND(2*E705,0)/2</f>
        <v>81381.5</v>
      </c>
      <c r="G705" s="130">
        <f>C705-(C$7+F705*C$8)</f>
        <v>1.7639149795286357E-2</v>
      </c>
      <c r="K705" s="130">
        <f>G705</f>
        <v>1.7639149795286357E-2</v>
      </c>
      <c r="O705" s="199">
        <f ca="1">+C$11+C$12*F705</f>
        <v>2.0233877247526233E-2</v>
      </c>
      <c r="P705" s="199">
        <f>+D$11+D$12*F705+D$13*F705^2</f>
        <v>-4.9069436850930209E-3</v>
      </c>
      <c r="Q705" s="201">
        <f>+C705-15018.5</f>
        <v>44319.499299999792</v>
      </c>
      <c r="S705" s="131">
        <v>1</v>
      </c>
      <c r="T705" s="129" t="s">
        <v>567</v>
      </c>
      <c r="U705" s="202">
        <f>+$C705-15018.5</f>
        <v>44319.499299999792</v>
      </c>
      <c r="Z705" s="24">
        <f>$F705</f>
        <v>81381.5</v>
      </c>
      <c r="AA705" s="136">
        <f>AB$3+AB$4*Z705+AB$5*Z705^2+AH705</f>
        <v>9.7822583623259976E-5</v>
      </c>
      <c r="AB705" s="136">
        <f>+$G705-AH705</f>
        <v>1.2634383526570077E-2</v>
      </c>
      <c r="AC705" s="136">
        <f>IF(S705&gt;0,G705-AA705,-9999)</f>
        <v>1.7541327211663099E-2</v>
      </c>
      <c r="AD705" s="136"/>
      <c r="AE705" s="136">
        <f>+(G705-AA705)^2*$S705</f>
        <v>3.0769816034663231E-4</v>
      </c>
      <c r="AF705" s="24"/>
      <c r="AG705" s="203"/>
      <c r="AH705" s="24">
        <f>$AB$6*($AB$11/AI705*AJ705+$AB$12)</f>
        <v>5.0047662687162809E-3</v>
      </c>
      <c r="AI705" s="24">
        <f>1+$AB$7*COS(AL705)</f>
        <v>0.7003797616152927</v>
      </c>
      <c r="AJ705" s="24">
        <f>SIN(AL705+RADIANS($AB$9))</f>
        <v>0.51359148753099815</v>
      </c>
      <c r="AK705" s="24">
        <f>$AB$7*SIN(AL705)</f>
        <v>-1.5090154084407035E-2</v>
      </c>
      <c r="AL705" s="24">
        <f>2*ATAN(AM705)</f>
        <v>-3.0912709045507372</v>
      </c>
      <c r="AM705" s="24">
        <f>SQRT((1+$AB$7)/(1-$AB$7))*TAN(AN705/2)</f>
        <v>-39.735859225208806</v>
      </c>
      <c r="AN705" s="136">
        <f>$AU705+$AB$7*SIN(AO705)</f>
        <v>9.493342546791661</v>
      </c>
      <c r="AO705" s="136">
        <f>$AU705+$AB$7*SIN(AP705)</f>
        <v>9.4933617309994958</v>
      </c>
      <c r="AP705" s="136">
        <f>$AU705+$AB$7*SIN(AQ705)</f>
        <v>9.4932976330901191</v>
      </c>
      <c r="AQ705" s="136">
        <f>$AU705+$AB$7*SIN(AR705)</f>
        <v>9.4935117969068656</v>
      </c>
      <c r="AR705" s="136">
        <f>$AU705+$AB$7*SIN(AS705)</f>
        <v>9.4927962454503536</v>
      </c>
      <c r="AS705" s="136">
        <f>$AU705+$AB$7*SIN(AT705)</f>
        <v>9.4951871420983256</v>
      </c>
      <c r="AT705" s="136">
        <f>$AU705+$AB$7*SIN(AU705)</f>
        <v>9.4871998558400303</v>
      </c>
      <c r="AU705" s="136">
        <f>RADIANS($AB$9)+$AB$18*(F705-AB$15)</f>
        <v>9.5139015516648158</v>
      </c>
      <c r="AV705" s="136"/>
      <c r="AW705" s="24">
        <f t="shared" si="317"/>
        <v>81381.5</v>
      </c>
      <c r="AX705" s="136">
        <f t="shared" si="318"/>
        <v>9.6281344031266293E-5</v>
      </c>
      <c r="AY705" s="136">
        <f t="shared" si="319"/>
        <v>1.7542868451255092E-2</v>
      </c>
      <c r="AZ705" s="136">
        <f t="shared" si="329"/>
        <v>1.7542868451255092E-2</v>
      </c>
      <c r="BA705" s="136"/>
      <c r="BB705" s="136">
        <f t="shared" si="320"/>
        <v>9.270097208467058E-9</v>
      </c>
      <c r="BC705" s="24"/>
      <c r="BD705" s="203"/>
      <c r="BE705" s="24">
        <f t="shared" si="321"/>
        <v>5.0032250291242872E-3</v>
      </c>
      <c r="BF705" s="24">
        <f t="shared" si="322"/>
        <v>0.70038182390813175</v>
      </c>
      <c r="BG705" s="24">
        <f t="shared" si="323"/>
        <v>0.51347437825913811</v>
      </c>
      <c r="BH705" s="24">
        <f t="shared" si="324"/>
        <v>-1.5131046076931496E-2</v>
      </c>
      <c r="BI705" s="24">
        <f t="shared" si="325"/>
        <v>-3.0911344246740367</v>
      </c>
      <c r="BJ705" s="24">
        <f t="shared" si="326"/>
        <v>-39.628335875999639</v>
      </c>
      <c r="BK705" s="136">
        <f t="shared" si="334"/>
        <v>9.4935284363906067</v>
      </c>
      <c r="BL705" s="136">
        <f t="shared" si="334"/>
        <v>9.4927406520580693</v>
      </c>
      <c r="BM705" s="136">
        <f t="shared" si="334"/>
        <v>9.4953729149107406</v>
      </c>
      <c r="BN705" s="136">
        <f t="shared" si="334"/>
        <v>9.4865794167230497</v>
      </c>
      <c r="BO705" s="136">
        <f t="shared" si="334"/>
        <v>9.5159781170799604</v>
      </c>
      <c r="BP705" s="136">
        <f t="shared" si="334"/>
        <v>9.4178560207769184</v>
      </c>
      <c r="BQ705" s="136">
        <f t="shared" si="334"/>
        <v>9.7506676453648407</v>
      </c>
      <c r="BR705" s="136">
        <f t="shared" si="328"/>
        <v>14.798424930180555</v>
      </c>
      <c r="BS705" s="136"/>
      <c r="BT705" s="24"/>
      <c r="BU705" s="24"/>
      <c r="BV705" s="24"/>
      <c r="BW705" s="24"/>
      <c r="BX705" s="24"/>
      <c r="BY705" s="24"/>
      <c r="BZ705" s="24"/>
      <c r="CA705" s="24"/>
      <c r="CB705" s="24"/>
      <c r="CC705" s="24"/>
      <c r="CD705" s="24"/>
      <c r="CE705" s="24"/>
      <c r="CF705" s="24"/>
      <c r="CG705" s="24"/>
      <c r="CH705" s="24"/>
      <c r="CI705" s="24"/>
      <c r="CK705" s="24"/>
      <c r="CL705" s="24"/>
      <c r="CM705" s="24"/>
      <c r="CN705" s="24"/>
      <c r="CO705" s="24"/>
      <c r="CP705" s="24"/>
      <c r="CQ705" s="24"/>
      <c r="CR705" s="24"/>
      <c r="CS705" s="24"/>
      <c r="CT705" s="24"/>
      <c r="CU705" s="24"/>
      <c r="CV705" s="24"/>
      <c r="CW705" s="24"/>
      <c r="CX705" s="24"/>
      <c r="CY705" s="24"/>
      <c r="CZ705" s="24"/>
    </row>
    <row r="706" spans="1:104" s="129" customFormat="1" ht="12.95" customHeight="1" x14ac:dyDescent="0.2">
      <c r="A706" s="126" t="s">
        <v>1767</v>
      </c>
      <c r="B706" s="127" t="s">
        <v>644</v>
      </c>
      <c r="C706" s="324">
        <v>59338.1194000002</v>
      </c>
      <c r="D706" s="323"/>
      <c r="E706" s="129">
        <f>(C706-C$7)/C$8</f>
        <v>81382.080330859739</v>
      </c>
      <c r="F706" s="129">
        <f>ROUND(2*E706,0)/2</f>
        <v>81382</v>
      </c>
      <c r="G706" s="130">
        <f>C706-(C$7+F706*C$8)</f>
        <v>1.9066200198722072E-2</v>
      </c>
      <c r="K706" s="130">
        <f>G706</f>
        <v>1.9066200198722072E-2</v>
      </c>
      <c r="O706" s="199">
        <f ca="1">+C$11+C$12*F706</f>
        <v>2.0234837908272685E-2</v>
      </c>
      <c r="P706" s="199">
        <f>+D$11+D$12*F706+D$13*F706^2</f>
        <v>-4.9065421040930257E-3</v>
      </c>
      <c r="Q706" s="201">
        <f>+C706-15018.5</f>
        <v>44319.6194000002</v>
      </c>
      <c r="S706" s="131">
        <v>1</v>
      </c>
      <c r="T706" s="129" t="s">
        <v>567</v>
      </c>
      <c r="U706" s="202">
        <f>+$C706-15018.5</f>
        <v>44319.6194000002</v>
      </c>
      <c r="Z706" s="24">
        <f>$F706</f>
        <v>81382</v>
      </c>
      <c r="AA706" s="136">
        <f>AB$3+AB$4*Z706+AB$5*Z706^2+AH706</f>
        <v>9.7818378168939256E-5</v>
      </c>
      <c r="AB706" s="136">
        <f>+$G706-AH706</f>
        <v>1.4061839716460106E-2</v>
      </c>
      <c r="AC706" s="136">
        <f>IF(S706&gt;0,G706-AA706,-9999)</f>
        <v>1.8968381820553132E-2</v>
      </c>
      <c r="AD706" s="136"/>
      <c r="AE706" s="136">
        <f>+(G706-AA706)^2*$S706</f>
        <v>3.5979950889029053E-4</v>
      </c>
      <c r="AF706" s="24"/>
      <c r="AG706" s="203"/>
      <c r="AH706" s="24">
        <f>$AB$6*($AB$11/AI706*AJ706+$AB$12)</f>
        <v>5.004360482261965E-3</v>
      </c>
      <c r="AI706" s="24">
        <f>1+$AB$7*COS(AL706)</f>
        <v>0.70038030406823315</v>
      </c>
      <c r="AJ706" s="24">
        <f>SIN(AL706+RADIANS($AB$9))</f>
        <v>0.51356065401294182</v>
      </c>
      <c r="AK706" s="24">
        <f>$AB$7*SIN(AL706)</f>
        <v>-1.5100920824756881E-2</v>
      </c>
      <c r="AL706" s="24">
        <f>2*ATAN(AM706)</f>
        <v>-3.0912349698950772</v>
      </c>
      <c r="AM706" s="24">
        <f>SQRT((1+$AB$7)/(1-$AB$7))*TAN(AN706/2)</f>
        <v>-39.707492204629887</v>
      </c>
      <c r="AN706" s="136">
        <f>$AU706+$AB$7*SIN(AO706)</f>
        <v>9.4933914909007413</v>
      </c>
      <c r="AO706" s="136">
        <f>$AU706+$AB$7*SIN(AP706)</f>
        <v>9.4934106883622409</v>
      </c>
      <c r="AP706" s="136">
        <f>$AU706+$AB$7*SIN(AQ706)</f>
        <v>9.4933465459543864</v>
      </c>
      <c r="AQ706" s="136">
        <f>$AU706+$AB$7*SIN(AR706)</f>
        <v>9.4935608591712484</v>
      </c>
      <c r="AR706" s="136">
        <f>$AU706+$AB$7*SIN(AS706)</f>
        <v>9.492844806153462</v>
      </c>
      <c r="AS706" s="136">
        <f>$AU706+$AB$7*SIN(AT706)</f>
        <v>9.4952373868832165</v>
      </c>
      <c r="AT706" s="136">
        <f>$AU706+$AB$7*SIN(AU706)</f>
        <v>9.4872444493515093</v>
      </c>
      <c r="AU706" s="136">
        <f>RADIANS($AB$9)+$AB$18*(F706-AB$15)</f>
        <v>9.5139651484292553</v>
      </c>
      <c r="AV706" s="136"/>
      <c r="AW706" s="24">
        <f t="shared" si="317"/>
        <v>81382</v>
      </c>
      <c r="AX706" s="136">
        <f t="shared" si="318"/>
        <v>9.6277164761827093E-5</v>
      </c>
      <c r="AY706" s="136">
        <f t="shared" si="319"/>
        <v>1.8969923033960244E-2</v>
      </c>
      <c r="AZ706" s="136">
        <f t="shared" si="329"/>
        <v>1.8969923033960244E-2</v>
      </c>
      <c r="BA706" s="136"/>
      <c r="BB706" s="136">
        <f t="shared" si="320"/>
        <v>9.2692924545760011E-9</v>
      </c>
      <c r="BC706" s="24"/>
      <c r="BD706" s="203"/>
      <c r="BE706" s="24">
        <f t="shared" si="321"/>
        <v>5.0028192688548528E-3</v>
      </c>
      <c r="BF706" s="24">
        <f t="shared" si="322"/>
        <v>0.70038236773596929</v>
      </c>
      <c r="BG706" s="24">
        <f t="shared" si="323"/>
        <v>0.51344354758049215</v>
      </c>
      <c r="BH706" s="24">
        <f t="shared" si="324"/>
        <v>-1.5141810872417961E-2</v>
      </c>
      <c r="BI706" s="24">
        <f t="shared" si="325"/>
        <v>-3.0910984962620986</v>
      </c>
      <c r="BJ706" s="24">
        <f t="shared" si="326"/>
        <v>-39.600126914561002</v>
      </c>
      <c r="BK706" s="136">
        <f t="shared" si="334"/>
        <v>9.4935773718514049</v>
      </c>
      <c r="BL706" s="136">
        <f t="shared" si="334"/>
        <v>9.4927896362353419</v>
      </c>
      <c r="BM706" s="136">
        <f t="shared" si="334"/>
        <v>9.4954217452448066</v>
      </c>
      <c r="BN706" s="136">
        <f t="shared" si="334"/>
        <v>9.4866287323813854</v>
      </c>
      <c r="BO706" s="136">
        <f t="shared" si="334"/>
        <v>9.5160259195309855</v>
      </c>
      <c r="BP706" s="136">
        <f t="shared" si="334"/>
        <v>9.4179086697400205</v>
      </c>
      <c r="BQ706" s="136">
        <f t="shared" si="334"/>
        <v>9.7507061657448872</v>
      </c>
      <c r="BR706" s="136">
        <f t="shared" si="328"/>
        <v>14.798561030579286</v>
      </c>
      <c r="BS706" s="136"/>
      <c r="BT706" s="24"/>
      <c r="BU706" s="24"/>
      <c r="BV706" s="24"/>
      <c r="BW706" s="24"/>
      <c r="BX706" s="24"/>
      <c r="BY706" s="24"/>
      <c r="BZ706" s="24"/>
      <c r="CA706" s="24"/>
      <c r="CB706" s="24"/>
      <c r="CC706" s="24"/>
      <c r="CD706" s="24"/>
      <c r="CE706" s="24"/>
      <c r="CF706" s="24"/>
      <c r="CG706" s="24"/>
      <c r="CH706" s="24"/>
      <c r="CI706" s="24"/>
      <c r="CK706" s="24"/>
      <c r="CL706" s="24"/>
      <c r="CM706" s="24"/>
      <c r="CN706" s="24"/>
      <c r="CO706" s="24"/>
      <c r="CP706" s="24"/>
      <c r="CQ706" s="24"/>
      <c r="CR706" s="24"/>
      <c r="CS706" s="24"/>
      <c r="CT706" s="24"/>
      <c r="CU706" s="24"/>
      <c r="CV706" s="24"/>
      <c r="CW706" s="24"/>
      <c r="CX706" s="24"/>
      <c r="CY706" s="24"/>
      <c r="CZ706" s="24"/>
    </row>
    <row r="707" spans="1:104" s="129" customFormat="1" ht="12.95" customHeight="1" x14ac:dyDescent="0.2">
      <c r="A707" s="259" t="s">
        <v>1765</v>
      </c>
      <c r="B707" s="260" t="s">
        <v>644</v>
      </c>
      <c r="C707" s="261">
        <v>59342.392</v>
      </c>
      <c r="D707" s="261">
        <v>2.0000000000000001E-4</v>
      </c>
      <c r="E707" s="129">
        <f>(C707-C$7)/C$8</f>
        <v>81400.0819057755</v>
      </c>
      <c r="F707" s="129">
        <f>ROUND(2*E707,0)/2</f>
        <v>81400</v>
      </c>
      <c r="G707" s="130">
        <f>C707-(C$7+F707*C$8)</f>
        <v>1.9440000003669411E-2</v>
      </c>
      <c r="K707" s="130">
        <f>G707</f>
        <v>1.9440000003669411E-2</v>
      </c>
      <c r="O707" s="199">
        <f ca="1">+C$11+C$12*F707</f>
        <v>2.0269421695145062E-2</v>
      </c>
      <c r="P707" s="199">
        <f>+D$11+D$12*F707+D$13*F707^2</f>
        <v>-4.8920811920930424E-3</v>
      </c>
      <c r="Q707" s="201">
        <f>+C707-15018.5</f>
        <v>44323.892</v>
      </c>
      <c r="S707" s="131">
        <v>1</v>
      </c>
      <c r="T707" s="129" t="s">
        <v>567</v>
      </c>
      <c r="U707" s="202">
        <f>+$C707-15018.5</f>
        <v>44323.892</v>
      </c>
      <c r="Z707" s="24">
        <f>$F707</f>
        <v>81400</v>
      </c>
      <c r="AA707" s="136">
        <f>AB$3+AB$4*Z707+AB$5*Z707^2+AH707</f>
        <v>9.7662788588805463E-5</v>
      </c>
      <c r="AB707" s="136">
        <f>+$G707-AH707</f>
        <v>1.4450256022987563E-2</v>
      </c>
      <c r="AC707" s="136">
        <f>IF(S707&gt;0,G707-AA707,-9999)</f>
        <v>1.9342337215080607E-2</v>
      </c>
      <c r="AD707" s="136"/>
      <c r="AE707" s="136">
        <f>+(G707-AA707)^2*$S707</f>
        <v>3.7412600894189222E-4</v>
      </c>
      <c r="AF707" s="24"/>
      <c r="AG707" s="203"/>
      <c r="AH707" s="24">
        <f>$AB$6*($AB$11/AI707*AJ707+$AB$12)</f>
        <v>4.9897439806818478E-3</v>
      </c>
      <c r="AI707" s="24">
        <f>1+$AB$7*COS(AL707)</f>
        <v>0.70040009062423547</v>
      </c>
      <c r="AJ707" s="24">
        <f>SIN(AL707+RADIANS($AB$9))</f>
        <v>0.51245017379258595</v>
      </c>
      <c r="AK707" s="24">
        <f>$AB$7*SIN(AL707)</f>
        <v>-1.5488521621952184E-2</v>
      </c>
      <c r="AL707" s="24">
        <f>2*ATAN(AM707)</f>
        <v>-3.0899412847762857</v>
      </c>
      <c r="AM707" s="24">
        <f>SQRT((1+$AB$7)/(1-$AB$7))*TAN(AN707/2)</f>
        <v>-38.712533320542441</v>
      </c>
      <c r="AN707" s="136">
        <f>$AU707+$AB$7*SIN(AO707)</f>
        <v>9.4951535044575994</v>
      </c>
      <c r="AO707" s="136">
        <f>$AU707+$AB$7*SIN(AP707)</f>
        <v>9.4951731784307203</v>
      </c>
      <c r="AP707" s="136">
        <f>$AU707+$AB$7*SIN(AQ707)</f>
        <v>9.495107435846279</v>
      </c>
      <c r="AQ707" s="136">
        <f>$AU707+$AB$7*SIN(AR707)</f>
        <v>9.4953271225791109</v>
      </c>
      <c r="AR707" s="136">
        <f>$AU707+$AB$7*SIN(AS707)</f>
        <v>9.4945930262888716</v>
      </c>
      <c r="AS707" s="136">
        <f>$AU707+$AB$7*SIN(AT707)</f>
        <v>9.4970462024210587</v>
      </c>
      <c r="AT707" s="136">
        <f>$AU707+$AB$7*SIN(AU707)</f>
        <v>9.4888498883386596</v>
      </c>
      <c r="AU707" s="136">
        <f>RADIANS($AB$9)+$AB$18*(F707-AB$15)</f>
        <v>9.5162546319490673</v>
      </c>
      <c r="AV707" s="136"/>
      <c r="AW707" s="24">
        <f t="shared" si="317"/>
        <v>81400</v>
      </c>
      <c r="AX707" s="136">
        <f t="shared" si="318"/>
        <v>9.6122552766479859E-5</v>
      </c>
      <c r="AY707" s="136">
        <f t="shared" si="319"/>
        <v>1.9343877450902932E-2</v>
      </c>
      <c r="AZ707" s="136">
        <f t="shared" si="329"/>
        <v>1.9343877450902932E-2</v>
      </c>
      <c r="BA707" s="136"/>
      <c r="BB707" s="136">
        <f t="shared" si="320"/>
        <v>9.2395451503447045E-9</v>
      </c>
      <c r="BC707" s="24"/>
      <c r="BD707" s="203"/>
      <c r="BE707" s="24">
        <f t="shared" si="321"/>
        <v>4.9882037448595222E-3</v>
      </c>
      <c r="BF707" s="24">
        <f t="shared" si="322"/>
        <v>0.70040220365839012</v>
      </c>
      <c r="BG707" s="24">
        <f t="shared" si="323"/>
        <v>0.51233317204711115</v>
      </c>
      <c r="BH707" s="24">
        <f t="shared" si="324"/>
        <v>-1.5529340850507452E-2</v>
      </c>
      <c r="BI707" s="24">
        <f t="shared" si="325"/>
        <v>-3.0898050384986293</v>
      </c>
      <c r="BJ707" s="24">
        <f t="shared" si="326"/>
        <v>-38.610640471711889</v>
      </c>
      <c r="BK707" s="136">
        <f t="shared" si="334"/>
        <v>9.4953390704948912</v>
      </c>
      <c r="BL707" s="136">
        <f t="shared" si="334"/>
        <v>9.4945531027013867</v>
      </c>
      <c r="BM707" s="136">
        <f t="shared" si="334"/>
        <v>9.4971796299634512</v>
      </c>
      <c r="BN707" s="136">
        <f t="shared" si="334"/>
        <v>9.4884042217428792</v>
      </c>
      <c r="BO707" s="136">
        <f t="shared" si="334"/>
        <v>9.5177465272039452</v>
      </c>
      <c r="BP707" s="136">
        <f t="shared" si="334"/>
        <v>9.41980495608877</v>
      </c>
      <c r="BQ707" s="136">
        <f t="shared" si="334"/>
        <v>9.752089982478978</v>
      </c>
      <c r="BR707" s="136">
        <f t="shared" si="328"/>
        <v>14.803460644933594</v>
      </c>
      <c r="BS707" s="136"/>
      <c r="BT707" s="24"/>
      <c r="BU707" s="24"/>
      <c r="BV707" s="24"/>
      <c r="BW707" s="24"/>
      <c r="BX707" s="24"/>
      <c r="BY707" s="24"/>
      <c r="BZ707" s="24"/>
      <c r="CA707" s="24"/>
      <c r="CB707" s="24"/>
      <c r="CC707" s="24"/>
      <c r="CD707" s="24"/>
      <c r="CE707" s="24"/>
      <c r="CF707" s="24"/>
      <c r="CG707" s="24"/>
      <c r="CH707" s="24"/>
      <c r="CI707" s="24"/>
      <c r="CK707" s="24"/>
      <c r="CL707" s="24"/>
      <c r="CM707" s="24"/>
      <c r="CN707" s="24"/>
      <c r="CO707" s="24"/>
      <c r="CP707" s="24"/>
      <c r="CQ707" s="24"/>
      <c r="CR707" s="24"/>
      <c r="CS707" s="24"/>
      <c r="CT707" s="24"/>
      <c r="CU707" s="24"/>
      <c r="CV707" s="24"/>
      <c r="CW707" s="24"/>
      <c r="CX707" s="24"/>
      <c r="CY707" s="24"/>
      <c r="CZ707" s="24"/>
    </row>
    <row r="708" spans="1:104" s="129" customFormat="1" ht="12.95" customHeight="1" x14ac:dyDescent="0.2">
      <c r="A708" s="259" t="s">
        <v>1765</v>
      </c>
      <c r="B708" s="260" t="s">
        <v>646</v>
      </c>
      <c r="C708" s="261">
        <v>59342.509299999998</v>
      </c>
      <c r="D708" s="261">
        <v>2.0000000000000001E-4</v>
      </c>
      <c r="E708" s="129">
        <f>(C708-C$7)/C$8</f>
        <v>81400.5761211801</v>
      </c>
      <c r="F708" s="129">
        <f>ROUND(2*E708,0)/2</f>
        <v>81400.5</v>
      </c>
      <c r="G708" s="130">
        <f>C708-(C$7+F708*C$8)</f>
        <v>1.806705000490183E-2</v>
      </c>
      <c r="K708" s="130">
        <f>G708</f>
        <v>1.806705000490183E-2</v>
      </c>
      <c r="O708" s="199">
        <f ca="1">+C$11+C$12*F708</f>
        <v>2.0270382355891514E-2</v>
      </c>
      <c r="P708" s="199">
        <f>+D$11+D$12*F708+D$13*F708^2</f>
        <v>-4.8916793890930454E-3</v>
      </c>
      <c r="Q708" s="201">
        <f>+C708-15018.5</f>
        <v>44324.009299999998</v>
      </c>
      <c r="S708" s="131">
        <v>1</v>
      </c>
      <c r="T708" s="129" t="s">
        <v>567</v>
      </c>
      <c r="U708" s="202">
        <f>+$C708-15018.5</f>
        <v>44324.009299999998</v>
      </c>
      <c r="Z708" s="24">
        <f>$F708</f>
        <v>81400.5</v>
      </c>
      <c r="AA708" s="136">
        <f>AB$3+AB$4*Z708+AB$5*Z708^2+AH708</f>
        <v>9.7658350345851755E-5</v>
      </c>
      <c r="AB708" s="136">
        <f>+$G708-AH708</f>
        <v>1.3077712265462933E-2</v>
      </c>
      <c r="AC708" s="136">
        <f>IF(S708&gt;0,G708-AA708,-9999)</f>
        <v>1.796939165455598E-2</v>
      </c>
      <c r="AD708" s="136"/>
      <c r="AE708" s="136">
        <f>+(G708-AA708)^2*$S708</f>
        <v>3.228990364348261E-4</v>
      </c>
      <c r="AF708" s="24"/>
      <c r="AG708" s="203"/>
      <c r="AH708" s="24">
        <f>$AB$6*($AB$11/AI708*AJ708+$AB$12)</f>
        <v>4.9893377394388972E-3</v>
      </c>
      <c r="AI708" s="24">
        <f>1+$AB$7*COS(AL708)</f>
        <v>0.70040064742481134</v>
      </c>
      <c r="AJ708" s="24">
        <f>SIN(AL708+RADIANS($AB$9))</f>
        <v>0.5124193139656319</v>
      </c>
      <c r="AK708" s="24">
        <f>$AB$7*SIN(AL708)</f>
        <v>-1.5499288258749324E-2</v>
      </c>
      <c r="AL708" s="24">
        <f>2*ATAN(AM708)</f>
        <v>-3.089905348027095</v>
      </c>
      <c r="AM708" s="24">
        <f>SQRT((1+$AB$7)/(1-$AB$7))*TAN(AN708/2)</f>
        <v>-38.685605594612689</v>
      </c>
      <c r="AN708" s="136">
        <f>$AU708+$AB$7*SIN(AO708)</f>
        <v>9.4952024499969543</v>
      </c>
      <c r="AO708" s="136">
        <f>$AU708+$AB$7*SIN(AP708)</f>
        <v>9.4952221371891312</v>
      </c>
      <c r="AP708" s="136">
        <f>$AU708+$AB$7*SIN(AQ708)</f>
        <v>9.4951563502048923</v>
      </c>
      <c r="AQ708" s="136">
        <f>$AU708+$AB$7*SIN(AR708)</f>
        <v>9.4953761860650943</v>
      </c>
      <c r="AR708" s="136">
        <f>$AU708+$AB$7*SIN(AS708)</f>
        <v>9.4946415889352487</v>
      </c>
      <c r="AS708" s="136">
        <f>$AU708+$AB$7*SIN(AT708)</f>
        <v>9.497096447389163</v>
      </c>
      <c r="AT708" s="136">
        <f>$AU708+$AB$7*SIN(AU708)</f>
        <v>9.4888944859000297</v>
      </c>
      <c r="AU708" s="136">
        <f>RADIANS($AB$9)+$AB$18*(F708-AB$15)</f>
        <v>9.5163182287135051</v>
      </c>
      <c r="AV708" s="136"/>
      <c r="AW708" s="24">
        <f t="shared" si="317"/>
        <v>81400.5</v>
      </c>
      <c r="AX708" s="136">
        <f t="shared" si="318"/>
        <v>9.6118142648096531E-5</v>
      </c>
      <c r="AY708" s="136">
        <f t="shared" si="319"/>
        <v>1.7970931862253733E-2</v>
      </c>
      <c r="AZ708" s="136">
        <f t="shared" si="329"/>
        <v>1.7970931862253733E-2</v>
      </c>
      <c r="BA708" s="136"/>
      <c r="BB708" s="136">
        <f t="shared" si="320"/>
        <v>9.2386973461198326E-9</v>
      </c>
      <c r="BC708" s="24"/>
      <c r="BD708" s="203"/>
      <c r="BE708" s="24">
        <f t="shared" si="321"/>
        <v>4.987797531741142E-3</v>
      </c>
      <c r="BF708" s="24">
        <f t="shared" si="322"/>
        <v>0.70040276182662053</v>
      </c>
      <c r="BG708" s="24">
        <f t="shared" si="323"/>
        <v>0.51230231519661507</v>
      </c>
      <c r="BH708" s="24">
        <f t="shared" si="324"/>
        <v>-1.5540105497818344E-2</v>
      </c>
      <c r="BI708" s="24">
        <f t="shared" si="325"/>
        <v>-3.0897691081364278</v>
      </c>
      <c r="BJ708" s="24">
        <f t="shared" si="326"/>
        <v>-38.583858922808197</v>
      </c>
      <c r="BK708" s="136">
        <f t="shared" si="334"/>
        <v>9.4953880071875378</v>
      </c>
      <c r="BL708" s="136">
        <f t="shared" si="334"/>
        <v>9.494602088889005</v>
      </c>
      <c r="BM708" s="136">
        <f t="shared" si="334"/>
        <v>9.497228459899846</v>
      </c>
      <c r="BN708" s="136">
        <f t="shared" si="334"/>
        <v>9.4884535443831535</v>
      </c>
      <c r="BO708" s="136">
        <f t="shared" si="334"/>
        <v>9.5177943140898567</v>
      </c>
      <c r="BP708" s="136">
        <f t="shared" si="334"/>
        <v>9.4198576563286345</v>
      </c>
      <c r="BQ708" s="136">
        <f t="shared" si="334"/>
        <v>9.7521283409155792</v>
      </c>
      <c r="BR708" s="136">
        <f t="shared" si="328"/>
        <v>14.803596745332325</v>
      </c>
      <c r="BS708" s="136"/>
      <c r="BT708" s="24"/>
      <c r="BU708" s="24"/>
      <c r="BV708" s="24"/>
      <c r="BW708" s="24"/>
      <c r="BX708" s="24"/>
      <c r="BY708" s="24"/>
      <c r="BZ708" s="24"/>
      <c r="CA708" s="24"/>
      <c r="CB708" s="24"/>
      <c r="CC708" s="24"/>
      <c r="CD708" s="24"/>
      <c r="CE708" s="24"/>
      <c r="CF708" s="24"/>
      <c r="CG708" s="24"/>
      <c r="CH708" s="24"/>
      <c r="CI708" s="24"/>
      <c r="CK708" s="24"/>
      <c r="CL708" s="24"/>
      <c r="CM708" s="24"/>
      <c r="CN708" s="24"/>
      <c r="CO708" s="24"/>
      <c r="CP708" s="24"/>
      <c r="CQ708" s="24"/>
      <c r="CR708" s="24"/>
      <c r="CS708" s="24"/>
      <c r="CT708" s="24"/>
      <c r="CU708" s="24"/>
      <c r="CV708" s="24"/>
      <c r="CW708" s="24"/>
      <c r="CX708" s="24"/>
      <c r="CY708" s="24"/>
      <c r="CZ708" s="24"/>
    </row>
    <row r="709" spans="1:104" s="129" customFormat="1" ht="12.95" customHeight="1" x14ac:dyDescent="0.2">
      <c r="A709" s="126" t="s">
        <v>1767</v>
      </c>
      <c r="B709" s="127" t="s">
        <v>644</v>
      </c>
      <c r="C709" s="324">
        <v>59344.05429999996</v>
      </c>
      <c r="D709" s="323"/>
      <c r="E709" s="129">
        <f>(C709-C$7)/C$8</f>
        <v>81407.085607966947</v>
      </c>
      <c r="F709" s="129">
        <f>ROUND(2*E709,0)/2</f>
        <v>81407</v>
      </c>
      <c r="G709" s="130">
        <f>C709-(C$7+F709*C$8)</f>
        <v>2.0318699964263942E-2</v>
      </c>
      <c r="K709" s="130">
        <f>G709</f>
        <v>2.0318699964263942E-2</v>
      </c>
      <c r="O709" s="199">
        <f ca="1">+C$11+C$12*F709</f>
        <v>2.0282870945595444E-2</v>
      </c>
      <c r="P709" s="199">
        <f>+D$11+D$12*F709+D$13*F709^2</f>
        <v>-4.8864554040930208E-3</v>
      </c>
      <c r="Q709" s="201">
        <f>+C709-15018.5</f>
        <v>44325.55429999996</v>
      </c>
      <c r="S709" s="131">
        <v>1</v>
      </c>
      <c r="T709" s="129" t="s">
        <v>567</v>
      </c>
      <c r="U709" s="202">
        <f>+$C709-15018.5</f>
        <v>44325.55429999996</v>
      </c>
      <c r="Z709" s="24">
        <f>$F709</f>
        <v>81407</v>
      </c>
      <c r="AA709" s="136">
        <f>AB$3+AB$4*Z709+AB$5*Z709^2+AH709</f>
        <v>9.7600082156230374E-5</v>
      </c>
      <c r="AB709" s="136">
        <f>+$G709-AH709</f>
        <v>1.5334644478014692E-2</v>
      </c>
      <c r="AC709" s="136">
        <f>IF(S709&gt;0,G709-AA709,-9999)</f>
        <v>2.0221099882107713E-2</v>
      </c>
      <c r="AD709" s="136"/>
      <c r="AE709" s="136">
        <f>+(G709-AA709)^2*$S709</f>
        <v>4.0889288044217652E-4</v>
      </c>
      <c r="AF709" s="24"/>
      <c r="AG709" s="203"/>
      <c r="AH709" s="24">
        <f>$AB$6*($AB$11/AI709*AJ709+$AB$12)</f>
        <v>4.9840554862492512E-3</v>
      </c>
      <c r="AI709" s="24">
        <f>1+$AB$7*COS(AL709)</f>
        <v>0.70040792112336803</v>
      </c>
      <c r="AJ709" s="24">
        <f>SIN(AL709+RADIANS($AB$9))</f>
        <v>0.51201807151454515</v>
      </c>
      <c r="AK709" s="24">
        <f>$AB$7*SIN(AL709)</f>
        <v>-1.5639254278191978E-2</v>
      </c>
      <c r="AL709" s="24">
        <f>2*ATAN(AM709)</f>
        <v>-3.0894381650550096</v>
      </c>
      <c r="AM709" s="24">
        <f>SQRT((1+$AB$7)/(1-$AB$7))*TAN(AN709/2)</f>
        <v>-38.338917458022841</v>
      </c>
      <c r="AN709" s="136">
        <f>$AU709+$AB$7*SIN(AO709)</f>
        <v>9.4958387455833524</v>
      </c>
      <c r="AO709" s="136">
        <f>$AU709+$AB$7*SIN(AP709)</f>
        <v>9.4958586045368225</v>
      </c>
      <c r="AP709" s="136">
        <f>$AU709+$AB$7*SIN(AQ709)</f>
        <v>9.4957922406016841</v>
      </c>
      <c r="AQ709" s="136">
        <f>$AU709+$AB$7*SIN(AR709)</f>
        <v>9.4960140144363798</v>
      </c>
      <c r="AR709" s="136">
        <f>$AU709+$AB$7*SIN(AS709)</f>
        <v>9.4952729081946323</v>
      </c>
      <c r="AS709" s="136">
        <f>$AU709+$AB$7*SIN(AT709)</f>
        <v>9.4977496324331785</v>
      </c>
      <c r="AT709" s="136">
        <f>$AU709+$AB$7*SIN(AU709)</f>
        <v>9.4894742643192416</v>
      </c>
      <c r="AU709" s="136">
        <f>RADIANS($AB$9)+$AB$18*(F709-AB$15)</f>
        <v>9.5171449866512159</v>
      </c>
      <c r="AV709" s="136"/>
      <c r="AW709" s="24">
        <f t="shared" si="317"/>
        <v>81407</v>
      </c>
      <c r="AX709" s="136">
        <f t="shared" si="318"/>
        <v>9.606024484112418E-5</v>
      </c>
      <c r="AY709" s="136">
        <f t="shared" si="319"/>
        <v>2.0222639719422817E-2</v>
      </c>
      <c r="AZ709" s="136">
        <f t="shared" si="329"/>
        <v>2.0222639719422817E-2</v>
      </c>
      <c r="BA709" s="136"/>
      <c r="BB709" s="136">
        <f t="shared" si="320"/>
        <v>9.2275706389367253E-9</v>
      </c>
      <c r="BC709" s="24"/>
      <c r="BD709" s="203"/>
      <c r="BE709" s="24">
        <f t="shared" si="321"/>
        <v>4.982515648934145E-3</v>
      </c>
      <c r="BF709" s="24">
        <f t="shared" si="322"/>
        <v>0.70041005328663086</v>
      </c>
      <c r="BG709" s="24">
        <f t="shared" si="323"/>
        <v>0.51190111177587072</v>
      </c>
      <c r="BH709" s="24">
        <f t="shared" si="324"/>
        <v>-1.5680045544597763E-2</v>
      </c>
      <c r="BI709" s="24">
        <f t="shared" si="325"/>
        <v>-3.0893020085463005</v>
      </c>
      <c r="BJ709" s="24">
        <f t="shared" si="326"/>
        <v>-38.239043694611361</v>
      </c>
      <c r="BK709" s="136">
        <f t="shared" si="334"/>
        <v>9.4960241872804811</v>
      </c>
      <c r="BL709" s="136">
        <f t="shared" si="334"/>
        <v>9.4952389143230498</v>
      </c>
      <c r="BM709" s="136">
        <f t="shared" si="334"/>
        <v>9.4978632481692742</v>
      </c>
      <c r="BN709" s="136">
        <f t="shared" si="334"/>
        <v>9.4890947558851</v>
      </c>
      <c r="BO709" s="136">
        <f t="shared" si="334"/>
        <v>9.5184155055196804</v>
      </c>
      <c r="BP709" s="136">
        <f t="shared" si="334"/>
        <v>9.4205428852145516</v>
      </c>
      <c r="BQ709" s="136">
        <f t="shared" si="334"/>
        <v>9.7526266032749884</v>
      </c>
      <c r="BR709" s="136">
        <f t="shared" si="328"/>
        <v>14.805366050515826</v>
      </c>
      <c r="BS709" s="136"/>
      <c r="BT709" s="24"/>
      <c r="BU709" s="24"/>
      <c r="BV709" s="24"/>
      <c r="BW709" s="24"/>
      <c r="BX709" s="24"/>
      <c r="BY709" s="24"/>
      <c r="BZ709" s="24"/>
      <c r="CA709" s="24"/>
      <c r="CB709" s="24"/>
      <c r="CC709" s="24"/>
      <c r="CD709" s="24"/>
      <c r="CE709" s="24"/>
      <c r="CF709" s="24"/>
      <c r="CG709" s="24"/>
      <c r="CH709" s="24"/>
      <c r="CI709" s="24"/>
      <c r="CK709" s="24"/>
      <c r="CL709" s="24"/>
      <c r="CM709" s="24"/>
      <c r="CN709" s="24"/>
      <c r="CO709" s="24"/>
      <c r="CP709" s="24"/>
      <c r="CQ709" s="24"/>
      <c r="CR709" s="24"/>
      <c r="CS709" s="24"/>
      <c r="CT709" s="24"/>
      <c r="CU709" s="24"/>
      <c r="CV709" s="24"/>
      <c r="CW709" s="24"/>
      <c r="CX709" s="24"/>
      <c r="CY709" s="24"/>
      <c r="CZ709" s="24"/>
    </row>
    <row r="710" spans="1:104" s="129" customFormat="1" ht="12.95" customHeight="1" x14ac:dyDescent="0.2">
      <c r="A710" s="259" t="s">
        <v>1765</v>
      </c>
      <c r="B710" s="260" t="s">
        <v>644</v>
      </c>
      <c r="C710" s="261">
        <v>59370.635799999996</v>
      </c>
      <c r="D710" s="261">
        <v>1E-4</v>
      </c>
      <c r="E710" s="129">
        <f>(C710-C$7)/C$8</f>
        <v>81519.080380154031</v>
      </c>
      <c r="F710" s="129">
        <f>ROUND(2*E710,0)/2</f>
        <v>81519</v>
      </c>
      <c r="G710" s="130">
        <f>C710-(C$7+F710*C$8)</f>
        <v>1.9077900004049297E-2</v>
      </c>
      <c r="K710" s="130">
        <f>G710</f>
        <v>1.9077900004049297E-2</v>
      </c>
      <c r="O710" s="199">
        <f ca="1">+C$11+C$12*F710</f>
        <v>2.0498058952801351E-2</v>
      </c>
      <c r="P710" s="199">
        <f>+D$11+D$12*F710+D$13*F710^2</f>
        <v>-4.7962828600930374E-3</v>
      </c>
      <c r="Q710" s="201">
        <f>+C710-15018.5</f>
        <v>44352.135799999996</v>
      </c>
      <c r="S710" s="131">
        <v>1</v>
      </c>
      <c r="T710" s="129" t="s">
        <v>567</v>
      </c>
      <c r="U710" s="202">
        <f>+$C710-15018.5</f>
        <v>44352.135799999996</v>
      </c>
      <c r="Z710" s="24">
        <f>$F710</f>
        <v>81519</v>
      </c>
      <c r="AA710" s="136">
        <f>AB$3+AB$4*Z710+AB$5*Z710^2+AH710</f>
        <v>9.6431024298414963E-5</v>
      </c>
      <c r="AB710" s="136">
        <f>+$G710-AH710</f>
        <v>1.4185186119657845E-2</v>
      </c>
      <c r="AC710" s="136">
        <f>IF(S710&gt;0,G710-AA710,-9999)</f>
        <v>1.8981468979750882E-2</v>
      </c>
      <c r="AD710" s="136"/>
      <c r="AE710" s="136">
        <f>+(G710-AA710)^2*$S710</f>
        <v>3.6029616462924499E-4</v>
      </c>
      <c r="AF710" s="24"/>
      <c r="AG710" s="203"/>
      <c r="AH710" s="24">
        <f>$AB$6*($AB$11/AI710*AJ710+$AB$12)</f>
        <v>4.8927138843914524E-3</v>
      </c>
      <c r="AI710" s="24">
        <f>1+$AB$7*COS(AL710)</f>
        <v>0.70054355052822848</v>
      </c>
      <c r="AJ710" s="24">
        <f>SIN(AL710+RADIANS($AB$9))</f>
        <v>0.50508548748392867</v>
      </c>
      <c r="AK710" s="24">
        <f>$AB$7*SIN(AL710)</f>
        <v>-1.8050896646991853E-2</v>
      </c>
      <c r="AL710" s="24">
        <f>2*ATAN(AM710)</f>
        <v>-3.0813866325786523</v>
      </c>
      <c r="AM710" s="24">
        <f>SQRT((1+$AB$7)/(1-$AB$7))*TAN(AN710/2)</f>
        <v>-33.209233934186216</v>
      </c>
      <c r="AN710" s="136">
        <f>$AU710+$AB$7*SIN(AO710)</f>
        <v>9.5068037081573262</v>
      </c>
      <c r="AO710" s="136">
        <f>$AU710+$AB$7*SIN(AP710)</f>
        <v>9.5068265001681294</v>
      </c>
      <c r="AP710" s="136">
        <f>$AU710+$AB$7*SIN(AQ710)</f>
        <v>9.5067502705934128</v>
      </c>
      <c r="AQ710" s="136">
        <f>$AU710+$AB$7*SIN(AR710)</f>
        <v>9.5070052279480812</v>
      </c>
      <c r="AR710" s="136">
        <f>$AU710+$AB$7*SIN(AS710)</f>
        <v>9.5061525187593414</v>
      </c>
      <c r="AS710" s="136">
        <f>$AU710+$AB$7*SIN(AT710)</f>
        <v>9.5090046551438174</v>
      </c>
      <c r="AT710" s="136">
        <f>$AU710+$AB$7*SIN(AU710)</f>
        <v>9.4994674065531317</v>
      </c>
      <c r="AU710" s="136">
        <f>RADIANS($AB$9)+$AB$18*(F710-AB$15)</f>
        <v>9.5313906618855988</v>
      </c>
      <c r="AV710" s="136"/>
      <c r="AW710" s="24">
        <f t="shared" si="317"/>
        <v>81519</v>
      </c>
      <c r="AX710" s="136">
        <f t="shared" si="318"/>
        <v>9.4898950330938453E-5</v>
      </c>
      <c r="AY710" s="136">
        <f t="shared" si="319"/>
        <v>1.8983001053718359E-2</v>
      </c>
      <c r="AZ710" s="136">
        <f t="shared" si="329"/>
        <v>1.8983001053718359E-2</v>
      </c>
      <c r="BA710" s="136"/>
      <c r="BB710" s="136">
        <f t="shared" si="320"/>
        <v>9.0058107739139236E-9</v>
      </c>
      <c r="BC710" s="24"/>
      <c r="BD710" s="203"/>
      <c r="BE710" s="24">
        <f t="shared" si="321"/>
        <v>4.8911818104239758E-3</v>
      </c>
      <c r="BF710" s="24">
        <f t="shared" si="322"/>
        <v>0.70054598322911343</v>
      </c>
      <c r="BG710" s="24">
        <f t="shared" si="323"/>
        <v>0.50496929767373233</v>
      </c>
      <c r="BH710" s="24">
        <f t="shared" si="324"/>
        <v>-1.8091208908792809E-2</v>
      </c>
      <c r="BI710" s="24">
        <f t="shared" si="325"/>
        <v>-3.0812520139202308</v>
      </c>
      <c r="BJ710" s="24">
        <f t="shared" si="326"/>
        <v>-33.135100025268898</v>
      </c>
      <c r="BK710" s="136">
        <f t="shared" si="334"/>
        <v>9.5069870198051536</v>
      </c>
      <c r="BL710" s="136">
        <f t="shared" si="334"/>
        <v>9.5062134142279948</v>
      </c>
      <c r="BM710" s="136">
        <f t="shared" si="334"/>
        <v>9.5088009498629322</v>
      </c>
      <c r="BN710" s="136">
        <f t="shared" si="334"/>
        <v>9.500148339923264</v>
      </c>
      <c r="BO710" s="136">
        <f t="shared" si="334"/>
        <v>9.5291081999399161</v>
      </c>
      <c r="BP710" s="136">
        <f t="shared" si="334"/>
        <v>9.4323862406568271</v>
      </c>
      <c r="BQ710" s="136">
        <f t="shared" si="334"/>
        <v>9.7610971479648256</v>
      </c>
      <c r="BR710" s="136">
        <f t="shared" si="328"/>
        <v>14.835852539831524</v>
      </c>
      <c r="BS710" s="136"/>
      <c r="BT710" s="24"/>
      <c r="BU710" s="24"/>
      <c r="BV710" s="24"/>
      <c r="BW710" s="24"/>
      <c r="BX710" s="24"/>
      <c r="BY710" s="24"/>
      <c r="BZ710" s="24"/>
      <c r="CA710" s="24"/>
      <c r="CB710" s="24"/>
      <c r="CC710" s="24"/>
      <c r="CD710" s="24"/>
      <c r="CE710" s="24"/>
      <c r="CF710" s="24"/>
      <c r="CG710" s="24"/>
      <c r="CH710" s="24"/>
      <c r="CI710" s="24"/>
      <c r="CK710" s="24"/>
      <c r="CL710" s="24"/>
      <c r="CM710" s="24"/>
      <c r="CN710" s="24"/>
      <c r="CO710" s="24"/>
      <c r="CP710" s="24"/>
      <c r="CQ710" s="24"/>
      <c r="CR710" s="24"/>
      <c r="CS710" s="24"/>
      <c r="CT710" s="24"/>
      <c r="CU710" s="24"/>
      <c r="CV710" s="24"/>
      <c r="CW710" s="24"/>
      <c r="CX710" s="24"/>
      <c r="CY710" s="24"/>
      <c r="CZ710" s="24"/>
    </row>
    <row r="711" spans="1:104" s="129" customFormat="1" ht="12.95" customHeight="1" x14ac:dyDescent="0.2">
      <c r="A711" s="126" t="s">
        <v>1768</v>
      </c>
      <c r="B711" s="127" t="s">
        <v>646</v>
      </c>
      <c r="C711" s="324">
        <v>59528.714399999997</v>
      </c>
      <c r="D711" s="323">
        <v>2.0000000000000001E-4</v>
      </c>
      <c r="E711" s="129">
        <f>(C711-C$7)/C$8</f>
        <v>82185.106631292132</v>
      </c>
      <c r="F711" s="129">
        <f>ROUND(2*E711,0)/2</f>
        <v>82185</v>
      </c>
      <c r="G711" s="130">
        <f>C711-(C$7+F711*C$8)</f>
        <v>2.5308500000392087E-2</v>
      </c>
      <c r="K711" s="130">
        <f>G711</f>
        <v>2.5308500000392087E-2</v>
      </c>
      <c r="O711" s="199">
        <f ca="1">+C$11+C$12*F711</f>
        <v>2.1777659067079402E-2</v>
      </c>
      <c r="P711" s="199">
        <f>+D$11+D$12*F711+D$13*F711^2</f>
        <v>-4.2538604920930451E-3</v>
      </c>
      <c r="Q711" s="201">
        <f>+C711-15018.5</f>
        <v>44510.214399999997</v>
      </c>
      <c r="S711" s="131">
        <v>1</v>
      </c>
      <c r="T711" s="129" t="s">
        <v>567</v>
      </c>
      <c r="U711" s="202">
        <f>+$C711-15018.5</f>
        <v>44510.214399999997</v>
      </c>
      <c r="Z711" s="24">
        <f>$F711</f>
        <v>82185</v>
      </c>
      <c r="AA711" s="136">
        <f>AB$3+AB$4*Z711+AB$5*Z711^2+AH711</f>
        <v>8.3426459291525978E-5</v>
      </c>
      <c r="AB711" s="136">
        <f>+$G711-AH711</f>
        <v>2.0971213049007516E-2</v>
      </c>
      <c r="AC711" s="136">
        <f>IF(S711&gt;0,G711-AA711,-9999)</f>
        <v>2.5225073541100561E-2</v>
      </c>
      <c r="AD711" s="136"/>
      <c r="AE711" s="136">
        <f>+(G711-AA711)^2*$S711</f>
        <v>6.363043351539316E-4</v>
      </c>
      <c r="AF711" s="24"/>
      <c r="AG711" s="203"/>
      <c r="AH711" s="24">
        <f>$AB$6*($AB$11/AI711*AJ711+$AB$12)</f>
        <v>4.337286951384571E-3</v>
      </c>
      <c r="AI711" s="24">
        <f>1+$AB$7*COS(AL711)</f>
        <v>0.70175335296037034</v>
      </c>
      <c r="AJ711" s="24">
        <f>SIN(AL711+RADIANS($AB$9))</f>
        <v>0.46312557774792673</v>
      </c>
      <c r="AK711" s="24">
        <f>$AB$7*SIN(AL711)</f>
        <v>-3.2387305068785337E-2</v>
      </c>
      <c r="AL711" s="24">
        <f>2*ATAN(AM711)</f>
        <v>-3.0334241571900344</v>
      </c>
      <c r="AM711" s="24">
        <f>SQRT((1+$AB$7)/(1-$AB$7))*TAN(AN711/2)</f>
        <v>-18.471640223508889</v>
      </c>
      <c r="AN711" s="136">
        <f>$AU711+$AB$7*SIN(AO711)</f>
        <v>9.5720638344138216</v>
      </c>
      <c r="AO711" s="136">
        <f>$AU711+$AB$7*SIN(AP711)</f>
        <v>9.5721027120916791</v>
      </c>
      <c r="AP711" s="136">
        <f>$AU711+$AB$7*SIN(AQ711)</f>
        <v>9.5719717019004911</v>
      </c>
      <c r="AQ711" s="136">
        <f>$AU711+$AB$7*SIN(AR711)</f>
        <v>9.5724131908657313</v>
      </c>
      <c r="AR711" s="136">
        <f>$AU711+$AB$7*SIN(AS711)</f>
        <v>9.5709255401004061</v>
      </c>
      <c r="AS711" s="136">
        <f>$AU711+$AB$7*SIN(AT711)</f>
        <v>9.5759396809877462</v>
      </c>
      <c r="AT711" s="136">
        <f>$AU711+$AB$7*SIN(AU711)</f>
        <v>9.5590540016754844</v>
      </c>
      <c r="AU711" s="136">
        <f>RADIANS($AB$9)+$AB$18*(F711-AB$15)</f>
        <v>9.6161015521186304</v>
      </c>
      <c r="AV711" s="136"/>
      <c r="AW711" s="24">
        <f t="shared" si="317"/>
        <v>82185</v>
      </c>
      <c r="AX711" s="136">
        <f t="shared" si="318"/>
        <v>8.1991572302734725E-5</v>
      </c>
      <c r="AY711" s="136">
        <f t="shared" si="319"/>
        <v>2.522650842808935E-2</v>
      </c>
      <c r="AZ711" s="136">
        <f t="shared" si="329"/>
        <v>2.522650842808935E-2</v>
      </c>
      <c r="BA711" s="136"/>
      <c r="BB711" s="136">
        <f t="shared" si="320"/>
        <v>6.7226179286745764E-9</v>
      </c>
      <c r="BC711" s="24"/>
      <c r="BD711" s="203"/>
      <c r="BE711" s="24">
        <f t="shared" si="321"/>
        <v>4.3358520643957798E-3</v>
      </c>
      <c r="BF711" s="24">
        <f t="shared" si="322"/>
        <v>0.70175730331462338</v>
      </c>
      <c r="BG711" s="24">
        <f t="shared" si="323"/>
        <v>0.46301753179004473</v>
      </c>
      <c r="BH711" s="24">
        <f t="shared" si="324"/>
        <v>-3.2423662252040707E-2</v>
      </c>
      <c r="BI711" s="24">
        <f t="shared" si="325"/>
        <v>-3.0333022533082876</v>
      </c>
      <c r="BJ711" s="24">
        <f t="shared" si="326"/>
        <v>-18.45080583541186</v>
      </c>
      <c r="BK711" s="136">
        <f t="shared" ref="BK711:BQ718" si="335">$AU711+$AB$7*SIN(BL711)</f>
        <v>9.5722295458619602</v>
      </c>
      <c r="BL711" s="136">
        <f t="shared" si="335"/>
        <v>9.5715443145142824</v>
      </c>
      <c r="BM711" s="136">
        <f t="shared" si="335"/>
        <v>9.5738536382053177</v>
      </c>
      <c r="BN711" s="136">
        <f t="shared" si="335"/>
        <v>9.5660740240847328</v>
      </c>
      <c r="BO711" s="136">
        <f t="shared" si="335"/>
        <v>9.5923191024610528</v>
      </c>
      <c r="BP711" s="136">
        <f t="shared" si="335"/>
        <v>9.5041360624325488</v>
      </c>
      <c r="BQ711" s="136">
        <f t="shared" si="335"/>
        <v>9.8072535244740244</v>
      </c>
      <c r="BR711" s="136">
        <f t="shared" si="328"/>
        <v>15.017138270940933</v>
      </c>
      <c r="BS711" s="136"/>
      <c r="BT711" s="24"/>
      <c r="BU711" s="24"/>
      <c r="BV711" s="24"/>
      <c r="BW711" s="24"/>
      <c r="BX711" s="24"/>
      <c r="BY711" s="24"/>
      <c r="BZ711" s="24"/>
      <c r="CA711" s="24"/>
      <c r="CB711" s="24"/>
      <c r="CC711" s="24"/>
      <c r="CD711" s="24"/>
      <c r="CE711" s="24"/>
      <c r="CF711" s="24"/>
      <c r="CG711" s="24"/>
      <c r="CH711" s="24"/>
      <c r="CI711" s="24"/>
      <c r="CK711" s="24"/>
      <c r="CL711" s="24"/>
      <c r="CM711" s="24"/>
      <c r="CN711" s="24"/>
      <c r="CO711" s="24"/>
      <c r="CP711" s="24"/>
      <c r="CQ711" s="24"/>
      <c r="CR711" s="24"/>
      <c r="CS711" s="24"/>
      <c r="CT711" s="24"/>
      <c r="CU711" s="24"/>
      <c r="CV711" s="24"/>
      <c r="CW711" s="24"/>
      <c r="CX711" s="24"/>
      <c r="CY711" s="24"/>
      <c r="CZ711" s="24"/>
    </row>
    <row r="712" spans="1:104" s="129" customFormat="1" ht="12.95" customHeight="1" x14ac:dyDescent="0.2">
      <c r="A712" s="267" t="s">
        <v>1764</v>
      </c>
      <c r="B712" s="334"/>
      <c r="C712" s="56">
        <v>59553.9859</v>
      </c>
      <c r="D712" s="56">
        <v>2.9999999999999997E-4</v>
      </c>
      <c r="E712" s="129">
        <f>(C712-C$7)/C$8</f>
        <v>82291.582032805294</v>
      </c>
      <c r="F712" s="129">
        <f>ROUND(2*E712,0)/2</f>
        <v>82291.5</v>
      </c>
      <c r="G712" s="130">
        <f>C712-(C$7+F712*C$8)</f>
        <v>1.9470150000415742E-2</v>
      </c>
      <c r="K712" s="130">
        <f>G712</f>
        <v>1.9470150000415742E-2</v>
      </c>
      <c r="O712" s="199">
        <f ca="1">+C$11+C$12*F712</f>
        <v>2.1982279806074312E-2</v>
      </c>
      <c r="P712" s="199">
        <f>+D$11+D$12*F712+D$13*F712^2</f>
        <v>-4.1661345250930265E-3</v>
      </c>
      <c r="Q712" s="201">
        <f>+C712-15018.5</f>
        <v>44535.4859</v>
      </c>
      <c r="S712" s="131">
        <v>1</v>
      </c>
      <c r="T712" s="129" t="s">
        <v>567</v>
      </c>
      <c r="U712" s="202">
        <f>+$C712-15018.5</f>
        <v>44535.4859</v>
      </c>
      <c r="Z712" s="24">
        <f>$F712</f>
        <v>82291.5</v>
      </c>
      <c r="AA712" s="136">
        <f>AB$3+AB$4*Z712+AB$5*Z712^2+AH712</f>
        <v>8.0456143327872591E-5</v>
      </c>
      <c r="AB712" s="136">
        <f>+$G712-AH712</f>
        <v>1.5223559331994842E-2</v>
      </c>
      <c r="AC712" s="136">
        <f>IF(S712&gt;0,G712-AA712,-9999)</f>
        <v>1.9389693857087869E-2</v>
      </c>
      <c r="AD712" s="136"/>
      <c r="AE712" s="136">
        <f>+(G712-AA712)^2*$S712</f>
        <v>3.7596022787159106E-4</v>
      </c>
      <c r="AF712" s="24"/>
      <c r="AG712" s="203"/>
      <c r="AH712" s="24">
        <f>$AB$6*($AB$11/AI712*AJ712+$AB$12)</f>
        <v>4.2465906684208991E-3</v>
      </c>
      <c r="AI712" s="24">
        <f>1+$AB$7*COS(AL712)</f>
        <v>0.70201112400926724</v>
      </c>
      <c r="AJ712" s="24">
        <f>SIN(AL712+RADIANS($AB$9))</f>
        <v>0.45629901375094128</v>
      </c>
      <c r="AK712" s="24">
        <f>$AB$7*SIN(AL712)</f>
        <v>-3.467895306637335E-2</v>
      </c>
      <c r="AL712" s="24">
        <f>2*ATAN(AM712)</f>
        <v>-3.0257371388070138</v>
      </c>
      <c r="AM712" s="24">
        <f>SQRT((1+$AB$7)/(1-$AB$7))*TAN(AN712/2)</f>
        <v>-17.243567729574199</v>
      </c>
      <c r="AN712" s="136">
        <f>$AU712+$AB$7*SIN(AO712)</f>
        <v>9.5825114040984865</v>
      </c>
      <c r="AO712" s="136">
        <f>$AU712+$AB$7*SIN(AP712)</f>
        <v>9.5825525855691769</v>
      </c>
      <c r="AP712" s="136">
        <f>$AU712+$AB$7*SIN(AQ712)</f>
        <v>9.5824135890953634</v>
      </c>
      <c r="AQ712" s="136">
        <f>$AU712+$AB$7*SIN(AR712)</f>
        <v>9.5828827449325544</v>
      </c>
      <c r="AR712" s="136">
        <f>$AU712+$AB$7*SIN(AS712)</f>
        <v>9.581299339765728</v>
      </c>
      <c r="AS712" s="136">
        <f>$AU712+$AB$7*SIN(AT712)</f>
        <v>9.5866449567637808</v>
      </c>
      <c r="AT712" s="136">
        <f>$AU712+$AB$7*SIN(AU712)</f>
        <v>9.5686157863461556</v>
      </c>
      <c r="AU712" s="136">
        <f>RADIANS($AB$9)+$AB$18*(F712-AB$15)</f>
        <v>9.6296476629441816</v>
      </c>
      <c r="AV712" s="136"/>
      <c r="AW712" s="24">
        <f t="shared" si="317"/>
        <v>82291.5</v>
      </c>
      <c r="AX712" s="136">
        <f t="shared" si="318"/>
        <v>7.9044219592636078E-5</v>
      </c>
      <c r="AY712" s="136">
        <f t="shared" si="319"/>
        <v>1.9391105780823106E-2</v>
      </c>
      <c r="AZ712" s="136">
        <f t="shared" si="329"/>
        <v>1.9391105780823106E-2</v>
      </c>
      <c r="BA712" s="136"/>
      <c r="BB712" s="136">
        <f t="shared" si="320"/>
        <v>6.2479886510088729E-9</v>
      </c>
      <c r="BC712" s="24"/>
      <c r="BD712" s="203"/>
      <c r="BE712" s="24">
        <f t="shared" si="321"/>
        <v>4.2451787446856626E-3</v>
      </c>
      <c r="BF712" s="24">
        <f t="shared" si="322"/>
        <v>0.70201526607357934</v>
      </c>
      <c r="BG712" s="24">
        <f t="shared" si="323"/>
        <v>0.45619278384462852</v>
      </c>
      <c r="BH712" s="24">
        <f t="shared" si="324"/>
        <v>-3.4714526452197018E-2</v>
      </c>
      <c r="BI712" s="24">
        <f t="shared" si="325"/>
        <v>-3.0256177597432785</v>
      </c>
      <c r="BJ712" s="24">
        <f t="shared" si="326"/>
        <v>-17.225778227159893</v>
      </c>
      <c r="BK712" s="136">
        <f t="shared" si="335"/>
        <v>9.5826736237969019</v>
      </c>
      <c r="BL712" s="136">
        <f t="shared" si="335"/>
        <v>9.5820050763607991</v>
      </c>
      <c r="BM712" s="136">
        <f t="shared" si="335"/>
        <v>9.5842618045829706</v>
      </c>
      <c r="BN712" s="136">
        <f t="shared" si="335"/>
        <v>9.5766472753913288</v>
      </c>
      <c r="BO712" s="136">
        <f t="shared" si="335"/>
        <v>9.6023780860240997</v>
      </c>
      <c r="BP712" s="136">
        <f t="shared" si="335"/>
        <v>9.515802193972263</v>
      </c>
      <c r="BQ712" s="136">
        <f t="shared" si="335"/>
        <v>9.8140174441945973</v>
      </c>
      <c r="BR712" s="136">
        <f t="shared" si="328"/>
        <v>15.046127655870592</v>
      </c>
      <c r="BS712" s="136"/>
      <c r="BT712" s="24"/>
      <c r="BU712" s="24"/>
      <c r="BV712" s="24"/>
      <c r="BW712" s="24"/>
      <c r="BX712" s="24"/>
      <c r="BY712" s="24"/>
      <c r="BZ712" s="24"/>
      <c r="CA712" s="24"/>
      <c r="CB712" s="24"/>
      <c r="CC712" s="24"/>
      <c r="CD712" s="24"/>
      <c r="CE712" s="24"/>
      <c r="CF712" s="24"/>
      <c r="CG712" s="24"/>
      <c r="CH712" s="24"/>
      <c r="CI712" s="24"/>
      <c r="CK712" s="24"/>
      <c r="CL712" s="24"/>
      <c r="CM712" s="24"/>
      <c r="CN712" s="24"/>
      <c r="CO712" s="24"/>
      <c r="CP712" s="24"/>
      <c r="CQ712" s="24"/>
      <c r="CR712" s="24"/>
      <c r="CS712" s="24"/>
      <c r="CT712" s="24"/>
      <c r="CU712" s="24"/>
      <c r="CV712" s="24"/>
      <c r="CW712" s="24"/>
      <c r="CX712" s="24"/>
      <c r="CY712" s="24"/>
      <c r="CZ712" s="24"/>
    </row>
    <row r="713" spans="1:104" s="129" customFormat="1" ht="12.95" customHeight="1" x14ac:dyDescent="0.2">
      <c r="A713" s="336" t="s">
        <v>1767</v>
      </c>
      <c r="B713" s="337" t="s">
        <v>644</v>
      </c>
      <c r="C713" s="338">
        <v>59567.277600000147</v>
      </c>
      <c r="D713" s="339"/>
      <c r="E713" s="129">
        <f>(C713-C$7)/C$8</f>
        <v>82347.583421496427</v>
      </c>
      <c r="F713" s="129">
        <f>ROUND(2*E713,0)/2</f>
        <v>82347.5</v>
      </c>
      <c r="G713" s="130">
        <f>C713-(C$7+F713*C$8)</f>
        <v>1.979975015274249E-2</v>
      </c>
      <c r="K713" s="130">
        <f>G713</f>
        <v>1.979975015274249E-2</v>
      </c>
      <c r="O713" s="199">
        <f ca="1">+C$11+C$12*F713</f>
        <v>2.208987380967728E-2</v>
      </c>
      <c r="P713" s="199">
        <f>+D$11+D$12*F713+D$13*F713^2</f>
        <v>-4.1198971170930271E-3</v>
      </c>
      <c r="Q713" s="201">
        <f>+C713-15018.5</f>
        <v>44548.777600000147</v>
      </c>
      <c r="S713" s="131">
        <v>1</v>
      </c>
      <c r="T713" s="129" t="s">
        <v>567</v>
      </c>
      <c r="U713" s="202">
        <f>+$C713-15018.5</f>
        <v>44548.777600000147</v>
      </c>
      <c r="Z713" s="24">
        <f>$F713</f>
        <v>82347.5</v>
      </c>
      <c r="AA713" s="136">
        <f>AB$3+AB$4*Z713+AB$5*Z713^2+AH713</f>
        <v>7.8803086258767176E-5</v>
      </c>
      <c r="AB713" s="136">
        <f>+$G713-AH713</f>
        <v>1.5601049949390697E-2</v>
      </c>
      <c r="AC713" s="136">
        <f>IF(S713&gt;0,G713-AA713,-9999)</f>
        <v>1.9720947066483724E-2</v>
      </c>
      <c r="AD713" s="136"/>
      <c r="AE713" s="136">
        <f>+(G713-AA713)^2*$S713</f>
        <v>3.8891575319905297E-4</v>
      </c>
      <c r="AF713" s="24"/>
      <c r="AG713" s="203"/>
      <c r="AH713" s="24">
        <f>$AB$6*($AB$11/AI713*AJ713+$AB$12)</f>
        <v>4.1987002033517943E-3</v>
      </c>
      <c r="AI713" s="24">
        <f>1+$AB$7*COS(AL713)</f>
        <v>0.70215381364486773</v>
      </c>
      <c r="AJ713" s="24">
        <f>SIN(AL713+RADIANS($AB$9))</f>
        <v>0.4526965435653108</v>
      </c>
      <c r="AK713" s="24">
        <f>$AB$7*SIN(AL713)</f>
        <v>-3.5883830254082295E-2</v>
      </c>
      <c r="AL713" s="24">
        <f>2*ATAN(AM713)</f>
        <v>-3.0216928130479359</v>
      </c>
      <c r="AM713" s="24">
        <f>SQRT((1+$AB$7)/(1-$AB$7))*TAN(AN713/2)</f>
        <v>-16.660601226847003</v>
      </c>
      <c r="AN713" s="136">
        <f>$AU713+$AB$7*SIN(AO713)</f>
        <v>9.588006546479777</v>
      </c>
      <c r="AO713" s="136">
        <f>$AU713+$AB$7*SIN(AP713)</f>
        <v>9.5880489046355954</v>
      </c>
      <c r="AP713" s="136">
        <f>$AU713+$AB$7*SIN(AQ713)</f>
        <v>9.5879058094062444</v>
      </c>
      <c r="AQ713" s="136">
        <f>$AU713+$AB$7*SIN(AR713)</f>
        <v>9.5883892303319112</v>
      </c>
      <c r="AR713" s="136">
        <f>$AU713+$AB$7*SIN(AS713)</f>
        <v>9.5867562358930112</v>
      </c>
      <c r="AS713" s="136">
        <f>$AU713+$AB$7*SIN(AT713)</f>
        <v>9.5922742635662637</v>
      </c>
      <c r="AT713" s="136">
        <f>$AU713+$AB$7*SIN(AU713)</f>
        <v>9.5736480254843244</v>
      </c>
      <c r="AU713" s="136">
        <f>RADIANS($AB$9)+$AB$18*(F713-AB$15)</f>
        <v>9.636770500561374</v>
      </c>
      <c r="AV713" s="136"/>
      <c r="AW713" s="24">
        <f t="shared" si="317"/>
        <v>82347.5</v>
      </c>
      <c r="AX713" s="136">
        <f t="shared" si="318"/>
        <v>7.7403971869990061E-5</v>
      </c>
      <c r="AY713" s="136">
        <f t="shared" si="319"/>
        <v>1.9722346180872499E-2</v>
      </c>
      <c r="AZ713" s="136">
        <f t="shared" si="329"/>
        <v>1.9722346180872499E-2</v>
      </c>
      <c r="BA713" s="136"/>
      <c r="BB713" s="136">
        <f t="shared" si="320"/>
        <v>5.9913748612502131E-9</v>
      </c>
      <c r="BC713" s="24"/>
      <c r="BD713" s="203"/>
      <c r="BE713" s="24">
        <f t="shared" si="321"/>
        <v>4.1973010889630171E-3</v>
      </c>
      <c r="BF713" s="24">
        <f t="shared" si="322"/>
        <v>0.70215805021099942</v>
      </c>
      <c r="BG713" s="24">
        <f t="shared" si="323"/>
        <v>0.45259131900652522</v>
      </c>
      <c r="BH713" s="24">
        <f t="shared" si="324"/>
        <v>-3.5918977517274409E-2</v>
      </c>
      <c r="BI713" s="24">
        <f t="shared" si="325"/>
        <v>-3.0215748074640785</v>
      </c>
      <c r="BJ713" s="24">
        <f t="shared" si="326"/>
        <v>-16.644180628512668</v>
      </c>
      <c r="BK713" s="136">
        <f t="shared" si="335"/>
        <v>9.5881668672110631</v>
      </c>
      <c r="BL713" s="136">
        <f t="shared" si="335"/>
        <v>9.5875073234582437</v>
      </c>
      <c r="BM713" s="136">
        <f t="shared" si="335"/>
        <v>9.5897356455595641</v>
      </c>
      <c r="BN713" s="136">
        <f t="shared" si="335"/>
        <v>9.5822103309378015</v>
      </c>
      <c r="BO713" s="136">
        <f t="shared" si="335"/>
        <v>9.6076629796722965</v>
      </c>
      <c r="BP713" s="136">
        <f t="shared" si="335"/>
        <v>9.5219559090569987</v>
      </c>
      <c r="BQ713" s="136">
        <f t="shared" si="335"/>
        <v>9.817511541421819</v>
      </c>
      <c r="BR713" s="136">
        <f t="shared" si="328"/>
        <v>15.061370900528441</v>
      </c>
      <c r="BS713" s="136"/>
      <c r="BT713" s="24"/>
      <c r="BU713" s="24"/>
      <c r="BV713" s="24"/>
      <c r="BW713" s="24"/>
      <c r="BX713" s="24"/>
      <c r="BY713" s="24"/>
      <c r="BZ713" s="24"/>
      <c r="CA713" s="24"/>
      <c r="CB713" s="24"/>
      <c r="CC713" s="24"/>
      <c r="CD713" s="24"/>
      <c r="CE713" s="24"/>
      <c r="CF713" s="24"/>
      <c r="CG713" s="24"/>
      <c r="CH713" s="24"/>
      <c r="CI713" s="24"/>
      <c r="CK713" s="24"/>
      <c r="CL713" s="24"/>
      <c r="CM713" s="24"/>
      <c r="CN713" s="24"/>
      <c r="CO713" s="24"/>
      <c r="CP713" s="24"/>
      <c r="CQ713" s="24"/>
      <c r="CR713" s="24"/>
      <c r="CS713" s="24"/>
      <c r="CT713" s="24"/>
      <c r="CU713" s="24"/>
      <c r="CV713" s="24"/>
      <c r="CW713" s="24"/>
      <c r="CX713" s="24"/>
      <c r="CY713" s="24"/>
      <c r="CZ713" s="24"/>
    </row>
    <row r="714" spans="1:104" s="129" customFormat="1" ht="12.95" customHeight="1" x14ac:dyDescent="0.2">
      <c r="A714" s="336" t="s">
        <v>1769</v>
      </c>
      <c r="B714" s="337" t="s">
        <v>644</v>
      </c>
      <c r="C714" s="338">
        <v>59637.888700000003</v>
      </c>
      <c r="D714" s="339">
        <v>2.0000000000000001E-4</v>
      </c>
      <c r="E714" s="129">
        <f>(C714-C$7)/C$8</f>
        <v>82645.086348658253</v>
      </c>
      <c r="F714" s="129">
        <f>ROUND(2*E714,0)/2</f>
        <v>82645</v>
      </c>
      <c r="G714" s="130">
        <f>C714-(C$7+F714*C$8)</f>
        <v>2.0494500007771421E-2</v>
      </c>
      <c r="K714" s="130">
        <f>G714</f>
        <v>2.0494500007771421E-2</v>
      </c>
      <c r="O714" s="199">
        <f ca="1">+C$11+C$12*F714</f>
        <v>2.2661466953818016E-2</v>
      </c>
      <c r="P714" s="199">
        <f>+D$11+D$12*F714+D$13*F714^2</f>
        <v>-3.8729988920930131E-3</v>
      </c>
      <c r="Q714" s="201">
        <f>+C714-15018.5</f>
        <v>44619.388700000003</v>
      </c>
      <c r="S714" s="131">
        <v>1</v>
      </c>
      <c r="T714" s="129" t="s">
        <v>567</v>
      </c>
      <c r="U714" s="202">
        <f>+$C714-15018.5</f>
        <v>44619.388700000003</v>
      </c>
      <c r="Z714" s="24">
        <f>$F714</f>
        <v>82645</v>
      </c>
      <c r="AA714" s="136">
        <f>AB$3+AB$4*Z714+AB$5*Z714^2+AH714</f>
        <v>6.9014606020566249E-5</v>
      </c>
      <c r="AB714" s="136">
        <f>+$G714-AH714</f>
        <v>1.6552486509657842E-2</v>
      </c>
      <c r="AC714" s="136">
        <f>IF(S714&gt;0,G714-AA714,-9999)</f>
        <v>2.0425485401750855E-2</v>
      </c>
      <c r="AD714" s="136"/>
      <c r="AE714" s="136">
        <f>+(G714-AA714)^2*$S714</f>
        <v>4.1720045389713727E-4</v>
      </c>
      <c r="AF714" s="24"/>
      <c r="AG714" s="203"/>
      <c r="AH714" s="24">
        <f>$AB$6*($AB$11/AI714*AJ714+$AB$12)</f>
        <v>3.9420134981135793E-3</v>
      </c>
      <c r="AI714" s="24">
        <f>1+$AB$7*COS(AL714)</f>
        <v>0.70299472732993973</v>
      </c>
      <c r="AJ714" s="24">
        <f>SIN(AL714+RADIANS($AB$9))</f>
        <v>0.43340909771621816</v>
      </c>
      <c r="AK714" s="24">
        <f>$AB$7*SIN(AL714)</f>
        <v>-4.2283188221599051E-2</v>
      </c>
      <c r="AL714" s="24">
        <f>2*ATAN(AM714)</f>
        <v>-3.0001778246719191</v>
      </c>
      <c r="AM714" s="24">
        <f>SQRT((1+$AB$7)/(1-$AB$7))*TAN(AN714/2)</f>
        <v>-14.119211388253314</v>
      </c>
      <c r="AN714" s="136">
        <f>$AU714+$AB$7*SIN(AO714)</f>
        <v>9.6172195839080743</v>
      </c>
      <c r="AO714" s="136">
        <f>$AU714+$AB$7*SIN(AP714)</f>
        <v>9.6172677646050229</v>
      </c>
      <c r="AP714" s="136">
        <f>$AU714+$AB$7*SIN(AQ714)</f>
        <v>9.6171041429079409</v>
      </c>
      <c r="AQ714" s="136">
        <f>$AU714+$AB$7*SIN(AR714)</f>
        <v>9.6176598236005582</v>
      </c>
      <c r="AR714" s="136">
        <f>$AU714+$AB$7*SIN(AS714)</f>
        <v>9.6157729035272546</v>
      </c>
      <c r="AS714" s="136">
        <f>$AU714+$AB$7*SIN(AT714)</f>
        <v>9.6221831453133841</v>
      </c>
      <c r="AT714" s="136">
        <f>$AU714+$AB$7*SIN(AU714)</f>
        <v>9.6004380431941758</v>
      </c>
      <c r="AU714" s="136">
        <f>RADIANS($AB$9)+$AB$18*(F714-AB$15)</f>
        <v>9.6746105754027045</v>
      </c>
      <c r="AV714" s="136"/>
      <c r="AW714" s="24">
        <f t="shared" si="317"/>
        <v>82645</v>
      </c>
      <c r="AX714" s="136">
        <f t="shared" si="318"/>
        <v>6.7691376523417411E-5</v>
      </c>
      <c r="AY714" s="136">
        <f t="shared" si="319"/>
        <v>2.0426808631248003E-2</v>
      </c>
      <c r="AZ714" s="136">
        <f t="shared" si="329"/>
        <v>2.0426808631248003E-2</v>
      </c>
      <c r="BA714" s="136"/>
      <c r="BB714" s="136">
        <f t="shared" si="320"/>
        <v>4.5821224556350656E-9</v>
      </c>
      <c r="BC714" s="24"/>
      <c r="BD714" s="203"/>
      <c r="BE714" s="24">
        <f t="shared" si="321"/>
        <v>3.9406902686164305E-3</v>
      </c>
      <c r="BF714" s="24">
        <f t="shared" si="322"/>
        <v>0.70299939031990166</v>
      </c>
      <c r="BG714" s="24">
        <f t="shared" si="323"/>
        <v>0.4333097495095059</v>
      </c>
      <c r="BH714" s="24">
        <f t="shared" si="324"/>
        <v>-4.2315929029738665E-2</v>
      </c>
      <c r="BI714" s="24">
        <f t="shared" si="325"/>
        <v>-3.0000675873524605</v>
      </c>
      <c r="BJ714" s="24">
        <f t="shared" si="326"/>
        <v>-14.108176834792891</v>
      </c>
      <c r="BK714" s="136">
        <f t="shared" si="335"/>
        <v>9.6173691715901501</v>
      </c>
      <c r="BL714" s="136">
        <f t="shared" si="335"/>
        <v>9.6167597817079908</v>
      </c>
      <c r="BM714" s="136">
        <f t="shared" si="335"/>
        <v>9.6188295165729976</v>
      </c>
      <c r="BN714" s="136">
        <f t="shared" si="335"/>
        <v>9.6118032272546401</v>
      </c>
      <c r="BO714" s="136">
        <f t="shared" si="335"/>
        <v>9.635696147811986</v>
      </c>
      <c r="BP714" s="136">
        <f t="shared" si="335"/>
        <v>9.5548592632529488</v>
      </c>
      <c r="BQ714" s="136">
        <f t="shared" si="335"/>
        <v>9.8353905161926569</v>
      </c>
      <c r="BR714" s="136">
        <f t="shared" si="328"/>
        <v>15.142350637773259</v>
      </c>
      <c r="BS714" s="136"/>
      <c r="BT714" s="24"/>
      <c r="BU714" s="24"/>
      <c r="BV714" s="24"/>
      <c r="BW714" s="24"/>
      <c r="BX714" s="24"/>
      <c r="BY714" s="24"/>
      <c r="BZ714" s="24"/>
      <c r="CA714" s="24"/>
      <c r="CB714" s="24"/>
      <c r="CC714" s="24"/>
      <c r="CD714" s="24"/>
      <c r="CE714" s="24"/>
      <c r="CF714" s="24"/>
      <c r="CG714" s="24"/>
      <c r="CH714" s="24"/>
      <c r="CI714" s="24"/>
      <c r="CK714" s="24"/>
      <c r="CL714" s="24"/>
      <c r="CM714" s="24"/>
      <c r="CN714" s="24"/>
      <c r="CO714" s="24"/>
      <c r="CP714" s="24"/>
      <c r="CQ714" s="24"/>
      <c r="CR714" s="24"/>
      <c r="CS714" s="24"/>
      <c r="CT714" s="24"/>
      <c r="CU714" s="24"/>
      <c r="CV714" s="24"/>
      <c r="CW714" s="24"/>
      <c r="CX714" s="24"/>
      <c r="CY714" s="24"/>
      <c r="CZ714" s="24"/>
    </row>
    <row r="715" spans="1:104" s="129" customFormat="1" ht="12.95" customHeight="1" x14ac:dyDescent="0.2">
      <c r="A715" s="336" t="s">
        <v>1768</v>
      </c>
      <c r="B715" s="337" t="s">
        <v>646</v>
      </c>
      <c r="C715" s="338">
        <v>59647.377999999997</v>
      </c>
      <c r="D715" s="339">
        <v>2.0000000000000001E-4</v>
      </c>
      <c r="E715" s="129">
        <f>(C715-C$7)/C$8</f>
        <v>82685.067237310606</v>
      </c>
      <c r="F715" s="129">
        <f>ROUND(2*E715,0)/2</f>
        <v>82685</v>
      </c>
      <c r="G715" s="130">
        <f>C715-(C$7+F715*C$8)</f>
        <v>1.5958500000124332E-2</v>
      </c>
      <c r="K715" s="130">
        <f>G715</f>
        <v>1.5958500000124332E-2</v>
      </c>
      <c r="O715" s="199">
        <f ca="1">+C$11+C$12*F715</f>
        <v>2.2738319813534413E-2</v>
      </c>
      <c r="P715" s="199">
        <f>+D$11+D$12*F715+D$13*F715^2</f>
        <v>-3.8396404920930383E-3</v>
      </c>
      <c r="Q715" s="201">
        <f>+C715-15018.5</f>
        <v>44628.877999999997</v>
      </c>
      <c r="S715" s="131">
        <v>1</v>
      </c>
      <c r="T715" s="129" t="s">
        <v>567</v>
      </c>
      <c r="U715" s="202">
        <f>+$C715-15018.5</f>
        <v>44628.877999999997</v>
      </c>
      <c r="Z715" s="24">
        <f>$F715</f>
        <v>82685</v>
      </c>
      <c r="AA715" s="136">
        <f>AB$3+AB$4*Z715+AB$5*Z715^2+AH715</f>
        <v>6.7574512098822481E-5</v>
      </c>
      <c r="AB715" s="136">
        <f>+$G715-AH715</f>
        <v>1.2051284995932471E-2</v>
      </c>
      <c r="AC715" s="136">
        <f>IF(S715&gt;0,G715-AA715,-9999)</f>
        <v>1.5890925488025509E-2</v>
      </c>
      <c r="AD715" s="136"/>
      <c r="AE715" s="136">
        <f>+(G715-AA715)^2*$S715</f>
        <v>2.5252151286597876E-4</v>
      </c>
      <c r="AF715" s="24"/>
      <c r="AG715" s="203"/>
      <c r="AH715" s="24">
        <f>$AB$6*($AB$11/AI715*AJ715+$AB$12)</f>
        <v>3.9072150041918607E-3</v>
      </c>
      <c r="AI715" s="24">
        <f>1+$AB$7*COS(AL715)</f>
        <v>0.70311846139268397</v>
      </c>
      <c r="AJ715" s="24">
        <f>SIN(AL715+RADIANS($AB$9))</f>
        <v>0.43079664977403254</v>
      </c>
      <c r="AK715" s="24">
        <f>$AB$7*SIN(AL715)</f>
        <v>-4.314338922885786E-2</v>
      </c>
      <c r="AL715" s="24">
        <f>2*ATAN(AM715)</f>
        <v>-2.9972809750050269</v>
      </c>
      <c r="AM715" s="24">
        <f>SQRT((1+$AB$7)/(1-$AB$7))*TAN(AN715/2)</f>
        <v>-13.83483192386915</v>
      </c>
      <c r="AN715" s="136">
        <f>$AU715+$AB$7*SIN(AO715)</f>
        <v>9.6211501626173348</v>
      </c>
      <c r="AO715" s="136">
        <f>$AU715+$AB$7*SIN(AP715)</f>
        <v>9.6211990683724107</v>
      </c>
      <c r="AP715" s="136">
        <f>$AU715+$AB$7*SIN(AQ715)</f>
        <v>9.6210328558355247</v>
      </c>
      <c r="AQ715" s="136">
        <f>$AU715+$AB$7*SIN(AR715)</f>
        <v>9.6215977730673181</v>
      </c>
      <c r="AR715" s="136">
        <f>$AU715+$AB$7*SIN(AS715)</f>
        <v>9.6196780107913948</v>
      </c>
      <c r="AS715" s="136">
        <f>$AU715+$AB$7*SIN(AT715)</f>
        <v>9.6262049636671634</v>
      </c>
      <c r="AT715" s="136">
        <f>$AU715+$AB$7*SIN(AU715)</f>
        <v>9.6040478148415769</v>
      </c>
      <c r="AU715" s="136">
        <f>RADIANS($AB$9)+$AB$18*(F715-AB$15)</f>
        <v>9.6796983165578432</v>
      </c>
      <c r="AV715" s="136"/>
      <c r="AW715" s="24">
        <f t="shared" si="317"/>
        <v>82685</v>
      </c>
      <c r="AX715" s="136">
        <f t="shared" ref="AX715:AX718" si="336">AY$3+AY$4*AW715+AY$5*AW715^2+BE715</f>
        <v>6.6262415222534399E-5</v>
      </c>
      <c r="AY715" s="136">
        <f t="shared" ref="AY715:AY718" si="337">+$G715-AX715</f>
        <v>1.5892237584901797E-2</v>
      </c>
      <c r="AZ715" s="136">
        <f t="shared" si="329"/>
        <v>1.5892237584901797E-2</v>
      </c>
      <c r="BA715" s="136"/>
      <c r="BB715" s="136">
        <f t="shared" si="320"/>
        <v>4.3907076711235588E-9</v>
      </c>
      <c r="BC715" s="24"/>
      <c r="BD715" s="203"/>
      <c r="BE715" s="24">
        <f t="shared" ref="BE715:BE718" si="338">$AB$6*($AB$11/BF715*BG715+$AB$12)</f>
        <v>3.9059029073155727E-3</v>
      </c>
      <c r="BF715" s="24">
        <f t="shared" si="322"/>
        <v>0.70312317178095352</v>
      </c>
      <c r="BG715" s="24">
        <f t="shared" si="323"/>
        <v>0.43069815495385766</v>
      </c>
      <c r="BH715" s="24">
        <f t="shared" ref="BH715:BH718" si="339">$AB$7*SIN(BI715)</f>
        <v>-4.3175790283430285E-2</v>
      </c>
      <c r="BI715" s="24">
        <f t="shared" ref="BI715:BI718" si="340">2*ATAN(BJ715)</f>
        <v>-2.9971718361487159</v>
      </c>
      <c r="BJ715" s="24">
        <f t="shared" ref="BJ715:BJ718" si="341">SQRT((1+$AB$7)/(1-$AB$7))*TAN(BK715/2)</f>
        <v>-13.824340545958988</v>
      </c>
      <c r="BK715" s="136">
        <f t="shared" si="335"/>
        <v>9.6212982336614861</v>
      </c>
      <c r="BL715" s="136">
        <f t="shared" si="335"/>
        <v>9.6206958466228158</v>
      </c>
      <c r="BM715" s="136">
        <f t="shared" si="335"/>
        <v>9.6227433834903877</v>
      </c>
      <c r="BN715" s="136">
        <f t="shared" si="335"/>
        <v>9.6157870992343462</v>
      </c>
      <c r="BO715" s="136">
        <f t="shared" si="335"/>
        <v>9.6394606281424515</v>
      </c>
      <c r="BP715" s="136">
        <f t="shared" si="335"/>
        <v>9.5593090259115492</v>
      </c>
      <c r="BQ715" s="136">
        <f t="shared" si="335"/>
        <v>9.8377110814111042</v>
      </c>
      <c r="BR715" s="136">
        <f t="shared" si="328"/>
        <v>15.153238669671723</v>
      </c>
      <c r="BS715" s="136"/>
      <c r="BT715" s="24"/>
      <c r="BU715" s="24"/>
      <c r="BV715" s="24"/>
      <c r="BW715" s="24"/>
      <c r="BX715" s="24"/>
      <c r="BY715" s="24"/>
      <c r="BZ715" s="24"/>
      <c r="CA715" s="24"/>
      <c r="CB715" s="24"/>
      <c r="CC715" s="24"/>
      <c r="CD715" s="24"/>
      <c r="CE715" s="24"/>
      <c r="CF715" s="24"/>
      <c r="CG715" s="24"/>
      <c r="CH715" s="24"/>
      <c r="CI715" s="24"/>
      <c r="CK715" s="24"/>
      <c r="CL715" s="24"/>
      <c r="CM715" s="24"/>
      <c r="CN715" s="24"/>
      <c r="CO715" s="24"/>
      <c r="CP715" s="24"/>
      <c r="CQ715" s="24"/>
      <c r="CR715" s="24"/>
      <c r="CS715" s="24"/>
      <c r="CT715" s="24"/>
      <c r="CU715" s="24"/>
      <c r="CV715" s="24"/>
      <c r="CW715" s="24"/>
      <c r="CX715" s="24"/>
      <c r="CY715" s="24"/>
      <c r="CZ715" s="24"/>
    </row>
    <row r="716" spans="1:104" s="129" customFormat="1" ht="12.95" customHeight="1" x14ac:dyDescent="0.2">
      <c r="A716" s="336" t="s">
        <v>1769</v>
      </c>
      <c r="B716" s="337" t="s">
        <v>644</v>
      </c>
      <c r="C716" s="338">
        <v>59710.6351</v>
      </c>
      <c r="D716" s="339">
        <v>1E-4</v>
      </c>
      <c r="E716" s="129">
        <f>(C716-C$7)/C$8</f>
        <v>82951.585850018906</v>
      </c>
      <c r="F716" s="129">
        <f>ROUND(2*E716,0)/2</f>
        <v>82951.5</v>
      </c>
      <c r="G716" s="130">
        <f>C716-(C$7+F716*C$8)</f>
        <v>2.0376150001538917E-2</v>
      </c>
      <c r="K716" s="130">
        <f>G716</f>
        <v>2.0376150001538917E-2</v>
      </c>
      <c r="O716" s="199">
        <f ca="1">+C$11+C$12*F716</f>
        <v>2.3250351991394913E-2</v>
      </c>
      <c r="P716" s="199">
        <f>+D$11+D$12*F716+D$13*F716^2</f>
        <v>-3.6164099650930343E-3</v>
      </c>
      <c r="Q716" s="201">
        <f>+C716-15018.5</f>
        <v>44692.1351</v>
      </c>
      <c r="S716" s="131">
        <v>1</v>
      </c>
      <c r="T716" s="129" t="s">
        <v>567</v>
      </c>
      <c r="U716" s="202">
        <f>+$C716-15018.5</f>
        <v>44692.1351</v>
      </c>
      <c r="Z716" s="24">
        <f>$F716</f>
        <v>82951.5</v>
      </c>
      <c r="AA716" s="136">
        <f>AB$3+AB$4*Z716+AB$5*Z716^2+AH716</f>
        <v>5.7278402854749576E-5</v>
      </c>
      <c r="AB716" s="136">
        <f>+$G716-AH716</f>
        <v>1.6702461633591133E-2</v>
      </c>
      <c r="AC716" s="136">
        <f>IF(S716&gt;0,G716-AA716,-9999)</f>
        <v>2.0318871598684167E-2</v>
      </c>
      <c r="AD716" s="136"/>
      <c r="AE716" s="136">
        <f>+(G716-AA716)^2*$S716</f>
        <v>4.1285654304381409E-4</v>
      </c>
      <c r="AF716" s="24"/>
      <c r="AG716" s="203"/>
      <c r="AH716" s="24">
        <f>$AB$6*($AB$11/AI716*AJ716+$AB$12)</f>
        <v>3.6736883679477838E-3</v>
      </c>
      <c r="AI716" s="24">
        <f>1+$AB$7*COS(AL716)</f>
        <v>0.70400771916981286</v>
      </c>
      <c r="AJ716" s="24">
        <f>SIN(AL716+RADIANS($AB$9))</f>
        <v>0.41327505834960832</v>
      </c>
      <c r="AK716" s="24">
        <f>$AB$7*SIN(AL716)</f>
        <v>-4.8872995497959634E-2</v>
      </c>
      <c r="AL716" s="24">
        <f>2*ATAN(AM716)</f>
        <v>-2.9779533281483284</v>
      </c>
      <c r="AM716" s="24">
        <f>SQRT((1+$AB$7)/(1-$AB$7))*TAN(AN716/2)</f>
        <v>-12.194715604347783</v>
      </c>
      <c r="AN716" s="136">
        <f>$AU716+$AB$7*SIN(AO716)</f>
        <v>9.6473562620522824</v>
      </c>
      <c r="AO716" s="136">
        <f>$AU716+$AB$7*SIN(AP716)</f>
        <v>9.647409626028967</v>
      </c>
      <c r="AP716" s="136">
        <f>$AU716+$AB$7*SIN(AQ716)</f>
        <v>9.6472272486611157</v>
      </c>
      <c r="AQ716" s="136">
        <f>$AU716+$AB$7*SIN(AR716)</f>
        <v>9.6478505748672578</v>
      </c>
      <c r="AR716" s="136">
        <f>$AU716+$AB$7*SIN(AS716)</f>
        <v>9.6457205438820264</v>
      </c>
      <c r="AS716" s="136">
        <f>$AU716+$AB$7*SIN(AT716)</f>
        <v>9.6530035626606452</v>
      </c>
      <c r="AT716" s="136">
        <f>$AU716+$AB$7*SIN(AU716)</f>
        <v>9.6281497411605965</v>
      </c>
      <c r="AU716" s="136">
        <f>RADIANS($AB$9)+$AB$18*(F716-AB$15)</f>
        <v>9.713595392003942</v>
      </c>
      <c r="AV716" s="136"/>
      <c r="AW716" s="24">
        <f t="shared" si="317"/>
        <v>82951.5</v>
      </c>
      <c r="AX716" s="136">
        <f t="shared" si="336"/>
        <v>5.6045351812627434E-5</v>
      </c>
      <c r="AY716" s="136">
        <f t="shared" si="337"/>
        <v>2.0320104649726289E-2</v>
      </c>
      <c r="AZ716" s="136">
        <f t="shared" si="329"/>
        <v>2.0320104649726289E-2</v>
      </c>
      <c r="BA716" s="136"/>
      <c r="BB716" s="136">
        <f t="shared" si="320"/>
        <v>3.1410814598011813E-9</v>
      </c>
      <c r="BC716" s="24"/>
      <c r="BD716" s="203"/>
      <c r="BE716" s="24">
        <f t="shared" si="338"/>
        <v>3.6724553169056617E-3</v>
      </c>
      <c r="BF716" s="24">
        <f t="shared" si="322"/>
        <v>0.7040126840213895</v>
      </c>
      <c r="BG716" s="24">
        <f t="shared" si="323"/>
        <v>0.41318257907704398</v>
      </c>
      <c r="BH716" s="24">
        <f t="shared" si="339"/>
        <v>-4.8903054912532544E-2</v>
      </c>
      <c r="BI716" s="24">
        <f t="shared" si="340"/>
        <v>-2.9778517725720581</v>
      </c>
      <c r="BJ716" s="24">
        <f t="shared" si="341"/>
        <v>-12.187118310800553</v>
      </c>
      <c r="BK716" s="136">
        <f t="shared" si="335"/>
        <v>9.6474938706340083</v>
      </c>
      <c r="BL716" s="136">
        <f t="shared" si="335"/>
        <v>9.6469393485971526</v>
      </c>
      <c r="BM716" s="136">
        <f t="shared" si="335"/>
        <v>9.6488347342364804</v>
      </c>
      <c r="BN716" s="136">
        <f t="shared" si="335"/>
        <v>9.6423595427544804</v>
      </c>
      <c r="BO716" s="136">
        <f t="shared" si="335"/>
        <v>9.6645208023496263</v>
      </c>
      <c r="BP716" s="136">
        <f t="shared" si="335"/>
        <v>9.5890984036642521</v>
      </c>
      <c r="BQ716" s="136">
        <f t="shared" si="335"/>
        <v>9.8527097298824842</v>
      </c>
      <c r="BR716" s="136">
        <f t="shared" si="328"/>
        <v>15.225780182195233</v>
      </c>
      <c r="BS716" s="136"/>
      <c r="BT716" s="24"/>
      <c r="BU716" s="24"/>
      <c r="BV716" s="24"/>
      <c r="BW716" s="24"/>
      <c r="BX716" s="24"/>
      <c r="BY716" s="24"/>
      <c r="BZ716" s="24"/>
      <c r="CA716" s="24"/>
      <c r="CB716" s="24"/>
      <c r="CC716" s="24"/>
      <c r="CD716" s="24"/>
      <c r="CE716" s="24"/>
      <c r="CF716" s="24"/>
      <c r="CG716" s="24"/>
      <c r="CH716" s="24"/>
      <c r="CI716" s="24"/>
      <c r="CK716" s="24"/>
      <c r="CL716" s="24"/>
      <c r="CM716" s="24"/>
      <c r="CN716" s="24"/>
      <c r="CO716" s="24"/>
      <c r="CP716" s="24"/>
      <c r="CQ716" s="24"/>
      <c r="CR716" s="24"/>
      <c r="CS716" s="24"/>
      <c r="CT716" s="24"/>
      <c r="CU716" s="24"/>
      <c r="CV716" s="24"/>
      <c r="CW716" s="24"/>
      <c r="CX716" s="24"/>
      <c r="CY716" s="24"/>
      <c r="CZ716" s="24"/>
    </row>
    <row r="717" spans="1:104" s="129" customFormat="1" ht="12.95" customHeight="1" x14ac:dyDescent="0.2">
      <c r="A717" s="336" t="s">
        <v>1769</v>
      </c>
      <c r="B717" s="337" t="s">
        <v>644</v>
      </c>
      <c r="C717" s="338">
        <v>59717.400199999996</v>
      </c>
      <c r="D717" s="339">
        <v>1E-4</v>
      </c>
      <c r="E717" s="129">
        <f>(C717-C$7)/C$8</f>
        <v>82980.088975625869</v>
      </c>
      <c r="F717" s="129">
        <f>ROUND(2*E717,0)/2</f>
        <v>82980</v>
      </c>
      <c r="G717" s="130">
        <f>C717-(C$7+F717*C$8)</f>
        <v>2.1117999996931758E-2</v>
      </c>
      <c r="K717" s="130">
        <f>G717</f>
        <v>2.1117999996931758E-2</v>
      </c>
      <c r="O717" s="199">
        <f ca="1">+C$11+C$12*F717</f>
        <v>2.3305109653942863E-2</v>
      </c>
      <c r="P717" s="199">
        <f>+D$11+D$12*F717+D$13*F717^2</f>
        <v>-3.5924363920930291E-3</v>
      </c>
      <c r="Q717" s="201">
        <f>+C717-15018.5</f>
        <v>44698.900199999996</v>
      </c>
      <c r="S717" s="131">
        <v>1</v>
      </c>
      <c r="T717" s="129" t="s">
        <v>567</v>
      </c>
      <c r="U717" s="202">
        <f>+$C717-15018.5</f>
        <v>44698.900199999996</v>
      </c>
      <c r="Z717" s="24">
        <f>$F717</f>
        <v>82980</v>
      </c>
      <c r="AA717" s="136">
        <f>AB$3+AB$4*Z717+AB$5*Z717^2+AH717</f>
        <v>5.6107913594683964E-5</v>
      </c>
      <c r="AB717" s="136">
        <f>+$G717-AH717</f>
        <v>1.7469455691244043E-2</v>
      </c>
      <c r="AC717" s="136">
        <f>IF(S717&gt;0,G717-AA717,-9999)</f>
        <v>2.1061892083337072E-2</v>
      </c>
      <c r="AD717" s="136"/>
      <c r="AE717" s="136">
        <f>+(G717-AA717)^2*$S717</f>
        <v>4.4360329813013683E-4</v>
      </c>
      <c r="AF717" s="24"/>
      <c r="AG717" s="203"/>
      <c r="AH717" s="24">
        <f>$AB$6*($AB$11/AI717*AJ717+$AB$12)</f>
        <v>3.6485443056877131E-3</v>
      </c>
      <c r="AI717" s="24">
        <f>1+$AB$7*COS(AL717)</f>
        <v>0.70410951582330572</v>
      </c>
      <c r="AJ717" s="24">
        <f>SIN(AL717+RADIANS($AB$9))</f>
        <v>0.41138930267070689</v>
      </c>
      <c r="AK717" s="24">
        <f>$AB$7*SIN(AL717)</f>
        <v>-4.9485567327064245E-2</v>
      </c>
      <c r="AL717" s="24">
        <f>2*ATAN(AM717)</f>
        <v>-2.9758834195562689</v>
      </c>
      <c r="AM717" s="24">
        <f>SQRT((1+$AB$7)/(1-$AB$7))*TAN(AN717/2)</f>
        <v>-12.041702588520078</v>
      </c>
      <c r="AN717" s="136">
        <f>$AU717+$AB$7*SIN(AO717)</f>
        <v>9.6501608115599868</v>
      </c>
      <c r="AO717" s="136">
        <f>$AU717+$AB$7*SIN(AP717)</f>
        <v>9.6502146128493287</v>
      </c>
      <c r="AP717" s="136">
        <f>$AU717+$AB$7*SIN(AQ717)</f>
        <v>9.6500306234420705</v>
      </c>
      <c r="AQ717" s="136">
        <f>$AU717+$AB$7*SIN(AR717)</f>
        <v>9.6506598617269432</v>
      </c>
      <c r="AR717" s="136">
        <f>$AU717+$AB$7*SIN(AS717)</f>
        <v>9.648508260378982</v>
      </c>
      <c r="AS717" s="136">
        <f>$AU717+$AB$7*SIN(AT717)</f>
        <v>9.6558698164943433</v>
      </c>
      <c r="AT717" s="136">
        <f>$AU717+$AB$7*SIN(AU717)</f>
        <v>9.6307328587143015</v>
      </c>
      <c r="AU717" s="136">
        <f>RADIANS($AB$9)+$AB$18*(F717-AB$15)</f>
        <v>9.7172204075769777</v>
      </c>
      <c r="AV717" s="136"/>
      <c r="AW717" s="24">
        <f t="shared" si="317"/>
        <v>82980</v>
      </c>
      <c r="AX717" s="136">
        <f t="shared" si="336"/>
        <v>5.4883772896865361E-5</v>
      </c>
      <c r="AY717" s="136">
        <f t="shared" si="337"/>
        <v>2.1063116224034891E-2</v>
      </c>
      <c r="AZ717" s="136">
        <f t="shared" si="329"/>
        <v>2.1063116224034891E-2</v>
      </c>
      <c r="BA717" s="136"/>
      <c r="BB717" s="136">
        <f t="shared" si="320"/>
        <v>3.0122285273946928E-9</v>
      </c>
      <c r="BC717" s="24"/>
      <c r="BD717" s="203"/>
      <c r="BE717" s="24">
        <f t="shared" si="338"/>
        <v>3.6473201649898945E-3</v>
      </c>
      <c r="BF717" s="24">
        <f t="shared" si="322"/>
        <v>0.70411450155591371</v>
      </c>
      <c r="BG717" s="24">
        <f t="shared" si="323"/>
        <v>0.411297497523542</v>
      </c>
      <c r="BH717" s="24">
        <f t="shared" si="339"/>
        <v>-4.9515369437121405E-2</v>
      </c>
      <c r="BI717" s="24">
        <f t="shared" si="340"/>
        <v>-2.9757826986385325</v>
      </c>
      <c r="BJ717" s="24">
        <f t="shared" si="341"/>
        <v>-12.034354286718795</v>
      </c>
      <c r="BK717" s="136">
        <f t="shared" si="335"/>
        <v>9.6502972694398128</v>
      </c>
      <c r="BL717" s="136">
        <f t="shared" si="335"/>
        <v>9.6497479699155999</v>
      </c>
      <c r="BM717" s="136">
        <f t="shared" si="335"/>
        <v>9.6516267057428191</v>
      </c>
      <c r="BN717" s="136">
        <f t="shared" si="335"/>
        <v>9.6452043063310047</v>
      </c>
      <c r="BO717" s="136">
        <f t="shared" si="335"/>
        <v>9.6671990988764129</v>
      </c>
      <c r="BP717" s="136">
        <f t="shared" si="335"/>
        <v>9.5922980769834911</v>
      </c>
      <c r="BQ717" s="136">
        <f t="shared" si="335"/>
        <v>9.8542686129430592</v>
      </c>
      <c r="BR717" s="136">
        <f t="shared" si="328"/>
        <v>15.233537904922887</v>
      </c>
      <c r="BS717" s="136"/>
      <c r="BT717" s="24"/>
      <c r="BU717" s="24"/>
      <c r="BV717" s="24"/>
      <c r="BW717" s="24"/>
      <c r="BX717" s="24"/>
      <c r="BY717" s="24"/>
      <c r="BZ717" s="24"/>
      <c r="CA717" s="24"/>
      <c r="CB717" s="24"/>
      <c r="CC717" s="24"/>
      <c r="CD717" s="24"/>
      <c r="CE717" s="24"/>
      <c r="CF717" s="24"/>
      <c r="CG717" s="24"/>
      <c r="CH717" s="24"/>
      <c r="CI717" s="24"/>
      <c r="CK717" s="24"/>
      <c r="CL717" s="24"/>
      <c r="CM717" s="24"/>
      <c r="CN717" s="24"/>
      <c r="CO717" s="24"/>
      <c r="CP717" s="24"/>
      <c r="CQ717" s="24"/>
      <c r="CR717" s="24"/>
      <c r="CS717" s="24"/>
      <c r="CT717" s="24"/>
      <c r="CU717" s="24"/>
      <c r="CV717" s="24"/>
      <c r="CW717" s="24"/>
      <c r="CX717" s="24"/>
      <c r="CY717" s="24"/>
      <c r="CZ717" s="24"/>
    </row>
    <row r="718" spans="1:104" s="129" customFormat="1" ht="12.95" customHeight="1" x14ac:dyDescent="0.2">
      <c r="A718" s="336" t="s">
        <v>1769</v>
      </c>
      <c r="B718" s="337" t="s">
        <v>644</v>
      </c>
      <c r="C718" s="338">
        <v>59717.517399999997</v>
      </c>
      <c r="D718" s="339">
        <v>1E-4</v>
      </c>
      <c r="E718" s="129">
        <f>(C718-C$7)/C$8</f>
        <v>82980.582769704473</v>
      </c>
      <c r="F718" s="129">
        <f>ROUND(2*E718,0)/2</f>
        <v>82980.5</v>
      </c>
      <c r="G718" s="130">
        <f>C718-(C$7+F718*C$8)</f>
        <v>1.9645050000690389E-2</v>
      </c>
      <c r="K718" s="130">
        <f>G718</f>
        <v>1.9645050000690389E-2</v>
      </c>
      <c r="O718" s="199">
        <f ca="1">+C$11+C$12*F718</f>
        <v>2.3306070314689314E-2</v>
      </c>
      <c r="P718" s="199">
        <f>+D$11+D$12*F718+D$13*F718^2</f>
        <v>-3.5920156290930316E-3</v>
      </c>
      <c r="Q718" s="201">
        <f>+C718-15018.5</f>
        <v>44699.017399999997</v>
      </c>
      <c r="S718" s="131">
        <v>1</v>
      </c>
      <c r="T718" s="129" t="s">
        <v>567</v>
      </c>
      <c r="U718" s="202">
        <f>+$C718-15018.5</f>
        <v>44699.017399999997</v>
      </c>
      <c r="Z718" s="24">
        <f>$F718</f>
        <v>82980.5</v>
      </c>
      <c r="AA718" s="136">
        <f>AB$3+AB$4*Z718+AB$5*Z718^2+AH718</f>
        <v>5.6087263267963223E-5</v>
      </c>
      <c r="AB718" s="136">
        <f>+$G718-AH718</f>
        <v>1.5996947108329395E-2</v>
      </c>
      <c r="AC718" s="136">
        <f>IF(S718&gt;0,G718-AA718,-9999)</f>
        <v>1.9588962737422427E-2</v>
      </c>
      <c r="AD718" s="136"/>
      <c r="AE718" s="136">
        <f>+(G718-AA718)^2*$S718</f>
        <v>3.8372746112812434E-4</v>
      </c>
      <c r="AF718" s="24"/>
      <c r="AG718" s="203"/>
      <c r="AH718" s="24">
        <f>$AB$6*($AB$11/AI718*AJ718+$AB$12)</f>
        <v>3.6481028923609948E-3</v>
      </c>
      <c r="AI718" s="24">
        <f>1+$AB$7*COS(AL718)</f>
        <v>0.70411131331216747</v>
      </c>
      <c r="AJ718" s="24">
        <f>SIN(AL718+RADIANS($AB$9))</f>
        <v>0.41135619858898115</v>
      </c>
      <c r="AK718" s="24">
        <f>$AB$7*SIN(AL718)</f>
        <v>-4.9496313904670179E-2</v>
      </c>
      <c r="AL718" s="24">
        <f>2*ATAN(AM718)</f>
        <v>-2.9758471000028481</v>
      </c>
      <c r="AM718" s="24">
        <f>SQRT((1+$AB$7)/(1-$AB$7))*TAN(AN718/2)</f>
        <v>-12.039051793543928</v>
      </c>
      <c r="AN718" s="136">
        <f>$AU718+$AB$7*SIN(AO718)</f>
        <v>9.6502100178280248</v>
      </c>
      <c r="AO718" s="136">
        <f>$AU718+$AB$7*SIN(AP718)</f>
        <v>9.6502638267199146</v>
      </c>
      <c r="AP718" s="136">
        <f>$AU718+$AB$7*SIN(AQ718)</f>
        <v>9.6500798092378375</v>
      </c>
      <c r="AQ718" s="136">
        <f>$AU718+$AB$7*SIN(AR718)</f>
        <v>9.6507091506492042</v>
      </c>
      <c r="AR718" s="136">
        <f>$AU718+$AB$7*SIN(AS718)</f>
        <v>9.6485571725082462</v>
      </c>
      <c r="AS718" s="136">
        <f>$AU718+$AB$7*SIN(AT718)</f>
        <v>9.6559201023212182</v>
      </c>
      <c r="AT718" s="136">
        <f>$AU718+$AB$7*SIN(AU718)</f>
        <v>9.6307781866703994</v>
      </c>
      <c r="AU718" s="136">
        <f>RADIANS($AB$9)+$AB$18*(F718-AB$15)</f>
        <v>9.7172840043414155</v>
      </c>
      <c r="AV718" s="136"/>
      <c r="AW718" s="24">
        <f t="shared" si="317"/>
        <v>82980.5</v>
      </c>
      <c r="AX718" s="136">
        <f t="shared" si="336"/>
        <v>5.486327961095076E-5</v>
      </c>
      <c r="AY718" s="136">
        <f t="shared" si="337"/>
        <v>1.9590186721079438E-2</v>
      </c>
      <c r="AZ718" s="136">
        <f t="shared" si="329"/>
        <v>1.9590186721079438E-2</v>
      </c>
      <c r="BA718" s="136"/>
      <c r="BB718" s="136">
        <f t="shared" si="320"/>
        <v>3.0099794496693654E-9</v>
      </c>
      <c r="BC718" s="24"/>
      <c r="BD718" s="203"/>
      <c r="BE718" s="24">
        <f t="shared" si="338"/>
        <v>3.6468789087039824E-3</v>
      </c>
      <c r="BF718" s="24">
        <f t="shared" si="322"/>
        <v>0.70411629940019949</v>
      </c>
      <c r="BG718" s="24">
        <f t="shared" si="323"/>
        <v>0.41126440531686981</v>
      </c>
      <c r="BH718" s="24">
        <f t="shared" si="339"/>
        <v>-4.9526111490481278E-2</v>
      </c>
      <c r="BI718" s="24">
        <f t="shared" si="340"/>
        <v>-2.9757463937636723</v>
      </c>
      <c r="BJ718" s="24">
        <f t="shared" si="341"/>
        <v>-12.031707773268803</v>
      </c>
      <c r="BK718" s="136">
        <f t="shared" si="335"/>
        <v>9.6503464554728264</v>
      </c>
      <c r="BL718" s="136">
        <f t="shared" si="335"/>
        <v>9.6497972477192206</v>
      </c>
      <c r="BM718" s="136">
        <f t="shared" si="335"/>
        <v>9.6516756908825876</v>
      </c>
      <c r="BN718" s="136">
        <f t="shared" si="335"/>
        <v>9.6452542197070557</v>
      </c>
      <c r="BO718" s="136">
        <f t="shared" si="335"/>
        <v>9.667246084308017</v>
      </c>
      <c r="BP718" s="136">
        <f t="shared" si="335"/>
        <v>9.5923542344885977</v>
      </c>
      <c r="BQ718" s="136">
        <f t="shared" si="335"/>
        <v>9.854295887785808</v>
      </c>
      <c r="BR718" s="136">
        <f t="shared" si="328"/>
        <v>15.233674005321618</v>
      </c>
      <c r="BS718" s="136"/>
      <c r="BT718" s="24"/>
      <c r="BU718" s="24"/>
      <c r="BV718" s="24"/>
      <c r="BW718" s="24"/>
      <c r="BX718" s="24"/>
      <c r="BY718" s="24"/>
      <c r="BZ718" s="24"/>
      <c r="CA718" s="24"/>
      <c r="CB718" s="24"/>
      <c r="CC718" s="24"/>
      <c r="CD718" s="24"/>
      <c r="CE718" s="24"/>
      <c r="CF718" s="24"/>
      <c r="CG718" s="24"/>
      <c r="CH718" s="24"/>
      <c r="CI718" s="24"/>
      <c r="CK718" s="24"/>
      <c r="CL718" s="24"/>
      <c r="CM718" s="24"/>
      <c r="CN718" s="24"/>
      <c r="CO718" s="24"/>
      <c r="CP718" s="24"/>
      <c r="CQ718" s="24"/>
      <c r="CR718" s="24"/>
      <c r="CS718" s="24"/>
      <c r="CT718" s="24"/>
      <c r="CU718" s="24"/>
      <c r="CV718" s="24"/>
      <c r="CW718" s="24"/>
      <c r="CX718" s="24"/>
      <c r="CY718" s="24"/>
      <c r="CZ718" s="24"/>
    </row>
    <row r="719" spans="1:104" s="129" customFormat="1" ht="12.95" customHeight="1" x14ac:dyDescent="0.2">
      <c r="A719" s="340" t="s">
        <v>1769</v>
      </c>
      <c r="B719" s="341" t="s">
        <v>644</v>
      </c>
      <c r="C719" s="342">
        <v>59745.644899999999</v>
      </c>
      <c r="D719" s="343">
        <v>2.0000000000000001E-4</v>
      </c>
      <c r="E719" s="129">
        <f>(C719-C$7)/C$8</f>
        <v>83099.091241938469</v>
      </c>
      <c r="F719" s="129">
        <f>ROUND(2*E719,0)/2</f>
        <v>83099</v>
      </c>
      <c r="G719" s="130">
        <f>C719-(C$7+F719*C$8)</f>
        <v>2.1655900003679562E-2</v>
      </c>
      <c r="K719" s="130">
        <f>G719</f>
        <v>2.1655900003679562E-2</v>
      </c>
      <c r="O719" s="199">
        <f ca="1">+C$11+C$12*F719</f>
        <v>2.3533746911599152E-2</v>
      </c>
      <c r="P719" s="199">
        <f>+D$11+D$12*F719+D$13*F719^2</f>
        <v>-3.4921255800930417E-3</v>
      </c>
      <c r="Q719" s="201">
        <f>+C719-15018.5</f>
        <v>44727.144899999999</v>
      </c>
      <c r="S719" s="131">
        <v>1</v>
      </c>
      <c r="T719" s="129" t="s">
        <v>567</v>
      </c>
      <c r="U719" s="202">
        <f>+$C719-15018.5</f>
        <v>44727.144899999999</v>
      </c>
      <c r="Z719" s="24">
        <f>$F719</f>
        <v>83099</v>
      </c>
      <c r="AA719" s="136">
        <f>AB$3+AB$4*Z719+AB$5*Z719^2+AH719</f>
        <v>5.1082962073154686E-5</v>
      </c>
      <c r="AB719" s="136">
        <f>+$G719-AH719</f>
        <v>1.8112691461513366E-2</v>
      </c>
      <c r="AC719" s="136">
        <f>IF(S719&gt;0,G719-AA719,-9999)</f>
        <v>2.1604817041606408E-2</v>
      </c>
      <c r="AD719" s="136"/>
      <c r="AE719" s="136">
        <f>+(G719-AA719)^2*$S719</f>
        <v>4.6676811940128666E-4</v>
      </c>
      <c r="AF719" s="24"/>
      <c r="AG719" s="203"/>
      <c r="AH719" s="24">
        <f>$AB$6*($AB$11/AI719*AJ719+$AB$12)</f>
        <v>3.5432085421661964E-3</v>
      </c>
      <c r="AI719" s="24">
        <f>1+$AB$7*COS(AL719)</f>
        <v>0.70454859844126383</v>
      </c>
      <c r="AJ719" s="24">
        <f>SIN(AL719+RADIANS($AB$9))</f>
        <v>0.40349044229705161</v>
      </c>
      <c r="AK719" s="24">
        <f>$AB$7*SIN(AL719)</f>
        <v>-5.2042956458856586E-2</v>
      </c>
      <c r="AL719" s="24">
        <f>2*ATAN(AM719)</f>
        <v>-2.9672340299227637</v>
      </c>
      <c r="AM719" s="24">
        <f>SQRT((1+$AB$7)/(1-$AB$7))*TAN(AN719/2)</f>
        <v>-11.441536801036278</v>
      </c>
      <c r="AN719" s="136">
        <f>$AU719+$AB$7*SIN(AO719)</f>
        <v>9.6618755258933184</v>
      </c>
      <c r="AO719" s="136">
        <f>$AU719+$AB$7*SIN(AP719)</f>
        <v>9.661931068233871</v>
      </c>
      <c r="AP719" s="136">
        <f>$AU719+$AB$7*SIN(AQ719)</f>
        <v>9.6617406003049044</v>
      </c>
      <c r="AQ719" s="136">
        <f>$AU719+$AB$7*SIN(AR719)</f>
        <v>9.6623937967877982</v>
      </c>
      <c r="AR719" s="136">
        <f>$AU719+$AB$7*SIN(AS719)</f>
        <v>9.6601541335146361</v>
      </c>
      <c r="AS719" s="136">
        <f>$AU719+$AB$7*SIN(AT719)</f>
        <v>9.6678385207768205</v>
      </c>
      <c r="AT719" s="136">
        <f>$AU719+$AB$7*SIN(AU719)</f>
        <v>9.6415309435895455</v>
      </c>
      <c r="AU719" s="136">
        <f>RADIANS($AB$9)+$AB$18*(F719-AB$15)</f>
        <v>9.7323564375135092</v>
      </c>
      <c r="AV719" s="136"/>
      <c r="AW719" s="24"/>
      <c r="AX719" s="136"/>
      <c r="AY719" s="136"/>
      <c r="AZ719" s="136"/>
      <c r="BA719" s="136"/>
      <c r="BB719" s="136"/>
      <c r="BC719" s="202"/>
      <c r="BD719" s="203"/>
      <c r="BE719" s="24"/>
      <c r="BF719" s="24"/>
      <c r="BG719" s="24"/>
      <c r="BH719" s="24"/>
      <c r="BI719" s="24"/>
      <c r="BJ719" s="24"/>
      <c r="BK719" s="136"/>
      <c r="BL719" s="136"/>
      <c r="BM719" s="136"/>
      <c r="BN719" s="136"/>
      <c r="BO719" s="136"/>
      <c r="BP719" s="136"/>
      <c r="BQ719" s="136"/>
      <c r="BR719" s="136"/>
      <c r="BS719" s="136"/>
      <c r="BT719" s="24"/>
      <c r="BU719" s="24"/>
      <c r="BV719" s="24"/>
      <c r="BW719" s="24"/>
      <c r="BX719" s="24"/>
      <c r="BY719" s="24"/>
      <c r="BZ719" s="24"/>
      <c r="CA719" s="24"/>
      <c r="CB719" s="24"/>
      <c r="CC719" s="24"/>
      <c r="CD719" s="24"/>
      <c r="CE719" s="24"/>
      <c r="CF719" s="24"/>
      <c r="CG719" s="24"/>
      <c r="CH719" s="24"/>
      <c r="CI719" s="24"/>
      <c r="CK719" s="24"/>
      <c r="CL719" s="24"/>
      <c r="CM719" s="24"/>
      <c r="CN719" s="24"/>
      <c r="CO719" s="24"/>
      <c r="CP719" s="24"/>
      <c r="CQ719" s="24"/>
      <c r="CR719" s="24"/>
      <c r="CS719" s="24"/>
      <c r="CT719" s="24"/>
      <c r="CU719" s="24"/>
      <c r="CV719" s="24"/>
      <c r="CW719" s="24"/>
      <c r="CX719" s="24"/>
      <c r="CY719" s="24"/>
      <c r="CZ719" s="24"/>
    </row>
    <row r="720" spans="1:104" s="129" customFormat="1" ht="12.95" customHeight="1" x14ac:dyDescent="0.2">
      <c r="A720" s="344" t="s">
        <v>1770</v>
      </c>
      <c r="B720" s="345" t="s">
        <v>646</v>
      </c>
      <c r="C720" s="346">
        <v>59937.301700000186</v>
      </c>
      <c r="D720" s="347"/>
      <c r="E720" s="129">
        <f>(C720-C$7)/C$8</f>
        <v>83906.591181900294</v>
      </c>
      <c r="F720" s="129">
        <f>ROUND(2*E720,0)/2</f>
        <v>83906.5</v>
      </c>
      <c r="G720" s="130">
        <f>C720-(C$7+F720*C$8)</f>
        <v>2.1641650193487294E-2</v>
      </c>
      <c r="K720" s="130">
        <f>G720</f>
        <v>2.1641650193487294E-2</v>
      </c>
      <c r="O720" s="199">
        <f ca="1">+C$11+C$12*F720</f>
        <v>2.5085214017123963E-2</v>
      </c>
      <c r="P720" s="199">
        <f>+D$11+D$12*F720+D$13*F720^2</f>
        <v>-2.8024672850930354E-3</v>
      </c>
      <c r="Q720" s="201">
        <f>+C720-15018.5</f>
        <v>44918.801700000186</v>
      </c>
      <c r="S720" s="131">
        <v>1</v>
      </c>
      <c r="T720" s="129" t="s">
        <v>567</v>
      </c>
      <c r="U720" s="202">
        <f>+$C720-15018.5</f>
        <v>44918.801700000186</v>
      </c>
      <c r="Z720" s="24">
        <f>$F720</f>
        <v>83906.5</v>
      </c>
      <c r="AA720" s="136">
        <f>AB$3+AB$4*Z720+AB$5*Z720^2+AH720</f>
        <v>1.1840007861784081E-5</v>
      </c>
      <c r="AB720" s="136">
        <f>+$G720-AH720</f>
        <v>1.8827342900532475E-2</v>
      </c>
      <c r="AC720" s="136">
        <f>IF(S720&gt;0,G720-AA720,-9999)</f>
        <v>2.1629810185625511E-2</v>
      </c>
      <c r="AD720" s="136"/>
      <c r="AE720" s="136">
        <f>+(G720-AA720)^2*$S720</f>
        <v>4.6784868866618911E-4</v>
      </c>
      <c r="AF720" s="24"/>
      <c r="AG720" s="203"/>
      <c r="AH720" s="24">
        <f>$AB$6*($AB$11/AI720*AJ720+$AB$12)</f>
        <v>2.8143072929548195E-3</v>
      </c>
      <c r="AI720" s="24">
        <f>1+$AB$7*COS(AL720)</f>
        <v>0.70813243384184399</v>
      </c>
      <c r="AJ720" s="24">
        <f>SIN(AL720+RADIANS($AB$9))</f>
        <v>0.34882215474434752</v>
      </c>
      <c r="AK720" s="24">
        <f>$AB$7*SIN(AL720)</f>
        <v>-6.9378122091293543E-2</v>
      </c>
      <c r="AL720" s="24">
        <f>2*ATAN(AM720)</f>
        <v>-2.9082196435409191</v>
      </c>
      <c r="AM720" s="24">
        <f>SQRT((1+$AB$7)/(1-$AB$7))*TAN(AN720/2)</f>
        <v>-8.5310404536364874</v>
      </c>
      <c r="AN720" s="136">
        <f>$AU720+$AB$7*SIN(AO720)</f>
        <v>9.7415864474722724</v>
      </c>
      <c r="AO720" s="136">
        <f>$AU720+$AB$7*SIN(AP720)</f>
        <v>9.741650028000123</v>
      </c>
      <c r="AP720" s="136">
        <f>$AU720+$AB$7*SIN(AQ720)</f>
        <v>9.741426996993324</v>
      </c>
      <c r="AQ720" s="136">
        <f>$AU720+$AB$7*SIN(AR720)</f>
        <v>9.742209428279839</v>
      </c>
      <c r="AR720" s="136">
        <f>$AU720+$AB$7*SIN(AS720)</f>
        <v>9.7394654051448963</v>
      </c>
      <c r="AS720" s="136">
        <f>$AU720+$AB$7*SIN(AT720)</f>
        <v>9.749099768551833</v>
      </c>
      <c r="AT720" s="136">
        <f>$AU720+$AB$7*SIN(AU720)</f>
        <v>9.7154033853738984</v>
      </c>
      <c r="AU720" s="136">
        <f>RADIANS($AB$9)+$AB$18*(F720-AB$15)</f>
        <v>9.8350652120828386</v>
      </c>
      <c r="AV720" s="136"/>
      <c r="AW720" s="24"/>
      <c r="AX720" s="136"/>
      <c r="AY720" s="136"/>
      <c r="AZ720" s="136"/>
      <c r="BA720" s="136"/>
      <c r="BB720" s="136"/>
      <c r="BC720" s="202"/>
      <c r="BD720" s="203"/>
      <c r="BE720" s="24"/>
      <c r="BF720" s="24"/>
      <c r="BG720" s="24"/>
      <c r="BH720" s="24"/>
      <c r="BI720" s="24"/>
      <c r="BJ720" s="24"/>
      <c r="BK720" s="136"/>
      <c r="BL720" s="136"/>
      <c r="BM720" s="136"/>
      <c r="BN720" s="136"/>
      <c r="BO720" s="136"/>
      <c r="BP720" s="136"/>
      <c r="BQ720" s="136"/>
      <c r="BR720" s="136"/>
      <c r="BS720" s="136"/>
      <c r="BT720" s="24"/>
      <c r="BU720" s="24"/>
      <c r="BV720" s="24"/>
      <c r="BW720" s="24"/>
      <c r="BX720" s="24"/>
      <c r="BY720" s="24"/>
      <c r="BZ720" s="24"/>
      <c r="CA720" s="24"/>
      <c r="CB720" s="24"/>
      <c r="CC720" s="24"/>
      <c r="CD720" s="24"/>
      <c r="CE720" s="24"/>
      <c r="CF720" s="24"/>
      <c r="CG720" s="24"/>
      <c r="CH720" s="24"/>
      <c r="CI720" s="24"/>
      <c r="CK720" s="24"/>
      <c r="CL720" s="24"/>
      <c r="CM720" s="24"/>
      <c r="CN720" s="24"/>
      <c r="CO720" s="24"/>
      <c r="CP720" s="24"/>
      <c r="CQ720" s="24"/>
      <c r="CR720" s="24"/>
      <c r="CS720" s="24"/>
      <c r="CT720" s="24"/>
      <c r="CU720" s="24"/>
      <c r="CV720" s="24"/>
      <c r="CW720" s="24"/>
      <c r="CX720" s="24"/>
      <c r="CY720" s="24"/>
      <c r="CZ720" s="24"/>
    </row>
    <row r="721" spans="1:104" s="129" customFormat="1" ht="12.95" customHeight="1" x14ac:dyDescent="0.2">
      <c r="A721" s="348" t="s">
        <v>1772</v>
      </c>
      <c r="B721" s="349" t="s">
        <v>646</v>
      </c>
      <c r="C721" s="339">
        <v>59993.791299999997</v>
      </c>
      <c r="D721" s="339">
        <v>2.0000000000000001E-4</v>
      </c>
      <c r="E721" s="129">
        <f>(C721-C$7)/C$8</f>
        <v>84144.596557176672</v>
      </c>
      <c r="F721" s="129">
        <f>ROUND(2*E721,0)/2</f>
        <v>84144.5</v>
      </c>
      <c r="G721" s="130">
        <f>C721-(C$7+F721*C$8)</f>
        <v>2.2917449998203665E-2</v>
      </c>
      <c r="K721" s="130">
        <f>G721</f>
        <v>2.2917449998203665E-2</v>
      </c>
      <c r="O721" s="199">
        <f ca="1">+C$11+C$12*F721</f>
        <v>2.5542488532436541E-2</v>
      </c>
      <c r="P721" s="199">
        <f>+D$11+D$12*F721+D$13*F721^2</f>
        <v>-2.5962136290930277E-3</v>
      </c>
      <c r="Q721" s="201">
        <f>+C721-15018.5</f>
        <v>44975.291299999997</v>
      </c>
      <c r="S721" s="131">
        <v>1</v>
      </c>
      <c r="T721" s="129" t="s">
        <v>567</v>
      </c>
      <c r="U721" s="202">
        <f>+$C721-15018.5</f>
        <v>44975.291299999997</v>
      </c>
      <c r="Z721" s="24">
        <f>$F721</f>
        <v>84144.5</v>
      </c>
      <c r="AA721" s="136">
        <f>AB$3+AB$4*Z721+AB$5*Z721^2+AH721</f>
        <v>-1.1408731815025323E-6</v>
      </c>
      <c r="AB721" s="136">
        <f>+$G721-AH721</f>
        <v>2.032237724229214E-2</v>
      </c>
      <c r="AC721" s="136">
        <f>IF(S721&gt;0,G721-AA721,-9999)</f>
        <v>2.2918590871385168E-2</v>
      </c>
      <c r="AD721" s="136"/>
      <c r="AE721" s="136">
        <f>+(G721-AA721)^2*$S721</f>
        <v>5.2526180752993958E-4</v>
      </c>
      <c r="AF721" s="24"/>
      <c r="AG721" s="203"/>
      <c r="AH721" s="24">
        <f>$AB$6*($AB$11/AI721*AJ721+$AB$12)</f>
        <v>2.5950727559115251E-3</v>
      </c>
      <c r="AI721" s="24">
        <f>1+$AB$7*COS(AL721)</f>
        <v>0.70939247553309204</v>
      </c>
      <c r="AJ721" s="24">
        <f>SIN(AL721+RADIANS($AB$9))</f>
        <v>0.33235236844440491</v>
      </c>
      <c r="AK721" s="24">
        <f>$AB$7*SIN(AL721)</f>
        <v>-7.4479975316963654E-2</v>
      </c>
      <c r="AL721" s="24">
        <f>2*ATAN(AM721)</f>
        <v>-2.890702249768673</v>
      </c>
      <c r="AM721" s="24">
        <f>SQRT((1+$AB$7)/(1-$AB$7))*TAN(AN721/2)</f>
        <v>-7.9297491970622334</v>
      </c>
      <c r="AN721" s="136">
        <f>$AU721+$AB$7*SIN(AO721)</f>
        <v>9.765163752551544</v>
      </c>
      <c r="AO721" s="136">
        <f>$AU721+$AB$7*SIN(AP721)</f>
        <v>9.765228420545963</v>
      </c>
      <c r="AP721" s="136">
        <f>$AU721+$AB$7*SIN(AQ721)</f>
        <v>9.7649997442691348</v>
      </c>
      <c r="AQ721" s="136">
        <f>$AU721+$AB$7*SIN(AR721)</f>
        <v>9.7658084629349542</v>
      </c>
      <c r="AR721" s="136">
        <f>$AU721+$AB$7*SIN(AS721)</f>
        <v>9.7629494480842034</v>
      </c>
      <c r="AS721" s="136">
        <f>$AU721+$AB$7*SIN(AT721)</f>
        <v>9.7730698402942782</v>
      </c>
      <c r="AT721" s="136">
        <f>$AU721+$AB$7*SIN(AU721)</f>
        <v>9.7374036411130707</v>
      </c>
      <c r="AU721" s="136">
        <f>RADIANS($AB$9)+$AB$18*(F721-AB$15)</f>
        <v>9.8653372719559016</v>
      </c>
      <c r="AV721" s="136"/>
      <c r="AW721" s="24"/>
      <c r="AX721" s="136"/>
      <c r="AY721" s="136"/>
      <c r="AZ721" s="136"/>
      <c r="BA721" s="136"/>
      <c r="BB721" s="136"/>
      <c r="BC721" s="202"/>
      <c r="BD721" s="203"/>
      <c r="BE721" s="24"/>
      <c r="BF721" s="24"/>
      <c r="BG721" s="24"/>
      <c r="BH721" s="24"/>
      <c r="BI721" s="24"/>
      <c r="BJ721" s="24"/>
      <c r="BK721" s="136"/>
      <c r="BL721" s="136"/>
      <c r="BM721" s="136"/>
      <c r="BN721" s="136"/>
      <c r="BO721" s="136"/>
      <c r="BP721" s="136"/>
      <c r="BQ721" s="136"/>
      <c r="BR721" s="136"/>
      <c r="BS721" s="136"/>
      <c r="BT721" s="24"/>
      <c r="BU721" s="24"/>
      <c r="BV721" s="24"/>
      <c r="BW721" s="24"/>
      <c r="BX721" s="24"/>
      <c r="BY721" s="24"/>
      <c r="BZ721" s="24"/>
      <c r="CA721" s="24"/>
      <c r="CB721" s="24"/>
      <c r="CC721" s="24"/>
      <c r="CD721" s="24"/>
      <c r="CE721" s="24"/>
      <c r="CF721" s="24"/>
      <c r="CG721" s="24"/>
      <c r="CH721" s="24"/>
      <c r="CI721" s="24"/>
      <c r="CK721" s="24"/>
      <c r="CL721" s="24"/>
      <c r="CM721" s="24"/>
      <c r="CN721" s="24"/>
      <c r="CO721" s="24"/>
      <c r="CP721" s="24"/>
      <c r="CQ721" s="24"/>
      <c r="CR721" s="24"/>
      <c r="CS721" s="24"/>
      <c r="CT721" s="24"/>
      <c r="CU721" s="24"/>
      <c r="CV721" s="24"/>
      <c r="CW721" s="24"/>
      <c r="CX721" s="24"/>
      <c r="CY721" s="24"/>
      <c r="CZ721" s="24"/>
    </row>
    <row r="722" spans="1:104" s="129" customFormat="1" ht="12.95" customHeight="1" x14ac:dyDescent="0.2">
      <c r="A722" s="348" t="s">
        <v>1772</v>
      </c>
      <c r="B722" s="349" t="s">
        <v>646</v>
      </c>
      <c r="C722" s="339">
        <v>60053.602899999998</v>
      </c>
      <c r="D722" s="339">
        <v>2.0000000000000001E-4</v>
      </c>
      <c r="E722" s="129">
        <f>(C722-C$7)/C$8</f>
        <v>84396.598382360942</v>
      </c>
      <c r="F722" s="129">
        <f>ROUND(2*E722,0)/2</f>
        <v>84396.5</v>
      </c>
      <c r="G722" s="130">
        <f>C722-(C$7+F722*C$8)</f>
        <v>2.3350650000793394E-2</v>
      </c>
      <c r="K722" s="130">
        <f>G722</f>
        <v>2.3350650000793394E-2</v>
      </c>
      <c r="O722" s="199">
        <f ca="1">+C$11+C$12*F722</f>
        <v>2.6026661548649854E-2</v>
      </c>
      <c r="P722" s="199">
        <f>+D$11+D$12*F722+D$13*F722^2</f>
        <v>-2.3763456450930226E-3</v>
      </c>
      <c r="Q722" s="201">
        <f>+C722-15018.5</f>
        <v>45035.102899999998</v>
      </c>
      <c r="S722" s="131">
        <v>1</v>
      </c>
      <c r="T722" s="129" t="s">
        <v>567</v>
      </c>
      <c r="U722" s="202">
        <f>+$C722-15018.5</f>
        <v>45035.102899999998</v>
      </c>
      <c r="Z722" s="24">
        <f>$F722</f>
        <v>84396.5</v>
      </c>
      <c r="AA722" s="136">
        <f>AB$3+AB$4*Z722+AB$5*Z722^2+AH722</f>
        <v>-1.5420407345942064E-5</v>
      </c>
      <c r="AB722" s="136">
        <f>+$G722-AH722</f>
        <v>2.0989724763046315E-2</v>
      </c>
      <c r="AC722" s="136">
        <f>IF(S722&gt;0,G722-AA722,-9999)</f>
        <v>2.3366070408139337E-2</v>
      </c>
      <c r="AD722" s="136"/>
      <c r="AE722" s="136">
        <f>+(G722-AA722)^2*$S722</f>
        <v>5.459732463181248E-4</v>
      </c>
      <c r="AF722" s="24"/>
      <c r="AG722" s="203"/>
      <c r="AH722" s="24">
        <f>$AB$6*($AB$11/AI722*AJ722+$AB$12)</f>
        <v>2.3609252377470805E-3</v>
      </c>
      <c r="AI722" s="24">
        <f>1+$AB$7*COS(AL722)</f>
        <v>0.7108294715173149</v>
      </c>
      <c r="AJ722" s="24">
        <f>SIN(AL722+RADIANS($AB$9))</f>
        <v>0.31473560987140597</v>
      </c>
      <c r="AK722" s="24">
        <f>$AB$7*SIN(AL722)</f>
        <v>-7.9877440225914614E-2</v>
      </c>
      <c r="AL722" s="24">
        <f>2*ATAN(AM722)</f>
        <v>-2.8720837147572378</v>
      </c>
      <c r="AM722" s="24">
        <f>SQRT((1+$AB$7)/(1-$AB$7))*TAN(AN722/2)</f>
        <v>-7.375931512281241</v>
      </c>
      <c r="AN722" s="136">
        <f>$AU722+$AB$7*SIN(AO722)</f>
        <v>9.7901755698653439</v>
      </c>
      <c r="AO722" s="136">
        <f>$AU722+$AB$7*SIN(AP722)</f>
        <v>9.7902407634618402</v>
      </c>
      <c r="AP722" s="136">
        <f>$AU722+$AB$7*SIN(AQ722)</f>
        <v>9.7900080953879094</v>
      </c>
      <c r="AQ722" s="136">
        <f>$AU722+$AB$7*SIN(AR722)</f>
        <v>9.7908385546578955</v>
      </c>
      <c r="AR722" s="136">
        <f>$AU722+$AB$7*SIN(AS722)</f>
        <v>9.7878756135445784</v>
      </c>
      <c r="AS722" s="136">
        <f>$AU722+$AB$7*SIN(AT722)</f>
        <v>9.7984624205516795</v>
      </c>
      <c r="AT722" s="136">
        <f>$AU722+$AB$7*SIN(AU722)</f>
        <v>9.7608259654854663</v>
      </c>
      <c r="AU722" s="136">
        <f>RADIANS($AB$9)+$AB$18*(F722-AB$15)</f>
        <v>9.8973900412332654</v>
      </c>
      <c r="AV722" s="136"/>
      <c r="AW722" s="24"/>
      <c r="AX722" s="136"/>
      <c r="AY722" s="136"/>
      <c r="AZ722" s="136"/>
      <c r="BA722" s="136"/>
      <c r="BB722" s="136"/>
      <c r="BC722" s="202"/>
      <c r="BD722" s="203"/>
      <c r="BE722" s="24"/>
      <c r="BF722" s="24"/>
      <c r="BG722" s="24"/>
      <c r="BH722" s="24"/>
      <c r="BI722" s="24"/>
      <c r="BJ722" s="24"/>
      <c r="BK722" s="136"/>
      <c r="BL722" s="136"/>
      <c r="BM722" s="136"/>
      <c r="BN722" s="136"/>
      <c r="BO722" s="136"/>
      <c r="BP722" s="136"/>
      <c r="BQ722" s="136"/>
      <c r="BR722" s="136"/>
      <c r="BS722" s="136"/>
      <c r="BT722" s="24"/>
      <c r="BU722" s="24"/>
      <c r="BV722" s="24"/>
      <c r="BW722" s="24"/>
      <c r="BX722" s="24"/>
      <c r="BY722" s="24"/>
      <c r="BZ722" s="24"/>
      <c r="CA722" s="24"/>
      <c r="CB722" s="24"/>
      <c r="CC722" s="24"/>
      <c r="CD722" s="24"/>
      <c r="CE722" s="24"/>
      <c r="CF722" s="24"/>
      <c r="CG722" s="24"/>
      <c r="CH722" s="24"/>
      <c r="CI722" s="24"/>
      <c r="CK722" s="24"/>
      <c r="CL722" s="24"/>
      <c r="CM722" s="24"/>
      <c r="CN722" s="24"/>
      <c r="CO722" s="24"/>
      <c r="CP722" s="24"/>
      <c r="CQ722" s="24"/>
      <c r="CR722" s="24"/>
      <c r="CS722" s="24"/>
      <c r="CT722" s="24"/>
      <c r="CU722" s="24"/>
      <c r="CV722" s="24"/>
      <c r="CW722" s="24"/>
      <c r="CX722" s="24"/>
      <c r="CY722" s="24"/>
      <c r="CZ722" s="24"/>
    </row>
    <row r="723" spans="1:104" s="129" customFormat="1" ht="12.95" customHeight="1" x14ac:dyDescent="0.2">
      <c r="A723" s="348" t="s">
        <v>1772</v>
      </c>
      <c r="B723" s="349" t="s">
        <v>644</v>
      </c>
      <c r="C723" s="339">
        <v>60053.722500000003</v>
      </c>
      <c r="D723" s="339">
        <v>2.0000000000000001E-4</v>
      </c>
      <c r="E723" s="129">
        <f>(C723-C$7)/C$8</f>
        <v>84397.10228826369</v>
      </c>
      <c r="F723" s="129">
        <f>ROUND(2*E723,0)/2</f>
        <v>84397</v>
      </c>
      <c r="G723" s="130">
        <f>C723-(C$7+F723*C$8)</f>
        <v>2.4277700009406544E-2</v>
      </c>
      <c r="K723" s="130">
        <f>G723</f>
        <v>2.4277700009406544E-2</v>
      </c>
      <c r="O723" s="199">
        <f ca="1">+C$11+C$12*F723</f>
        <v>2.6027622209396306E-2</v>
      </c>
      <c r="P723" s="199">
        <f>+D$11+D$12*F723+D$13*F723^2</f>
        <v>-2.3759078840930314E-3</v>
      </c>
      <c r="Q723" s="201">
        <f>+C723-15018.5</f>
        <v>45035.222500000003</v>
      </c>
      <c r="S723" s="131">
        <v>1</v>
      </c>
      <c r="T723" s="129" t="s">
        <v>567</v>
      </c>
      <c r="U723" s="202">
        <f>+$C723-15018.5</f>
        <v>45035.222500000003</v>
      </c>
      <c r="Z723" s="24">
        <f>$F723</f>
        <v>84397</v>
      </c>
      <c r="AA723" s="136">
        <f>AB$3+AB$4*Z723+AB$5*Z723^2+AH723</f>
        <v>-1.544922122332119E-5</v>
      </c>
      <c r="AB723" s="136">
        <f>+$G723-AH723</f>
        <v>2.1917241346536834E-2</v>
      </c>
      <c r="AC723" s="136">
        <f>IF(S723&gt;0,G723-AA723,-9999)</f>
        <v>2.4293149230629866E-2</v>
      </c>
      <c r="AD723" s="136"/>
      <c r="AE723" s="136">
        <f>+(G723-AA723)^2*$S723</f>
        <v>5.9015709954165249E-4</v>
      </c>
      <c r="AF723" s="24"/>
      <c r="AG723" s="203"/>
      <c r="AH723" s="24">
        <f>$AB$6*($AB$11/AI723*AJ723+$AB$12)</f>
        <v>2.3604586628697103E-3</v>
      </c>
      <c r="AI723" s="24">
        <f>1+$AB$7*COS(AL723)</f>
        <v>0.7108324285791402</v>
      </c>
      <c r="AJ723" s="24">
        <f>SIN(AL723+RADIANS($AB$9))</f>
        <v>0.3147004734014362</v>
      </c>
      <c r="AK723" s="24">
        <f>$AB$7*SIN(AL723)</f>
        <v>-7.9888144543242015E-2</v>
      </c>
      <c r="AL723" s="24">
        <f>2*ATAN(AM723)</f>
        <v>-2.8720466972502536</v>
      </c>
      <c r="AM723" s="24">
        <f>SQRT((1+$AB$7)/(1-$AB$7))*TAN(AN723/2)</f>
        <v>-7.3749061865112466</v>
      </c>
      <c r="AN723" s="136">
        <f>$AU723+$AB$7*SIN(AO723)</f>
        <v>9.7902252475714846</v>
      </c>
      <c r="AO723" s="136">
        <f>$AU723+$AB$7*SIN(AP723)</f>
        <v>9.7902904415832879</v>
      </c>
      <c r="AP723" s="136">
        <f>$AU723+$AB$7*SIN(AQ723)</f>
        <v>9.7900577676056919</v>
      </c>
      <c r="AQ723" s="136">
        <f>$AU723+$AB$7*SIN(AR723)</f>
        <v>9.790888263748494</v>
      </c>
      <c r="AR723" s="136">
        <f>$AU723+$AB$7*SIN(AS723)</f>
        <v>9.7879251349679794</v>
      </c>
      <c r="AS723" s="136">
        <f>$AU723+$AB$7*SIN(AT723)</f>
        <v>9.7985128167261184</v>
      </c>
      <c r="AT723" s="136">
        <f>$AU723+$AB$7*SIN(AU723)</f>
        <v>9.7608725748965917</v>
      </c>
      <c r="AU723" s="136">
        <f>RADIANS($AB$9)+$AB$18*(F723-AB$15)</f>
        <v>9.8974536379977049</v>
      </c>
      <c r="AV723" s="136"/>
      <c r="AW723" s="24"/>
      <c r="AX723" s="136"/>
      <c r="AY723" s="136"/>
      <c r="AZ723" s="136"/>
      <c r="BA723" s="136"/>
      <c r="BB723" s="136"/>
      <c r="BC723" s="202"/>
      <c r="BD723" s="203"/>
      <c r="BE723" s="24"/>
      <c r="BF723" s="24"/>
      <c r="BG723" s="24"/>
      <c r="BH723" s="24"/>
      <c r="BI723" s="24"/>
      <c r="BJ723" s="24"/>
      <c r="BK723" s="136"/>
      <c r="BL723" s="136"/>
      <c r="BM723" s="136"/>
      <c r="BN723" s="136"/>
      <c r="BO723" s="136"/>
      <c r="BP723" s="136"/>
      <c r="BQ723" s="136"/>
      <c r="BR723" s="136"/>
      <c r="BS723" s="136"/>
      <c r="BT723" s="24"/>
      <c r="BU723" s="24"/>
      <c r="BV723" s="24"/>
      <c r="BW723" s="24"/>
      <c r="BX723" s="24"/>
      <c r="BY723" s="24"/>
      <c r="BZ723" s="24"/>
      <c r="CA723" s="24"/>
      <c r="CB723" s="24"/>
      <c r="CC723" s="24"/>
      <c r="CD723" s="24"/>
      <c r="CE723" s="24"/>
      <c r="CF723" s="24"/>
      <c r="CG723" s="24"/>
      <c r="CH723" s="24"/>
      <c r="CI723" s="24"/>
      <c r="CK723" s="24"/>
      <c r="CL723" s="24"/>
      <c r="CM723" s="24"/>
      <c r="CN723" s="24"/>
      <c r="CO723" s="24"/>
      <c r="CP723" s="24"/>
      <c r="CQ723" s="24"/>
      <c r="CR723" s="24"/>
      <c r="CS723" s="24"/>
      <c r="CT723" s="24"/>
      <c r="CU723" s="24"/>
      <c r="CV723" s="24"/>
      <c r="CW723" s="24"/>
      <c r="CX723" s="24"/>
      <c r="CY723" s="24"/>
      <c r="CZ723" s="24"/>
    </row>
    <row r="724" spans="1:104" s="129" customFormat="1" ht="12.95" customHeight="1" x14ac:dyDescent="0.2">
      <c r="A724" s="321" t="s">
        <v>1772</v>
      </c>
      <c r="B724" s="322" t="s">
        <v>646</v>
      </c>
      <c r="C724" s="323">
        <v>60076.625999999997</v>
      </c>
      <c r="D724" s="323">
        <v>2.9999999999999997E-4</v>
      </c>
      <c r="E724" s="129">
        <f>(C724-C$7)/C$8</f>
        <v>84493.600689963467</v>
      </c>
      <c r="F724" s="129">
        <f>ROUND(2*E724,0)/2</f>
        <v>84493.5</v>
      </c>
      <c r="G724" s="130">
        <f>C724-(C$7+F724*C$8)</f>
        <v>2.3898349994851742E-2</v>
      </c>
      <c r="K724" s="130">
        <f>G724</f>
        <v>2.3898349994851742E-2</v>
      </c>
      <c r="O724" s="199">
        <f ca="1">+C$11+C$12*F724</f>
        <v>2.6213029733462123E-2</v>
      </c>
      <c r="P724" s="199">
        <f>+D$11+D$12*F724+D$13*F724^2</f>
        <v>-2.2913076850930442E-3</v>
      </c>
      <c r="Q724" s="201">
        <f>+C724-15018.5</f>
        <v>45058.125999999997</v>
      </c>
      <c r="S724" s="131">
        <v>1</v>
      </c>
      <c r="T724" s="129" t="s">
        <v>567</v>
      </c>
      <c r="U724" s="202">
        <f>+$C724-15018.5</f>
        <v>45058.125999999997</v>
      </c>
      <c r="Z724" s="24">
        <f>$F724</f>
        <v>84493.5</v>
      </c>
      <c r="AA724" s="136">
        <f>AB$3+AB$4*Z724+AB$5*Z724^2+AH724</f>
        <v>-2.104250721249876E-5</v>
      </c>
      <c r="AB724" s="136">
        <f>+$G724-AH724</f>
        <v>2.1628084816971198E-2</v>
      </c>
      <c r="AC724" s="136">
        <f>IF(S724&gt;0,G724-AA724,-9999)</f>
        <v>2.3919392502064242E-2</v>
      </c>
      <c r="AD724" s="136"/>
      <c r="AE724" s="136">
        <f>+(G724-AA724)^2*$S724</f>
        <v>5.7213733766780703E-4</v>
      </c>
      <c r="AF724" s="24"/>
      <c r="AG724" s="203"/>
      <c r="AH724" s="24">
        <f>$AB$6*($AB$11/AI724*AJ724+$AB$12)</f>
        <v>2.2702651778805454E-3</v>
      </c>
      <c r="AI724" s="24">
        <f>1+$AB$7*COS(AL724)</f>
        <v>0.71141103238089975</v>
      </c>
      <c r="AJ724" s="24">
        <f>SIN(AL724+RADIANS($AB$9))</f>
        <v>0.30790557410905356</v>
      </c>
      <c r="AK724" s="24">
        <f>$AB$7*SIN(AL724)</f>
        <v>-8.1953692830414218E-2</v>
      </c>
      <c r="AL724" s="24">
        <f>2*ATAN(AM724)</f>
        <v>-2.8648964900352185</v>
      </c>
      <c r="AM724" s="24">
        <f>SQRT((1+$AB$7)/(1-$AB$7))*TAN(AN724/2)</f>
        <v>-7.1819700527352692</v>
      </c>
      <c r="AN724" s="136">
        <f>$AU724+$AB$7*SIN(AO724)</f>
        <v>9.7998169600023015</v>
      </c>
      <c r="AO724" s="136">
        <f>$AU724+$AB$7*SIN(AP724)</f>
        <v>9.7998821884782537</v>
      </c>
      <c r="AP724" s="136">
        <f>$AU724+$AB$7*SIN(AQ724)</f>
        <v>9.7996485233585062</v>
      </c>
      <c r="AQ724" s="136">
        <f>$AU724+$AB$7*SIN(AR724)</f>
        <v>9.8004856711966504</v>
      </c>
      <c r="AR724" s="136">
        <f>$AU724+$AB$7*SIN(AS724)</f>
        <v>9.7974877098949396</v>
      </c>
      <c r="AS724" s="136">
        <f>$AU724+$AB$7*SIN(AT724)</f>
        <v>9.8082403938848586</v>
      </c>
      <c r="AT724" s="136">
        <f>$AU724+$AB$7*SIN(AU724)</f>
        <v>9.7698786150764718</v>
      </c>
      <c r="AU724" s="136">
        <f>RADIANS($AB$9)+$AB$18*(F724-AB$15)</f>
        <v>9.9097278135344737</v>
      </c>
      <c r="AV724" s="136"/>
      <c r="AW724" s="24"/>
      <c r="AX724" s="136"/>
      <c r="AY724" s="136"/>
      <c r="AZ724" s="136"/>
      <c r="BA724" s="136"/>
      <c r="BB724" s="136"/>
      <c r="BC724" s="202"/>
      <c r="BD724" s="203"/>
      <c r="BE724" s="24"/>
      <c r="BF724" s="24"/>
      <c r="BG724" s="24"/>
      <c r="BH724" s="24"/>
      <c r="BI724" s="24"/>
      <c r="BJ724" s="24"/>
      <c r="BK724" s="136"/>
      <c r="BL724" s="136"/>
      <c r="BM724" s="136"/>
      <c r="BN724" s="136"/>
      <c r="BO724" s="136"/>
      <c r="BP724" s="136"/>
      <c r="BQ724" s="136"/>
      <c r="BR724" s="136"/>
      <c r="BS724" s="136"/>
      <c r="BT724" s="24"/>
      <c r="BU724" s="24"/>
      <c r="BV724" s="24"/>
      <c r="BW724" s="24"/>
      <c r="BX724" s="24"/>
      <c r="BY724" s="24"/>
      <c r="BZ724" s="24"/>
      <c r="CA724" s="24"/>
      <c r="CB724" s="24"/>
      <c r="CC724" s="24"/>
      <c r="CD724" s="24"/>
      <c r="CE724" s="24"/>
      <c r="CF724" s="24"/>
      <c r="CG724" s="24"/>
      <c r="CH724" s="24"/>
      <c r="CI724" s="24"/>
      <c r="CK724" s="24"/>
      <c r="CL724" s="24"/>
      <c r="CM724" s="24"/>
      <c r="CN724" s="24"/>
      <c r="CO724" s="24"/>
      <c r="CP724" s="24"/>
      <c r="CQ724" s="24"/>
      <c r="CR724" s="24"/>
      <c r="CS724" s="24"/>
      <c r="CT724" s="24"/>
      <c r="CU724" s="24"/>
      <c r="CV724" s="24"/>
      <c r="CW724" s="24"/>
      <c r="CX724" s="24"/>
      <c r="CY724" s="24"/>
      <c r="CZ724" s="24"/>
    </row>
    <row r="725" spans="1:104" s="129" customFormat="1" ht="12.95" customHeight="1" x14ac:dyDescent="0.2">
      <c r="B725" s="131"/>
      <c r="C725" s="130"/>
      <c r="D725" s="130"/>
      <c r="G725" s="130"/>
      <c r="P725" s="199"/>
      <c r="S725" s="131"/>
      <c r="Z725" s="24"/>
      <c r="AA725" s="136"/>
      <c r="AB725" s="136"/>
      <c r="AC725" s="136"/>
      <c r="AD725" s="136"/>
      <c r="AE725" s="136"/>
      <c r="AF725" s="202"/>
      <c r="AG725" s="203"/>
      <c r="AH725" s="24"/>
      <c r="AI725" s="24"/>
      <c r="AJ725" s="24"/>
      <c r="AK725" s="24"/>
      <c r="AL725" s="24"/>
      <c r="AM725" s="24"/>
      <c r="AN725" s="136"/>
      <c r="AO725" s="136"/>
      <c r="AP725" s="136"/>
      <c r="AQ725" s="136"/>
      <c r="AR725" s="136"/>
      <c r="AS725" s="136"/>
      <c r="AT725" s="136"/>
      <c r="AU725" s="136"/>
      <c r="AV725" s="136"/>
      <c r="AW725" s="24"/>
      <c r="AX725" s="136"/>
      <c r="AY725" s="136"/>
      <c r="AZ725" s="136"/>
      <c r="BA725" s="136"/>
      <c r="BB725" s="136"/>
      <c r="BC725" s="202"/>
      <c r="BD725" s="203"/>
      <c r="BE725" s="24"/>
      <c r="BF725" s="24"/>
      <c r="BG725" s="24"/>
      <c r="BH725" s="24"/>
      <c r="BI725" s="24"/>
      <c r="BJ725" s="24"/>
      <c r="BK725" s="136"/>
      <c r="BL725" s="136"/>
      <c r="BM725" s="136"/>
      <c r="BN725" s="136"/>
      <c r="BO725" s="136"/>
      <c r="BP725" s="136"/>
      <c r="BQ725" s="136"/>
      <c r="BR725" s="136"/>
      <c r="BS725" s="136"/>
      <c r="BT725" s="24"/>
      <c r="BU725" s="24"/>
      <c r="BV725" s="24"/>
      <c r="BW725" s="24"/>
      <c r="BX725" s="24"/>
      <c r="BY725" s="24"/>
      <c r="BZ725" s="24"/>
      <c r="CA725" s="24"/>
      <c r="CB725" s="24"/>
      <c r="CC725" s="24"/>
      <c r="CD725" s="24"/>
      <c r="CE725" s="24"/>
      <c r="CF725" s="24"/>
      <c r="CG725" s="24"/>
      <c r="CH725" s="24"/>
      <c r="CI725" s="24"/>
      <c r="CK725" s="24"/>
      <c r="CL725" s="24"/>
      <c r="CM725" s="24"/>
      <c r="CN725" s="24"/>
      <c r="CO725" s="24"/>
      <c r="CP725" s="24"/>
      <c r="CQ725" s="24"/>
      <c r="CR725" s="24"/>
      <c r="CS725" s="24"/>
      <c r="CT725" s="24"/>
      <c r="CU725" s="24"/>
      <c r="CV725" s="24"/>
      <c r="CW725" s="24"/>
      <c r="CX725" s="24"/>
      <c r="CY725" s="24"/>
      <c r="CZ725" s="24"/>
    </row>
    <row r="726" spans="1:104" s="129" customFormat="1" ht="12.95" customHeight="1" x14ac:dyDescent="0.2">
      <c r="B726" s="131"/>
      <c r="C726" s="130"/>
      <c r="D726" s="130"/>
      <c r="G726" s="130"/>
      <c r="P726" s="199"/>
      <c r="S726" s="131"/>
      <c r="Z726" s="24"/>
      <c r="AA726" s="136"/>
      <c r="AB726" s="136"/>
      <c r="AC726" s="136"/>
      <c r="AD726" s="136"/>
      <c r="AE726" s="136"/>
      <c r="AF726" s="202"/>
      <c r="AG726" s="203"/>
      <c r="AH726" s="24"/>
      <c r="AI726" s="24"/>
      <c r="AJ726" s="24"/>
      <c r="AK726" s="24"/>
      <c r="AL726" s="24"/>
      <c r="AM726" s="24"/>
      <c r="AN726" s="136"/>
      <c r="AO726" s="136"/>
      <c r="AP726" s="136"/>
      <c r="AQ726" s="136"/>
      <c r="AR726" s="136"/>
      <c r="AS726" s="136"/>
      <c r="AT726" s="136"/>
      <c r="AU726" s="136"/>
      <c r="AV726" s="136"/>
      <c r="AW726" s="24"/>
      <c r="AX726" s="136"/>
      <c r="AY726" s="136"/>
      <c r="AZ726" s="136"/>
      <c r="BA726" s="136"/>
      <c r="BB726" s="136"/>
      <c r="BC726" s="202"/>
      <c r="BD726" s="203"/>
      <c r="BE726" s="24"/>
      <c r="BF726" s="24"/>
      <c r="BG726" s="24"/>
      <c r="BH726" s="24"/>
      <c r="BI726" s="24"/>
      <c r="BJ726" s="24"/>
      <c r="BK726" s="136"/>
      <c r="BL726" s="136"/>
      <c r="BM726" s="136"/>
      <c r="BN726" s="136"/>
      <c r="BO726" s="136"/>
      <c r="BP726" s="136"/>
      <c r="BQ726" s="136"/>
      <c r="BR726" s="136"/>
      <c r="BS726" s="136"/>
      <c r="BT726" s="24"/>
      <c r="BU726" s="24"/>
      <c r="BV726" s="24"/>
      <c r="BW726" s="24"/>
      <c r="BX726" s="24"/>
      <c r="BY726" s="24"/>
      <c r="BZ726" s="24"/>
      <c r="CA726" s="24"/>
      <c r="CB726" s="24"/>
      <c r="CC726" s="24"/>
      <c r="CD726" s="24"/>
      <c r="CE726" s="24"/>
      <c r="CF726" s="24"/>
      <c r="CG726" s="24"/>
      <c r="CH726" s="24"/>
      <c r="CI726" s="24"/>
      <c r="CK726" s="24"/>
      <c r="CL726" s="24"/>
      <c r="CM726" s="24"/>
      <c r="CN726" s="24"/>
      <c r="CO726" s="24"/>
      <c r="CP726" s="24"/>
      <c r="CQ726" s="24"/>
      <c r="CR726" s="24"/>
      <c r="CS726" s="24"/>
      <c r="CT726" s="24"/>
      <c r="CU726" s="24"/>
      <c r="CV726" s="24"/>
      <c r="CW726" s="24"/>
      <c r="CX726" s="24"/>
      <c r="CY726" s="24"/>
      <c r="CZ726" s="24"/>
    </row>
    <row r="727" spans="1:104" s="129" customFormat="1" ht="12.95" customHeight="1" x14ac:dyDescent="0.2">
      <c r="B727" s="131"/>
      <c r="C727" s="130"/>
      <c r="D727" s="130"/>
      <c r="G727" s="130"/>
      <c r="P727" s="199"/>
      <c r="S727" s="131"/>
      <c r="Z727" s="24"/>
      <c r="AA727" s="136"/>
      <c r="AB727" s="136"/>
      <c r="AC727" s="136"/>
      <c r="AD727" s="136"/>
      <c r="AE727" s="136"/>
      <c r="AF727" s="202"/>
      <c r="AG727" s="203"/>
      <c r="AH727" s="24"/>
      <c r="AI727" s="24"/>
      <c r="AJ727" s="24"/>
      <c r="AK727" s="24"/>
      <c r="AL727" s="24"/>
      <c r="AM727" s="24"/>
      <c r="AN727" s="136"/>
      <c r="AO727" s="136"/>
      <c r="AP727" s="136"/>
      <c r="AQ727" s="136"/>
      <c r="AR727" s="136"/>
      <c r="AS727" s="136"/>
      <c r="AT727" s="136"/>
      <c r="AU727" s="136"/>
      <c r="AV727" s="136"/>
      <c r="AW727" s="24"/>
      <c r="AX727" s="136"/>
      <c r="AY727" s="136"/>
      <c r="AZ727" s="136"/>
      <c r="BA727" s="136"/>
      <c r="BB727" s="136"/>
      <c r="BC727" s="202"/>
      <c r="BD727" s="203"/>
      <c r="BE727" s="24"/>
      <c r="BF727" s="24"/>
      <c r="BG727" s="24"/>
      <c r="BH727" s="24"/>
      <c r="BI727" s="24"/>
      <c r="BJ727" s="24"/>
      <c r="BK727" s="136"/>
      <c r="BL727" s="136"/>
      <c r="BM727" s="136"/>
      <c r="BN727" s="136"/>
      <c r="BO727" s="136"/>
      <c r="BP727" s="136"/>
      <c r="BQ727" s="136"/>
      <c r="BR727" s="136"/>
      <c r="BS727" s="136"/>
      <c r="BT727" s="24"/>
      <c r="BU727" s="24"/>
      <c r="BV727" s="24"/>
      <c r="BW727" s="24"/>
      <c r="BX727" s="24"/>
      <c r="BY727" s="24"/>
      <c r="BZ727" s="24"/>
      <c r="CA727" s="24"/>
      <c r="CB727" s="24"/>
      <c r="CC727" s="24"/>
      <c r="CD727" s="24"/>
      <c r="CE727" s="24"/>
      <c r="CF727" s="24"/>
      <c r="CG727" s="24"/>
      <c r="CH727" s="24"/>
      <c r="CI727" s="24"/>
      <c r="CK727" s="24"/>
      <c r="CL727" s="24"/>
      <c r="CM727" s="24"/>
      <c r="CN727" s="24"/>
      <c r="CO727" s="24"/>
      <c r="CP727" s="24"/>
      <c r="CQ727" s="24"/>
      <c r="CR727" s="24"/>
      <c r="CS727" s="24"/>
      <c r="CT727" s="24"/>
      <c r="CU727" s="24"/>
      <c r="CV727" s="24"/>
      <c r="CW727" s="24"/>
      <c r="CX727" s="24"/>
      <c r="CY727" s="24"/>
      <c r="CZ727" s="24"/>
    </row>
    <row r="728" spans="1:104" s="129" customFormat="1" ht="12.95" customHeight="1" x14ac:dyDescent="0.2">
      <c r="B728" s="131"/>
      <c r="G728" s="130"/>
      <c r="P728" s="199"/>
      <c r="S728" s="131"/>
      <c r="Z728" s="24"/>
      <c r="AA728" s="136"/>
      <c r="AB728" s="136"/>
      <c r="AC728" s="136"/>
      <c r="AD728" s="136"/>
      <c r="AE728" s="136"/>
      <c r="AF728" s="202"/>
      <c r="AG728" s="203"/>
      <c r="AH728" s="24"/>
      <c r="AI728" s="24"/>
      <c r="AJ728" s="24"/>
      <c r="AK728" s="24"/>
      <c r="AL728" s="24"/>
      <c r="AM728" s="24"/>
      <c r="AN728" s="136"/>
      <c r="AO728" s="136"/>
      <c r="AP728" s="136"/>
      <c r="AQ728" s="136"/>
      <c r="AR728" s="136"/>
      <c r="AS728" s="136"/>
      <c r="AT728" s="136"/>
      <c r="AU728" s="136"/>
      <c r="AV728" s="136"/>
      <c r="AW728" s="24"/>
      <c r="AX728" s="136"/>
      <c r="AY728" s="136"/>
      <c r="AZ728" s="136"/>
      <c r="BA728" s="136"/>
      <c r="BB728" s="136"/>
      <c r="BC728" s="202"/>
      <c r="BD728" s="203"/>
      <c r="BE728" s="24"/>
      <c r="BF728" s="24"/>
      <c r="BG728" s="24"/>
      <c r="BH728" s="24"/>
      <c r="BI728" s="24"/>
      <c r="BJ728" s="24"/>
      <c r="BK728" s="136"/>
      <c r="BL728" s="136"/>
      <c r="BM728" s="136"/>
      <c r="BN728" s="136"/>
      <c r="BO728" s="136"/>
      <c r="BP728" s="136"/>
      <c r="BQ728" s="136"/>
      <c r="BR728" s="136"/>
      <c r="BS728" s="136"/>
      <c r="BT728" s="24"/>
      <c r="BU728" s="24"/>
      <c r="BV728" s="24"/>
      <c r="BW728" s="24"/>
      <c r="BX728" s="24"/>
      <c r="BY728" s="24"/>
      <c r="BZ728" s="24"/>
      <c r="CA728" s="24"/>
      <c r="CB728" s="24"/>
      <c r="CC728" s="24"/>
      <c r="CD728" s="24"/>
      <c r="CE728" s="24"/>
      <c r="CF728" s="24"/>
      <c r="CG728" s="24"/>
      <c r="CH728" s="24"/>
      <c r="CI728" s="24"/>
      <c r="CK728" s="24"/>
      <c r="CL728" s="24"/>
      <c r="CM728" s="24"/>
      <c r="CN728" s="24"/>
      <c r="CO728" s="24"/>
      <c r="CP728" s="24"/>
      <c r="CQ728" s="24"/>
      <c r="CR728" s="24"/>
      <c r="CS728" s="24"/>
      <c r="CT728" s="24"/>
      <c r="CU728" s="24"/>
      <c r="CV728" s="24"/>
      <c r="CW728" s="24"/>
      <c r="CX728" s="24"/>
      <c r="CY728" s="24"/>
      <c r="CZ728" s="24"/>
    </row>
    <row r="729" spans="1:104" s="129" customFormat="1" ht="12.95" customHeight="1" x14ac:dyDescent="0.2">
      <c r="B729" s="131"/>
      <c r="G729" s="130"/>
      <c r="P729" s="199"/>
      <c r="S729" s="131"/>
      <c r="Z729" s="24"/>
      <c r="AA729" s="136"/>
      <c r="AB729" s="136"/>
      <c r="AC729" s="136"/>
      <c r="AD729" s="136"/>
      <c r="AE729" s="136"/>
      <c r="AF729" s="202"/>
      <c r="AG729" s="203"/>
      <c r="AH729" s="24"/>
      <c r="AI729" s="24"/>
      <c r="AJ729" s="24"/>
      <c r="AK729" s="24"/>
      <c r="AL729" s="24"/>
      <c r="AM729" s="24"/>
      <c r="AN729" s="136"/>
      <c r="AO729" s="136"/>
      <c r="AP729" s="136"/>
      <c r="AQ729" s="136"/>
      <c r="AR729" s="136"/>
      <c r="AS729" s="136"/>
      <c r="AT729" s="136"/>
      <c r="AU729" s="136"/>
      <c r="AV729" s="136"/>
      <c r="AW729" s="24"/>
      <c r="AX729" s="136"/>
      <c r="AY729" s="136"/>
      <c r="AZ729" s="136"/>
      <c r="BA729" s="136"/>
      <c r="BB729" s="136"/>
      <c r="BC729" s="202"/>
      <c r="BD729" s="203"/>
      <c r="BE729" s="24"/>
      <c r="BF729" s="24"/>
      <c r="BG729" s="24"/>
      <c r="BH729" s="24"/>
      <c r="BI729" s="24"/>
      <c r="BJ729" s="24"/>
      <c r="BK729" s="136"/>
      <c r="BL729" s="136"/>
      <c r="BM729" s="136"/>
      <c r="BN729" s="136"/>
      <c r="BO729" s="136"/>
      <c r="BP729" s="136"/>
      <c r="BQ729" s="136"/>
      <c r="BR729" s="136"/>
      <c r="BS729" s="136"/>
      <c r="BT729" s="24"/>
      <c r="BU729" s="24"/>
      <c r="BV729" s="24"/>
      <c r="BW729" s="24"/>
      <c r="BX729" s="24"/>
      <c r="BY729" s="24"/>
      <c r="BZ729" s="24"/>
      <c r="CA729" s="24"/>
      <c r="CB729" s="24"/>
      <c r="CC729" s="24"/>
      <c r="CD729" s="24"/>
      <c r="CE729" s="24"/>
      <c r="CF729" s="24"/>
      <c r="CG729" s="24"/>
      <c r="CH729" s="24"/>
      <c r="CI729" s="24"/>
      <c r="CK729" s="24"/>
      <c r="CL729" s="24"/>
      <c r="CM729" s="24"/>
      <c r="CN729" s="24"/>
      <c r="CO729" s="24"/>
      <c r="CP729" s="24"/>
      <c r="CQ729" s="24"/>
      <c r="CR729" s="24"/>
      <c r="CS729" s="24"/>
      <c r="CT729" s="24"/>
      <c r="CU729" s="24"/>
      <c r="CV729" s="24"/>
      <c r="CW729" s="24"/>
      <c r="CX729" s="24"/>
      <c r="CY729" s="24"/>
      <c r="CZ729" s="24"/>
    </row>
    <row r="730" spans="1:104" s="129" customFormat="1" ht="12.95" customHeight="1" x14ac:dyDescent="0.2">
      <c r="B730" s="131"/>
      <c r="G730" s="130"/>
      <c r="P730" s="199"/>
      <c r="S730" s="131"/>
      <c r="Z730" s="24"/>
      <c r="AA730" s="136"/>
      <c r="AB730" s="136"/>
      <c r="AC730" s="136"/>
      <c r="AD730" s="136"/>
      <c r="AE730" s="136"/>
      <c r="AF730" s="202"/>
      <c r="AG730" s="203"/>
      <c r="AH730" s="24"/>
      <c r="AI730" s="24"/>
      <c r="AJ730" s="24"/>
      <c r="AK730" s="24"/>
      <c r="AL730" s="24"/>
      <c r="AM730" s="24"/>
      <c r="AN730" s="136"/>
      <c r="AO730" s="136"/>
      <c r="AP730" s="136"/>
      <c r="AQ730" s="136"/>
      <c r="AR730" s="136"/>
      <c r="AS730" s="136"/>
      <c r="AT730" s="136"/>
      <c r="AU730" s="136"/>
      <c r="AV730" s="136"/>
      <c r="AW730" s="24"/>
      <c r="AX730" s="136"/>
      <c r="AY730" s="136"/>
      <c r="AZ730" s="136"/>
      <c r="BA730" s="136"/>
      <c r="BB730" s="136"/>
      <c r="BC730" s="202"/>
      <c r="BD730" s="203"/>
      <c r="BE730" s="24"/>
      <c r="BF730" s="24"/>
      <c r="BG730" s="24"/>
      <c r="BH730" s="24"/>
      <c r="BI730" s="24"/>
      <c r="BJ730" s="24"/>
      <c r="BK730" s="136"/>
      <c r="BL730" s="136"/>
      <c r="BM730" s="136"/>
      <c r="BN730" s="136"/>
      <c r="BO730" s="136"/>
      <c r="BP730" s="136"/>
      <c r="BQ730" s="136"/>
      <c r="BR730" s="136"/>
      <c r="BS730" s="136"/>
      <c r="BT730" s="24"/>
      <c r="BU730" s="24"/>
      <c r="BV730" s="24"/>
      <c r="BW730" s="24"/>
      <c r="BX730" s="24"/>
      <c r="BY730" s="24"/>
      <c r="BZ730" s="24"/>
      <c r="CA730" s="24"/>
      <c r="CB730" s="24"/>
      <c r="CC730" s="24"/>
      <c r="CD730" s="24"/>
      <c r="CE730" s="24"/>
      <c r="CF730" s="24"/>
      <c r="CG730" s="24"/>
      <c r="CH730" s="24"/>
      <c r="CI730" s="24"/>
      <c r="CK730" s="24"/>
      <c r="CL730" s="24"/>
      <c r="CM730" s="24"/>
      <c r="CN730" s="24"/>
      <c r="CO730" s="24"/>
      <c r="CP730" s="24"/>
      <c r="CQ730" s="24"/>
      <c r="CR730" s="24"/>
      <c r="CS730" s="24"/>
      <c r="CT730" s="24"/>
      <c r="CU730" s="24"/>
      <c r="CV730" s="24"/>
      <c r="CW730" s="24"/>
      <c r="CX730" s="24"/>
      <c r="CY730" s="24"/>
      <c r="CZ730" s="24"/>
    </row>
    <row r="731" spans="1:104" s="129" customFormat="1" ht="12.95" customHeight="1" x14ac:dyDescent="0.2">
      <c r="B731" s="131"/>
      <c r="G731" s="130"/>
      <c r="P731" s="199"/>
      <c r="S731" s="131"/>
      <c r="Z731" s="24"/>
      <c r="AA731" s="136"/>
      <c r="AB731" s="136"/>
      <c r="AC731" s="136"/>
      <c r="AD731" s="136"/>
      <c r="AE731" s="136"/>
      <c r="AF731" s="202"/>
      <c r="AG731" s="203"/>
      <c r="AH731" s="24"/>
      <c r="AI731" s="24"/>
      <c r="AJ731" s="24"/>
      <c r="AK731" s="24"/>
      <c r="AL731" s="24"/>
      <c r="AM731" s="24"/>
      <c r="AN731" s="136"/>
      <c r="AO731" s="136"/>
      <c r="AP731" s="136"/>
      <c r="AQ731" s="136"/>
      <c r="AR731" s="136"/>
      <c r="AS731" s="136"/>
      <c r="AT731" s="136"/>
      <c r="AU731" s="136"/>
      <c r="AV731" s="136"/>
      <c r="AW731" s="24"/>
      <c r="AX731" s="136"/>
      <c r="AY731" s="136"/>
      <c r="AZ731" s="136"/>
      <c r="BA731" s="136"/>
      <c r="BB731" s="136"/>
      <c r="BC731" s="202"/>
      <c r="BD731" s="203"/>
      <c r="BE731" s="24"/>
      <c r="BF731" s="24"/>
      <c r="BG731" s="24"/>
      <c r="BH731" s="24"/>
      <c r="BI731" s="24"/>
      <c r="BJ731" s="24"/>
      <c r="BK731" s="136"/>
      <c r="BL731" s="136"/>
      <c r="BM731" s="136"/>
      <c r="BN731" s="136"/>
      <c r="BO731" s="136"/>
      <c r="BP731" s="136"/>
      <c r="BQ731" s="136"/>
      <c r="BR731" s="136"/>
      <c r="BS731" s="136"/>
      <c r="BT731" s="24"/>
      <c r="BU731" s="24"/>
      <c r="BV731" s="24"/>
      <c r="BW731" s="24"/>
      <c r="BX731" s="24"/>
      <c r="BY731" s="24"/>
      <c r="BZ731" s="24"/>
      <c r="CA731" s="24"/>
      <c r="CB731" s="24"/>
      <c r="CC731" s="24"/>
      <c r="CD731" s="24"/>
      <c r="CE731" s="24"/>
      <c r="CF731" s="24"/>
      <c r="CG731" s="24"/>
      <c r="CH731" s="24"/>
      <c r="CI731" s="24"/>
      <c r="CK731" s="24"/>
      <c r="CL731" s="24"/>
      <c r="CM731" s="24"/>
      <c r="CN731" s="24"/>
      <c r="CO731" s="24"/>
      <c r="CP731" s="24"/>
      <c r="CQ731" s="24"/>
      <c r="CR731" s="24"/>
      <c r="CS731" s="24"/>
      <c r="CT731" s="24"/>
      <c r="CU731" s="24"/>
      <c r="CV731" s="24"/>
      <c r="CW731" s="24"/>
      <c r="CX731" s="24"/>
      <c r="CY731" s="24"/>
      <c r="CZ731" s="24"/>
    </row>
    <row r="732" spans="1:104" s="129" customFormat="1" ht="12.95" customHeight="1" x14ac:dyDescent="0.2">
      <c r="B732" s="131"/>
      <c r="G732" s="130"/>
      <c r="P732" s="199"/>
      <c r="S732" s="131"/>
      <c r="Z732" s="24"/>
      <c r="AA732" s="136"/>
      <c r="AB732" s="136"/>
      <c r="AC732" s="136"/>
      <c r="AD732" s="136"/>
      <c r="AE732" s="136"/>
      <c r="AF732" s="202"/>
      <c r="AG732" s="203"/>
      <c r="AH732" s="24"/>
      <c r="AI732" s="24"/>
      <c r="AJ732" s="24"/>
      <c r="AK732" s="24"/>
      <c r="AL732" s="24"/>
      <c r="AM732" s="24"/>
      <c r="AN732" s="136"/>
      <c r="AO732" s="136"/>
      <c r="AP732" s="136"/>
      <c r="AQ732" s="136"/>
      <c r="AR732" s="136"/>
      <c r="AS732" s="136"/>
      <c r="AT732" s="136"/>
      <c r="AU732" s="136"/>
      <c r="AV732" s="136"/>
      <c r="AW732" s="24"/>
      <c r="AX732" s="136"/>
      <c r="AY732" s="136"/>
      <c r="AZ732" s="136"/>
      <c r="BA732" s="136"/>
      <c r="BB732" s="136"/>
      <c r="BC732" s="202"/>
      <c r="BD732" s="203"/>
      <c r="BE732" s="24"/>
      <c r="BF732" s="24"/>
      <c r="BG732" s="24"/>
      <c r="BH732" s="24"/>
      <c r="BI732" s="24"/>
      <c r="BJ732" s="24"/>
      <c r="BK732" s="136"/>
      <c r="BL732" s="136"/>
      <c r="BM732" s="136"/>
      <c r="BN732" s="136"/>
      <c r="BO732" s="136"/>
      <c r="BP732" s="136"/>
      <c r="BQ732" s="136"/>
      <c r="BR732" s="136"/>
      <c r="BS732" s="136"/>
      <c r="BT732" s="24"/>
      <c r="BU732" s="24"/>
      <c r="BV732" s="24"/>
      <c r="BW732" s="24"/>
      <c r="BX732" s="24"/>
      <c r="BY732" s="24"/>
      <c r="BZ732" s="24"/>
      <c r="CA732" s="24"/>
      <c r="CB732" s="24"/>
      <c r="CC732" s="24"/>
      <c r="CD732" s="24"/>
      <c r="CE732" s="24"/>
      <c r="CF732" s="24"/>
      <c r="CG732" s="24"/>
      <c r="CH732" s="24"/>
      <c r="CI732" s="24"/>
      <c r="CK732" s="24"/>
      <c r="CL732" s="24"/>
      <c r="CM732" s="24"/>
      <c r="CN732" s="24"/>
      <c r="CO732" s="24"/>
      <c r="CP732" s="24"/>
      <c r="CQ732" s="24"/>
      <c r="CR732" s="24"/>
      <c r="CS732" s="24"/>
      <c r="CT732" s="24"/>
      <c r="CU732" s="24"/>
      <c r="CV732" s="24"/>
      <c r="CW732" s="24"/>
      <c r="CX732" s="24"/>
      <c r="CY732" s="24"/>
      <c r="CZ732" s="24"/>
    </row>
    <row r="733" spans="1:104" s="129" customFormat="1" ht="12.95" customHeight="1" x14ac:dyDescent="0.2">
      <c r="B733" s="131"/>
      <c r="G733" s="130"/>
      <c r="P733" s="199"/>
      <c r="S733" s="131"/>
      <c r="Z733" s="24"/>
      <c r="AA733" s="136"/>
      <c r="AB733" s="136"/>
      <c r="AC733" s="136"/>
      <c r="AD733" s="136"/>
      <c r="AE733" s="136"/>
      <c r="AF733" s="202"/>
      <c r="AG733" s="203"/>
      <c r="AH733" s="24"/>
      <c r="AI733" s="24"/>
      <c r="AJ733" s="24"/>
      <c r="AK733" s="24"/>
      <c r="AL733" s="24"/>
      <c r="AM733" s="24"/>
      <c r="AN733" s="136"/>
      <c r="AO733" s="136"/>
      <c r="AP733" s="136"/>
      <c r="AQ733" s="136"/>
      <c r="AR733" s="136"/>
      <c r="AS733" s="136"/>
      <c r="AT733" s="136"/>
      <c r="AU733" s="136"/>
      <c r="AV733" s="136"/>
      <c r="AW733" s="24"/>
      <c r="AX733" s="136"/>
      <c r="AY733" s="136"/>
      <c r="AZ733" s="136"/>
      <c r="BA733" s="136"/>
      <c r="BB733" s="136"/>
      <c r="BC733" s="202"/>
      <c r="BD733" s="203"/>
      <c r="BE733" s="24"/>
      <c r="BF733" s="24"/>
      <c r="BG733" s="24"/>
      <c r="BH733" s="24"/>
      <c r="BI733" s="24"/>
      <c r="BJ733" s="24"/>
      <c r="BK733" s="136"/>
      <c r="BL733" s="136"/>
      <c r="BM733" s="136"/>
      <c r="BN733" s="136"/>
      <c r="BO733" s="136"/>
      <c r="BP733" s="136"/>
      <c r="BQ733" s="136"/>
      <c r="BR733" s="136"/>
      <c r="BS733" s="136"/>
      <c r="BT733" s="24"/>
      <c r="BU733" s="24"/>
      <c r="BV733" s="24"/>
      <c r="BW733" s="24"/>
      <c r="BX733" s="24"/>
      <c r="BY733" s="24"/>
      <c r="BZ733" s="24"/>
      <c r="CA733" s="24"/>
      <c r="CB733" s="24"/>
      <c r="CC733" s="24"/>
      <c r="CD733" s="24"/>
      <c r="CE733" s="24"/>
      <c r="CF733" s="24"/>
      <c r="CG733" s="24"/>
      <c r="CH733" s="24"/>
      <c r="CI733" s="24"/>
      <c r="CK733" s="24"/>
      <c r="CL733" s="24"/>
      <c r="CM733" s="24"/>
      <c r="CN733" s="24"/>
      <c r="CO733" s="24"/>
      <c r="CP733" s="24"/>
      <c r="CQ733" s="24"/>
      <c r="CR733" s="24"/>
      <c r="CS733" s="24"/>
      <c r="CT733" s="24"/>
      <c r="CU733" s="24"/>
      <c r="CV733" s="24"/>
      <c r="CW733" s="24"/>
      <c r="CX733" s="24"/>
      <c r="CY733" s="24"/>
      <c r="CZ733" s="24"/>
    </row>
    <row r="734" spans="1:104" s="129" customFormat="1" ht="12.95" customHeight="1" x14ac:dyDescent="0.2">
      <c r="B734" s="131"/>
      <c r="G734" s="130"/>
      <c r="P734" s="199"/>
      <c r="S734" s="131"/>
      <c r="Z734" s="24"/>
      <c r="AA734" s="136"/>
      <c r="AB734" s="136"/>
      <c r="AC734" s="136"/>
      <c r="AD734" s="136"/>
      <c r="AE734" s="136"/>
      <c r="AF734" s="202"/>
      <c r="AG734" s="203"/>
      <c r="AH734" s="24"/>
      <c r="AI734" s="24"/>
      <c r="AJ734" s="24"/>
      <c r="AK734" s="24"/>
      <c r="AL734" s="24"/>
      <c r="AM734" s="24"/>
      <c r="AN734" s="136"/>
      <c r="AO734" s="136"/>
      <c r="AP734" s="136"/>
      <c r="AQ734" s="136"/>
      <c r="AR734" s="136"/>
      <c r="AS734" s="136"/>
      <c r="AT734" s="136"/>
      <c r="AU734" s="136"/>
      <c r="AV734" s="136"/>
      <c r="AW734" s="24"/>
      <c r="AX734" s="136"/>
      <c r="AY734" s="136"/>
      <c r="AZ734" s="136"/>
      <c r="BA734" s="136"/>
      <c r="BB734" s="136"/>
      <c r="BC734" s="202"/>
      <c r="BD734" s="203"/>
      <c r="BE734" s="24"/>
      <c r="BF734" s="24"/>
      <c r="BG734" s="24"/>
      <c r="BH734" s="24"/>
      <c r="BI734" s="24"/>
      <c r="BJ734" s="24"/>
      <c r="BK734" s="136"/>
      <c r="BL734" s="136"/>
      <c r="BM734" s="136"/>
      <c r="BN734" s="136"/>
      <c r="BO734" s="136"/>
      <c r="BP734" s="136"/>
      <c r="BQ734" s="136"/>
      <c r="BR734" s="136"/>
      <c r="BS734" s="136"/>
      <c r="BT734" s="24"/>
      <c r="BU734" s="24"/>
      <c r="BV734" s="24"/>
      <c r="BW734" s="24"/>
      <c r="BX734" s="24"/>
      <c r="BY734" s="24"/>
      <c r="BZ734" s="24"/>
      <c r="CA734" s="24"/>
      <c r="CB734" s="24"/>
      <c r="CC734" s="24"/>
      <c r="CD734" s="24"/>
      <c r="CE734" s="24"/>
      <c r="CF734" s="24"/>
      <c r="CG734" s="24"/>
      <c r="CH734" s="24"/>
      <c r="CI734" s="24"/>
      <c r="CK734" s="24"/>
      <c r="CL734" s="24"/>
      <c r="CM734" s="24"/>
      <c r="CN734" s="24"/>
      <c r="CO734" s="24"/>
      <c r="CP734" s="24"/>
      <c r="CQ734" s="24"/>
      <c r="CR734" s="24"/>
      <c r="CS734" s="24"/>
      <c r="CT734" s="24"/>
      <c r="CU734" s="24"/>
      <c r="CV734" s="24"/>
      <c r="CW734" s="24"/>
      <c r="CX734" s="24"/>
      <c r="CY734" s="24"/>
      <c r="CZ734" s="24"/>
    </row>
    <row r="735" spans="1:104" s="129" customFormat="1" ht="12.95" customHeight="1" x14ac:dyDescent="0.2">
      <c r="B735" s="131"/>
      <c r="G735" s="130"/>
      <c r="P735" s="199"/>
      <c r="S735" s="131"/>
      <c r="Z735" s="24"/>
      <c r="AA735" s="136"/>
      <c r="AB735" s="136"/>
      <c r="AC735" s="136"/>
      <c r="AD735" s="136"/>
      <c r="AE735" s="136"/>
      <c r="AF735" s="202"/>
      <c r="AG735" s="203"/>
      <c r="AH735" s="24"/>
      <c r="AI735" s="24"/>
      <c r="AJ735" s="24"/>
      <c r="AK735" s="24"/>
      <c r="AL735" s="24"/>
      <c r="AM735" s="24"/>
      <c r="AN735" s="136"/>
      <c r="AO735" s="136"/>
      <c r="AP735" s="136"/>
      <c r="AQ735" s="136"/>
      <c r="AR735" s="136"/>
      <c r="AS735" s="136"/>
      <c r="AT735" s="136"/>
      <c r="AU735" s="136"/>
      <c r="AV735" s="136"/>
      <c r="AW735" s="24"/>
      <c r="AX735" s="136"/>
      <c r="AY735" s="136"/>
      <c r="AZ735" s="136"/>
      <c r="BA735" s="136"/>
      <c r="BB735" s="136"/>
      <c r="BC735" s="202"/>
      <c r="BD735" s="203"/>
      <c r="BE735" s="24"/>
      <c r="BF735" s="24"/>
      <c r="BG735" s="24"/>
      <c r="BH735" s="24"/>
      <c r="BI735" s="24"/>
      <c r="BJ735" s="24"/>
      <c r="BK735" s="136"/>
      <c r="BL735" s="136"/>
      <c r="BM735" s="136"/>
      <c r="BN735" s="136"/>
      <c r="BO735" s="136"/>
      <c r="BP735" s="136"/>
      <c r="BQ735" s="136"/>
      <c r="BR735" s="136"/>
      <c r="BS735" s="136"/>
      <c r="BT735" s="24"/>
      <c r="BU735" s="24"/>
      <c r="BV735" s="24"/>
      <c r="BW735" s="24"/>
      <c r="BX735" s="24"/>
      <c r="BY735" s="24"/>
      <c r="BZ735" s="24"/>
      <c r="CA735" s="24"/>
      <c r="CB735" s="24"/>
      <c r="CC735" s="24"/>
      <c r="CD735" s="24"/>
      <c r="CE735" s="24"/>
      <c r="CF735" s="24"/>
      <c r="CG735" s="24"/>
      <c r="CH735" s="24"/>
      <c r="CI735" s="24"/>
      <c r="CK735" s="24"/>
      <c r="CL735" s="24"/>
      <c r="CM735" s="24"/>
      <c r="CN735" s="24"/>
      <c r="CO735" s="24"/>
      <c r="CP735" s="24"/>
      <c r="CQ735" s="24"/>
      <c r="CR735" s="24"/>
      <c r="CS735" s="24"/>
      <c r="CT735" s="24"/>
      <c r="CU735" s="24"/>
      <c r="CV735" s="24"/>
      <c r="CW735" s="24"/>
      <c r="CX735" s="24"/>
      <c r="CY735" s="24"/>
      <c r="CZ735" s="24"/>
    </row>
    <row r="736" spans="1:104" s="129" customFormat="1" ht="12.95" customHeight="1" x14ac:dyDescent="0.2">
      <c r="G736" s="130"/>
      <c r="P736" s="199"/>
      <c r="S736" s="131"/>
      <c r="Z736" s="24"/>
      <c r="AA736" s="136"/>
      <c r="AB736" s="136"/>
      <c r="AC736" s="136"/>
      <c r="AD736" s="136"/>
      <c r="AE736" s="136"/>
      <c r="AF736" s="202"/>
      <c r="AG736" s="203"/>
      <c r="AH736" s="24"/>
      <c r="AI736" s="24"/>
      <c r="AJ736" s="24"/>
      <c r="AK736" s="24"/>
      <c r="AL736" s="24"/>
      <c r="AM736" s="24"/>
      <c r="AN736" s="136"/>
      <c r="AO736" s="136"/>
      <c r="AP736" s="136"/>
      <c r="AQ736" s="136"/>
      <c r="AR736" s="136"/>
      <c r="AS736" s="136"/>
      <c r="AT736" s="136"/>
      <c r="AU736" s="136"/>
      <c r="AV736" s="136"/>
      <c r="AW736" s="24"/>
      <c r="AX736" s="136"/>
      <c r="AY736" s="136"/>
      <c r="AZ736" s="136"/>
      <c r="BA736" s="136"/>
      <c r="BB736" s="136"/>
      <c r="BC736" s="202"/>
      <c r="BD736" s="203"/>
      <c r="BE736" s="24"/>
      <c r="BF736" s="24"/>
      <c r="BG736" s="24"/>
      <c r="BH736" s="24"/>
      <c r="BI736" s="24"/>
      <c r="BJ736" s="24"/>
      <c r="BK736" s="136"/>
      <c r="BL736" s="136"/>
      <c r="BM736" s="136"/>
      <c r="BN736" s="136"/>
      <c r="BO736" s="136"/>
      <c r="BP736" s="136"/>
      <c r="BQ736" s="136"/>
      <c r="BR736" s="136"/>
      <c r="BS736" s="136"/>
      <c r="BT736" s="24"/>
      <c r="BU736" s="24"/>
      <c r="BV736" s="24"/>
      <c r="BW736" s="24"/>
      <c r="BX736" s="24"/>
      <c r="BY736" s="24"/>
      <c r="BZ736" s="24"/>
      <c r="CA736" s="24"/>
      <c r="CB736" s="24"/>
      <c r="CC736" s="24"/>
      <c r="CD736" s="24"/>
      <c r="CE736" s="24"/>
      <c r="CF736" s="24"/>
      <c r="CG736" s="24"/>
      <c r="CH736" s="24"/>
      <c r="CI736" s="24"/>
      <c r="CK736" s="24"/>
      <c r="CL736" s="24"/>
      <c r="CM736" s="24"/>
      <c r="CN736" s="24"/>
      <c r="CO736" s="24"/>
      <c r="CP736" s="24"/>
      <c r="CQ736" s="24"/>
      <c r="CR736" s="24"/>
      <c r="CS736" s="24"/>
      <c r="CT736" s="24"/>
      <c r="CU736" s="24"/>
      <c r="CV736" s="24"/>
      <c r="CW736" s="24"/>
      <c r="CX736" s="24"/>
      <c r="CY736" s="24"/>
      <c r="CZ736" s="24"/>
    </row>
    <row r="737" spans="7:104" s="129" customFormat="1" ht="12.95" customHeight="1" x14ac:dyDescent="0.2">
      <c r="G737" s="130"/>
      <c r="P737" s="199"/>
      <c r="S737" s="131"/>
      <c r="Z737" s="24"/>
      <c r="AA737" s="136"/>
      <c r="AB737" s="136"/>
      <c r="AC737" s="136"/>
      <c r="AD737" s="136"/>
      <c r="AE737" s="136"/>
      <c r="AF737" s="202"/>
      <c r="AG737" s="203"/>
      <c r="AH737" s="24"/>
      <c r="AI737" s="24"/>
      <c r="AJ737" s="24"/>
      <c r="AK737" s="24"/>
      <c r="AL737" s="24"/>
      <c r="AM737" s="24"/>
      <c r="AN737" s="136"/>
      <c r="AO737" s="136"/>
      <c r="AP737" s="136"/>
      <c r="AQ737" s="136"/>
      <c r="AR737" s="136"/>
      <c r="AS737" s="136"/>
      <c r="AT737" s="136"/>
      <c r="AU737" s="136"/>
      <c r="AV737" s="136"/>
      <c r="AW737" s="24"/>
      <c r="AX737" s="136"/>
      <c r="AY737" s="136"/>
      <c r="AZ737" s="136"/>
      <c r="BA737" s="136"/>
      <c r="BB737" s="136"/>
      <c r="BC737" s="202"/>
      <c r="BD737" s="203"/>
      <c r="BE737" s="24"/>
      <c r="BF737" s="24"/>
      <c r="BG737" s="24"/>
      <c r="BH737" s="24"/>
      <c r="BI737" s="24"/>
      <c r="BJ737" s="24"/>
      <c r="BK737" s="136"/>
      <c r="BL737" s="136"/>
      <c r="BM737" s="136"/>
      <c r="BN737" s="136"/>
      <c r="BO737" s="136"/>
      <c r="BP737" s="136"/>
      <c r="BQ737" s="136"/>
      <c r="BR737" s="136"/>
      <c r="BS737" s="136"/>
      <c r="BT737" s="24"/>
      <c r="BU737" s="24"/>
      <c r="BV737" s="24"/>
      <c r="BW737" s="24"/>
      <c r="BX737" s="24"/>
      <c r="BY737" s="24"/>
      <c r="BZ737" s="24"/>
      <c r="CA737" s="24"/>
      <c r="CB737" s="24"/>
      <c r="CC737" s="24"/>
      <c r="CD737" s="24"/>
      <c r="CE737" s="24"/>
      <c r="CF737" s="24"/>
      <c r="CG737" s="24"/>
      <c r="CH737" s="24"/>
      <c r="CI737" s="24"/>
      <c r="CK737" s="24"/>
      <c r="CL737" s="24"/>
      <c r="CM737" s="24"/>
      <c r="CN737" s="24"/>
      <c r="CO737" s="24"/>
      <c r="CP737" s="24"/>
      <c r="CQ737" s="24"/>
      <c r="CR737" s="24"/>
      <c r="CS737" s="24"/>
      <c r="CT737" s="24"/>
      <c r="CU737" s="24"/>
      <c r="CV737" s="24"/>
      <c r="CW737" s="24"/>
      <c r="CX737" s="24"/>
      <c r="CY737" s="24"/>
      <c r="CZ737" s="24"/>
    </row>
    <row r="738" spans="7:104" s="129" customFormat="1" ht="12.95" customHeight="1" x14ac:dyDescent="0.2">
      <c r="G738" s="130"/>
      <c r="P738" s="199"/>
      <c r="S738" s="131"/>
      <c r="Z738" s="24"/>
      <c r="AA738" s="136"/>
      <c r="AB738" s="136"/>
      <c r="AC738" s="136"/>
      <c r="AD738" s="136"/>
      <c r="AE738" s="136"/>
      <c r="AF738" s="202"/>
      <c r="AG738" s="203"/>
      <c r="AH738" s="24"/>
      <c r="AI738" s="24"/>
      <c r="AJ738" s="24"/>
      <c r="AK738" s="24"/>
      <c r="AL738" s="24"/>
      <c r="AM738" s="24"/>
      <c r="AN738" s="136"/>
      <c r="AO738" s="136"/>
      <c r="AP738" s="136"/>
      <c r="AQ738" s="136"/>
      <c r="AR738" s="136"/>
      <c r="AS738" s="136"/>
      <c r="AT738" s="136"/>
      <c r="AU738" s="136"/>
      <c r="AV738" s="136"/>
      <c r="AW738" s="24"/>
      <c r="AX738" s="136"/>
      <c r="AY738" s="136"/>
      <c r="AZ738" s="136"/>
      <c r="BA738" s="136"/>
      <c r="BB738" s="136"/>
      <c r="BC738" s="202"/>
      <c r="BD738" s="203"/>
      <c r="BE738" s="24"/>
      <c r="BF738" s="24"/>
      <c r="BG738" s="24"/>
      <c r="BH738" s="24"/>
      <c r="BI738" s="24"/>
      <c r="BJ738" s="24"/>
      <c r="BK738" s="136"/>
      <c r="BL738" s="136"/>
      <c r="BM738" s="136"/>
      <c r="BN738" s="136"/>
      <c r="BO738" s="136"/>
      <c r="BP738" s="136"/>
      <c r="BQ738" s="136"/>
      <c r="BR738" s="136"/>
      <c r="BS738" s="136"/>
      <c r="BT738" s="24"/>
      <c r="BU738" s="24"/>
      <c r="BV738" s="24"/>
      <c r="BW738" s="24"/>
      <c r="BX738" s="24"/>
      <c r="BY738" s="24"/>
      <c r="BZ738" s="24"/>
      <c r="CA738" s="24"/>
      <c r="CB738" s="24"/>
      <c r="CC738" s="24"/>
      <c r="CD738" s="24"/>
      <c r="CE738" s="24"/>
      <c r="CF738" s="24"/>
      <c r="CG738" s="24"/>
      <c r="CH738" s="24"/>
      <c r="CI738" s="24"/>
      <c r="CK738" s="24"/>
      <c r="CL738" s="24"/>
      <c r="CM738" s="24"/>
      <c r="CN738" s="24"/>
      <c r="CO738" s="24"/>
      <c r="CP738" s="24"/>
      <c r="CQ738" s="24"/>
      <c r="CR738" s="24"/>
      <c r="CS738" s="24"/>
      <c r="CT738" s="24"/>
      <c r="CU738" s="24"/>
      <c r="CV738" s="24"/>
      <c r="CW738" s="24"/>
      <c r="CX738" s="24"/>
      <c r="CY738" s="24"/>
      <c r="CZ738" s="24"/>
    </row>
    <row r="739" spans="7:104" s="129" customFormat="1" ht="12.95" customHeight="1" x14ac:dyDescent="0.2">
      <c r="G739" s="130"/>
      <c r="P739" s="199"/>
      <c r="S739" s="131"/>
      <c r="Z739" s="24"/>
      <c r="AA739" s="136"/>
      <c r="AB739" s="136"/>
      <c r="AC739" s="136"/>
      <c r="AD739" s="136"/>
      <c r="AE739" s="136"/>
      <c r="AF739" s="202"/>
      <c r="AG739" s="203"/>
      <c r="AH739" s="24"/>
      <c r="AI739" s="24"/>
      <c r="AJ739" s="24"/>
      <c r="AK739" s="24"/>
      <c r="AL739" s="24"/>
      <c r="AM739" s="24"/>
      <c r="AN739" s="136"/>
      <c r="AO739" s="136"/>
      <c r="AP739" s="136"/>
      <c r="AQ739" s="136"/>
      <c r="AR739" s="136"/>
      <c r="AS739" s="136"/>
      <c r="AT739" s="136"/>
      <c r="AU739" s="136"/>
      <c r="AV739" s="136"/>
      <c r="AW739" s="24"/>
      <c r="AX739" s="136"/>
      <c r="AY739" s="136"/>
      <c r="AZ739" s="136"/>
      <c r="BA739" s="136"/>
      <c r="BB739" s="136"/>
      <c r="BC739" s="202"/>
      <c r="BD739" s="203"/>
      <c r="BE739" s="24"/>
      <c r="BF739" s="24"/>
      <c r="BG739" s="24"/>
      <c r="BH739" s="24"/>
      <c r="BI739" s="24"/>
      <c r="BJ739" s="24"/>
      <c r="BK739" s="136"/>
      <c r="BL739" s="136"/>
      <c r="BM739" s="136"/>
      <c r="BN739" s="136"/>
      <c r="BO739" s="136"/>
      <c r="BP739" s="136"/>
      <c r="BQ739" s="136"/>
      <c r="BR739" s="136"/>
      <c r="BS739" s="136"/>
      <c r="BT739" s="24"/>
      <c r="BU739" s="24"/>
      <c r="BV739" s="24"/>
      <c r="BW739" s="24"/>
      <c r="BX739" s="24"/>
      <c r="BY739" s="24"/>
      <c r="BZ739" s="24"/>
      <c r="CA739" s="24"/>
      <c r="CB739" s="24"/>
      <c r="CC739" s="24"/>
      <c r="CD739" s="24"/>
      <c r="CE739" s="24"/>
      <c r="CF739" s="24"/>
      <c r="CG739" s="24"/>
      <c r="CH739" s="24"/>
      <c r="CI739" s="24"/>
      <c r="CK739" s="24"/>
      <c r="CL739" s="24"/>
      <c r="CM739" s="24"/>
      <c r="CN739" s="24"/>
      <c r="CO739" s="24"/>
      <c r="CP739" s="24"/>
      <c r="CQ739" s="24"/>
      <c r="CR739" s="24"/>
      <c r="CS739" s="24"/>
      <c r="CT739" s="24"/>
      <c r="CU739" s="24"/>
      <c r="CV739" s="24"/>
      <c r="CW739" s="24"/>
      <c r="CX739" s="24"/>
      <c r="CY739" s="24"/>
      <c r="CZ739" s="24"/>
    </row>
    <row r="740" spans="7:104" s="129" customFormat="1" ht="12.95" customHeight="1" x14ac:dyDescent="0.2">
      <c r="G740" s="130"/>
      <c r="P740" s="199"/>
      <c r="S740" s="131"/>
      <c r="Z740" s="24"/>
      <c r="AA740" s="136"/>
      <c r="AB740" s="136"/>
      <c r="AC740" s="136"/>
      <c r="AD740" s="136"/>
      <c r="AE740" s="136"/>
      <c r="AF740" s="202"/>
      <c r="AG740" s="203"/>
      <c r="AH740" s="24"/>
      <c r="AI740" s="24"/>
      <c r="AJ740" s="24"/>
      <c r="AK740" s="24"/>
      <c r="AL740" s="24"/>
      <c r="AM740" s="24"/>
      <c r="AN740" s="136"/>
      <c r="AO740" s="136"/>
      <c r="AP740" s="136"/>
      <c r="AQ740" s="136"/>
      <c r="AR740" s="136"/>
      <c r="AS740" s="136"/>
      <c r="AT740" s="136"/>
      <c r="AU740" s="136"/>
      <c r="AV740" s="136"/>
      <c r="AW740" s="24"/>
      <c r="AX740" s="136"/>
      <c r="AY740" s="136"/>
      <c r="AZ740" s="136"/>
      <c r="BA740" s="136"/>
      <c r="BB740" s="136"/>
      <c r="BC740" s="202"/>
      <c r="BD740" s="203"/>
      <c r="BE740" s="24"/>
      <c r="BF740" s="24"/>
      <c r="BG740" s="24"/>
      <c r="BH740" s="24"/>
      <c r="BI740" s="24"/>
      <c r="BJ740" s="24"/>
      <c r="BK740" s="136"/>
      <c r="BL740" s="136"/>
      <c r="BM740" s="136"/>
      <c r="BN740" s="136"/>
      <c r="BO740" s="136"/>
      <c r="BP740" s="136"/>
      <c r="BQ740" s="136"/>
      <c r="BR740" s="136"/>
      <c r="BS740" s="136"/>
      <c r="BT740" s="24"/>
      <c r="BU740" s="24"/>
      <c r="BV740" s="24"/>
      <c r="BW740" s="24"/>
      <c r="BX740" s="24"/>
      <c r="BY740" s="24"/>
      <c r="BZ740" s="24"/>
      <c r="CA740" s="24"/>
      <c r="CB740" s="24"/>
      <c r="CC740" s="24"/>
      <c r="CD740" s="24"/>
      <c r="CE740" s="24"/>
      <c r="CF740" s="24"/>
      <c r="CG740" s="24"/>
      <c r="CH740" s="24"/>
      <c r="CI740" s="24"/>
      <c r="CK740" s="24"/>
      <c r="CL740" s="24"/>
      <c r="CM740" s="24"/>
      <c r="CN740" s="24"/>
      <c r="CO740" s="24"/>
      <c r="CP740" s="24"/>
      <c r="CQ740" s="24"/>
      <c r="CR740" s="24"/>
      <c r="CS740" s="24"/>
      <c r="CT740" s="24"/>
      <c r="CU740" s="24"/>
      <c r="CV740" s="24"/>
      <c r="CW740" s="24"/>
      <c r="CX740" s="24"/>
      <c r="CY740" s="24"/>
      <c r="CZ740" s="24"/>
    </row>
    <row r="741" spans="7:104" s="129" customFormat="1" ht="12.95" customHeight="1" x14ac:dyDescent="0.2">
      <c r="G741" s="130"/>
      <c r="P741" s="199"/>
      <c r="S741" s="131"/>
      <c r="Z741" s="24"/>
      <c r="AA741" s="136"/>
      <c r="AB741" s="136"/>
      <c r="AC741" s="136"/>
      <c r="AD741" s="136"/>
      <c r="AE741" s="136"/>
      <c r="AF741" s="202"/>
      <c r="AG741" s="203"/>
      <c r="AH741" s="24"/>
      <c r="AI741" s="24"/>
      <c r="AJ741" s="24"/>
      <c r="AK741" s="24"/>
      <c r="AL741" s="24"/>
      <c r="AM741" s="24"/>
      <c r="AN741" s="136"/>
      <c r="AO741" s="136"/>
      <c r="AP741" s="136"/>
      <c r="AQ741" s="136"/>
      <c r="AR741" s="136"/>
      <c r="AS741" s="136"/>
      <c r="AT741" s="136"/>
      <c r="AU741" s="136"/>
      <c r="AV741" s="136"/>
      <c r="AW741" s="24"/>
      <c r="AX741" s="136"/>
      <c r="AY741" s="136"/>
      <c r="AZ741" s="136"/>
      <c r="BA741" s="136"/>
      <c r="BB741" s="136"/>
      <c r="BC741" s="202"/>
      <c r="BD741" s="203"/>
      <c r="BE741" s="24"/>
      <c r="BF741" s="24"/>
      <c r="BG741" s="24"/>
      <c r="BH741" s="24"/>
      <c r="BI741" s="24"/>
      <c r="BJ741" s="24"/>
      <c r="BK741" s="136"/>
      <c r="BL741" s="136"/>
      <c r="BM741" s="136"/>
      <c r="BN741" s="136"/>
      <c r="BO741" s="136"/>
      <c r="BP741" s="136"/>
      <c r="BQ741" s="136"/>
      <c r="BR741" s="136"/>
      <c r="BS741" s="136"/>
      <c r="BT741" s="24"/>
      <c r="BU741" s="24"/>
      <c r="BV741" s="24"/>
      <c r="BW741" s="24"/>
      <c r="BX741" s="24"/>
      <c r="BY741" s="24"/>
      <c r="BZ741" s="24"/>
      <c r="CA741" s="24"/>
      <c r="CB741" s="24"/>
      <c r="CC741" s="24"/>
      <c r="CD741" s="24"/>
      <c r="CE741" s="24"/>
      <c r="CF741" s="24"/>
      <c r="CG741" s="24"/>
      <c r="CH741" s="24"/>
      <c r="CI741" s="24"/>
      <c r="CK741" s="24"/>
      <c r="CL741" s="24"/>
      <c r="CM741" s="24"/>
      <c r="CN741" s="24"/>
      <c r="CO741" s="24"/>
      <c r="CP741" s="24"/>
      <c r="CQ741" s="24"/>
      <c r="CR741" s="24"/>
      <c r="CS741" s="24"/>
      <c r="CT741" s="24"/>
      <c r="CU741" s="24"/>
      <c r="CV741" s="24"/>
      <c r="CW741" s="24"/>
      <c r="CX741" s="24"/>
      <c r="CY741" s="24"/>
      <c r="CZ741" s="24"/>
    </row>
    <row r="742" spans="7:104" s="129" customFormat="1" ht="12.95" customHeight="1" x14ac:dyDescent="0.2">
      <c r="G742" s="130"/>
      <c r="P742" s="199"/>
      <c r="S742" s="131"/>
      <c r="Z742" s="24"/>
      <c r="AA742" s="136"/>
      <c r="AB742" s="136"/>
      <c r="AC742" s="136"/>
      <c r="AD742" s="136"/>
      <c r="AE742" s="136"/>
      <c r="AF742" s="202"/>
      <c r="AG742" s="203"/>
      <c r="AH742" s="24"/>
      <c r="AI742" s="24"/>
      <c r="AJ742" s="24"/>
      <c r="AK742" s="24"/>
      <c r="AL742" s="24"/>
      <c r="AM742" s="24"/>
      <c r="AN742" s="136"/>
      <c r="AO742" s="136"/>
      <c r="AP742" s="136"/>
      <c r="AQ742" s="136"/>
      <c r="AR742" s="136"/>
      <c r="AS742" s="136"/>
      <c r="AT742" s="136"/>
      <c r="AU742" s="136"/>
      <c r="AV742" s="136"/>
      <c r="AW742" s="24"/>
      <c r="AX742" s="136"/>
      <c r="AY742" s="136"/>
      <c r="AZ742" s="136"/>
      <c r="BA742" s="136"/>
      <c r="BB742" s="136"/>
      <c r="BC742" s="202"/>
      <c r="BD742" s="203"/>
      <c r="BE742" s="24"/>
      <c r="BF742" s="24"/>
      <c r="BG742" s="24"/>
      <c r="BH742" s="24"/>
      <c r="BI742" s="24"/>
      <c r="BJ742" s="24"/>
      <c r="BK742" s="136"/>
      <c r="BL742" s="136"/>
      <c r="BM742" s="136"/>
      <c r="BN742" s="136"/>
      <c r="BO742" s="136"/>
      <c r="BP742" s="136"/>
      <c r="BQ742" s="136"/>
      <c r="BR742" s="136"/>
      <c r="BS742" s="136"/>
      <c r="BT742" s="24"/>
      <c r="BU742" s="24"/>
      <c r="BV742" s="24"/>
      <c r="BW742" s="24"/>
      <c r="BX742" s="24"/>
      <c r="BY742" s="24"/>
      <c r="BZ742" s="24"/>
      <c r="CA742" s="24"/>
      <c r="CB742" s="24"/>
      <c r="CC742" s="24"/>
      <c r="CD742" s="24"/>
      <c r="CE742" s="24"/>
      <c r="CF742" s="24"/>
      <c r="CG742" s="24"/>
      <c r="CH742" s="24"/>
      <c r="CI742" s="24"/>
      <c r="CK742" s="24"/>
      <c r="CL742" s="24"/>
      <c r="CM742" s="24"/>
      <c r="CN742" s="24"/>
      <c r="CO742" s="24"/>
      <c r="CP742" s="24"/>
      <c r="CQ742" s="24"/>
      <c r="CR742" s="24"/>
      <c r="CS742" s="24"/>
      <c r="CT742" s="24"/>
      <c r="CU742" s="24"/>
      <c r="CV742" s="24"/>
      <c r="CW742" s="24"/>
      <c r="CX742" s="24"/>
      <c r="CY742" s="24"/>
      <c r="CZ742" s="24"/>
    </row>
    <row r="743" spans="7:104" s="129" customFormat="1" ht="12.95" customHeight="1" x14ac:dyDescent="0.2">
      <c r="G743" s="130"/>
      <c r="P743" s="199"/>
      <c r="S743" s="131"/>
      <c r="Z743" s="24"/>
      <c r="AA743" s="136"/>
      <c r="AB743" s="136"/>
      <c r="AC743" s="136"/>
      <c r="AD743" s="136"/>
      <c r="AE743" s="136"/>
      <c r="AF743" s="202"/>
      <c r="AG743" s="203"/>
      <c r="AH743" s="24"/>
      <c r="AI743" s="24"/>
      <c r="AJ743" s="24"/>
      <c r="AK743" s="24"/>
      <c r="AL743" s="24"/>
      <c r="AM743" s="24"/>
      <c r="AN743" s="136"/>
      <c r="AO743" s="136"/>
      <c r="AP743" s="136"/>
      <c r="AQ743" s="136"/>
      <c r="AR743" s="136"/>
      <c r="AS743" s="136"/>
      <c r="AT743" s="136"/>
      <c r="AU743" s="136"/>
      <c r="AV743" s="136"/>
      <c r="AW743" s="24"/>
      <c r="AX743" s="136"/>
      <c r="AY743" s="136"/>
      <c r="AZ743" s="136"/>
      <c r="BA743" s="136"/>
      <c r="BB743" s="136"/>
      <c r="BC743" s="202"/>
      <c r="BD743" s="203"/>
      <c r="BE743" s="24"/>
      <c r="BF743" s="24"/>
      <c r="BG743" s="24"/>
      <c r="BH743" s="24"/>
      <c r="BI743" s="24"/>
      <c r="BJ743" s="24"/>
      <c r="BK743" s="136"/>
      <c r="BL743" s="136"/>
      <c r="BM743" s="136"/>
      <c r="BN743" s="136"/>
      <c r="BO743" s="136"/>
      <c r="BP743" s="136"/>
      <c r="BQ743" s="136"/>
      <c r="BR743" s="136"/>
      <c r="BS743" s="136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</row>
    <row r="744" spans="7:104" s="129" customFormat="1" ht="12.95" customHeight="1" x14ac:dyDescent="0.2">
      <c r="G744" s="130"/>
      <c r="P744" s="199"/>
      <c r="S744" s="131"/>
      <c r="Z744" s="24"/>
      <c r="AA744" s="136"/>
      <c r="AB744" s="136"/>
      <c r="AC744" s="136"/>
      <c r="AD744" s="136"/>
      <c r="AE744" s="136"/>
      <c r="AF744" s="202"/>
      <c r="AG744" s="203"/>
      <c r="AH744" s="24"/>
      <c r="AI744" s="24"/>
      <c r="AJ744" s="24"/>
      <c r="AK744" s="24"/>
      <c r="AL744" s="24"/>
      <c r="AM744" s="24"/>
      <c r="AN744" s="136"/>
      <c r="AO744" s="136"/>
      <c r="AP744" s="136"/>
      <c r="AQ744" s="136"/>
      <c r="AR744" s="136"/>
      <c r="AS744" s="136"/>
      <c r="AT744" s="136"/>
      <c r="AU744" s="136"/>
      <c r="AV744" s="136"/>
      <c r="AW744" s="24"/>
      <c r="AX744" s="136"/>
      <c r="AY744" s="136"/>
      <c r="AZ744" s="136"/>
      <c r="BA744" s="136"/>
      <c r="BB744" s="136"/>
      <c r="BC744" s="202"/>
      <c r="BD744" s="203"/>
      <c r="BE744" s="24"/>
      <c r="BF744" s="24"/>
      <c r="BG744" s="24"/>
      <c r="BH744" s="24"/>
      <c r="BI744" s="24"/>
      <c r="BJ744" s="24"/>
      <c r="BK744" s="136"/>
      <c r="BL744" s="136"/>
      <c r="BM744" s="136"/>
      <c r="BN744" s="136"/>
      <c r="BO744" s="136"/>
      <c r="BP744" s="136"/>
      <c r="BQ744" s="136"/>
      <c r="BR744" s="136"/>
      <c r="BS744" s="136"/>
      <c r="BT744" s="24"/>
      <c r="BU744" s="24"/>
      <c r="BV744" s="24"/>
      <c r="BW744" s="24"/>
      <c r="BX744" s="24"/>
      <c r="BY744" s="24"/>
      <c r="BZ744" s="24"/>
      <c r="CA744" s="24"/>
      <c r="CB744" s="24"/>
      <c r="CC744" s="24"/>
      <c r="CD744" s="24"/>
      <c r="CE744" s="24"/>
      <c r="CF744" s="24"/>
      <c r="CG744" s="24"/>
      <c r="CH744" s="24"/>
      <c r="CI744" s="24"/>
      <c r="CK744" s="24"/>
      <c r="CL744" s="24"/>
      <c r="CM744" s="24"/>
      <c r="CN744" s="24"/>
      <c r="CO744" s="24"/>
      <c r="CP744" s="24"/>
      <c r="CQ744" s="24"/>
      <c r="CR744" s="24"/>
      <c r="CS744" s="24"/>
      <c r="CT744" s="24"/>
      <c r="CU744" s="24"/>
      <c r="CV744" s="24"/>
      <c r="CW744" s="24"/>
      <c r="CX744" s="24"/>
      <c r="CY744" s="24"/>
      <c r="CZ744" s="24"/>
    </row>
    <row r="745" spans="7:104" s="129" customFormat="1" ht="12.95" customHeight="1" x14ac:dyDescent="0.2">
      <c r="G745" s="130"/>
      <c r="P745" s="199"/>
      <c r="S745" s="131"/>
      <c r="Z745" s="24"/>
      <c r="AA745" s="136"/>
      <c r="AB745" s="136"/>
      <c r="AC745" s="136"/>
      <c r="AD745" s="136"/>
      <c r="AE745" s="136"/>
      <c r="AF745" s="202"/>
      <c r="AG745" s="203"/>
      <c r="AH745" s="24"/>
      <c r="AI745" s="24"/>
      <c r="AJ745" s="24"/>
      <c r="AK745" s="24"/>
      <c r="AL745" s="24"/>
      <c r="AM745" s="24"/>
      <c r="AN745" s="136"/>
      <c r="AO745" s="136"/>
      <c r="AP745" s="136"/>
      <c r="AQ745" s="136"/>
      <c r="AR745" s="136"/>
      <c r="AS745" s="136"/>
      <c r="AT745" s="136"/>
      <c r="AU745" s="136"/>
      <c r="AV745" s="136"/>
      <c r="AW745" s="24"/>
      <c r="AX745" s="136"/>
      <c r="AY745" s="136"/>
      <c r="AZ745" s="136"/>
      <c r="BA745" s="136"/>
      <c r="BB745" s="136"/>
      <c r="BC745" s="202"/>
      <c r="BD745" s="203"/>
      <c r="BE745" s="24"/>
      <c r="BF745" s="24"/>
      <c r="BG745" s="24"/>
      <c r="BH745" s="24"/>
      <c r="BI745" s="24"/>
      <c r="BJ745" s="24"/>
      <c r="BK745" s="136"/>
      <c r="BL745" s="136"/>
      <c r="BM745" s="136"/>
      <c r="BN745" s="136"/>
      <c r="BO745" s="136"/>
      <c r="BP745" s="136"/>
      <c r="BQ745" s="136"/>
      <c r="BR745" s="136"/>
      <c r="BS745" s="136"/>
      <c r="BT745" s="24"/>
      <c r="BU745" s="24"/>
      <c r="BV745" s="24"/>
      <c r="BW745" s="24"/>
      <c r="BX745" s="24"/>
      <c r="BY745" s="24"/>
      <c r="BZ745" s="24"/>
      <c r="CA745" s="24"/>
      <c r="CB745" s="24"/>
      <c r="CC745" s="24"/>
      <c r="CD745" s="24"/>
      <c r="CE745" s="24"/>
      <c r="CF745" s="24"/>
      <c r="CG745" s="24"/>
      <c r="CH745" s="24"/>
      <c r="CI745" s="24"/>
      <c r="CK745" s="24"/>
      <c r="CL745" s="24"/>
      <c r="CM745" s="24"/>
      <c r="CN745" s="24"/>
      <c r="CO745" s="24"/>
      <c r="CP745" s="24"/>
      <c r="CQ745" s="24"/>
      <c r="CR745" s="24"/>
      <c r="CS745" s="24"/>
      <c r="CT745" s="24"/>
      <c r="CU745" s="24"/>
      <c r="CV745" s="24"/>
      <c r="CW745" s="24"/>
      <c r="CX745" s="24"/>
      <c r="CY745" s="24"/>
      <c r="CZ745" s="24"/>
    </row>
    <row r="746" spans="7:104" s="129" customFormat="1" ht="12.95" customHeight="1" x14ac:dyDescent="0.2">
      <c r="G746" s="130"/>
      <c r="P746" s="199"/>
      <c r="S746" s="131"/>
      <c r="Z746" s="24"/>
      <c r="AA746" s="136"/>
      <c r="AB746" s="136"/>
      <c r="AC746" s="136"/>
      <c r="AD746" s="136"/>
      <c r="AE746" s="136"/>
      <c r="AF746" s="202"/>
      <c r="AG746" s="203"/>
      <c r="AH746" s="24"/>
      <c r="AI746" s="24"/>
      <c r="AJ746" s="24"/>
      <c r="AK746" s="24"/>
      <c r="AL746" s="24"/>
      <c r="AM746" s="24"/>
      <c r="AN746" s="136"/>
      <c r="AO746" s="136"/>
      <c r="AP746" s="136"/>
      <c r="AQ746" s="136"/>
      <c r="AR746" s="136"/>
      <c r="AS746" s="136"/>
      <c r="AT746" s="136"/>
      <c r="AU746" s="136"/>
      <c r="AV746" s="136"/>
      <c r="AW746" s="24"/>
      <c r="AX746" s="136"/>
      <c r="AY746" s="136"/>
      <c r="AZ746" s="136"/>
      <c r="BA746" s="136"/>
      <c r="BB746" s="136"/>
      <c r="BC746" s="202"/>
      <c r="BD746" s="203"/>
      <c r="BE746" s="24"/>
      <c r="BF746" s="24"/>
      <c r="BG746" s="24"/>
      <c r="BH746" s="24"/>
      <c r="BI746" s="24"/>
      <c r="BJ746" s="24"/>
      <c r="BK746" s="136"/>
      <c r="BL746" s="136"/>
      <c r="BM746" s="136"/>
      <c r="BN746" s="136"/>
      <c r="BO746" s="136"/>
      <c r="BP746" s="136"/>
      <c r="BQ746" s="136"/>
      <c r="BR746" s="136"/>
      <c r="BS746" s="136"/>
      <c r="BT746" s="24"/>
      <c r="BU746" s="24"/>
      <c r="BV746" s="24"/>
      <c r="BW746" s="24"/>
      <c r="BX746" s="24"/>
      <c r="BY746" s="24"/>
      <c r="BZ746" s="24"/>
      <c r="CA746" s="24"/>
      <c r="CB746" s="24"/>
      <c r="CC746" s="24"/>
      <c r="CD746" s="24"/>
      <c r="CE746" s="24"/>
      <c r="CF746" s="24"/>
      <c r="CG746" s="24"/>
      <c r="CH746" s="24"/>
      <c r="CI746" s="24"/>
      <c r="CK746" s="24"/>
      <c r="CL746" s="24"/>
      <c r="CM746" s="24"/>
      <c r="CN746" s="24"/>
      <c r="CO746" s="24"/>
      <c r="CP746" s="24"/>
      <c r="CQ746" s="24"/>
      <c r="CR746" s="24"/>
      <c r="CS746" s="24"/>
      <c r="CT746" s="24"/>
      <c r="CU746" s="24"/>
      <c r="CV746" s="24"/>
      <c r="CW746" s="24"/>
      <c r="CX746" s="24"/>
      <c r="CY746" s="24"/>
      <c r="CZ746" s="24"/>
    </row>
    <row r="747" spans="7:104" s="129" customFormat="1" ht="12.95" customHeight="1" x14ac:dyDescent="0.2">
      <c r="G747" s="130"/>
      <c r="P747" s="199"/>
      <c r="S747" s="131"/>
      <c r="Z747" s="24"/>
      <c r="AA747" s="136"/>
      <c r="AB747" s="136"/>
      <c r="AC747" s="136"/>
      <c r="AD747" s="136"/>
      <c r="AE747" s="136"/>
      <c r="AF747" s="202"/>
      <c r="AG747" s="203"/>
      <c r="AH747" s="24"/>
      <c r="AI747" s="24"/>
      <c r="AJ747" s="24"/>
      <c r="AK747" s="24"/>
      <c r="AL747" s="24"/>
      <c r="AM747" s="24"/>
      <c r="AN747" s="136"/>
      <c r="AO747" s="136"/>
      <c r="AP747" s="136"/>
      <c r="AQ747" s="136"/>
      <c r="AR747" s="136"/>
      <c r="AS747" s="136"/>
      <c r="AT747" s="136"/>
      <c r="AU747" s="136"/>
      <c r="AV747" s="136"/>
      <c r="AW747" s="24"/>
      <c r="AX747" s="136"/>
      <c r="AY747" s="136"/>
      <c r="AZ747" s="136"/>
      <c r="BA747" s="136"/>
      <c r="BB747" s="136"/>
      <c r="BC747" s="202"/>
      <c r="BD747" s="203"/>
      <c r="BE747" s="24"/>
      <c r="BF747" s="24"/>
      <c r="BG747" s="24"/>
      <c r="BH747" s="24"/>
      <c r="BI747" s="24"/>
      <c r="BJ747" s="24"/>
      <c r="BK747" s="136"/>
      <c r="BL747" s="136"/>
      <c r="BM747" s="136"/>
      <c r="BN747" s="136"/>
      <c r="BO747" s="136"/>
      <c r="BP747" s="136"/>
      <c r="BQ747" s="136"/>
      <c r="BR747" s="136"/>
      <c r="BS747" s="136"/>
      <c r="BT747" s="24"/>
      <c r="BU747" s="24"/>
      <c r="BV747" s="24"/>
      <c r="BW747" s="24"/>
      <c r="BX747" s="24"/>
      <c r="BY747" s="24"/>
      <c r="BZ747" s="24"/>
      <c r="CA747" s="24"/>
      <c r="CB747" s="24"/>
      <c r="CC747" s="24"/>
      <c r="CD747" s="24"/>
      <c r="CE747" s="24"/>
      <c r="CF747" s="24"/>
      <c r="CG747" s="24"/>
      <c r="CH747" s="24"/>
      <c r="CI747" s="24"/>
      <c r="CK747" s="24"/>
      <c r="CL747" s="24"/>
      <c r="CM747" s="24"/>
      <c r="CN747" s="24"/>
      <c r="CO747" s="24"/>
      <c r="CP747" s="24"/>
      <c r="CQ747" s="24"/>
      <c r="CR747" s="24"/>
      <c r="CS747" s="24"/>
      <c r="CT747" s="24"/>
      <c r="CU747" s="24"/>
      <c r="CV747" s="24"/>
      <c r="CW747" s="24"/>
      <c r="CX747" s="24"/>
      <c r="CY747" s="24"/>
      <c r="CZ747" s="24"/>
    </row>
    <row r="748" spans="7:104" s="129" customFormat="1" ht="12.95" customHeight="1" x14ac:dyDescent="0.2">
      <c r="G748" s="130"/>
      <c r="P748" s="199"/>
      <c r="S748" s="131"/>
      <c r="Z748" s="24"/>
      <c r="AA748" s="136"/>
      <c r="AB748" s="136"/>
      <c r="AC748" s="136"/>
      <c r="AD748" s="136"/>
      <c r="AE748" s="136"/>
      <c r="AF748" s="202"/>
      <c r="AG748" s="203"/>
      <c r="AH748" s="24"/>
      <c r="AI748" s="24"/>
      <c r="AJ748" s="24"/>
      <c r="AK748" s="24"/>
      <c r="AL748" s="24"/>
      <c r="AM748" s="24"/>
      <c r="AN748" s="136"/>
      <c r="AO748" s="136"/>
      <c r="AP748" s="136"/>
      <c r="AQ748" s="136"/>
      <c r="AR748" s="136"/>
      <c r="AS748" s="136"/>
      <c r="AT748" s="136"/>
      <c r="AU748" s="136"/>
      <c r="AV748" s="136"/>
      <c r="AW748" s="24"/>
      <c r="AX748" s="136"/>
      <c r="AY748" s="136"/>
      <c r="AZ748" s="136"/>
      <c r="BA748" s="136"/>
      <c r="BB748" s="136"/>
      <c r="BC748" s="202"/>
      <c r="BD748" s="203"/>
      <c r="BE748" s="24"/>
      <c r="BF748" s="24"/>
      <c r="BG748" s="24"/>
      <c r="BH748" s="24"/>
      <c r="BI748" s="24"/>
      <c r="BJ748" s="24"/>
      <c r="BK748" s="136"/>
      <c r="BL748" s="136"/>
      <c r="BM748" s="136"/>
      <c r="BN748" s="136"/>
      <c r="BO748" s="136"/>
      <c r="BP748" s="136"/>
      <c r="BQ748" s="136"/>
      <c r="BR748" s="136"/>
      <c r="BS748" s="136"/>
      <c r="BT748" s="24"/>
      <c r="BU748" s="24"/>
      <c r="BV748" s="24"/>
      <c r="BW748" s="24"/>
      <c r="BX748" s="24"/>
      <c r="BY748" s="24"/>
      <c r="BZ748" s="24"/>
      <c r="CA748" s="24"/>
      <c r="CB748" s="24"/>
      <c r="CC748" s="24"/>
      <c r="CD748" s="24"/>
      <c r="CE748" s="24"/>
      <c r="CF748" s="24"/>
      <c r="CG748" s="24"/>
      <c r="CH748" s="24"/>
      <c r="CI748" s="24"/>
      <c r="CK748" s="24"/>
      <c r="CL748" s="24"/>
      <c r="CM748" s="24"/>
      <c r="CN748" s="24"/>
      <c r="CO748" s="24"/>
      <c r="CP748" s="24"/>
      <c r="CQ748" s="24"/>
      <c r="CR748" s="24"/>
      <c r="CS748" s="24"/>
      <c r="CT748" s="24"/>
      <c r="CU748" s="24"/>
      <c r="CV748" s="24"/>
      <c r="CW748" s="24"/>
      <c r="CX748" s="24"/>
      <c r="CY748" s="24"/>
      <c r="CZ748" s="24"/>
    </row>
    <row r="749" spans="7:104" s="129" customFormat="1" ht="12.95" customHeight="1" x14ac:dyDescent="0.2">
      <c r="G749" s="130"/>
      <c r="P749" s="199"/>
      <c r="S749" s="131"/>
      <c r="Z749" s="24"/>
      <c r="AA749" s="136"/>
      <c r="AB749" s="136"/>
      <c r="AC749" s="136"/>
      <c r="AD749" s="136"/>
      <c r="AE749" s="136"/>
      <c r="AF749" s="202"/>
      <c r="AG749" s="203"/>
      <c r="AH749" s="24"/>
      <c r="AI749" s="24"/>
      <c r="AJ749" s="24"/>
      <c r="AK749" s="24"/>
      <c r="AL749" s="24"/>
      <c r="AM749" s="24"/>
      <c r="AN749" s="136"/>
      <c r="AO749" s="136"/>
      <c r="AP749" s="136"/>
      <c r="AQ749" s="136"/>
      <c r="AR749" s="136"/>
      <c r="AS749" s="136"/>
      <c r="AT749" s="136"/>
      <c r="AU749" s="136"/>
      <c r="AV749" s="136"/>
      <c r="AW749" s="24"/>
      <c r="AX749" s="136"/>
      <c r="AY749" s="136"/>
      <c r="AZ749" s="136"/>
      <c r="BA749" s="136"/>
      <c r="BB749" s="136"/>
      <c r="BC749" s="202"/>
      <c r="BD749" s="203"/>
      <c r="BE749" s="24"/>
      <c r="BF749" s="24"/>
      <c r="BG749" s="24"/>
      <c r="BH749" s="24"/>
      <c r="BI749" s="24"/>
      <c r="BJ749" s="24"/>
      <c r="BK749" s="136"/>
      <c r="BL749" s="136"/>
      <c r="BM749" s="136"/>
      <c r="BN749" s="136"/>
      <c r="BO749" s="136"/>
      <c r="BP749" s="136"/>
      <c r="BQ749" s="136"/>
      <c r="BR749" s="136"/>
      <c r="BS749" s="136"/>
      <c r="BT749" s="24"/>
      <c r="BU749" s="24"/>
      <c r="BV749" s="24"/>
      <c r="BW749" s="24"/>
      <c r="BX749" s="24"/>
      <c r="BY749" s="24"/>
      <c r="BZ749" s="24"/>
      <c r="CA749" s="24"/>
      <c r="CB749" s="24"/>
      <c r="CC749" s="24"/>
      <c r="CD749" s="24"/>
      <c r="CE749" s="24"/>
      <c r="CF749" s="24"/>
      <c r="CG749" s="24"/>
      <c r="CH749" s="24"/>
      <c r="CI749" s="24"/>
      <c r="CK749" s="24"/>
      <c r="CL749" s="24"/>
      <c r="CM749" s="24"/>
      <c r="CN749" s="24"/>
      <c r="CO749" s="24"/>
      <c r="CP749" s="24"/>
      <c r="CQ749" s="24"/>
      <c r="CR749" s="24"/>
      <c r="CS749" s="24"/>
      <c r="CT749" s="24"/>
      <c r="CU749" s="24"/>
      <c r="CV749" s="24"/>
      <c r="CW749" s="24"/>
      <c r="CX749" s="24"/>
      <c r="CY749" s="24"/>
      <c r="CZ749" s="24"/>
    </row>
    <row r="750" spans="7:104" s="129" customFormat="1" ht="12.95" customHeight="1" x14ac:dyDescent="0.2">
      <c r="G750" s="130"/>
      <c r="P750" s="199"/>
      <c r="S750" s="131"/>
      <c r="Z750" s="24"/>
      <c r="AA750" s="136"/>
      <c r="AB750" s="136"/>
      <c r="AC750" s="136"/>
      <c r="AD750" s="136"/>
      <c r="AE750" s="136"/>
      <c r="AF750" s="202"/>
      <c r="AG750" s="203"/>
      <c r="AH750" s="24"/>
      <c r="AI750" s="24"/>
      <c r="AJ750" s="24"/>
      <c r="AK750" s="24"/>
      <c r="AL750" s="24"/>
      <c r="AM750" s="24"/>
      <c r="AN750" s="136"/>
      <c r="AO750" s="136"/>
      <c r="AP750" s="136"/>
      <c r="AQ750" s="136"/>
      <c r="AR750" s="136"/>
      <c r="AS750" s="136"/>
      <c r="AT750" s="136"/>
      <c r="AU750" s="136"/>
      <c r="AV750" s="136"/>
      <c r="AW750" s="24"/>
      <c r="AX750" s="136"/>
      <c r="AY750" s="136"/>
      <c r="AZ750" s="136"/>
      <c r="BA750" s="136"/>
      <c r="BB750" s="136"/>
      <c r="BC750" s="202"/>
      <c r="BD750" s="203"/>
      <c r="BE750" s="24"/>
      <c r="BF750" s="24"/>
      <c r="BG750" s="24"/>
      <c r="BH750" s="24"/>
      <c r="BI750" s="24"/>
      <c r="BJ750" s="24"/>
      <c r="BK750" s="136"/>
      <c r="BL750" s="136"/>
      <c r="BM750" s="136"/>
      <c r="BN750" s="136"/>
      <c r="BO750" s="136"/>
      <c r="BP750" s="136"/>
      <c r="BQ750" s="136"/>
      <c r="BR750" s="136"/>
      <c r="BS750" s="136"/>
      <c r="BT750" s="24"/>
      <c r="BU750" s="24"/>
      <c r="BV750" s="24"/>
      <c r="BW750" s="24"/>
      <c r="BX750" s="24"/>
      <c r="BY750" s="24"/>
      <c r="BZ750" s="24"/>
      <c r="CA750" s="24"/>
      <c r="CB750" s="24"/>
      <c r="CC750" s="24"/>
      <c r="CD750" s="24"/>
      <c r="CE750" s="24"/>
      <c r="CF750" s="24"/>
      <c r="CG750" s="24"/>
      <c r="CH750" s="24"/>
      <c r="CI750" s="24"/>
      <c r="CK750" s="24"/>
      <c r="CL750" s="24"/>
      <c r="CM750" s="24"/>
      <c r="CN750" s="24"/>
      <c r="CO750" s="24"/>
      <c r="CP750" s="24"/>
      <c r="CQ750" s="24"/>
      <c r="CR750" s="24"/>
      <c r="CS750" s="24"/>
      <c r="CT750" s="24"/>
      <c r="CU750" s="24"/>
      <c r="CV750" s="24"/>
      <c r="CW750" s="24"/>
      <c r="CX750" s="24"/>
      <c r="CY750" s="24"/>
      <c r="CZ750" s="24"/>
    </row>
    <row r="751" spans="7:104" s="129" customFormat="1" ht="12.95" customHeight="1" x14ac:dyDescent="0.2">
      <c r="G751" s="130"/>
      <c r="P751" s="199"/>
      <c r="S751" s="131"/>
      <c r="Z751" s="24"/>
      <c r="AA751" s="136"/>
      <c r="AB751" s="136"/>
      <c r="AC751" s="136"/>
      <c r="AD751" s="136"/>
      <c r="AE751" s="136"/>
      <c r="AF751" s="202"/>
      <c r="AG751" s="203"/>
      <c r="AH751" s="24"/>
      <c r="AI751" s="24"/>
      <c r="AJ751" s="24"/>
      <c r="AK751" s="24"/>
      <c r="AL751" s="24"/>
      <c r="AM751" s="24"/>
      <c r="AN751" s="136"/>
      <c r="AO751" s="136"/>
      <c r="AP751" s="136"/>
      <c r="AQ751" s="136"/>
      <c r="AR751" s="136"/>
      <c r="AS751" s="136"/>
      <c r="AT751" s="136"/>
      <c r="AU751" s="136"/>
      <c r="AV751" s="136"/>
      <c r="AW751" s="24"/>
      <c r="AX751" s="136"/>
      <c r="AY751" s="136"/>
      <c r="AZ751" s="136"/>
      <c r="BA751" s="136"/>
      <c r="BB751" s="136"/>
      <c r="BC751" s="202"/>
      <c r="BD751" s="203"/>
      <c r="BE751" s="24"/>
      <c r="BF751" s="24"/>
      <c r="BG751" s="24"/>
      <c r="BH751" s="24"/>
      <c r="BI751" s="24"/>
      <c r="BJ751" s="24"/>
      <c r="BK751" s="136"/>
      <c r="BL751" s="136"/>
      <c r="BM751" s="136"/>
      <c r="BN751" s="136"/>
      <c r="BO751" s="136"/>
      <c r="BP751" s="136"/>
      <c r="BQ751" s="136"/>
      <c r="BR751" s="136"/>
      <c r="BS751" s="136"/>
      <c r="BT751" s="24"/>
      <c r="BU751" s="24"/>
      <c r="BV751" s="24"/>
      <c r="BW751" s="24"/>
      <c r="BX751" s="24"/>
      <c r="BY751" s="24"/>
      <c r="BZ751" s="24"/>
      <c r="CA751" s="24"/>
      <c r="CB751" s="24"/>
      <c r="CC751" s="24"/>
      <c r="CD751" s="24"/>
      <c r="CE751" s="24"/>
      <c r="CF751" s="24"/>
      <c r="CG751" s="24"/>
      <c r="CH751" s="24"/>
      <c r="CI751" s="24"/>
      <c r="CK751" s="24"/>
      <c r="CL751" s="24"/>
      <c r="CM751" s="24"/>
      <c r="CN751" s="24"/>
      <c r="CO751" s="24"/>
      <c r="CP751" s="24"/>
      <c r="CQ751" s="24"/>
      <c r="CR751" s="24"/>
      <c r="CS751" s="24"/>
      <c r="CT751" s="24"/>
      <c r="CU751" s="24"/>
      <c r="CV751" s="24"/>
      <c r="CW751" s="24"/>
      <c r="CX751" s="24"/>
      <c r="CY751" s="24"/>
      <c r="CZ751" s="24"/>
    </row>
    <row r="752" spans="7:104" s="129" customFormat="1" ht="12.95" customHeight="1" x14ac:dyDescent="0.2">
      <c r="G752" s="130"/>
      <c r="P752" s="199"/>
      <c r="S752" s="131"/>
      <c r="Z752" s="24"/>
      <c r="AA752" s="136"/>
      <c r="AB752" s="136"/>
      <c r="AC752" s="136"/>
      <c r="AD752" s="136"/>
      <c r="AE752" s="136"/>
      <c r="AF752" s="202"/>
      <c r="AG752" s="203"/>
      <c r="AH752" s="24"/>
      <c r="AI752" s="24"/>
      <c r="AJ752" s="24"/>
      <c r="AK752" s="24"/>
      <c r="AL752" s="24"/>
      <c r="AM752" s="24"/>
      <c r="AN752" s="136"/>
      <c r="AO752" s="136"/>
      <c r="AP752" s="136"/>
      <c r="AQ752" s="136"/>
      <c r="AR752" s="136"/>
      <c r="AS752" s="136"/>
      <c r="AT752" s="136"/>
      <c r="AU752" s="136"/>
      <c r="AV752" s="136"/>
      <c r="AW752" s="24"/>
      <c r="AX752" s="136"/>
      <c r="AY752" s="136"/>
      <c r="AZ752" s="136"/>
      <c r="BA752" s="136"/>
      <c r="BB752" s="136"/>
      <c r="BC752" s="202"/>
      <c r="BD752" s="203"/>
      <c r="BE752" s="24"/>
      <c r="BF752" s="24"/>
      <c r="BG752" s="24"/>
      <c r="BH752" s="24"/>
      <c r="BI752" s="24"/>
      <c r="BJ752" s="24"/>
      <c r="BK752" s="136"/>
      <c r="BL752" s="136"/>
      <c r="BM752" s="136"/>
      <c r="BN752" s="136"/>
      <c r="BO752" s="136"/>
      <c r="BP752" s="136"/>
      <c r="BQ752" s="136"/>
      <c r="BR752" s="136"/>
      <c r="BS752" s="136"/>
      <c r="BT752" s="24"/>
      <c r="BU752" s="24"/>
      <c r="BV752" s="24"/>
      <c r="BW752" s="24"/>
      <c r="BX752" s="24"/>
      <c r="BY752" s="24"/>
      <c r="BZ752" s="24"/>
      <c r="CA752" s="24"/>
      <c r="CB752" s="24"/>
      <c r="CC752" s="24"/>
      <c r="CD752" s="24"/>
      <c r="CE752" s="24"/>
      <c r="CF752" s="24"/>
      <c r="CG752" s="24"/>
      <c r="CH752" s="24"/>
      <c r="CI752" s="24"/>
      <c r="CK752" s="24"/>
      <c r="CL752" s="24"/>
      <c r="CM752" s="24"/>
      <c r="CN752" s="24"/>
      <c r="CO752" s="24"/>
      <c r="CP752" s="24"/>
      <c r="CQ752" s="24"/>
      <c r="CR752" s="24"/>
      <c r="CS752" s="24"/>
      <c r="CT752" s="24"/>
      <c r="CU752" s="24"/>
      <c r="CV752" s="24"/>
      <c r="CW752" s="24"/>
      <c r="CX752" s="24"/>
      <c r="CY752" s="24"/>
      <c r="CZ752" s="24"/>
    </row>
    <row r="753" spans="7:104" s="129" customFormat="1" ht="12.95" customHeight="1" x14ac:dyDescent="0.2">
      <c r="G753" s="130"/>
      <c r="P753" s="199"/>
      <c r="S753" s="131"/>
      <c r="Z753" s="24"/>
      <c r="AA753" s="136"/>
      <c r="AB753" s="136"/>
      <c r="AC753" s="136"/>
      <c r="AD753" s="136"/>
      <c r="AE753" s="136"/>
      <c r="AF753" s="202"/>
      <c r="AG753" s="203"/>
      <c r="AH753" s="24"/>
      <c r="AI753" s="24"/>
      <c r="AJ753" s="24"/>
      <c r="AK753" s="24"/>
      <c r="AL753" s="24"/>
      <c r="AM753" s="24"/>
      <c r="AN753" s="136"/>
      <c r="AO753" s="136"/>
      <c r="AP753" s="136"/>
      <c r="AQ753" s="136"/>
      <c r="AR753" s="136"/>
      <c r="AS753" s="136"/>
      <c r="AT753" s="136"/>
      <c r="AU753" s="136"/>
      <c r="AV753" s="136"/>
      <c r="AW753" s="24"/>
      <c r="AX753" s="136"/>
      <c r="AY753" s="136"/>
      <c r="AZ753" s="136"/>
      <c r="BA753" s="136"/>
      <c r="BB753" s="136"/>
      <c r="BC753" s="202"/>
      <c r="BD753" s="203"/>
      <c r="BE753" s="24"/>
      <c r="BF753" s="24"/>
      <c r="BG753" s="24"/>
      <c r="BH753" s="24"/>
      <c r="BI753" s="24"/>
      <c r="BJ753" s="24"/>
      <c r="BK753" s="136"/>
      <c r="BL753" s="136"/>
      <c r="BM753" s="136"/>
      <c r="BN753" s="136"/>
      <c r="BO753" s="136"/>
      <c r="BP753" s="136"/>
      <c r="BQ753" s="136"/>
      <c r="BR753" s="136"/>
      <c r="BS753" s="136"/>
      <c r="BT753" s="24"/>
      <c r="BU753" s="24"/>
      <c r="BV753" s="24"/>
      <c r="BW753" s="24"/>
      <c r="BX753" s="24"/>
      <c r="BY753" s="24"/>
      <c r="BZ753" s="24"/>
      <c r="CA753" s="24"/>
      <c r="CB753" s="24"/>
      <c r="CC753" s="24"/>
      <c r="CD753" s="24"/>
      <c r="CE753" s="24"/>
      <c r="CF753" s="24"/>
      <c r="CG753" s="24"/>
      <c r="CH753" s="24"/>
      <c r="CI753" s="24"/>
      <c r="CK753" s="24"/>
      <c r="CL753" s="24"/>
      <c r="CM753" s="24"/>
      <c r="CN753" s="24"/>
      <c r="CO753" s="24"/>
      <c r="CP753" s="24"/>
      <c r="CQ753" s="24"/>
      <c r="CR753" s="24"/>
      <c r="CS753" s="24"/>
      <c r="CT753" s="24"/>
      <c r="CU753" s="24"/>
      <c r="CV753" s="24"/>
      <c r="CW753" s="24"/>
      <c r="CX753" s="24"/>
      <c r="CY753" s="24"/>
      <c r="CZ753" s="24"/>
    </row>
    <row r="754" spans="7:104" s="129" customFormat="1" ht="12.95" customHeight="1" x14ac:dyDescent="0.2">
      <c r="G754" s="130"/>
      <c r="P754" s="199"/>
      <c r="S754" s="131"/>
      <c r="Z754" s="24"/>
      <c r="AA754" s="136"/>
      <c r="AB754" s="136"/>
      <c r="AC754" s="136"/>
      <c r="AD754" s="136"/>
      <c r="AE754" s="136"/>
      <c r="AF754" s="202"/>
      <c r="AG754" s="203"/>
      <c r="AH754" s="24"/>
      <c r="AI754" s="24"/>
      <c r="AJ754" s="24"/>
      <c r="AK754" s="24"/>
      <c r="AL754" s="24"/>
      <c r="AM754" s="24"/>
      <c r="AN754" s="136"/>
      <c r="AO754" s="136"/>
      <c r="AP754" s="136"/>
      <c r="AQ754" s="136"/>
      <c r="AR754" s="136"/>
      <c r="AS754" s="136"/>
      <c r="AT754" s="136"/>
      <c r="AU754" s="136"/>
      <c r="AV754" s="136"/>
      <c r="AW754" s="24"/>
      <c r="AX754" s="136"/>
      <c r="AY754" s="136"/>
      <c r="AZ754" s="136"/>
      <c r="BA754" s="136"/>
      <c r="BB754" s="136"/>
      <c r="BC754" s="202"/>
      <c r="BD754" s="203"/>
      <c r="BE754" s="24"/>
      <c r="BF754" s="24"/>
      <c r="BG754" s="24"/>
      <c r="BH754" s="24"/>
      <c r="BI754" s="24"/>
      <c r="BJ754" s="24"/>
      <c r="BK754" s="136"/>
      <c r="BL754" s="136"/>
      <c r="BM754" s="136"/>
      <c r="BN754" s="136"/>
      <c r="BO754" s="136"/>
      <c r="BP754" s="136"/>
      <c r="BQ754" s="136"/>
      <c r="BR754" s="136"/>
      <c r="BS754" s="136"/>
      <c r="BT754" s="24"/>
      <c r="BU754" s="24"/>
      <c r="BV754" s="24"/>
      <c r="BW754" s="24"/>
      <c r="BX754" s="24"/>
      <c r="BY754" s="24"/>
      <c r="BZ754" s="24"/>
      <c r="CA754" s="24"/>
      <c r="CB754" s="24"/>
      <c r="CC754" s="24"/>
      <c r="CD754" s="24"/>
      <c r="CE754" s="24"/>
      <c r="CF754" s="24"/>
      <c r="CG754" s="24"/>
      <c r="CH754" s="24"/>
      <c r="CI754" s="24"/>
      <c r="CK754" s="24"/>
      <c r="CL754" s="24"/>
      <c r="CM754" s="24"/>
      <c r="CN754" s="24"/>
      <c r="CO754" s="24"/>
      <c r="CP754" s="24"/>
      <c r="CQ754" s="24"/>
      <c r="CR754" s="24"/>
      <c r="CS754" s="24"/>
      <c r="CT754" s="24"/>
      <c r="CU754" s="24"/>
      <c r="CV754" s="24"/>
      <c r="CW754" s="24"/>
      <c r="CX754" s="24"/>
      <c r="CY754" s="24"/>
      <c r="CZ754" s="24"/>
    </row>
    <row r="755" spans="7:104" s="129" customFormat="1" ht="12.95" customHeight="1" x14ac:dyDescent="0.2">
      <c r="G755" s="130"/>
      <c r="P755" s="199"/>
      <c r="S755" s="131"/>
      <c r="Z755" s="24"/>
      <c r="AA755" s="136"/>
      <c r="AB755" s="136"/>
      <c r="AC755" s="136"/>
      <c r="AD755" s="136"/>
      <c r="AE755" s="136"/>
      <c r="AF755" s="202"/>
      <c r="AG755" s="203"/>
      <c r="AH755" s="24"/>
      <c r="AI755" s="24"/>
      <c r="AJ755" s="24"/>
      <c r="AK755" s="24"/>
      <c r="AL755" s="24"/>
      <c r="AM755" s="24"/>
      <c r="AN755" s="136"/>
      <c r="AO755" s="136"/>
      <c r="AP755" s="136"/>
      <c r="AQ755" s="136"/>
      <c r="AR755" s="136"/>
      <c r="AS755" s="136"/>
      <c r="AT755" s="136"/>
      <c r="AU755" s="136"/>
      <c r="AV755" s="136"/>
      <c r="AW755" s="24"/>
      <c r="AX755" s="136"/>
      <c r="AY755" s="136"/>
      <c r="AZ755" s="136"/>
      <c r="BA755" s="136"/>
      <c r="BB755" s="136"/>
      <c r="BC755" s="202"/>
      <c r="BD755" s="203"/>
      <c r="BE755" s="24"/>
      <c r="BF755" s="24"/>
      <c r="BG755" s="24"/>
      <c r="BH755" s="24"/>
      <c r="BI755" s="24"/>
      <c r="BJ755" s="24"/>
      <c r="BK755" s="136"/>
      <c r="BL755" s="136"/>
      <c r="BM755" s="136"/>
      <c r="BN755" s="136"/>
      <c r="BO755" s="136"/>
      <c r="BP755" s="136"/>
      <c r="BQ755" s="136"/>
      <c r="BR755" s="136"/>
      <c r="BS755" s="136"/>
      <c r="BT755" s="24"/>
      <c r="BU755" s="24"/>
      <c r="BV755" s="24"/>
      <c r="BW755" s="24"/>
      <c r="BX755" s="24"/>
      <c r="BY755" s="24"/>
      <c r="BZ755" s="24"/>
      <c r="CA755" s="24"/>
      <c r="CB755" s="24"/>
      <c r="CC755" s="24"/>
      <c r="CD755" s="24"/>
      <c r="CE755" s="24"/>
      <c r="CF755" s="24"/>
      <c r="CG755" s="24"/>
      <c r="CH755" s="24"/>
      <c r="CI755" s="24"/>
      <c r="CK755" s="24"/>
      <c r="CL755" s="24"/>
      <c r="CM755" s="24"/>
      <c r="CN755" s="24"/>
      <c r="CO755" s="24"/>
      <c r="CP755" s="24"/>
      <c r="CQ755" s="24"/>
      <c r="CR755" s="24"/>
      <c r="CS755" s="24"/>
      <c r="CT755" s="24"/>
      <c r="CU755" s="24"/>
      <c r="CV755" s="24"/>
      <c r="CW755" s="24"/>
      <c r="CX755" s="24"/>
      <c r="CY755" s="24"/>
      <c r="CZ755" s="24"/>
    </row>
    <row r="756" spans="7:104" s="129" customFormat="1" ht="12.95" customHeight="1" x14ac:dyDescent="0.2">
      <c r="G756" s="130"/>
      <c r="P756" s="199"/>
      <c r="S756" s="131"/>
      <c r="Z756" s="24"/>
      <c r="AA756" s="136"/>
      <c r="AB756" s="136"/>
      <c r="AC756" s="136"/>
      <c r="AD756" s="136"/>
      <c r="AE756" s="136"/>
      <c r="AF756" s="202"/>
      <c r="AG756" s="203"/>
      <c r="AH756" s="24"/>
      <c r="AI756" s="24"/>
      <c r="AJ756" s="24"/>
      <c r="AK756" s="24"/>
      <c r="AL756" s="24"/>
      <c r="AM756" s="24"/>
      <c r="AN756" s="136"/>
      <c r="AO756" s="136"/>
      <c r="AP756" s="136"/>
      <c r="AQ756" s="136"/>
      <c r="AR756" s="136"/>
      <c r="AS756" s="136"/>
      <c r="AT756" s="136"/>
      <c r="AU756" s="136"/>
      <c r="AV756" s="136"/>
      <c r="AW756" s="24"/>
      <c r="AX756" s="136"/>
      <c r="AY756" s="136"/>
      <c r="AZ756" s="136"/>
      <c r="BA756" s="136"/>
      <c r="BB756" s="136"/>
      <c r="BC756" s="202"/>
      <c r="BD756" s="203"/>
      <c r="BE756" s="24"/>
      <c r="BF756" s="24"/>
      <c r="BG756" s="24"/>
      <c r="BH756" s="24"/>
      <c r="BI756" s="24"/>
      <c r="BJ756" s="24"/>
      <c r="BK756" s="136"/>
      <c r="BL756" s="136"/>
      <c r="BM756" s="136"/>
      <c r="BN756" s="136"/>
      <c r="BO756" s="136"/>
      <c r="BP756" s="136"/>
      <c r="BQ756" s="136"/>
      <c r="BR756" s="136"/>
      <c r="BS756" s="136"/>
      <c r="BT756" s="24"/>
      <c r="BU756" s="24"/>
      <c r="BV756" s="24"/>
      <c r="BW756" s="24"/>
      <c r="BX756" s="24"/>
      <c r="BY756" s="24"/>
      <c r="BZ756" s="24"/>
      <c r="CA756" s="24"/>
      <c r="CB756" s="24"/>
      <c r="CC756" s="24"/>
      <c r="CD756" s="24"/>
      <c r="CE756" s="24"/>
      <c r="CF756" s="24"/>
      <c r="CG756" s="24"/>
      <c r="CH756" s="24"/>
      <c r="CI756" s="24"/>
      <c r="CK756" s="24"/>
      <c r="CL756" s="24"/>
      <c r="CM756" s="24"/>
      <c r="CN756" s="24"/>
      <c r="CO756" s="24"/>
      <c r="CP756" s="24"/>
      <c r="CQ756" s="24"/>
      <c r="CR756" s="24"/>
      <c r="CS756" s="24"/>
      <c r="CT756" s="24"/>
      <c r="CU756" s="24"/>
      <c r="CV756" s="24"/>
      <c r="CW756" s="24"/>
      <c r="CX756" s="24"/>
      <c r="CY756" s="24"/>
      <c r="CZ756" s="24"/>
    </row>
    <row r="757" spans="7:104" s="129" customFormat="1" ht="12.95" customHeight="1" x14ac:dyDescent="0.2">
      <c r="G757" s="130"/>
      <c r="P757" s="199"/>
      <c r="S757" s="131"/>
      <c r="Z757" s="24"/>
      <c r="AA757" s="136"/>
      <c r="AB757" s="136"/>
      <c r="AC757" s="136"/>
      <c r="AD757" s="136"/>
      <c r="AE757" s="136"/>
      <c r="AF757" s="202"/>
      <c r="AG757" s="203"/>
      <c r="AH757" s="24"/>
      <c r="AI757" s="24"/>
      <c r="AJ757" s="24"/>
      <c r="AK757" s="24"/>
      <c r="AL757" s="24"/>
      <c r="AM757" s="24"/>
      <c r="AN757" s="136"/>
      <c r="AO757" s="136"/>
      <c r="AP757" s="136"/>
      <c r="AQ757" s="136"/>
      <c r="AR757" s="136"/>
      <c r="AS757" s="136"/>
      <c r="AT757" s="136"/>
      <c r="AU757" s="136"/>
      <c r="AV757" s="136"/>
      <c r="AW757" s="24"/>
      <c r="AX757" s="136"/>
      <c r="AY757" s="136"/>
      <c r="AZ757" s="136"/>
      <c r="BA757" s="136"/>
      <c r="BB757" s="136"/>
      <c r="BC757" s="202"/>
      <c r="BD757" s="203"/>
      <c r="BE757" s="24"/>
      <c r="BF757" s="24"/>
      <c r="BG757" s="24"/>
      <c r="BH757" s="24"/>
      <c r="BI757" s="24"/>
      <c r="BJ757" s="24"/>
      <c r="BK757" s="136"/>
      <c r="BL757" s="136"/>
      <c r="BM757" s="136"/>
      <c r="BN757" s="136"/>
      <c r="BO757" s="136"/>
      <c r="BP757" s="136"/>
      <c r="BQ757" s="136"/>
      <c r="BR757" s="136"/>
      <c r="BS757" s="136"/>
      <c r="BT757" s="24"/>
      <c r="BU757" s="24"/>
      <c r="BV757" s="24"/>
      <c r="BW757" s="24"/>
      <c r="BX757" s="24"/>
      <c r="BY757" s="24"/>
      <c r="BZ757" s="24"/>
      <c r="CA757" s="24"/>
      <c r="CB757" s="24"/>
      <c r="CC757" s="24"/>
      <c r="CD757" s="24"/>
      <c r="CE757" s="24"/>
      <c r="CF757" s="24"/>
      <c r="CG757" s="24"/>
      <c r="CH757" s="24"/>
      <c r="CI757" s="24"/>
      <c r="CK757" s="24"/>
      <c r="CL757" s="24"/>
      <c r="CM757" s="24"/>
      <c r="CN757" s="24"/>
      <c r="CO757" s="24"/>
      <c r="CP757" s="24"/>
      <c r="CQ757" s="24"/>
      <c r="CR757" s="24"/>
      <c r="CS757" s="24"/>
      <c r="CT757" s="24"/>
      <c r="CU757" s="24"/>
      <c r="CV757" s="24"/>
      <c r="CW757" s="24"/>
      <c r="CX757" s="24"/>
      <c r="CY757" s="24"/>
      <c r="CZ757" s="24"/>
    </row>
    <row r="758" spans="7:104" s="129" customFormat="1" ht="12.95" customHeight="1" x14ac:dyDescent="0.2">
      <c r="G758" s="130"/>
      <c r="P758" s="199"/>
      <c r="S758" s="131"/>
      <c r="Z758" s="24"/>
      <c r="AA758" s="136"/>
      <c r="AB758" s="136"/>
      <c r="AC758" s="136"/>
      <c r="AD758" s="136"/>
      <c r="AE758" s="136"/>
      <c r="AF758" s="202"/>
      <c r="AG758" s="203"/>
      <c r="AH758" s="24"/>
      <c r="AI758" s="24"/>
      <c r="AJ758" s="24"/>
      <c r="AK758" s="24"/>
      <c r="AL758" s="24"/>
      <c r="AM758" s="24"/>
      <c r="AN758" s="136"/>
      <c r="AO758" s="136"/>
      <c r="AP758" s="136"/>
      <c r="AQ758" s="136"/>
      <c r="AR758" s="136"/>
      <c r="AS758" s="136"/>
      <c r="AT758" s="136"/>
      <c r="AU758" s="136"/>
      <c r="AV758" s="136"/>
      <c r="AW758" s="24"/>
      <c r="AX758" s="136"/>
      <c r="AY758" s="136"/>
      <c r="AZ758" s="136"/>
      <c r="BA758" s="136"/>
      <c r="BB758" s="136"/>
      <c r="BC758" s="202"/>
      <c r="BD758" s="203"/>
      <c r="BE758" s="24"/>
      <c r="BF758" s="24"/>
      <c r="BG758" s="24"/>
      <c r="BH758" s="24"/>
      <c r="BI758" s="24"/>
      <c r="BJ758" s="24"/>
      <c r="BK758" s="136"/>
      <c r="BL758" s="136"/>
      <c r="BM758" s="136"/>
      <c r="BN758" s="136"/>
      <c r="BO758" s="136"/>
      <c r="BP758" s="136"/>
      <c r="BQ758" s="136"/>
      <c r="BR758" s="136"/>
      <c r="BS758" s="136"/>
      <c r="BT758" s="24"/>
      <c r="BU758" s="24"/>
      <c r="BV758" s="24"/>
      <c r="BW758" s="24"/>
      <c r="BX758" s="24"/>
      <c r="BY758" s="24"/>
      <c r="BZ758" s="24"/>
      <c r="CA758" s="24"/>
      <c r="CB758" s="24"/>
      <c r="CC758" s="24"/>
      <c r="CD758" s="24"/>
      <c r="CE758" s="24"/>
      <c r="CF758" s="24"/>
      <c r="CG758" s="24"/>
      <c r="CH758" s="24"/>
      <c r="CI758" s="24"/>
      <c r="CK758" s="24"/>
      <c r="CL758" s="24"/>
      <c r="CM758" s="24"/>
      <c r="CN758" s="24"/>
      <c r="CO758" s="24"/>
      <c r="CP758" s="24"/>
      <c r="CQ758" s="24"/>
      <c r="CR758" s="24"/>
      <c r="CS758" s="24"/>
      <c r="CT758" s="24"/>
      <c r="CU758" s="24"/>
      <c r="CV758" s="24"/>
      <c r="CW758" s="24"/>
      <c r="CX758" s="24"/>
      <c r="CY758" s="24"/>
      <c r="CZ758" s="24"/>
    </row>
    <row r="759" spans="7:104" s="129" customFormat="1" ht="12.95" customHeight="1" x14ac:dyDescent="0.2">
      <c r="G759" s="130"/>
      <c r="P759" s="199"/>
      <c r="S759" s="131"/>
      <c r="Z759" s="24"/>
      <c r="AA759" s="136"/>
      <c r="AB759" s="136"/>
      <c r="AC759" s="136"/>
      <c r="AD759" s="136"/>
      <c r="AE759" s="136"/>
      <c r="AF759" s="202"/>
      <c r="AG759" s="203"/>
      <c r="AH759" s="24"/>
      <c r="AI759" s="24"/>
      <c r="AJ759" s="24"/>
      <c r="AK759" s="24"/>
      <c r="AL759" s="24"/>
      <c r="AM759" s="24"/>
      <c r="AN759" s="136"/>
      <c r="AO759" s="136"/>
      <c r="AP759" s="136"/>
      <c r="AQ759" s="136"/>
      <c r="AR759" s="136"/>
      <c r="AS759" s="136"/>
      <c r="AT759" s="136"/>
      <c r="AU759" s="136"/>
      <c r="AV759" s="136"/>
      <c r="AW759" s="24"/>
      <c r="AX759" s="136"/>
      <c r="AY759" s="136"/>
      <c r="AZ759" s="136"/>
      <c r="BA759" s="136"/>
      <c r="BB759" s="136"/>
      <c r="BC759" s="202"/>
      <c r="BD759" s="203"/>
      <c r="BE759" s="24"/>
      <c r="BF759" s="24"/>
      <c r="BG759" s="24"/>
      <c r="BH759" s="24"/>
      <c r="BI759" s="24"/>
      <c r="BJ759" s="24"/>
      <c r="BK759" s="136"/>
      <c r="BL759" s="136"/>
      <c r="BM759" s="136"/>
      <c r="BN759" s="136"/>
      <c r="BO759" s="136"/>
      <c r="BP759" s="136"/>
      <c r="BQ759" s="136"/>
      <c r="BR759" s="136"/>
      <c r="BS759" s="136"/>
      <c r="BT759" s="24"/>
      <c r="BU759" s="24"/>
      <c r="BV759" s="24"/>
      <c r="BW759" s="24"/>
      <c r="BX759" s="24"/>
      <c r="BY759" s="24"/>
      <c r="BZ759" s="24"/>
      <c r="CA759" s="24"/>
      <c r="CB759" s="24"/>
      <c r="CC759" s="24"/>
      <c r="CD759" s="24"/>
      <c r="CE759" s="24"/>
      <c r="CF759" s="24"/>
      <c r="CG759" s="24"/>
      <c r="CH759" s="24"/>
      <c r="CI759" s="24"/>
      <c r="CK759" s="24"/>
      <c r="CL759" s="24"/>
      <c r="CM759" s="24"/>
      <c r="CN759" s="24"/>
      <c r="CO759" s="24"/>
      <c r="CP759" s="24"/>
      <c r="CQ759" s="24"/>
      <c r="CR759" s="24"/>
      <c r="CS759" s="24"/>
      <c r="CT759" s="24"/>
      <c r="CU759" s="24"/>
      <c r="CV759" s="24"/>
      <c r="CW759" s="24"/>
      <c r="CX759" s="24"/>
      <c r="CY759" s="24"/>
      <c r="CZ759" s="24"/>
    </row>
    <row r="760" spans="7:104" s="129" customFormat="1" ht="12.95" customHeight="1" x14ac:dyDescent="0.2">
      <c r="G760" s="130"/>
      <c r="P760" s="199"/>
      <c r="S760" s="131"/>
      <c r="Z760" s="24"/>
      <c r="AA760" s="136"/>
      <c r="AB760" s="136"/>
      <c r="AC760" s="136"/>
      <c r="AD760" s="136"/>
      <c r="AE760" s="136"/>
      <c r="AF760" s="202"/>
      <c r="AG760" s="203"/>
      <c r="AH760" s="24"/>
      <c r="AI760" s="24"/>
      <c r="AJ760" s="24"/>
      <c r="AK760" s="24"/>
      <c r="AL760" s="24"/>
      <c r="AM760" s="24"/>
      <c r="AN760" s="136"/>
      <c r="AO760" s="136"/>
      <c r="AP760" s="136"/>
      <c r="AQ760" s="136"/>
      <c r="AR760" s="136"/>
      <c r="AS760" s="136"/>
      <c r="AT760" s="136"/>
      <c r="AU760" s="136"/>
      <c r="AV760" s="136"/>
      <c r="AW760" s="24"/>
      <c r="AX760" s="136"/>
      <c r="AY760" s="136"/>
      <c r="AZ760" s="136"/>
      <c r="BA760" s="136"/>
      <c r="BB760" s="136"/>
      <c r="BC760" s="202"/>
      <c r="BD760" s="203"/>
      <c r="BE760" s="24"/>
      <c r="BF760" s="24"/>
      <c r="BG760" s="24"/>
      <c r="BH760" s="24"/>
      <c r="BI760" s="24"/>
      <c r="BJ760" s="24"/>
      <c r="BK760" s="136"/>
      <c r="BL760" s="136"/>
      <c r="BM760" s="136"/>
      <c r="BN760" s="136"/>
      <c r="BO760" s="136"/>
      <c r="BP760" s="136"/>
      <c r="BQ760" s="136"/>
      <c r="BR760" s="136"/>
      <c r="BS760" s="136"/>
      <c r="BT760" s="24"/>
      <c r="BU760" s="24"/>
      <c r="BV760" s="24"/>
      <c r="BW760" s="24"/>
      <c r="BX760" s="24"/>
      <c r="BY760" s="24"/>
      <c r="BZ760" s="24"/>
      <c r="CA760" s="24"/>
      <c r="CB760" s="24"/>
      <c r="CC760" s="24"/>
      <c r="CD760" s="24"/>
      <c r="CE760" s="24"/>
      <c r="CF760" s="24"/>
      <c r="CG760" s="24"/>
      <c r="CH760" s="24"/>
      <c r="CI760" s="24"/>
      <c r="CK760" s="24"/>
      <c r="CL760" s="24"/>
      <c r="CM760" s="24"/>
      <c r="CN760" s="24"/>
      <c r="CO760" s="24"/>
      <c r="CP760" s="24"/>
      <c r="CQ760" s="24"/>
      <c r="CR760" s="24"/>
      <c r="CS760" s="24"/>
      <c r="CT760" s="24"/>
      <c r="CU760" s="24"/>
      <c r="CV760" s="24"/>
      <c r="CW760" s="24"/>
      <c r="CX760" s="24"/>
      <c r="CY760" s="24"/>
      <c r="CZ760" s="24"/>
    </row>
    <row r="761" spans="7:104" s="129" customFormat="1" ht="12.95" customHeight="1" x14ac:dyDescent="0.2">
      <c r="G761" s="130"/>
      <c r="P761" s="199"/>
      <c r="S761" s="131"/>
      <c r="Z761" s="24"/>
      <c r="AA761" s="136"/>
      <c r="AB761" s="136"/>
      <c r="AC761" s="136"/>
      <c r="AD761" s="136"/>
      <c r="AE761" s="136"/>
      <c r="AF761" s="202"/>
      <c r="AG761" s="203"/>
      <c r="AH761" s="24"/>
      <c r="AI761" s="24"/>
      <c r="AJ761" s="24"/>
      <c r="AK761" s="24"/>
      <c r="AL761" s="24"/>
      <c r="AM761" s="24"/>
      <c r="AN761" s="136"/>
      <c r="AO761" s="136"/>
      <c r="AP761" s="136"/>
      <c r="AQ761" s="136"/>
      <c r="AR761" s="136"/>
      <c r="AS761" s="136"/>
      <c r="AT761" s="136"/>
      <c r="AU761" s="136"/>
      <c r="AV761" s="136"/>
      <c r="AW761" s="24"/>
      <c r="AX761" s="136"/>
      <c r="AY761" s="136"/>
      <c r="AZ761" s="136"/>
      <c r="BA761" s="136"/>
      <c r="BB761" s="136"/>
      <c r="BC761" s="202"/>
      <c r="BD761" s="203"/>
      <c r="BE761" s="24"/>
      <c r="BF761" s="24"/>
      <c r="BG761" s="24"/>
      <c r="BH761" s="24"/>
      <c r="BI761" s="24"/>
      <c r="BJ761" s="24"/>
      <c r="BK761" s="136"/>
      <c r="BL761" s="136"/>
      <c r="BM761" s="136"/>
      <c r="BN761" s="136"/>
      <c r="BO761" s="136"/>
      <c r="BP761" s="136"/>
      <c r="BQ761" s="136"/>
      <c r="BR761" s="136"/>
      <c r="BS761" s="136"/>
      <c r="BT761" s="24"/>
      <c r="BU761" s="24"/>
      <c r="BV761" s="24"/>
      <c r="BW761" s="24"/>
      <c r="BX761" s="24"/>
      <c r="BY761" s="24"/>
      <c r="BZ761" s="24"/>
      <c r="CA761" s="24"/>
      <c r="CB761" s="24"/>
      <c r="CC761" s="24"/>
      <c r="CD761" s="24"/>
      <c r="CE761" s="24"/>
      <c r="CF761" s="24"/>
      <c r="CG761" s="24"/>
      <c r="CH761" s="24"/>
      <c r="CI761" s="24"/>
      <c r="CK761" s="24"/>
      <c r="CL761" s="24"/>
      <c r="CM761" s="24"/>
      <c r="CN761" s="24"/>
      <c r="CO761" s="24"/>
      <c r="CP761" s="24"/>
      <c r="CQ761" s="24"/>
      <c r="CR761" s="24"/>
      <c r="CS761" s="24"/>
      <c r="CT761" s="24"/>
      <c r="CU761" s="24"/>
      <c r="CV761" s="24"/>
      <c r="CW761" s="24"/>
      <c r="CX761" s="24"/>
      <c r="CY761" s="24"/>
      <c r="CZ761" s="24"/>
    </row>
    <row r="762" spans="7:104" s="129" customFormat="1" ht="12.95" customHeight="1" x14ac:dyDescent="0.2">
      <c r="G762" s="130"/>
      <c r="P762" s="199"/>
      <c r="S762" s="131"/>
      <c r="Z762" s="24"/>
      <c r="AA762" s="136"/>
      <c r="AB762" s="136"/>
      <c r="AC762" s="136"/>
      <c r="AD762" s="136"/>
      <c r="AE762" s="136"/>
      <c r="AF762" s="202"/>
      <c r="AG762" s="203"/>
      <c r="AH762" s="24"/>
      <c r="AI762" s="24"/>
      <c r="AJ762" s="24"/>
      <c r="AK762" s="24"/>
      <c r="AL762" s="24"/>
      <c r="AM762" s="24"/>
      <c r="AN762" s="136"/>
      <c r="AO762" s="136"/>
      <c r="AP762" s="136"/>
      <c r="AQ762" s="136"/>
      <c r="AR762" s="136"/>
      <c r="AS762" s="136"/>
      <c r="AT762" s="136"/>
      <c r="AU762" s="136"/>
      <c r="AV762" s="136"/>
      <c r="AW762" s="24"/>
      <c r="AX762" s="136"/>
      <c r="AY762" s="136"/>
      <c r="AZ762" s="136"/>
      <c r="BA762" s="136"/>
      <c r="BB762" s="136"/>
      <c r="BC762" s="202"/>
      <c r="BD762" s="203"/>
      <c r="BE762" s="24"/>
      <c r="BF762" s="24"/>
      <c r="BG762" s="24"/>
      <c r="BH762" s="24"/>
      <c r="BI762" s="24"/>
      <c r="BJ762" s="24"/>
      <c r="BK762" s="136"/>
      <c r="BL762" s="136"/>
      <c r="BM762" s="136"/>
      <c r="BN762" s="136"/>
      <c r="BO762" s="136"/>
      <c r="BP762" s="136"/>
      <c r="BQ762" s="136"/>
      <c r="BR762" s="136"/>
      <c r="BS762" s="136"/>
      <c r="BT762" s="24"/>
      <c r="BU762" s="24"/>
      <c r="BV762" s="24"/>
      <c r="BW762" s="24"/>
      <c r="BX762" s="24"/>
      <c r="BY762" s="24"/>
      <c r="BZ762" s="24"/>
      <c r="CA762" s="24"/>
      <c r="CB762" s="24"/>
      <c r="CC762" s="24"/>
      <c r="CD762" s="24"/>
      <c r="CE762" s="24"/>
      <c r="CF762" s="24"/>
      <c r="CG762" s="24"/>
      <c r="CH762" s="24"/>
      <c r="CI762" s="24"/>
      <c r="CK762" s="24"/>
      <c r="CL762" s="24"/>
      <c r="CM762" s="24"/>
      <c r="CN762" s="24"/>
      <c r="CO762" s="24"/>
      <c r="CP762" s="24"/>
      <c r="CQ762" s="24"/>
      <c r="CR762" s="24"/>
      <c r="CS762" s="24"/>
      <c r="CT762" s="24"/>
      <c r="CU762" s="24"/>
      <c r="CV762" s="24"/>
      <c r="CW762" s="24"/>
      <c r="CX762" s="24"/>
      <c r="CY762" s="24"/>
      <c r="CZ762" s="24"/>
    </row>
    <row r="763" spans="7:104" s="129" customFormat="1" ht="12.95" customHeight="1" x14ac:dyDescent="0.2">
      <c r="G763" s="130"/>
      <c r="P763" s="199"/>
      <c r="S763" s="131"/>
      <c r="Z763" s="24"/>
      <c r="AA763" s="136"/>
      <c r="AB763" s="136"/>
      <c r="AC763" s="136"/>
      <c r="AD763" s="136"/>
      <c r="AE763" s="136"/>
      <c r="AF763" s="202"/>
      <c r="AG763" s="203"/>
      <c r="AH763" s="24"/>
      <c r="AI763" s="24"/>
      <c r="AJ763" s="24"/>
      <c r="AK763" s="24"/>
      <c r="AL763" s="24"/>
      <c r="AM763" s="24"/>
      <c r="AN763" s="136"/>
      <c r="AO763" s="136"/>
      <c r="AP763" s="136"/>
      <c r="AQ763" s="136"/>
      <c r="AR763" s="136"/>
      <c r="AS763" s="136"/>
      <c r="AT763" s="136"/>
      <c r="AU763" s="136"/>
      <c r="AV763" s="136"/>
      <c r="AW763" s="24"/>
      <c r="AX763" s="136"/>
      <c r="AY763" s="136"/>
      <c r="AZ763" s="136"/>
      <c r="BA763" s="136"/>
      <c r="BB763" s="136"/>
      <c r="BC763" s="202"/>
      <c r="BD763" s="203"/>
      <c r="BE763" s="24"/>
      <c r="BF763" s="24"/>
      <c r="BG763" s="24"/>
      <c r="BH763" s="24"/>
      <c r="BI763" s="24"/>
      <c r="BJ763" s="24"/>
      <c r="BK763" s="136"/>
      <c r="BL763" s="136"/>
      <c r="BM763" s="136"/>
      <c r="BN763" s="136"/>
      <c r="BO763" s="136"/>
      <c r="BP763" s="136"/>
      <c r="BQ763" s="136"/>
      <c r="BR763" s="136"/>
      <c r="BS763" s="136"/>
      <c r="BT763" s="24"/>
      <c r="BU763" s="24"/>
      <c r="BV763" s="24"/>
      <c r="BW763" s="24"/>
      <c r="BX763" s="24"/>
      <c r="BY763" s="24"/>
      <c r="BZ763" s="24"/>
      <c r="CA763" s="24"/>
      <c r="CB763" s="24"/>
      <c r="CC763" s="24"/>
      <c r="CD763" s="24"/>
      <c r="CE763" s="24"/>
      <c r="CF763" s="24"/>
      <c r="CG763" s="24"/>
      <c r="CH763" s="24"/>
      <c r="CI763" s="24"/>
      <c r="CK763" s="24"/>
      <c r="CL763" s="24"/>
      <c r="CM763" s="24"/>
      <c r="CN763" s="24"/>
      <c r="CO763" s="24"/>
      <c r="CP763" s="24"/>
      <c r="CQ763" s="24"/>
      <c r="CR763" s="24"/>
      <c r="CS763" s="24"/>
      <c r="CT763" s="24"/>
      <c r="CU763" s="24"/>
      <c r="CV763" s="24"/>
      <c r="CW763" s="24"/>
      <c r="CX763" s="24"/>
      <c r="CY763" s="24"/>
      <c r="CZ763" s="24"/>
    </row>
    <row r="764" spans="7:104" s="129" customFormat="1" ht="12.95" customHeight="1" x14ac:dyDescent="0.2">
      <c r="G764" s="130"/>
      <c r="P764" s="199"/>
      <c r="S764" s="131"/>
      <c r="Z764" s="24"/>
      <c r="AA764" s="136"/>
      <c r="AB764" s="136"/>
      <c r="AC764" s="136"/>
      <c r="AD764" s="136"/>
      <c r="AE764" s="136"/>
      <c r="AF764" s="202"/>
      <c r="AG764" s="203"/>
      <c r="AH764" s="24"/>
      <c r="AI764" s="24"/>
      <c r="AJ764" s="24"/>
      <c r="AK764" s="24"/>
      <c r="AL764" s="24"/>
      <c r="AM764" s="24"/>
      <c r="AN764" s="136"/>
      <c r="AO764" s="136"/>
      <c r="AP764" s="136"/>
      <c r="AQ764" s="136"/>
      <c r="AR764" s="136"/>
      <c r="AS764" s="136"/>
      <c r="AT764" s="136"/>
      <c r="AU764" s="136"/>
      <c r="AV764" s="136"/>
      <c r="AW764" s="24"/>
      <c r="AX764" s="136"/>
      <c r="AY764" s="136"/>
      <c r="AZ764" s="136"/>
      <c r="BA764" s="136"/>
      <c r="BB764" s="136"/>
      <c r="BC764" s="202"/>
      <c r="BD764" s="203"/>
      <c r="BE764" s="24"/>
      <c r="BF764" s="24"/>
      <c r="BG764" s="24"/>
      <c r="BH764" s="24"/>
      <c r="BI764" s="24"/>
      <c r="BJ764" s="24"/>
      <c r="BK764" s="136"/>
      <c r="BL764" s="136"/>
      <c r="BM764" s="136"/>
      <c r="BN764" s="136"/>
      <c r="BO764" s="136"/>
      <c r="BP764" s="136"/>
      <c r="BQ764" s="136"/>
      <c r="BR764" s="136"/>
      <c r="BS764" s="136"/>
      <c r="BT764" s="24"/>
      <c r="BU764" s="24"/>
      <c r="BV764" s="24"/>
      <c r="BW764" s="24"/>
      <c r="BX764" s="24"/>
      <c r="BY764" s="24"/>
      <c r="BZ764" s="24"/>
      <c r="CA764" s="24"/>
      <c r="CB764" s="24"/>
      <c r="CC764" s="24"/>
      <c r="CD764" s="24"/>
      <c r="CE764" s="24"/>
      <c r="CF764" s="24"/>
      <c r="CG764" s="24"/>
      <c r="CH764" s="24"/>
      <c r="CI764" s="24"/>
      <c r="CK764" s="24"/>
      <c r="CL764" s="24"/>
      <c r="CM764" s="24"/>
      <c r="CN764" s="24"/>
      <c r="CO764" s="24"/>
      <c r="CP764" s="24"/>
      <c r="CQ764" s="24"/>
      <c r="CR764" s="24"/>
      <c r="CS764" s="24"/>
      <c r="CT764" s="24"/>
      <c r="CU764" s="24"/>
      <c r="CV764" s="24"/>
      <c r="CW764" s="24"/>
      <c r="CX764" s="24"/>
      <c r="CY764" s="24"/>
      <c r="CZ764" s="24"/>
    </row>
    <row r="765" spans="7:104" s="129" customFormat="1" ht="12.95" customHeight="1" x14ac:dyDescent="0.2">
      <c r="G765" s="130"/>
      <c r="P765" s="199"/>
      <c r="S765" s="131"/>
      <c r="Z765" s="24"/>
      <c r="AA765" s="136"/>
      <c r="AB765" s="136"/>
      <c r="AC765" s="136"/>
      <c r="AD765" s="136"/>
      <c r="AE765" s="136"/>
      <c r="AF765" s="202"/>
      <c r="AG765" s="203"/>
      <c r="AH765" s="24"/>
      <c r="AI765" s="24"/>
      <c r="AJ765" s="24"/>
      <c r="AK765" s="24"/>
      <c r="AL765" s="24"/>
      <c r="AM765" s="24"/>
      <c r="AN765" s="136"/>
      <c r="AO765" s="136"/>
      <c r="AP765" s="136"/>
      <c r="AQ765" s="136"/>
      <c r="AR765" s="136"/>
      <c r="AS765" s="136"/>
      <c r="AT765" s="136"/>
      <c r="AU765" s="136"/>
      <c r="AV765" s="136"/>
      <c r="AW765" s="24"/>
      <c r="AX765" s="136"/>
      <c r="AY765" s="136"/>
      <c r="AZ765" s="136"/>
      <c r="BA765" s="136"/>
      <c r="BB765" s="136"/>
      <c r="BC765" s="202"/>
      <c r="BD765" s="203"/>
      <c r="BE765" s="24"/>
      <c r="BF765" s="24"/>
      <c r="BG765" s="24"/>
      <c r="BH765" s="24"/>
      <c r="BI765" s="24"/>
      <c r="BJ765" s="24"/>
      <c r="BK765" s="136"/>
      <c r="BL765" s="136"/>
      <c r="BM765" s="136"/>
      <c r="BN765" s="136"/>
      <c r="BO765" s="136"/>
      <c r="BP765" s="136"/>
      <c r="BQ765" s="136"/>
      <c r="BR765" s="136"/>
      <c r="BS765" s="136"/>
      <c r="BT765" s="24"/>
      <c r="BU765" s="24"/>
      <c r="BV765" s="24"/>
      <c r="BW765" s="24"/>
      <c r="BX765" s="24"/>
      <c r="BY765" s="24"/>
      <c r="BZ765" s="24"/>
      <c r="CA765" s="24"/>
      <c r="CB765" s="24"/>
      <c r="CC765" s="24"/>
      <c r="CD765" s="24"/>
      <c r="CE765" s="24"/>
      <c r="CF765" s="24"/>
      <c r="CG765" s="24"/>
      <c r="CH765" s="24"/>
      <c r="CI765" s="24"/>
      <c r="CK765" s="24"/>
      <c r="CL765" s="24"/>
      <c r="CM765" s="24"/>
      <c r="CN765" s="24"/>
      <c r="CO765" s="24"/>
      <c r="CP765" s="24"/>
      <c r="CQ765" s="24"/>
      <c r="CR765" s="24"/>
      <c r="CS765" s="24"/>
      <c r="CT765" s="24"/>
      <c r="CU765" s="24"/>
      <c r="CV765" s="24"/>
      <c r="CW765" s="24"/>
      <c r="CX765" s="24"/>
      <c r="CY765" s="24"/>
      <c r="CZ765" s="24"/>
    </row>
    <row r="766" spans="7:104" s="129" customFormat="1" ht="12.95" customHeight="1" x14ac:dyDescent="0.2">
      <c r="G766" s="130"/>
      <c r="P766" s="199"/>
      <c r="S766" s="131"/>
      <c r="Z766" s="24"/>
      <c r="AA766" s="136"/>
      <c r="AB766" s="136"/>
      <c r="AC766" s="136"/>
      <c r="AD766" s="136"/>
      <c r="AE766" s="136"/>
      <c r="AF766" s="202"/>
      <c r="AG766" s="203"/>
      <c r="AH766" s="24"/>
      <c r="AI766" s="24"/>
      <c r="AJ766" s="24"/>
      <c r="AK766" s="24"/>
      <c r="AL766" s="24"/>
      <c r="AM766" s="24"/>
      <c r="AN766" s="136"/>
      <c r="AO766" s="136"/>
      <c r="AP766" s="136"/>
      <c r="AQ766" s="136"/>
      <c r="AR766" s="136"/>
      <c r="AS766" s="136"/>
      <c r="AT766" s="136"/>
      <c r="AU766" s="136"/>
      <c r="AV766" s="136"/>
      <c r="AW766" s="24"/>
      <c r="AX766" s="136"/>
      <c r="AY766" s="136"/>
      <c r="AZ766" s="136"/>
      <c r="BA766" s="136"/>
      <c r="BB766" s="136"/>
      <c r="BC766" s="202"/>
      <c r="BD766" s="203"/>
      <c r="BE766" s="24"/>
      <c r="BF766" s="24"/>
      <c r="BG766" s="24"/>
      <c r="BH766" s="24"/>
      <c r="BI766" s="24"/>
      <c r="BJ766" s="24"/>
      <c r="BK766" s="136"/>
      <c r="BL766" s="136"/>
      <c r="BM766" s="136"/>
      <c r="BN766" s="136"/>
      <c r="BO766" s="136"/>
      <c r="BP766" s="136"/>
      <c r="BQ766" s="136"/>
      <c r="BR766" s="136"/>
      <c r="BS766" s="136"/>
      <c r="BT766" s="24"/>
      <c r="BU766" s="24"/>
      <c r="BV766" s="24"/>
      <c r="BW766" s="24"/>
      <c r="BX766" s="24"/>
      <c r="BY766" s="24"/>
      <c r="BZ766" s="24"/>
      <c r="CA766" s="24"/>
      <c r="CB766" s="24"/>
      <c r="CC766" s="24"/>
      <c r="CD766" s="24"/>
      <c r="CE766" s="24"/>
      <c r="CF766" s="24"/>
      <c r="CG766" s="24"/>
      <c r="CH766" s="24"/>
      <c r="CI766" s="24"/>
      <c r="CK766" s="24"/>
      <c r="CL766" s="24"/>
      <c r="CM766" s="24"/>
      <c r="CN766" s="24"/>
      <c r="CO766" s="24"/>
      <c r="CP766" s="24"/>
      <c r="CQ766" s="24"/>
      <c r="CR766" s="24"/>
      <c r="CS766" s="24"/>
      <c r="CT766" s="24"/>
      <c r="CU766" s="24"/>
      <c r="CV766" s="24"/>
      <c r="CW766" s="24"/>
      <c r="CX766" s="24"/>
      <c r="CY766" s="24"/>
      <c r="CZ766" s="24"/>
    </row>
    <row r="767" spans="7:104" s="129" customFormat="1" ht="12.95" customHeight="1" x14ac:dyDescent="0.2">
      <c r="G767" s="130"/>
      <c r="P767" s="199"/>
      <c r="S767" s="131"/>
      <c r="Z767" s="24"/>
      <c r="AA767" s="136"/>
      <c r="AB767" s="136"/>
      <c r="AC767" s="136"/>
      <c r="AD767" s="136"/>
      <c r="AE767" s="136"/>
      <c r="AF767" s="202"/>
      <c r="AG767" s="203"/>
      <c r="AH767" s="24"/>
      <c r="AI767" s="24"/>
      <c r="AJ767" s="24"/>
      <c r="AK767" s="24"/>
      <c r="AL767" s="24"/>
      <c r="AM767" s="24"/>
      <c r="AN767" s="136"/>
      <c r="AO767" s="136"/>
      <c r="AP767" s="136"/>
      <c r="AQ767" s="136"/>
      <c r="AR767" s="136"/>
      <c r="AS767" s="136"/>
      <c r="AT767" s="136"/>
      <c r="AU767" s="136"/>
      <c r="AV767" s="136"/>
      <c r="AW767" s="24"/>
      <c r="AX767" s="136"/>
      <c r="AY767" s="136"/>
      <c r="AZ767" s="136"/>
      <c r="BA767" s="136"/>
      <c r="BB767" s="136"/>
      <c r="BC767" s="202"/>
      <c r="BD767" s="203"/>
      <c r="BE767" s="24"/>
      <c r="BF767" s="24"/>
      <c r="BG767" s="24"/>
      <c r="BH767" s="24"/>
      <c r="BI767" s="24"/>
      <c r="BJ767" s="24"/>
      <c r="BK767" s="136"/>
      <c r="BL767" s="136"/>
      <c r="BM767" s="136"/>
      <c r="BN767" s="136"/>
      <c r="BO767" s="136"/>
      <c r="BP767" s="136"/>
      <c r="BQ767" s="136"/>
      <c r="BR767" s="136"/>
      <c r="BS767" s="136"/>
      <c r="BT767" s="24"/>
      <c r="BU767" s="24"/>
      <c r="BV767" s="24"/>
      <c r="BW767" s="24"/>
      <c r="BX767" s="24"/>
      <c r="BY767" s="24"/>
      <c r="BZ767" s="24"/>
      <c r="CA767" s="24"/>
      <c r="CB767" s="24"/>
      <c r="CC767" s="24"/>
      <c r="CD767" s="24"/>
      <c r="CE767" s="24"/>
      <c r="CF767" s="24"/>
      <c r="CG767" s="24"/>
      <c r="CH767" s="24"/>
      <c r="CI767" s="24"/>
      <c r="CK767" s="24"/>
      <c r="CL767" s="24"/>
      <c r="CM767" s="24"/>
      <c r="CN767" s="24"/>
      <c r="CO767" s="24"/>
      <c r="CP767" s="24"/>
      <c r="CQ767" s="24"/>
      <c r="CR767" s="24"/>
      <c r="CS767" s="24"/>
      <c r="CT767" s="24"/>
      <c r="CU767" s="24"/>
      <c r="CV767" s="24"/>
      <c r="CW767" s="24"/>
      <c r="CX767" s="24"/>
      <c r="CY767" s="24"/>
      <c r="CZ767" s="24"/>
    </row>
    <row r="768" spans="7:104" s="129" customFormat="1" ht="12.95" customHeight="1" x14ac:dyDescent="0.2">
      <c r="G768" s="130"/>
      <c r="P768" s="199"/>
      <c r="S768" s="131"/>
      <c r="Z768" s="24"/>
      <c r="AA768" s="136"/>
      <c r="AB768" s="136"/>
      <c r="AC768" s="136"/>
      <c r="AD768" s="136"/>
      <c r="AE768" s="136"/>
      <c r="AF768" s="202"/>
      <c r="AG768" s="203"/>
      <c r="AH768" s="24"/>
      <c r="AI768" s="24"/>
      <c r="AJ768" s="24"/>
      <c r="AK768" s="24"/>
      <c r="AL768" s="24"/>
      <c r="AM768" s="24"/>
      <c r="AN768" s="136"/>
      <c r="AO768" s="136"/>
      <c r="AP768" s="136"/>
      <c r="AQ768" s="136"/>
      <c r="AR768" s="136"/>
      <c r="AS768" s="136"/>
      <c r="AT768" s="136"/>
      <c r="AU768" s="136"/>
      <c r="AV768" s="136"/>
      <c r="AW768" s="24"/>
      <c r="AX768" s="136"/>
      <c r="AY768" s="136"/>
      <c r="AZ768" s="136"/>
      <c r="BA768" s="136"/>
      <c r="BB768" s="136"/>
      <c r="BC768" s="202"/>
      <c r="BD768" s="203"/>
      <c r="BE768" s="24"/>
      <c r="BF768" s="24"/>
      <c r="BG768" s="24"/>
      <c r="BH768" s="24"/>
      <c r="BI768" s="24"/>
      <c r="BJ768" s="24"/>
      <c r="BK768" s="136"/>
      <c r="BL768" s="136"/>
      <c r="BM768" s="136"/>
      <c r="BN768" s="136"/>
      <c r="BO768" s="136"/>
      <c r="BP768" s="136"/>
      <c r="BQ768" s="136"/>
      <c r="BR768" s="136"/>
      <c r="BS768" s="136"/>
      <c r="BT768" s="24"/>
      <c r="BU768" s="24"/>
      <c r="BV768" s="24"/>
      <c r="BW768" s="24"/>
      <c r="BX768" s="24"/>
      <c r="BY768" s="24"/>
      <c r="BZ768" s="24"/>
      <c r="CA768" s="24"/>
      <c r="CB768" s="24"/>
      <c r="CC768" s="24"/>
      <c r="CD768" s="24"/>
      <c r="CE768" s="24"/>
      <c r="CF768" s="24"/>
      <c r="CG768" s="24"/>
      <c r="CH768" s="24"/>
      <c r="CI768" s="24"/>
      <c r="CK768" s="24"/>
      <c r="CL768" s="24"/>
      <c r="CM768" s="24"/>
      <c r="CN768" s="24"/>
      <c r="CO768" s="24"/>
      <c r="CP768" s="24"/>
      <c r="CQ768" s="24"/>
      <c r="CR768" s="24"/>
      <c r="CS768" s="24"/>
      <c r="CT768" s="24"/>
      <c r="CU768" s="24"/>
      <c r="CV768" s="24"/>
      <c r="CW768" s="24"/>
      <c r="CX768" s="24"/>
      <c r="CY768" s="24"/>
      <c r="CZ768" s="24"/>
    </row>
    <row r="769" spans="7:104" s="129" customFormat="1" ht="12.95" customHeight="1" x14ac:dyDescent="0.2">
      <c r="G769" s="130"/>
      <c r="P769" s="199"/>
      <c r="S769" s="131"/>
      <c r="Z769" s="24"/>
      <c r="AA769" s="136"/>
      <c r="AB769" s="136"/>
      <c r="AC769" s="136"/>
      <c r="AD769" s="136"/>
      <c r="AE769" s="136"/>
      <c r="AF769" s="202"/>
      <c r="AG769" s="203"/>
      <c r="AH769" s="24"/>
      <c r="AI769" s="24"/>
      <c r="AJ769" s="24"/>
      <c r="AK769" s="24"/>
      <c r="AL769" s="24"/>
      <c r="AM769" s="24"/>
      <c r="AN769" s="136"/>
      <c r="AO769" s="136"/>
      <c r="AP769" s="136"/>
      <c r="AQ769" s="136"/>
      <c r="AR769" s="136"/>
      <c r="AS769" s="136"/>
      <c r="AT769" s="136"/>
      <c r="AU769" s="136"/>
      <c r="AV769" s="136"/>
      <c r="AW769" s="24"/>
      <c r="AX769" s="136"/>
      <c r="AY769" s="136"/>
      <c r="AZ769" s="136"/>
      <c r="BA769" s="136"/>
      <c r="BB769" s="136"/>
      <c r="BC769" s="202"/>
      <c r="BD769" s="203"/>
      <c r="BE769" s="24"/>
      <c r="BF769" s="24"/>
      <c r="BG769" s="24"/>
      <c r="BH769" s="24"/>
      <c r="BI769" s="24"/>
      <c r="BJ769" s="24"/>
      <c r="BK769" s="136"/>
      <c r="BL769" s="136"/>
      <c r="BM769" s="136"/>
      <c r="BN769" s="136"/>
      <c r="BO769" s="136"/>
      <c r="BP769" s="136"/>
      <c r="BQ769" s="136"/>
      <c r="BR769" s="136"/>
      <c r="BS769" s="136"/>
      <c r="BT769" s="24"/>
      <c r="BU769" s="24"/>
      <c r="BV769" s="24"/>
      <c r="BW769" s="24"/>
      <c r="BX769" s="24"/>
      <c r="BY769" s="24"/>
      <c r="BZ769" s="24"/>
      <c r="CA769" s="24"/>
      <c r="CB769" s="24"/>
      <c r="CC769" s="24"/>
      <c r="CD769" s="24"/>
      <c r="CE769" s="24"/>
      <c r="CF769" s="24"/>
      <c r="CG769" s="24"/>
      <c r="CH769" s="24"/>
      <c r="CI769" s="24"/>
      <c r="CK769" s="24"/>
      <c r="CL769" s="24"/>
      <c r="CM769" s="24"/>
      <c r="CN769" s="24"/>
      <c r="CO769" s="24"/>
      <c r="CP769" s="24"/>
      <c r="CQ769" s="24"/>
      <c r="CR769" s="24"/>
      <c r="CS769" s="24"/>
      <c r="CT769" s="24"/>
      <c r="CU769" s="24"/>
      <c r="CV769" s="24"/>
      <c r="CW769" s="24"/>
      <c r="CX769" s="24"/>
      <c r="CY769" s="24"/>
      <c r="CZ769" s="24"/>
    </row>
    <row r="770" spans="7:104" s="129" customFormat="1" ht="12.95" customHeight="1" x14ac:dyDescent="0.2">
      <c r="G770" s="130"/>
      <c r="P770" s="199"/>
      <c r="S770" s="131"/>
      <c r="Z770" s="24"/>
      <c r="AA770" s="136"/>
      <c r="AB770" s="136"/>
      <c r="AC770" s="136"/>
      <c r="AD770" s="136"/>
      <c r="AE770" s="136"/>
      <c r="AF770" s="202"/>
      <c r="AG770" s="203"/>
      <c r="AH770" s="24"/>
      <c r="AI770" s="24"/>
      <c r="AJ770" s="24"/>
      <c r="AK770" s="24"/>
      <c r="AL770" s="24"/>
      <c r="AM770" s="24"/>
      <c r="AN770" s="136"/>
      <c r="AO770" s="136"/>
      <c r="AP770" s="136"/>
      <c r="AQ770" s="136"/>
      <c r="AR770" s="136"/>
      <c r="AS770" s="136"/>
      <c r="AT770" s="136"/>
      <c r="AU770" s="136"/>
      <c r="AV770" s="136"/>
      <c r="AW770" s="24"/>
      <c r="AX770" s="136"/>
      <c r="AY770" s="136"/>
      <c r="AZ770" s="136"/>
      <c r="BA770" s="136"/>
      <c r="BB770" s="136"/>
      <c r="BC770" s="202"/>
      <c r="BD770" s="203"/>
      <c r="BE770" s="24"/>
      <c r="BF770" s="24"/>
      <c r="BG770" s="24"/>
      <c r="BH770" s="24"/>
      <c r="BI770" s="24"/>
      <c r="BJ770" s="24"/>
      <c r="BK770" s="136"/>
      <c r="BL770" s="136"/>
      <c r="BM770" s="136"/>
      <c r="BN770" s="136"/>
      <c r="BO770" s="136"/>
      <c r="BP770" s="136"/>
      <c r="BQ770" s="136"/>
      <c r="BR770" s="136"/>
      <c r="BS770" s="136"/>
      <c r="BT770" s="24"/>
      <c r="BU770" s="24"/>
      <c r="BV770" s="24"/>
      <c r="BW770" s="24"/>
      <c r="BX770" s="24"/>
      <c r="BY770" s="24"/>
      <c r="BZ770" s="24"/>
      <c r="CA770" s="24"/>
      <c r="CB770" s="24"/>
      <c r="CC770" s="24"/>
      <c r="CD770" s="24"/>
      <c r="CE770" s="24"/>
      <c r="CF770" s="24"/>
      <c r="CG770" s="24"/>
      <c r="CH770" s="24"/>
      <c r="CI770" s="24"/>
      <c r="CK770" s="24"/>
      <c r="CL770" s="24"/>
      <c r="CM770" s="24"/>
      <c r="CN770" s="24"/>
      <c r="CO770" s="24"/>
      <c r="CP770" s="24"/>
      <c r="CQ770" s="24"/>
      <c r="CR770" s="24"/>
      <c r="CS770" s="24"/>
      <c r="CT770" s="24"/>
      <c r="CU770" s="24"/>
      <c r="CV770" s="24"/>
      <c r="CW770" s="24"/>
      <c r="CX770" s="24"/>
      <c r="CY770" s="24"/>
      <c r="CZ770" s="24"/>
    </row>
    <row r="771" spans="7:104" s="129" customFormat="1" ht="12.95" customHeight="1" x14ac:dyDescent="0.2">
      <c r="G771" s="130"/>
      <c r="P771" s="199"/>
      <c r="S771" s="131"/>
      <c r="Z771" s="24"/>
      <c r="AA771" s="136"/>
      <c r="AB771" s="136"/>
      <c r="AC771" s="136"/>
      <c r="AD771" s="136"/>
      <c r="AE771" s="136"/>
      <c r="AF771" s="202"/>
      <c r="AG771" s="203"/>
      <c r="AH771" s="24"/>
      <c r="AI771" s="24"/>
      <c r="AJ771" s="24"/>
      <c r="AK771" s="24"/>
      <c r="AL771" s="24"/>
      <c r="AM771" s="24"/>
      <c r="AN771" s="136"/>
      <c r="AO771" s="136"/>
      <c r="AP771" s="136"/>
      <c r="AQ771" s="136"/>
      <c r="AR771" s="136"/>
      <c r="AS771" s="136"/>
      <c r="AT771" s="136"/>
      <c r="AU771" s="136"/>
      <c r="AV771" s="136"/>
      <c r="AW771" s="24"/>
      <c r="AX771" s="136"/>
      <c r="AY771" s="136"/>
      <c r="AZ771" s="136"/>
      <c r="BA771" s="136"/>
      <c r="BB771" s="136"/>
      <c r="BC771" s="202"/>
      <c r="BD771" s="203"/>
      <c r="BE771" s="24"/>
      <c r="BF771" s="24"/>
      <c r="BG771" s="24"/>
      <c r="BH771" s="24"/>
      <c r="BI771" s="24"/>
      <c r="BJ771" s="24"/>
      <c r="BK771" s="136"/>
      <c r="BL771" s="136"/>
      <c r="BM771" s="136"/>
      <c r="BN771" s="136"/>
      <c r="BO771" s="136"/>
      <c r="BP771" s="136"/>
      <c r="BQ771" s="136"/>
      <c r="BR771" s="136"/>
      <c r="BS771" s="136"/>
      <c r="BT771" s="24"/>
      <c r="BU771" s="24"/>
      <c r="BV771" s="24"/>
      <c r="BW771" s="24"/>
      <c r="BX771" s="24"/>
      <c r="BY771" s="24"/>
      <c r="BZ771" s="24"/>
      <c r="CA771" s="24"/>
      <c r="CB771" s="24"/>
      <c r="CC771" s="24"/>
      <c r="CD771" s="24"/>
      <c r="CE771" s="24"/>
      <c r="CF771" s="24"/>
      <c r="CG771" s="24"/>
      <c r="CH771" s="24"/>
      <c r="CI771" s="24"/>
      <c r="CK771" s="24"/>
      <c r="CL771" s="24"/>
      <c r="CM771" s="24"/>
      <c r="CN771" s="24"/>
      <c r="CO771" s="24"/>
      <c r="CP771" s="24"/>
      <c r="CQ771" s="24"/>
      <c r="CR771" s="24"/>
      <c r="CS771" s="24"/>
      <c r="CT771" s="24"/>
      <c r="CU771" s="24"/>
      <c r="CV771" s="24"/>
      <c r="CW771" s="24"/>
      <c r="CX771" s="24"/>
      <c r="CY771" s="24"/>
      <c r="CZ771" s="24"/>
    </row>
    <row r="772" spans="7:104" s="129" customFormat="1" ht="12.95" customHeight="1" x14ac:dyDescent="0.2">
      <c r="G772" s="130"/>
      <c r="P772" s="199"/>
      <c r="S772" s="131"/>
      <c r="Z772" s="24"/>
      <c r="AA772" s="136"/>
      <c r="AB772" s="136"/>
      <c r="AC772" s="136"/>
      <c r="AD772" s="136"/>
      <c r="AE772" s="136"/>
      <c r="AF772" s="202"/>
      <c r="AG772" s="203"/>
      <c r="AH772" s="24"/>
      <c r="AI772" s="24"/>
      <c r="AJ772" s="24"/>
      <c r="AK772" s="24"/>
      <c r="AL772" s="24"/>
      <c r="AM772" s="24"/>
      <c r="AN772" s="136"/>
      <c r="AO772" s="136"/>
      <c r="AP772" s="136"/>
      <c r="AQ772" s="136"/>
      <c r="AR772" s="136"/>
      <c r="AS772" s="136"/>
      <c r="AT772" s="136"/>
      <c r="AU772" s="136"/>
      <c r="AV772" s="136"/>
      <c r="AW772" s="24"/>
      <c r="AX772" s="136"/>
      <c r="AY772" s="136"/>
      <c r="AZ772" s="136"/>
      <c r="BA772" s="136"/>
      <c r="BB772" s="136"/>
      <c r="BC772" s="202"/>
      <c r="BD772" s="203"/>
      <c r="BE772" s="24"/>
      <c r="BF772" s="24"/>
      <c r="BG772" s="24"/>
      <c r="BH772" s="24"/>
      <c r="BI772" s="24"/>
      <c r="BJ772" s="24"/>
      <c r="BK772" s="136"/>
      <c r="BL772" s="136"/>
      <c r="BM772" s="136"/>
      <c r="BN772" s="136"/>
      <c r="BO772" s="136"/>
      <c r="BP772" s="136"/>
      <c r="BQ772" s="136"/>
      <c r="BR772" s="136"/>
      <c r="BS772" s="136"/>
      <c r="BT772" s="24"/>
      <c r="BU772" s="24"/>
      <c r="BV772" s="24"/>
      <c r="BW772" s="24"/>
      <c r="BX772" s="24"/>
      <c r="BY772" s="24"/>
      <c r="BZ772" s="24"/>
      <c r="CA772" s="24"/>
      <c r="CB772" s="24"/>
      <c r="CC772" s="24"/>
      <c r="CD772" s="24"/>
      <c r="CE772" s="24"/>
      <c r="CF772" s="24"/>
      <c r="CG772" s="24"/>
      <c r="CH772" s="24"/>
      <c r="CI772" s="24"/>
      <c r="CK772" s="24"/>
      <c r="CL772" s="24"/>
      <c r="CM772" s="24"/>
      <c r="CN772" s="24"/>
      <c r="CO772" s="24"/>
      <c r="CP772" s="24"/>
      <c r="CQ772" s="24"/>
      <c r="CR772" s="24"/>
      <c r="CS772" s="24"/>
      <c r="CT772" s="24"/>
      <c r="CU772" s="24"/>
      <c r="CV772" s="24"/>
      <c r="CW772" s="24"/>
      <c r="CX772" s="24"/>
      <c r="CY772" s="24"/>
      <c r="CZ772" s="24"/>
    </row>
    <row r="773" spans="7:104" s="129" customFormat="1" ht="12.95" customHeight="1" x14ac:dyDescent="0.2">
      <c r="G773" s="130"/>
      <c r="P773" s="199"/>
      <c r="S773" s="131"/>
      <c r="Z773" s="24"/>
      <c r="AA773" s="136"/>
      <c r="AB773" s="136"/>
      <c r="AC773" s="136"/>
      <c r="AD773" s="136"/>
      <c r="AE773" s="136"/>
      <c r="AF773" s="202"/>
      <c r="AG773" s="203"/>
      <c r="AH773" s="24"/>
      <c r="AI773" s="24"/>
      <c r="AJ773" s="24"/>
      <c r="AK773" s="24"/>
      <c r="AL773" s="24"/>
      <c r="AM773" s="24"/>
      <c r="AN773" s="136"/>
      <c r="AO773" s="136"/>
      <c r="AP773" s="136"/>
      <c r="AQ773" s="136"/>
      <c r="AR773" s="136"/>
      <c r="AS773" s="136"/>
      <c r="AT773" s="136"/>
      <c r="AU773" s="136"/>
      <c r="AV773" s="136"/>
      <c r="AW773" s="24"/>
      <c r="AX773" s="136"/>
      <c r="AY773" s="136"/>
      <c r="AZ773" s="136"/>
      <c r="BA773" s="136"/>
      <c r="BB773" s="136"/>
      <c r="BC773" s="202"/>
      <c r="BD773" s="203"/>
      <c r="BE773" s="24"/>
      <c r="BF773" s="24"/>
      <c r="BG773" s="24"/>
      <c r="BH773" s="24"/>
      <c r="BI773" s="24"/>
      <c r="BJ773" s="24"/>
      <c r="BK773" s="136"/>
      <c r="BL773" s="136"/>
      <c r="BM773" s="136"/>
      <c r="BN773" s="136"/>
      <c r="BO773" s="136"/>
      <c r="BP773" s="136"/>
      <c r="BQ773" s="136"/>
      <c r="BR773" s="136"/>
      <c r="BS773" s="136"/>
      <c r="BT773" s="24"/>
      <c r="BU773" s="24"/>
      <c r="BV773" s="24"/>
      <c r="BW773" s="24"/>
      <c r="BX773" s="24"/>
      <c r="BY773" s="24"/>
      <c r="BZ773" s="24"/>
      <c r="CA773" s="24"/>
      <c r="CB773" s="24"/>
      <c r="CC773" s="24"/>
      <c r="CD773" s="24"/>
      <c r="CE773" s="24"/>
      <c r="CF773" s="24"/>
      <c r="CG773" s="24"/>
      <c r="CH773" s="24"/>
      <c r="CI773" s="24"/>
      <c r="CK773" s="24"/>
      <c r="CL773" s="24"/>
      <c r="CM773" s="24"/>
      <c r="CN773" s="24"/>
      <c r="CO773" s="24"/>
      <c r="CP773" s="24"/>
      <c r="CQ773" s="24"/>
      <c r="CR773" s="24"/>
      <c r="CS773" s="24"/>
      <c r="CT773" s="24"/>
      <c r="CU773" s="24"/>
      <c r="CV773" s="24"/>
      <c r="CW773" s="24"/>
      <c r="CX773" s="24"/>
      <c r="CY773" s="24"/>
      <c r="CZ773" s="24"/>
    </row>
    <row r="774" spans="7:104" s="129" customFormat="1" ht="12.95" customHeight="1" x14ac:dyDescent="0.2">
      <c r="G774" s="130"/>
      <c r="P774" s="199"/>
      <c r="S774" s="131"/>
      <c r="Z774" s="24"/>
      <c r="AA774" s="136"/>
      <c r="AB774" s="136"/>
      <c r="AC774" s="136"/>
      <c r="AD774" s="136"/>
      <c r="AE774" s="136"/>
      <c r="AF774" s="202"/>
      <c r="AG774" s="203"/>
      <c r="AH774" s="24"/>
      <c r="AI774" s="24"/>
      <c r="AJ774" s="24"/>
      <c r="AK774" s="24"/>
      <c r="AL774" s="24"/>
      <c r="AM774" s="24"/>
      <c r="AN774" s="136"/>
      <c r="AO774" s="136"/>
      <c r="AP774" s="136"/>
      <c r="AQ774" s="136"/>
      <c r="AR774" s="136"/>
      <c r="AS774" s="136"/>
      <c r="AT774" s="136"/>
      <c r="AU774" s="136"/>
      <c r="AV774" s="136"/>
      <c r="AW774" s="24"/>
      <c r="AX774" s="136"/>
      <c r="AY774" s="136"/>
      <c r="AZ774" s="136"/>
      <c r="BA774" s="136"/>
      <c r="BB774" s="136"/>
      <c r="BC774" s="202"/>
      <c r="BD774" s="203"/>
      <c r="BE774" s="24"/>
      <c r="BF774" s="24"/>
      <c r="BG774" s="24"/>
      <c r="BH774" s="24"/>
      <c r="BI774" s="24"/>
      <c r="BJ774" s="24"/>
      <c r="BK774" s="136"/>
      <c r="BL774" s="136"/>
      <c r="BM774" s="136"/>
      <c r="BN774" s="136"/>
      <c r="BO774" s="136"/>
      <c r="BP774" s="136"/>
      <c r="BQ774" s="136"/>
      <c r="BR774" s="136"/>
      <c r="BS774" s="136"/>
      <c r="BT774" s="24"/>
      <c r="BU774" s="24"/>
      <c r="BV774" s="24"/>
      <c r="BW774" s="24"/>
      <c r="BX774" s="24"/>
      <c r="BY774" s="24"/>
      <c r="BZ774" s="24"/>
      <c r="CA774" s="24"/>
      <c r="CB774" s="24"/>
      <c r="CC774" s="24"/>
      <c r="CD774" s="24"/>
      <c r="CE774" s="24"/>
      <c r="CF774" s="24"/>
      <c r="CG774" s="24"/>
      <c r="CH774" s="24"/>
      <c r="CI774" s="24"/>
      <c r="CK774" s="24"/>
      <c r="CL774" s="24"/>
      <c r="CM774" s="24"/>
      <c r="CN774" s="24"/>
      <c r="CO774" s="24"/>
      <c r="CP774" s="24"/>
      <c r="CQ774" s="24"/>
      <c r="CR774" s="24"/>
      <c r="CS774" s="24"/>
      <c r="CT774" s="24"/>
      <c r="CU774" s="24"/>
      <c r="CV774" s="24"/>
      <c r="CW774" s="24"/>
      <c r="CX774" s="24"/>
      <c r="CY774" s="24"/>
      <c r="CZ774" s="24"/>
    </row>
    <row r="775" spans="7:104" s="129" customFormat="1" ht="12.95" customHeight="1" x14ac:dyDescent="0.2">
      <c r="G775" s="130"/>
      <c r="P775" s="199"/>
      <c r="S775" s="131"/>
      <c r="Z775" s="24"/>
      <c r="AA775" s="136"/>
      <c r="AB775" s="136"/>
      <c r="AC775" s="136"/>
      <c r="AD775" s="136"/>
      <c r="AE775" s="136"/>
      <c r="AF775" s="202"/>
      <c r="AG775" s="203"/>
      <c r="AH775" s="24"/>
      <c r="AI775" s="24"/>
      <c r="AJ775" s="24"/>
      <c r="AK775" s="24"/>
      <c r="AL775" s="24"/>
      <c r="AM775" s="24"/>
      <c r="AN775" s="136"/>
      <c r="AO775" s="136"/>
      <c r="AP775" s="136"/>
      <c r="AQ775" s="136"/>
      <c r="AR775" s="136"/>
      <c r="AS775" s="136"/>
      <c r="AT775" s="136"/>
      <c r="AU775" s="136"/>
      <c r="AV775" s="136"/>
      <c r="AW775" s="24"/>
      <c r="AX775" s="136"/>
      <c r="AY775" s="136"/>
      <c r="AZ775" s="136"/>
      <c r="BA775" s="136"/>
      <c r="BB775" s="136"/>
      <c r="BC775" s="202"/>
      <c r="BD775" s="203"/>
      <c r="BE775" s="24"/>
      <c r="BF775" s="24"/>
      <c r="BG775" s="24"/>
      <c r="BH775" s="24"/>
      <c r="BI775" s="24"/>
      <c r="BJ775" s="24"/>
      <c r="BK775" s="136"/>
      <c r="BL775" s="136"/>
      <c r="BM775" s="136"/>
      <c r="BN775" s="136"/>
      <c r="BO775" s="136"/>
      <c r="BP775" s="136"/>
      <c r="BQ775" s="136"/>
      <c r="BR775" s="136"/>
      <c r="BS775" s="136"/>
      <c r="BT775" s="24"/>
      <c r="BU775" s="24"/>
      <c r="BV775" s="24"/>
      <c r="BW775" s="24"/>
      <c r="BX775" s="24"/>
      <c r="BY775" s="24"/>
      <c r="BZ775" s="24"/>
      <c r="CA775" s="24"/>
      <c r="CB775" s="24"/>
      <c r="CC775" s="24"/>
      <c r="CD775" s="24"/>
      <c r="CE775" s="24"/>
      <c r="CF775" s="24"/>
      <c r="CG775" s="24"/>
      <c r="CH775" s="24"/>
      <c r="CI775" s="24"/>
      <c r="CK775" s="24"/>
      <c r="CL775" s="24"/>
      <c r="CM775" s="24"/>
      <c r="CN775" s="24"/>
      <c r="CO775" s="24"/>
      <c r="CP775" s="24"/>
      <c r="CQ775" s="24"/>
      <c r="CR775" s="24"/>
      <c r="CS775" s="24"/>
      <c r="CT775" s="24"/>
      <c r="CU775" s="24"/>
      <c r="CV775" s="24"/>
      <c r="CW775" s="24"/>
      <c r="CX775" s="24"/>
      <c r="CY775" s="24"/>
      <c r="CZ775" s="24"/>
    </row>
    <row r="776" spans="7:104" s="129" customFormat="1" ht="12.95" customHeight="1" x14ac:dyDescent="0.2">
      <c r="G776" s="130"/>
      <c r="P776" s="199"/>
      <c r="S776" s="131"/>
      <c r="Z776" s="24"/>
      <c r="AA776" s="136"/>
      <c r="AB776" s="136"/>
      <c r="AC776" s="136"/>
      <c r="AD776" s="136"/>
      <c r="AE776" s="136"/>
      <c r="AF776" s="202"/>
      <c r="AG776" s="203"/>
      <c r="AH776" s="24"/>
      <c r="AI776" s="24"/>
      <c r="AJ776" s="24"/>
      <c r="AK776" s="24"/>
      <c r="AL776" s="24"/>
      <c r="AM776" s="24"/>
      <c r="AN776" s="136"/>
      <c r="AO776" s="136"/>
      <c r="AP776" s="136"/>
      <c r="AQ776" s="136"/>
      <c r="AR776" s="136"/>
      <c r="AS776" s="136"/>
      <c r="AT776" s="136"/>
      <c r="AU776" s="136"/>
      <c r="AV776" s="136"/>
      <c r="AW776" s="24"/>
      <c r="AX776" s="136"/>
      <c r="AY776" s="136"/>
      <c r="AZ776" s="136"/>
      <c r="BA776" s="136"/>
      <c r="BB776" s="136"/>
      <c r="BC776" s="202"/>
      <c r="BD776" s="203"/>
      <c r="BE776" s="24"/>
      <c r="BF776" s="24"/>
      <c r="BG776" s="24"/>
      <c r="BH776" s="24"/>
      <c r="BI776" s="24"/>
      <c r="BJ776" s="24"/>
      <c r="BK776" s="136"/>
      <c r="BL776" s="136"/>
      <c r="BM776" s="136"/>
      <c r="BN776" s="136"/>
      <c r="BO776" s="136"/>
      <c r="BP776" s="136"/>
      <c r="BQ776" s="136"/>
      <c r="BR776" s="136"/>
      <c r="BS776" s="136"/>
      <c r="BT776" s="24"/>
      <c r="BU776" s="24"/>
      <c r="BV776" s="24"/>
      <c r="BW776" s="24"/>
      <c r="BX776" s="24"/>
      <c r="BY776" s="24"/>
      <c r="BZ776" s="24"/>
      <c r="CA776" s="24"/>
      <c r="CB776" s="24"/>
      <c r="CC776" s="24"/>
      <c r="CD776" s="24"/>
      <c r="CE776" s="24"/>
      <c r="CF776" s="24"/>
      <c r="CG776" s="24"/>
      <c r="CH776" s="24"/>
      <c r="CI776" s="24"/>
      <c r="CK776" s="24"/>
      <c r="CL776" s="24"/>
      <c r="CM776" s="24"/>
      <c r="CN776" s="24"/>
      <c r="CO776" s="24"/>
      <c r="CP776" s="24"/>
      <c r="CQ776" s="24"/>
      <c r="CR776" s="24"/>
      <c r="CS776" s="24"/>
      <c r="CT776" s="24"/>
      <c r="CU776" s="24"/>
      <c r="CV776" s="24"/>
      <c r="CW776" s="24"/>
      <c r="CX776" s="24"/>
      <c r="CY776" s="24"/>
      <c r="CZ776" s="24"/>
    </row>
    <row r="777" spans="7:104" s="129" customFormat="1" ht="12.95" customHeight="1" x14ac:dyDescent="0.2">
      <c r="G777" s="130"/>
      <c r="P777" s="199"/>
      <c r="S777" s="131"/>
      <c r="Z777" s="24"/>
      <c r="AA777" s="136"/>
      <c r="AB777" s="136"/>
      <c r="AC777" s="136"/>
      <c r="AD777" s="136"/>
      <c r="AE777" s="136"/>
      <c r="AF777" s="202"/>
      <c r="AG777" s="203"/>
      <c r="AH777" s="24"/>
      <c r="AI777" s="24"/>
      <c r="AJ777" s="24"/>
      <c r="AK777" s="24"/>
      <c r="AL777" s="24"/>
      <c r="AM777" s="24"/>
      <c r="AN777" s="136"/>
      <c r="AO777" s="136"/>
      <c r="AP777" s="136"/>
      <c r="AQ777" s="136"/>
      <c r="AR777" s="136"/>
      <c r="AS777" s="136"/>
      <c r="AT777" s="136"/>
      <c r="AU777" s="136"/>
      <c r="AV777" s="136"/>
      <c r="AW777" s="24"/>
      <c r="AX777" s="136"/>
      <c r="AY777" s="136"/>
      <c r="AZ777" s="136"/>
      <c r="BA777" s="136"/>
      <c r="BB777" s="136"/>
      <c r="BC777" s="202"/>
      <c r="BD777" s="203"/>
      <c r="BE777" s="24"/>
      <c r="BF777" s="24"/>
      <c r="BG777" s="24"/>
      <c r="BH777" s="24"/>
      <c r="BI777" s="24"/>
      <c r="BJ777" s="24"/>
      <c r="BK777" s="136"/>
      <c r="BL777" s="136"/>
      <c r="BM777" s="136"/>
      <c r="BN777" s="136"/>
      <c r="BO777" s="136"/>
      <c r="BP777" s="136"/>
      <c r="BQ777" s="136"/>
      <c r="BR777" s="136"/>
      <c r="BS777" s="136"/>
      <c r="BT777" s="24"/>
      <c r="BU777" s="24"/>
      <c r="BV777" s="24"/>
      <c r="BW777" s="24"/>
      <c r="BX777" s="24"/>
      <c r="BY777" s="24"/>
      <c r="BZ777" s="24"/>
      <c r="CA777" s="24"/>
      <c r="CB777" s="24"/>
      <c r="CC777" s="24"/>
      <c r="CD777" s="24"/>
      <c r="CE777" s="24"/>
      <c r="CF777" s="24"/>
      <c r="CG777" s="24"/>
      <c r="CH777" s="24"/>
      <c r="CI777" s="24"/>
      <c r="CK777" s="24"/>
      <c r="CL777" s="24"/>
      <c r="CM777" s="24"/>
      <c r="CN777" s="24"/>
      <c r="CO777" s="24"/>
      <c r="CP777" s="24"/>
      <c r="CQ777" s="24"/>
      <c r="CR777" s="24"/>
      <c r="CS777" s="24"/>
      <c r="CT777" s="24"/>
      <c r="CU777" s="24"/>
      <c r="CV777" s="24"/>
      <c r="CW777" s="24"/>
      <c r="CX777" s="24"/>
      <c r="CY777" s="24"/>
      <c r="CZ777" s="24"/>
    </row>
    <row r="778" spans="7:104" s="129" customFormat="1" ht="12.95" customHeight="1" x14ac:dyDescent="0.2">
      <c r="G778" s="130"/>
      <c r="P778" s="199"/>
      <c r="S778" s="131"/>
      <c r="Z778" s="24"/>
      <c r="AA778" s="136"/>
      <c r="AB778" s="136"/>
      <c r="AC778" s="136"/>
      <c r="AD778" s="136"/>
      <c r="AE778" s="136"/>
      <c r="AF778" s="202"/>
      <c r="AG778" s="203"/>
      <c r="AH778" s="24"/>
      <c r="AI778" s="24"/>
      <c r="AJ778" s="24"/>
      <c r="AK778" s="24"/>
      <c r="AL778" s="24"/>
      <c r="AM778" s="24"/>
      <c r="AN778" s="136"/>
      <c r="AO778" s="136"/>
      <c r="AP778" s="136"/>
      <c r="AQ778" s="136"/>
      <c r="AR778" s="136"/>
      <c r="AS778" s="136"/>
      <c r="AT778" s="136"/>
      <c r="AU778" s="136"/>
      <c r="AV778" s="136"/>
      <c r="AW778" s="24"/>
      <c r="AX778" s="136"/>
      <c r="AY778" s="136"/>
      <c r="AZ778" s="136"/>
      <c r="BA778" s="136"/>
      <c r="BB778" s="136"/>
      <c r="BC778" s="202"/>
      <c r="BD778" s="203"/>
      <c r="BE778" s="24"/>
      <c r="BF778" s="24"/>
      <c r="BG778" s="24"/>
      <c r="BH778" s="24"/>
      <c r="BI778" s="24"/>
      <c r="BJ778" s="24"/>
      <c r="BK778" s="136"/>
      <c r="BL778" s="136"/>
      <c r="BM778" s="136"/>
      <c r="BN778" s="136"/>
      <c r="BO778" s="136"/>
      <c r="BP778" s="136"/>
      <c r="BQ778" s="136"/>
      <c r="BR778" s="136"/>
      <c r="BS778" s="136"/>
      <c r="BT778" s="24"/>
      <c r="BU778" s="24"/>
      <c r="BV778" s="24"/>
      <c r="BW778" s="24"/>
      <c r="BX778" s="24"/>
      <c r="BY778" s="24"/>
      <c r="BZ778" s="24"/>
      <c r="CA778" s="24"/>
      <c r="CB778" s="24"/>
      <c r="CC778" s="24"/>
      <c r="CD778" s="24"/>
      <c r="CE778" s="24"/>
      <c r="CF778" s="24"/>
      <c r="CG778" s="24"/>
      <c r="CH778" s="24"/>
      <c r="CI778" s="24"/>
      <c r="CK778" s="24"/>
      <c r="CL778" s="24"/>
      <c r="CM778" s="24"/>
      <c r="CN778" s="24"/>
      <c r="CO778" s="24"/>
      <c r="CP778" s="24"/>
      <c r="CQ778" s="24"/>
      <c r="CR778" s="24"/>
      <c r="CS778" s="24"/>
      <c r="CT778" s="24"/>
      <c r="CU778" s="24"/>
      <c r="CV778" s="24"/>
      <c r="CW778" s="24"/>
      <c r="CX778" s="24"/>
      <c r="CY778" s="24"/>
      <c r="CZ778" s="24"/>
    </row>
    <row r="779" spans="7:104" s="129" customFormat="1" ht="12.95" customHeight="1" x14ac:dyDescent="0.2">
      <c r="G779" s="130"/>
      <c r="P779" s="199"/>
      <c r="S779" s="131"/>
      <c r="Z779" s="24"/>
      <c r="AA779" s="136"/>
      <c r="AB779" s="136"/>
      <c r="AC779" s="136"/>
      <c r="AD779" s="136"/>
      <c r="AE779" s="136"/>
      <c r="AF779" s="202"/>
      <c r="AG779" s="203"/>
      <c r="AH779" s="24"/>
      <c r="AI779" s="24"/>
      <c r="AJ779" s="24"/>
      <c r="AK779" s="24"/>
      <c r="AL779" s="24"/>
      <c r="AM779" s="24"/>
      <c r="AN779" s="136"/>
      <c r="AO779" s="136"/>
      <c r="AP779" s="136"/>
      <c r="AQ779" s="136"/>
      <c r="AR779" s="136"/>
      <c r="AS779" s="136"/>
      <c r="AT779" s="136"/>
      <c r="AU779" s="136"/>
      <c r="AV779" s="136"/>
      <c r="AW779" s="24"/>
      <c r="AX779" s="136"/>
      <c r="AY779" s="136"/>
      <c r="AZ779" s="136"/>
      <c r="BA779" s="136"/>
      <c r="BB779" s="136"/>
      <c r="BC779" s="202"/>
      <c r="BD779" s="203"/>
      <c r="BE779" s="24"/>
      <c r="BF779" s="24"/>
      <c r="BG779" s="24"/>
      <c r="BH779" s="24"/>
      <c r="BI779" s="24"/>
      <c r="BJ779" s="24"/>
      <c r="BK779" s="136"/>
      <c r="BL779" s="136"/>
      <c r="BM779" s="136"/>
      <c r="BN779" s="136"/>
      <c r="BO779" s="136"/>
      <c r="BP779" s="136"/>
      <c r="BQ779" s="136"/>
      <c r="BR779" s="136"/>
      <c r="BS779" s="136"/>
      <c r="BT779" s="24"/>
      <c r="BU779" s="24"/>
      <c r="BV779" s="24"/>
      <c r="BW779" s="24"/>
      <c r="BX779" s="24"/>
      <c r="BY779" s="24"/>
      <c r="BZ779" s="24"/>
      <c r="CA779" s="24"/>
      <c r="CB779" s="24"/>
      <c r="CC779" s="24"/>
      <c r="CD779" s="24"/>
      <c r="CE779" s="24"/>
      <c r="CF779" s="24"/>
      <c r="CG779" s="24"/>
      <c r="CH779" s="24"/>
      <c r="CI779" s="24"/>
      <c r="CK779" s="24"/>
      <c r="CL779" s="24"/>
      <c r="CM779" s="24"/>
      <c r="CN779" s="24"/>
      <c r="CO779" s="24"/>
      <c r="CP779" s="24"/>
      <c r="CQ779" s="24"/>
      <c r="CR779" s="24"/>
      <c r="CS779" s="24"/>
      <c r="CT779" s="24"/>
      <c r="CU779" s="24"/>
      <c r="CV779" s="24"/>
      <c r="CW779" s="24"/>
      <c r="CX779" s="24"/>
      <c r="CY779" s="24"/>
      <c r="CZ779" s="24"/>
    </row>
    <row r="780" spans="7:104" s="129" customFormat="1" ht="12.95" customHeight="1" x14ac:dyDescent="0.2">
      <c r="G780" s="130"/>
      <c r="P780" s="199"/>
      <c r="S780" s="131"/>
      <c r="Z780" s="24"/>
      <c r="AA780" s="136"/>
      <c r="AB780" s="136"/>
      <c r="AC780" s="136"/>
      <c r="AD780" s="136"/>
      <c r="AE780" s="136"/>
      <c r="AF780" s="202"/>
      <c r="AG780" s="203"/>
      <c r="AH780" s="24"/>
      <c r="AI780" s="24"/>
      <c r="AJ780" s="24"/>
      <c r="AK780" s="24"/>
      <c r="AL780" s="24"/>
      <c r="AM780" s="24"/>
      <c r="AN780" s="136"/>
      <c r="AO780" s="136"/>
      <c r="AP780" s="136"/>
      <c r="AQ780" s="136"/>
      <c r="AR780" s="136"/>
      <c r="AS780" s="136"/>
      <c r="AT780" s="136"/>
      <c r="AU780" s="136"/>
      <c r="AV780" s="136"/>
      <c r="AW780" s="24"/>
      <c r="AX780" s="136"/>
      <c r="AY780" s="136"/>
      <c r="AZ780" s="136"/>
      <c r="BA780" s="136"/>
      <c r="BB780" s="136"/>
      <c r="BC780" s="202"/>
      <c r="BD780" s="203"/>
      <c r="BE780" s="24"/>
      <c r="BF780" s="24"/>
      <c r="BG780" s="24"/>
      <c r="BH780" s="24"/>
      <c r="BI780" s="24"/>
      <c r="BJ780" s="24"/>
      <c r="BK780" s="136"/>
      <c r="BL780" s="136"/>
      <c r="BM780" s="136"/>
      <c r="BN780" s="136"/>
      <c r="BO780" s="136"/>
      <c r="BP780" s="136"/>
      <c r="BQ780" s="136"/>
      <c r="BR780" s="136"/>
      <c r="BS780" s="136"/>
      <c r="BT780" s="24"/>
      <c r="BU780" s="24"/>
      <c r="BV780" s="24"/>
      <c r="BW780" s="24"/>
      <c r="BX780" s="24"/>
      <c r="BY780" s="24"/>
      <c r="BZ780" s="24"/>
      <c r="CA780" s="24"/>
      <c r="CB780" s="24"/>
      <c r="CC780" s="24"/>
      <c r="CD780" s="24"/>
      <c r="CE780" s="24"/>
      <c r="CF780" s="24"/>
      <c r="CG780" s="24"/>
      <c r="CH780" s="24"/>
      <c r="CI780" s="24"/>
      <c r="CK780" s="24"/>
      <c r="CL780" s="24"/>
      <c r="CM780" s="24"/>
      <c r="CN780" s="24"/>
      <c r="CO780" s="24"/>
      <c r="CP780" s="24"/>
      <c r="CQ780" s="24"/>
      <c r="CR780" s="24"/>
      <c r="CS780" s="24"/>
      <c r="CT780" s="24"/>
      <c r="CU780" s="24"/>
      <c r="CV780" s="24"/>
      <c r="CW780" s="24"/>
      <c r="CX780" s="24"/>
      <c r="CY780" s="24"/>
      <c r="CZ780" s="24"/>
    </row>
    <row r="781" spans="7:104" s="129" customFormat="1" ht="12.95" customHeight="1" x14ac:dyDescent="0.2">
      <c r="G781" s="130"/>
      <c r="P781" s="199"/>
      <c r="S781" s="131"/>
      <c r="Z781" s="24"/>
      <c r="AA781" s="136"/>
      <c r="AB781" s="136"/>
      <c r="AC781" s="136"/>
      <c r="AD781" s="136"/>
      <c r="AE781" s="136"/>
      <c r="AF781" s="202"/>
      <c r="AG781" s="203"/>
      <c r="AH781" s="24"/>
      <c r="AI781" s="24"/>
      <c r="AJ781" s="24"/>
      <c r="AK781" s="24"/>
      <c r="AL781" s="24"/>
      <c r="AM781" s="24"/>
      <c r="AN781" s="136"/>
      <c r="AO781" s="136"/>
      <c r="AP781" s="136"/>
      <c r="AQ781" s="136"/>
      <c r="AR781" s="136"/>
      <c r="AS781" s="136"/>
      <c r="AT781" s="136"/>
      <c r="AU781" s="136"/>
      <c r="AV781" s="136"/>
      <c r="AW781" s="24"/>
      <c r="AX781" s="136"/>
      <c r="AY781" s="136"/>
      <c r="AZ781" s="136"/>
      <c r="BA781" s="136"/>
      <c r="BB781" s="136"/>
      <c r="BC781" s="202"/>
      <c r="BD781" s="203"/>
      <c r="BE781" s="24"/>
      <c r="BF781" s="24"/>
      <c r="BG781" s="24"/>
      <c r="BH781" s="24"/>
      <c r="BI781" s="24"/>
      <c r="BJ781" s="24"/>
      <c r="BK781" s="136"/>
      <c r="BL781" s="136"/>
      <c r="BM781" s="136"/>
      <c r="BN781" s="136"/>
      <c r="BO781" s="136"/>
      <c r="BP781" s="136"/>
      <c r="BQ781" s="136"/>
      <c r="BR781" s="136"/>
      <c r="BS781" s="136"/>
      <c r="BT781" s="24"/>
      <c r="BU781" s="24"/>
      <c r="BV781" s="24"/>
      <c r="BW781" s="24"/>
      <c r="BX781" s="24"/>
      <c r="BY781" s="24"/>
      <c r="BZ781" s="24"/>
      <c r="CA781" s="24"/>
      <c r="CB781" s="24"/>
      <c r="CC781" s="24"/>
      <c r="CD781" s="24"/>
      <c r="CE781" s="24"/>
      <c r="CF781" s="24"/>
      <c r="CG781" s="24"/>
      <c r="CH781" s="24"/>
      <c r="CI781" s="24"/>
      <c r="CK781" s="24"/>
      <c r="CL781" s="24"/>
      <c r="CM781" s="24"/>
      <c r="CN781" s="24"/>
      <c r="CO781" s="24"/>
      <c r="CP781" s="24"/>
      <c r="CQ781" s="24"/>
      <c r="CR781" s="24"/>
      <c r="CS781" s="24"/>
      <c r="CT781" s="24"/>
      <c r="CU781" s="24"/>
      <c r="CV781" s="24"/>
      <c r="CW781" s="24"/>
      <c r="CX781" s="24"/>
      <c r="CY781" s="24"/>
      <c r="CZ781" s="24"/>
    </row>
    <row r="782" spans="7:104" s="129" customFormat="1" ht="12.95" customHeight="1" x14ac:dyDescent="0.2">
      <c r="G782" s="130"/>
      <c r="P782" s="199"/>
      <c r="S782" s="131"/>
      <c r="Z782" s="24"/>
      <c r="AA782" s="136"/>
      <c r="AB782" s="136"/>
      <c r="AC782" s="136"/>
      <c r="AD782" s="136"/>
      <c r="AE782" s="136"/>
      <c r="AF782" s="202"/>
      <c r="AG782" s="203"/>
      <c r="AH782" s="24"/>
      <c r="AI782" s="24"/>
      <c r="AJ782" s="24"/>
      <c r="AK782" s="24"/>
      <c r="AL782" s="24"/>
      <c r="AM782" s="24"/>
      <c r="AN782" s="136"/>
      <c r="AO782" s="136"/>
      <c r="AP782" s="136"/>
      <c r="AQ782" s="136"/>
      <c r="AR782" s="136"/>
      <c r="AS782" s="136"/>
      <c r="AT782" s="136"/>
      <c r="AU782" s="136"/>
      <c r="AV782" s="136"/>
      <c r="AW782" s="24"/>
      <c r="AX782" s="136"/>
      <c r="AY782" s="136"/>
      <c r="AZ782" s="136"/>
      <c r="BA782" s="136"/>
      <c r="BB782" s="136"/>
      <c r="BC782" s="202"/>
      <c r="BD782" s="203"/>
      <c r="BE782" s="24"/>
      <c r="BF782" s="24"/>
      <c r="BG782" s="24"/>
      <c r="BH782" s="24"/>
      <c r="BI782" s="24"/>
      <c r="BJ782" s="24"/>
      <c r="BK782" s="136"/>
      <c r="BL782" s="136"/>
      <c r="BM782" s="136"/>
      <c r="BN782" s="136"/>
      <c r="BO782" s="136"/>
      <c r="BP782" s="136"/>
      <c r="BQ782" s="136"/>
      <c r="BR782" s="136"/>
      <c r="BS782" s="136"/>
      <c r="BT782" s="24"/>
      <c r="BU782" s="24"/>
      <c r="BV782" s="24"/>
      <c r="BW782" s="24"/>
      <c r="BX782" s="24"/>
      <c r="BY782" s="24"/>
      <c r="BZ782" s="24"/>
      <c r="CA782" s="24"/>
      <c r="CB782" s="24"/>
      <c r="CC782" s="24"/>
      <c r="CD782" s="24"/>
      <c r="CE782" s="24"/>
      <c r="CF782" s="24"/>
      <c r="CG782" s="24"/>
      <c r="CH782" s="24"/>
      <c r="CI782" s="24"/>
      <c r="CK782" s="24"/>
      <c r="CL782" s="24"/>
      <c r="CM782" s="24"/>
      <c r="CN782" s="24"/>
      <c r="CO782" s="24"/>
      <c r="CP782" s="24"/>
      <c r="CQ782" s="24"/>
      <c r="CR782" s="24"/>
      <c r="CS782" s="24"/>
      <c r="CT782" s="24"/>
      <c r="CU782" s="24"/>
      <c r="CV782" s="24"/>
      <c r="CW782" s="24"/>
      <c r="CX782" s="24"/>
      <c r="CY782" s="24"/>
      <c r="CZ782" s="24"/>
    </row>
    <row r="783" spans="7:104" s="129" customFormat="1" ht="12.95" customHeight="1" x14ac:dyDescent="0.2">
      <c r="G783" s="130"/>
      <c r="P783" s="199"/>
      <c r="S783" s="131"/>
      <c r="Z783" s="24"/>
      <c r="AA783" s="136"/>
      <c r="AB783" s="136"/>
      <c r="AC783" s="136"/>
      <c r="AD783" s="136"/>
      <c r="AE783" s="136"/>
      <c r="AF783" s="202"/>
      <c r="AG783" s="203"/>
      <c r="AH783" s="24"/>
      <c r="AI783" s="24"/>
      <c r="AJ783" s="24"/>
      <c r="AK783" s="24"/>
      <c r="AL783" s="24"/>
      <c r="AM783" s="24"/>
      <c r="AN783" s="136"/>
      <c r="AO783" s="136"/>
      <c r="AP783" s="136"/>
      <c r="AQ783" s="136"/>
      <c r="AR783" s="136"/>
      <c r="AS783" s="136"/>
      <c r="AT783" s="136"/>
      <c r="AU783" s="136"/>
      <c r="AV783" s="136"/>
      <c r="AW783" s="24"/>
      <c r="AX783" s="136"/>
      <c r="AY783" s="136"/>
      <c r="AZ783" s="136"/>
      <c r="BA783" s="136"/>
      <c r="BB783" s="136"/>
      <c r="BC783" s="202"/>
      <c r="BD783" s="203"/>
      <c r="BE783" s="24"/>
      <c r="BF783" s="24"/>
      <c r="BG783" s="24"/>
      <c r="BH783" s="24"/>
      <c r="BI783" s="24"/>
      <c r="BJ783" s="24"/>
      <c r="BK783" s="136"/>
      <c r="BL783" s="136"/>
      <c r="BM783" s="136"/>
      <c r="BN783" s="136"/>
      <c r="BO783" s="136"/>
      <c r="BP783" s="136"/>
      <c r="BQ783" s="136"/>
      <c r="BR783" s="136"/>
      <c r="BS783" s="136"/>
      <c r="BT783" s="24"/>
      <c r="BU783" s="24"/>
      <c r="BV783" s="24"/>
      <c r="BW783" s="24"/>
      <c r="BX783" s="24"/>
      <c r="BY783" s="24"/>
      <c r="BZ783" s="24"/>
      <c r="CA783" s="24"/>
      <c r="CB783" s="24"/>
      <c r="CC783" s="24"/>
      <c r="CD783" s="24"/>
      <c r="CE783" s="24"/>
      <c r="CF783" s="24"/>
      <c r="CG783" s="24"/>
      <c r="CH783" s="24"/>
      <c r="CI783" s="24"/>
      <c r="CK783" s="24"/>
      <c r="CL783" s="24"/>
      <c r="CM783" s="24"/>
      <c r="CN783" s="24"/>
      <c r="CO783" s="24"/>
      <c r="CP783" s="24"/>
      <c r="CQ783" s="24"/>
      <c r="CR783" s="24"/>
      <c r="CS783" s="24"/>
      <c r="CT783" s="24"/>
      <c r="CU783" s="24"/>
      <c r="CV783" s="24"/>
      <c r="CW783" s="24"/>
      <c r="CX783" s="24"/>
      <c r="CY783" s="24"/>
      <c r="CZ783" s="24"/>
    </row>
    <row r="784" spans="7:104" s="129" customFormat="1" ht="12.95" customHeight="1" x14ac:dyDescent="0.2">
      <c r="G784" s="130"/>
      <c r="S784" s="131"/>
      <c r="Z784" s="24"/>
      <c r="AA784" s="136"/>
      <c r="AB784" s="136"/>
      <c r="AC784" s="136"/>
      <c r="AD784" s="136"/>
      <c r="AE784" s="136"/>
      <c r="AF784" s="202"/>
      <c r="AG784" s="203"/>
      <c r="AH784" s="24"/>
      <c r="AI784" s="24"/>
      <c r="AJ784" s="24"/>
      <c r="AK784" s="24"/>
      <c r="AL784" s="24"/>
      <c r="AM784" s="24"/>
      <c r="AN784" s="136"/>
      <c r="AO784" s="136"/>
      <c r="AP784" s="136"/>
      <c r="AQ784" s="136"/>
      <c r="AR784" s="136"/>
      <c r="AS784" s="136"/>
      <c r="AT784" s="136"/>
      <c r="AU784" s="136"/>
      <c r="AV784" s="136"/>
      <c r="AW784" s="24"/>
      <c r="AX784" s="136"/>
      <c r="AY784" s="136"/>
      <c r="AZ784" s="136"/>
      <c r="BA784" s="136"/>
      <c r="BB784" s="136"/>
      <c r="BC784" s="202"/>
      <c r="BD784" s="203"/>
      <c r="BE784" s="24"/>
      <c r="BF784" s="24"/>
      <c r="BG784" s="24"/>
      <c r="BH784" s="24"/>
      <c r="BI784" s="24"/>
      <c r="BJ784" s="24"/>
      <c r="BK784" s="136"/>
      <c r="BL784" s="136"/>
      <c r="BM784" s="136"/>
      <c r="BN784" s="136"/>
      <c r="BO784" s="136"/>
      <c r="BP784" s="136"/>
      <c r="BQ784" s="136"/>
      <c r="BR784" s="136"/>
      <c r="BS784" s="136"/>
      <c r="BT784" s="24"/>
      <c r="BU784" s="24"/>
      <c r="BV784" s="24"/>
      <c r="BW784" s="24"/>
      <c r="BX784" s="24"/>
      <c r="BY784" s="24"/>
      <c r="BZ784" s="24"/>
      <c r="CA784" s="24"/>
      <c r="CB784" s="24"/>
      <c r="CC784" s="24"/>
      <c r="CD784" s="24"/>
      <c r="CE784" s="24"/>
      <c r="CF784" s="24"/>
      <c r="CG784" s="24"/>
      <c r="CH784" s="24"/>
      <c r="CI784" s="24"/>
      <c r="CK784" s="24"/>
      <c r="CL784" s="24"/>
      <c r="CM784" s="24"/>
      <c r="CN784" s="24"/>
      <c r="CO784" s="24"/>
      <c r="CP784" s="24"/>
      <c r="CQ784" s="24"/>
      <c r="CR784" s="24"/>
      <c r="CS784" s="24"/>
      <c r="CT784" s="24"/>
      <c r="CU784" s="24"/>
      <c r="CV784" s="24"/>
      <c r="CW784" s="24"/>
      <c r="CX784" s="24"/>
      <c r="CY784" s="24"/>
      <c r="CZ784" s="24"/>
    </row>
    <row r="785" spans="7:104" s="129" customFormat="1" ht="12.95" customHeight="1" x14ac:dyDescent="0.2">
      <c r="G785" s="130"/>
      <c r="S785" s="131"/>
      <c r="Z785" s="24"/>
      <c r="AA785" s="136"/>
      <c r="AB785" s="136"/>
      <c r="AC785" s="136"/>
      <c r="AD785" s="136"/>
      <c r="AE785" s="136"/>
      <c r="AF785" s="202"/>
      <c r="AG785" s="203"/>
      <c r="AH785" s="24"/>
      <c r="AI785" s="24"/>
      <c r="AJ785" s="24"/>
      <c r="AK785" s="24"/>
      <c r="AL785" s="24"/>
      <c r="AM785" s="24"/>
      <c r="AN785" s="136"/>
      <c r="AO785" s="136"/>
      <c r="AP785" s="136"/>
      <c r="AQ785" s="136"/>
      <c r="AR785" s="136"/>
      <c r="AS785" s="136"/>
      <c r="AT785" s="136"/>
      <c r="AU785" s="136"/>
      <c r="AV785" s="136"/>
      <c r="AW785" s="24"/>
      <c r="AX785" s="136"/>
      <c r="AY785" s="136"/>
      <c r="AZ785" s="136"/>
      <c r="BA785" s="136"/>
      <c r="BB785" s="136"/>
      <c r="BC785" s="202"/>
      <c r="BD785" s="203"/>
      <c r="BE785" s="24"/>
      <c r="BF785" s="24"/>
      <c r="BG785" s="24"/>
      <c r="BH785" s="24"/>
      <c r="BI785" s="24"/>
      <c r="BJ785" s="24"/>
      <c r="BK785" s="136"/>
      <c r="BL785" s="136"/>
      <c r="BM785" s="136"/>
      <c r="BN785" s="136"/>
      <c r="BO785" s="136"/>
      <c r="BP785" s="136"/>
      <c r="BQ785" s="136"/>
      <c r="BR785" s="136"/>
      <c r="BS785" s="136"/>
      <c r="BT785" s="24"/>
      <c r="BU785" s="24"/>
      <c r="BV785" s="24"/>
      <c r="BW785" s="24"/>
      <c r="BX785" s="24"/>
      <c r="BY785" s="24"/>
      <c r="BZ785" s="24"/>
      <c r="CA785" s="24"/>
      <c r="CB785" s="24"/>
      <c r="CC785" s="24"/>
      <c r="CD785" s="24"/>
      <c r="CE785" s="24"/>
      <c r="CF785" s="24"/>
      <c r="CG785" s="24"/>
      <c r="CH785" s="24"/>
      <c r="CI785" s="24"/>
      <c r="CK785" s="24"/>
      <c r="CL785" s="24"/>
      <c r="CM785" s="24"/>
      <c r="CN785" s="24"/>
      <c r="CO785" s="24"/>
      <c r="CP785" s="24"/>
      <c r="CQ785" s="24"/>
      <c r="CR785" s="24"/>
      <c r="CS785" s="24"/>
      <c r="CT785" s="24"/>
      <c r="CU785" s="24"/>
      <c r="CV785" s="24"/>
      <c r="CW785" s="24"/>
      <c r="CX785" s="24"/>
      <c r="CY785" s="24"/>
      <c r="CZ785" s="24"/>
    </row>
    <row r="786" spans="7:104" s="129" customFormat="1" ht="12.95" customHeight="1" x14ac:dyDescent="0.2">
      <c r="G786" s="130"/>
      <c r="S786" s="131"/>
      <c r="Z786" s="24"/>
      <c r="AA786" s="136"/>
      <c r="AB786" s="136"/>
      <c r="AC786" s="136"/>
      <c r="AD786" s="136"/>
      <c r="AE786" s="136"/>
      <c r="AF786" s="202"/>
      <c r="AG786" s="203"/>
      <c r="AH786" s="24"/>
      <c r="AI786" s="24"/>
      <c r="AJ786" s="24"/>
      <c r="AK786" s="24"/>
      <c r="AL786" s="24"/>
      <c r="AM786" s="24"/>
      <c r="AN786" s="136"/>
      <c r="AO786" s="136"/>
      <c r="AP786" s="136"/>
      <c r="AQ786" s="136"/>
      <c r="AR786" s="136"/>
      <c r="AS786" s="136"/>
      <c r="AT786" s="136"/>
      <c r="AU786" s="136"/>
      <c r="AV786" s="136"/>
      <c r="AW786" s="24"/>
      <c r="AX786" s="136"/>
      <c r="AY786" s="136"/>
      <c r="AZ786" s="136"/>
      <c r="BA786" s="136"/>
      <c r="BB786" s="136"/>
      <c r="BC786" s="202"/>
      <c r="BD786" s="203"/>
      <c r="BE786" s="24"/>
      <c r="BF786" s="24"/>
      <c r="BG786" s="24"/>
      <c r="BH786" s="24"/>
      <c r="BI786" s="24"/>
      <c r="BJ786" s="24"/>
      <c r="BK786" s="136"/>
      <c r="BL786" s="136"/>
      <c r="BM786" s="136"/>
      <c r="BN786" s="136"/>
      <c r="BO786" s="136"/>
      <c r="BP786" s="136"/>
      <c r="BQ786" s="136"/>
      <c r="BR786" s="136"/>
      <c r="BS786" s="136"/>
      <c r="BT786" s="24"/>
      <c r="BU786" s="24"/>
      <c r="BV786" s="24"/>
      <c r="BW786" s="24"/>
      <c r="BX786" s="24"/>
      <c r="BY786" s="24"/>
      <c r="BZ786" s="24"/>
      <c r="CA786" s="24"/>
      <c r="CB786" s="24"/>
      <c r="CC786" s="24"/>
      <c r="CD786" s="24"/>
      <c r="CE786" s="24"/>
      <c r="CF786" s="24"/>
      <c r="CG786" s="24"/>
      <c r="CH786" s="24"/>
      <c r="CI786" s="24"/>
      <c r="CK786" s="24"/>
      <c r="CL786" s="24"/>
      <c r="CM786" s="24"/>
      <c r="CN786" s="24"/>
      <c r="CO786" s="24"/>
      <c r="CP786" s="24"/>
      <c r="CQ786" s="24"/>
      <c r="CR786" s="24"/>
      <c r="CS786" s="24"/>
      <c r="CT786" s="24"/>
      <c r="CU786" s="24"/>
      <c r="CV786" s="24"/>
      <c r="CW786" s="24"/>
      <c r="CX786" s="24"/>
      <c r="CY786" s="24"/>
      <c r="CZ786" s="24"/>
    </row>
    <row r="787" spans="7:104" s="129" customFormat="1" ht="12.95" customHeight="1" x14ac:dyDescent="0.2">
      <c r="G787" s="130"/>
      <c r="S787" s="131"/>
      <c r="Z787" s="24"/>
      <c r="AA787" s="136"/>
      <c r="AB787" s="136"/>
      <c r="AC787" s="136"/>
      <c r="AD787" s="136"/>
      <c r="AE787" s="136"/>
      <c r="AF787" s="202"/>
      <c r="AG787" s="203"/>
      <c r="AH787" s="24"/>
      <c r="AI787" s="24"/>
      <c r="AJ787" s="24"/>
      <c r="AK787" s="24"/>
      <c r="AL787" s="24"/>
      <c r="AM787" s="24"/>
      <c r="AN787" s="136"/>
      <c r="AO787" s="136"/>
      <c r="AP787" s="136"/>
      <c r="AQ787" s="136"/>
      <c r="AR787" s="136"/>
      <c r="AS787" s="136"/>
      <c r="AT787" s="136"/>
      <c r="AU787" s="136"/>
      <c r="AV787" s="136"/>
      <c r="AW787" s="24"/>
      <c r="AX787" s="136"/>
      <c r="AY787" s="136"/>
      <c r="AZ787" s="136"/>
      <c r="BA787" s="136"/>
      <c r="BB787" s="136"/>
      <c r="BC787" s="202"/>
      <c r="BD787" s="203"/>
      <c r="BE787" s="24"/>
      <c r="BF787" s="24"/>
      <c r="BG787" s="24"/>
      <c r="BH787" s="24"/>
      <c r="BI787" s="24"/>
      <c r="BJ787" s="24"/>
      <c r="BK787" s="136"/>
      <c r="BL787" s="136"/>
      <c r="BM787" s="136"/>
      <c r="BN787" s="136"/>
      <c r="BO787" s="136"/>
      <c r="BP787" s="136"/>
      <c r="BQ787" s="136"/>
      <c r="BR787" s="136"/>
      <c r="BS787" s="136"/>
      <c r="BT787" s="24"/>
      <c r="BU787" s="24"/>
      <c r="BV787" s="24"/>
      <c r="BW787" s="24"/>
      <c r="BX787" s="24"/>
      <c r="BY787" s="24"/>
      <c r="BZ787" s="24"/>
      <c r="CA787" s="24"/>
      <c r="CB787" s="24"/>
      <c r="CC787" s="24"/>
      <c r="CD787" s="24"/>
      <c r="CE787" s="24"/>
      <c r="CF787" s="24"/>
      <c r="CG787" s="24"/>
      <c r="CH787" s="24"/>
      <c r="CI787" s="24"/>
      <c r="CK787" s="24"/>
      <c r="CL787" s="24"/>
      <c r="CM787" s="24"/>
      <c r="CN787" s="24"/>
      <c r="CO787" s="24"/>
      <c r="CP787" s="24"/>
      <c r="CQ787" s="24"/>
      <c r="CR787" s="24"/>
      <c r="CS787" s="24"/>
      <c r="CT787" s="24"/>
      <c r="CU787" s="24"/>
      <c r="CV787" s="24"/>
      <c r="CW787" s="24"/>
      <c r="CX787" s="24"/>
      <c r="CY787" s="24"/>
      <c r="CZ787" s="24"/>
    </row>
    <row r="788" spans="7:104" s="129" customFormat="1" ht="12.95" customHeight="1" x14ac:dyDescent="0.2">
      <c r="G788" s="130"/>
      <c r="S788" s="131"/>
      <c r="Z788" s="24"/>
      <c r="AA788" s="136"/>
      <c r="AB788" s="136"/>
      <c r="AC788" s="136"/>
      <c r="AD788" s="136"/>
      <c r="AE788" s="136"/>
      <c r="AF788" s="202"/>
      <c r="AG788" s="203"/>
      <c r="AH788" s="24"/>
      <c r="AI788" s="24"/>
      <c r="AJ788" s="24"/>
      <c r="AK788" s="24"/>
      <c r="AL788" s="24"/>
      <c r="AM788" s="24"/>
      <c r="AN788" s="136"/>
      <c r="AO788" s="136"/>
      <c r="AP788" s="136"/>
      <c r="AQ788" s="136"/>
      <c r="AR788" s="136"/>
      <c r="AS788" s="136"/>
      <c r="AT788" s="136"/>
      <c r="AU788" s="136"/>
      <c r="AV788" s="136"/>
      <c r="AW788" s="24"/>
      <c r="AX788" s="136"/>
      <c r="AY788" s="136"/>
      <c r="AZ788" s="136"/>
      <c r="BA788" s="136"/>
      <c r="BB788" s="136"/>
      <c r="BC788" s="202"/>
      <c r="BD788" s="203"/>
      <c r="BE788" s="24"/>
      <c r="BF788" s="24"/>
      <c r="BG788" s="24"/>
      <c r="BH788" s="24"/>
      <c r="BI788" s="24"/>
      <c r="BJ788" s="24"/>
      <c r="BK788" s="136"/>
      <c r="BL788" s="136"/>
      <c r="BM788" s="136"/>
      <c r="BN788" s="136"/>
      <c r="BO788" s="136"/>
      <c r="BP788" s="136"/>
      <c r="BQ788" s="136"/>
      <c r="BR788" s="136"/>
      <c r="BS788" s="136"/>
      <c r="BT788" s="24"/>
      <c r="BU788" s="24"/>
      <c r="BV788" s="24"/>
      <c r="BW788" s="24"/>
      <c r="BX788" s="24"/>
      <c r="BY788" s="24"/>
      <c r="BZ788" s="24"/>
      <c r="CA788" s="24"/>
      <c r="CB788" s="24"/>
      <c r="CC788" s="24"/>
      <c r="CD788" s="24"/>
      <c r="CE788" s="24"/>
      <c r="CF788" s="24"/>
      <c r="CG788" s="24"/>
      <c r="CH788" s="24"/>
      <c r="CI788" s="24"/>
      <c r="CK788" s="24"/>
      <c r="CL788" s="24"/>
      <c r="CM788" s="24"/>
      <c r="CN788" s="24"/>
      <c r="CO788" s="24"/>
      <c r="CP788" s="24"/>
      <c r="CQ788" s="24"/>
      <c r="CR788" s="24"/>
      <c r="CS788" s="24"/>
      <c r="CT788" s="24"/>
      <c r="CU788" s="24"/>
      <c r="CV788" s="24"/>
      <c r="CW788" s="24"/>
      <c r="CX788" s="24"/>
      <c r="CY788" s="24"/>
      <c r="CZ788" s="24"/>
    </row>
    <row r="789" spans="7:104" s="129" customFormat="1" ht="12.95" customHeight="1" x14ac:dyDescent="0.2">
      <c r="G789" s="130"/>
      <c r="S789" s="131"/>
      <c r="Z789" s="24"/>
      <c r="AA789" s="136"/>
      <c r="AB789" s="136"/>
      <c r="AC789" s="136"/>
      <c r="AD789" s="136"/>
      <c r="AE789" s="136"/>
      <c r="AF789" s="202"/>
      <c r="AG789" s="203"/>
      <c r="AH789" s="24"/>
      <c r="AI789" s="24"/>
      <c r="AJ789" s="24"/>
      <c r="AK789" s="24"/>
      <c r="AL789" s="24"/>
      <c r="AM789" s="24"/>
      <c r="AN789" s="136"/>
      <c r="AO789" s="136"/>
      <c r="AP789" s="136"/>
      <c r="AQ789" s="136"/>
      <c r="AR789" s="136"/>
      <c r="AS789" s="136"/>
      <c r="AT789" s="136"/>
      <c r="AU789" s="136"/>
      <c r="AV789" s="136"/>
      <c r="AW789" s="24"/>
      <c r="AX789" s="136"/>
      <c r="AY789" s="136"/>
      <c r="AZ789" s="136"/>
      <c r="BA789" s="136"/>
      <c r="BB789" s="136"/>
      <c r="BC789" s="202"/>
      <c r="BD789" s="203"/>
      <c r="BE789" s="24"/>
      <c r="BF789" s="24"/>
      <c r="BG789" s="24"/>
      <c r="BH789" s="24"/>
      <c r="BI789" s="24"/>
      <c r="BJ789" s="24"/>
      <c r="BK789" s="136"/>
      <c r="BL789" s="136"/>
      <c r="BM789" s="136"/>
      <c r="BN789" s="136"/>
      <c r="BO789" s="136"/>
      <c r="BP789" s="136"/>
      <c r="BQ789" s="136"/>
      <c r="BR789" s="136"/>
      <c r="BS789" s="136"/>
      <c r="BT789" s="24"/>
      <c r="BU789" s="24"/>
      <c r="BV789" s="24"/>
      <c r="BW789" s="24"/>
      <c r="BX789" s="24"/>
      <c r="BY789" s="24"/>
      <c r="BZ789" s="24"/>
      <c r="CA789" s="24"/>
      <c r="CB789" s="24"/>
      <c r="CC789" s="24"/>
      <c r="CD789" s="24"/>
      <c r="CE789" s="24"/>
      <c r="CF789" s="24"/>
      <c r="CG789" s="24"/>
      <c r="CH789" s="24"/>
      <c r="CI789" s="24"/>
      <c r="CK789" s="24"/>
      <c r="CL789" s="24"/>
      <c r="CM789" s="24"/>
      <c r="CN789" s="24"/>
      <c r="CO789" s="24"/>
      <c r="CP789" s="24"/>
      <c r="CQ789" s="24"/>
      <c r="CR789" s="24"/>
      <c r="CS789" s="24"/>
      <c r="CT789" s="24"/>
      <c r="CU789" s="24"/>
      <c r="CV789" s="24"/>
      <c r="CW789" s="24"/>
      <c r="CX789" s="24"/>
      <c r="CY789" s="24"/>
      <c r="CZ789" s="24"/>
    </row>
    <row r="790" spans="7:104" s="129" customFormat="1" ht="12.95" customHeight="1" x14ac:dyDescent="0.2">
      <c r="G790" s="130"/>
      <c r="S790" s="131"/>
      <c r="Z790" s="24"/>
      <c r="AA790" s="136"/>
      <c r="AB790" s="136"/>
      <c r="AC790" s="136"/>
      <c r="AD790" s="136"/>
      <c r="AE790" s="136"/>
      <c r="AF790" s="202"/>
      <c r="AG790" s="203"/>
      <c r="AH790" s="24"/>
      <c r="AI790" s="24"/>
      <c r="AJ790" s="24"/>
      <c r="AK790" s="24"/>
      <c r="AL790" s="24"/>
      <c r="AM790" s="24"/>
      <c r="AN790" s="136"/>
      <c r="AO790" s="136"/>
      <c r="AP790" s="136"/>
      <c r="AQ790" s="136"/>
      <c r="AR790" s="136"/>
      <c r="AS790" s="136"/>
      <c r="AT790" s="136"/>
      <c r="AU790" s="136"/>
      <c r="AV790" s="136"/>
      <c r="AW790" s="24"/>
      <c r="AX790" s="136"/>
      <c r="AY790" s="136"/>
      <c r="AZ790" s="136"/>
      <c r="BA790" s="136"/>
      <c r="BB790" s="136"/>
      <c r="BC790" s="202"/>
      <c r="BD790" s="203"/>
      <c r="BE790" s="24"/>
      <c r="BF790" s="24"/>
      <c r="BG790" s="24"/>
      <c r="BH790" s="24"/>
      <c r="BI790" s="24"/>
      <c r="BJ790" s="24"/>
      <c r="BK790" s="136"/>
      <c r="BL790" s="136"/>
      <c r="BM790" s="136"/>
      <c r="BN790" s="136"/>
      <c r="BO790" s="136"/>
      <c r="BP790" s="136"/>
      <c r="BQ790" s="136"/>
      <c r="BR790" s="136"/>
      <c r="BS790" s="136"/>
      <c r="BT790" s="24"/>
      <c r="BU790" s="24"/>
      <c r="BV790" s="24"/>
      <c r="BW790" s="24"/>
      <c r="BX790" s="24"/>
      <c r="BY790" s="24"/>
      <c r="BZ790" s="24"/>
      <c r="CA790" s="24"/>
      <c r="CB790" s="24"/>
      <c r="CC790" s="24"/>
      <c r="CD790" s="24"/>
      <c r="CE790" s="24"/>
      <c r="CF790" s="24"/>
      <c r="CG790" s="24"/>
      <c r="CH790" s="24"/>
      <c r="CI790" s="24"/>
      <c r="CK790" s="24"/>
      <c r="CL790" s="24"/>
      <c r="CM790" s="24"/>
      <c r="CN790" s="24"/>
      <c r="CO790" s="24"/>
      <c r="CP790" s="24"/>
      <c r="CQ790" s="24"/>
      <c r="CR790" s="24"/>
      <c r="CS790" s="24"/>
      <c r="CT790" s="24"/>
      <c r="CU790" s="24"/>
      <c r="CV790" s="24"/>
      <c r="CW790" s="24"/>
      <c r="CX790" s="24"/>
      <c r="CY790" s="24"/>
      <c r="CZ790" s="24"/>
    </row>
    <row r="791" spans="7:104" s="129" customFormat="1" ht="12.95" customHeight="1" x14ac:dyDescent="0.2">
      <c r="G791" s="130"/>
      <c r="S791" s="131"/>
      <c r="Z791" s="24"/>
      <c r="AA791" s="136"/>
      <c r="AB791" s="136"/>
      <c r="AC791" s="136"/>
      <c r="AD791" s="136"/>
      <c r="AE791" s="136"/>
      <c r="AF791" s="202"/>
      <c r="AG791" s="203"/>
      <c r="AH791" s="24"/>
      <c r="AI791" s="24"/>
      <c r="AJ791" s="24"/>
      <c r="AK791" s="24"/>
      <c r="AL791" s="24"/>
      <c r="AM791" s="24"/>
      <c r="AN791" s="136"/>
      <c r="AO791" s="136"/>
      <c r="AP791" s="136"/>
      <c r="AQ791" s="136"/>
      <c r="AR791" s="136"/>
      <c r="AS791" s="136"/>
      <c r="AT791" s="136"/>
      <c r="AU791" s="136"/>
      <c r="AV791" s="136"/>
      <c r="AW791" s="24"/>
      <c r="AX791" s="136"/>
      <c r="AY791" s="136"/>
      <c r="AZ791" s="136"/>
      <c r="BA791" s="136"/>
      <c r="BB791" s="136"/>
      <c r="BC791" s="202"/>
      <c r="BD791" s="203"/>
      <c r="BE791" s="24"/>
      <c r="BF791" s="24"/>
      <c r="BG791" s="24"/>
      <c r="BH791" s="24"/>
      <c r="BI791" s="24"/>
      <c r="BJ791" s="24"/>
      <c r="BK791" s="136"/>
      <c r="BL791" s="136"/>
      <c r="BM791" s="136"/>
      <c r="BN791" s="136"/>
      <c r="BO791" s="136"/>
      <c r="BP791" s="136"/>
      <c r="BQ791" s="136"/>
      <c r="BR791" s="136"/>
      <c r="BS791" s="136"/>
      <c r="BT791" s="24"/>
      <c r="BU791" s="24"/>
      <c r="BV791" s="24"/>
      <c r="BW791" s="24"/>
      <c r="BX791" s="24"/>
      <c r="BY791" s="24"/>
      <c r="BZ791" s="24"/>
      <c r="CA791" s="24"/>
      <c r="CB791" s="24"/>
      <c r="CC791" s="24"/>
      <c r="CD791" s="24"/>
      <c r="CE791" s="24"/>
      <c r="CF791" s="24"/>
      <c r="CG791" s="24"/>
      <c r="CH791" s="24"/>
      <c r="CI791" s="24"/>
      <c r="CK791" s="24"/>
      <c r="CL791" s="24"/>
      <c r="CM791" s="24"/>
      <c r="CN791" s="24"/>
      <c r="CO791" s="24"/>
      <c r="CP791" s="24"/>
      <c r="CQ791" s="24"/>
      <c r="CR791" s="24"/>
      <c r="CS791" s="24"/>
      <c r="CT791" s="24"/>
      <c r="CU791" s="24"/>
      <c r="CV791" s="24"/>
      <c r="CW791" s="24"/>
      <c r="CX791" s="24"/>
      <c r="CY791" s="24"/>
      <c r="CZ791" s="24"/>
    </row>
    <row r="792" spans="7:104" s="129" customFormat="1" ht="12.95" customHeight="1" x14ac:dyDescent="0.2">
      <c r="G792" s="130"/>
      <c r="S792" s="131"/>
      <c r="Z792" s="24"/>
      <c r="AA792" s="136"/>
      <c r="AB792" s="136"/>
      <c r="AC792" s="136"/>
      <c r="AD792" s="136"/>
      <c r="AE792" s="136"/>
      <c r="AF792" s="202"/>
      <c r="AG792" s="203"/>
      <c r="AH792" s="24"/>
      <c r="AI792" s="24"/>
      <c r="AJ792" s="24"/>
      <c r="AK792" s="24"/>
      <c r="AL792" s="24"/>
      <c r="AM792" s="24"/>
      <c r="AN792" s="136"/>
      <c r="AO792" s="136"/>
      <c r="AP792" s="136"/>
      <c r="AQ792" s="136"/>
      <c r="AR792" s="136"/>
      <c r="AS792" s="136"/>
      <c r="AT792" s="136"/>
      <c r="AU792" s="136"/>
      <c r="AV792" s="136"/>
      <c r="AW792" s="24"/>
      <c r="AX792" s="136"/>
      <c r="AY792" s="136"/>
      <c r="AZ792" s="136"/>
      <c r="BA792" s="136"/>
      <c r="BB792" s="136"/>
      <c r="BC792" s="202"/>
      <c r="BD792" s="203"/>
      <c r="BE792" s="24"/>
      <c r="BF792" s="24"/>
      <c r="BG792" s="24"/>
      <c r="BH792" s="24"/>
      <c r="BI792" s="24"/>
      <c r="BJ792" s="24"/>
      <c r="BK792" s="136"/>
      <c r="BL792" s="136"/>
      <c r="BM792" s="136"/>
      <c r="BN792" s="136"/>
      <c r="BO792" s="136"/>
      <c r="BP792" s="136"/>
      <c r="BQ792" s="136"/>
      <c r="BR792" s="136"/>
      <c r="BS792" s="136"/>
      <c r="BT792" s="24"/>
      <c r="BU792" s="24"/>
      <c r="BV792" s="24"/>
      <c r="BW792" s="24"/>
      <c r="BX792" s="24"/>
      <c r="BY792" s="24"/>
      <c r="BZ792" s="24"/>
      <c r="CA792" s="24"/>
      <c r="CB792" s="24"/>
      <c r="CC792" s="24"/>
      <c r="CD792" s="24"/>
      <c r="CE792" s="24"/>
      <c r="CF792" s="24"/>
      <c r="CG792" s="24"/>
      <c r="CH792" s="24"/>
      <c r="CI792" s="24"/>
      <c r="CK792" s="24"/>
      <c r="CL792" s="24"/>
      <c r="CM792" s="24"/>
      <c r="CN792" s="24"/>
      <c r="CO792" s="24"/>
      <c r="CP792" s="24"/>
      <c r="CQ792" s="24"/>
      <c r="CR792" s="24"/>
      <c r="CS792" s="24"/>
      <c r="CT792" s="24"/>
      <c r="CU792" s="24"/>
      <c r="CV792" s="24"/>
      <c r="CW792" s="24"/>
      <c r="CX792" s="24"/>
      <c r="CY792" s="24"/>
      <c r="CZ792" s="24"/>
    </row>
    <row r="793" spans="7:104" s="129" customFormat="1" ht="12.95" customHeight="1" x14ac:dyDescent="0.2">
      <c r="G793" s="130"/>
      <c r="S793" s="131"/>
      <c r="Z793" s="24"/>
      <c r="AA793" s="136"/>
      <c r="AB793" s="136"/>
      <c r="AC793" s="136"/>
      <c r="AD793" s="136"/>
      <c r="AE793" s="136"/>
      <c r="AF793" s="202"/>
      <c r="AG793" s="203"/>
      <c r="AH793" s="24"/>
      <c r="AI793" s="24"/>
      <c r="AJ793" s="24"/>
      <c r="AK793" s="24"/>
      <c r="AL793" s="24"/>
      <c r="AM793" s="24"/>
      <c r="AN793" s="136"/>
      <c r="AO793" s="136"/>
      <c r="AP793" s="136"/>
      <c r="AQ793" s="136"/>
      <c r="AR793" s="136"/>
      <c r="AS793" s="136"/>
      <c r="AT793" s="136"/>
      <c r="AU793" s="136"/>
      <c r="AV793" s="136"/>
      <c r="AW793" s="24"/>
      <c r="AX793" s="136"/>
      <c r="AY793" s="136"/>
      <c r="AZ793" s="136"/>
      <c r="BA793" s="136"/>
      <c r="BB793" s="136"/>
      <c r="BC793" s="202"/>
      <c r="BD793" s="203"/>
      <c r="BE793" s="24"/>
      <c r="BF793" s="24"/>
      <c r="BG793" s="24"/>
      <c r="BH793" s="24"/>
      <c r="BI793" s="24"/>
      <c r="BJ793" s="24"/>
      <c r="BK793" s="136"/>
      <c r="BL793" s="136"/>
      <c r="BM793" s="136"/>
      <c r="BN793" s="136"/>
      <c r="BO793" s="136"/>
      <c r="BP793" s="136"/>
      <c r="BQ793" s="136"/>
      <c r="BR793" s="136"/>
      <c r="BS793" s="136"/>
      <c r="BT793" s="24"/>
      <c r="BU793" s="24"/>
      <c r="BV793" s="24"/>
      <c r="BW793" s="24"/>
      <c r="BX793" s="24"/>
      <c r="BY793" s="24"/>
      <c r="BZ793" s="24"/>
      <c r="CA793" s="24"/>
      <c r="CB793" s="24"/>
      <c r="CC793" s="24"/>
      <c r="CD793" s="24"/>
      <c r="CE793" s="24"/>
      <c r="CF793" s="24"/>
      <c r="CG793" s="24"/>
      <c r="CH793" s="24"/>
      <c r="CI793" s="24"/>
      <c r="CK793" s="24"/>
      <c r="CL793" s="24"/>
      <c r="CM793" s="24"/>
      <c r="CN793" s="24"/>
      <c r="CO793" s="24"/>
      <c r="CP793" s="24"/>
      <c r="CQ793" s="24"/>
      <c r="CR793" s="24"/>
      <c r="CS793" s="24"/>
      <c r="CT793" s="24"/>
      <c r="CU793" s="24"/>
      <c r="CV793" s="24"/>
      <c r="CW793" s="24"/>
      <c r="CX793" s="24"/>
      <c r="CY793" s="24"/>
      <c r="CZ793" s="24"/>
    </row>
    <row r="794" spans="7:104" s="129" customFormat="1" ht="12.95" customHeight="1" x14ac:dyDescent="0.2">
      <c r="G794" s="130"/>
      <c r="S794" s="131"/>
      <c r="Z794" s="24"/>
      <c r="AA794" s="136"/>
      <c r="AB794" s="136"/>
      <c r="AC794" s="136"/>
      <c r="AD794" s="136"/>
      <c r="AE794" s="136"/>
      <c r="AF794" s="202"/>
      <c r="AG794" s="203"/>
      <c r="AH794" s="24"/>
      <c r="AI794" s="24"/>
      <c r="AJ794" s="24"/>
      <c r="AK794" s="24"/>
      <c r="AL794" s="24"/>
      <c r="AM794" s="24"/>
      <c r="AN794" s="136"/>
      <c r="AO794" s="136"/>
      <c r="AP794" s="136"/>
      <c r="AQ794" s="136"/>
      <c r="AR794" s="136"/>
      <c r="AS794" s="136"/>
      <c r="AT794" s="136"/>
      <c r="AU794" s="136"/>
      <c r="AV794" s="136"/>
      <c r="AW794" s="24"/>
      <c r="AX794" s="136"/>
      <c r="AY794" s="136"/>
      <c r="AZ794" s="136"/>
      <c r="BA794" s="136"/>
      <c r="BB794" s="136"/>
      <c r="BC794" s="202"/>
      <c r="BD794" s="203"/>
      <c r="BE794" s="24"/>
      <c r="BF794" s="24"/>
      <c r="BG794" s="24"/>
      <c r="BH794" s="24"/>
      <c r="BI794" s="24"/>
      <c r="BJ794" s="24"/>
      <c r="BK794" s="136"/>
      <c r="BL794" s="136"/>
      <c r="BM794" s="136"/>
      <c r="BN794" s="136"/>
      <c r="BO794" s="136"/>
      <c r="BP794" s="136"/>
      <c r="BQ794" s="136"/>
      <c r="BR794" s="136"/>
      <c r="BS794" s="136"/>
      <c r="BT794" s="24"/>
      <c r="BU794" s="24"/>
      <c r="BV794" s="24"/>
      <c r="BW794" s="24"/>
      <c r="BX794" s="24"/>
      <c r="BY794" s="24"/>
      <c r="BZ794" s="24"/>
      <c r="CA794" s="24"/>
      <c r="CB794" s="24"/>
      <c r="CC794" s="24"/>
      <c r="CD794" s="24"/>
      <c r="CE794" s="24"/>
      <c r="CF794" s="24"/>
      <c r="CG794" s="24"/>
      <c r="CH794" s="24"/>
      <c r="CI794" s="24"/>
      <c r="CK794" s="24"/>
      <c r="CL794" s="24"/>
      <c r="CM794" s="24"/>
      <c r="CN794" s="24"/>
      <c r="CO794" s="24"/>
      <c r="CP794" s="24"/>
      <c r="CQ794" s="24"/>
      <c r="CR794" s="24"/>
      <c r="CS794" s="24"/>
      <c r="CT794" s="24"/>
      <c r="CU794" s="24"/>
      <c r="CV794" s="24"/>
      <c r="CW794" s="24"/>
      <c r="CX794" s="24"/>
      <c r="CY794" s="24"/>
      <c r="CZ794" s="24"/>
    </row>
    <row r="795" spans="7:104" s="129" customFormat="1" ht="12.95" customHeight="1" x14ac:dyDescent="0.2">
      <c r="G795" s="130"/>
      <c r="S795" s="131"/>
      <c r="Z795" s="24"/>
      <c r="AA795" s="136"/>
      <c r="AB795" s="136"/>
      <c r="AC795" s="136"/>
      <c r="AD795" s="136"/>
      <c r="AE795" s="136"/>
      <c r="AF795" s="202"/>
      <c r="AG795" s="203"/>
      <c r="AH795" s="24"/>
      <c r="AI795" s="24"/>
      <c r="AJ795" s="24"/>
      <c r="AK795" s="24"/>
      <c r="AL795" s="24"/>
      <c r="AM795" s="24"/>
      <c r="AN795" s="136"/>
      <c r="AO795" s="136"/>
      <c r="AP795" s="136"/>
      <c r="AQ795" s="136"/>
      <c r="AR795" s="136"/>
      <c r="AS795" s="136"/>
      <c r="AT795" s="136"/>
      <c r="AU795" s="136"/>
      <c r="AV795" s="136"/>
      <c r="AW795" s="24"/>
      <c r="AX795" s="136"/>
      <c r="AY795" s="136"/>
      <c r="AZ795" s="136"/>
      <c r="BA795" s="136"/>
      <c r="BB795" s="136"/>
      <c r="BC795" s="202"/>
      <c r="BD795" s="203"/>
      <c r="BE795" s="24"/>
      <c r="BF795" s="24"/>
      <c r="BG795" s="24"/>
      <c r="BH795" s="24"/>
      <c r="BI795" s="24"/>
      <c r="BJ795" s="24"/>
      <c r="BK795" s="136"/>
      <c r="BL795" s="136"/>
      <c r="BM795" s="136"/>
      <c r="BN795" s="136"/>
      <c r="BO795" s="136"/>
      <c r="BP795" s="136"/>
      <c r="BQ795" s="136"/>
      <c r="BR795" s="136"/>
      <c r="BS795" s="136"/>
      <c r="BT795" s="24"/>
      <c r="BU795" s="24"/>
      <c r="BV795" s="24"/>
      <c r="BW795" s="24"/>
      <c r="BX795" s="24"/>
      <c r="BY795" s="24"/>
      <c r="BZ795" s="24"/>
      <c r="CA795" s="24"/>
      <c r="CB795" s="24"/>
      <c r="CC795" s="24"/>
      <c r="CD795" s="24"/>
      <c r="CE795" s="24"/>
      <c r="CF795" s="24"/>
      <c r="CG795" s="24"/>
      <c r="CH795" s="24"/>
      <c r="CI795" s="24"/>
      <c r="CK795" s="24"/>
      <c r="CL795" s="24"/>
      <c r="CM795" s="24"/>
      <c r="CN795" s="24"/>
      <c r="CO795" s="24"/>
      <c r="CP795" s="24"/>
      <c r="CQ795" s="24"/>
      <c r="CR795" s="24"/>
      <c r="CS795" s="24"/>
      <c r="CT795" s="24"/>
      <c r="CU795" s="24"/>
      <c r="CV795" s="24"/>
      <c r="CW795" s="24"/>
      <c r="CX795" s="24"/>
      <c r="CY795" s="24"/>
      <c r="CZ795" s="24"/>
    </row>
    <row r="796" spans="7:104" s="129" customFormat="1" ht="12.95" customHeight="1" x14ac:dyDescent="0.2">
      <c r="G796" s="130"/>
      <c r="S796" s="131"/>
      <c r="Z796" s="24"/>
      <c r="AA796" s="136"/>
      <c r="AB796" s="136"/>
      <c r="AC796" s="136"/>
      <c r="AD796" s="136"/>
      <c r="AE796" s="136"/>
      <c r="AF796" s="202"/>
      <c r="AG796" s="203"/>
      <c r="AH796" s="24"/>
      <c r="AI796" s="24"/>
      <c r="AJ796" s="24"/>
      <c r="AK796" s="24"/>
      <c r="AL796" s="24"/>
      <c r="AM796" s="24"/>
      <c r="AN796" s="136"/>
      <c r="AO796" s="136"/>
      <c r="AP796" s="136"/>
      <c r="AQ796" s="136"/>
      <c r="AR796" s="136"/>
      <c r="AS796" s="136"/>
      <c r="AT796" s="136"/>
      <c r="AU796" s="136"/>
      <c r="AV796" s="136"/>
      <c r="AW796" s="24"/>
      <c r="AX796" s="136"/>
      <c r="AY796" s="136"/>
      <c r="AZ796" s="136"/>
      <c r="BA796" s="136"/>
      <c r="BB796" s="136"/>
      <c r="BC796" s="202"/>
      <c r="BD796" s="203"/>
      <c r="BE796" s="24"/>
      <c r="BF796" s="24"/>
      <c r="BG796" s="24"/>
      <c r="BH796" s="24"/>
      <c r="BI796" s="24"/>
      <c r="BJ796" s="24"/>
      <c r="BK796" s="136"/>
      <c r="BL796" s="136"/>
      <c r="BM796" s="136"/>
      <c r="BN796" s="136"/>
      <c r="BO796" s="136"/>
      <c r="BP796" s="136"/>
      <c r="BQ796" s="136"/>
      <c r="BR796" s="136"/>
      <c r="BS796" s="136"/>
      <c r="BT796" s="24"/>
      <c r="BU796" s="24"/>
      <c r="BV796" s="24"/>
      <c r="BW796" s="24"/>
      <c r="BX796" s="24"/>
      <c r="BY796" s="24"/>
      <c r="BZ796" s="24"/>
      <c r="CA796" s="24"/>
      <c r="CB796" s="24"/>
      <c r="CC796" s="24"/>
      <c r="CD796" s="24"/>
      <c r="CE796" s="24"/>
      <c r="CF796" s="24"/>
      <c r="CG796" s="24"/>
      <c r="CH796" s="24"/>
      <c r="CI796" s="24"/>
      <c r="CK796" s="24"/>
      <c r="CL796" s="24"/>
      <c r="CM796" s="24"/>
      <c r="CN796" s="24"/>
      <c r="CO796" s="24"/>
      <c r="CP796" s="24"/>
      <c r="CQ796" s="24"/>
      <c r="CR796" s="24"/>
      <c r="CS796" s="24"/>
      <c r="CT796" s="24"/>
      <c r="CU796" s="24"/>
      <c r="CV796" s="24"/>
      <c r="CW796" s="24"/>
      <c r="CX796" s="24"/>
      <c r="CY796" s="24"/>
      <c r="CZ796" s="24"/>
    </row>
    <row r="797" spans="7:104" s="129" customFormat="1" ht="12.95" customHeight="1" x14ac:dyDescent="0.2">
      <c r="G797" s="130"/>
      <c r="S797" s="131"/>
      <c r="Z797" s="24"/>
      <c r="AA797" s="136"/>
      <c r="AB797" s="136"/>
      <c r="AC797" s="136"/>
      <c r="AD797" s="136"/>
      <c r="AE797" s="136"/>
      <c r="AF797" s="202"/>
      <c r="AG797" s="203"/>
      <c r="AH797" s="24"/>
      <c r="AI797" s="24"/>
      <c r="AJ797" s="24"/>
      <c r="AK797" s="24"/>
      <c r="AL797" s="24"/>
      <c r="AM797" s="24"/>
      <c r="AN797" s="136"/>
      <c r="AO797" s="136"/>
      <c r="AP797" s="136"/>
      <c r="AQ797" s="136"/>
      <c r="AR797" s="136"/>
      <c r="AS797" s="136"/>
      <c r="AT797" s="136"/>
      <c r="AU797" s="136"/>
      <c r="AV797" s="136"/>
      <c r="AW797" s="24"/>
      <c r="AX797" s="136"/>
      <c r="AY797" s="136"/>
      <c r="AZ797" s="136"/>
      <c r="BA797" s="136"/>
      <c r="BB797" s="136"/>
      <c r="BC797" s="202"/>
      <c r="BD797" s="203"/>
      <c r="BE797" s="24"/>
      <c r="BF797" s="24"/>
      <c r="BG797" s="24"/>
      <c r="BH797" s="24"/>
      <c r="BI797" s="24"/>
      <c r="BJ797" s="24"/>
      <c r="BK797" s="136"/>
      <c r="BL797" s="136"/>
      <c r="BM797" s="136"/>
      <c r="BN797" s="136"/>
      <c r="BO797" s="136"/>
      <c r="BP797" s="136"/>
      <c r="BQ797" s="136"/>
      <c r="BR797" s="136"/>
      <c r="BS797" s="136"/>
      <c r="BT797" s="24"/>
      <c r="BU797" s="24"/>
      <c r="BV797" s="24"/>
      <c r="BW797" s="24"/>
      <c r="BX797" s="24"/>
      <c r="BY797" s="24"/>
      <c r="BZ797" s="24"/>
      <c r="CA797" s="24"/>
      <c r="CB797" s="24"/>
      <c r="CC797" s="24"/>
      <c r="CD797" s="24"/>
      <c r="CE797" s="24"/>
      <c r="CF797" s="24"/>
      <c r="CG797" s="24"/>
      <c r="CH797" s="24"/>
      <c r="CI797" s="24"/>
      <c r="CK797" s="24"/>
      <c r="CL797" s="24"/>
      <c r="CM797" s="24"/>
      <c r="CN797" s="24"/>
      <c r="CO797" s="24"/>
      <c r="CP797" s="24"/>
      <c r="CQ797" s="24"/>
      <c r="CR797" s="24"/>
      <c r="CS797" s="24"/>
      <c r="CT797" s="24"/>
      <c r="CU797" s="24"/>
      <c r="CV797" s="24"/>
      <c r="CW797" s="24"/>
      <c r="CX797" s="24"/>
      <c r="CY797" s="24"/>
      <c r="CZ797" s="24"/>
    </row>
    <row r="798" spans="7:104" s="129" customFormat="1" ht="12.95" customHeight="1" x14ac:dyDescent="0.2">
      <c r="G798" s="130"/>
      <c r="S798" s="131"/>
      <c r="Z798" s="24"/>
      <c r="AA798" s="136"/>
      <c r="AB798" s="136"/>
      <c r="AC798" s="136"/>
      <c r="AD798" s="136"/>
      <c r="AE798" s="136"/>
      <c r="AF798" s="202"/>
      <c r="AG798" s="203"/>
      <c r="AH798" s="24"/>
      <c r="AI798" s="24"/>
      <c r="AJ798" s="24"/>
      <c r="AK798" s="24"/>
      <c r="AL798" s="24"/>
      <c r="AM798" s="24"/>
      <c r="AN798" s="136"/>
      <c r="AO798" s="136"/>
      <c r="AP798" s="136"/>
      <c r="AQ798" s="136"/>
      <c r="AR798" s="136"/>
      <c r="AS798" s="136"/>
      <c r="AT798" s="136"/>
      <c r="AU798" s="136"/>
      <c r="AV798" s="136"/>
      <c r="AW798" s="24"/>
      <c r="AX798" s="136"/>
      <c r="AY798" s="136"/>
      <c r="AZ798" s="136"/>
      <c r="BA798" s="136"/>
      <c r="BB798" s="136"/>
      <c r="BC798" s="202"/>
      <c r="BD798" s="203"/>
      <c r="BE798" s="24"/>
      <c r="BF798" s="24"/>
      <c r="BG798" s="24"/>
      <c r="BH798" s="24"/>
      <c r="BI798" s="24"/>
      <c r="BJ798" s="24"/>
      <c r="BK798" s="136"/>
      <c r="BL798" s="136"/>
      <c r="BM798" s="136"/>
      <c r="BN798" s="136"/>
      <c r="BO798" s="136"/>
      <c r="BP798" s="136"/>
      <c r="BQ798" s="136"/>
      <c r="BR798" s="136"/>
      <c r="BS798" s="136"/>
      <c r="BT798" s="24"/>
      <c r="BU798" s="24"/>
      <c r="BV798" s="24"/>
      <c r="BW798" s="24"/>
      <c r="BX798" s="24"/>
      <c r="BY798" s="24"/>
      <c r="BZ798" s="24"/>
      <c r="CA798" s="24"/>
      <c r="CB798" s="24"/>
      <c r="CC798" s="24"/>
      <c r="CD798" s="24"/>
      <c r="CE798" s="24"/>
      <c r="CF798" s="24"/>
      <c r="CG798" s="24"/>
      <c r="CH798" s="24"/>
      <c r="CI798" s="24"/>
      <c r="CK798" s="24"/>
      <c r="CL798" s="24"/>
      <c r="CM798" s="24"/>
      <c r="CN798" s="24"/>
      <c r="CO798" s="24"/>
      <c r="CP798" s="24"/>
      <c r="CQ798" s="24"/>
      <c r="CR798" s="24"/>
      <c r="CS798" s="24"/>
      <c r="CT798" s="24"/>
      <c r="CU798" s="24"/>
      <c r="CV798" s="24"/>
      <c r="CW798" s="24"/>
      <c r="CX798" s="24"/>
      <c r="CY798" s="24"/>
      <c r="CZ798" s="24"/>
    </row>
    <row r="799" spans="7:104" s="129" customFormat="1" ht="12.95" customHeight="1" x14ac:dyDescent="0.2">
      <c r="G799" s="130"/>
      <c r="S799" s="131"/>
      <c r="Z799" s="24"/>
      <c r="AA799" s="136"/>
      <c r="AB799" s="136"/>
      <c r="AC799" s="136"/>
      <c r="AD799" s="136"/>
      <c r="AE799" s="136"/>
      <c r="AF799" s="202"/>
      <c r="AG799" s="203"/>
      <c r="AH799" s="24"/>
      <c r="AI799" s="24"/>
      <c r="AJ799" s="24"/>
      <c r="AK799" s="24"/>
      <c r="AL799" s="24"/>
      <c r="AM799" s="24"/>
      <c r="AN799" s="136"/>
      <c r="AO799" s="136"/>
      <c r="AP799" s="136"/>
      <c r="AQ799" s="136"/>
      <c r="AR799" s="136"/>
      <c r="AS799" s="136"/>
      <c r="AT799" s="136"/>
      <c r="AU799" s="136"/>
      <c r="AV799" s="136"/>
      <c r="AW799" s="24"/>
      <c r="AX799" s="136"/>
      <c r="AY799" s="136"/>
      <c r="AZ799" s="136"/>
      <c r="BA799" s="136"/>
      <c r="BB799" s="136"/>
      <c r="BC799" s="202"/>
      <c r="BD799" s="203"/>
      <c r="BE799" s="24"/>
      <c r="BF799" s="24"/>
      <c r="BG799" s="24"/>
      <c r="BH799" s="24"/>
      <c r="BI799" s="24"/>
      <c r="BJ799" s="24"/>
      <c r="BK799" s="136"/>
      <c r="BL799" s="136"/>
      <c r="BM799" s="136"/>
      <c r="BN799" s="136"/>
      <c r="BO799" s="136"/>
      <c r="BP799" s="136"/>
      <c r="BQ799" s="136"/>
      <c r="BR799" s="136"/>
      <c r="BS799" s="136"/>
      <c r="BT799" s="24"/>
      <c r="BU799" s="24"/>
      <c r="BV799" s="24"/>
      <c r="BW799" s="24"/>
      <c r="BX799" s="24"/>
      <c r="BY799" s="24"/>
      <c r="BZ799" s="24"/>
      <c r="CA799" s="24"/>
      <c r="CB799" s="24"/>
      <c r="CC799" s="24"/>
      <c r="CD799" s="24"/>
      <c r="CE799" s="24"/>
      <c r="CF799" s="24"/>
      <c r="CG799" s="24"/>
      <c r="CH799" s="24"/>
      <c r="CI799" s="24"/>
      <c r="CK799" s="24"/>
      <c r="CL799" s="24"/>
      <c r="CM799" s="24"/>
      <c r="CN799" s="24"/>
      <c r="CO799" s="24"/>
      <c r="CP799" s="24"/>
      <c r="CQ799" s="24"/>
      <c r="CR799" s="24"/>
      <c r="CS799" s="24"/>
      <c r="CT799" s="24"/>
      <c r="CU799" s="24"/>
      <c r="CV799" s="24"/>
      <c r="CW799" s="24"/>
      <c r="CX799" s="24"/>
      <c r="CY799" s="24"/>
      <c r="CZ799" s="24"/>
    </row>
    <row r="800" spans="7:104" s="129" customFormat="1" ht="12.95" customHeight="1" x14ac:dyDescent="0.2">
      <c r="G800" s="130"/>
      <c r="S800" s="131"/>
      <c r="Z800" s="24"/>
      <c r="AA800" s="136"/>
      <c r="AB800" s="136"/>
      <c r="AC800" s="136"/>
      <c r="AD800" s="136"/>
      <c r="AE800" s="136"/>
      <c r="AF800" s="202"/>
      <c r="AG800" s="203"/>
      <c r="AH800" s="24"/>
      <c r="AI800" s="24"/>
      <c r="AJ800" s="24"/>
      <c r="AK800" s="24"/>
      <c r="AL800" s="24"/>
      <c r="AM800" s="24"/>
      <c r="AN800" s="136"/>
      <c r="AO800" s="136"/>
      <c r="AP800" s="136"/>
      <c r="AQ800" s="136"/>
      <c r="AR800" s="136"/>
      <c r="AS800" s="136"/>
      <c r="AT800" s="136"/>
      <c r="AU800" s="136"/>
      <c r="AV800" s="136"/>
      <c r="AW800" s="24"/>
      <c r="AX800" s="136"/>
      <c r="AY800" s="136"/>
      <c r="AZ800" s="136"/>
      <c r="BA800" s="136"/>
      <c r="BB800" s="136"/>
      <c r="BC800" s="202"/>
      <c r="BD800" s="203"/>
      <c r="BE800" s="24"/>
      <c r="BF800" s="24"/>
      <c r="BG800" s="24"/>
      <c r="BH800" s="24"/>
      <c r="BI800" s="24"/>
      <c r="BJ800" s="24"/>
      <c r="BK800" s="136"/>
      <c r="BL800" s="136"/>
      <c r="BM800" s="136"/>
      <c r="BN800" s="136"/>
      <c r="BO800" s="136"/>
      <c r="BP800" s="136"/>
      <c r="BQ800" s="136"/>
      <c r="BR800" s="136"/>
      <c r="BS800" s="136"/>
      <c r="BT800" s="24"/>
      <c r="BU800" s="24"/>
      <c r="BV800" s="24"/>
      <c r="BW800" s="24"/>
      <c r="BX800" s="24"/>
      <c r="BY800" s="24"/>
      <c r="BZ800" s="24"/>
      <c r="CA800" s="24"/>
      <c r="CB800" s="24"/>
      <c r="CC800" s="24"/>
      <c r="CD800" s="24"/>
      <c r="CE800" s="24"/>
      <c r="CF800" s="24"/>
      <c r="CG800" s="24"/>
      <c r="CH800" s="24"/>
      <c r="CI800" s="24"/>
      <c r="CK800" s="24"/>
      <c r="CL800" s="24"/>
      <c r="CM800" s="24"/>
      <c r="CN800" s="24"/>
      <c r="CO800" s="24"/>
      <c r="CP800" s="24"/>
      <c r="CQ800" s="24"/>
      <c r="CR800" s="24"/>
      <c r="CS800" s="24"/>
      <c r="CT800" s="24"/>
      <c r="CU800" s="24"/>
      <c r="CV800" s="24"/>
      <c r="CW800" s="24"/>
      <c r="CX800" s="24"/>
      <c r="CY800" s="24"/>
      <c r="CZ800" s="24"/>
    </row>
    <row r="801" spans="7:104" s="129" customFormat="1" ht="12.95" customHeight="1" x14ac:dyDescent="0.2">
      <c r="G801" s="130"/>
      <c r="S801" s="131"/>
      <c r="Z801" s="24"/>
      <c r="AA801" s="136"/>
      <c r="AB801" s="136"/>
      <c r="AC801" s="136"/>
      <c r="AD801" s="136"/>
      <c r="AE801" s="136"/>
      <c r="AF801" s="202"/>
      <c r="AG801" s="203"/>
      <c r="AH801" s="24"/>
      <c r="AI801" s="24"/>
      <c r="AJ801" s="24"/>
      <c r="AK801" s="24"/>
      <c r="AL801" s="24"/>
      <c r="AM801" s="24"/>
      <c r="AN801" s="136"/>
      <c r="AO801" s="136"/>
      <c r="AP801" s="136"/>
      <c r="AQ801" s="136"/>
      <c r="AR801" s="136"/>
      <c r="AS801" s="136"/>
      <c r="AT801" s="136"/>
      <c r="AU801" s="136"/>
      <c r="AV801" s="136"/>
      <c r="AW801" s="24"/>
      <c r="AX801" s="136"/>
      <c r="AY801" s="136"/>
      <c r="AZ801" s="136"/>
      <c r="BA801" s="136"/>
      <c r="BB801" s="136"/>
      <c r="BC801" s="202"/>
      <c r="BD801" s="203"/>
      <c r="BE801" s="24"/>
      <c r="BF801" s="24"/>
      <c r="BG801" s="24"/>
      <c r="BH801" s="24"/>
      <c r="BI801" s="24"/>
      <c r="BJ801" s="24"/>
      <c r="BK801" s="136"/>
      <c r="BL801" s="136"/>
      <c r="BM801" s="136"/>
      <c r="BN801" s="136"/>
      <c r="BO801" s="136"/>
      <c r="BP801" s="136"/>
      <c r="BQ801" s="136"/>
      <c r="BR801" s="136"/>
      <c r="BS801" s="136"/>
      <c r="BT801" s="24"/>
      <c r="BU801" s="24"/>
      <c r="BV801" s="24"/>
      <c r="BW801" s="24"/>
      <c r="BX801" s="24"/>
      <c r="BY801" s="24"/>
      <c r="BZ801" s="24"/>
      <c r="CA801" s="24"/>
      <c r="CB801" s="24"/>
      <c r="CC801" s="24"/>
      <c r="CD801" s="24"/>
      <c r="CE801" s="24"/>
      <c r="CF801" s="24"/>
      <c r="CG801" s="24"/>
      <c r="CH801" s="24"/>
      <c r="CI801" s="24"/>
      <c r="CK801" s="24"/>
      <c r="CL801" s="24"/>
      <c r="CM801" s="24"/>
      <c r="CN801" s="24"/>
      <c r="CO801" s="24"/>
      <c r="CP801" s="24"/>
      <c r="CQ801" s="24"/>
      <c r="CR801" s="24"/>
      <c r="CS801" s="24"/>
      <c r="CT801" s="24"/>
      <c r="CU801" s="24"/>
      <c r="CV801" s="24"/>
      <c r="CW801" s="24"/>
      <c r="CX801" s="24"/>
      <c r="CY801" s="24"/>
      <c r="CZ801" s="24"/>
    </row>
    <row r="802" spans="7:104" s="129" customFormat="1" ht="12.95" customHeight="1" x14ac:dyDescent="0.2">
      <c r="G802" s="130"/>
      <c r="S802" s="131"/>
      <c r="Z802" s="24"/>
      <c r="AA802" s="136"/>
      <c r="AB802" s="136"/>
      <c r="AC802" s="136"/>
      <c r="AD802" s="136"/>
      <c r="AE802" s="136"/>
      <c r="AF802" s="202"/>
      <c r="AG802" s="203"/>
      <c r="AH802" s="24"/>
      <c r="AI802" s="24"/>
      <c r="AJ802" s="24"/>
      <c r="AK802" s="24"/>
      <c r="AL802" s="24"/>
      <c r="AM802" s="24"/>
      <c r="AN802" s="136"/>
      <c r="AO802" s="136"/>
      <c r="AP802" s="136"/>
      <c r="AQ802" s="136"/>
      <c r="AR802" s="136"/>
      <c r="AS802" s="136"/>
      <c r="AT802" s="136"/>
      <c r="AU802" s="136"/>
      <c r="AV802" s="136"/>
      <c r="AW802" s="24"/>
      <c r="AX802" s="136"/>
      <c r="AY802" s="136"/>
      <c r="AZ802" s="136"/>
      <c r="BA802" s="136"/>
      <c r="BB802" s="136"/>
      <c r="BC802" s="202"/>
      <c r="BD802" s="203"/>
      <c r="BE802" s="24"/>
      <c r="BF802" s="24"/>
      <c r="BG802" s="24"/>
      <c r="BH802" s="24"/>
      <c r="BI802" s="24"/>
      <c r="BJ802" s="24"/>
      <c r="BK802" s="136"/>
      <c r="BL802" s="136"/>
      <c r="BM802" s="136"/>
      <c r="BN802" s="136"/>
      <c r="BO802" s="136"/>
      <c r="BP802" s="136"/>
      <c r="BQ802" s="136"/>
      <c r="BR802" s="136"/>
      <c r="BS802" s="136"/>
      <c r="BT802" s="24"/>
      <c r="BU802" s="24"/>
      <c r="BV802" s="24"/>
      <c r="BW802" s="24"/>
      <c r="BX802" s="24"/>
      <c r="BY802" s="24"/>
      <c r="BZ802" s="24"/>
      <c r="CA802" s="24"/>
      <c r="CB802" s="24"/>
      <c r="CC802" s="24"/>
      <c r="CD802" s="24"/>
      <c r="CE802" s="24"/>
      <c r="CF802" s="24"/>
      <c r="CG802" s="24"/>
      <c r="CH802" s="24"/>
      <c r="CI802" s="24"/>
      <c r="CK802" s="24"/>
      <c r="CL802" s="24"/>
      <c r="CM802" s="24"/>
      <c r="CN802" s="24"/>
      <c r="CO802" s="24"/>
      <c r="CP802" s="24"/>
      <c r="CQ802" s="24"/>
      <c r="CR802" s="24"/>
      <c r="CS802" s="24"/>
      <c r="CT802" s="24"/>
      <c r="CU802" s="24"/>
      <c r="CV802" s="24"/>
      <c r="CW802" s="24"/>
      <c r="CX802" s="24"/>
      <c r="CY802" s="24"/>
      <c r="CZ802" s="24"/>
    </row>
    <row r="803" spans="7:104" s="129" customFormat="1" ht="12.95" customHeight="1" x14ac:dyDescent="0.2">
      <c r="G803" s="130"/>
      <c r="S803" s="131"/>
      <c r="Z803" s="24"/>
      <c r="AA803" s="136"/>
      <c r="AB803" s="136"/>
      <c r="AC803" s="136"/>
      <c r="AD803" s="136"/>
      <c r="AE803" s="136"/>
      <c r="AF803" s="202"/>
      <c r="AG803" s="203"/>
      <c r="AH803" s="24"/>
      <c r="AI803" s="24"/>
      <c r="AJ803" s="24"/>
      <c r="AK803" s="24"/>
      <c r="AL803" s="24"/>
      <c r="AM803" s="24"/>
      <c r="AN803" s="136"/>
      <c r="AO803" s="136"/>
      <c r="AP803" s="136"/>
      <c r="AQ803" s="136"/>
      <c r="AR803" s="136"/>
      <c r="AS803" s="136"/>
      <c r="AT803" s="136"/>
      <c r="AU803" s="136"/>
      <c r="AV803" s="136"/>
      <c r="AW803" s="24"/>
      <c r="AX803" s="136"/>
      <c r="AY803" s="136"/>
      <c r="AZ803" s="136"/>
      <c r="BA803" s="136"/>
      <c r="BB803" s="136"/>
      <c r="BC803" s="202"/>
      <c r="BD803" s="203"/>
      <c r="BE803" s="24"/>
      <c r="BF803" s="24"/>
      <c r="BG803" s="24"/>
      <c r="BH803" s="24"/>
      <c r="BI803" s="24"/>
      <c r="BJ803" s="24"/>
      <c r="BK803" s="136"/>
      <c r="BL803" s="136"/>
      <c r="BM803" s="136"/>
      <c r="BN803" s="136"/>
      <c r="BO803" s="136"/>
      <c r="BP803" s="136"/>
      <c r="BQ803" s="136"/>
      <c r="BR803" s="136"/>
      <c r="BS803" s="136"/>
      <c r="BT803" s="24"/>
      <c r="BU803" s="24"/>
      <c r="BV803" s="24"/>
      <c r="BW803" s="24"/>
      <c r="BX803" s="24"/>
      <c r="BY803" s="24"/>
      <c r="BZ803" s="24"/>
      <c r="CA803" s="24"/>
      <c r="CB803" s="24"/>
      <c r="CC803" s="24"/>
      <c r="CD803" s="24"/>
      <c r="CE803" s="24"/>
      <c r="CF803" s="24"/>
      <c r="CG803" s="24"/>
      <c r="CH803" s="24"/>
      <c r="CI803" s="24"/>
      <c r="CK803" s="24"/>
      <c r="CL803" s="24"/>
      <c r="CM803" s="24"/>
      <c r="CN803" s="24"/>
      <c r="CO803" s="24"/>
      <c r="CP803" s="24"/>
      <c r="CQ803" s="24"/>
      <c r="CR803" s="24"/>
      <c r="CS803" s="24"/>
      <c r="CT803" s="24"/>
      <c r="CU803" s="24"/>
      <c r="CV803" s="24"/>
      <c r="CW803" s="24"/>
      <c r="CX803" s="24"/>
      <c r="CY803" s="24"/>
      <c r="CZ803" s="24"/>
    </row>
    <row r="804" spans="7:104" s="129" customFormat="1" ht="12.95" customHeight="1" x14ac:dyDescent="0.2">
      <c r="G804" s="130"/>
      <c r="S804" s="131"/>
      <c r="Z804" s="24"/>
      <c r="AA804" s="136"/>
      <c r="AB804" s="136"/>
      <c r="AC804" s="136"/>
      <c r="AD804" s="136"/>
      <c r="AE804" s="136"/>
      <c r="AF804" s="202"/>
      <c r="AG804" s="203"/>
      <c r="AH804" s="24"/>
      <c r="AI804" s="24"/>
      <c r="AJ804" s="24"/>
      <c r="AK804" s="24"/>
      <c r="AL804" s="24"/>
      <c r="AM804" s="24"/>
      <c r="AN804" s="136"/>
      <c r="AO804" s="136"/>
      <c r="AP804" s="136"/>
      <c r="AQ804" s="136"/>
      <c r="AR804" s="136"/>
      <c r="AS804" s="136"/>
      <c r="AT804" s="136"/>
      <c r="AU804" s="136"/>
      <c r="AV804" s="136"/>
      <c r="AW804" s="24"/>
      <c r="AX804" s="136"/>
      <c r="AY804" s="136"/>
      <c r="AZ804" s="136"/>
      <c r="BA804" s="136"/>
      <c r="BB804" s="136"/>
      <c r="BC804" s="202"/>
      <c r="BD804" s="203"/>
      <c r="BE804" s="24"/>
      <c r="BF804" s="24"/>
      <c r="BG804" s="24"/>
      <c r="BH804" s="24"/>
      <c r="BI804" s="24"/>
      <c r="BJ804" s="24"/>
      <c r="BK804" s="136"/>
      <c r="BL804" s="136"/>
      <c r="BM804" s="136"/>
      <c r="BN804" s="136"/>
      <c r="BO804" s="136"/>
      <c r="BP804" s="136"/>
      <c r="BQ804" s="136"/>
      <c r="BR804" s="136"/>
      <c r="BS804" s="136"/>
      <c r="BT804" s="24"/>
      <c r="BU804" s="24"/>
      <c r="BV804" s="24"/>
      <c r="BW804" s="24"/>
      <c r="BX804" s="24"/>
      <c r="BY804" s="24"/>
      <c r="BZ804" s="24"/>
      <c r="CA804" s="24"/>
      <c r="CB804" s="24"/>
      <c r="CC804" s="24"/>
      <c r="CD804" s="24"/>
      <c r="CE804" s="24"/>
      <c r="CF804" s="24"/>
      <c r="CG804" s="24"/>
      <c r="CH804" s="24"/>
      <c r="CI804" s="24"/>
      <c r="CK804" s="24"/>
      <c r="CL804" s="24"/>
      <c r="CM804" s="24"/>
      <c r="CN804" s="24"/>
      <c r="CO804" s="24"/>
      <c r="CP804" s="24"/>
      <c r="CQ804" s="24"/>
      <c r="CR804" s="24"/>
      <c r="CS804" s="24"/>
      <c r="CT804" s="24"/>
      <c r="CU804" s="24"/>
      <c r="CV804" s="24"/>
      <c r="CW804" s="24"/>
      <c r="CX804" s="24"/>
      <c r="CY804" s="24"/>
      <c r="CZ804" s="24"/>
    </row>
    <row r="805" spans="7:104" s="129" customFormat="1" ht="12.95" customHeight="1" x14ac:dyDescent="0.2">
      <c r="G805" s="130"/>
      <c r="S805" s="131"/>
      <c r="Z805" s="24"/>
      <c r="AA805" s="136"/>
      <c r="AB805" s="136"/>
      <c r="AC805" s="136"/>
      <c r="AD805" s="136"/>
      <c r="AE805" s="136"/>
      <c r="AF805" s="202"/>
      <c r="AG805" s="203"/>
      <c r="AH805" s="24"/>
      <c r="AI805" s="24"/>
      <c r="AJ805" s="24"/>
      <c r="AK805" s="24"/>
      <c r="AL805" s="24"/>
      <c r="AM805" s="24"/>
      <c r="AN805" s="136"/>
      <c r="AO805" s="136"/>
      <c r="AP805" s="136"/>
      <c r="AQ805" s="136"/>
      <c r="AR805" s="136"/>
      <c r="AS805" s="136"/>
      <c r="AT805" s="136"/>
      <c r="AU805" s="136"/>
      <c r="AV805" s="136"/>
      <c r="AW805" s="24"/>
      <c r="AX805" s="136"/>
      <c r="AY805" s="136"/>
      <c r="AZ805" s="136"/>
      <c r="BA805" s="136"/>
      <c r="BB805" s="136"/>
      <c r="BC805" s="202"/>
      <c r="BD805" s="203"/>
      <c r="BE805" s="24"/>
      <c r="BF805" s="24"/>
      <c r="BG805" s="24"/>
      <c r="BH805" s="24"/>
      <c r="BI805" s="24"/>
      <c r="BJ805" s="24"/>
      <c r="BK805" s="136"/>
      <c r="BL805" s="136"/>
      <c r="BM805" s="136"/>
      <c r="BN805" s="136"/>
      <c r="BO805" s="136"/>
      <c r="BP805" s="136"/>
      <c r="BQ805" s="136"/>
      <c r="BR805" s="136"/>
      <c r="BS805" s="136"/>
      <c r="BT805" s="24"/>
      <c r="BU805" s="24"/>
      <c r="BV805" s="24"/>
      <c r="BW805" s="24"/>
      <c r="BX805" s="24"/>
      <c r="BY805" s="24"/>
      <c r="BZ805" s="24"/>
      <c r="CA805" s="24"/>
      <c r="CB805" s="24"/>
      <c r="CC805" s="24"/>
      <c r="CD805" s="24"/>
      <c r="CE805" s="24"/>
      <c r="CF805" s="24"/>
      <c r="CG805" s="24"/>
      <c r="CH805" s="24"/>
      <c r="CI805" s="24"/>
      <c r="CK805" s="24"/>
      <c r="CL805" s="24"/>
      <c r="CM805" s="24"/>
      <c r="CN805" s="24"/>
      <c r="CO805" s="24"/>
      <c r="CP805" s="24"/>
      <c r="CQ805" s="24"/>
      <c r="CR805" s="24"/>
      <c r="CS805" s="24"/>
      <c r="CT805" s="24"/>
      <c r="CU805" s="24"/>
      <c r="CV805" s="24"/>
      <c r="CW805" s="24"/>
      <c r="CX805" s="24"/>
      <c r="CY805" s="24"/>
      <c r="CZ805" s="24"/>
    </row>
    <row r="806" spans="7:104" s="129" customFormat="1" ht="12.95" customHeight="1" x14ac:dyDescent="0.2">
      <c r="G806" s="130"/>
      <c r="S806" s="131"/>
      <c r="Z806" s="24"/>
      <c r="AA806" s="136"/>
      <c r="AB806" s="136"/>
      <c r="AC806" s="136"/>
      <c r="AD806" s="136"/>
      <c r="AE806" s="136"/>
      <c r="AF806" s="202"/>
      <c r="AG806" s="203"/>
      <c r="AH806" s="24"/>
      <c r="AI806" s="24"/>
      <c r="AJ806" s="24"/>
      <c r="AK806" s="24"/>
      <c r="AL806" s="24"/>
      <c r="AM806" s="24"/>
      <c r="AN806" s="136"/>
      <c r="AO806" s="136"/>
      <c r="AP806" s="136"/>
      <c r="AQ806" s="136"/>
      <c r="AR806" s="136"/>
      <c r="AS806" s="136"/>
      <c r="AT806" s="136"/>
      <c r="AU806" s="136"/>
      <c r="AV806" s="136"/>
      <c r="AW806" s="24"/>
      <c r="AX806" s="136"/>
      <c r="AY806" s="136"/>
      <c r="AZ806" s="136"/>
      <c r="BA806" s="136"/>
      <c r="BB806" s="136"/>
      <c r="BC806" s="202"/>
      <c r="BD806" s="203"/>
      <c r="BE806" s="24"/>
      <c r="BF806" s="24"/>
      <c r="BG806" s="24"/>
      <c r="BH806" s="24"/>
      <c r="BI806" s="24"/>
      <c r="BJ806" s="24"/>
      <c r="BK806" s="136"/>
      <c r="BL806" s="136"/>
      <c r="BM806" s="136"/>
      <c r="BN806" s="136"/>
      <c r="BO806" s="136"/>
      <c r="BP806" s="136"/>
      <c r="BQ806" s="136"/>
      <c r="BR806" s="136"/>
      <c r="BS806" s="136"/>
      <c r="BT806" s="24"/>
      <c r="BU806" s="24"/>
      <c r="BV806" s="24"/>
      <c r="BW806" s="24"/>
      <c r="BX806" s="24"/>
      <c r="BY806" s="24"/>
      <c r="BZ806" s="24"/>
      <c r="CA806" s="24"/>
      <c r="CB806" s="24"/>
      <c r="CC806" s="24"/>
      <c r="CD806" s="24"/>
      <c r="CE806" s="24"/>
      <c r="CF806" s="24"/>
      <c r="CG806" s="24"/>
      <c r="CH806" s="24"/>
      <c r="CI806" s="24"/>
      <c r="CK806" s="24"/>
      <c r="CL806" s="24"/>
      <c r="CM806" s="24"/>
      <c r="CN806" s="24"/>
      <c r="CO806" s="24"/>
      <c r="CP806" s="24"/>
      <c r="CQ806" s="24"/>
      <c r="CR806" s="24"/>
      <c r="CS806" s="24"/>
      <c r="CT806" s="24"/>
      <c r="CU806" s="24"/>
      <c r="CV806" s="24"/>
      <c r="CW806" s="24"/>
      <c r="CX806" s="24"/>
      <c r="CY806" s="24"/>
      <c r="CZ806" s="24"/>
    </row>
    <row r="807" spans="7:104" s="129" customFormat="1" ht="12.95" customHeight="1" x14ac:dyDescent="0.2">
      <c r="G807" s="130"/>
      <c r="S807" s="131"/>
      <c r="Z807" s="24"/>
      <c r="AA807" s="136"/>
      <c r="AB807" s="136"/>
      <c r="AC807" s="136"/>
      <c r="AD807" s="136"/>
      <c r="AE807" s="136"/>
      <c r="AF807" s="202"/>
      <c r="AG807" s="203"/>
      <c r="AH807" s="24"/>
      <c r="AI807" s="24"/>
      <c r="AJ807" s="24"/>
      <c r="AK807" s="24"/>
      <c r="AL807" s="24"/>
      <c r="AM807" s="24"/>
      <c r="AN807" s="136"/>
      <c r="AO807" s="136"/>
      <c r="AP807" s="136"/>
      <c r="AQ807" s="136"/>
      <c r="AR807" s="136"/>
      <c r="AS807" s="136"/>
      <c r="AT807" s="136"/>
      <c r="AU807" s="136"/>
      <c r="AV807" s="136"/>
      <c r="AW807" s="24"/>
      <c r="AX807" s="136"/>
      <c r="AY807" s="136"/>
      <c r="AZ807" s="136"/>
      <c r="BA807" s="136"/>
      <c r="BB807" s="136"/>
      <c r="BC807" s="202"/>
      <c r="BD807" s="203"/>
      <c r="BE807" s="24"/>
      <c r="BF807" s="24"/>
      <c r="BG807" s="24"/>
      <c r="BH807" s="24"/>
      <c r="BI807" s="24"/>
      <c r="BJ807" s="24"/>
      <c r="BK807" s="136"/>
      <c r="BL807" s="136"/>
      <c r="BM807" s="136"/>
      <c r="BN807" s="136"/>
      <c r="BO807" s="136"/>
      <c r="BP807" s="136"/>
      <c r="BQ807" s="136"/>
      <c r="BR807" s="136"/>
      <c r="BS807" s="136"/>
      <c r="BT807" s="24"/>
      <c r="BU807" s="24"/>
      <c r="BV807" s="24"/>
      <c r="BW807" s="24"/>
      <c r="BX807" s="24"/>
      <c r="BY807" s="24"/>
      <c r="BZ807" s="24"/>
      <c r="CA807" s="24"/>
      <c r="CB807" s="24"/>
      <c r="CC807" s="24"/>
      <c r="CD807" s="24"/>
      <c r="CE807" s="24"/>
      <c r="CF807" s="24"/>
      <c r="CG807" s="24"/>
      <c r="CH807" s="24"/>
      <c r="CI807" s="24"/>
      <c r="CK807" s="24"/>
      <c r="CL807" s="24"/>
      <c r="CM807" s="24"/>
      <c r="CN807" s="24"/>
      <c r="CO807" s="24"/>
      <c r="CP807" s="24"/>
      <c r="CQ807" s="24"/>
      <c r="CR807" s="24"/>
      <c r="CS807" s="24"/>
      <c r="CT807" s="24"/>
      <c r="CU807" s="24"/>
      <c r="CV807" s="24"/>
      <c r="CW807" s="24"/>
      <c r="CX807" s="24"/>
      <c r="CY807" s="24"/>
      <c r="CZ807" s="24"/>
    </row>
    <row r="808" spans="7:104" s="129" customFormat="1" ht="12.95" customHeight="1" x14ac:dyDescent="0.2">
      <c r="G808" s="130"/>
      <c r="S808" s="131"/>
      <c r="Z808" s="24"/>
      <c r="AA808" s="136"/>
      <c r="AB808" s="136"/>
      <c r="AC808" s="136"/>
      <c r="AD808" s="136"/>
      <c r="AE808" s="136"/>
      <c r="AF808" s="202"/>
      <c r="AG808" s="203"/>
      <c r="AH808" s="24"/>
      <c r="AI808" s="24"/>
      <c r="AJ808" s="24"/>
      <c r="AK808" s="24"/>
      <c r="AL808" s="24"/>
      <c r="AM808" s="24"/>
      <c r="AN808" s="136"/>
      <c r="AO808" s="136"/>
      <c r="AP808" s="136"/>
      <c r="AQ808" s="136"/>
      <c r="AR808" s="136"/>
      <c r="AS808" s="136"/>
      <c r="AT808" s="136"/>
      <c r="AU808" s="136"/>
      <c r="AV808" s="136"/>
      <c r="AW808" s="24"/>
      <c r="AX808" s="136"/>
      <c r="AY808" s="136"/>
      <c r="AZ808" s="136"/>
      <c r="BA808" s="136"/>
      <c r="BB808" s="136"/>
      <c r="BC808" s="202"/>
      <c r="BD808" s="203"/>
      <c r="BE808" s="24"/>
      <c r="BF808" s="24"/>
      <c r="BG808" s="24"/>
      <c r="BH808" s="24"/>
      <c r="BI808" s="24"/>
      <c r="BJ808" s="24"/>
      <c r="BK808" s="136"/>
      <c r="BL808" s="136"/>
      <c r="BM808" s="136"/>
      <c r="BN808" s="136"/>
      <c r="BO808" s="136"/>
      <c r="BP808" s="136"/>
      <c r="BQ808" s="136"/>
      <c r="BR808" s="136"/>
      <c r="BS808" s="136"/>
      <c r="BT808" s="24"/>
      <c r="BU808" s="24"/>
      <c r="BV808" s="24"/>
      <c r="BW808" s="24"/>
      <c r="BX808" s="24"/>
      <c r="BY808" s="24"/>
      <c r="BZ808" s="24"/>
      <c r="CA808" s="24"/>
      <c r="CB808" s="24"/>
      <c r="CC808" s="24"/>
      <c r="CD808" s="24"/>
      <c r="CE808" s="24"/>
      <c r="CF808" s="24"/>
      <c r="CG808" s="24"/>
      <c r="CH808" s="24"/>
      <c r="CI808" s="24"/>
      <c r="CK808" s="24"/>
      <c r="CL808" s="24"/>
      <c r="CM808" s="24"/>
      <c r="CN808" s="24"/>
      <c r="CO808" s="24"/>
      <c r="CP808" s="24"/>
      <c r="CQ808" s="24"/>
      <c r="CR808" s="24"/>
      <c r="CS808" s="24"/>
      <c r="CT808" s="24"/>
      <c r="CU808" s="24"/>
      <c r="CV808" s="24"/>
      <c r="CW808" s="24"/>
      <c r="CX808" s="24"/>
      <c r="CY808" s="24"/>
      <c r="CZ808" s="24"/>
    </row>
    <row r="809" spans="7:104" s="129" customFormat="1" ht="12.95" customHeight="1" x14ac:dyDescent="0.2">
      <c r="G809" s="130"/>
      <c r="S809" s="131"/>
      <c r="Z809" s="24"/>
      <c r="AA809" s="136"/>
      <c r="AB809" s="136"/>
      <c r="AC809" s="136"/>
      <c r="AD809" s="136"/>
      <c r="AE809" s="136"/>
      <c r="AF809" s="202"/>
      <c r="AG809" s="203"/>
      <c r="AH809" s="24"/>
      <c r="AI809" s="24"/>
      <c r="AJ809" s="24"/>
      <c r="AK809" s="24"/>
      <c r="AL809" s="24"/>
      <c r="AM809" s="24"/>
      <c r="AN809" s="136"/>
      <c r="AO809" s="136"/>
      <c r="AP809" s="136"/>
      <c r="AQ809" s="136"/>
      <c r="AR809" s="136"/>
      <c r="AS809" s="136"/>
      <c r="AT809" s="136"/>
      <c r="AU809" s="136"/>
      <c r="AV809" s="136"/>
      <c r="AW809" s="24"/>
      <c r="AX809" s="136"/>
      <c r="AY809" s="136"/>
      <c r="AZ809" s="136"/>
      <c r="BA809" s="136"/>
      <c r="BB809" s="136"/>
      <c r="BC809" s="202"/>
      <c r="BD809" s="203"/>
      <c r="BE809" s="24"/>
      <c r="BF809" s="24"/>
      <c r="BG809" s="24"/>
      <c r="BH809" s="24"/>
      <c r="BI809" s="24"/>
      <c r="BJ809" s="24"/>
      <c r="BK809" s="136"/>
      <c r="BL809" s="136"/>
      <c r="BM809" s="136"/>
      <c r="BN809" s="136"/>
      <c r="BO809" s="136"/>
      <c r="BP809" s="136"/>
      <c r="BQ809" s="136"/>
      <c r="BR809" s="136"/>
      <c r="BS809" s="136"/>
      <c r="BT809" s="24"/>
      <c r="BU809" s="24"/>
      <c r="BV809" s="24"/>
      <c r="BW809" s="24"/>
      <c r="BX809" s="24"/>
      <c r="BY809" s="24"/>
      <c r="BZ809" s="24"/>
      <c r="CA809" s="24"/>
      <c r="CB809" s="24"/>
      <c r="CC809" s="24"/>
      <c r="CD809" s="24"/>
      <c r="CE809" s="24"/>
      <c r="CF809" s="24"/>
      <c r="CG809" s="24"/>
      <c r="CH809" s="24"/>
      <c r="CI809" s="24"/>
      <c r="CK809" s="24"/>
      <c r="CL809" s="24"/>
      <c r="CM809" s="24"/>
      <c r="CN809" s="24"/>
      <c r="CO809" s="24"/>
      <c r="CP809" s="24"/>
      <c r="CQ809" s="24"/>
      <c r="CR809" s="24"/>
      <c r="CS809" s="24"/>
      <c r="CT809" s="24"/>
      <c r="CU809" s="24"/>
      <c r="CV809" s="24"/>
      <c r="CW809" s="24"/>
      <c r="CX809" s="24"/>
      <c r="CY809" s="24"/>
      <c r="CZ809" s="24"/>
    </row>
    <row r="810" spans="7:104" s="129" customFormat="1" ht="12.95" customHeight="1" x14ac:dyDescent="0.2">
      <c r="G810" s="130"/>
      <c r="S810" s="131"/>
      <c r="Z810" s="24"/>
      <c r="AA810" s="136"/>
      <c r="AB810" s="136"/>
      <c r="AC810" s="136"/>
      <c r="AD810" s="136"/>
      <c r="AE810" s="136"/>
      <c r="AF810" s="202"/>
      <c r="AG810" s="203"/>
      <c r="AH810" s="24"/>
      <c r="AI810" s="24"/>
      <c r="AJ810" s="24"/>
      <c r="AK810" s="24"/>
      <c r="AL810" s="24"/>
      <c r="AM810" s="24"/>
      <c r="AN810" s="136"/>
      <c r="AO810" s="136"/>
      <c r="AP810" s="136"/>
      <c r="AQ810" s="136"/>
      <c r="AR810" s="136"/>
      <c r="AS810" s="136"/>
      <c r="AT810" s="136"/>
      <c r="AU810" s="136"/>
      <c r="AV810" s="136"/>
      <c r="AW810" s="24"/>
      <c r="AX810" s="136"/>
      <c r="AY810" s="136"/>
      <c r="AZ810" s="136"/>
      <c r="BA810" s="136"/>
      <c r="BB810" s="136"/>
      <c r="BC810" s="202"/>
      <c r="BD810" s="203"/>
      <c r="BE810" s="24"/>
      <c r="BF810" s="24"/>
      <c r="BG810" s="24"/>
      <c r="BH810" s="24"/>
      <c r="BI810" s="24"/>
      <c r="BJ810" s="24"/>
      <c r="BK810" s="136"/>
      <c r="BL810" s="136"/>
      <c r="BM810" s="136"/>
      <c r="BN810" s="136"/>
      <c r="BO810" s="136"/>
      <c r="BP810" s="136"/>
      <c r="BQ810" s="136"/>
      <c r="BR810" s="136"/>
      <c r="BS810" s="136"/>
      <c r="BT810" s="24"/>
      <c r="BU810" s="24"/>
      <c r="BV810" s="24"/>
      <c r="BW810" s="24"/>
      <c r="BX810" s="24"/>
      <c r="BY810" s="24"/>
      <c r="BZ810" s="24"/>
      <c r="CA810" s="24"/>
      <c r="CB810" s="24"/>
      <c r="CC810" s="24"/>
      <c r="CD810" s="24"/>
      <c r="CE810" s="24"/>
      <c r="CF810" s="24"/>
      <c r="CG810" s="24"/>
      <c r="CH810" s="24"/>
      <c r="CI810" s="24"/>
      <c r="CK810" s="24"/>
      <c r="CL810" s="24"/>
      <c r="CM810" s="24"/>
      <c r="CN810" s="24"/>
      <c r="CO810" s="24"/>
      <c r="CP810" s="24"/>
      <c r="CQ810" s="24"/>
      <c r="CR810" s="24"/>
      <c r="CS810" s="24"/>
      <c r="CT810" s="24"/>
      <c r="CU810" s="24"/>
      <c r="CV810" s="24"/>
      <c r="CW810" s="24"/>
      <c r="CX810" s="24"/>
      <c r="CY810" s="24"/>
      <c r="CZ810" s="24"/>
    </row>
    <row r="811" spans="7:104" s="129" customFormat="1" ht="12.95" customHeight="1" x14ac:dyDescent="0.2">
      <c r="G811" s="130"/>
      <c r="S811" s="131"/>
      <c r="Z811" s="24"/>
      <c r="AA811" s="136"/>
      <c r="AB811" s="136"/>
      <c r="AC811" s="136"/>
      <c r="AD811" s="136"/>
      <c r="AE811" s="136"/>
      <c r="AF811" s="202"/>
      <c r="AG811" s="203"/>
      <c r="AH811" s="24"/>
      <c r="AI811" s="24"/>
      <c r="AJ811" s="24"/>
      <c r="AK811" s="24"/>
      <c r="AL811" s="24"/>
      <c r="AM811" s="24"/>
      <c r="AN811" s="136"/>
      <c r="AO811" s="136"/>
      <c r="AP811" s="136"/>
      <c r="AQ811" s="136"/>
      <c r="AR811" s="136"/>
      <c r="AS811" s="136"/>
      <c r="AT811" s="136"/>
      <c r="AU811" s="136"/>
      <c r="AV811" s="136"/>
      <c r="AW811" s="24"/>
      <c r="AX811" s="136"/>
      <c r="AY811" s="136"/>
      <c r="AZ811" s="136"/>
      <c r="BA811" s="136"/>
      <c r="BB811" s="136"/>
      <c r="BC811" s="202"/>
      <c r="BD811" s="203"/>
      <c r="BE811" s="24"/>
      <c r="BF811" s="24"/>
      <c r="BG811" s="24"/>
      <c r="BH811" s="24"/>
      <c r="BI811" s="24"/>
      <c r="BJ811" s="24"/>
      <c r="BK811" s="136"/>
      <c r="BL811" s="136"/>
      <c r="BM811" s="136"/>
      <c r="BN811" s="136"/>
      <c r="BO811" s="136"/>
      <c r="BP811" s="136"/>
      <c r="BQ811" s="136"/>
      <c r="BR811" s="136"/>
      <c r="BS811" s="136"/>
      <c r="BT811" s="24"/>
      <c r="BU811" s="24"/>
      <c r="BV811" s="24"/>
      <c r="BW811" s="24"/>
      <c r="BX811" s="24"/>
      <c r="BY811" s="24"/>
      <c r="BZ811" s="24"/>
      <c r="CA811" s="24"/>
      <c r="CB811" s="24"/>
      <c r="CC811" s="24"/>
      <c r="CD811" s="24"/>
      <c r="CE811" s="24"/>
      <c r="CF811" s="24"/>
      <c r="CG811" s="24"/>
      <c r="CH811" s="24"/>
      <c r="CI811" s="24"/>
      <c r="CK811" s="24"/>
      <c r="CL811" s="24"/>
      <c r="CM811" s="24"/>
      <c r="CN811" s="24"/>
      <c r="CO811" s="24"/>
      <c r="CP811" s="24"/>
      <c r="CQ811" s="24"/>
      <c r="CR811" s="24"/>
      <c r="CS811" s="24"/>
      <c r="CT811" s="24"/>
      <c r="CU811" s="24"/>
      <c r="CV811" s="24"/>
      <c r="CW811" s="24"/>
      <c r="CX811" s="24"/>
      <c r="CY811" s="24"/>
      <c r="CZ811" s="24"/>
    </row>
    <row r="812" spans="7:104" s="129" customFormat="1" ht="12.95" customHeight="1" x14ac:dyDescent="0.2">
      <c r="G812" s="130"/>
      <c r="S812" s="131"/>
      <c r="Z812" s="24"/>
      <c r="AA812" s="136"/>
      <c r="AB812" s="136"/>
      <c r="AC812" s="136"/>
      <c r="AD812" s="136"/>
      <c r="AE812" s="136"/>
      <c r="AF812" s="202"/>
      <c r="AG812" s="203"/>
      <c r="AH812" s="24"/>
      <c r="AI812" s="24"/>
      <c r="AJ812" s="24"/>
      <c r="AK812" s="24"/>
      <c r="AL812" s="24"/>
      <c r="AM812" s="24"/>
      <c r="AN812" s="136"/>
      <c r="AO812" s="136"/>
      <c r="AP812" s="136"/>
      <c r="AQ812" s="136"/>
      <c r="AR812" s="136"/>
      <c r="AS812" s="136"/>
      <c r="AT812" s="136"/>
      <c r="AU812" s="136"/>
      <c r="AV812" s="136"/>
      <c r="AW812" s="24"/>
      <c r="AX812" s="136"/>
      <c r="AY812" s="136"/>
      <c r="AZ812" s="136"/>
      <c r="BA812" s="136"/>
      <c r="BB812" s="136"/>
      <c r="BC812" s="202"/>
      <c r="BD812" s="203"/>
      <c r="BE812" s="24"/>
      <c r="BF812" s="24"/>
      <c r="BG812" s="24"/>
      <c r="BH812" s="24"/>
      <c r="BI812" s="24"/>
      <c r="BJ812" s="24"/>
      <c r="BK812" s="136"/>
      <c r="BL812" s="136"/>
      <c r="BM812" s="136"/>
      <c r="BN812" s="136"/>
      <c r="BO812" s="136"/>
      <c r="BP812" s="136"/>
      <c r="BQ812" s="136"/>
      <c r="BR812" s="136"/>
      <c r="BS812" s="136"/>
      <c r="BT812" s="24"/>
      <c r="BU812" s="24"/>
      <c r="BV812" s="24"/>
      <c r="BW812" s="24"/>
      <c r="BX812" s="24"/>
      <c r="BY812" s="24"/>
      <c r="BZ812" s="24"/>
      <c r="CA812" s="24"/>
      <c r="CB812" s="24"/>
      <c r="CC812" s="24"/>
      <c r="CD812" s="24"/>
      <c r="CE812" s="24"/>
      <c r="CF812" s="24"/>
      <c r="CG812" s="24"/>
      <c r="CH812" s="24"/>
      <c r="CI812" s="24"/>
      <c r="CK812" s="24"/>
      <c r="CL812" s="24"/>
      <c r="CM812" s="24"/>
      <c r="CN812" s="24"/>
      <c r="CO812" s="24"/>
      <c r="CP812" s="24"/>
      <c r="CQ812" s="24"/>
      <c r="CR812" s="24"/>
      <c r="CS812" s="24"/>
      <c r="CT812" s="24"/>
      <c r="CU812" s="24"/>
      <c r="CV812" s="24"/>
      <c r="CW812" s="24"/>
      <c r="CX812" s="24"/>
      <c r="CY812" s="24"/>
      <c r="CZ812" s="24"/>
    </row>
    <row r="813" spans="7:104" s="129" customFormat="1" ht="12.95" customHeight="1" x14ac:dyDescent="0.2">
      <c r="G813" s="130"/>
      <c r="S813" s="131"/>
      <c r="Z813" s="24"/>
      <c r="AA813" s="136"/>
      <c r="AB813" s="136"/>
      <c r="AC813" s="136"/>
      <c r="AD813" s="136"/>
      <c r="AE813" s="136"/>
      <c r="AF813" s="202"/>
      <c r="AG813" s="203"/>
      <c r="AH813" s="24"/>
      <c r="AI813" s="24"/>
      <c r="AJ813" s="24"/>
      <c r="AK813" s="24"/>
      <c r="AL813" s="24"/>
      <c r="AM813" s="24"/>
      <c r="AN813" s="136"/>
      <c r="AO813" s="136"/>
      <c r="AP813" s="136"/>
      <c r="AQ813" s="136"/>
      <c r="AR813" s="136"/>
      <c r="AS813" s="136"/>
      <c r="AT813" s="136"/>
      <c r="AU813" s="136"/>
      <c r="AV813" s="136"/>
      <c r="AW813" s="24"/>
      <c r="AX813" s="136"/>
      <c r="AY813" s="136"/>
      <c r="AZ813" s="136"/>
      <c r="BA813" s="136"/>
      <c r="BB813" s="136"/>
      <c r="BC813" s="202"/>
      <c r="BD813" s="203"/>
      <c r="BE813" s="24"/>
      <c r="BF813" s="24"/>
      <c r="BG813" s="24"/>
      <c r="BH813" s="24"/>
      <c r="BI813" s="24"/>
      <c r="BJ813" s="24"/>
      <c r="BK813" s="136"/>
      <c r="BL813" s="136"/>
      <c r="BM813" s="136"/>
      <c r="BN813" s="136"/>
      <c r="BO813" s="136"/>
      <c r="BP813" s="136"/>
      <c r="BQ813" s="136"/>
      <c r="BR813" s="136"/>
      <c r="BS813" s="136"/>
      <c r="BT813" s="24"/>
      <c r="BU813" s="24"/>
      <c r="BV813" s="24"/>
      <c r="BW813" s="24"/>
      <c r="BX813" s="24"/>
      <c r="BY813" s="24"/>
      <c r="BZ813" s="24"/>
      <c r="CA813" s="24"/>
      <c r="CB813" s="24"/>
      <c r="CC813" s="24"/>
      <c r="CD813" s="24"/>
      <c r="CE813" s="24"/>
      <c r="CF813" s="24"/>
      <c r="CG813" s="24"/>
      <c r="CH813" s="24"/>
      <c r="CI813" s="24"/>
      <c r="CK813" s="24"/>
      <c r="CL813" s="24"/>
      <c r="CM813" s="24"/>
      <c r="CN813" s="24"/>
      <c r="CO813" s="24"/>
      <c r="CP813" s="24"/>
      <c r="CQ813" s="24"/>
      <c r="CR813" s="24"/>
      <c r="CS813" s="24"/>
      <c r="CT813" s="24"/>
      <c r="CU813" s="24"/>
      <c r="CV813" s="24"/>
      <c r="CW813" s="24"/>
      <c r="CX813" s="24"/>
      <c r="CY813" s="24"/>
      <c r="CZ813" s="24"/>
    </row>
    <row r="814" spans="7:104" s="129" customFormat="1" ht="12.95" customHeight="1" x14ac:dyDescent="0.2">
      <c r="G814" s="130"/>
      <c r="S814" s="131"/>
      <c r="Z814" s="24"/>
      <c r="AA814" s="136"/>
      <c r="AB814" s="136"/>
      <c r="AC814" s="136"/>
      <c r="AD814" s="136"/>
      <c r="AE814" s="136"/>
      <c r="AF814" s="202"/>
      <c r="AG814" s="203"/>
      <c r="AH814" s="24"/>
      <c r="AI814" s="24"/>
      <c r="AJ814" s="24"/>
      <c r="AK814" s="24"/>
      <c r="AL814" s="24"/>
      <c r="AM814" s="24"/>
      <c r="AN814" s="136"/>
      <c r="AO814" s="136"/>
      <c r="AP814" s="136"/>
      <c r="AQ814" s="136"/>
      <c r="AR814" s="136"/>
      <c r="AS814" s="136"/>
      <c r="AT814" s="136"/>
      <c r="AU814" s="136"/>
      <c r="AV814" s="136"/>
      <c r="AW814" s="24"/>
      <c r="AX814" s="136"/>
      <c r="AY814" s="136"/>
      <c r="AZ814" s="136"/>
      <c r="BA814" s="136"/>
      <c r="BB814" s="136"/>
      <c r="BC814" s="202"/>
      <c r="BD814" s="203"/>
      <c r="BE814" s="24"/>
      <c r="BF814" s="24"/>
      <c r="BG814" s="24"/>
      <c r="BH814" s="24"/>
      <c r="BI814" s="24"/>
      <c r="BJ814" s="24"/>
      <c r="BK814" s="136"/>
      <c r="BL814" s="136"/>
      <c r="BM814" s="136"/>
      <c r="BN814" s="136"/>
      <c r="BO814" s="136"/>
      <c r="BP814" s="136"/>
      <c r="BQ814" s="136"/>
      <c r="BR814" s="136"/>
      <c r="BS814" s="136"/>
      <c r="BT814" s="24"/>
      <c r="BU814" s="24"/>
      <c r="BV814" s="24"/>
      <c r="BW814" s="24"/>
      <c r="BX814" s="24"/>
      <c r="BY814" s="24"/>
      <c r="BZ814" s="24"/>
      <c r="CA814" s="24"/>
      <c r="CB814" s="24"/>
      <c r="CC814" s="24"/>
      <c r="CD814" s="24"/>
      <c r="CE814" s="24"/>
      <c r="CF814" s="24"/>
      <c r="CG814" s="24"/>
      <c r="CH814" s="24"/>
      <c r="CI814" s="24"/>
      <c r="CK814" s="24"/>
      <c r="CL814" s="24"/>
      <c r="CM814" s="24"/>
      <c r="CN814" s="24"/>
      <c r="CO814" s="24"/>
      <c r="CP814" s="24"/>
      <c r="CQ814" s="24"/>
      <c r="CR814" s="24"/>
      <c r="CS814" s="24"/>
      <c r="CT814" s="24"/>
      <c r="CU814" s="24"/>
      <c r="CV814" s="24"/>
      <c r="CW814" s="24"/>
      <c r="CX814" s="24"/>
      <c r="CY814" s="24"/>
      <c r="CZ814" s="24"/>
    </row>
    <row r="815" spans="7:104" s="129" customFormat="1" ht="12.95" customHeight="1" x14ac:dyDescent="0.2">
      <c r="G815" s="130"/>
      <c r="S815" s="131"/>
      <c r="Z815" s="24"/>
      <c r="AA815" s="136"/>
      <c r="AB815" s="136"/>
      <c r="AC815" s="136"/>
      <c r="AD815" s="136"/>
      <c r="AE815" s="136"/>
      <c r="AF815" s="202"/>
      <c r="AG815" s="203"/>
      <c r="AH815" s="24"/>
      <c r="AI815" s="24"/>
      <c r="AJ815" s="24"/>
      <c r="AK815" s="24"/>
      <c r="AL815" s="24"/>
      <c r="AM815" s="24"/>
      <c r="AN815" s="136"/>
      <c r="AO815" s="136"/>
      <c r="AP815" s="136"/>
      <c r="AQ815" s="136"/>
      <c r="AR815" s="136"/>
      <c r="AS815" s="136"/>
      <c r="AT815" s="136"/>
      <c r="AU815" s="136"/>
      <c r="AV815" s="136"/>
      <c r="AW815" s="24"/>
      <c r="AX815" s="136"/>
      <c r="AY815" s="136"/>
      <c r="AZ815" s="136"/>
      <c r="BA815" s="136"/>
      <c r="BB815" s="136"/>
      <c r="BC815" s="202"/>
      <c r="BD815" s="203"/>
      <c r="BE815" s="24"/>
      <c r="BF815" s="24"/>
      <c r="BG815" s="24"/>
      <c r="BH815" s="24"/>
      <c r="BI815" s="24"/>
      <c r="BJ815" s="24"/>
      <c r="BK815" s="136"/>
      <c r="BL815" s="136"/>
      <c r="BM815" s="136"/>
      <c r="BN815" s="136"/>
      <c r="BO815" s="136"/>
      <c r="BP815" s="136"/>
      <c r="BQ815" s="136"/>
      <c r="BR815" s="136"/>
      <c r="BS815" s="136"/>
      <c r="BT815" s="24"/>
      <c r="BU815" s="24"/>
      <c r="BV815" s="24"/>
      <c r="BW815" s="24"/>
      <c r="BX815" s="24"/>
      <c r="BY815" s="24"/>
      <c r="BZ815" s="24"/>
      <c r="CA815" s="24"/>
      <c r="CB815" s="24"/>
      <c r="CC815" s="24"/>
      <c r="CD815" s="24"/>
      <c r="CE815" s="24"/>
      <c r="CF815" s="24"/>
      <c r="CG815" s="24"/>
      <c r="CH815" s="24"/>
      <c r="CI815" s="24"/>
      <c r="CK815" s="24"/>
      <c r="CL815" s="24"/>
      <c r="CM815" s="24"/>
      <c r="CN815" s="24"/>
      <c r="CO815" s="24"/>
      <c r="CP815" s="24"/>
      <c r="CQ815" s="24"/>
      <c r="CR815" s="24"/>
      <c r="CS815" s="24"/>
      <c r="CT815" s="24"/>
      <c r="CU815" s="24"/>
      <c r="CV815" s="24"/>
      <c r="CW815" s="24"/>
      <c r="CX815" s="24"/>
      <c r="CY815" s="24"/>
      <c r="CZ815" s="24"/>
    </row>
    <row r="816" spans="7:104" s="129" customFormat="1" ht="12.95" customHeight="1" x14ac:dyDescent="0.2">
      <c r="G816" s="130"/>
      <c r="S816" s="131"/>
      <c r="Z816" s="24"/>
      <c r="AA816" s="136"/>
      <c r="AB816" s="136"/>
      <c r="AC816" s="136"/>
      <c r="AD816" s="136"/>
      <c r="AE816" s="136"/>
      <c r="AF816" s="202"/>
      <c r="AG816" s="203"/>
      <c r="AH816" s="24"/>
      <c r="AI816" s="24"/>
      <c r="AJ816" s="24"/>
      <c r="AK816" s="24"/>
      <c r="AL816" s="24"/>
      <c r="AM816" s="24"/>
      <c r="AN816" s="136"/>
      <c r="AO816" s="136"/>
      <c r="AP816" s="136"/>
      <c r="AQ816" s="136"/>
      <c r="AR816" s="136"/>
      <c r="AS816" s="136"/>
      <c r="AT816" s="136"/>
      <c r="AU816" s="136"/>
      <c r="AV816" s="136"/>
      <c r="AW816" s="24"/>
      <c r="AX816" s="136"/>
      <c r="AY816" s="136"/>
      <c r="AZ816" s="136"/>
      <c r="BA816" s="136"/>
      <c r="BB816" s="136"/>
      <c r="BC816" s="202"/>
      <c r="BD816" s="203"/>
      <c r="BE816" s="24"/>
      <c r="BF816" s="24"/>
      <c r="BG816" s="24"/>
      <c r="BH816" s="24"/>
      <c r="BI816" s="24"/>
      <c r="BJ816" s="24"/>
      <c r="BK816" s="136"/>
      <c r="BL816" s="136"/>
      <c r="BM816" s="136"/>
      <c r="BN816" s="136"/>
      <c r="BO816" s="136"/>
      <c r="BP816" s="136"/>
      <c r="BQ816" s="136"/>
      <c r="BR816" s="136"/>
      <c r="BS816" s="136"/>
      <c r="BT816" s="24"/>
      <c r="BU816" s="24"/>
      <c r="BV816" s="24"/>
      <c r="BW816" s="24"/>
      <c r="BX816" s="24"/>
      <c r="BY816" s="24"/>
      <c r="BZ816" s="24"/>
      <c r="CA816" s="24"/>
      <c r="CB816" s="24"/>
      <c r="CC816" s="24"/>
      <c r="CD816" s="24"/>
      <c r="CE816" s="24"/>
      <c r="CF816" s="24"/>
      <c r="CG816" s="24"/>
      <c r="CH816" s="24"/>
      <c r="CI816" s="24"/>
      <c r="CK816" s="24"/>
      <c r="CL816" s="24"/>
      <c r="CM816" s="24"/>
      <c r="CN816" s="24"/>
      <c r="CO816" s="24"/>
      <c r="CP816" s="24"/>
      <c r="CQ816" s="24"/>
      <c r="CR816" s="24"/>
      <c r="CS816" s="24"/>
      <c r="CT816" s="24"/>
      <c r="CU816" s="24"/>
      <c r="CV816" s="24"/>
      <c r="CW816" s="24"/>
      <c r="CX816" s="24"/>
      <c r="CY816" s="24"/>
      <c r="CZ816" s="24"/>
    </row>
    <row r="817" spans="7:104" s="129" customFormat="1" ht="12.95" customHeight="1" x14ac:dyDescent="0.2">
      <c r="G817" s="130"/>
      <c r="S817" s="131"/>
      <c r="Z817" s="24"/>
      <c r="AA817" s="136"/>
      <c r="AB817" s="136"/>
      <c r="AC817" s="136"/>
      <c r="AD817" s="136"/>
      <c r="AE817" s="136"/>
      <c r="AF817" s="202"/>
      <c r="AG817" s="203"/>
      <c r="AH817" s="24"/>
      <c r="AI817" s="24"/>
      <c r="AJ817" s="24"/>
      <c r="AK817" s="24"/>
      <c r="AL817" s="24"/>
      <c r="AM817" s="24"/>
      <c r="AN817" s="136"/>
      <c r="AO817" s="136"/>
      <c r="AP817" s="136"/>
      <c r="AQ817" s="136"/>
      <c r="AR817" s="136"/>
      <c r="AS817" s="136"/>
      <c r="AT817" s="136"/>
      <c r="AU817" s="136"/>
      <c r="AV817" s="136"/>
      <c r="AW817" s="24"/>
      <c r="AX817" s="136"/>
      <c r="AY817" s="136"/>
      <c r="AZ817" s="136"/>
      <c r="BA817" s="136"/>
      <c r="BB817" s="136"/>
      <c r="BC817" s="202"/>
      <c r="BD817" s="203"/>
      <c r="BE817" s="24"/>
      <c r="BF817" s="24"/>
      <c r="BG817" s="24"/>
      <c r="BH817" s="24"/>
      <c r="BI817" s="24"/>
      <c r="BJ817" s="24"/>
      <c r="BK817" s="136"/>
      <c r="BL817" s="136"/>
      <c r="BM817" s="136"/>
      <c r="BN817" s="136"/>
      <c r="BO817" s="136"/>
      <c r="BP817" s="136"/>
      <c r="BQ817" s="136"/>
      <c r="BR817" s="136"/>
      <c r="BS817" s="136"/>
      <c r="BT817" s="24"/>
      <c r="BU817" s="24"/>
      <c r="BV817" s="24"/>
      <c r="BW817" s="24"/>
      <c r="BX817" s="24"/>
      <c r="BY817" s="24"/>
      <c r="BZ817" s="24"/>
      <c r="CA817" s="24"/>
      <c r="CB817" s="24"/>
      <c r="CC817" s="24"/>
      <c r="CD817" s="24"/>
      <c r="CE817" s="24"/>
      <c r="CF817" s="24"/>
      <c r="CG817" s="24"/>
      <c r="CH817" s="24"/>
      <c r="CI817" s="24"/>
      <c r="CK817" s="24"/>
      <c r="CL817" s="24"/>
      <c r="CM817" s="24"/>
      <c r="CN817" s="24"/>
      <c r="CO817" s="24"/>
      <c r="CP817" s="24"/>
      <c r="CQ817" s="24"/>
      <c r="CR817" s="24"/>
      <c r="CS817" s="24"/>
      <c r="CT817" s="24"/>
      <c r="CU817" s="24"/>
      <c r="CV817" s="24"/>
      <c r="CW817" s="24"/>
      <c r="CX817" s="24"/>
      <c r="CY817" s="24"/>
      <c r="CZ817" s="24"/>
    </row>
    <row r="818" spans="7:104" s="129" customFormat="1" ht="12.95" customHeight="1" x14ac:dyDescent="0.2">
      <c r="G818" s="130"/>
      <c r="S818" s="131"/>
      <c r="Z818" s="24"/>
      <c r="AA818" s="136"/>
      <c r="AB818" s="136"/>
      <c r="AC818" s="136"/>
      <c r="AD818" s="136"/>
      <c r="AE818" s="136"/>
      <c r="AF818" s="202"/>
      <c r="AG818" s="203"/>
      <c r="AH818" s="24"/>
      <c r="AI818" s="24"/>
      <c r="AJ818" s="24"/>
      <c r="AK818" s="24"/>
      <c r="AL818" s="24"/>
      <c r="AM818" s="24"/>
      <c r="AN818" s="136"/>
      <c r="AO818" s="136"/>
      <c r="AP818" s="136"/>
      <c r="AQ818" s="136"/>
      <c r="AR818" s="136"/>
      <c r="AS818" s="136"/>
      <c r="AT818" s="136"/>
      <c r="AU818" s="136"/>
      <c r="AV818" s="136"/>
      <c r="AW818" s="24"/>
      <c r="AX818" s="136"/>
      <c r="AY818" s="136"/>
      <c r="AZ818" s="136"/>
      <c r="BA818" s="136"/>
      <c r="BB818" s="136"/>
      <c r="BC818" s="202"/>
      <c r="BD818" s="203"/>
      <c r="BE818" s="24"/>
      <c r="BF818" s="24"/>
      <c r="BG818" s="24"/>
      <c r="BH818" s="24"/>
      <c r="BI818" s="24"/>
      <c r="BJ818" s="24"/>
      <c r="BK818" s="136"/>
      <c r="BL818" s="136"/>
      <c r="BM818" s="136"/>
      <c r="BN818" s="136"/>
      <c r="BO818" s="136"/>
      <c r="BP818" s="136"/>
      <c r="BQ818" s="136"/>
      <c r="BR818" s="136"/>
      <c r="BS818" s="136"/>
      <c r="BT818" s="24"/>
      <c r="BU818" s="24"/>
      <c r="BV818" s="24"/>
      <c r="BW818" s="24"/>
      <c r="BX818" s="24"/>
      <c r="BY818" s="24"/>
      <c r="BZ818" s="24"/>
      <c r="CA818" s="24"/>
      <c r="CB818" s="24"/>
      <c r="CC818" s="24"/>
      <c r="CD818" s="24"/>
      <c r="CE818" s="24"/>
      <c r="CF818" s="24"/>
      <c r="CG818" s="24"/>
      <c r="CH818" s="24"/>
      <c r="CI818" s="24"/>
      <c r="CK818" s="24"/>
      <c r="CL818" s="24"/>
      <c r="CM818" s="24"/>
      <c r="CN818" s="24"/>
      <c r="CO818" s="24"/>
      <c r="CP818" s="24"/>
      <c r="CQ818" s="24"/>
      <c r="CR818" s="24"/>
      <c r="CS818" s="24"/>
      <c r="CT818" s="24"/>
      <c r="CU818" s="24"/>
      <c r="CV818" s="24"/>
      <c r="CW818" s="24"/>
      <c r="CX818" s="24"/>
      <c r="CY818" s="24"/>
      <c r="CZ818" s="24"/>
    </row>
    <row r="819" spans="7:104" s="129" customFormat="1" ht="12.95" customHeight="1" x14ac:dyDescent="0.2">
      <c r="G819" s="130"/>
      <c r="S819" s="131"/>
      <c r="Z819" s="24"/>
      <c r="AA819" s="136"/>
      <c r="AB819" s="136"/>
      <c r="AC819" s="136"/>
      <c r="AD819" s="136"/>
      <c r="AE819" s="136"/>
      <c r="AF819" s="202"/>
      <c r="AG819" s="203"/>
      <c r="AH819" s="24"/>
      <c r="AI819" s="24"/>
      <c r="AJ819" s="24"/>
      <c r="AK819" s="24"/>
      <c r="AL819" s="24"/>
      <c r="AM819" s="24"/>
      <c r="AN819" s="136"/>
      <c r="AO819" s="136"/>
      <c r="AP819" s="136"/>
      <c r="AQ819" s="136"/>
      <c r="AR819" s="136"/>
      <c r="AS819" s="136"/>
      <c r="AT819" s="136"/>
      <c r="AU819" s="136"/>
      <c r="AV819" s="136"/>
      <c r="AW819" s="24"/>
      <c r="AX819" s="136"/>
      <c r="AY819" s="136"/>
      <c r="AZ819" s="136"/>
      <c r="BA819" s="136"/>
      <c r="BB819" s="136"/>
      <c r="BC819" s="202"/>
      <c r="BD819" s="203"/>
      <c r="BE819" s="24"/>
      <c r="BF819" s="24"/>
      <c r="BG819" s="24"/>
      <c r="BH819" s="24"/>
      <c r="BI819" s="24"/>
      <c r="BJ819" s="24"/>
      <c r="BK819" s="136"/>
      <c r="BL819" s="136"/>
      <c r="BM819" s="136"/>
      <c r="BN819" s="136"/>
      <c r="BO819" s="136"/>
      <c r="BP819" s="136"/>
      <c r="BQ819" s="136"/>
      <c r="BR819" s="136"/>
      <c r="BS819" s="136"/>
      <c r="BT819" s="24"/>
      <c r="BU819" s="24"/>
      <c r="BV819" s="24"/>
      <c r="BW819" s="24"/>
      <c r="BX819" s="24"/>
      <c r="BY819" s="24"/>
      <c r="BZ819" s="24"/>
      <c r="CA819" s="24"/>
      <c r="CB819" s="24"/>
      <c r="CC819" s="24"/>
      <c r="CD819" s="24"/>
      <c r="CE819" s="24"/>
      <c r="CF819" s="24"/>
      <c r="CG819" s="24"/>
      <c r="CH819" s="24"/>
      <c r="CI819" s="24"/>
      <c r="CK819" s="24"/>
      <c r="CL819" s="24"/>
      <c r="CM819" s="24"/>
      <c r="CN819" s="24"/>
      <c r="CO819" s="24"/>
      <c r="CP819" s="24"/>
      <c r="CQ819" s="24"/>
      <c r="CR819" s="24"/>
      <c r="CS819" s="24"/>
      <c r="CT819" s="24"/>
      <c r="CU819" s="24"/>
      <c r="CV819" s="24"/>
      <c r="CW819" s="24"/>
      <c r="CX819" s="24"/>
      <c r="CY819" s="24"/>
      <c r="CZ819" s="24"/>
    </row>
    <row r="820" spans="7:104" s="129" customFormat="1" ht="12.95" customHeight="1" x14ac:dyDescent="0.2">
      <c r="G820" s="130"/>
      <c r="S820" s="131"/>
      <c r="Z820" s="24"/>
      <c r="AA820" s="136"/>
      <c r="AB820" s="136"/>
      <c r="AC820" s="136"/>
      <c r="AD820" s="136"/>
      <c r="AE820" s="136"/>
      <c r="AF820" s="202"/>
      <c r="AG820" s="203"/>
      <c r="AH820" s="24"/>
      <c r="AI820" s="24"/>
      <c r="AJ820" s="24"/>
      <c r="AK820" s="24"/>
      <c r="AL820" s="24"/>
      <c r="AM820" s="24"/>
      <c r="AN820" s="136"/>
      <c r="AO820" s="136"/>
      <c r="AP820" s="136"/>
      <c r="AQ820" s="136"/>
      <c r="AR820" s="136"/>
      <c r="AS820" s="136"/>
      <c r="AT820" s="136"/>
      <c r="AU820" s="136"/>
      <c r="AV820" s="136"/>
      <c r="AW820" s="24"/>
      <c r="AX820" s="136"/>
      <c r="AY820" s="136"/>
      <c r="AZ820" s="136"/>
      <c r="BA820" s="136"/>
      <c r="BB820" s="136"/>
      <c r="BC820" s="202"/>
      <c r="BD820" s="203"/>
      <c r="BE820" s="24"/>
      <c r="BF820" s="24"/>
      <c r="BG820" s="24"/>
      <c r="BH820" s="24"/>
      <c r="BI820" s="24"/>
      <c r="BJ820" s="24"/>
      <c r="BK820" s="136"/>
      <c r="BL820" s="136"/>
      <c r="BM820" s="136"/>
      <c r="BN820" s="136"/>
      <c r="BO820" s="136"/>
      <c r="BP820" s="136"/>
      <c r="BQ820" s="136"/>
      <c r="BR820" s="136"/>
      <c r="BS820" s="136"/>
      <c r="BT820" s="24"/>
      <c r="BU820" s="24"/>
      <c r="BV820" s="24"/>
      <c r="BW820" s="24"/>
      <c r="BX820" s="24"/>
      <c r="BY820" s="24"/>
      <c r="BZ820" s="24"/>
      <c r="CA820" s="24"/>
      <c r="CB820" s="24"/>
      <c r="CC820" s="24"/>
      <c r="CD820" s="24"/>
      <c r="CE820" s="24"/>
      <c r="CF820" s="24"/>
      <c r="CG820" s="24"/>
      <c r="CH820" s="24"/>
      <c r="CI820" s="24"/>
      <c r="CK820" s="24"/>
      <c r="CL820" s="24"/>
      <c r="CM820" s="24"/>
      <c r="CN820" s="24"/>
      <c r="CO820" s="24"/>
      <c r="CP820" s="24"/>
      <c r="CQ820" s="24"/>
      <c r="CR820" s="24"/>
      <c r="CS820" s="24"/>
      <c r="CT820" s="24"/>
      <c r="CU820" s="24"/>
      <c r="CV820" s="24"/>
      <c r="CW820" s="24"/>
      <c r="CX820" s="24"/>
      <c r="CY820" s="24"/>
      <c r="CZ820" s="24"/>
    </row>
    <row r="821" spans="7:104" s="129" customFormat="1" ht="12.95" customHeight="1" x14ac:dyDescent="0.2">
      <c r="G821" s="130"/>
      <c r="S821" s="131"/>
      <c r="Z821" s="24"/>
      <c r="AA821" s="136"/>
      <c r="AB821" s="136"/>
      <c r="AC821" s="136"/>
      <c r="AD821" s="136"/>
      <c r="AE821" s="136"/>
      <c r="AF821" s="202"/>
      <c r="AG821" s="203"/>
      <c r="AH821" s="24"/>
      <c r="AI821" s="24"/>
      <c r="AJ821" s="24"/>
      <c r="AK821" s="24"/>
      <c r="AL821" s="24"/>
      <c r="AM821" s="24"/>
      <c r="AN821" s="136"/>
      <c r="AO821" s="136"/>
      <c r="AP821" s="136"/>
      <c r="AQ821" s="136"/>
      <c r="AR821" s="136"/>
      <c r="AS821" s="136"/>
      <c r="AT821" s="136"/>
      <c r="AU821" s="136"/>
      <c r="AV821" s="136"/>
      <c r="AW821" s="24"/>
      <c r="AX821" s="136"/>
      <c r="AY821" s="136"/>
      <c r="AZ821" s="136"/>
      <c r="BA821" s="136"/>
      <c r="BB821" s="136"/>
      <c r="BC821" s="202"/>
      <c r="BD821" s="203"/>
      <c r="BE821" s="24"/>
      <c r="BF821" s="24"/>
      <c r="BG821" s="24"/>
      <c r="BH821" s="24"/>
      <c r="BI821" s="24"/>
      <c r="BJ821" s="24"/>
      <c r="BK821" s="136"/>
      <c r="BL821" s="136"/>
      <c r="BM821" s="136"/>
      <c r="BN821" s="136"/>
      <c r="BO821" s="136"/>
      <c r="BP821" s="136"/>
      <c r="BQ821" s="136"/>
      <c r="BR821" s="136"/>
      <c r="BS821" s="136"/>
      <c r="BT821" s="24"/>
      <c r="BU821" s="24"/>
      <c r="BV821" s="24"/>
      <c r="BW821" s="24"/>
      <c r="BX821" s="24"/>
      <c r="BY821" s="24"/>
      <c r="BZ821" s="24"/>
      <c r="CA821" s="24"/>
      <c r="CB821" s="24"/>
      <c r="CC821" s="24"/>
      <c r="CD821" s="24"/>
      <c r="CE821" s="24"/>
      <c r="CF821" s="24"/>
      <c r="CG821" s="24"/>
      <c r="CH821" s="24"/>
      <c r="CI821" s="24"/>
      <c r="CK821" s="24"/>
      <c r="CL821" s="24"/>
      <c r="CM821" s="24"/>
      <c r="CN821" s="24"/>
      <c r="CO821" s="24"/>
      <c r="CP821" s="24"/>
      <c r="CQ821" s="24"/>
      <c r="CR821" s="24"/>
      <c r="CS821" s="24"/>
      <c r="CT821" s="24"/>
      <c r="CU821" s="24"/>
      <c r="CV821" s="24"/>
      <c r="CW821" s="24"/>
      <c r="CX821" s="24"/>
      <c r="CY821" s="24"/>
      <c r="CZ821" s="24"/>
    </row>
    <row r="822" spans="7:104" s="129" customFormat="1" ht="12.95" customHeight="1" x14ac:dyDescent="0.2">
      <c r="G822" s="130"/>
      <c r="S822" s="131"/>
      <c r="Z822" s="24"/>
      <c r="AA822" s="136"/>
      <c r="AB822" s="136"/>
      <c r="AC822" s="136"/>
      <c r="AD822" s="136"/>
      <c r="AE822" s="136"/>
      <c r="AF822" s="202"/>
      <c r="AG822" s="203"/>
      <c r="AH822" s="24"/>
      <c r="AI822" s="24"/>
      <c r="AJ822" s="24"/>
      <c r="AK822" s="24"/>
      <c r="AL822" s="24"/>
      <c r="AM822" s="24"/>
      <c r="AN822" s="136"/>
      <c r="AO822" s="136"/>
      <c r="AP822" s="136"/>
      <c r="AQ822" s="136"/>
      <c r="AR822" s="136"/>
      <c r="AS822" s="136"/>
      <c r="AT822" s="136"/>
      <c r="AU822" s="136"/>
      <c r="AV822" s="136"/>
      <c r="AW822" s="24"/>
      <c r="AX822" s="136"/>
      <c r="AY822" s="136"/>
      <c r="AZ822" s="136"/>
      <c r="BA822" s="136"/>
      <c r="BB822" s="136"/>
      <c r="BC822" s="202"/>
      <c r="BD822" s="203"/>
      <c r="BE822" s="24"/>
      <c r="BF822" s="24"/>
      <c r="BG822" s="24"/>
      <c r="BH822" s="24"/>
      <c r="BI822" s="24"/>
      <c r="BJ822" s="24"/>
      <c r="BK822" s="136"/>
      <c r="BL822" s="136"/>
      <c r="BM822" s="136"/>
      <c r="BN822" s="136"/>
      <c r="BO822" s="136"/>
      <c r="BP822" s="136"/>
      <c r="BQ822" s="136"/>
      <c r="BR822" s="136"/>
      <c r="BS822" s="136"/>
      <c r="BT822" s="24"/>
      <c r="BU822" s="24"/>
      <c r="BV822" s="24"/>
      <c r="BW822" s="24"/>
      <c r="BX822" s="24"/>
      <c r="BY822" s="24"/>
      <c r="BZ822" s="24"/>
      <c r="CA822" s="24"/>
      <c r="CB822" s="24"/>
      <c r="CC822" s="24"/>
      <c r="CD822" s="24"/>
      <c r="CE822" s="24"/>
      <c r="CF822" s="24"/>
      <c r="CG822" s="24"/>
      <c r="CH822" s="24"/>
      <c r="CI822" s="24"/>
      <c r="CK822" s="24"/>
      <c r="CL822" s="24"/>
      <c r="CM822" s="24"/>
      <c r="CN822" s="24"/>
      <c r="CO822" s="24"/>
      <c r="CP822" s="24"/>
      <c r="CQ822" s="24"/>
      <c r="CR822" s="24"/>
      <c r="CS822" s="24"/>
      <c r="CT822" s="24"/>
      <c r="CU822" s="24"/>
      <c r="CV822" s="24"/>
      <c r="CW822" s="24"/>
      <c r="CX822" s="24"/>
      <c r="CY822" s="24"/>
      <c r="CZ822" s="24"/>
    </row>
    <row r="823" spans="7:104" s="129" customFormat="1" ht="12.95" customHeight="1" x14ac:dyDescent="0.2">
      <c r="G823" s="130"/>
      <c r="S823" s="131"/>
      <c r="Z823" s="24"/>
      <c r="AA823" s="136"/>
      <c r="AB823" s="136"/>
      <c r="AC823" s="136"/>
      <c r="AD823" s="136"/>
      <c r="AE823" s="136"/>
      <c r="AF823" s="202"/>
      <c r="AG823" s="203"/>
      <c r="AH823" s="24"/>
      <c r="AI823" s="24"/>
      <c r="AJ823" s="24"/>
      <c r="AK823" s="24"/>
      <c r="AL823" s="24"/>
      <c r="AM823" s="24"/>
      <c r="AN823" s="136"/>
      <c r="AO823" s="136"/>
      <c r="AP823" s="136"/>
      <c r="AQ823" s="136"/>
      <c r="AR823" s="136"/>
      <c r="AS823" s="136"/>
      <c r="AT823" s="136"/>
      <c r="AU823" s="136"/>
      <c r="AV823" s="136"/>
      <c r="AW823" s="24"/>
      <c r="AX823" s="136"/>
      <c r="AY823" s="136"/>
      <c r="AZ823" s="136"/>
      <c r="BA823" s="136"/>
      <c r="BB823" s="136"/>
      <c r="BC823" s="202"/>
      <c r="BD823" s="203"/>
      <c r="BE823" s="24"/>
      <c r="BF823" s="24"/>
      <c r="BG823" s="24"/>
      <c r="BH823" s="24"/>
      <c r="BI823" s="24"/>
      <c r="BJ823" s="24"/>
      <c r="BK823" s="136"/>
      <c r="BL823" s="136"/>
      <c r="BM823" s="136"/>
      <c r="BN823" s="136"/>
      <c r="BO823" s="136"/>
      <c r="BP823" s="136"/>
      <c r="BQ823" s="136"/>
      <c r="BR823" s="136"/>
      <c r="BS823" s="136"/>
      <c r="BT823" s="24"/>
      <c r="BU823" s="24"/>
      <c r="BV823" s="24"/>
      <c r="BW823" s="24"/>
      <c r="BX823" s="24"/>
      <c r="BY823" s="24"/>
      <c r="BZ823" s="24"/>
      <c r="CA823" s="24"/>
      <c r="CB823" s="24"/>
      <c r="CC823" s="24"/>
      <c r="CD823" s="24"/>
      <c r="CE823" s="24"/>
      <c r="CF823" s="24"/>
      <c r="CG823" s="24"/>
      <c r="CH823" s="24"/>
      <c r="CI823" s="24"/>
      <c r="CK823" s="24"/>
      <c r="CL823" s="24"/>
      <c r="CM823" s="24"/>
      <c r="CN823" s="24"/>
      <c r="CO823" s="24"/>
      <c r="CP823" s="24"/>
      <c r="CQ823" s="24"/>
      <c r="CR823" s="24"/>
      <c r="CS823" s="24"/>
      <c r="CT823" s="24"/>
      <c r="CU823" s="24"/>
      <c r="CV823" s="24"/>
      <c r="CW823" s="24"/>
      <c r="CX823" s="24"/>
      <c r="CY823" s="24"/>
      <c r="CZ823" s="24"/>
    </row>
    <row r="824" spans="7:104" s="129" customFormat="1" ht="12.95" customHeight="1" x14ac:dyDescent="0.2">
      <c r="G824" s="130"/>
      <c r="S824" s="131"/>
      <c r="Z824" s="24"/>
      <c r="AA824" s="136"/>
      <c r="AB824" s="136"/>
      <c r="AC824" s="136"/>
      <c r="AD824" s="136"/>
      <c r="AE824" s="136"/>
      <c r="AF824" s="202"/>
      <c r="AG824" s="203"/>
      <c r="AH824" s="24"/>
      <c r="AI824" s="24"/>
      <c r="AJ824" s="24"/>
      <c r="AK824" s="24"/>
      <c r="AL824" s="24"/>
      <c r="AM824" s="24"/>
      <c r="AN824" s="136"/>
      <c r="AO824" s="136"/>
      <c r="AP824" s="136"/>
      <c r="AQ824" s="136"/>
      <c r="AR824" s="136"/>
      <c r="AS824" s="136"/>
      <c r="AT824" s="136"/>
      <c r="AU824" s="136"/>
      <c r="AV824" s="136"/>
      <c r="AW824" s="24"/>
      <c r="AX824" s="136"/>
      <c r="AY824" s="136"/>
      <c r="AZ824" s="136"/>
      <c r="BA824" s="136"/>
      <c r="BB824" s="136"/>
      <c r="BC824" s="202"/>
      <c r="BD824" s="203"/>
      <c r="BE824" s="24"/>
      <c r="BF824" s="24"/>
      <c r="BG824" s="24"/>
      <c r="BH824" s="24"/>
      <c r="BI824" s="24"/>
      <c r="BJ824" s="24"/>
      <c r="BK824" s="136"/>
      <c r="BL824" s="136"/>
      <c r="BM824" s="136"/>
      <c r="BN824" s="136"/>
      <c r="BO824" s="136"/>
      <c r="BP824" s="136"/>
      <c r="BQ824" s="136"/>
      <c r="BR824" s="136"/>
      <c r="BS824" s="136"/>
      <c r="BT824" s="24"/>
      <c r="BU824" s="24"/>
      <c r="BV824" s="24"/>
      <c r="BW824" s="24"/>
      <c r="BX824" s="24"/>
      <c r="BY824" s="24"/>
      <c r="BZ824" s="24"/>
      <c r="CA824" s="24"/>
      <c r="CB824" s="24"/>
      <c r="CC824" s="24"/>
      <c r="CD824" s="24"/>
      <c r="CE824" s="24"/>
      <c r="CF824" s="24"/>
      <c r="CG824" s="24"/>
      <c r="CH824" s="24"/>
      <c r="CI824" s="24"/>
      <c r="CK824" s="24"/>
      <c r="CL824" s="24"/>
      <c r="CM824" s="24"/>
      <c r="CN824" s="24"/>
      <c r="CO824" s="24"/>
      <c r="CP824" s="24"/>
      <c r="CQ824" s="24"/>
      <c r="CR824" s="24"/>
      <c r="CS824" s="24"/>
      <c r="CT824" s="24"/>
      <c r="CU824" s="24"/>
      <c r="CV824" s="24"/>
      <c r="CW824" s="24"/>
      <c r="CX824" s="24"/>
      <c r="CY824" s="24"/>
      <c r="CZ824" s="24"/>
    </row>
    <row r="825" spans="7:104" s="129" customFormat="1" ht="12.95" customHeight="1" x14ac:dyDescent="0.2">
      <c r="G825" s="130"/>
      <c r="S825" s="131"/>
      <c r="Z825" s="24"/>
      <c r="AA825" s="136"/>
      <c r="AB825" s="136"/>
      <c r="AC825" s="136"/>
      <c r="AD825" s="136"/>
      <c r="AE825" s="136"/>
      <c r="AF825" s="202"/>
      <c r="AG825" s="203"/>
      <c r="AH825" s="24"/>
      <c r="AI825" s="24"/>
      <c r="AJ825" s="24"/>
      <c r="AK825" s="24"/>
      <c r="AL825" s="24"/>
      <c r="AM825" s="24"/>
      <c r="AN825" s="136"/>
      <c r="AO825" s="136"/>
      <c r="AP825" s="136"/>
      <c r="AQ825" s="136"/>
      <c r="AR825" s="136"/>
      <c r="AS825" s="136"/>
      <c r="AT825" s="136"/>
      <c r="AU825" s="136"/>
      <c r="AV825" s="136"/>
      <c r="AW825" s="24"/>
      <c r="AX825" s="136"/>
      <c r="AY825" s="136"/>
      <c r="AZ825" s="136"/>
      <c r="BA825" s="136"/>
      <c r="BB825" s="136"/>
      <c r="BC825" s="202"/>
      <c r="BD825" s="203"/>
      <c r="BE825" s="24"/>
      <c r="BF825" s="24"/>
      <c r="BG825" s="24"/>
      <c r="BH825" s="24"/>
      <c r="BI825" s="24"/>
      <c r="BJ825" s="24"/>
      <c r="BK825" s="136"/>
      <c r="BL825" s="136"/>
      <c r="BM825" s="136"/>
      <c r="BN825" s="136"/>
      <c r="BO825" s="136"/>
      <c r="BP825" s="136"/>
      <c r="BQ825" s="136"/>
      <c r="BR825" s="136"/>
      <c r="BS825" s="136"/>
      <c r="BT825" s="24"/>
      <c r="BU825" s="24"/>
      <c r="BV825" s="24"/>
      <c r="BW825" s="24"/>
      <c r="BX825" s="24"/>
      <c r="BY825" s="24"/>
      <c r="BZ825" s="24"/>
      <c r="CA825" s="24"/>
      <c r="CB825" s="24"/>
      <c r="CC825" s="24"/>
      <c r="CD825" s="24"/>
      <c r="CE825" s="24"/>
      <c r="CF825" s="24"/>
      <c r="CG825" s="24"/>
      <c r="CH825" s="24"/>
      <c r="CI825" s="24"/>
      <c r="CK825" s="24"/>
      <c r="CL825" s="24"/>
      <c r="CM825" s="24"/>
      <c r="CN825" s="24"/>
      <c r="CO825" s="24"/>
      <c r="CP825" s="24"/>
      <c r="CQ825" s="24"/>
      <c r="CR825" s="24"/>
      <c r="CS825" s="24"/>
      <c r="CT825" s="24"/>
      <c r="CU825" s="24"/>
      <c r="CV825" s="24"/>
      <c r="CW825" s="24"/>
      <c r="CX825" s="24"/>
      <c r="CY825" s="24"/>
      <c r="CZ825" s="24"/>
    </row>
    <row r="826" spans="7:104" s="129" customFormat="1" ht="12.95" customHeight="1" x14ac:dyDescent="0.2">
      <c r="G826" s="130"/>
      <c r="S826" s="131"/>
      <c r="Z826" s="24"/>
      <c r="AA826" s="136"/>
      <c r="AB826" s="136"/>
      <c r="AC826" s="136"/>
      <c r="AD826" s="136"/>
      <c r="AE826" s="136"/>
      <c r="AF826" s="202"/>
      <c r="AG826" s="203"/>
      <c r="AH826" s="24"/>
      <c r="AI826" s="24"/>
      <c r="AJ826" s="24"/>
      <c r="AK826" s="24"/>
      <c r="AL826" s="24"/>
      <c r="AM826" s="24"/>
      <c r="AN826" s="136"/>
      <c r="AO826" s="136"/>
      <c r="AP826" s="136"/>
      <c r="AQ826" s="136"/>
      <c r="AR826" s="136"/>
      <c r="AS826" s="136"/>
      <c r="AT826" s="136"/>
      <c r="AU826" s="136"/>
      <c r="AV826" s="136"/>
      <c r="AW826" s="24"/>
      <c r="AX826" s="136"/>
      <c r="AY826" s="136"/>
      <c r="AZ826" s="136"/>
      <c r="BA826" s="136"/>
      <c r="BB826" s="136"/>
      <c r="BC826" s="202"/>
      <c r="BD826" s="203"/>
      <c r="BE826" s="24"/>
      <c r="BF826" s="24"/>
      <c r="BG826" s="24"/>
      <c r="BH826" s="24"/>
      <c r="BI826" s="24"/>
      <c r="BJ826" s="24"/>
      <c r="BK826" s="136"/>
      <c r="BL826" s="136"/>
      <c r="BM826" s="136"/>
      <c r="BN826" s="136"/>
      <c r="BO826" s="136"/>
      <c r="BP826" s="136"/>
      <c r="BQ826" s="136"/>
      <c r="BR826" s="136"/>
      <c r="BS826" s="136"/>
      <c r="BT826" s="24"/>
      <c r="BU826" s="24"/>
      <c r="BV826" s="24"/>
      <c r="BW826" s="24"/>
      <c r="BX826" s="24"/>
      <c r="BY826" s="24"/>
      <c r="BZ826" s="24"/>
      <c r="CA826" s="24"/>
      <c r="CB826" s="24"/>
      <c r="CC826" s="24"/>
      <c r="CD826" s="24"/>
      <c r="CE826" s="24"/>
      <c r="CF826" s="24"/>
      <c r="CG826" s="24"/>
      <c r="CH826" s="24"/>
      <c r="CI826" s="24"/>
      <c r="CK826" s="24"/>
      <c r="CL826" s="24"/>
      <c r="CM826" s="24"/>
      <c r="CN826" s="24"/>
      <c r="CO826" s="24"/>
      <c r="CP826" s="24"/>
      <c r="CQ826" s="24"/>
      <c r="CR826" s="24"/>
      <c r="CS826" s="24"/>
      <c r="CT826" s="24"/>
      <c r="CU826" s="24"/>
      <c r="CV826" s="24"/>
      <c r="CW826" s="24"/>
      <c r="CX826" s="24"/>
      <c r="CY826" s="24"/>
      <c r="CZ826" s="24"/>
    </row>
    <row r="827" spans="7:104" s="129" customFormat="1" ht="12.95" customHeight="1" x14ac:dyDescent="0.2">
      <c r="G827" s="130"/>
      <c r="S827" s="131"/>
      <c r="Z827" s="24"/>
      <c r="AA827" s="136"/>
      <c r="AB827" s="136"/>
      <c r="AC827" s="136"/>
      <c r="AD827" s="136"/>
      <c r="AE827" s="136"/>
      <c r="AF827" s="202"/>
      <c r="AG827" s="203"/>
      <c r="AH827" s="24"/>
      <c r="AI827" s="24"/>
      <c r="AJ827" s="24"/>
      <c r="AK827" s="24"/>
      <c r="AL827" s="24"/>
      <c r="AM827" s="24"/>
      <c r="AN827" s="136"/>
      <c r="AO827" s="136"/>
      <c r="AP827" s="136"/>
      <c r="AQ827" s="136"/>
      <c r="AR827" s="136"/>
      <c r="AS827" s="136"/>
      <c r="AT827" s="136"/>
      <c r="AU827" s="136"/>
      <c r="AV827" s="136"/>
      <c r="AW827" s="24"/>
      <c r="AX827" s="136"/>
      <c r="AY827" s="136"/>
      <c r="AZ827" s="136"/>
      <c r="BA827" s="136"/>
      <c r="BB827" s="136"/>
      <c r="BC827" s="202"/>
      <c r="BD827" s="203"/>
      <c r="BE827" s="24"/>
      <c r="BF827" s="24"/>
      <c r="BG827" s="24"/>
      <c r="BH827" s="24"/>
      <c r="BI827" s="24"/>
      <c r="BJ827" s="24"/>
      <c r="BK827" s="136"/>
      <c r="BL827" s="136"/>
      <c r="BM827" s="136"/>
      <c r="BN827" s="136"/>
      <c r="BO827" s="136"/>
      <c r="BP827" s="136"/>
      <c r="BQ827" s="136"/>
      <c r="BR827" s="136"/>
      <c r="BS827" s="136"/>
      <c r="BT827" s="24"/>
      <c r="BU827" s="24"/>
      <c r="BV827" s="24"/>
      <c r="BW827" s="24"/>
      <c r="BX827" s="24"/>
      <c r="BY827" s="24"/>
      <c r="BZ827" s="24"/>
      <c r="CA827" s="24"/>
      <c r="CB827" s="24"/>
      <c r="CC827" s="24"/>
      <c r="CD827" s="24"/>
      <c r="CE827" s="24"/>
      <c r="CF827" s="24"/>
      <c r="CG827" s="24"/>
      <c r="CH827" s="24"/>
      <c r="CI827" s="24"/>
      <c r="CK827" s="24"/>
      <c r="CL827" s="24"/>
      <c r="CM827" s="24"/>
      <c r="CN827" s="24"/>
      <c r="CO827" s="24"/>
      <c r="CP827" s="24"/>
      <c r="CQ827" s="24"/>
      <c r="CR827" s="24"/>
      <c r="CS827" s="24"/>
      <c r="CT827" s="24"/>
      <c r="CU827" s="24"/>
      <c r="CV827" s="24"/>
      <c r="CW827" s="24"/>
      <c r="CX827" s="24"/>
      <c r="CY827" s="24"/>
      <c r="CZ827" s="24"/>
    </row>
    <row r="828" spans="7:104" s="129" customFormat="1" ht="12.95" customHeight="1" x14ac:dyDescent="0.2">
      <c r="G828" s="130"/>
      <c r="S828" s="131"/>
      <c r="Z828" s="24"/>
      <c r="AA828" s="136"/>
      <c r="AB828" s="136"/>
      <c r="AC828" s="136"/>
      <c r="AD828" s="136"/>
      <c r="AE828" s="136"/>
      <c r="AF828" s="202"/>
      <c r="AG828" s="203"/>
      <c r="AH828" s="24"/>
      <c r="AI828" s="24"/>
      <c r="AJ828" s="24"/>
      <c r="AK828" s="24"/>
      <c r="AL828" s="24"/>
      <c r="AM828" s="24"/>
      <c r="AN828" s="136"/>
      <c r="AO828" s="136"/>
      <c r="AP828" s="136"/>
      <c r="AQ828" s="136"/>
      <c r="AR828" s="136"/>
      <c r="AS828" s="136"/>
      <c r="AT828" s="136"/>
      <c r="AU828" s="136"/>
      <c r="AV828" s="136"/>
      <c r="AW828" s="24"/>
      <c r="AX828" s="136"/>
      <c r="AY828" s="136"/>
      <c r="AZ828" s="136"/>
      <c r="BA828" s="136"/>
      <c r="BB828" s="136"/>
      <c r="BC828" s="202"/>
      <c r="BD828" s="203"/>
      <c r="BE828" s="24"/>
      <c r="BF828" s="24"/>
      <c r="BG828" s="24"/>
      <c r="BH828" s="24"/>
      <c r="BI828" s="24"/>
      <c r="BJ828" s="24"/>
      <c r="BK828" s="136"/>
      <c r="BL828" s="136"/>
      <c r="BM828" s="136"/>
      <c r="BN828" s="136"/>
      <c r="BO828" s="136"/>
      <c r="BP828" s="136"/>
      <c r="BQ828" s="136"/>
      <c r="BR828" s="136"/>
      <c r="BS828" s="136"/>
      <c r="BT828" s="24"/>
      <c r="BU828" s="24"/>
      <c r="BV828" s="24"/>
      <c r="BW828" s="24"/>
      <c r="BX828" s="24"/>
      <c r="BY828" s="24"/>
      <c r="BZ828" s="24"/>
      <c r="CA828" s="24"/>
      <c r="CB828" s="24"/>
      <c r="CC828" s="24"/>
      <c r="CD828" s="24"/>
      <c r="CE828" s="24"/>
      <c r="CF828" s="24"/>
      <c r="CG828" s="24"/>
      <c r="CH828" s="24"/>
      <c r="CI828" s="24"/>
      <c r="CK828" s="24"/>
      <c r="CL828" s="24"/>
      <c r="CM828" s="24"/>
      <c r="CN828" s="24"/>
      <c r="CO828" s="24"/>
      <c r="CP828" s="24"/>
      <c r="CQ828" s="24"/>
      <c r="CR828" s="24"/>
      <c r="CS828" s="24"/>
      <c r="CT828" s="24"/>
      <c r="CU828" s="24"/>
      <c r="CV828" s="24"/>
      <c r="CW828" s="24"/>
      <c r="CX828" s="24"/>
      <c r="CY828" s="24"/>
      <c r="CZ828" s="24"/>
    </row>
    <row r="829" spans="7:104" s="129" customFormat="1" ht="12.95" customHeight="1" x14ac:dyDescent="0.2">
      <c r="G829" s="130"/>
      <c r="S829" s="131"/>
      <c r="Z829" s="24"/>
      <c r="AA829" s="136"/>
      <c r="AB829" s="136"/>
      <c r="AC829" s="136"/>
      <c r="AD829" s="136"/>
      <c r="AE829" s="136"/>
      <c r="AF829" s="202"/>
      <c r="AG829" s="203"/>
      <c r="AH829" s="24"/>
      <c r="AI829" s="24"/>
      <c r="AJ829" s="24"/>
      <c r="AK829" s="24"/>
      <c r="AL829" s="24"/>
      <c r="AM829" s="24"/>
      <c r="AN829" s="136"/>
      <c r="AO829" s="136"/>
      <c r="AP829" s="136"/>
      <c r="AQ829" s="136"/>
      <c r="AR829" s="136"/>
      <c r="AS829" s="136"/>
      <c r="AT829" s="136"/>
      <c r="AU829" s="136"/>
      <c r="AV829" s="136"/>
      <c r="AW829" s="24"/>
      <c r="AX829" s="136"/>
      <c r="AY829" s="136"/>
      <c r="AZ829" s="136"/>
      <c r="BA829" s="136"/>
      <c r="BB829" s="136"/>
      <c r="BC829" s="202"/>
      <c r="BD829" s="203"/>
      <c r="BE829" s="24"/>
      <c r="BF829" s="24"/>
      <c r="BG829" s="24"/>
      <c r="BH829" s="24"/>
      <c r="BI829" s="24"/>
      <c r="BJ829" s="24"/>
      <c r="BK829" s="136"/>
      <c r="BL829" s="136"/>
      <c r="BM829" s="136"/>
      <c r="BN829" s="136"/>
      <c r="BO829" s="136"/>
      <c r="BP829" s="136"/>
      <c r="BQ829" s="136"/>
      <c r="BR829" s="136"/>
      <c r="BS829" s="136"/>
      <c r="BT829" s="24"/>
      <c r="BU829" s="24"/>
      <c r="BV829" s="24"/>
      <c r="BW829" s="24"/>
      <c r="BX829" s="24"/>
      <c r="BY829" s="24"/>
      <c r="BZ829" s="24"/>
      <c r="CA829" s="24"/>
      <c r="CB829" s="24"/>
      <c r="CC829" s="24"/>
      <c r="CD829" s="24"/>
      <c r="CE829" s="24"/>
      <c r="CF829" s="24"/>
      <c r="CG829" s="24"/>
      <c r="CH829" s="24"/>
      <c r="CI829" s="24"/>
      <c r="CK829" s="24"/>
      <c r="CL829" s="24"/>
      <c r="CM829" s="24"/>
      <c r="CN829" s="24"/>
      <c r="CO829" s="24"/>
      <c r="CP829" s="24"/>
      <c r="CQ829" s="24"/>
      <c r="CR829" s="24"/>
      <c r="CS829" s="24"/>
      <c r="CT829" s="24"/>
      <c r="CU829" s="24"/>
      <c r="CV829" s="24"/>
      <c r="CW829" s="24"/>
      <c r="CX829" s="24"/>
      <c r="CY829" s="24"/>
      <c r="CZ829" s="24"/>
    </row>
    <row r="830" spans="7:104" s="129" customFormat="1" ht="12.95" customHeight="1" x14ac:dyDescent="0.2">
      <c r="G830" s="130"/>
      <c r="S830" s="131"/>
      <c r="Z830" s="24"/>
      <c r="AA830" s="136"/>
      <c r="AB830" s="136"/>
      <c r="AC830" s="136"/>
      <c r="AD830" s="136"/>
      <c r="AE830" s="136"/>
      <c r="AF830" s="202"/>
      <c r="AG830" s="203"/>
      <c r="AH830" s="24"/>
      <c r="AI830" s="24"/>
      <c r="AJ830" s="24"/>
      <c r="AK830" s="24"/>
      <c r="AL830" s="24"/>
      <c r="AM830" s="24"/>
      <c r="AN830" s="136"/>
      <c r="AO830" s="136"/>
      <c r="AP830" s="136"/>
      <c r="AQ830" s="136"/>
      <c r="AR830" s="136"/>
      <c r="AS830" s="136"/>
      <c r="AT830" s="136"/>
      <c r="AU830" s="136"/>
      <c r="AV830" s="136"/>
      <c r="AW830" s="24"/>
      <c r="AX830" s="136"/>
      <c r="AY830" s="136"/>
      <c r="AZ830" s="136"/>
      <c r="BA830" s="136"/>
      <c r="BB830" s="136"/>
      <c r="BC830" s="202"/>
      <c r="BD830" s="203"/>
      <c r="BE830" s="24"/>
      <c r="BF830" s="24"/>
      <c r="BG830" s="24"/>
      <c r="BH830" s="24"/>
      <c r="BI830" s="24"/>
      <c r="BJ830" s="24"/>
      <c r="BK830" s="136"/>
      <c r="BL830" s="136"/>
      <c r="BM830" s="136"/>
      <c r="BN830" s="136"/>
      <c r="BO830" s="136"/>
      <c r="BP830" s="136"/>
      <c r="BQ830" s="136"/>
      <c r="BR830" s="136"/>
      <c r="BS830" s="136"/>
      <c r="BT830" s="24"/>
      <c r="BU830" s="24"/>
      <c r="BV830" s="24"/>
      <c r="BW830" s="24"/>
      <c r="BX830" s="24"/>
      <c r="BY830" s="24"/>
      <c r="BZ830" s="24"/>
      <c r="CA830" s="24"/>
      <c r="CB830" s="24"/>
      <c r="CC830" s="24"/>
      <c r="CD830" s="24"/>
      <c r="CE830" s="24"/>
      <c r="CF830" s="24"/>
      <c r="CG830" s="24"/>
      <c r="CH830" s="24"/>
      <c r="CI830" s="24"/>
      <c r="CK830" s="24"/>
      <c r="CL830" s="24"/>
      <c r="CM830" s="24"/>
      <c r="CN830" s="24"/>
      <c r="CO830" s="24"/>
      <c r="CP830" s="24"/>
      <c r="CQ830" s="24"/>
      <c r="CR830" s="24"/>
      <c r="CS830" s="24"/>
      <c r="CT830" s="24"/>
      <c r="CU830" s="24"/>
      <c r="CV830" s="24"/>
      <c r="CW830" s="24"/>
      <c r="CX830" s="24"/>
      <c r="CY830" s="24"/>
      <c r="CZ830" s="24"/>
    </row>
    <row r="831" spans="7:104" s="129" customFormat="1" ht="12.95" customHeight="1" x14ac:dyDescent="0.2">
      <c r="G831" s="130"/>
      <c r="S831" s="131"/>
      <c r="Z831" s="24"/>
      <c r="AA831" s="136"/>
      <c r="AB831" s="136"/>
      <c r="AC831" s="136"/>
      <c r="AD831" s="136"/>
      <c r="AE831" s="136"/>
      <c r="AF831" s="202"/>
      <c r="AG831" s="203"/>
      <c r="AH831" s="24"/>
      <c r="AI831" s="24"/>
      <c r="AJ831" s="24"/>
      <c r="AK831" s="24"/>
      <c r="AL831" s="24"/>
      <c r="AM831" s="24"/>
      <c r="AN831" s="136"/>
      <c r="AO831" s="136"/>
      <c r="AP831" s="136"/>
      <c r="AQ831" s="136"/>
      <c r="AR831" s="136"/>
      <c r="AS831" s="136"/>
      <c r="AT831" s="136"/>
      <c r="AU831" s="136"/>
      <c r="AV831" s="136"/>
      <c r="AW831" s="24"/>
      <c r="AX831" s="136"/>
      <c r="AY831" s="136"/>
      <c r="AZ831" s="136"/>
      <c r="BA831" s="136"/>
      <c r="BB831" s="136"/>
      <c r="BC831" s="202"/>
      <c r="BD831" s="203"/>
      <c r="BE831" s="24"/>
      <c r="BF831" s="24"/>
      <c r="BG831" s="24"/>
      <c r="BH831" s="24"/>
      <c r="BI831" s="24"/>
      <c r="BJ831" s="24"/>
      <c r="BK831" s="136"/>
      <c r="BL831" s="136"/>
      <c r="BM831" s="136"/>
      <c r="BN831" s="136"/>
      <c r="BO831" s="136"/>
      <c r="BP831" s="136"/>
      <c r="BQ831" s="136"/>
      <c r="BR831" s="136"/>
      <c r="BS831" s="136"/>
      <c r="BT831" s="24"/>
      <c r="BU831" s="24"/>
      <c r="BV831" s="24"/>
      <c r="BW831" s="24"/>
      <c r="BX831" s="24"/>
      <c r="BY831" s="24"/>
      <c r="BZ831" s="24"/>
      <c r="CA831" s="24"/>
      <c r="CB831" s="24"/>
      <c r="CC831" s="24"/>
      <c r="CD831" s="24"/>
      <c r="CE831" s="24"/>
      <c r="CF831" s="24"/>
      <c r="CG831" s="24"/>
      <c r="CH831" s="24"/>
      <c r="CI831" s="24"/>
      <c r="CK831" s="24"/>
      <c r="CL831" s="24"/>
      <c r="CM831" s="24"/>
      <c r="CN831" s="24"/>
      <c r="CO831" s="24"/>
      <c r="CP831" s="24"/>
      <c r="CQ831" s="24"/>
      <c r="CR831" s="24"/>
      <c r="CS831" s="24"/>
      <c r="CT831" s="24"/>
      <c r="CU831" s="24"/>
      <c r="CV831" s="24"/>
      <c r="CW831" s="24"/>
      <c r="CX831" s="24"/>
      <c r="CY831" s="24"/>
      <c r="CZ831" s="24"/>
    </row>
    <row r="832" spans="7:104" s="129" customFormat="1" ht="12.95" customHeight="1" x14ac:dyDescent="0.2">
      <c r="G832" s="130"/>
      <c r="S832" s="131"/>
      <c r="Z832" s="24"/>
      <c r="AA832" s="136"/>
      <c r="AB832" s="136"/>
      <c r="AC832" s="136"/>
      <c r="AD832" s="136"/>
      <c r="AE832" s="136"/>
      <c r="AF832" s="202"/>
      <c r="AG832" s="203"/>
      <c r="AH832" s="24"/>
      <c r="AI832" s="24"/>
      <c r="AJ832" s="24"/>
      <c r="AK832" s="24"/>
      <c r="AL832" s="24"/>
      <c r="AM832" s="24"/>
      <c r="AN832" s="136"/>
      <c r="AO832" s="136"/>
      <c r="AP832" s="136"/>
      <c r="AQ832" s="136"/>
      <c r="AR832" s="136"/>
      <c r="AS832" s="136"/>
      <c r="AT832" s="136"/>
      <c r="AU832" s="136"/>
      <c r="AV832" s="136"/>
      <c r="AW832" s="24"/>
      <c r="AX832" s="136"/>
      <c r="AY832" s="136"/>
      <c r="AZ832" s="136"/>
      <c r="BA832" s="136"/>
      <c r="BB832" s="136"/>
      <c r="BC832" s="202"/>
      <c r="BD832" s="203"/>
      <c r="BE832" s="24"/>
      <c r="BF832" s="24"/>
      <c r="BG832" s="24"/>
      <c r="BH832" s="24"/>
      <c r="BI832" s="24"/>
      <c r="BJ832" s="24"/>
      <c r="BK832" s="136"/>
      <c r="BL832" s="136"/>
      <c r="BM832" s="136"/>
      <c r="BN832" s="136"/>
      <c r="BO832" s="136"/>
      <c r="BP832" s="136"/>
      <c r="BQ832" s="136"/>
      <c r="BR832" s="136"/>
      <c r="BS832" s="136"/>
      <c r="BT832" s="24"/>
      <c r="BU832" s="24"/>
      <c r="BV832" s="24"/>
      <c r="BW832" s="24"/>
      <c r="BX832" s="24"/>
      <c r="BY832" s="24"/>
      <c r="BZ832" s="24"/>
      <c r="CA832" s="24"/>
      <c r="CB832" s="24"/>
      <c r="CC832" s="24"/>
      <c r="CD832" s="24"/>
      <c r="CE832" s="24"/>
      <c r="CF832" s="24"/>
      <c r="CG832" s="24"/>
      <c r="CH832" s="24"/>
      <c r="CI832" s="24"/>
      <c r="CK832" s="24"/>
      <c r="CL832" s="24"/>
      <c r="CM832" s="24"/>
      <c r="CN832" s="24"/>
      <c r="CO832" s="24"/>
      <c r="CP832" s="24"/>
      <c r="CQ832" s="24"/>
      <c r="CR832" s="24"/>
      <c r="CS832" s="24"/>
      <c r="CT832" s="24"/>
      <c r="CU832" s="24"/>
      <c r="CV832" s="24"/>
      <c r="CW832" s="24"/>
      <c r="CX832" s="24"/>
      <c r="CY832" s="24"/>
      <c r="CZ832" s="24"/>
    </row>
    <row r="833" spans="7:104" s="129" customFormat="1" ht="12.95" customHeight="1" x14ac:dyDescent="0.2">
      <c r="G833" s="130"/>
      <c r="S833" s="131"/>
      <c r="Z833" s="24"/>
      <c r="AA833" s="136"/>
      <c r="AB833" s="136"/>
      <c r="AC833" s="136"/>
      <c r="AD833" s="136"/>
      <c r="AE833" s="136"/>
      <c r="AF833" s="202"/>
      <c r="AG833" s="203"/>
      <c r="AH833" s="24"/>
      <c r="AI833" s="24"/>
      <c r="AJ833" s="24"/>
      <c r="AK833" s="24"/>
      <c r="AL833" s="24"/>
      <c r="AM833" s="24"/>
      <c r="AN833" s="136"/>
      <c r="AO833" s="136"/>
      <c r="AP833" s="136"/>
      <c r="AQ833" s="136"/>
      <c r="AR833" s="136"/>
      <c r="AS833" s="136"/>
      <c r="AT833" s="136"/>
      <c r="AU833" s="136"/>
      <c r="AV833" s="136"/>
      <c r="AW833" s="24"/>
      <c r="AX833" s="136"/>
      <c r="AY833" s="136"/>
      <c r="AZ833" s="136"/>
      <c r="BA833" s="136"/>
      <c r="BB833" s="136"/>
      <c r="BC833" s="202"/>
      <c r="BD833" s="203"/>
      <c r="BE833" s="24"/>
      <c r="BF833" s="24"/>
      <c r="BG833" s="24"/>
      <c r="BH833" s="24"/>
      <c r="BI833" s="24"/>
      <c r="BJ833" s="24"/>
      <c r="BK833" s="136"/>
      <c r="BL833" s="136"/>
      <c r="BM833" s="136"/>
      <c r="BN833" s="136"/>
      <c r="BO833" s="136"/>
      <c r="BP833" s="136"/>
      <c r="BQ833" s="136"/>
      <c r="BR833" s="136"/>
      <c r="BS833" s="136"/>
      <c r="BT833" s="24"/>
      <c r="BU833" s="24"/>
      <c r="BV833" s="24"/>
      <c r="BW833" s="24"/>
      <c r="BX833" s="24"/>
      <c r="BY833" s="24"/>
      <c r="BZ833" s="24"/>
      <c r="CA833" s="24"/>
      <c r="CB833" s="24"/>
      <c r="CC833" s="24"/>
      <c r="CD833" s="24"/>
      <c r="CE833" s="24"/>
      <c r="CF833" s="24"/>
      <c r="CG833" s="24"/>
      <c r="CH833" s="24"/>
      <c r="CI833" s="24"/>
      <c r="CK833" s="24"/>
      <c r="CL833" s="24"/>
      <c r="CM833" s="24"/>
      <c r="CN833" s="24"/>
      <c r="CO833" s="24"/>
      <c r="CP833" s="24"/>
      <c r="CQ833" s="24"/>
      <c r="CR833" s="24"/>
      <c r="CS833" s="24"/>
      <c r="CT833" s="24"/>
      <c r="CU833" s="24"/>
      <c r="CV833" s="24"/>
      <c r="CW833" s="24"/>
      <c r="CX833" s="24"/>
      <c r="CY833" s="24"/>
      <c r="CZ833" s="24"/>
    </row>
    <row r="834" spans="7:104" s="129" customFormat="1" ht="12.95" customHeight="1" x14ac:dyDescent="0.2">
      <c r="G834" s="130"/>
      <c r="S834" s="131"/>
      <c r="Z834" s="24"/>
      <c r="AA834" s="136"/>
      <c r="AB834" s="136"/>
      <c r="AC834" s="136"/>
      <c r="AD834" s="136"/>
      <c r="AE834" s="136"/>
      <c r="AF834" s="202"/>
      <c r="AG834" s="203"/>
      <c r="AH834" s="24"/>
      <c r="AI834" s="24"/>
      <c r="AJ834" s="24"/>
      <c r="AK834" s="24"/>
      <c r="AL834" s="24"/>
      <c r="AM834" s="24"/>
      <c r="AN834" s="136"/>
      <c r="AO834" s="136"/>
      <c r="AP834" s="136"/>
      <c r="AQ834" s="136"/>
      <c r="AR834" s="136"/>
      <c r="AS834" s="136"/>
      <c r="AT834" s="136"/>
      <c r="AU834" s="136"/>
      <c r="AV834" s="136"/>
      <c r="AW834" s="24"/>
      <c r="AX834" s="136"/>
      <c r="AY834" s="136"/>
      <c r="AZ834" s="136"/>
      <c r="BA834" s="136"/>
      <c r="BB834" s="136"/>
      <c r="BC834" s="202"/>
      <c r="BD834" s="203"/>
      <c r="BE834" s="24"/>
      <c r="BF834" s="24"/>
      <c r="BG834" s="24"/>
      <c r="BH834" s="24"/>
      <c r="BI834" s="24"/>
      <c r="BJ834" s="24"/>
      <c r="BK834" s="136"/>
      <c r="BL834" s="136"/>
      <c r="BM834" s="136"/>
      <c r="BN834" s="136"/>
      <c r="BO834" s="136"/>
      <c r="BP834" s="136"/>
      <c r="BQ834" s="136"/>
      <c r="BR834" s="136"/>
      <c r="BS834" s="136"/>
      <c r="BT834" s="24"/>
      <c r="BU834" s="24"/>
      <c r="BV834" s="24"/>
      <c r="BW834" s="24"/>
      <c r="BX834" s="24"/>
      <c r="BY834" s="24"/>
      <c r="BZ834" s="24"/>
      <c r="CA834" s="24"/>
      <c r="CB834" s="24"/>
      <c r="CC834" s="24"/>
      <c r="CD834" s="24"/>
      <c r="CE834" s="24"/>
      <c r="CF834" s="24"/>
      <c r="CG834" s="24"/>
      <c r="CH834" s="24"/>
      <c r="CI834" s="24"/>
      <c r="CK834" s="24"/>
      <c r="CL834" s="24"/>
      <c r="CM834" s="24"/>
      <c r="CN834" s="24"/>
      <c r="CO834" s="24"/>
      <c r="CP834" s="24"/>
      <c r="CQ834" s="24"/>
      <c r="CR834" s="24"/>
      <c r="CS834" s="24"/>
      <c r="CT834" s="24"/>
      <c r="CU834" s="24"/>
      <c r="CV834" s="24"/>
      <c r="CW834" s="24"/>
      <c r="CX834" s="24"/>
      <c r="CY834" s="24"/>
      <c r="CZ834" s="24"/>
    </row>
    <row r="835" spans="7:104" s="129" customFormat="1" ht="12.95" customHeight="1" x14ac:dyDescent="0.2">
      <c r="G835" s="130"/>
      <c r="S835" s="131"/>
      <c r="Z835" s="24"/>
      <c r="AA835" s="136"/>
      <c r="AB835" s="136"/>
      <c r="AC835" s="136"/>
      <c r="AD835" s="136"/>
      <c r="AE835" s="136"/>
      <c r="AF835" s="202"/>
      <c r="AG835" s="203"/>
      <c r="AH835" s="24"/>
      <c r="AI835" s="24"/>
      <c r="AJ835" s="24"/>
      <c r="AK835" s="24"/>
      <c r="AL835" s="24"/>
      <c r="AM835" s="24"/>
      <c r="AN835" s="136"/>
      <c r="AO835" s="136"/>
      <c r="AP835" s="136"/>
      <c r="AQ835" s="136"/>
      <c r="AR835" s="136"/>
      <c r="AS835" s="136"/>
      <c r="AT835" s="136"/>
      <c r="AU835" s="136"/>
      <c r="AV835" s="136"/>
      <c r="AW835" s="24"/>
      <c r="AX835" s="136"/>
      <c r="AY835" s="136"/>
      <c r="AZ835" s="136"/>
      <c r="BA835" s="136"/>
      <c r="BB835" s="136"/>
      <c r="BC835" s="202"/>
      <c r="BD835" s="203"/>
      <c r="BE835" s="24"/>
      <c r="BF835" s="24"/>
      <c r="BG835" s="24"/>
      <c r="BH835" s="24"/>
      <c r="BI835" s="24"/>
      <c r="BJ835" s="24"/>
      <c r="BK835" s="136"/>
      <c r="BL835" s="136"/>
      <c r="BM835" s="136"/>
      <c r="BN835" s="136"/>
      <c r="BO835" s="136"/>
      <c r="BP835" s="136"/>
      <c r="BQ835" s="136"/>
      <c r="BR835" s="136"/>
      <c r="BS835" s="136"/>
      <c r="BT835" s="24"/>
      <c r="BU835" s="24"/>
      <c r="BV835" s="24"/>
      <c r="BW835" s="24"/>
      <c r="BX835" s="24"/>
      <c r="BY835" s="24"/>
      <c r="BZ835" s="24"/>
      <c r="CA835" s="24"/>
      <c r="CB835" s="24"/>
      <c r="CC835" s="24"/>
      <c r="CD835" s="24"/>
      <c r="CE835" s="24"/>
      <c r="CF835" s="24"/>
      <c r="CG835" s="24"/>
      <c r="CH835" s="24"/>
      <c r="CI835" s="24"/>
      <c r="CK835" s="24"/>
      <c r="CL835" s="24"/>
      <c r="CM835" s="24"/>
      <c r="CN835" s="24"/>
      <c r="CO835" s="24"/>
      <c r="CP835" s="24"/>
      <c r="CQ835" s="24"/>
      <c r="CR835" s="24"/>
      <c r="CS835" s="24"/>
      <c r="CT835" s="24"/>
      <c r="CU835" s="24"/>
      <c r="CV835" s="24"/>
      <c r="CW835" s="24"/>
      <c r="CX835" s="24"/>
      <c r="CY835" s="24"/>
      <c r="CZ835" s="24"/>
    </row>
    <row r="836" spans="7:104" s="129" customFormat="1" ht="12.95" customHeight="1" x14ac:dyDescent="0.2">
      <c r="G836" s="130"/>
      <c r="S836" s="131"/>
      <c r="Z836" s="24"/>
      <c r="AA836" s="136"/>
      <c r="AB836" s="136"/>
      <c r="AC836" s="136"/>
      <c r="AD836" s="136"/>
      <c r="AE836" s="136"/>
      <c r="AF836" s="202"/>
      <c r="AG836" s="203"/>
      <c r="AH836" s="24"/>
      <c r="AI836" s="24"/>
      <c r="AJ836" s="24"/>
      <c r="AK836" s="24"/>
      <c r="AL836" s="24"/>
      <c r="AM836" s="24"/>
      <c r="AN836" s="136"/>
      <c r="AO836" s="136"/>
      <c r="AP836" s="136"/>
      <c r="AQ836" s="136"/>
      <c r="AR836" s="136"/>
      <c r="AS836" s="136"/>
      <c r="AT836" s="136"/>
      <c r="AU836" s="136"/>
      <c r="AV836" s="136"/>
      <c r="AW836" s="24"/>
      <c r="AX836" s="136"/>
      <c r="AY836" s="136"/>
      <c r="AZ836" s="136"/>
      <c r="BA836" s="136"/>
      <c r="BB836" s="136"/>
      <c r="BC836" s="202"/>
      <c r="BD836" s="203"/>
      <c r="BE836" s="24"/>
      <c r="BF836" s="24"/>
      <c r="BG836" s="24"/>
      <c r="BH836" s="24"/>
      <c r="BI836" s="24"/>
      <c r="BJ836" s="24"/>
      <c r="BK836" s="136"/>
      <c r="BL836" s="136"/>
      <c r="BM836" s="136"/>
      <c r="BN836" s="136"/>
      <c r="BO836" s="136"/>
      <c r="BP836" s="136"/>
      <c r="BQ836" s="136"/>
      <c r="BR836" s="136"/>
      <c r="BS836" s="136"/>
      <c r="BT836" s="24"/>
      <c r="BU836" s="24"/>
      <c r="BV836" s="24"/>
      <c r="BW836" s="24"/>
      <c r="BX836" s="24"/>
      <c r="BY836" s="24"/>
      <c r="BZ836" s="24"/>
      <c r="CA836" s="24"/>
      <c r="CB836" s="24"/>
      <c r="CC836" s="24"/>
      <c r="CD836" s="24"/>
      <c r="CE836" s="24"/>
      <c r="CF836" s="24"/>
      <c r="CG836" s="24"/>
      <c r="CH836" s="24"/>
      <c r="CI836" s="24"/>
      <c r="CK836" s="24"/>
      <c r="CL836" s="24"/>
      <c r="CM836" s="24"/>
      <c r="CN836" s="24"/>
      <c r="CO836" s="24"/>
      <c r="CP836" s="24"/>
      <c r="CQ836" s="24"/>
      <c r="CR836" s="24"/>
      <c r="CS836" s="24"/>
      <c r="CT836" s="24"/>
      <c r="CU836" s="24"/>
      <c r="CV836" s="24"/>
      <c r="CW836" s="24"/>
      <c r="CX836" s="24"/>
      <c r="CY836" s="24"/>
      <c r="CZ836" s="24"/>
    </row>
    <row r="837" spans="7:104" s="129" customFormat="1" ht="12.95" customHeight="1" x14ac:dyDescent="0.2">
      <c r="G837" s="130"/>
      <c r="S837" s="131"/>
      <c r="Z837" s="24"/>
      <c r="AA837" s="136"/>
      <c r="AB837" s="136"/>
      <c r="AC837" s="136"/>
      <c r="AD837" s="136"/>
      <c r="AE837" s="136"/>
      <c r="AF837" s="202"/>
      <c r="AG837" s="203"/>
      <c r="AH837" s="24"/>
      <c r="AI837" s="24"/>
      <c r="AJ837" s="24"/>
      <c r="AK837" s="24"/>
      <c r="AL837" s="24"/>
      <c r="AM837" s="24"/>
      <c r="AN837" s="136"/>
      <c r="AO837" s="136"/>
      <c r="AP837" s="136"/>
      <c r="AQ837" s="136"/>
      <c r="AR837" s="136"/>
      <c r="AS837" s="136"/>
      <c r="AT837" s="136"/>
      <c r="AU837" s="136"/>
      <c r="AV837" s="136"/>
      <c r="AW837" s="24"/>
      <c r="AX837" s="136"/>
      <c r="AY837" s="136"/>
      <c r="AZ837" s="136"/>
      <c r="BA837" s="136"/>
      <c r="BB837" s="136"/>
      <c r="BC837" s="202"/>
      <c r="BD837" s="203"/>
      <c r="BE837" s="24"/>
      <c r="BF837" s="24"/>
      <c r="BG837" s="24"/>
      <c r="BH837" s="24"/>
      <c r="BI837" s="24"/>
      <c r="BJ837" s="24"/>
      <c r="BK837" s="136"/>
      <c r="BL837" s="136"/>
      <c r="BM837" s="136"/>
      <c r="BN837" s="136"/>
      <c r="BO837" s="136"/>
      <c r="BP837" s="136"/>
      <c r="BQ837" s="136"/>
      <c r="BR837" s="136"/>
      <c r="BS837" s="136"/>
      <c r="BT837" s="24"/>
      <c r="BU837" s="24"/>
      <c r="BV837" s="24"/>
      <c r="BW837" s="24"/>
      <c r="BX837" s="24"/>
      <c r="BY837" s="24"/>
      <c r="BZ837" s="24"/>
      <c r="CA837" s="24"/>
      <c r="CB837" s="24"/>
      <c r="CC837" s="24"/>
      <c r="CD837" s="24"/>
      <c r="CE837" s="24"/>
      <c r="CF837" s="24"/>
      <c r="CG837" s="24"/>
      <c r="CH837" s="24"/>
      <c r="CI837" s="24"/>
      <c r="CK837" s="24"/>
      <c r="CL837" s="24"/>
      <c r="CM837" s="24"/>
      <c r="CN837" s="24"/>
      <c r="CO837" s="24"/>
      <c r="CP837" s="24"/>
      <c r="CQ837" s="24"/>
      <c r="CR837" s="24"/>
      <c r="CS837" s="24"/>
      <c r="CT837" s="24"/>
      <c r="CU837" s="24"/>
      <c r="CV837" s="24"/>
      <c r="CW837" s="24"/>
      <c r="CX837" s="24"/>
      <c r="CY837" s="24"/>
      <c r="CZ837" s="24"/>
    </row>
    <row r="838" spans="7:104" s="129" customFormat="1" ht="12.95" customHeight="1" x14ac:dyDescent="0.2">
      <c r="G838" s="130"/>
      <c r="S838" s="131"/>
      <c r="Z838" s="24"/>
      <c r="AA838" s="136"/>
      <c r="AB838" s="136"/>
      <c r="AC838" s="136"/>
      <c r="AD838" s="136"/>
      <c r="AE838" s="136"/>
      <c r="AF838" s="202"/>
      <c r="AG838" s="203"/>
      <c r="AH838" s="24"/>
      <c r="AI838" s="24"/>
      <c r="AJ838" s="24"/>
      <c r="AK838" s="24"/>
      <c r="AL838" s="24"/>
      <c r="AM838" s="24"/>
      <c r="AN838" s="136"/>
      <c r="AO838" s="136"/>
      <c r="AP838" s="136"/>
      <c r="AQ838" s="136"/>
      <c r="AR838" s="136"/>
      <c r="AS838" s="136"/>
      <c r="AT838" s="136"/>
      <c r="AU838" s="136"/>
      <c r="AV838" s="136"/>
      <c r="AW838" s="24"/>
      <c r="AX838" s="136"/>
      <c r="AY838" s="136"/>
      <c r="AZ838" s="136"/>
      <c r="BA838" s="136"/>
      <c r="BB838" s="136"/>
      <c r="BC838" s="202"/>
      <c r="BD838" s="203"/>
      <c r="BE838" s="24"/>
      <c r="BF838" s="24"/>
      <c r="BG838" s="24"/>
      <c r="BH838" s="24"/>
      <c r="BI838" s="24"/>
      <c r="BJ838" s="24"/>
      <c r="BK838" s="136"/>
      <c r="BL838" s="136"/>
      <c r="BM838" s="136"/>
      <c r="BN838" s="136"/>
      <c r="BO838" s="136"/>
      <c r="BP838" s="136"/>
      <c r="BQ838" s="136"/>
      <c r="BR838" s="136"/>
      <c r="BS838" s="136"/>
      <c r="BT838" s="24"/>
      <c r="BU838" s="24"/>
      <c r="BV838" s="24"/>
      <c r="BW838" s="24"/>
      <c r="BX838" s="24"/>
      <c r="BY838" s="24"/>
      <c r="BZ838" s="24"/>
      <c r="CA838" s="24"/>
      <c r="CB838" s="24"/>
      <c r="CC838" s="24"/>
      <c r="CD838" s="24"/>
      <c r="CE838" s="24"/>
      <c r="CF838" s="24"/>
      <c r="CG838" s="24"/>
      <c r="CH838" s="24"/>
      <c r="CI838" s="24"/>
      <c r="CK838" s="24"/>
      <c r="CL838" s="24"/>
      <c r="CM838" s="24"/>
      <c r="CN838" s="24"/>
      <c r="CO838" s="24"/>
      <c r="CP838" s="24"/>
      <c r="CQ838" s="24"/>
      <c r="CR838" s="24"/>
      <c r="CS838" s="24"/>
      <c r="CT838" s="24"/>
      <c r="CU838" s="24"/>
      <c r="CV838" s="24"/>
      <c r="CW838" s="24"/>
      <c r="CX838" s="24"/>
      <c r="CY838" s="24"/>
      <c r="CZ838" s="24"/>
    </row>
    <row r="839" spans="7:104" s="129" customFormat="1" ht="12.95" customHeight="1" x14ac:dyDescent="0.2">
      <c r="G839" s="130"/>
      <c r="S839" s="131"/>
      <c r="Z839" s="24"/>
      <c r="AA839" s="136"/>
      <c r="AB839" s="136"/>
      <c r="AC839" s="136"/>
      <c r="AD839" s="136"/>
      <c r="AE839" s="136"/>
      <c r="AF839" s="202"/>
      <c r="AG839" s="203"/>
      <c r="AH839" s="24"/>
      <c r="AI839" s="24"/>
      <c r="AJ839" s="24"/>
      <c r="AK839" s="24"/>
      <c r="AL839" s="24"/>
      <c r="AM839" s="24"/>
      <c r="AN839" s="136"/>
      <c r="AO839" s="136"/>
      <c r="AP839" s="136"/>
      <c r="AQ839" s="136"/>
      <c r="AR839" s="136"/>
      <c r="AS839" s="136"/>
      <c r="AT839" s="136"/>
      <c r="AU839" s="136"/>
      <c r="AV839" s="136"/>
      <c r="AW839" s="24"/>
      <c r="AX839" s="136"/>
      <c r="AY839" s="136"/>
      <c r="AZ839" s="136"/>
      <c r="BA839" s="136"/>
      <c r="BB839" s="136"/>
      <c r="BC839" s="202"/>
      <c r="BD839" s="203"/>
      <c r="BE839" s="24"/>
      <c r="BF839" s="24"/>
      <c r="BG839" s="24"/>
      <c r="BH839" s="24"/>
      <c r="BI839" s="24"/>
      <c r="BJ839" s="24"/>
      <c r="BK839" s="136"/>
      <c r="BL839" s="136"/>
      <c r="BM839" s="136"/>
      <c r="BN839" s="136"/>
      <c r="BO839" s="136"/>
      <c r="BP839" s="136"/>
      <c r="BQ839" s="136"/>
      <c r="BR839" s="136"/>
      <c r="BS839" s="136"/>
      <c r="BT839" s="24"/>
      <c r="BU839" s="24"/>
      <c r="BV839" s="24"/>
      <c r="BW839" s="24"/>
      <c r="BX839" s="24"/>
      <c r="BY839" s="24"/>
      <c r="BZ839" s="24"/>
      <c r="CA839" s="24"/>
      <c r="CB839" s="24"/>
      <c r="CC839" s="24"/>
      <c r="CD839" s="24"/>
      <c r="CE839" s="24"/>
      <c r="CF839" s="24"/>
      <c r="CG839" s="24"/>
      <c r="CH839" s="24"/>
      <c r="CI839" s="24"/>
      <c r="CK839" s="24"/>
      <c r="CL839" s="24"/>
      <c r="CM839" s="24"/>
      <c r="CN839" s="24"/>
      <c r="CO839" s="24"/>
      <c r="CP839" s="24"/>
      <c r="CQ839" s="24"/>
      <c r="CR839" s="24"/>
      <c r="CS839" s="24"/>
      <c r="CT839" s="24"/>
      <c r="CU839" s="24"/>
      <c r="CV839" s="24"/>
      <c r="CW839" s="24"/>
      <c r="CX839" s="24"/>
      <c r="CY839" s="24"/>
      <c r="CZ839" s="24"/>
    </row>
    <row r="840" spans="7:104" s="129" customFormat="1" ht="12.95" customHeight="1" x14ac:dyDescent="0.2">
      <c r="G840" s="130"/>
      <c r="S840" s="131"/>
      <c r="Z840" s="24"/>
      <c r="AA840" s="136"/>
      <c r="AB840" s="136"/>
      <c r="AC840" s="136"/>
      <c r="AD840" s="136"/>
      <c r="AE840" s="136"/>
      <c r="AF840" s="202"/>
      <c r="AG840" s="203"/>
      <c r="AH840" s="24"/>
      <c r="AI840" s="24"/>
      <c r="AJ840" s="24"/>
      <c r="AK840" s="24"/>
      <c r="AL840" s="24"/>
      <c r="AM840" s="24"/>
      <c r="AN840" s="136"/>
      <c r="AO840" s="136"/>
      <c r="AP840" s="136"/>
      <c r="AQ840" s="136"/>
      <c r="AR840" s="136"/>
      <c r="AS840" s="136"/>
      <c r="AT840" s="136"/>
      <c r="AU840" s="136"/>
      <c r="AV840" s="136"/>
      <c r="AW840" s="24"/>
      <c r="AX840" s="136"/>
      <c r="AY840" s="136"/>
      <c r="AZ840" s="136"/>
      <c r="BA840" s="136"/>
      <c r="BB840" s="136"/>
      <c r="BC840" s="202"/>
      <c r="BD840" s="203"/>
      <c r="BE840" s="24"/>
      <c r="BF840" s="24"/>
      <c r="BG840" s="24"/>
      <c r="BH840" s="24"/>
      <c r="BI840" s="24"/>
      <c r="BJ840" s="24"/>
      <c r="BK840" s="136"/>
      <c r="BL840" s="136"/>
      <c r="BM840" s="136"/>
      <c r="BN840" s="136"/>
      <c r="BO840" s="136"/>
      <c r="BP840" s="136"/>
      <c r="BQ840" s="136"/>
      <c r="BR840" s="136"/>
      <c r="BS840" s="136"/>
      <c r="BT840" s="24"/>
      <c r="BU840" s="24"/>
      <c r="BV840" s="24"/>
      <c r="BW840" s="24"/>
      <c r="BX840" s="24"/>
      <c r="BY840" s="24"/>
      <c r="BZ840" s="24"/>
      <c r="CA840" s="24"/>
      <c r="CB840" s="24"/>
      <c r="CC840" s="24"/>
      <c r="CD840" s="24"/>
      <c r="CE840" s="24"/>
      <c r="CF840" s="24"/>
      <c r="CG840" s="24"/>
      <c r="CH840" s="24"/>
      <c r="CI840" s="24"/>
      <c r="CK840" s="24"/>
      <c r="CL840" s="24"/>
      <c r="CM840" s="24"/>
      <c r="CN840" s="24"/>
      <c r="CO840" s="24"/>
      <c r="CP840" s="24"/>
      <c r="CQ840" s="24"/>
      <c r="CR840" s="24"/>
      <c r="CS840" s="24"/>
      <c r="CT840" s="24"/>
      <c r="CU840" s="24"/>
      <c r="CV840" s="24"/>
      <c r="CW840" s="24"/>
      <c r="CX840" s="24"/>
      <c r="CY840" s="24"/>
      <c r="CZ840" s="24"/>
    </row>
    <row r="841" spans="7:104" x14ac:dyDescent="0.2">
      <c r="AA841" s="92"/>
      <c r="AB841" s="92"/>
      <c r="AC841" s="92"/>
      <c r="AD841" s="92"/>
      <c r="AE841" s="92"/>
      <c r="AF841" s="115"/>
      <c r="AG841" s="116"/>
      <c r="AN841" s="92"/>
      <c r="AO841" s="92"/>
      <c r="AP841" s="92"/>
      <c r="AQ841" s="92"/>
      <c r="AR841" s="92"/>
      <c r="AS841" s="92"/>
      <c r="AT841" s="92"/>
      <c r="AU841" s="92"/>
      <c r="AV841" s="92"/>
      <c r="AX841" s="92"/>
      <c r="AY841" s="92"/>
      <c r="AZ841" s="92"/>
      <c r="BA841" s="92"/>
      <c r="BB841" s="92"/>
      <c r="BC841" s="115"/>
      <c r="BD841" s="116"/>
      <c r="BK841" s="92"/>
      <c r="BL841" s="92"/>
      <c r="BM841" s="92"/>
      <c r="BN841" s="92"/>
      <c r="BO841" s="92"/>
      <c r="BP841" s="92"/>
      <c r="BQ841" s="92"/>
      <c r="BR841" s="92"/>
      <c r="BS841" s="92"/>
    </row>
    <row r="842" spans="7:104" x14ac:dyDescent="0.2">
      <c r="AA842" s="92"/>
      <c r="AB842" s="92"/>
      <c r="AC842" s="92"/>
      <c r="AD842" s="92"/>
      <c r="AE842" s="92"/>
      <c r="AF842" s="115"/>
      <c r="AG842" s="116"/>
      <c r="AN842" s="92"/>
      <c r="AO842" s="92"/>
      <c r="AP842" s="92"/>
      <c r="AQ842" s="92"/>
      <c r="AR842" s="92"/>
      <c r="AS842" s="92"/>
      <c r="AT842" s="92"/>
      <c r="AU842" s="92"/>
      <c r="AV842" s="92"/>
      <c r="AX842" s="92"/>
      <c r="AY842" s="92"/>
      <c r="AZ842" s="92"/>
      <c r="BA842" s="92"/>
      <c r="BB842" s="92"/>
      <c r="BC842" s="115"/>
      <c r="BD842" s="116"/>
      <c r="BK842" s="92"/>
      <c r="BL842" s="92"/>
      <c r="BM842" s="92"/>
      <c r="BN842" s="92"/>
      <c r="BO842" s="92"/>
      <c r="BP842" s="92"/>
      <c r="BQ842" s="92"/>
      <c r="BR842" s="92"/>
      <c r="BS842" s="92"/>
    </row>
    <row r="843" spans="7:104" x14ac:dyDescent="0.2">
      <c r="AA843" s="92"/>
      <c r="AB843" s="92"/>
      <c r="AC843" s="92"/>
      <c r="AD843" s="92"/>
      <c r="AE843" s="92"/>
      <c r="AF843" s="115"/>
      <c r="AG843" s="116"/>
      <c r="AN843" s="92"/>
      <c r="AO843" s="92"/>
      <c r="AP843" s="92"/>
      <c r="AQ843" s="92"/>
      <c r="AR843" s="92"/>
      <c r="AS843" s="92"/>
      <c r="AT843" s="92"/>
      <c r="AU843" s="92"/>
      <c r="AV843" s="92"/>
      <c r="AX843" s="92"/>
      <c r="AY843" s="92"/>
      <c r="AZ843" s="92"/>
      <c r="BA843" s="92"/>
      <c r="BB843" s="92"/>
      <c r="BC843" s="115"/>
      <c r="BD843" s="116"/>
      <c r="BK843" s="92"/>
      <c r="BL843" s="92"/>
      <c r="BM843" s="92"/>
      <c r="BN843" s="92"/>
      <c r="BO843" s="92"/>
      <c r="BP843" s="92"/>
      <c r="BQ843" s="92"/>
      <c r="BR843" s="92"/>
      <c r="BS843" s="92"/>
    </row>
    <row r="844" spans="7:104" x14ac:dyDescent="0.2">
      <c r="AA844" s="92"/>
      <c r="AB844" s="92"/>
      <c r="AC844" s="92"/>
      <c r="AD844" s="92"/>
      <c r="AE844" s="92"/>
      <c r="AF844" s="115"/>
      <c r="AG844" s="116"/>
      <c r="AN844" s="92"/>
      <c r="AO844" s="92"/>
      <c r="AP844" s="92"/>
      <c r="AQ844" s="92"/>
      <c r="AR844" s="92"/>
      <c r="AS844" s="92"/>
      <c r="AT844" s="92"/>
      <c r="AU844" s="92"/>
      <c r="AV844" s="92"/>
      <c r="AX844" s="92"/>
      <c r="AY844" s="92"/>
      <c r="AZ844" s="92"/>
      <c r="BA844" s="92"/>
      <c r="BB844" s="92"/>
      <c r="BC844" s="115"/>
      <c r="BD844" s="116"/>
      <c r="BK844" s="92"/>
      <c r="BL844" s="92"/>
      <c r="BM844" s="92"/>
      <c r="BN844" s="92"/>
      <c r="BO844" s="92"/>
      <c r="BP844" s="92"/>
      <c r="BQ844" s="92"/>
      <c r="BR844" s="92"/>
      <c r="BS844" s="92"/>
    </row>
    <row r="845" spans="7:104" x14ac:dyDescent="0.2">
      <c r="AA845" s="92"/>
      <c r="AB845" s="92"/>
      <c r="AC845" s="92"/>
      <c r="AD845" s="92"/>
      <c r="AE845" s="92"/>
      <c r="AF845" s="115"/>
      <c r="AG845" s="116"/>
      <c r="AN845" s="92"/>
      <c r="AO845" s="92"/>
      <c r="AP845" s="92"/>
      <c r="AQ845" s="92"/>
      <c r="AR845" s="92"/>
      <c r="AS845" s="92"/>
      <c r="AT845" s="92"/>
      <c r="AU845" s="92"/>
      <c r="AV845" s="92"/>
      <c r="AX845" s="92"/>
      <c r="AY845" s="92"/>
      <c r="AZ845" s="92"/>
      <c r="BA845" s="92"/>
      <c r="BB845" s="92"/>
      <c r="BC845" s="115"/>
      <c r="BD845" s="116"/>
      <c r="BK845" s="92"/>
      <c r="BL845" s="92"/>
      <c r="BM845" s="92"/>
      <c r="BN845" s="92"/>
      <c r="BO845" s="92"/>
      <c r="BP845" s="92"/>
      <c r="BQ845" s="92"/>
      <c r="BR845" s="92"/>
      <c r="BS845" s="92"/>
    </row>
    <row r="846" spans="7:104" x14ac:dyDescent="0.2">
      <c r="AA846" s="92"/>
      <c r="AB846" s="92"/>
      <c r="AC846" s="92"/>
      <c r="AD846" s="92"/>
      <c r="AE846" s="92"/>
      <c r="AF846" s="115"/>
      <c r="AG846" s="116"/>
      <c r="AN846" s="92"/>
      <c r="AO846" s="92"/>
      <c r="AP846" s="92"/>
      <c r="AQ846" s="92"/>
      <c r="AR846" s="92"/>
      <c r="AS846" s="92"/>
      <c r="AT846" s="92"/>
      <c r="AU846" s="92"/>
      <c r="AV846" s="92"/>
      <c r="AX846" s="92"/>
      <c r="AY846" s="92"/>
      <c r="AZ846" s="92"/>
      <c r="BA846" s="92"/>
      <c r="BB846" s="92"/>
      <c r="BC846" s="115"/>
      <c r="BD846" s="116"/>
      <c r="BK846" s="92"/>
      <c r="BL846" s="92"/>
      <c r="BM846" s="92"/>
      <c r="BN846" s="92"/>
      <c r="BO846" s="92"/>
      <c r="BP846" s="92"/>
      <c r="BQ846" s="92"/>
      <c r="BR846" s="92"/>
      <c r="BS846" s="92"/>
    </row>
    <row r="847" spans="7:104" x14ac:dyDescent="0.2">
      <c r="AA847" s="92"/>
      <c r="AB847" s="92"/>
      <c r="AC847" s="92"/>
      <c r="AD847" s="92"/>
      <c r="AE847" s="92"/>
      <c r="AF847" s="115"/>
      <c r="AG847" s="116"/>
      <c r="AN847" s="92"/>
      <c r="AO847" s="92"/>
      <c r="AP847" s="92"/>
      <c r="AQ847" s="92"/>
      <c r="AR847" s="92"/>
      <c r="AS847" s="92"/>
      <c r="AT847" s="92"/>
      <c r="AU847" s="92"/>
      <c r="AV847" s="92"/>
      <c r="AX847" s="92"/>
      <c r="AY847" s="92"/>
      <c r="AZ847" s="92"/>
      <c r="BA847" s="92"/>
      <c r="BB847" s="92"/>
      <c r="BC847" s="115"/>
      <c r="BD847" s="116"/>
      <c r="BK847" s="92"/>
      <c r="BL847" s="92"/>
      <c r="BM847" s="92"/>
      <c r="BN847" s="92"/>
      <c r="BO847" s="92"/>
      <c r="BP847" s="92"/>
      <c r="BQ847" s="92"/>
      <c r="BR847" s="92"/>
      <c r="BS847" s="92"/>
    </row>
    <row r="848" spans="7:104" x14ac:dyDescent="0.2">
      <c r="AA848" s="92"/>
      <c r="AB848" s="92"/>
      <c r="AC848" s="92"/>
      <c r="AD848" s="92"/>
      <c r="AE848" s="92"/>
      <c r="AF848" s="115"/>
      <c r="AG848" s="116"/>
      <c r="AN848" s="92"/>
      <c r="AO848" s="92"/>
      <c r="AP848" s="92"/>
      <c r="AQ848" s="92"/>
      <c r="AR848" s="92"/>
      <c r="AS848" s="92"/>
      <c r="AT848" s="92"/>
      <c r="AU848" s="92"/>
      <c r="AV848" s="92"/>
      <c r="AX848" s="92"/>
      <c r="AY848" s="92"/>
      <c r="AZ848" s="92"/>
      <c r="BA848" s="92"/>
      <c r="BB848" s="92"/>
      <c r="BC848" s="115"/>
      <c r="BD848" s="116"/>
      <c r="BK848" s="92"/>
      <c r="BL848" s="92"/>
      <c r="BM848" s="92"/>
      <c r="BN848" s="92"/>
      <c r="BO848" s="92"/>
      <c r="BP848" s="92"/>
      <c r="BQ848" s="92"/>
      <c r="BR848" s="92"/>
      <c r="BS848" s="92"/>
    </row>
    <row r="849" spans="27:71" x14ac:dyDescent="0.2">
      <c r="AA849" s="92"/>
      <c r="AB849" s="92"/>
      <c r="AC849" s="92"/>
      <c r="AD849" s="92"/>
      <c r="AE849" s="92"/>
      <c r="AF849" s="115"/>
      <c r="AG849" s="116"/>
      <c r="AN849" s="92"/>
      <c r="AO849" s="92"/>
      <c r="AP849" s="92"/>
      <c r="AQ849" s="92"/>
      <c r="AR849" s="92"/>
      <c r="AS849" s="92"/>
      <c r="AT849" s="92"/>
      <c r="AU849" s="92"/>
      <c r="AV849" s="92"/>
      <c r="AX849" s="92"/>
      <c r="AY849" s="92"/>
      <c r="AZ849" s="92"/>
      <c r="BA849" s="92"/>
      <c r="BB849" s="92"/>
      <c r="BC849" s="115"/>
      <c r="BD849" s="116"/>
      <c r="BK849" s="92"/>
      <c r="BL849" s="92"/>
      <c r="BM849" s="92"/>
      <c r="BN849" s="92"/>
      <c r="BO849" s="92"/>
      <c r="BP849" s="92"/>
      <c r="BQ849" s="92"/>
      <c r="BR849" s="92"/>
      <c r="BS849" s="92"/>
    </row>
    <row r="850" spans="27:71" x14ac:dyDescent="0.2">
      <c r="AA850" s="92"/>
      <c r="AB850" s="92"/>
      <c r="AC850" s="92"/>
      <c r="AD850" s="92"/>
      <c r="AE850" s="92"/>
      <c r="AF850" s="115"/>
      <c r="AG850" s="116"/>
      <c r="AN850" s="92"/>
      <c r="AO850" s="92"/>
      <c r="AP850" s="92"/>
      <c r="AQ850" s="92"/>
      <c r="AR850" s="92"/>
      <c r="AS850" s="92"/>
      <c r="AT850" s="92"/>
      <c r="AU850" s="92"/>
      <c r="AV850" s="92"/>
      <c r="AX850" s="92"/>
      <c r="AY850" s="92"/>
      <c r="AZ850" s="92"/>
      <c r="BA850" s="92"/>
      <c r="BB850" s="92"/>
      <c r="BC850" s="115"/>
      <c r="BD850" s="116"/>
      <c r="BK850" s="92"/>
      <c r="BL850" s="92"/>
      <c r="BM850" s="92"/>
      <c r="BN850" s="92"/>
      <c r="BO850" s="92"/>
      <c r="BP850" s="92"/>
      <c r="BQ850" s="92"/>
      <c r="BR850" s="92"/>
      <c r="BS850" s="92"/>
    </row>
    <row r="851" spans="27:71" x14ac:dyDescent="0.2">
      <c r="AA851" s="92"/>
      <c r="AB851" s="92"/>
      <c r="AC851" s="92"/>
      <c r="AD851" s="92"/>
      <c r="AE851" s="92"/>
      <c r="AF851" s="115"/>
      <c r="AG851" s="116"/>
      <c r="AN851" s="92"/>
      <c r="AO851" s="92"/>
      <c r="AP851" s="92"/>
      <c r="AQ851" s="92"/>
      <c r="AR851" s="92"/>
      <c r="AS851" s="92"/>
      <c r="AT851" s="92"/>
      <c r="AU851" s="92"/>
      <c r="AV851" s="92"/>
      <c r="AX851" s="92"/>
      <c r="AY851" s="92"/>
      <c r="AZ851" s="92"/>
      <c r="BA851" s="92"/>
      <c r="BB851" s="92"/>
      <c r="BC851" s="115"/>
      <c r="BD851" s="116"/>
      <c r="BK851" s="92"/>
      <c r="BL851" s="92"/>
      <c r="BM851" s="92"/>
      <c r="BN851" s="92"/>
      <c r="BO851" s="92"/>
      <c r="BP851" s="92"/>
      <c r="BQ851" s="92"/>
      <c r="BR851" s="92"/>
      <c r="BS851" s="92"/>
    </row>
    <row r="852" spans="27:71" x14ac:dyDescent="0.2">
      <c r="AA852" s="92"/>
      <c r="AB852" s="92"/>
      <c r="AC852" s="92"/>
      <c r="AD852" s="92"/>
      <c r="AE852" s="92"/>
      <c r="AF852" s="115"/>
      <c r="AG852" s="116"/>
      <c r="AN852" s="92"/>
      <c r="AO852" s="92"/>
      <c r="AP852" s="92"/>
      <c r="AQ852" s="92"/>
      <c r="AR852" s="92"/>
      <c r="AS852" s="92"/>
      <c r="AT852" s="92"/>
      <c r="AU852" s="92"/>
      <c r="AV852" s="92"/>
      <c r="AX852" s="92"/>
      <c r="AY852" s="92"/>
      <c r="AZ852" s="92"/>
      <c r="BA852" s="92"/>
      <c r="BB852" s="92"/>
      <c r="BC852" s="115"/>
      <c r="BD852" s="116"/>
      <c r="BK852" s="92"/>
      <c r="BL852" s="92"/>
      <c r="BM852" s="92"/>
      <c r="BN852" s="92"/>
      <c r="BO852" s="92"/>
      <c r="BP852" s="92"/>
      <c r="BQ852" s="92"/>
      <c r="BR852" s="92"/>
      <c r="BS852" s="92"/>
    </row>
    <row r="853" spans="27:71" x14ac:dyDescent="0.2">
      <c r="AA853" s="92"/>
      <c r="AB853" s="92"/>
      <c r="AC853" s="92"/>
      <c r="AD853" s="92"/>
      <c r="AE853" s="92"/>
      <c r="AF853" s="115"/>
      <c r="AG853" s="116"/>
      <c r="AN853" s="92"/>
      <c r="AO853" s="92"/>
      <c r="AP853" s="92"/>
      <c r="AQ853" s="92"/>
      <c r="AR853" s="92"/>
      <c r="AS853" s="92"/>
      <c r="AT853" s="92"/>
      <c r="AU853" s="92"/>
      <c r="AV853" s="92"/>
      <c r="AX853" s="92"/>
      <c r="AY853" s="92"/>
      <c r="AZ853" s="92"/>
      <c r="BA853" s="92"/>
      <c r="BB853" s="92"/>
      <c r="BC853" s="115"/>
      <c r="BD853" s="116"/>
      <c r="BK853" s="92"/>
      <c r="BL853" s="92"/>
      <c r="BM853" s="92"/>
      <c r="BN853" s="92"/>
      <c r="BO853" s="92"/>
      <c r="BP853" s="92"/>
      <c r="BQ853" s="92"/>
      <c r="BR853" s="92"/>
      <c r="BS853" s="92"/>
    </row>
    <row r="854" spans="27:71" x14ac:dyDescent="0.2">
      <c r="AA854" s="92"/>
      <c r="AB854" s="92"/>
      <c r="AC854" s="92"/>
      <c r="AD854" s="92"/>
      <c r="AE854" s="92"/>
      <c r="AF854" s="115"/>
      <c r="AG854" s="116"/>
      <c r="AN854" s="92"/>
      <c r="AO854" s="92"/>
      <c r="AP854" s="92"/>
      <c r="AQ854" s="92"/>
      <c r="AR854" s="92"/>
      <c r="AS854" s="92"/>
      <c r="AT854" s="92"/>
      <c r="AU854" s="92"/>
      <c r="AV854" s="92"/>
      <c r="AX854" s="92"/>
      <c r="AY854" s="92"/>
      <c r="AZ854" s="92"/>
      <c r="BA854" s="92"/>
      <c r="BB854" s="92"/>
      <c r="BC854" s="115"/>
      <c r="BD854" s="116"/>
      <c r="BK854" s="92"/>
      <c r="BL854" s="92"/>
      <c r="BM854" s="92"/>
      <c r="BN854" s="92"/>
      <c r="BO854" s="92"/>
      <c r="BP854" s="92"/>
      <c r="BQ854" s="92"/>
      <c r="BR854" s="92"/>
      <c r="BS854" s="92"/>
    </row>
    <row r="855" spans="27:71" x14ac:dyDescent="0.2">
      <c r="AA855" s="92"/>
      <c r="AB855" s="92"/>
      <c r="AC855" s="92"/>
      <c r="AD855" s="92"/>
      <c r="AE855" s="92"/>
      <c r="AF855" s="115"/>
      <c r="AG855" s="116"/>
      <c r="AN855" s="92"/>
      <c r="AO855" s="92"/>
      <c r="AP855" s="92"/>
      <c r="AQ855" s="92"/>
      <c r="AR855" s="92"/>
      <c r="AS855" s="92"/>
      <c r="AT855" s="92"/>
      <c r="AU855" s="92"/>
      <c r="AV855" s="92"/>
      <c r="AX855" s="92"/>
      <c r="AY855" s="92"/>
      <c r="AZ855" s="92"/>
      <c r="BA855" s="92"/>
      <c r="BB855" s="92"/>
      <c r="BC855" s="115"/>
      <c r="BD855" s="116"/>
      <c r="BK855" s="92"/>
      <c r="BL855" s="92"/>
      <c r="BM855" s="92"/>
      <c r="BN855" s="92"/>
      <c r="BO855" s="92"/>
      <c r="BP855" s="92"/>
      <c r="BQ855" s="92"/>
      <c r="BR855" s="92"/>
      <c r="BS855" s="92"/>
    </row>
    <row r="856" spans="27:71" x14ac:dyDescent="0.2">
      <c r="AA856" s="92"/>
      <c r="AB856" s="92"/>
      <c r="AC856" s="92"/>
      <c r="AD856" s="92"/>
      <c r="AE856" s="92"/>
      <c r="AF856" s="115"/>
      <c r="AG856" s="116"/>
      <c r="AN856" s="92"/>
      <c r="AO856" s="92"/>
      <c r="AP856" s="92"/>
      <c r="AQ856" s="92"/>
      <c r="AR856" s="92"/>
      <c r="AS856" s="92"/>
      <c r="AT856" s="92"/>
      <c r="AU856" s="92"/>
      <c r="AV856" s="92"/>
      <c r="AX856" s="92"/>
      <c r="AY856" s="92"/>
      <c r="AZ856" s="92"/>
      <c r="BA856" s="92"/>
      <c r="BB856" s="92"/>
      <c r="BC856" s="115"/>
      <c r="BD856" s="116"/>
      <c r="BK856" s="92"/>
      <c r="BL856" s="92"/>
      <c r="BM856" s="92"/>
      <c r="BN856" s="92"/>
      <c r="BO856" s="92"/>
      <c r="BP856" s="92"/>
      <c r="BQ856" s="92"/>
      <c r="BR856" s="92"/>
      <c r="BS856" s="92"/>
    </row>
    <row r="857" spans="27:71" x14ac:dyDescent="0.2">
      <c r="AA857" s="92"/>
      <c r="AB857" s="92"/>
      <c r="AC857" s="92"/>
      <c r="AD857" s="92"/>
      <c r="AE857" s="92"/>
      <c r="AF857" s="115"/>
      <c r="AG857" s="116"/>
      <c r="AN857" s="92"/>
      <c r="AO857" s="92"/>
      <c r="AP857" s="92"/>
      <c r="AQ857" s="92"/>
      <c r="AR857" s="92"/>
      <c r="AS857" s="92"/>
      <c r="AT857" s="92"/>
      <c r="AU857" s="92"/>
      <c r="AV857" s="92"/>
      <c r="AX857" s="92"/>
      <c r="AY857" s="92"/>
      <c r="AZ857" s="92"/>
      <c r="BA857" s="92"/>
      <c r="BB857" s="92"/>
      <c r="BC857" s="115"/>
      <c r="BD857" s="116"/>
      <c r="BK857" s="92"/>
      <c r="BL857" s="92"/>
      <c r="BM857" s="92"/>
      <c r="BN857" s="92"/>
      <c r="BO857" s="92"/>
      <c r="BP857" s="92"/>
      <c r="BQ857" s="92"/>
      <c r="BR857" s="92"/>
      <c r="BS857" s="92"/>
    </row>
    <row r="858" spans="27:71" x14ac:dyDescent="0.2">
      <c r="AA858" s="92"/>
      <c r="AB858" s="92"/>
      <c r="AC858" s="92"/>
      <c r="AD858" s="92"/>
      <c r="AE858" s="92"/>
      <c r="AF858" s="115"/>
      <c r="AG858" s="116"/>
      <c r="AN858" s="92"/>
      <c r="AO858" s="92"/>
      <c r="AP858" s="92"/>
      <c r="AQ858" s="92"/>
      <c r="AR858" s="92"/>
      <c r="AS858" s="92"/>
      <c r="AT858" s="92"/>
      <c r="AU858" s="92"/>
      <c r="AV858" s="92"/>
      <c r="AX858" s="92"/>
      <c r="AY858" s="92"/>
      <c r="AZ858" s="92"/>
      <c r="BA858" s="92"/>
      <c r="BB858" s="92"/>
      <c r="BC858" s="115"/>
      <c r="BD858" s="116"/>
      <c r="BK858" s="92"/>
      <c r="BL858" s="92"/>
      <c r="BM858" s="92"/>
      <c r="BN858" s="92"/>
      <c r="BO858" s="92"/>
      <c r="BP858" s="92"/>
      <c r="BQ858" s="92"/>
      <c r="BR858" s="92"/>
      <c r="BS858" s="92"/>
    </row>
    <row r="859" spans="27:71" x14ac:dyDescent="0.2">
      <c r="AA859" s="92"/>
      <c r="AB859" s="92"/>
      <c r="AC859" s="92"/>
      <c r="AD859" s="92"/>
      <c r="AE859" s="92"/>
      <c r="AF859" s="115"/>
      <c r="AG859" s="116"/>
      <c r="AN859" s="92"/>
      <c r="AO859" s="92"/>
      <c r="AP859" s="92"/>
      <c r="AQ859" s="92"/>
      <c r="AR859" s="92"/>
      <c r="AS859" s="92"/>
      <c r="AT859" s="92"/>
      <c r="AU859" s="92"/>
      <c r="AV859" s="92"/>
      <c r="AX859" s="92"/>
      <c r="AY859" s="92"/>
      <c r="AZ859" s="92"/>
      <c r="BA859" s="92"/>
      <c r="BB859" s="92"/>
      <c r="BC859" s="115"/>
      <c r="BD859" s="116"/>
      <c r="BK859" s="92"/>
      <c r="BL859" s="92"/>
      <c r="BM859" s="92"/>
      <c r="BN859" s="92"/>
      <c r="BO859" s="92"/>
      <c r="BP859" s="92"/>
      <c r="BQ859" s="92"/>
      <c r="BR859" s="92"/>
      <c r="BS859" s="92"/>
    </row>
    <row r="860" spans="27:71" x14ac:dyDescent="0.2">
      <c r="AA860" s="92"/>
      <c r="AB860" s="92"/>
      <c r="AC860" s="92"/>
      <c r="AD860" s="92"/>
      <c r="AE860" s="92"/>
      <c r="AF860" s="115"/>
      <c r="AG860" s="116"/>
      <c r="AN860" s="92"/>
      <c r="AO860" s="92"/>
      <c r="AP860" s="92"/>
      <c r="AQ860" s="92"/>
      <c r="AR860" s="92"/>
      <c r="AS860" s="92"/>
      <c r="AT860" s="92"/>
      <c r="AU860" s="92"/>
      <c r="AV860" s="92"/>
      <c r="AX860" s="92"/>
      <c r="AY860" s="92"/>
      <c r="AZ860" s="92"/>
      <c r="BA860" s="92"/>
      <c r="BB860" s="92"/>
      <c r="BC860" s="115"/>
      <c r="BD860" s="116"/>
      <c r="BK860" s="92"/>
      <c r="BL860" s="92"/>
      <c r="BM860" s="92"/>
      <c r="BN860" s="92"/>
      <c r="BO860" s="92"/>
      <c r="BP860" s="92"/>
      <c r="BQ860" s="92"/>
      <c r="BR860" s="92"/>
      <c r="BS860" s="92"/>
    </row>
    <row r="861" spans="27:71" x14ac:dyDescent="0.2">
      <c r="AA861" s="92"/>
      <c r="AB861" s="92"/>
      <c r="AC861" s="92"/>
      <c r="AD861" s="92"/>
      <c r="AE861" s="92"/>
      <c r="AF861" s="115"/>
      <c r="AG861" s="116"/>
      <c r="AN861" s="92"/>
      <c r="AO861" s="92"/>
      <c r="AP861" s="92"/>
      <c r="AQ861" s="92"/>
      <c r="AR861" s="92"/>
      <c r="AS861" s="92"/>
      <c r="AT861" s="92"/>
      <c r="AU861" s="92"/>
      <c r="AV861" s="92"/>
      <c r="AX861" s="92"/>
      <c r="AY861" s="92"/>
      <c r="AZ861" s="92"/>
      <c r="BA861" s="92"/>
      <c r="BB861" s="92"/>
      <c r="BC861" s="115"/>
      <c r="BD861" s="116"/>
      <c r="BK861" s="92"/>
      <c r="BL861" s="92"/>
      <c r="BM861" s="92"/>
      <c r="BN861" s="92"/>
      <c r="BO861" s="92"/>
      <c r="BP861" s="92"/>
      <c r="BQ861" s="92"/>
      <c r="BR861" s="92"/>
      <c r="BS861" s="92"/>
    </row>
    <row r="862" spans="27:71" x14ac:dyDescent="0.2">
      <c r="AA862" s="92"/>
      <c r="AB862" s="92"/>
      <c r="AC862" s="92"/>
      <c r="AD862" s="92"/>
      <c r="AE862" s="92"/>
      <c r="AF862" s="115"/>
      <c r="AG862" s="116"/>
      <c r="AN862" s="92"/>
      <c r="AO862" s="92"/>
      <c r="AP862" s="92"/>
      <c r="AQ862" s="92"/>
      <c r="AR862" s="92"/>
      <c r="AS862" s="92"/>
      <c r="AT862" s="92"/>
      <c r="AU862" s="92"/>
      <c r="AV862" s="92"/>
      <c r="AX862" s="92"/>
      <c r="AY862" s="92"/>
      <c r="AZ862" s="92"/>
      <c r="BA862" s="92"/>
      <c r="BB862" s="92"/>
      <c r="BC862" s="115"/>
      <c r="BD862" s="116"/>
      <c r="BK862" s="92"/>
      <c r="BL862" s="92"/>
      <c r="BM862" s="92"/>
      <c r="BN862" s="92"/>
      <c r="BO862" s="92"/>
      <c r="BP862" s="92"/>
      <c r="BQ862" s="92"/>
      <c r="BR862" s="92"/>
      <c r="BS862" s="92"/>
    </row>
    <row r="863" spans="27:71" x14ac:dyDescent="0.2">
      <c r="AA863" s="92"/>
      <c r="AB863" s="92"/>
      <c r="AC863" s="92"/>
      <c r="AD863" s="92"/>
      <c r="AE863" s="92"/>
      <c r="AF863" s="115"/>
      <c r="AG863" s="116"/>
      <c r="AN863" s="92"/>
      <c r="AO863" s="92"/>
      <c r="AP863" s="92"/>
      <c r="AQ863" s="92"/>
      <c r="AR863" s="92"/>
      <c r="AS863" s="92"/>
      <c r="AT863" s="92"/>
      <c r="AU863" s="92"/>
      <c r="AV863" s="92"/>
      <c r="AX863" s="92"/>
      <c r="AY863" s="92"/>
      <c r="AZ863" s="92"/>
      <c r="BA863" s="92"/>
      <c r="BB863" s="92"/>
      <c r="BC863" s="115"/>
      <c r="BD863" s="116"/>
      <c r="BK863" s="92"/>
      <c r="BL863" s="92"/>
      <c r="BM863" s="92"/>
      <c r="BN863" s="92"/>
      <c r="BO863" s="92"/>
      <c r="BP863" s="92"/>
      <c r="BQ863" s="92"/>
      <c r="BR863" s="92"/>
      <c r="BS863" s="92"/>
    </row>
    <row r="864" spans="27:71" x14ac:dyDescent="0.2">
      <c r="AA864" s="92"/>
      <c r="AB864" s="92"/>
      <c r="AC864" s="92"/>
      <c r="AD864" s="92"/>
      <c r="AE864" s="92"/>
      <c r="AF864" s="115"/>
      <c r="AG864" s="116"/>
      <c r="AN864" s="92"/>
      <c r="AO864" s="92"/>
      <c r="AP864" s="92"/>
      <c r="AQ864" s="92"/>
      <c r="AR864" s="92"/>
      <c r="AS864" s="92"/>
      <c r="AT864" s="92"/>
      <c r="AU864" s="92"/>
      <c r="AV864" s="92"/>
      <c r="AX864" s="92"/>
      <c r="AY864" s="92"/>
      <c r="AZ864" s="92"/>
      <c r="BA864" s="92"/>
      <c r="BB864" s="92"/>
      <c r="BC864" s="115"/>
      <c r="BD864" s="116"/>
      <c r="BK864" s="92"/>
      <c r="BL864" s="92"/>
      <c r="BM864" s="92"/>
      <c r="BN864" s="92"/>
      <c r="BO864" s="92"/>
      <c r="BP864" s="92"/>
      <c r="BQ864" s="92"/>
      <c r="BR864" s="92"/>
      <c r="BS864" s="92"/>
    </row>
    <row r="865" spans="27:71" x14ac:dyDescent="0.2">
      <c r="AA865" s="92"/>
      <c r="AB865" s="92"/>
      <c r="AC865" s="92"/>
      <c r="AD865" s="92"/>
      <c r="AE865" s="92"/>
      <c r="AF865" s="115"/>
      <c r="AG865" s="116"/>
      <c r="AN865" s="92"/>
      <c r="AO865" s="92"/>
      <c r="AP865" s="92"/>
      <c r="AQ865" s="92"/>
      <c r="AR865" s="92"/>
      <c r="AS865" s="92"/>
      <c r="AT865" s="92"/>
      <c r="AU865" s="92"/>
      <c r="AV865" s="92"/>
      <c r="AX865" s="92"/>
      <c r="AY865" s="92"/>
      <c r="AZ865" s="92"/>
      <c r="BA865" s="92"/>
      <c r="BB865" s="92"/>
      <c r="BC865" s="115"/>
      <c r="BD865" s="116"/>
      <c r="BK865" s="92"/>
      <c r="BL865" s="92"/>
      <c r="BM865" s="92"/>
      <c r="BN865" s="92"/>
      <c r="BO865" s="92"/>
      <c r="BP865" s="92"/>
      <c r="BQ865" s="92"/>
      <c r="BR865" s="92"/>
      <c r="BS865" s="92"/>
    </row>
    <row r="866" spans="27:71" x14ac:dyDescent="0.2">
      <c r="AA866" s="92"/>
      <c r="AB866" s="92"/>
      <c r="AC866" s="92"/>
      <c r="AD866" s="92"/>
      <c r="AE866" s="92"/>
      <c r="AF866" s="115"/>
      <c r="AG866" s="116"/>
      <c r="AN866" s="92"/>
      <c r="AO866" s="92"/>
      <c r="AP866" s="92"/>
      <c r="AQ866" s="92"/>
      <c r="AR866" s="92"/>
      <c r="AS866" s="92"/>
      <c r="AT866" s="92"/>
      <c r="AU866" s="92"/>
      <c r="AV866" s="92"/>
      <c r="AX866" s="92"/>
      <c r="AY866" s="92"/>
      <c r="AZ866" s="92"/>
      <c r="BA866" s="92"/>
      <c r="BB866" s="92"/>
      <c r="BC866" s="115"/>
      <c r="BD866" s="116"/>
      <c r="BK866" s="92"/>
      <c r="BL866" s="92"/>
      <c r="BM866" s="92"/>
      <c r="BN866" s="92"/>
      <c r="BO866" s="92"/>
      <c r="BP866" s="92"/>
      <c r="BQ866" s="92"/>
      <c r="BR866" s="92"/>
      <c r="BS866" s="92"/>
    </row>
    <row r="867" spans="27:71" x14ac:dyDescent="0.2">
      <c r="AA867" s="92"/>
      <c r="AB867" s="92"/>
      <c r="AC867" s="92"/>
      <c r="AD867" s="92"/>
      <c r="AE867" s="92"/>
      <c r="AF867" s="115"/>
      <c r="AG867" s="116"/>
      <c r="AN867" s="92"/>
      <c r="AO867" s="92"/>
      <c r="AP867" s="92"/>
      <c r="AQ867" s="92"/>
      <c r="AR867" s="92"/>
      <c r="AS867" s="92"/>
      <c r="AT867" s="92"/>
      <c r="AU867" s="92"/>
      <c r="AV867" s="92"/>
      <c r="AX867" s="92"/>
      <c r="AY867" s="92"/>
      <c r="AZ867" s="92"/>
      <c r="BA867" s="92"/>
      <c r="BB867" s="92"/>
      <c r="BC867" s="115"/>
      <c r="BD867" s="116"/>
      <c r="BK867" s="92"/>
      <c r="BL867" s="92"/>
      <c r="BM867" s="92"/>
      <c r="BN867" s="92"/>
      <c r="BO867" s="92"/>
      <c r="BP867" s="92"/>
      <c r="BQ867" s="92"/>
      <c r="BR867" s="92"/>
      <c r="BS867" s="92"/>
    </row>
    <row r="868" spans="27:71" x14ac:dyDescent="0.2">
      <c r="AA868" s="92"/>
      <c r="AB868" s="92"/>
      <c r="AC868" s="92"/>
      <c r="AD868" s="92"/>
      <c r="AE868" s="92"/>
      <c r="AF868" s="115"/>
      <c r="AG868" s="116"/>
      <c r="AN868" s="92"/>
      <c r="AO868" s="92"/>
      <c r="AP868" s="92"/>
      <c r="AQ868" s="92"/>
      <c r="AR868" s="92"/>
      <c r="AS868" s="92"/>
      <c r="AT868" s="92"/>
      <c r="AU868" s="92"/>
      <c r="AV868" s="92"/>
      <c r="AX868" s="92"/>
      <c r="AY868" s="92"/>
      <c r="AZ868" s="92"/>
      <c r="BA868" s="92"/>
      <c r="BB868" s="92"/>
      <c r="BC868" s="115"/>
      <c r="BD868" s="116"/>
      <c r="BK868" s="92"/>
      <c r="BL868" s="92"/>
      <c r="BM868" s="92"/>
      <c r="BN868" s="92"/>
      <c r="BO868" s="92"/>
      <c r="BP868" s="92"/>
      <c r="BQ868" s="92"/>
      <c r="BR868" s="92"/>
      <c r="BS868" s="92"/>
    </row>
    <row r="869" spans="27:71" x14ac:dyDescent="0.2">
      <c r="AA869" s="92"/>
      <c r="AB869" s="92"/>
      <c r="AC869" s="92"/>
      <c r="AD869" s="92"/>
      <c r="AE869" s="92"/>
      <c r="AF869" s="115"/>
      <c r="AG869" s="116"/>
      <c r="AN869" s="92"/>
      <c r="AO869" s="92"/>
      <c r="AP869" s="92"/>
      <c r="AQ869" s="92"/>
      <c r="AR869" s="92"/>
      <c r="AS869" s="92"/>
      <c r="AT869" s="92"/>
      <c r="AU869" s="92"/>
      <c r="AV869" s="92"/>
      <c r="AX869" s="92"/>
      <c r="AY869" s="92"/>
      <c r="AZ869" s="92"/>
      <c r="BA869" s="92"/>
      <c r="BB869" s="92"/>
      <c r="BC869" s="115"/>
      <c r="BD869" s="116"/>
      <c r="BK869" s="92"/>
      <c r="BL869" s="92"/>
      <c r="BM869" s="92"/>
      <c r="BN869" s="92"/>
      <c r="BO869" s="92"/>
      <c r="BP869" s="92"/>
      <c r="BQ869" s="92"/>
      <c r="BR869" s="92"/>
      <c r="BS869" s="92"/>
    </row>
    <row r="870" spans="27:71" x14ac:dyDescent="0.2">
      <c r="AA870" s="92"/>
      <c r="AB870" s="92"/>
      <c r="AC870" s="92"/>
      <c r="AD870" s="92"/>
      <c r="AE870" s="92"/>
      <c r="AF870" s="115"/>
      <c r="AG870" s="116"/>
      <c r="AN870" s="92"/>
      <c r="AO870" s="92"/>
      <c r="AP870" s="92"/>
      <c r="AQ870" s="92"/>
      <c r="AR870" s="92"/>
      <c r="AS870" s="92"/>
      <c r="AT870" s="92"/>
      <c r="AU870" s="92"/>
      <c r="AV870" s="92"/>
      <c r="AX870" s="92"/>
      <c r="AY870" s="92"/>
      <c r="AZ870" s="92"/>
      <c r="BA870" s="92"/>
      <c r="BB870" s="92"/>
      <c r="BC870" s="115"/>
      <c r="BD870" s="116"/>
      <c r="BK870" s="92"/>
      <c r="BL870" s="92"/>
      <c r="BM870" s="92"/>
      <c r="BN870" s="92"/>
      <c r="BO870" s="92"/>
      <c r="BP870" s="92"/>
      <c r="BQ870" s="92"/>
      <c r="BR870" s="92"/>
      <c r="BS870" s="92"/>
    </row>
    <row r="871" spans="27:71" x14ac:dyDescent="0.2">
      <c r="AA871" s="92"/>
      <c r="AB871" s="92"/>
      <c r="AC871" s="92"/>
      <c r="AD871" s="92"/>
      <c r="AE871" s="92"/>
      <c r="AF871" s="115"/>
      <c r="AG871" s="116"/>
      <c r="AN871" s="92"/>
      <c r="AO871" s="92"/>
      <c r="AP871" s="92"/>
      <c r="AQ871" s="92"/>
      <c r="AR871" s="92"/>
      <c r="AS871" s="92"/>
      <c r="AT871" s="92"/>
      <c r="AU871" s="92"/>
      <c r="AV871" s="92"/>
      <c r="AX871" s="92"/>
      <c r="AY871" s="92"/>
      <c r="AZ871" s="92"/>
      <c r="BA871" s="92"/>
      <c r="BB871" s="92"/>
      <c r="BC871" s="115"/>
      <c r="BD871" s="116"/>
      <c r="BK871" s="92"/>
      <c r="BL871" s="92"/>
      <c r="BM871" s="92"/>
      <c r="BN871" s="92"/>
      <c r="BO871" s="92"/>
      <c r="BP871" s="92"/>
      <c r="BQ871" s="92"/>
      <c r="BR871" s="92"/>
      <c r="BS871" s="92"/>
    </row>
    <row r="872" spans="27:71" x14ac:dyDescent="0.2">
      <c r="AA872" s="92"/>
      <c r="AB872" s="92"/>
      <c r="AC872" s="92"/>
      <c r="AD872" s="92"/>
      <c r="AE872" s="92"/>
      <c r="AF872" s="115"/>
      <c r="AG872" s="116"/>
      <c r="AN872" s="92"/>
      <c r="AO872" s="92"/>
      <c r="AP872" s="92"/>
      <c r="AQ872" s="92"/>
      <c r="AR872" s="92"/>
      <c r="AS872" s="92"/>
      <c r="AT872" s="92"/>
      <c r="AU872" s="92"/>
      <c r="AV872" s="92"/>
      <c r="AX872" s="92"/>
      <c r="AY872" s="92"/>
      <c r="AZ872" s="92"/>
      <c r="BA872" s="92"/>
      <c r="BB872" s="92"/>
      <c r="BC872" s="115"/>
      <c r="BD872" s="116"/>
      <c r="BK872" s="92"/>
      <c r="BL872" s="92"/>
      <c r="BM872" s="92"/>
      <c r="BN872" s="92"/>
      <c r="BO872" s="92"/>
      <c r="BP872" s="92"/>
      <c r="BQ872" s="92"/>
      <c r="BR872" s="92"/>
      <c r="BS872" s="92"/>
    </row>
    <row r="873" spans="27:71" x14ac:dyDescent="0.2">
      <c r="AA873" s="92"/>
      <c r="AB873" s="92"/>
      <c r="AC873" s="92"/>
      <c r="AD873" s="92"/>
      <c r="AE873" s="92"/>
      <c r="AF873" s="115"/>
      <c r="AG873" s="116"/>
      <c r="AN873" s="92"/>
      <c r="AO873" s="92"/>
      <c r="AP873" s="92"/>
      <c r="AQ873" s="92"/>
      <c r="AR873" s="92"/>
      <c r="AS873" s="92"/>
      <c r="AT873" s="92"/>
      <c r="AU873" s="92"/>
      <c r="AV873" s="92"/>
      <c r="AX873" s="92"/>
      <c r="AY873" s="92"/>
      <c r="AZ873" s="92"/>
      <c r="BA873" s="92"/>
      <c r="BB873" s="92"/>
      <c r="BC873" s="115"/>
      <c r="BD873" s="116"/>
      <c r="BK873" s="92"/>
      <c r="BL873" s="92"/>
      <c r="BM873" s="92"/>
      <c r="BN873" s="92"/>
      <c r="BO873" s="92"/>
      <c r="BP873" s="92"/>
      <c r="BQ873" s="92"/>
      <c r="BR873" s="92"/>
      <c r="BS873" s="92"/>
    </row>
    <row r="874" spans="27:71" x14ac:dyDescent="0.2">
      <c r="AA874" s="92"/>
      <c r="AB874" s="92"/>
      <c r="AC874" s="92"/>
      <c r="AD874" s="92"/>
      <c r="AE874" s="92"/>
      <c r="AF874" s="115"/>
      <c r="AG874" s="116"/>
      <c r="AN874" s="92"/>
      <c r="AO874" s="92"/>
      <c r="AP874" s="92"/>
      <c r="AQ874" s="92"/>
      <c r="AR874" s="92"/>
      <c r="AS874" s="92"/>
      <c r="AT874" s="92"/>
      <c r="AU874" s="92"/>
      <c r="AV874" s="92"/>
      <c r="AX874" s="92"/>
      <c r="AY874" s="92"/>
      <c r="AZ874" s="92"/>
      <c r="BA874" s="92"/>
      <c r="BB874" s="92"/>
      <c r="BC874" s="115"/>
      <c r="BD874" s="116"/>
      <c r="BK874" s="92"/>
      <c r="BL874" s="92"/>
      <c r="BM874" s="92"/>
      <c r="BN874" s="92"/>
      <c r="BO874" s="92"/>
      <c r="BP874" s="92"/>
      <c r="BQ874" s="92"/>
      <c r="BR874" s="92"/>
      <c r="BS874" s="92"/>
    </row>
    <row r="875" spans="27:71" x14ac:dyDescent="0.2">
      <c r="AA875" s="92"/>
      <c r="AB875" s="92"/>
      <c r="AC875" s="92"/>
      <c r="AD875" s="92"/>
      <c r="AE875" s="92"/>
      <c r="AF875" s="115"/>
      <c r="AG875" s="116"/>
      <c r="AN875" s="92"/>
      <c r="AO875" s="92"/>
      <c r="AP875" s="92"/>
      <c r="AQ875" s="92"/>
      <c r="AR875" s="92"/>
      <c r="AS875" s="92"/>
      <c r="AT875" s="92"/>
      <c r="AU875" s="92"/>
      <c r="AV875" s="92"/>
      <c r="AX875" s="92"/>
      <c r="AY875" s="92"/>
      <c r="AZ875" s="92"/>
      <c r="BA875" s="92"/>
      <c r="BB875" s="92"/>
      <c r="BC875" s="115"/>
      <c r="BD875" s="116"/>
      <c r="BK875" s="92"/>
      <c r="BL875" s="92"/>
      <c r="BM875" s="92"/>
      <c r="BN875" s="92"/>
      <c r="BO875" s="92"/>
      <c r="BP875" s="92"/>
      <c r="BQ875" s="92"/>
      <c r="BR875" s="92"/>
      <c r="BS875" s="92"/>
    </row>
    <row r="876" spans="27:71" x14ac:dyDescent="0.2">
      <c r="AA876" s="92"/>
      <c r="AB876" s="92"/>
      <c r="AC876" s="92"/>
      <c r="AD876" s="92"/>
      <c r="AE876" s="92"/>
      <c r="AF876" s="115"/>
      <c r="AG876" s="116"/>
      <c r="AN876" s="92"/>
      <c r="AO876" s="92"/>
      <c r="AP876" s="92"/>
      <c r="AQ876" s="92"/>
      <c r="AR876" s="92"/>
      <c r="AS876" s="92"/>
      <c r="AT876" s="92"/>
      <c r="AU876" s="92"/>
      <c r="AV876" s="92"/>
      <c r="AX876" s="92"/>
      <c r="AY876" s="92"/>
      <c r="AZ876" s="92"/>
      <c r="BA876" s="92"/>
      <c r="BB876" s="92"/>
      <c r="BC876" s="115"/>
      <c r="BD876" s="116"/>
      <c r="BK876" s="92"/>
      <c r="BL876" s="92"/>
      <c r="BM876" s="92"/>
      <c r="BN876" s="92"/>
      <c r="BO876" s="92"/>
      <c r="BP876" s="92"/>
      <c r="BQ876" s="92"/>
      <c r="BR876" s="92"/>
      <c r="BS876" s="92"/>
    </row>
    <row r="877" spans="27:71" x14ac:dyDescent="0.2">
      <c r="AA877" s="92"/>
      <c r="AB877" s="92"/>
      <c r="AC877" s="92"/>
      <c r="AD877" s="92"/>
      <c r="AE877" s="92"/>
      <c r="AF877" s="115"/>
      <c r="AG877" s="116"/>
      <c r="AN877" s="92"/>
      <c r="AO877" s="92"/>
      <c r="AP877" s="92"/>
      <c r="AQ877" s="92"/>
      <c r="AR877" s="92"/>
      <c r="AS877" s="92"/>
      <c r="AT877" s="92"/>
      <c r="AU877" s="92"/>
      <c r="AV877" s="92"/>
      <c r="AX877" s="92"/>
      <c r="AY877" s="92"/>
      <c r="AZ877" s="92"/>
      <c r="BA877" s="92"/>
      <c r="BB877" s="92"/>
      <c r="BC877" s="115"/>
      <c r="BD877" s="116"/>
      <c r="BK877" s="92"/>
      <c r="BL877" s="92"/>
      <c r="BM877" s="92"/>
      <c r="BN877" s="92"/>
      <c r="BO877" s="92"/>
      <c r="BP877" s="92"/>
      <c r="BQ877" s="92"/>
      <c r="BR877" s="92"/>
      <c r="BS877" s="92"/>
    </row>
    <row r="878" spans="27:71" x14ac:dyDescent="0.2">
      <c r="AA878" s="92"/>
      <c r="AB878" s="92"/>
      <c r="AC878" s="92"/>
      <c r="AD878" s="92"/>
      <c r="AE878" s="92"/>
      <c r="AF878" s="115"/>
      <c r="AG878" s="116"/>
      <c r="AN878" s="92"/>
      <c r="AO878" s="92"/>
      <c r="AP878" s="92"/>
      <c r="AQ878" s="92"/>
      <c r="AR878" s="92"/>
      <c r="AS878" s="92"/>
      <c r="AT878" s="92"/>
      <c r="AU878" s="92"/>
      <c r="AV878" s="92"/>
      <c r="AX878" s="92"/>
      <c r="AY878" s="92"/>
      <c r="AZ878" s="92"/>
      <c r="BA878" s="92"/>
      <c r="BB878" s="92"/>
      <c r="BC878" s="115"/>
      <c r="BD878" s="116"/>
      <c r="BK878" s="92"/>
      <c r="BL878" s="92"/>
      <c r="BM878" s="92"/>
      <c r="BN878" s="92"/>
      <c r="BO878" s="92"/>
      <c r="BP878" s="92"/>
      <c r="BQ878" s="92"/>
      <c r="BR878" s="92"/>
      <c r="BS878" s="92"/>
    </row>
    <row r="879" spans="27:71" x14ac:dyDescent="0.2">
      <c r="AA879" s="92"/>
      <c r="AB879" s="92"/>
      <c r="AC879" s="92"/>
      <c r="AD879" s="92"/>
      <c r="AE879" s="92"/>
      <c r="AF879" s="115"/>
      <c r="AG879" s="116"/>
      <c r="AN879" s="92"/>
      <c r="AO879" s="92"/>
      <c r="AP879" s="92"/>
      <c r="AQ879" s="92"/>
      <c r="AR879" s="92"/>
      <c r="AS879" s="92"/>
      <c r="AT879" s="92"/>
      <c r="AU879" s="92"/>
      <c r="AV879" s="92"/>
      <c r="AX879" s="92"/>
      <c r="AY879" s="92"/>
      <c r="AZ879" s="92"/>
      <c r="BA879" s="92"/>
      <c r="BB879" s="92"/>
      <c r="BC879" s="115"/>
      <c r="BD879" s="116"/>
      <c r="BK879" s="92"/>
      <c r="BL879" s="92"/>
      <c r="BM879" s="92"/>
      <c r="BN879" s="92"/>
      <c r="BO879" s="92"/>
      <c r="BP879" s="92"/>
      <c r="BQ879" s="92"/>
      <c r="BR879" s="92"/>
      <c r="BS879" s="92"/>
    </row>
    <row r="880" spans="27:71" x14ac:dyDescent="0.2">
      <c r="AA880" s="92"/>
      <c r="AB880" s="92"/>
      <c r="AC880" s="92"/>
      <c r="AD880" s="92"/>
      <c r="AE880" s="92"/>
      <c r="AF880" s="115"/>
      <c r="AG880" s="116"/>
      <c r="AN880" s="92"/>
      <c r="AO880" s="92"/>
      <c r="AP880" s="92"/>
      <c r="AQ880" s="92"/>
      <c r="AR880" s="92"/>
      <c r="AS880" s="92"/>
      <c r="AT880" s="92"/>
      <c r="AU880" s="92"/>
      <c r="AV880" s="92"/>
      <c r="AX880" s="92"/>
      <c r="AY880" s="92"/>
      <c r="AZ880" s="92"/>
      <c r="BA880" s="92"/>
      <c r="BB880" s="92"/>
      <c r="BC880" s="115"/>
      <c r="BD880" s="116"/>
      <c r="BK880" s="92"/>
      <c r="BL880" s="92"/>
      <c r="BM880" s="92"/>
      <c r="BN880" s="92"/>
      <c r="BO880" s="92"/>
      <c r="BP880" s="92"/>
      <c r="BQ880" s="92"/>
      <c r="BR880" s="92"/>
      <c r="BS880" s="92"/>
    </row>
    <row r="881" spans="27:71" x14ac:dyDescent="0.2">
      <c r="AA881" s="92"/>
      <c r="AB881" s="92"/>
      <c r="AC881" s="92"/>
      <c r="AD881" s="92"/>
      <c r="AE881" s="92"/>
      <c r="AF881" s="115"/>
      <c r="AG881" s="116"/>
      <c r="AN881" s="92"/>
      <c r="AO881" s="92"/>
      <c r="AP881" s="92"/>
      <c r="AQ881" s="92"/>
      <c r="AR881" s="92"/>
      <c r="AS881" s="92"/>
      <c r="AT881" s="92"/>
      <c r="AU881" s="92"/>
      <c r="AV881" s="92"/>
      <c r="AX881" s="92"/>
      <c r="AY881" s="92"/>
      <c r="AZ881" s="92"/>
      <c r="BA881" s="92"/>
      <c r="BB881" s="92"/>
      <c r="BC881" s="115"/>
      <c r="BD881" s="116"/>
      <c r="BK881" s="92"/>
      <c r="BL881" s="92"/>
      <c r="BM881" s="92"/>
      <c r="BN881" s="92"/>
      <c r="BO881" s="92"/>
      <c r="BP881" s="92"/>
      <c r="BQ881" s="92"/>
      <c r="BR881" s="92"/>
      <c r="BS881" s="92"/>
    </row>
    <row r="882" spans="27:71" x14ac:dyDescent="0.2">
      <c r="AA882" s="92"/>
      <c r="AB882" s="92"/>
      <c r="AC882" s="92"/>
      <c r="AD882" s="92"/>
      <c r="AE882" s="92"/>
      <c r="AF882" s="115"/>
      <c r="AG882" s="116"/>
      <c r="AN882" s="92"/>
      <c r="AO882" s="92"/>
      <c r="AP882" s="92"/>
      <c r="AQ882" s="92"/>
      <c r="AR882" s="92"/>
      <c r="AS882" s="92"/>
      <c r="AT882" s="92"/>
      <c r="AU882" s="92"/>
      <c r="AV882" s="92"/>
      <c r="AX882" s="92"/>
      <c r="AY882" s="92"/>
      <c r="AZ882" s="92"/>
      <c r="BA882" s="92"/>
      <c r="BB882" s="92"/>
      <c r="BC882" s="115"/>
      <c r="BD882" s="116"/>
      <c r="BK882" s="92"/>
      <c r="BL882" s="92"/>
      <c r="BM882" s="92"/>
      <c r="BN882" s="92"/>
      <c r="BO882" s="92"/>
      <c r="BP882" s="92"/>
      <c r="BQ882" s="92"/>
      <c r="BR882" s="92"/>
      <c r="BS882" s="92"/>
    </row>
    <row r="883" spans="27:71" x14ac:dyDescent="0.2">
      <c r="AA883" s="92"/>
      <c r="AB883" s="92"/>
      <c r="AC883" s="92"/>
      <c r="AD883" s="92"/>
      <c r="AE883" s="92"/>
      <c r="AF883" s="115"/>
      <c r="AG883" s="116"/>
      <c r="AN883" s="92"/>
      <c r="AO883" s="92"/>
      <c r="AP883" s="92"/>
      <c r="AQ883" s="92"/>
      <c r="AR883" s="92"/>
      <c r="AS883" s="92"/>
      <c r="AT883" s="92"/>
      <c r="AU883" s="92"/>
      <c r="AV883" s="92"/>
      <c r="AX883" s="92"/>
      <c r="AY883" s="92"/>
      <c r="AZ883" s="92"/>
      <c r="BA883" s="92"/>
      <c r="BB883" s="92"/>
      <c r="BC883" s="115"/>
      <c r="BD883" s="116"/>
      <c r="BK883" s="92"/>
      <c r="BL883" s="92"/>
      <c r="BM883" s="92"/>
      <c r="BN883" s="92"/>
      <c r="BO883" s="92"/>
      <c r="BP883" s="92"/>
      <c r="BQ883" s="92"/>
      <c r="BR883" s="92"/>
      <c r="BS883" s="92"/>
    </row>
    <row r="884" spans="27:71" x14ac:dyDescent="0.2">
      <c r="AA884" s="92"/>
      <c r="AB884" s="92"/>
      <c r="AC884" s="92"/>
      <c r="AD884" s="92"/>
      <c r="AE884" s="92"/>
      <c r="AF884" s="115"/>
      <c r="AG884" s="116"/>
      <c r="AN884" s="92"/>
      <c r="AO884" s="92"/>
      <c r="AP884" s="92"/>
      <c r="AQ884" s="92"/>
      <c r="AR884" s="92"/>
      <c r="AS884" s="92"/>
      <c r="AT884" s="92"/>
      <c r="AU884" s="92"/>
      <c r="AV884" s="92"/>
      <c r="AX884" s="92"/>
      <c r="AY884" s="92"/>
      <c r="AZ884" s="92"/>
      <c r="BA884" s="92"/>
      <c r="BB884" s="92"/>
      <c r="BC884" s="115"/>
      <c r="BD884" s="116"/>
      <c r="BK884" s="92"/>
      <c r="BL884" s="92"/>
      <c r="BM884" s="92"/>
      <c r="BN884" s="92"/>
      <c r="BO884" s="92"/>
      <c r="BP884" s="92"/>
      <c r="BQ884" s="92"/>
      <c r="BR884" s="92"/>
      <c r="BS884" s="92"/>
    </row>
    <row r="885" spans="27:71" x14ac:dyDescent="0.2">
      <c r="AA885" s="92"/>
      <c r="AB885" s="92"/>
      <c r="AC885" s="92"/>
      <c r="AD885" s="92"/>
      <c r="AE885" s="92"/>
      <c r="AF885" s="115"/>
      <c r="AG885" s="116"/>
      <c r="AN885" s="92"/>
      <c r="AO885" s="92"/>
      <c r="AP885" s="92"/>
      <c r="AQ885" s="92"/>
      <c r="AR885" s="92"/>
      <c r="AS885" s="92"/>
      <c r="AT885" s="92"/>
      <c r="AU885" s="92"/>
      <c r="AV885" s="92"/>
      <c r="AX885" s="92"/>
      <c r="AY885" s="92"/>
      <c r="AZ885" s="92"/>
      <c r="BA885" s="92"/>
      <c r="BB885" s="92"/>
      <c r="BC885" s="115"/>
      <c r="BD885" s="116"/>
      <c r="BK885" s="92"/>
      <c r="BL885" s="92"/>
      <c r="BM885" s="92"/>
      <c r="BN885" s="92"/>
      <c r="BO885" s="92"/>
      <c r="BP885" s="92"/>
      <c r="BQ885" s="92"/>
      <c r="BR885" s="92"/>
      <c r="BS885" s="92"/>
    </row>
    <row r="886" spans="27:71" x14ac:dyDescent="0.2">
      <c r="AA886" s="92"/>
      <c r="AB886" s="92"/>
      <c r="AC886" s="92"/>
      <c r="AD886" s="92"/>
      <c r="AE886" s="92"/>
      <c r="AF886" s="115"/>
      <c r="AG886" s="116"/>
      <c r="AN886" s="92"/>
      <c r="AO886" s="92"/>
      <c r="AP886" s="92"/>
      <c r="AQ886" s="92"/>
      <c r="AR886" s="92"/>
      <c r="AS886" s="92"/>
      <c r="AT886" s="92"/>
      <c r="AU886" s="92"/>
      <c r="AV886" s="92"/>
      <c r="AX886" s="92"/>
      <c r="AY886" s="92"/>
      <c r="AZ886" s="92"/>
      <c r="BA886" s="92"/>
      <c r="BB886" s="92"/>
      <c r="BC886" s="115"/>
      <c r="BD886" s="116"/>
      <c r="BK886" s="92"/>
      <c r="BL886" s="92"/>
      <c r="BM886" s="92"/>
      <c r="BN886" s="92"/>
      <c r="BO886" s="92"/>
      <c r="BP886" s="92"/>
      <c r="BQ886" s="92"/>
      <c r="BR886" s="92"/>
      <c r="BS886" s="92"/>
    </row>
    <row r="887" spans="27:71" x14ac:dyDescent="0.2">
      <c r="AA887" s="92"/>
      <c r="AB887" s="92"/>
      <c r="AC887" s="92"/>
      <c r="AD887" s="92"/>
      <c r="AE887" s="92"/>
      <c r="AF887" s="115"/>
      <c r="AG887" s="116"/>
      <c r="AN887" s="92"/>
      <c r="AO887" s="92"/>
      <c r="AP887" s="92"/>
      <c r="AQ887" s="92"/>
      <c r="AR887" s="92"/>
      <c r="AS887" s="92"/>
      <c r="AT887" s="92"/>
      <c r="AU887" s="92"/>
      <c r="AV887" s="92"/>
      <c r="AX887" s="92"/>
      <c r="AY887" s="92"/>
      <c r="AZ887" s="92"/>
      <c r="BA887" s="92"/>
      <c r="BB887" s="92"/>
      <c r="BC887" s="115"/>
      <c r="BD887" s="116"/>
      <c r="BK887" s="92"/>
      <c r="BL887" s="92"/>
      <c r="BM887" s="92"/>
      <c r="BN887" s="92"/>
      <c r="BO887" s="92"/>
      <c r="BP887" s="92"/>
      <c r="BQ887" s="92"/>
      <c r="BR887" s="92"/>
      <c r="BS887" s="92"/>
    </row>
    <row r="888" spans="27:71" x14ac:dyDescent="0.2">
      <c r="AA888" s="92"/>
      <c r="AB888" s="92"/>
      <c r="AC888" s="92"/>
      <c r="AD888" s="92"/>
      <c r="AE888" s="92"/>
      <c r="AF888" s="115"/>
      <c r="AG888" s="116"/>
      <c r="AN888" s="92"/>
      <c r="AO888" s="92"/>
      <c r="AP888" s="92"/>
      <c r="AQ888" s="92"/>
      <c r="AR888" s="92"/>
      <c r="AS888" s="92"/>
      <c r="AT888" s="92"/>
      <c r="AU888" s="92"/>
      <c r="AV888" s="92"/>
      <c r="AX888" s="92"/>
      <c r="AY888" s="92"/>
      <c r="AZ888" s="92"/>
      <c r="BA888" s="92"/>
      <c r="BB888" s="92"/>
      <c r="BC888" s="115"/>
      <c r="BD888" s="116"/>
      <c r="BK888" s="92"/>
      <c r="BL888" s="92"/>
      <c r="BM888" s="92"/>
      <c r="BN888" s="92"/>
      <c r="BO888" s="92"/>
      <c r="BP888" s="92"/>
      <c r="BQ888" s="92"/>
      <c r="BR888" s="92"/>
      <c r="BS888" s="92"/>
    </row>
    <row r="889" spans="27:71" x14ac:dyDescent="0.2">
      <c r="AA889" s="92"/>
      <c r="AB889" s="92"/>
      <c r="AC889" s="92"/>
      <c r="AD889" s="92"/>
      <c r="AE889" s="92"/>
      <c r="AF889" s="115"/>
      <c r="AG889" s="116"/>
      <c r="AN889" s="92"/>
      <c r="AO889" s="92"/>
      <c r="AP889" s="92"/>
      <c r="AQ889" s="92"/>
      <c r="AR889" s="92"/>
      <c r="AS889" s="92"/>
      <c r="AT889" s="92"/>
      <c r="AU889" s="92"/>
      <c r="AV889" s="92"/>
      <c r="AX889" s="92"/>
      <c r="AY889" s="92"/>
      <c r="AZ889" s="92"/>
      <c r="BA889" s="92"/>
      <c r="BB889" s="92"/>
      <c r="BC889" s="115"/>
      <c r="BD889" s="116"/>
      <c r="BK889" s="92"/>
      <c r="BL889" s="92"/>
      <c r="BM889" s="92"/>
      <c r="BN889" s="92"/>
      <c r="BO889" s="92"/>
      <c r="BP889" s="92"/>
      <c r="BQ889" s="92"/>
      <c r="BR889" s="92"/>
      <c r="BS889" s="92"/>
    </row>
    <row r="890" spans="27:71" x14ac:dyDescent="0.2">
      <c r="AA890" s="92"/>
      <c r="AB890" s="92"/>
      <c r="AC890" s="92"/>
      <c r="AD890" s="92"/>
      <c r="AE890" s="92"/>
      <c r="AF890" s="115"/>
      <c r="AG890" s="116"/>
      <c r="AN890" s="92"/>
      <c r="AO890" s="92"/>
      <c r="AP890" s="92"/>
      <c r="AQ890" s="92"/>
      <c r="AR890" s="92"/>
      <c r="AS890" s="92"/>
      <c r="AT890" s="92"/>
      <c r="AU890" s="92"/>
      <c r="AV890" s="92"/>
      <c r="AX890" s="92"/>
      <c r="AY890" s="92"/>
      <c r="AZ890" s="92"/>
      <c r="BA890" s="92"/>
      <c r="BB890" s="92"/>
      <c r="BC890" s="115"/>
      <c r="BD890" s="116"/>
      <c r="BK890" s="92"/>
      <c r="BL890" s="92"/>
      <c r="BM890" s="92"/>
      <c r="BN890" s="92"/>
      <c r="BO890" s="92"/>
      <c r="BP890" s="92"/>
      <c r="BQ890" s="92"/>
      <c r="BR890" s="92"/>
      <c r="BS890" s="92"/>
    </row>
    <row r="891" spans="27:71" x14ac:dyDescent="0.2">
      <c r="AA891" s="92"/>
      <c r="AB891" s="92"/>
      <c r="AC891" s="92"/>
      <c r="AD891" s="92"/>
      <c r="AE891" s="92"/>
      <c r="AF891" s="115"/>
      <c r="AG891" s="116"/>
      <c r="AN891" s="92"/>
      <c r="AO891" s="92"/>
      <c r="AP891" s="92"/>
      <c r="AQ891" s="92"/>
      <c r="AR891" s="92"/>
      <c r="AS891" s="92"/>
      <c r="AT891" s="92"/>
      <c r="AU891" s="92"/>
      <c r="AV891" s="92"/>
      <c r="AX891" s="92"/>
      <c r="AY891" s="92"/>
      <c r="AZ891" s="92"/>
      <c r="BA891" s="92"/>
      <c r="BB891" s="92"/>
      <c r="BC891" s="115"/>
      <c r="BD891" s="116"/>
      <c r="BK891" s="92"/>
      <c r="BL891" s="92"/>
      <c r="BM891" s="92"/>
      <c r="BN891" s="92"/>
      <c r="BO891" s="92"/>
      <c r="BP891" s="92"/>
      <c r="BQ891" s="92"/>
      <c r="BR891" s="92"/>
      <c r="BS891" s="92"/>
    </row>
    <row r="892" spans="27:71" x14ac:dyDescent="0.2">
      <c r="AA892" s="92"/>
      <c r="AB892" s="92"/>
      <c r="AC892" s="92"/>
      <c r="AD892" s="92"/>
      <c r="AE892" s="92"/>
      <c r="AF892" s="115"/>
      <c r="AG892" s="116"/>
      <c r="AN892" s="92"/>
      <c r="AO892" s="92"/>
      <c r="AP892" s="92"/>
      <c r="AQ892" s="92"/>
      <c r="AR892" s="92"/>
      <c r="AS892" s="92"/>
      <c r="AT892" s="92"/>
      <c r="AU892" s="92"/>
      <c r="AV892" s="92"/>
      <c r="AX892" s="92"/>
      <c r="AY892" s="92"/>
      <c r="AZ892" s="92"/>
      <c r="BA892" s="92"/>
      <c r="BB892" s="92"/>
      <c r="BC892" s="115"/>
      <c r="BD892" s="116"/>
      <c r="BK892" s="92"/>
      <c r="BL892" s="92"/>
      <c r="BM892" s="92"/>
      <c r="BN892" s="92"/>
      <c r="BO892" s="92"/>
      <c r="BP892" s="92"/>
      <c r="BQ892" s="92"/>
      <c r="BR892" s="92"/>
      <c r="BS892" s="92"/>
    </row>
    <row r="893" spans="27:71" x14ac:dyDescent="0.2">
      <c r="AA893" s="92"/>
      <c r="AB893" s="92"/>
      <c r="AC893" s="92"/>
      <c r="AD893" s="92"/>
      <c r="AE893" s="92"/>
      <c r="AF893" s="115"/>
      <c r="AG893" s="116"/>
      <c r="AN893" s="92"/>
      <c r="AO893" s="92"/>
      <c r="AP893" s="92"/>
      <c r="AQ893" s="92"/>
      <c r="AR893" s="92"/>
      <c r="AS893" s="92"/>
      <c r="AT893" s="92"/>
      <c r="AU893" s="92"/>
      <c r="AV893" s="92"/>
      <c r="AX893" s="92"/>
      <c r="AY893" s="92"/>
      <c r="AZ893" s="92"/>
      <c r="BA893" s="92"/>
      <c r="BB893" s="92"/>
      <c r="BC893" s="115"/>
      <c r="BD893" s="116"/>
      <c r="BK893" s="92"/>
      <c r="BL893" s="92"/>
      <c r="BM893" s="92"/>
      <c r="BN893" s="92"/>
      <c r="BO893" s="92"/>
      <c r="BP893" s="92"/>
      <c r="BQ893" s="92"/>
      <c r="BR893" s="92"/>
      <c r="BS893" s="92"/>
    </row>
    <row r="894" spans="27:71" x14ac:dyDescent="0.2">
      <c r="AA894" s="92"/>
      <c r="AB894" s="92"/>
      <c r="AC894" s="92"/>
      <c r="AD894" s="92"/>
      <c r="AE894" s="92"/>
      <c r="AF894" s="115"/>
      <c r="AG894" s="116"/>
      <c r="AN894" s="92"/>
      <c r="AO894" s="92"/>
      <c r="AP894" s="92"/>
      <c r="AQ894" s="92"/>
      <c r="AR894" s="92"/>
      <c r="AS894" s="92"/>
      <c r="AT894" s="92"/>
      <c r="AU894" s="92"/>
      <c r="AV894" s="92"/>
      <c r="AX894" s="92"/>
      <c r="AY894" s="92"/>
      <c r="AZ894" s="92"/>
      <c r="BA894" s="92"/>
      <c r="BB894" s="92"/>
      <c r="BC894" s="115"/>
      <c r="BD894" s="116"/>
      <c r="BK894" s="92"/>
      <c r="BL894" s="92"/>
      <c r="BM894" s="92"/>
      <c r="BN894" s="92"/>
      <c r="BO894" s="92"/>
      <c r="BP894" s="92"/>
      <c r="BQ894" s="92"/>
      <c r="BR894" s="92"/>
      <c r="BS894" s="92"/>
    </row>
    <row r="895" spans="27:71" x14ac:dyDescent="0.2">
      <c r="AA895" s="92"/>
      <c r="AB895" s="92"/>
      <c r="AC895" s="92"/>
      <c r="AD895" s="92"/>
      <c r="AE895" s="92"/>
      <c r="AF895" s="115"/>
      <c r="AG895" s="116"/>
      <c r="AN895" s="92"/>
      <c r="AO895" s="92"/>
      <c r="AP895" s="92"/>
      <c r="AQ895" s="92"/>
      <c r="AR895" s="92"/>
      <c r="AS895" s="92"/>
      <c r="AT895" s="92"/>
      <c r="AU895" s="92"/>
      <c r="AV895" s="92"/>
      <c r="AX895" s="92"/>
      <c r="AY895" s="92"/>
      <c r="AZ895" s="92"/>
      <c r="BA895" s="92"/>
      <c r="BB895" s="92"/>
      <c r="BC895" s="115"/>
      <c r="BD895" s="116"/>
      <c r="BK895" s="92"/>
      <c r="BL895" s="92"/>
      <c r="BM895" s="92"/>
      <c r="BN895" s="92"/>
      <c r="BO895" s="92"/>
      <c r="BP895" s="92"/>
      <c r="BQ895" s="92"/>
      <c r="BR895" s="92"/>
      <c r="BS895" s="92"/>
    </row>
    <row r="896" spans="27:71" x14ac:dyDescent="0.2">
      <c r="AA896" s="92"/>
      <c r="AB896" s="92"/>
      <c r="AC896" s="92"/>
      <c r="AD896" s="92"/>
      <c r="AE896" s="92"/>
      <c r="AF896" s="115"/>
      <c r="AG896" s="116"/>
      <c r="AN896" s="92"/>
      <c r="AO896" s="92"/>
      <c r="AP896" s="92"/>
      <c r="AQ896" s="92"/>
      <c r="AR896" s="92"/>
      <c r="AS896" s="92"/>
      <c r="AT896" s="92"/>
      <c r="AU896" s="92"/>
      <c r="AV896" s="92"/>
      <c r="AX896" s="92"/>
      <c r="AY896" s="92"/>
      <c r="AZ896" s="92"/>
      <c r="BA896" s="92"/>
      <c r="BB896" s="92"/>
      <c r="BC896" s="115"/>
      <c r="BD896" s="116"/>
      <c r="BK896" s="92"/>
      <c r="BL896" s="92"/>
      <c r="BM896" s="92"/>
      <c r="BN896" s="92"/>
      <c r="BO896" s="92"/>
      <c r="BP896" s="92"/>
      <c r="BQ896" s="92"/>
      <c r="BR896" s="92"/>
      <c r="BS896" s="92"/>
    </row>
    <row r="897" spans="27:71" x14ac:dyDescent="0.2">
      <c r="AA897" s="92"/>
      <c r="AB897" s="92"/>
      <c r="AC897" s="92"/>
      <c r="AD897" s="92"/>
      <c r="AE897" s="92"/>
      <c r="AF897" s="115"/>
      <c r="AG897" s="116"/>
      <c r="AN897" s="92"/>
      <c r="AO897" s="92"/>
      <c r="AP897" s="92"/>
      <c r="AQ897" s="92"/>
      <c r="AR897" s="92"/>
      <c r="AS897" s="92"/>
      <c r="AT897" s="92"/>
      <c r="AU897" s="92"/>
      <c r="AV897" s="92"/>
      <c r="AX897" s="92"/>
      <c r="AY897" s="92"/>
      <c r="AZ897" s="92"/>
      <c r="BA897" s="92"/>
      <c r="BB897" s="92"/>
      <c r="BC897" s="115"/>
      <c r="BD897" s="116"/>
      <c r="BK897" s="92"/>
      <c r="BL897" s="92"/>
      <c r="BM897" s="92"/>
      <c r="BN897" s="92"/>
      <c r="BO897" s="92"/>
      <c r="BP897" s="92"/>
      <c r="BQ897" s="92"/>
      <c r="BR897" s="92"/>
      <c r="BS897" s="92"/>
    </row>
    <row r="898" spans="27:71" x14ac:dyDescent="0.2">
      <c r="AA898" s="92"/>
      <c r="AB898" s="92"/>
      <c r="AC898" s="92"/>
      <c r="AD898" s="92"/>
      <c r="AE898" s="92"/>
      <c r="AF898" s="115"/>
      <c r="AG898" s="116"/>
      <c r="AN898" s="92"/>
      <c r="AO898" s="92"/>
      <c r="AP898" s="92"/>
      <c r="AQ898" s="92"/>
      <c r="AR898" s="92"/>
      <c r="AS898" s="92"/>
      <c r="AT898" s="92"/>
      <c r="AU898" s="92"/>
      <c r="AV898" s="92"/>
      <c r="AX898" s="92"/>
      <c r="AY898" s="92"/>
      <c r="AZ898" s="92"/>
      <c r="BA898" s="92"/>
      <c r="BB898" s="92"/>
      <c r="BC898" s="115"/>
      <c r="BD898" s="116"/>
      <c r="BK898" s="92"/>
      <c r="BL898" s="92"/>
      <c r="BM898" s="92"/>
      <c r="BN898" s="92"/>
      <c r="BO898" s="92"/>
      <c r="BP898" s="92"/>
      <c r="BQ898" s="92"/>
      <c r="BR898" s="92"/>
      <c r="BS898" s="92"/>
    </row>
    <row r="899" spans="27:71" x14ac:dyDescent="0.2">
      <c r="AA899" s="92"/>
      <c r="AB899" s="92"/>
      <c r="AC899" s="92"/>
      <c r="AD899" s="92"/>
      <c r="AE899" s="92"/>
      <c r="AF899" s="115"/>
      <c r="AG899" s="116"/>
      <c r="AN899" s="92"/>
      <c r="AO899" s="92"/>
      <c r="AP899" s="92"/>
      <c r="AQ899" s="92"/>
      <c r="AR899" s="92"/>
      <c r="AS899" s="92"/>
      <c r="AT899" s="92"/>
      <c r="AU899" s="92"/>
      <c r="AV899" s="92"/>
      <c r="AX899" s="92"/>
      <c r="AY899" s="92"/>
      <c r="AZ899" s="92"/>
      <c r="BA899" s="92"/>
      <c r="BB899" s="92"/>
      <c r="BC899" s="115"/>
      <c r="BD899" s="116"/>
      <c r="BK899" s="92"/>
      <c r="BL899" s="92"/>
      <c r="BM899" s="92"/>
      <c r="BN899" s="92"/>
      <c r="BO899" s="92"/>
      <c r="BP899" s="92"/>
      <c r="BQ899" s="92"/>
      <c r="BR899" s="92"/>
      <c r="BS899" s="92"/>
    </row>
    <row r="900" spans="27:71" x14ac:dyDescent="0.2">
      <c r="AA900" s="92"/>
      <c r="AB900" s="92"/>
      <c r="AC900" s="92"/>
      <c r="AD900" s="92"/>
      <c r="AE900" s="92"/>
      <c r="AF900" s="115"/>
      <c r="AG900" s="116"/>
      <c r="AN900" s="92"/>
      <c r="AO900" s="92"/>
      <c r="AP900" s="92"/>
      <c r="AQ900" s="92"/>
      <c r="AR900" s="92"/>
      <c r="AS900" s="92"/>
      <c r="AT900" s="92"/>
      <c r="AU900" s="92"/>
      <c r="AV900" s="92"/>
      <c r="AX900" s="92"/>
      <c r="AY900" s="92"/>
      <c r="AZ900" s="92"/>
      <c r="BA900" s="92"/>
      <c r="BB900" s="92"/>
      <c r="BC900" s="115"/>
      <c r="BD900" s="116"/>
      <c r="BK900" s="92"/>
      <c r="BL900" s="92"/>
      <c r="BM900" s="92"/>
      <c r="BN900" s="92"/>
      <c r="BO900" s="92"/>
      <c r="BP900" s="92"/>
      <c r="BQ900" s="92"/>
      <c r="BR900" s="92"/>
      <c r="BS900" s="92"/>
    </row>
    <row r="901" spans="27:71" x14ac:dyDescent="0.2">
      <c r="AA901" s="92"/>
      <c r="AB901" s="92"/>
      <c r="AC901" s="92"/>
      <c r="AD901" s="92"/>
      <c r="AE901" s="92"/>
      <c r="AF901" s="115"/>
      <c r="AG901" s="116"/>
      <c r="AN901" s="92"/>
      <c r="AO901" s="92"/>
      <c r="AP901" s="92"/>
      <c r="AQ901" s="92"/>
      <c r="AR901" s="92"/>
      <c r="AS901" s="92"/>
      <c r="AT901" s="92"/>
      <c r="AU901" s="92"/>
      <c r="AV901" s="92"/>
      <c r="AX901" s="92"/>
      <c r="AY901" s="92"/>
      <c r="AZ901" s="92"/>
      <c r="BA901" s="92"/>
      <c r="BB901" s="92"/>
      <c r="BC901" s="115"/>
      <c r="BD901" s="116"/>
      <c r="BK901" s="92"/>
      <c r="BL901" s="92"/>
      <c r="BM901" s="92"/>
      <c r="BN901" s="92"/>
      <c r="BO901" s="92"/>
      <c r="BP901" s="92"/>
      <c r="BQ901" s="92"/>
      <c r="BR901" s="92"/>
      <c r="BS901" s="92"/>
    </row>
    <row r="902" spans="27:71" x14ac:dyDescent="0.2">
      <c r="AA902" s="92"/>
      <c r="AB902" s="92"/>
      <c r="AC902" s="92"/>
      <c r="AD902" s="92"/>
      <c r="AE902" s="92"/>
      <c r="AF902" s="115"/>
      <c r="AG902" s="116"/>
      <c r="AN902" s="92"/>
      <c r="AO902" s="92"/>
      <c r="AP902" s="92"/>
      <c r="AQ902" s="92"/>
      <c r="AR902" s="92"/>
      <c r="AS902" s="92"/>
      <c r="AT902" s="92"/>
      <c r="AU902" s="92"/>
      <c r="AV902" s="92"/>
      <c r="AX902" s="92"/>
      <c r="AY902" s="92"/>
      <c r="AZ902" s="92"/>
      <c r="BA902" s="92"/>
      <c r="BB902" s="92"/>
      <c r="BC902" s="115"/>
      <c r="BD902" s="116"/>
      <c r="BK902" s="92"/>
      <c r="BL902" s="92"/>
      <c r="BM902" s="92"/>
      <c r="BN902" s="92"/>
      <c r="BO902" s="92"/>
      <c r="BP902" s="92"/>
      <c r="BQ902" s="92"/>
      <c r="BR902" s="92"/>
      <c r="BS902" s="92"/>
    </row>
    <row r="903" spans="27:71" x14ac:dyDescent="0.2">
      <c r="AA903" s="92"/>
      <c r="AB903" s="92"/>
      <c r="AC903" s="92"/>
      <c r="AD903" s="92"/>
      <c r="AE903" s="92"/>
      <c r="AF903" s="115"/>
      <c r="AG903" s="116"/>
      <c r="AN903" s="92"/>
      <c r="AO903" s="92"/>
      <c r="AP903" s="92"/>
      <c r="AQ903" s="92"/>
      <c r="AR903" s="92"/>
      <c r="AS903" s="92"/>
      <c r="AT903" s="92"/>
      <c r="AU903" s="92"/>
      <c r="AV903" s="92"/>
      <c r="AX903" s="92"/>
      <c r="AY903" s="92"/>
      <c r="AZ903" s="92"/>
      <c r="BA903" s="92"/>
      <c r="BB903" s="92"/>
      <c r="BC903" s="115"/>
      <c r="BD903" s="116"/>
      <c r="BK903" s="92"/>
      <c r="BL903" s="92"/>
      <c r="BM903" s="92"/>
      <c r="BN903" s="92"/>
      <c r="BO903" s="92"/>
      <c r="BP903" s="92"/>
      <c r="BQ903" s="92"/>
      <c r="BR903" s="92"/>
      <c r="BS903" s="92"/>
    </row>
    <row r="904" spans="27:71" x14ac:dyDescent="0.2">
      <c r="AA904" s="92"/>
      <c r="AB904" s="92"/>
      <c r="AC904" s="92"/>
      <c r="AD904" s="92"/>
      <c r="AE904" s="92"/>
      <c r="AF904" s="115"/>
      <c r="AG904" s="116"/>
      <c r="AN904" s="92"/>
      <c r="AO904" s="92"/>
      <c r="AP904" s="92"/>
      <c r="AQ904" s="92"/>
      <c r="AR904" s="92"/>
      <c r="AS904" s="92"/>
      <c r="AT904" s="92"/>
      <c r="AU904" s="92"/>
      <c r="AV904" s="92"/>
      <c r="AX904" s="92"/>
      <c r="AY904" s="92"/>
      <c r="AZ904" s="92"/>
      <c r="BA904" s="92"/>
      <c r="BB904" s="92"/>
      <c r="BC904" s="115"/>
      <c r="BD904" s="116"/>
      <c r="BK904" s="92"/>
      <c r="BL904" s="92"/>
      <c r="BM904" s="92"/>
      <c r="BN904" s="92"/>
      <c r="BO904" s="92"/>
      <c r="BP904" s="92"/>
      <c r="BQ904" s="92"/>
      <c r="BR904" s="92"/>
      <c r="BS904" s="92"/>
    </row>
    <row r="905" spans="27:71" x14ac:dyDescent="0.2">
      <c r="AA905" s="92"/>
      <c r="AB905" s="92"/>
      <c r="AC905" s="92"/>
      <c r="AD905" s="92"/>
      <c r="AE905" s="92"/>
      <c r="AF905" s="115"/>
      <c r="AG905" s="116"/>
      <c r="AN905" s="92"/>
      <c r="AO905" s="92"/>
      <c r="AP905" s="92"/>
      <c r="AQ905" s="92"/>
      <c r="AR905" s="92"/>
      <c r="AS905" s="92"/>
      <c r="AT905" s="92"/>
      <c r="AU905" s="92"/>
      <c r="AV905" s="92"/>
      <c r="AX905" s="92"/>
      <c r="AY905" s="92"/>
      <c r="AZ905" s="92"/>
      <c r="BA905" s="92"/>
      <c r="BB905" s="92"/>
      <c r="BC905" s="115"/>
      <c r="BD905" s="116"/>
      <c r="BK905" s="92"/>
      <c r="BL905" s="92"/>
      <c r="BM905" s="92"/>
      <c r="BN905" s="92"/>
      <c r="BO905" s="92"/>
      <c r="BP905" s="92"/>
      <c r="BQ905" s="92"/>
      <c r="BR905" s="92"/>
      <c r="BS905" s="92"/>
    </row>
    <row r="906" spans="27:71" x14ac:dyDescent="0.2">
      <c r="AA906" s="92"/>
      <c r="AB906" s="92"/>
      <c r="AC906" s="92"/>
      <c r="AD906" s="92"/>
      <c r="AE906" s="92"/>
      <c r="AF906" s="115"/>
      <c r="AG906" s="116"/>
      <c r="AN906" s="92"/>
      <c r="AO906" s="92"/>
      <c r="AP906" s="92"/>
      <c r="AQ906" s="92"/>
      <c r="AR906" s="92"/>
      <c r="AS906" s="92"/>
      <c r="AT906" s="92"/>
      <c r="AU906" s="92"/>
      <c r="AV906" s="92"/>
      <c r="AX906" s="92"/>
      <c r="AY906" s="92"/>
      <c r="AZ906" s="92"/>
      <c r="BA906" s="92"/>
      <c r="BB906" s="92"/>
      <c r="BC906" s="115"/>
      <c r="BD906" s="116"/>
      <c r="BK906" s="92"/>
      <c r="BL906" s="92"/>
      <c r="BM906" s="92"/>
      <c r="BN906" s="92"/>
      <c r="BO906" s="92"/>
      <c r="BP906" s="92"/>
      <c r="BQ906" s="92"/>
      <c r="BR906" s="92"/>
      <c r="BS906" s="92"/>
    </row>
    <row r="907" spans="27:71" x14ac:dyDescent="0.2">
      <c r="AA907" s="92"/>
      <c r="AB907" s="92"/>
      <c r="AC907" s="92"/>
      <c r="AD907" s="92"/>
      <c r="AE907" s="92"/>
      <c r="AF907" s="115"/>
      <c r="AG907" s="116"/>
      <c r="AN907" s="92"/>
      <c r="AO907" s="92"/>
      <c r="AP907" s="92"/>
      <c r="AQ907" s="92"/>
      <c r="AR907" s="92"/>
      <c r="AS907" s="92"/>
      <c r="AT907" s="92"/>
      <c r="AU907" s="92"/>
      <c r="AV907" s="92"/>
      <c r="AX907" s="92"/>
      <c r="AY907" s="92"/>
      <c r="AZ907" s="92"/>
      <c r="BA907" s="92"/>
      <c r="BB907" s="92"/>
      <c r="BC907" s="115"/>
      <c r="BD907" s="116"/>
      <c r="BK907" s="92"/>
      <c r="BL907" s="92"/>
      <c r="BM907" s="92"/>
      <c r="BN907" s="92"/>
      <c r="BO907" s="92"/>
      <c r="BP907" s="92"/>
      <c r="BQ907" s="92"/>
      <c r="BR907" s="92"/>
      <c r="BS907" s="92"/>
    </row>
    <row r="908" spans="27:71" x14ac:dyDescent="0.2">
      <c r="AA908" s="92"/>
      <c r="AB908" s="92"/>
      <c r="AC908" s="92"/>
      <c r="AD908" s="92"/>
      <c r="AE908" s="92"/>
      <c r="AF908" s="115"/>
      <c r="AG908" s="116"/>
      <c r="AN908" s="92"/>
      <c r="AO908" s="92"/>
      <c r="AP908" s="92"/>
      <c r="AQ908" s="92"/>
      <c r="AR908" s="92"/>
      <c r="AS908" s="92"/>
      <c r="AT908" s="92"/>
      <c r="AU908" s="92"/>
      <c r="AV908" s="92"/>
      <c r="AX908" s="92"/>
      <c r="AY908" s="92"/>
      <c r="AZ908" s="92"/>
      <c r="BA908" s="92"/>
      <c r="BB908" s="92"/>
      <c r="BC908" s="115"/>
      <c r="BD908" s="116"/>
      <c r="BK908" s="92"/>
      <c r="BL908" s="92"/>
      <c r="BM908" s="92"/>
      <c r="BN908" s="92"/>
      <c r="BO908" s="92"/>
      <c r="BP908" s="92"/>
      <c r="BQ908" s="92"/>
      <c r="BR908" s="92"/>
      <c r="BS908" s="92"/>
    </row>
    <row r="909" spans="27:71" x14ac:dyDescent="0.2">
      <c r="AA909" s="92"/>
      <c r="AB909" s="92"/>
      <c r="AC909" s="92"/>
      <c r="AD909" s="92"/>
      <c r="AE909" s="92"/>
      <c r="AF909" s="115"/>
      <c r="AG909" s="116"/>
      <c r="AN909" s="92"/>
      <c r="AO909" s="92"/>
      <c r="AP909" s="92"/>
      <c r="AQ909" s="92"/>
      <c r="AR909" s="92"/>
      <c r="AS909" s="92"/>
      <c r="AT909" s="92"/>
      <c r="AU909" s="92"/>
      <c r="AV909" s="92"/>
      <c r="AX909" s="92"/>
      <c r="AY909" s="92"/>
      <c r="AZ909" s="92"/>
      <c r="BA909" s="92"/>
      <c r="BB909" s="92"/>
      <c r="BC909" s="115"/>
      <c r="BD909" s="116"/>
      <c r="BK909" s="92"/>
      <c r="BL909" s="92"/>
      <c r="BM909" s="92"/>
      <c r="BN909" s="92"/>
      <c r="BO909" s="92"/>
      <c r="BP909" s="92"/>
      <c r="BQ909" s="92"/>
      <c r="BR909" s="92"/>
      <c r="BS909" s="92"/>
    </row>
    <row r="910" spans="27:71" x14ac:dyDescent="0.2">
      <c r="AA910" s="92"/>
      <c r="AB910" s="92"/>
      <c r="AC910" s="92"/>
      <c r="AD910" s="92"/>
      <c r="AE910" s="92"/>
      <c r="AF910" s="115"/>
      <c r="AG910" s="116"/>
      <c r="AN910" s="92"/>
      <c r="AO910" s="92"/>
      <c r="AP910" s="92"/>
      <c r="AQ910" s="92"/>
      <c r="AR910" s="92"/>
      <c r="AS910" s="92"/>
      <c r="AT910" s="92"/>
      <c r="AU910" s="92"/>
      <c r="AV910" s="92"/>
      <c r="AX910" s="92"/>
      <c r="AY910" s="92"/>
      <c r="AZ910" s="92"/>
      <c r="BA910" s="92"/>
      <c r="BB910" s="92"/>
      <c r="BC910" s="115"/>
      <c r="BD910" s="116"/>
      <c r="BK910" s="92"/>
      <c r="BL910" s="92"/>
      <c r="BM910" s="92"/>
      <c r="BN910" s="92"/>
      <c r="BO910" s="92"/>
      <c r="BP910" s="92"/>
      <c r="BQ910" s="92"/>
      <c r="BR910" s="92"/>
      <c r="BS910" s="92"/>
    </row>
    <row r="911" spans="27:71" x14ac:dyDescent="0.2">
      <c r="AA911" s="92"/>
      <c r="AB911" s="92"/>
      <c r="AC911" s="92"/>
      <c r="AD911" s="92"/>
      <c r="AE911" s="92"/>
      <c r="AF911" s="115"/>
      <c r="AG911" s="116"/>
      <c r="AN911" s="92"/>
      <c r="AO911" s="92"/>
      <c r="AP911" s="92"/>
      <c r="AQ911" s="92"/>
      <c r="AR911" s="92"/>
      <c r="AS911" s="92"/>
      <c r="AT911" s="92"/>
      <c r="AU911" s="92"/>
      <c r="AV911" s="92"/>
      <c r="AX911" s="92"/>
      <c r="AY911" s="92"/>
      <c r="AZ911" s="92"/>
      <c r="BA911" s="92"/>
      <c r="BB911" s="92"/>
      <c r="BC911" s="115"/>
      <c r="BD911" s="116"/>
      <c r="BK911" s="92"/>
      <c r="BL911" s="92"/>
      <c r="BM911" s="92"/>
      <c r="BN911" s="92"/>
      <c r="BO911" s="92"/>
      <c r="BP911" s="92"/>
      <c r="BQ911" s="92"/>
      <c r="BR911" s="92"/>
      <c r="BS911" s="92"/>
    </row>
    <row r="912" spans="27:71" x14ac:dyDescent="0.2">
      <c r="AA912" s="92"/>
      <c r="AB912" s="92"/>
      <c r="AC912" s="92"/>
      <c r="AD912" s="92"/>
      <c r="AE912" s="92"/>
      <c r="AF912" s="115"/>
      <c r="AG912" s="116"/>
      <c r="AN912" s="92"/>
      <c r="AO912" s="92"/>
      <c r="AP912" s="92"/>
      <c r="AQ912" s="92"/>
      <c r="AR912" s="92"/>
      <c r="AS912" s="92"/>
      <c r="AT912" s="92"/>
      <c r="AU912" s="92"/>
      <c r="AV912" s="92"/>
      <c r="AX912" s="92"/>
      <c r="AY912" s="92"/>
      <c r="AZ912" s="92"/>
      <c r="BA912" s="92"/>
      <c r="BB912" s="92"/>
      <c r="BC912" s="115"/>
      <c r="BD912" s="116"/>
      <c r="BK912" s="92"/>
      <c r="BL912" s="92"/>
      <c r="BM912" s="92"/>
      <c r="BN912" s="92"/>
      <c r="BO912" s="92"/>
      <c r="BP912" s="92"/>
      <c r="BQ912" s="92"/>
      <c r="BR912" s="92"/>
      <c r="BS912" s="92"/>
    </row>
    <row r="913" spans="27:71" x14ac:dyDescent="0.2">
      <c r="AA913" s="92"/>
      <c r="AB913" s="92"/>
      <c r="AC913" s="92"/>
      <c r="AD913" s="92"/>
      <c r="AE913" s="92"/>
      <c r="AF913" s="115"/>
      <c r="AG913" s="116"/>
      <c r="AN913" s="92"/>
      <c r="AO913" s="92"/>
      <c r="AP913" s="92"/>
      <c r="AQ913" s="92"/>
      <c r="AR913" s="92"/>
      <c r="AS913" s="92"/>
      <c r="AT913" s="92"/>
      <c r="AU913" s="92"/>
      <c r="AV913" s="92"/>
      <c r="AX913" s="92"/>
      <c r="AY913" s="92"/>
      <c r="AZ913" s="92"/>
      <c r="BA913" s="92"/>
      <c r="BB913" s="92"/>
      <c r="BC913" s="115"/>
      <c r="BD913" s="116"/>
      <c r="BK913" s="92"/>
      <c r="BL913" s="92"/>
      <c r="BM913" s="92"/>
      <c r="BN913" s="92"/>
      <c r="BO913" s="92"/>
      <c r="BP913" s="92"/>
      <c r="BQ913" s="92"/>
      <c r="BR913" s="92"/>
      <c r="BS913" s="92"/>
    </row>
    <row r="914" spans="27:71" x14ac:dyDescent="0.2">
      <c r="AA914" s="92"/>
      <c r="AB914" s="92"/>
      <c r="AC914" s="92"/>
      <c r="AD914" s="92"/>
      <c r="AE914" s="92"/>
      <c r="AF914" s="115"/>
      <c r="AG914" s="116"/>
      <c r="AN914" s="92"/>
      <c r="AO914" s="92"/>
      <c r="AP914" s="92"/>
      <c r="AQ914" s="92"/>
      <c r="AR914" s="92"/>
      <c r="AS914" s="92"/>
      <c r="AT914" s="92"/>
      <c r="AU914" s="92"/>
      <c r="AV914" s="92"/>
      <c r="AX914" s="92"/>
      <c r="AY914" s="92"/>
      <c r="AZ914" s="92"/>
      <c r="BA914" s="92"/>
      <c r="BB914" s="92"/>
      <c r="BC914" s="115"/>
      <c r="BD914" s="116"/>
      <c r="BK914" s="92"/>
      <c r="BL914" s="92"/>
      <c r="BM914" s="92"/>
      <c r="BN914" s="92"/>
      <c r="BO914" s="92"/>
      <c r="BP914" s="92"/>
      <c r="BQ914" s="92"/>
      <c r="BR914" s="92"/>
      <c r="BS914" s="92"/>
    </row>
    <row r="915" spans="27:71" x14ac:dyDescent="0.2">
      <c r="AA915" s="92"/>
      <c r="AB915" s="92"/>
      <c r="AC915" s="92"/>
      <c r="AD915" s="92"/>
      <c r="AE915" s="92"/>
      <c r="AF915" s="115"/>
      <c r="AG915" s="116"/>
      <c r="AN915" s="92"/>
      <c r="AO915" s="92"/>
      <c r="AP915" s="92"/>
      <c r="AQ915" s="92"/>
      <c r="AR915" s="92"/>
      <c r="AS915" s="92"/>
      <c r="AT915" s="92"/>
      <c r="AU915" s="92"/>
      <c r="AV915" s="92"/>
      <c r="AX915" s="92"/>
      <c r="AY915" s="92"/>
      <c r="AZ915" s="92"/>
      <c r="BA915" s="92"/>
      <c r="BB915" s="92"/>
      <c r="BC915" s="115"/>
      <c r="BD915" s="116"/>
      <c r="BK915" s="92"/>
      <c r="BL915" s="92"/>
      <c r="BM915" s="92"/>
      <c r="BN915" s="92"/>
      <c r="BO915" s="92"/>
      <c r="BP915" s="92"/>
      <c r="BQ915" s="92"/>
      <c r="BR915" s="92"/>
      <c r="BS915" s="92"/>
    </row>
    <row r="916" spans="27:71" x14ac:dyDescent="0.2">
      <c r="AA916" s="92"/>
      <c r="AB916" s="92"/>
      <c r="AC916" s="92"/>
      <c r="AD916" s="92"/>
      <c r="AE916" s="92"/>
      <c r="AF916" s="115"/>
      <c r="AG916" s="116"/>
      <c r="AN916" s="92"/>
      <c r="AO916" s="92"/>
      <c r="AP916" s="92"/>
      <c r="AQ916" s="92"/>
      <c r="AR916" s="92"/>
      <c r="AS916" s="92"/>
      <c r="AT916" s="92"/>
      <c r="AU916" s="92"/>
      <c r="AV916" s="92"/>
      <c r="AX916" s="92"/>
      <c r="AY916" s="92"/>
      <c r="AZ916" s="92"/>
      <c r="BA916" s="92"/>
      <c r="BB916" s="92"/>
      <c r="BC916" s="115"/>
      <c r="BD916" s="116"/>
      <c r="BK916" s="92"/>
      <c r="BL916" s="92"/>
      <c r="BM916" s="92"/>
      <c r="BN916" s="92"/>
      <c r="BO916" s="92"/>
      <c r="BP916" s="92"/>
      <c r="BQ916" s="92"/>
      <c r="BR916" s="92"/>
      <c r="BS916" s="92"/>
    </row>
    <row r="917" spans="27:71" x14ac:dyDescent="0.2">
      <c r="AA917" s="92"/>
      <c r="AB917" s="92"/>
      <c r="AC917" s="92"/>
      <c r="AD917" s="92"/>
      <c r="AE917" s="92"/>
      <c r="AF917" s="115"/>
      <c r="AG917" s="116"/>
      <c r="AN917" s="92"/>
      <c r="AO917" s="92"/>
      <c r="AP917" s="92"/>
      <c r="AQ917" s="92"/>
      <c r="AR917" s="92"/>
      <c r="AS917" s="92"/>
      <c r="AT917" s="92"/>
      <c r="AU917" s="92"/>
      <c r="AV917" s="92"/>
      <c r="AX917" s="92"/>
      <c r="AY917" s="92"/>
      <c r="AZ917" s="92"/>
      <c r="BA917" s="92"/>
      <c r="BB917" s="92"/>
      <c r="BC917" s="115"/>
      <c r="BD917" s="116"/>
      <c r="BK917" s="92"/>
      <c r="BL917" s="92"/>
      <c r="BM917" s="92"/>
      <c r="BN917" s="92"/>
      <c r="BO917" s="92"/>
      <c r="BP917" s="92"/>
      <c r="BQ917" s="92"/>
      <c r="BR917" s="92"/>
      <c r="BS917" s="92"/>
    </row>
    <row r="918" spans="27:71" x14ac:dyDescent="0.2">
      <c r="AA918" s="92"/>
      <c r="AB918" s="92"/>
      <c r="AC918" s="92"/>
      <c r="AD918" s="92"/>
      <c r="AE918" s="92"/>
      <c r="AF918" s="115"/>
      <c r="AG918" s="116"/>
      <c r="AN918" s="92"/>
      <c r="AO918" s="92"/>
      <c r="AP918" s="92"/>
      <c r="AQ918" s="92"/>
      <c r="AR918" s="92"/>
      <c r="AS918" s="92"/>
      <c r="AT918" s="92"/>
      <c r="AU918" s="92"/>
      <c r="AV918" s="92"/>
      <c r="AX918" s="92"/>
      <c r="AY918" s="92"/>
      <c r="AZ918" s="92"/>
      <c r="BA918" s="92"/>
      <c r="BB918" s="92"/>
      <c r="BC918" s="115"/>
      <c r="BD918" s="116"/>
      <c r="BK918" s="92"/>
      <c r="BL918" s="92"/>
      <c r="BM918" s="92"/>
      <c r="BN918" s="92"/>
      <c r="BO918" s="92"/>
      <c r="BP918" s="92"/>
      <c r="BQ918" s="92"/>
      <c r="BR918" s="92"/>
      <c r="BS918" s="92"/>
    </row>
    <row r="919" spans="27:71" x14ac:dyDescent="0.2">
      <c r="AA919" s="92"/>
      <c r="AB919" s="92"/>
      <c r="AC919" s="92"/>
      <c r="AD919" s="92"/>
      <c r="AE919" s="92"/>
      <c r="AF919" s="115"/>
      <c r="AG919" s="116"/>
      <c r="AN919" s="92"/>
      <c r="AO919" s="92"/>
      <c r="AP919" s="92"/>
      <c r="AQ919" s="92"/>
      <c r="AR919" s="92"/>
      <c r="AS919" s="92"/>
      <c r="AT919" s="92"/>
      <c r="AU919" s="92"/>
      <c r="AV919" s="92"/>
      <c r="AX919" s="92"/>
      <c r="AY919" s="92"/>
      <c r="AZ919" s="92"/>
      <c r="BA919" s="92"/>
      <c r="BB919" s="92"/>
      <c r="BC919" s="115"/>
      <c r="BD919" s="116"/>
      <c r="BK919" s="92"/>
      <c r="BL919" s="92"/>
      <c r="BM919" s="92"/>
      <c r="BN919" s="92"/>
      <c r="BO919" s="92"/>
      <c r="BP919" s="92"/>
      <c r="BQ919" s="92"/>
      <c r="BR919" s="92"/>
      <c r="BS919" s="92"/>
    </row>
    <row r="920" spans="27:71" x14ac:dyDescent="0.2">
      <c r="AA920" s="92"/>
      <c r="AB920" s="92"/>
      <c r="AC920" s="92"/>
      <c r="AD920" s="92"/>
      <c r="AE920" s="92"/>
      <c r="AF920" s="115"/>
      <c r="AG920" s="116"/>
      <c r="AN920" s="92"/>
      <c r="AO920" s="92"/>
      <c r="AP920" s="92"/>
      <c r="AQ920" s="92"/>
      <c r="AR920" s="92"/>
      <c r="AS920" s="92"/>
      <c r="AT920" s="92"/>
      <c r="AU920" s="92"/>
      <c r="AV920" s="92"/>
      <c r="AX920" s="92"/>
      <c r="AY920" s="92"/>
      <c r="AZ920" s="92"/>
      <c r="BA920" s="92"/>
      <c r="BB920" s="92"/>
      <c r="BC920" s="115"/>
      <c r="BD920" s="116"/>
      <c r="BK920" s="92"/>
      <c r="BL920" s="92"/>
      <c r="BM920" s="92"/>
      <c r="BN920" s="92"/>
      <c r="BO920" s="92"/>
      <c r="BP920" s="92"/>
      <c r="BQ920" s="92"/>
      <c r="BR920" s="92"/>
      <c r="BS920" s="92"/>
    </row>
    <row r="921" spans="27:71" x14ac:dyDescent="0.2">
      <c r="AA921" s="92"/>
      <c r="AB921" s="92"/>
      <c r="AC921" s="92"/>
      <c r="AD921" s="92"/>
      <c r="AE921" s="92"/>
      <c r="AF921" s="115"/>
      <c r="AG921" s="116"/>
      <c r="AN921" s="92"/>
      <c r="AO921" s="92"/>
      <c r="AP921" s="92"/>
      <c r="AQ921" s="92"/>
      <c r="AR921" s="92"/>
      <c r="AS921" s="92"/>
      <c r="AT921" s="92"/>
      <c r="AU921" s="92"/>
      <c r="AV921" s="92"/>
      <c r="AX921" s="92"/>
      <c r="AY921" s="92"/>
      <c r="AZ921" s="92"/>
      <c r="BA921" s="92"/>
      <c r="BB921" s="92"/>
      <c r="BC921" s="115"/>
      <c r="BD921" s="116"/>
      <c r="BK921" s="92"/>
      <c r="BL921" s="92"/>
      <c r="BM921" s="92"/>
      <c r="BN921" s="92"/>
      <c r="BO921" s="92"/>
      <c r="BP921" s="92"/>
      <c r="BQ921" s="92"/>
      <c r="BR921" s="92"/>
      <c r="BS921" s="92"/>
    </row>
    <row r="922" spans="27:71" x14ac:dyDescent="0.2">
      <c r="AA922" s="92"/>
      <c r="AB922" s="92"/>
      <c r="AC922" s="92"/>
      <c r="AD922" s="92"/>
      <c r="AE922" s="92"/>
      <c r="AF922" s="115"/>
      <c r="AG922" s="116"/>
      <c r="AN922" s="92"/>
      <c r="AO922" s="92"/>
      <c r="AP922" s="92"/>
      <c r="AQ922" s="92"/>
      <c r="AR922" s="92"/>
      <c r="AS922" s="92"/>
      <c r="AT922" s="92"/>
      <c r="AU922" s="92"/>
      <c r="AV922" s="92"/>
      <c r="AX922" s="92"/>
      <c r="AY922" s="92"/>
      <c r="AZ922" s="92"/>
      <c r="BA922" s="92"/>
      <c r="BB922" s="92"/>
      <c r="BC922" s="115"/>
      <c r="BD922" s="116"/>
      <c r="BK922" s="92"/>
      <c r="BL922" s="92"/>
      <c r="BM922" s="92"/>
      <c r="BN922" s="92"/>
      <c r="BO922" s="92"/>
      <c r="BP922" s="92"/>
      <c r="BQ922" s="92"/>
      <c r="BR922" s="92"/>
      <c r="BS922" s="92"/>
    </row>
    <row r="923" spans="27:71" x14ac:dyDescent="0.2">
      <c r="AA923" s="92"/>
      <c r="AB923" s="92"/>
      <c r="AC923" s="92"/>
      <c r="AD923" s="92"/>
      <c r="AE923" s="92"/>
      <c r="AF923" s="115"/>
      <c r="AG923" s="116"/>
      <c r="AN923" s="92"/>
      <c r="AO923" s="92"/>
      <c r="AP923" s="92"/>
      <c r="AQ923" s="92"/>
      <c r="AR923" s="92"/>
      <c r="AS923" s="92"/>
      <c r="AT923" s="92"/>
      <c r="AU923" s="92"/>
      <c r="AV923" s="92"/>
      <c r="AX923" s="92"/>
      <c r="AY923" s="92"/>
      <c r="AZ923" s="92"/>
      <c r="BA923" s="92"/>
      <c r="BB923" s="92"/>
      <c r="BC923" s="115"/>
      <c r="BD923" s="116"/>
      <c r="BK923" s="92"/>
      <c r="BL923" s="92"/>
      <c r="BM923" s="92"/>
      <c r="BN923" s="92"/>
      <c r="BO923" s="92"/>
      <c r="BP923" s="92"/>
      <c r="BQ923" s="92"/>
      <c r="BR923" s="92"/>
      <c r="BS923" s="92"/>
    </row>
    <row r="924" spans="27:71" x14ac:dyDescent="0.2">
      <c r="AA924" s="92"/>
      <c r="AB924" s="92"/>
      <c r="AC924" s="92"/>
      <c r="AD924" s="92"/>
      <c r="AE924" s="92"/>
      <c r="AF924" s="115"/>
      <c r="AG924" s="116"/>
      <c r="AN924" s="92"/>
      <c r="AO924" s="92"/>
      <c r="AP924" s="92"/>
      <c r="AQ924" s="92"/>
      <c r="AR924" s="92"/>
      <c r="AS924" s="92"/>
      <c r="AT924" s="92"/>
      <c r="AU924" s="92"/>
      <c r="AV924" s="92"/>
      <c r="AX924" s="92"/>
      <c r="AY924" s="92"/>
      <c r="AZ924" s="92"/>
      <c r="BA924" s="92"/>
      <c r="BB924" s="92"/>
      <c r="BC924" s="115"/>
      <c r="BD924" s="116"/>
      <c r="BK924" s="92"/>
      <c r="BL924" s="92"/>
      <c r="BM924" s="92"/>
      <c r="BN924" s="92"/>
      <c r="BO924" s="92"/>
      <c r="BP924" s="92"/>
      <c r="BQ924" s="92"/>
      <c r="BR924" s="92"/>
      <c r="BS924" s="92"/>
    </row>
    <row r="925" spans="27:71" x14ac:dyDescent="0.2">
      <c r="AA925" s="92"/>
      <c r="AB925" s="92"/>
      <c r="AC925" s="92"/>
      <c r="AD925" s="92"/>
      <c r="AE925" s="92"/>
      <c r="AF925" s="115"/>
      <c r="AG925" s="116"/>
      <c r="AN925" s="92"/>
      <c r="AO925" s="92"/>
      <c r="AP925" s="92"/>
      <c r="AQ925" s="92"/>
      <c r="AR925" s="92"/>
      <c r="AS925" s="92"/>
      <c r="AT925" s="92"/>
      <c r="AU925" s="92"/>
      <c r="AV925" s="92"/>
      <c r="AX925" s="92"/>
      <c r="AY925" s="92"/>
      <c r="AZ925" s="92"/>
      <c r="BA925" s="92"/>
      <c r="BB925" s="92"/>
      <c r="BC925" s="115"/>
      <c r="BD925" s="116"/>
      <c r="BK925" s="92"/>
      <c r="BL925" s="92"/>
      <c r="BM925" s="92"/>
      <c r="BN925" s="92"/>
      <c r="BO925" s="92"/>
      <c r="BP925" s="92"/>
      <c r="BQ925" s="92"/>
      <c r="BR925" s="92"/>
      <c r="BS925" s="92"/>
    </row>
    <row r="926" spans="27:71" x14ac:dyDescent="0.2">
      <c r="AA926" s="92"/>
      <c r="AB926" s="92"/>
      <c r="AC926" s="92"/>
      <c r="AD926" s="92"/>
      <c r="AE926" s="92"/>
      <c r="AF926" s="115"/>
      <c r="AG926" s="116"/>
      <c r="AN926" s="92"/>
      <c r="AO926" s="92"/>
      <c r="AP926" s="92"/>
      <c r="AQ926" s="92"/>
      <c r="AR926" s="92"/>
      <c r="AS926" s="92"/>
      <c r="AT926" s="92"/>
      <c r="AU926" s="92"/>
      <c r="AV926" s="92"/>
      <c r="AX926" s="92"/>
      <c r="AY926" s="92"/>
      <c r="AZ926" s="92"/>
      <c r="BA926" s="92"/>
      <c r="BB926" s="92"/>
      <c r="BC926" s="115"/>
      <c r="BD926" s="116"/>
      <c r="BK926" s="92"/>
      <c r="BL926" s="92"/>
      <c r="BM926" s="92"/>
      <c r="BN926" s="92"/>
      <c r="BO926" s="92"/>
      <c r="BP926" s="92"/>
      <c r="BQ926" s="92"/>
      <c r="BR926" s="92"/>
      <c r="BS926" s="92"/>
    </row>
    <row r="927" spans="27:71" x14ac:dyDescent="0.2">
      <c r="AA927" s="92"/>
      <c r="AB927" s="92"/>
      <c r="AC927" s="92"/>
      <c r="AD927" s="92"/>
      <c r="AE927" s="92"/>
      <c r="AF927" s="115"/>
      <c r="AG927" s="116"/>
      <c r="AN927" s="92"/>
      <c r="AO927" s="92"/>
      <c r="AP927" s="92"/>
      <c r="AQ927" s="92"/>
      <c r="AR927" s="92"/>
      <c r="AS927" s="92"/>
      <c r="AT927" s="92"/>
      <c r="AU927" s="92"/>
      <c r="AV927" s="92"/>
      <c r="AX927" s="92"/>
      <c r="AY927" s="92"/>
      <c r="AZ927" s="92"/>
      <c r="BA927" s="92"/>
      <c r="BB927" s="92"/>
      <c r="BC927" s="115"/>
      <c r="BD927" s="116"/>
      <c r="BK927" s="92"/>
      <c r="BL927" s="92"/>
      <c r="BM927" s="92"/>
      <c r="BN927" s="92"/>
      <c r="BO927" s="92"/>
      <c r="BP927" s="92"/>
      <c r="BQ927" s="92"/>
      <c r="BR927" s="92"/>
      <c r="BS927" s="92"/>
    </row>
    <row r="928" spans="27:71" x14ac:dyDescent="0.2">
      <c r="AA928" s="92"/>
      <c r="AB928" s="92"/>
      <c r="AC928" s="92"/>
      <c r="AD928" s="92"/>
      <c r="AE928" s="92"/>
      <c r="AF928" s="115"/>
      <c r="AG928" s="116"/>
      <c r="AN928" s="92"/>
      <c r="AO928" s="92"/>
      <c r="AP928" s="92"/>
      <c r="AQ928" s="92"/>
      <c r="AR928" s="92"/>
      <c r="AS928" s="92"/>
      <c r="AT928" s="92"/>
      <c r="AU928" s="92"/>
      <c r="AV928" s="92"/>
      <c r="AX928" s="92"/>
      <c r="AY928" s="92"/>
      <c r="AZ928" s="92"/>
      <c r="BA928" s="92"/>
      <c r="BB928" s="92"/>
      <c r="BC928" s="115"/>
      <c r="BD928" s="116"/>
      <c r="BK928" s="92"/>
      <c r="BL928" s="92"/>
      <c r="BM928" s="92"/>
      <c r="BN928" s="92"/>
      <c r="BO928" s="92"/>
      <c r="BP928" s="92"/>
      <c r="BQ928" s="92"/>
      <c r="BR928" s="92"/>
      <c r="BS928" s="92"/>
    </row>
    <row r="929" spans="27:71" x14ac:dyDescent="0.2">
      <c r="AA929" s="92"/>
      <c r="AB929" s="92"/>
      <c r="AC929" s="92"/>
      <c r="AD929" s="92"/>
      <c r="AE929" s="92"/>
      <c r="AF929" s="115"/>
      <c r="AG929" s="116"/>
      <c r="AN929" s="92"/>
      <c r="AO929" s="92"/>
      <c r="AP929" s="92"/>
      <c r="AQ929" s="92"/>
      <c r="AR929" s="92"/>
      <c r="AS929" s="92"/>
      <c r="AT929" s="92"/>
      <c r="AU929" s="92"/>
      <c r="AV929" s="92"/>
      <c r="AX929" s="92"/>
      <c r="AY929" s="92"/>
      <c r="AZ929" s="92"/>
      <c r="BA929" s="92"/>
      <c r="BB929" s="92"/>
      <c r="BC929" s="115"/>
      <c r="BD929" s="116"/>
      <c r="BK929" s="92"/>
      <c r="BL929" s="92"/>
      <c r="BM929" s="92"/>
      <c r="BN929" s="92"/>
      <c r="BO929" s="92"/>
      <c r="BP929" s="92"/>
      <c r="BQ929" s="92"/>
      <c r="BR929" s="92"/>
      <c r="BS929" s="92"/>
    </row>
    <row r="930" spans="27:71" x14ac:dyDescent="0.2">
      <c r="AA930" s="92"/>
      <c r="AB930" s="92"/>
      <c r="AC930" s="92"/>
      <c r="AD930" s="92"/>
      <c r="AE930" s="92"/>
      <c r="AF930" s="115"/>
      <c r="AG930" s="116"/>
      <c r="AN930" s="92"/>
      <c r="AO930" s="92"/>
      <c r="AP930" s="92"/>
      <c r="AQ930" s="92"/>
      <c r="AR930" s="92"/>
      <c r="AS930" s="92"/>
      <c r="AT930" s="92"/>
      <c r="AU930" s="92"/>
      <c r="AV930" s="92"/>
      <c r="AX930" s="92"/>
      <c r="AY930" s="92"/>
      <c r="AZ930" s="92"/>
      <c r="BA930" s="92"/>
      <c r="BB930" s="92"/>
      <c r="BC930" s="115"/>
      <c r="BD930" s="116"/>
      <c r="BK930" s="92"/>
      <c r="BL930" s="92"/>
      <c r="BM930" s="92"/>
      <c r="BN930" s="92"/>
      <c r="BO930" s="92"/>
      <c r="BP930" s="92"/>
      <c r="BQ930" s="92"/>
      <c r="BR930" s="92"/>
      <c r="BS930" s="92"/>
    </row>
    <row r="931" spans="27:71" x14ac:dyDescent="0.2">
      <c r="AA931" s="92"/>
      <c r="AB931" s="92"/>
      <c r="AC931" s="92"/>
      <c r="AD931" s="92"/>
      <c r="AE931" s="92"/>
      <c r="AF931" s="115"/>
      <c r="AG931" s="116"/>
      <c r="AN931" s="92"/>
      <c r="AO931" s="92"/>
      <c r="AP931" s="92"/>
      <c r="AQ931" s="92"/>
      <c r="AR931" s="92"/>
      <c r="AS931" s="92"/>
      <c r="AT931" s="92"/>
      <c r="AU931" s="92"/>
      <c r="AV931" s="92"/>
      <c r="AX931" s="92"/>
      <c r="AY931" s="92"/>
      <c r="AZ931" s="92"/>
      <c r="BA931" s="92"/>
      <c r="BB931" s="92"/>
      <c r="BC931" s="115"/>
      <c r="BD931" s="116"/>
      <c r="BK931" s="92"/>
      <c r="BL931" s="92"/>
      <c r="BM931" s="92"/>
      <c r="BN931" s="92"/>
      <c r="BO931" s="92"/>
      <c r="BP931" s="92"/>
      <c r="BQ931" s="92"/>
      <c r="BR931" s="92"/>
      <c r="BS931" s="92"/>
    </row>
    <row r="932" spans="27:71" x14ac:dyDescent="0.2">
      <c r="AA932" s="92"/>
      <c r="AB932" s="92"/>
      <c r="AC932" s="92"/>
      <c r="AD932" s="92"/>
      <c r="AE932" s="92"/>
      <c r="AF932" s="115"/>
      <c r="AG932" s="116"/>
      <c r="AN932" s="92"/>
      <c r="AO932" s="92"/>
      <c r="AP932" s="92"/>
      <c r="AQ932" s="92"/>
      <c r="AR932" s="92"/>
      <c r="AS932" s="92"/>
      <c r="AT932" s="92"/>
      <c r="AU932" s="92"/>
      <c r="AV932" s="92"/>
      <c r="AX932" s="92"/>
      <c r="AY932" s="92"/>
      <c r="AZ932" s="92"/>
      <c r="BA932" s="92"/>
      <c r="BB932" s="92"/>
      <c r="BC932" s="115"/>
      <c r="BD932" s="116"/>
      <c r="BK932" s="92"/>
      <c r="BL932" s="92"/>
      <c r="BM932" s="92"/>
      <c r="BN932" s="92"/>
      <c r="BO932" s="92"/>
      <c r="BP932" s="92"/>
      <c r="BQ932" s="92"/>
      <c r="BR932" s="92"/>
      <c r="BS932" s="92"/>
    </row>
    <row r="933" spans="27:71" x14ac:dyDescent="0.2">
      <c r="AA933" s="92"/>
      <c r="AB933" s="92"/>
      <c r="AC933" s="92"/>
      <c r="AD933" s="92"/>
      <c r="AE933" s="92"/>
      <c r="AF933" s="115"/>
      <c r="AG933" s="116"/>
      <c r="AN933" s="92"/>
      <c r="AO933" s="92"/>
      <c r="AP933" s="92"/>
      <c r="AQ933" s="92"/>
      <c r="AR933" s="92"/>
      <c r="AS933" s="92"/>
      <c r="AT933" s="92"/>
      <c r="AU933" s="92"/>
      <c r="AV933" s="92"/>
      <c r="AX933" s="92"/>
      <c r="AY933" s="92"/>
      <c r="AZ933" s="92"/>
      <c r="BA933" s="92"/>
      <c r="BB933" s="92"/>
      <c r="BC933" s="115"/>
      <c r="BD933" s="116"/>
      <c r="BK933" s="92"/>
      <c r="BL933" s="92"/>
      <c r="BM933" s="92"/>
      <c r="BN933" s="92"/>
      <c r="BO933" s="92"/>
      <c r="BP933" s="92"/>
      <c r="BQ933" s="92"/>
      <c r="BR933" s="92"/>
      <c r="BS933" s="92"/>
    </row>
    <row r="934" spans="27:71" x14ac:dyDescent="0.2">
      <c r="AA934" s="92"/>
      <c r="AB934" s="92"/>
      <c r="AC934" s="92"/>
      <c r="AD934" s="92"/>
      <c r="AE934" s="92"/>
      <c r="AF934" s="115"/>
      <c r="AG934" s="116"/>
      <c r="AN934" s="92"/>
      <c r="AO934" s="92"/>
      <c r="AP934" s="92"/>
      <c r="AQ934" s="92"/>
      <c r="AR934" s="92"/>
      <c r="AS934" s="92"/>
      <c r="AT934" s="92"/>
      <c r="AU934" s="92"/>
      <c r="AV934" s="92"/>
      <c r="AX934" s="92"/>
      <c r="AY934" s="92"/>
      <c r="AZ934" s="92"/>
      <c r="BA934" s="92"/>
      <c r="BB934" s="92"/>
      <c r="BC934" s="115"/>
      <c r="BD934" s="116"/>
      <c r="BK934" s="92"/>
      <c r="BL934" s="92"/>
      <c r="BM934" s="92"/>
      <c r="BN934" s="92"/>
      <c r="BO934" s="92"/>
      <c r="BP934" s="92"/>
      <c r="BQ934" s="92"/>
      <c r="BR934" s="92"/>
      <c r="BS934" s="92"/>
    </row>
    <row r="935" spans="27:71" x14ac:dyDescent="0.2">
      <c r="AA935" s="92"/>
      <c r="AB935" s="92"/>
      <c r="AC935" s="92"/>
      <c r="AD935" s="92"/>
      <c r="AE935" s="92"/>
      <c r="AF935" s="115"/>
      <c r="AG935" s="116"/>
      <c r="AN935" s="92"/>
      <c r="AO935" s="92"/>
      <c r="AP935" s="92"/>
      <c r="AQ935" s="92"/>
      <c r="AR935" s="92"/>
      <c r="AS935" s="92"/>
      <c r="AT935" s="92"/>
      <c r="AU935" s="92"/>
      <c r="AV935" s="92"/>
      <c r="AX935" s="92"/>
      <c r="AY935" s="92"/>
      <c r="AZ935" s="92"/>
      <c r="BA935" s="92"/>
      <c r="BB935" s="92"/>
      <c r="BC935" s="115"/>
      <c r="BD935" s="116"/>
      <c r="BK935" s="92"/>
      <c r="BL935" s="92"/>
      <c r="BM935" s="92"/>
      <c r="BN935" s="92"/>
      <c r="BO935" s="92"/>
      <c r="BP935" s="92"/>
      <c r="BQ935" s="92"/>
      <c r="BR935" s="92"/>
      <c r="BS935" s="92"/>
    </row>
    <row r="936" spans="27:71" x14ac:dyDescent="0.2">
      <c r="AA936" s="92"/>
      <c r="AB936" s="92"/>
      <c r="AC936" s="92"/>
      <c r="AD936" s="92"/>
      <c r="AE936" s="92"/>
      <c r="AF936" s="115"/>
      <c r="AG936" s="116"/>
      <c r="AN936" s="92"/>
      <c r="AO936" s="92"/>
      <c r="AP936" s="92"/>
      <c r="AQ936" s="92"/>
      <c r="AR936" s="92"/>
      <c r="AS936" s="92"/>
      <c r="AT936" s="92"/>
      <c r="AU936" s="92"/>
      <c r="AV936" s="92"/>
      <c r="AX936" s="92"/>
      <c r="AY936" s="92"/>
      <c r="AZ936" s="92"/>
      <c r="BA936" s="92"/>
      <c r="BB936" s="92"/>
      <c r="BC936" s="115"/>
      <c r="BD936" s="116"/>
      <c r="BK936" s="92"/>
      <c r="BL936" s="92"/>
      <c r="BM936" s="92"/>
      <c r="BN936" s="92"/>
      <c r="BO936" s="92"/>
      <c r="BP936" s="92"/>
      <c r="BQ936" s="92"/>
      <c r="BR936" s="92"/>
      <c r="BS936" s="92"/>
    </row>
    <row r="937" spans="27:71" x14ac:dyDescent="0.2">
      <c r="AA937" s="92"/>
      <c r="AB937" s="92"/>
      <c r="AC937" s="92"/>
      <c r="AD937" s="92"/>
      <c r="AE937" s="92"/>
      <c r="AF937" s="115"/>
      <c r="AG937" s="116"/>
      <c r="AN937" s="92"/>
      <c r="AO937" s="92"/>
      <c r="AP937" s="92"/>
      <c r="AQ937" s="92"/>
      <c r="AR937" s="92"/>
      <c r="AS937" s="92"/>
      <c r="AT937" s="92"/>
      <c r="AU937" s="92"/>
      <c r="AV937" s="92"/>
      <c r="AX937" s="92"/>
      <c r="AY937" s="92"/>
      <c r="AZ937" s="92"/>
      <c r="BA937" s="92"/>
      <c r="BB937" s="92"/>
      <c r="BC937" s="115"/>
      <c r="BD937" s="116"/>
      <c r="BK937" s="92"/>
      <c r="BL937" s="92"/>
      <c r="BM937" s="92"/>
      <c r="BN937" s="92"/>
      <c r="BO937" s="92"/>
      <c r="BP937" s="92"/>
      <c r="BQ937" s="92"/>
      <c r="BR937" s="92"/>
      <c r="BS937" s="92"/>
    </row>
    <row r="938" spans="27:71" x14ac:dyDescent="0.2">
      <c r="AA938" s="92"/>
      <c r="AB938" s="92"/>
      <c r="AC938" s="92"/>
      <c r="AD938" s="92"/>
      <c r="AE938" s="92"/>
      <c r="AF938" s="115"/>
      <c r="AG938" s="116"/>
      <c r="AN938" s="92"/>
      <c r="AO938" s="92"/>
      <c r="AP938" s="92"/>
      <c r="AQ938" s="92"/>
      <c r="AR938" s="92"/>
      <c r="AS938" s="92"/>
      <c r="AT938" s="92"/>
      <c r="AU938" s="92"/>
      <c r="AV938" s="92"/>
      <c r="AX938" s="92"/>
      <c r="AY938" s="92"/>
      <c r="AZ938" s="92"/>
      <c r="BA938" s="92"/>
      <c r="BB938" s="92"/>
      <c r="BC938" s="115"/>
      <c r="BD938" s="116"/>
      <c r="BK938" s="92"/>
      <c r="BL938" s="92"/>
      <c r="BM938" s="92"/>
      <c r="BN938" s="92"/>
      <c r="BO938" s="92"/>
      <c r="BP938" s="92"/>
      <c r="BQ938" s="92"/>
      <c r="BR938" s="92"/>
      <c r="BS938" s="92"/>
    </row>
    <row r="939" spans="27:71" x14ac:dyDescent="0.2">
      <c r="AA939" s="92"/>
      <c r="AB939" s="92"/>
      <c r="AC939" s="92"/>
      <c r="AD939" s="92"/>
      <c r="AE939" s="92"/>
      <c r="AF939" s="115"/>
      <c r="AG939" s="116"/>
      <c r="AN939" s="92"/>
      <c r="AO939" s="92"/>
      <c r="AP939" s="92"/>
      <c r="AQ939" s="92"/>
      <c r="AR939" s="92"/>
      <c r="AS939" s="92"/>
      <c r="AT939" s="92"/>
      <c r="AU939" s="92"/>
      <c r="AV939" s="92"/>
      <c r="AX939" s="92"/>
      <c r="AY939" s="92"/>
      <c r="AZ939" s="92"/>
      <c r="BA939" s="92"/>
      <c r="BB939" s="92"/>
      <c r="BC939" s="115"/>
      <c r="BD939" s="116"/>
      <c r="BK939" s="92"/>
      <c r="BL939" s="92"/>
      <c r="BM939" s="92"/>
      <c r="BN939" s="92"/>
      <c r="BO939" s="92"/>
      <c r="BP939" s="92"/>
      <c r="BQ939" s="92"/>
      <c r="BR939" s="92"/>
      <c r="BS939" s="92"/>
    </row>
    <row r="940" spans="27:71" x14ac:dyDescent="0.2">
      <c r="AA940" s="92"/>
      <c r="AB940" s="92"/>
      <c r="AC940" s="92"/>
      <c r="AD940" s="92"/>
      <c r="AE940" s="92"/>
      <c r="AF940" s="115"/>
      <c r="AG940" s="116"/>
      <c r="AN940" s="92"/>
      <c r="AO940" s="92"/>
      <c r="AP940" s="92"/>
      <c r="AQ940" s="92"/>
      <c r="AR940" s="92"/>
      <c r="AS940" s="92"/>
      <c r="AT940" s="92"/>
      <c r="AU940" s="92"/>
      <c r="AV940" s="92"/>
      <c r="AX940" s="92"/>
      <c r="AY940" s="92"/>
      <c r="AZ940" s="92"/>
      <c r="BA940" s="92"/>
      <c r="BB940" s="92"/>
      <c r="BC940" s="115"/>
      <c r="BD940" s="116"/>
      <c r="BK940" s="92"/>
      <c r="BL940" s="92"/>
      <c r="BM940" s="92"/>
      <c r="BN940" s="92"/>
      <c r="BO940" s="92"/>
      <c r="BP940" s="92"/>
      <c r="BQ940" s="92"/>
      <c r="BR940" s="92"/>
      <c r="BS940" s="92"/>
    </row>
    <row r="941" spans="27:71" x14ac:dyDescent="0.2">
      <c r="AA941" s="92"/>
      <c r="AB941" s="92"/>
      <c r="AC941" s="92"/>
      <c r="AD941" s="92"/>
      <c r="AE941" s="92"/>
      <c r="AF941" s="115"/>
      <c r="AG941" s="116"/>
      <c r="AN941" s="92"/>
      <c r="AO941" s="92"/>
      <c r="AP941" s="92"/>
      <c r="AQ941" s="92"/>
      <c r="AR941" s="92"/>
      <c r="AS941" s="92"/>
      <c r="AT941" s="92"/>
      <c r="AU941" s="92"/>
      <c r="AV941" s="92"/>
      <c r="AX941" s="92"/>
      <c r="AY941" s="92"/>
      <c r="AZ941" s="92"/>
      <c r="BA941" s="92"/>
      <c r="BB941" s="92"/>
      <c r="BC941" s="115"/>
      <c r="BD941" s="116"/>
      <c r="BK941" s="92"/>
      <c r="BL941" s="92"/>
      <c r="BM941" s="92"/>
      <c r="BN941" s="92"/>
      <c r="BO941" s="92"/>
      <c r="BP941" s="92"/>
      <c r="BQ941" s="92"/>
      <c r="BR941" s="92"/>
      <c r="BS941" s="92"/>
    </row>
    <row r="942" spans="27:71" x14ac:dyDescent="0.2">
      <c r="AA942" s="92"/>
      <c r="AB942" s="92"/>
      <c r="AC942" s="92"/>
      <c r="AD942" s="92"/>
      <c r="AE942" s="92"/>
      <c r="AF942" s="115"/>
      <c r="AG942" s="116"/>
      <c r="AN942" s="92"/>
      <c r="AO942" s="92"/>
      <c r="AP942" s="92"/>
      <c r="AQ942" s="92"/>
      <c r="AR942" s="92"/>
      <c r="AS942" s="92"/>
      <c r="AT942" s="92"/>
      <c r="AU942" s="92"/>
      <c r="AV942" s="92"/>
      <c r="AX942" s="92"/>
      <c r="AY942" s="92"/>
      <c r="AZ942" s="92"/>
      <c r="BA942" s="92"/>
      <c r="BB942" s="92"/>
      <c r="BC942" s="115"/>
      <c r="BD942" s="116"/>
      <c r="BK942" s="92"/>
      <c r="BL942" s="92"/>
      <c r="BM942" s="92"/>
      <c r="BN942" s="92"/>
      <c r="BO942" s="92"/>
      <c r="BP942" s="92"/>
      <c r="BQ942" s="92"/>
      <c r="BR942" s="92"/>
      <c r="BS942" s="92"/>
    </row>
    <row r="943" spans="27:71" x14ac:dyDescent="0.2">
      <c r="AA943" s="92"/>
      <c r="AB943" s="92"/>
      <c r="AC943" s="92"/>
      <c r="AD943" s="92"/>
      <c r="AE943" s="92"/>
      <c r="AF943" s="115"/>
      <c r="AG943" s="116"/>
      <c r="AN943" s="92"/>
      <c r="AO943" s="92"/>
      <c r="AP943" s="92"/>
      <c r="AQ943" s="92"/>
      <c r="AR943" s="92"/>
      <c r="AS943" s="92"/>
      <c r="AT943" s="92"/>
      <c r="AU943" s="92"/>
      <c r="AV943" s="92"/>
      <c r="AX943" s="92"/>
      <c r="AY943" s="92"/>
      <c r="AZ943" s="92"/>
      <c r="BA943" s="92"/>
      <c r="BB943" s="92"/>
      <c r="BC943" s="115"/>
      <c r="BD943" s="116"/>
      <c r="BK943" s="92"/>
      <c r="BL943" s="92"/>
      <c r="BM943" s="92"/>
      <c r="BN943" s="92"/>
      <c r="BO943" s="92"/>
      <c r="BP943" s="92"/>
      <c r="BQ943" s="92"/>
      <c r="BR943" s="92"/>
      <c r="BS943" s="92"/>
    </row>
    <row r="944" spans="27:71" x14ac:dyDescent="0.2">
      <c r="AA944" s="92"/>
      <c r="AB944" s="92"/>
      <c r="AC944" s="92"/>
      <c r="AD944" s="92"/>
      <c r="AE944" s="92"/>
      <c r="AF944" s="115"/>
      <c r="AG944" s="116"/>
      <c r="AN944" s="92"/>
      <c r="AO944" s="92"/>
      <c r="AP944" s="92"/>
      <c r="AQ944" s="92"/>
      <c r="AR944" s="92"/>
      <c r="AS944" s="92"/>
      <c r="AT944" s="92"/>
      <c r="AU944" s="92"/>
      <c r="AV944" s="92"/>
      <c r="AX944" s="92"/>
      <c r="AY944" s="92"/>
      <c r="AZ944" s="92"/>
      <c r="BA944" s="92"/>
      <c r="BB944" s="92"/>
      <c r="BC944" s="115"/>
      <c r="BD944" s="116"/>
      <c r="BK944" s="92"/>
      <c r="BL944" s="92"/>
      <c r="BM944" s="92"/>
      <c r="BN944" s="92"/>
      <c r="BO944" s="92"/>
      <c r="BP944" s="92"/>
      <c r="BQ944" s="92"/>
      <c r="BR944" s="92"/>
      <c r="BS944" s="92"/>
    </row>
    <row r="945" spans="27:71" x14ac:dyDescent="0.2">
      <c r="AA945" s="92"/>
      <c r="AB945" s="92"/>
      <c r="AC945" s="92"/>
      <c r="AD945" s="92"/>
      <c r="AE945" s="92"/>
      <c r="AF945" s="115"/>
      <c r="AG945" s="116"/>
      <c r="AN945" s="92"/>
      <c r="AO945" s="92"/>
      <c r="AP945" s="92"/>
      <c r="AQ945" s="92"/>
      <c r="AR945" s="92"/>
      <c r="AS945" s="92"/>
      <c r="AT945" s="92"/>
      <c r="AU945" s="92"/>
      <c r="AV945" s="92"/>
      <c r="AX945" s="92"/>
      <c r="AY945" s="92"/>
      <c r="AZ945" s="92"/>
      <c r="BA945" s="92"/>
      <c r="BB945" s="92"/>
      <c r="BC945" s="115"/>
      <c r="BD945" s="116"/>
      <c r="BK945" s="92"/>
      <c r="BL945" s="92"/>
      <c r="BM945" s="92"/>
      <c r="BN945" s="92"/>
      <c r="BO945" s="92"/>
      <c r="BP945" s="92"/>
      <c r="BQ945" s="92"/>
      <c r="BR945" s="92"/>
      <c r="BS945" s="92"/>
    </row>
    <row r="946" spans="27:71" x14ac:dyDescent="0.2">
      <c r="AA946" s="92"/>
      <c r="AB946" s="92"/>
      <c r="AC946" s="92"/>
      <c r="AD946" s="92"/>
      <c r="AE946" s="92"/>
      <c r="AF946" s="115"/>
      <c r="AG946" s="116"/>
      <c r="AN946" s="92"/>
      <c r="AO946" s="92"/>
      <c r="AP946" s="92"/>
      <c r="AQ946" s="92"/>
      <c r="AR946" s="92"/>
      <c r="AS946" s="92"/>
      <c r="AT946" s="92"/>
      <c r="AU946" s="92"/>
      <c r="AV946" s="92"/>
      <c r="AX946" s="92"/>
      <c r="AY946" s="92"/>
      <c r="AZ946" s="92"/>
      <c r="BA946" s="92"/>
      <c r="BB946" s="92"/>
      <c r="BC946" s="115"/>
      <c r="BD946" s="116"/>
      <c r="BK946" s="92"/>
      <c r="BL946" s="92"/>
      <c r="BM946" s="92"/>
      <c r="BN946" s="92"/>
      <c r="BO946" s="92"/>
      <c r="BP946" s="92"/>
      <c r="BQ946" s="92"/>
      <c r="BR946" s="92"/>
      <c r="BS946" s="92"/>
    </row>
    <row r="947" spans="27:71" x14ac:dyDescent="0.2">
      <c r="AA947" s="92"/>
      <c r="AB947" s="92"/>
      <c r="AC947" s="92"/>
      <c r="AD947" s="92"/>
      <c r="AE947" s="92"/>
      <c r="AF947" s="115"/>
      <c r="AG947" s="116"/>
      <c r="AN947" s="92"/>
      <c r="AO947" s="92"/>
      <c r="AP947" s="92"/>
      <c r="AQ947" s="92"/>
      <c r="AR947" s="92"/>
      <c r="AS947" s="92"/>
      <c r="AT947" s="92"/>
      <c r="AU947" s="92"/>
      <c r="AV947" s="92"/>
      <c r="AX947" s="92"/>
      <c r="AY947" s="92"/>
      <c r="AZ947" s="92"/>
      <c r="BA947" s="92"/>
      <c r="BB947" s="92"/>
      <c r="BC947" s="115"/>
      <c r="BD947" s="116"/>
      <c r="BK947" s="92"/>
      <c r="BL947" s="92"/>
      <c r="BM947" s="92"/>
      <c r="BN947" s="92"/>
      <c r="BO947" s="92"/>
      <c r="BP947" s="92"/>
      <c r="BQ947" s="92"/>
      <c r="BR947" s="92"/>
      <c r="BS947" s="92"/>
    </row>
    <row r="948" spans="27:71" x14ac:dyDescent="0.2">
      <c r="AA948" s="92"/>
      <c r="AB948" s="92"/>
      <c r="AC948" s="92"/>
      <c r="AD948" s="92"/>
      <c r="AE948" s="92"/>
      <c r="AF948" s="115"/>
      <c r="AG948" s="116"/>
      <c r="AN948" s="92"/>
      <c r="AO948" s="92"/>
      <c r="AP948" s="92"/>
      <c r="AQ948" s="92"/>
      <c r="AR948" s="92"/>
      <c r="AS948" s="92"/>
      <c r="AT948" s="92"/>
      <c r="AU948" s="92"/>
      <c r="AV948" s="92"/>
      <c r="AX948" s="92"/>
      <c r="AY948" s="92"/>
      <c r="AZ948" s="92"/>
      <c r="BA948" s="92"/>
      <c r="BB948" s="92"/>
      <c r="BC948" s="115"/>
      <c r="BD948" s="116"/>
      <c r="BK948" s="92"/>
      <c r="BL948" s="92"/>
      <c r="BM948" s="92"/>
      <c r="BN948" s="92"/>
      <c r="BO948" s="92"/>
      <c r="BP948" s="92"/>
      <c r="BQ948" s="92"/>
      <c r="BR948" s="92"/>
      <c r="BS948" s="92"/>
    </row>
    <row r="949" spans="27:71" x14ac:dyDescent="0.2">
      <c r="AA949" s="92"/>
      <c r="AB949" s="92"/>
      <c r="AC949" s="92"/>
      <c r="AD949" s="92"/>
      <c r="AE949" s="92"/>
      <c r="AF949" s="115"/>
      <c r="AG949" s="116"/>
      <c r="AN949" s="92"/>
      <c r="AO949" s="92"/>
      <c r="AP949" s="92"/>
      <c r="AQ949" s="92"/>
      <c r="AR949" s="92"/>
      <c r="AS949" s="92"/>
      <c r="AT949" s="92"/>
      <c r="AU949" s="92"/>
      <c r="AV949" s="92"/>
      <c r="AX949" s="92"/>
      <c r="AY949" s="92"/>
      <c r="AZ949" s="92"/>
      <c r="BA949" s="92"/>
      <c r="BB949" s="92"/>
      <c r="BC949" s="115"/>
      <c r="BD949" s="116"/>
      <c r="BK949" s="92"/>
      <c r="BL949" s="92"/>
      <c r="BM949" s="92"/>
      <c r="BN949" s="92"/>
      <c r="BO949" s="92"/>
      <c r="BP949" s="92"/>
      <c r="BQ949" s="92"/>
      <c r="BR949" s="92"/>
      <c r="BS949" s="92"/>
    </row>
    <row r="950" spans="27:71" x14ac:dyDescent="0.2">
      <c r="AA950" s="92"/>
      <c r="AB950" s="92"/>
      <c r="AC950" s="92"/>
      <c r="AD950" s="92"/>
      <c r="AE950" s="92"/>
      <c r="AF950" s="115"/>
      <c r="AG950" s="116"/>
      <c r="AN950" s="92"/>
      <c r="AO950" s="92"/>
      <c r="AP950" s="92"/>
      <c r="AQ950" s="92"/>
      <c r="AR950" s="92"/>
      <c r="AS950" s="92"/>
      <c r="AT950" s="92"/>
      <c r="AU950" s="92"/>
      <c r="AV950" s="92"/>
      <c r="AX950" s="92"/>
      <c r="AY950" s="92"/>
      <c r="AZ950" s="92"/>
      <c r="BA950" s="92"/>
      <c r="BB950" s="92"/>
      <c r="BC950" s="115"/>
      <c r="BD950" s="116"/>
      <c r="BK950" s="92"/>
      <c r="BL950" s="92"/>
      <c r="BM950" s="92"/>
      <c r="BN950" s="92"/>
      <c r="BO950" s="92"/>
      <c r="BP950" s="92"/>
      <c r="BQ950" s="92"/>
      <c r="BR950" s="92"/>
      <c r="BS950" s="92"/>
    </row>
    <row r="951" spans="27:71" x14ac:dyDescent="0.2">
      <c r="AA951" s="92"/>
      <c r="AB951" s="92"/>
      <c r="AC951" s="92"/>
      <c r="AD951" s="92"/>
      <c r="AE951" s="92"/>
      <c r="AF951" s="115"/>
      <c r="AG951" s="116"/>
      <c r="AN951" s="92"/>
      <c r="AO951" s="92"/>
      <c r="AP951" s="92"/>
      <c r="AQ951" s="92"/>
      <c r="AR951" s="92"/>
      <c r="AS951" s="92"/>
      <c r="AT951" s="92"/>
      <c r="AU951" s="92"/>
      <c r="AV951" s="92"/>
      <c r="AX951" s="92"/>
      <c r="AY951" s="92"/>
      <c r="AZ951" s="92"/>
      <c r="BA951" s="92"/>
      <c r="BB951" s="92"/>
      <c r="BC951" s="115"/>
      <c r="BD951" s="116"/>
      <c r="BK951" s="92"/>
      <c r="BL951" s="92"/>
      <c r="BM951" s="92"/>
      <c r="BN951" s="92"/>
      <c r="BO951" s="92"/>
      <c r="BP951" s="92"/>
      <c r="BQ951" s="92"/>
      <c r="BR951" s="92"/>
      <c r="BS951" s="92"/>
    </row>
    <row r="952" spans="27:71" x14ac:dyDescent="0.2">
      <c r="AA952" s="92"/>
      <c r="AB952" s="92"/>
      <c r="AC952" s="92"/>
      <c r="AD952" s="92"/>
      <c r="AE952" s="92"/>
      <c r="AF952" s="115"/>
      <c r="AG952" s="116"/>
      <c r="AN952" s="92"/>
      <c r="AO952" s="92"/>
      <c r="AP952" s="92"/>
      <c r="AQ952" s="92"/>
      <c r="AR952" s="92"/>
      <c r="AS952" s="92"/>
      <c r="AT952" s="92"/>
      <c r="AU952" s="92"/>
      <c r="AV952" s="92"/>
      <c r="AX952" s="92"/>
      <c r="AY952" s="92"/>
      <c r="AZ952" s="92"/>
      <c r="BA952" s="92"/>
      <c r="BB952" s="92"/>
      <c r="BC952" s="115"/>
      <c r="BD952" s="116"/>
      <c r="BK952" s="92"/>
      <c r="BL952" s="92"/>
      <c r="BM952" s="92"/>
      <c r="BN952" s="92"/>
      <c r="BO952" s="92"/>
      <c r="BP952" s="92"/>
      <c r="BQ952" s="92"/>
      <c r="BR952" s="92"/>
      <c r="BS952" s="92"/>
    </row>
    <row r="953" spans="27:71" x14ac:dyDescent="0.2">
      <c r="AA953" s="92"/>
      <c r="AB953" s="92"/>
      <c r="AC953" s="92"/>
      <c r="AD953" s="92"/>
      <c r="AE953" s="92"/>
      <c r="AF953" s="115"/>
      <c r="AG953" s="116"/>
      <c r="AN953" s="92"/>
      <c r="AO953" s="92"/>
      <c r="AP953" s="92"/>
      <c r="AQ953" s="92"/>
      <c r="AR953" s="92"/>
      <c r="AS953" s="92"/>
      <c r="AT953" s="92"/>
      <c r="AU953" s="92"/>
      <c r="AV953" s="92"/>
      <c r="AX953" s="92"/>
      <c r="AY953" s="92"/>
      <c r="AZ953" s="92"/>
      <c r="BA953" s="92"/>
      <c r="BB953" s="92"/>
      <c r="BC953" s="115"/>
      <c r="BD953" s="116"/>
      <c r="BK953" s="92"/>
      <c r="BL953" s="92"/>
      <c r="BM953" s="92"/>
      <c r="BN953" s="92"/>
      <c r="BO953" s="92"/>
      <c r="BP953" s="92"/>
      <c r="BQ953" s="92"/>
      <c r="BR953" s="92"/>
      <c r="BS953" s="92"/>
    </row>
    <row r="954" spans="27:71" x14ac:dyDescent="0.2">
      <c r="AA954" s="92"/>
      <c r="AB954" s="92"/>
      <c r="AC954" s="92"/>
      <c r="AD954" s="92"/>
      <c r="AE954" s="92"/>
      <c r="AF954" s="115"/>
      <c r="AG954" s="116"/>
      <c r="AN954" s="92"/>
      <c r="AO954" s="92"/>
      <c r="AP954" s="92"/>
      <c r="AQ954" s="92"/>
      <c r="AR954" s="92"/>
      <c r="AS954" s="92"/>
      <c r="AT954" s="92"/>
      <c r="AU954" s="92"/>
      <c r="AV954" s="92"/>
      <c r="AX954" s="92"/>
      <c r="AY954" s="92"/>
      <c r="AZ954" s="92"/>
      <c r="BA954" s="92"/>
      <c r="BB954" s="92"/>
      <c r="BC954" s="115"/>
      <c r="BD954" s="116"/>
      <c r="BK954" s="92"/>
      <c r="BL954" s="92"/>
      <c r="BM954" s="92"/>
      <c r="BN954" s="92"/>
      <c r="BO954" s="92"/>
      <c r="BP954" s="92"/>
      <c r="BQ954" s="92"/>
      <c r="BR954" s="92"/>
      <c r="BS954" s="92"/>
    </row>
    <row r="955" spans="27:71" x14ac:dyDescent="0.2">
      <c r="AA955" s="92"/>
      <c r="AB955" s="92"/>
      <c r="AC955" s="92"/>
      <c r="AD955" s="92"/>
      <c r="AE955" s="92"/>
      <c r="AF955" s="115"/>
      <c r="AG955" s="116"/>
      <c r="AN955" s="92"/>
      <c r="AO955" s="92"/>
      <c r="AP955" s="92"/>
      <c r="AQ955" s="92"/>
      <c r="AR955" s="92"/>
      <c r="AS955" s="92"/>
      <c r="AT955" s="92"/>
      <c r="AU955" s="92"/>
      <c r="AV955" s="92"/>
      <c r="AX955" s="92"/>
      <c r="AY955" s="92"/>
      <c r="AZ955" s="92"/>
      <c r="BA955" s="92"/>
      <c r="BB955" s="92"/>
      <c r="BC955" s="115"/>
      <c r="BD955" s="116"/>
      <c r="BK955" s="92"/>
      <c r="BL955" s="92"/>
      <c r="BM955" s="92"/>
      <c r="BN955" s="92"/>
      <c r="BO955" s="92"/>
      <c r="BP955" s="92"/>
      <c r="BQ955" s="92"/>
      <c r="BR955" s="92"/>
      <c r="BS955" s="92"/>
    </row>
    <row r="956" spans="27:71" x14ac:dyDescent="0.2">
      <c r="AA956" s="92"/>
      <c r="AB956" s="92"/>
      <c r="AC956" s="92"/>
      <c r="AD956" s="92"/>
      <c r="AE956" s="92"/>
      <c r="AF956" s="115"/>
      <c r="AG956" s="116"/>
      <c r="AN956" s="92"/>
      <c r="AO956" s="92"/>
      <c r="AP956" s="92"/>
      <c r="AQ956" s="92"/>
      <c r="AR956" s="92"/>
      <c r="AS956" s="92"/>
      <c r="AT956" s="92"/>
      <c r="AU956" s="92"/>
      <c r="AV956" s="92"/>
      <c r="AX956" s="92"/>
      <c r="AY956" s="92"/>
      <c r="AZ956" s="92"/>
      <c r="BA956" s="92"/>
      <c r="BB956" s="92"/>
      <c r="BC956" s="115"/>
      <c r="BD956" s="116"/>
      <c r="BK956" s="92"/>
      <c r="BL956" s="92"/>
      <c r="BM956" s="92"/>
      <c r="BN956" s="92"/>
      <c r="BO956" s="92"/>
      <c r="BP956" s="92"/>
      <c r="BQ956" s="92"/>
      <c r="BR956" s="92"/>
      <c r="BS956" s="92"/>
    </row>
    <row r="957" spans="27:71" x14ac:dyDescent="0.2">
      <c r="AA957" s="92"/>
      <c r="AB957" s="92"/>
      <c r="AC957" s="92"/>
      <c r="AD957" s="92"/>
      <c r="AE957" s="92"/>
      <c r="AF957" s="115"/>
      <c r="AG957" s="116"/>
      <c r="AN957" s="92"/>
      <c r="AO957" s="92"/>
      <c r="AP957" s="92"/>
      <c r="AQ957" s="92"/>
      <c r="AR957" s="92"/>
      <c r="AS957" s="92"/>
      <c r="AT957" s="92"/>
      <c r="AU957" s="92"/>
      <c r="AV957" s="92"/>
      <c r="AX957" s="92"/>
      <c r="AY957" s="92"/>
      <c r="AZ957" s="92"/>
      <c r="BA957" s="92"/>
      <c r="BB957" s="92"/>
      <c r="BC957" s="115"/>
      <c r="BD957" s="116"/>
      <c r="BK957" s="92"/>
      <c r="BL957" s="92"/>
      <c r="BM957" s="92"/>
      <c r="BN957" s="92"/>
      <c r="BO957" s="92"/>
      <c r="BP957" s="92"/>
      <c r="BQ957" s="92"/>
      <c r="BR957" s="92"/>
      <c r="BS957" s="92"/>
    </row>
    <row r="958" spans="27:71" x14ac:dyDescent="0.2">
      <c r="AA958" s="92"/>
      <c r="AB958" s="92"/>
      <c r="AC958" s="92"/>
      <c r="AD958" s="92"/>
      <c r="AE958" s="92"/>
      <c r="AF958" s="115"/>
      <c r="AG958" s="116"/>
      <c r="AN958" s="92"/>
      <c r="AO958" s="92"/>
      <c r="AP958" s="92"/>
      <c r="AQ958" s="92"/>
      <c r="AR958" s="92"/>
      <c r="AS958" s="92"/>
      <c r="AT958" s="92"/>
      <c r="AU958" s="92"/>
      <c r="AV958" s="92"/>
      <c r="AX958" s="92"/>
      <c r="AY958" s="92"/>
      <c r="AZ958" s="92"/>
      <c r="BA958" s="92"/>
      <c r="BB958" s="92"/>
      <c r="BC958" s="115"/>
      <c r="BD958" s="116"/>
      <c r="BK958" s="92"/>
      <c r="BL958" s="92"/>
      <c r="BM958" s="92"/>
      <c r="BN958" s="92"/>
      <c r="BO958" s="92"/>
      <c r="BP958" s="92"/>
      <c r="BQ958" s="92"/>
      <c r="BR958" s="92"/>
      <c r="BS958" s="92"/>
    </row>
    <row r="959" spans="27:71" x14ac:dyDescent="0.2">
      <c r="AA959" s="92"/>
      <c r="AB959" s="92"/>
      <c r="AC959" s="92"/>
      <c r="AD959" s="92"/>
      <c r="AE959" s="92"/>
      <c r="AF959" s="115"/>
      <c r="AG959" s="116"/>
      <c r="AN959" s="92"/>
      <c r="AO959" s="92"/>
      <c r="AP959" s="92"/>
      <c r="AQ959" s="92"/>
      <c r="AR959" s="92"/>
      <c r="AS959" s="92"/>
      <c r="AT959" s="92"/>
      <c r="AU959" s="92"/>
      <c r="AV959" s="92"/>
      <c r="AX959" s="92"/>
      <c r="AY959" s="92"/>
      <c r="AZ959" s="92"/>
      <c r="BA959" s="92"/>
      <c r="BB959" s="92"/>
      <c r="BC959" s="115"/>
      <c r="BD959" s="116"/>
      <c r="BK959" s="92"/>
      <c r="BL959" s="92"/>
      <c r="BM959" s="92"/>
      <c r="BN959" s="92"/>
      <c r="BO959" s="92"/>
      <c r="BP959" s="92"/>
      <c r="BQ959" s="92"/>
      <c r="BR959" s="92"/>
      <c r="BS959" s="92"/>
    </row>
    <row r="960" spans="27:71" x14ac:dyDescent="0.2">
      <c r="AA960" s="92"/>
      <c r="AB960" s="92"/>
      <c r="AC960" s="92"/>
      <c r="AD960" s="92"/>
      <c r="AE960" s="92"/>
      <c r="AF960" s="115"/>
      <c r="AG960" s="116"/>
      <c r="AN960" s="92"/>
      <c r="AO960" s="92"/>
      <c r="AP960" s="92"/>
      <c r="AQ960" s="92"/>
      <c r="AR960" s="92"/>
      <c r="AS960" s="92"/>
      <c r="AT960" s="92"/>
      <c r="AU960" s="92"/>
      <c r="AV960" s="92"/>
      <c r="AX960" s="92"/>
      <c r="AY960" s="92"/>
      <c r="AZ960" s="92"/>
      <c r="BA960" s="92"/>
      <c r="BB960" s="92"/>
      <c r="BC960" s="115"/>
      <c r="BD960" s="116"/>
      <c r="BK960" s="92"/>
      <c r="BL960" s="92"/>
      <c r="BM960" s="92"/>
      <c r="BN960" s="92"/>
      <c r="BO960" s="92"/>
      <c r="BP960" s="92"/>
      <c r="BQ960" s="92"/>
      <c r="BR960" s="92"/>
      <c r="BS960" s="92"/>
    </row>
    <row r="961" spans="27:71" x14ac:dyDescent="0.2">
      <c r="AA961" s="92"/>
      <c r="AB961" s="92"/>
      <c r="AC961" s="92"/>
      <c r="AD961" s="92"/>
      <c r="AE961" s="92"/>
      <c r="AF961" s="115"/>
      <c r="AG961" s="116"/>
      <c r="AN961" s="92"/>
      <c r="AO961" s="92"/>
      <c r="AP961" s="92"/>
      <c r="AQ961" s="92"/>
      <c r="AR961" s="92"/>
      <c r="AS961" s="92"/>
      <c r="AT961" s="92"/>
      <c r="AU961" s="92"/>
      <c r="AV961" s="92"/>
      <c r="AX961" s="92"/>
      <c r="AY961" s="92"/>
      <c r="AZ961" s="92"/>
      <c r="BA961" s="92"/>
      <c r="BB961" s="92"/>
      <c r="BC961" s="115"/>
      <c r="BD961" s="116"/>
      <c r="BK961" s="92"/>
      <c r="BL961" s="92"/>
      <c r="BM961" s="92"/>
      <c r="BN961" s="92"/>
      <c r="BO961" s="92"/>
      <c r="BP961" s="92"/>
      <c r="BQ961" s="92"/>
      <c r="BR961" s="92"/>
      <c r="BS961" s="92"/>
    </row>
    <row r="962" spans="27:71" x14ac:dyDescent="0.2">
      <c r="AA962" s="92"/>
      <c r="AB962" s="92"/>
      <c r="AC962" s="92"/>
      <c r="AD962" s="92"/>
      <c r="AE962" s="92"/>
      <c r="AF962" s="115"/>
      <c r="AG962" s="116"/>
      <c r="AN962" s="92"/>
      <c r="AO962" s="92"/>
      <c r="AP962" s="92"/>
      <c r="AQ962" s="92"/>
      <c r="AR962" s="92"/>
      <c r="AS962" s="92"/>
      <c r="AT962" s="92"/>
      <c r="AU962" s="92"/>
      <c r="AV962" s="92"/>
      <c r="AX962" s="92"/>
      <c r="AY962" s="92"/>
      <c r="AZ962" s="92"/>
      <c r="BA962" s="92"/>
      <c r="BB962" s="92"/>
      <c r="BC962" s="115"/>
      <c r="BD962" s="116"/>
      <c r="BK962" s="92"/>
      <c r="BL962" s="92"/>
      <c r="BM962" s="92"/>
      <c r="BN962" s="92"/>
      <c r="BO962" s="92"/>
      <c r="BP962" s="92"/>
      <c r="BQ962" s="92"/>
      <c r="BR962" s="92"/>
      <c r="BS962" s="92"/>
    </row>
    <row r="963" spans="27:71" x14ac:dyDescent="0.2">
      <c r="AA963" s="92"/>
      <c r="AB963" s="92"/>
      <c r="AC963" s="92"/>
      <c r="AD963" s="92"/>
      <c r="AE963" s="92"/>
      <c r="AF963" s="115"/>
      <c r="AG963" s="116"/>
      <c r="AN963" s="92"/>
      <c r="AO963" s="92"/>
      <c r="AP963" s="92"/>
      <c r="AQ963" s="92"/>
      <c r="AR963" s="92"/>
      <c r="AS963" s="92"/>
      <c r="AT963" s="92"/>
      <c r="AU963" s="92"/>
      <c r="AV963" s="92"/>
      <c r="AX963" s="92"/>
      <c r="AY963" s="92"/>
      <c r="AZ963" s="92"/>
      <c r="BA963" s="92"/>
      <c r="BB963" s="92"/>
      <c r="BC963" s="115"/>
      <c r="BD963" s="116"/>
      <c r="BK963" s="92"/>
      <c r="BL963" s="92"/>
      <c r="BM963" s="92"/>
      <c r="BN963" s="92"/>
      <c r="BO963" s="92"/>
      <c r="BP963" s="92"/>
      <c r="BQ963" s="92"/>
      <c r="BR963" s="92"/>
      <c r="BS963" s="92"/>
    </row>
    <row r="964" spans="27:71" x14ac:dyDescent="0.2">
      <c r="AA964" s="92"/>
      <c r="AB964" s="92"/>
      <c r="AC964" s="92"/>
      <c r="AD964" s="92"/>
      <c r="AE964" s="92"/>
      <c r="AF964" s="115"/>
      <c r="AG964" s="116"/>
      <c r="AN964" s="92"/>
      <c r="AO964" s="92"/>
      <c r="AP964" s="92"/>
      <c r="AQ964" s="92"/>
      <c r="AR964" s="92"/>
      <c r="AS964" s="92"/>
      <c r="AT964" s="92"/>
      <c r="AU964" s="92"/>
      <c r="AV964" s="92"/>
      <c r="AX964" s="92"/>
      <c r="AY964" s="92"/>
      <c r="AZ964" s="92"/>
      <c r="BA964" s="92"/>
      <c r="BB964" s="92"/>
      <c r="BC964" s="115"/>
      <c r="BD964" s="116"/>
      <c r="BK964" s="92"/>
      <c r="BL964" s="92"/>
      <c r="BM964" s="92"/>
      <c r="BN964" s="92"/>
      <c r="BO964" s="92"/>
      <c r="BP964" s="92"/>
      <c r="BQ964" s="92"/>
      <c r="BR964" s="92"/>
      <c r="BS964" s="92"/>
    </row>
    <row r="965" spans="27:71" x14ac:dyDescent="0.2">
      <c r="AA965" s="92"/>
      <c r="AB965" s="92"/>
      <c r="AC965" s="92"/>
      <c r="AD965" s="92"/>
      <c r="AE965" s="92"/>
      <c r="AF965" s="115"/>
      <c r="AG965" s="116"/>
      <c r="AN965" s="92"/>
      <c r="AO965" s="92"/>
      <c r="AP965" s="92"/>
      <c r="AQ965" s="92"/>
      <c r="AR965" s="92"/>
      <c r="AS965" s="92"/>
      <c r="AT965" s="92"/>
      <c r="AU965" s="92"/>
      <c r="AV965" s="92"/>
      <c r="AX965" s="92"/>
      <c r="AY965" s="92"/>
      <c r="AZ965" s="92"/>
      <c r="BA965" s="92"/>
      <c r="BB965" s="92"/>
      <c r="BC965" s="115"/>
      <c r="BD965" s="116"/>
      <c r="BK965" s="92"/>
      <c r="BL965" s="92"/>
      <c r="BM965" s="92"/>
      <c r="BN965" s="92"/>
      <c r="BO965" s="92"/>
      <c r="BP965" s="92"/>
      <c r="BQ965" s="92"/>
      <c r="BR965" s="92"/>
      <c r="BS965" s="92"/>
    </row>
    <row r="966" spans="27:71" x14ac:dyDescent="0.2">
      <c r="AA966" s="92"/>
      <c r="AB966" s="92"/>
      <c r="AC966" s="92"/>
      <c r="AD966" s="92"/>
      <c r="AE966" s="92"/>
      <c r="AF966" s="115"/>
      <c r="AG966" s="116"/>
      <c r="AN966" s="92"/>
      <c r="AO966" s="92"/>
      <c r="AP966" s="92"/>
      <c r="AQ966" s="92"/>
      <c r="AR966" s="92"/>
      <c r="AS966" s="92"/>
      <c r="AT966" s="92"/>
      <c r="AU966" s="92"/>
      <c r="AV966" s="92"/>
      <c r="AX966" s="92"/>
      <c r="AY966" s="92"/>
      <c r="AZ966" s="92"/>
      <c r="BA966" s="92"/>
      <c r="BB966" s="92"/>
      <c r="BC966" s="115"/>
      <c r="BD966" s="116"/>
      <c r="BK966" s="92"/>
      <c r="BL966" s="92"/>
      <c r="BM966" s="92"/>
      <c r="BN966" s="92"/>
      <c r="BO966" s="92"/>
      <c r="BP966" s="92"/>
      <c r="BQ966" s="92"/>
      <c r="BR966" s="92"/>
      <c r="BS966" s="92"/>
    </row>
    <row r="967" spans="27:71" x14ac:dyDescent="0.2">
      <c r="AA967" s="92"/>
      <c r="AB967" s="92"/>
      <c r="AC967" s="92"/>
      <c r="AD967" s="92"/>
      <c r="AE967" s="92"/>
      <c r="AF967" s="115"/>
      <c r="AG967" s="116"/>
      <c r="AN967" s="92"/>
      <c r="AO967" s="92"/>
      <c r="AP967" s="92"/>
      <c r="AQ967" s="92"/>
      <c r="AR967" s="92"/>
      <c r="AS967" s="92"/>
      <c r="AT967" s="92"/>
      <c r="AU967" s="92"/>
      <c r="AV967" s="92"/>
      <c r="AX967" s="92"/>
      <c r="AY967" s="92"/>
      <c r="AZ967" s="92"/>
      <c r="BA967" s="92"/>
      <c r="BB967" s="92"/>
      <c r="BC967" s="115"/>
      <c r="BD967" s="116"/>
      <c r="BK967" s="92"/>
      <c r="BL967" s="92"/>
      <c r="BM967" s="92"/>
      <c r="BN967" s="92"/>
      <c r="BO967" s="92"/>
      <c r="BP967" s="92"/>
      <c r="BQ967" s="92"/>
      <c r="BR967" s="92"/>
      <c r="BS967" s="92"/>
    </row>
    <row r="968" spans="27:71" x14ac:dyDescent="0.2">
      <c r="AA968" s="92"/>
      <c r="AB968" s="92"/>
      <c r="AC968" s="92"/>
      <c r="AD968" s="92"/>
      <c r="AE968" s="92"/>
      <c r="AF968" s="115"/>
      <c r="AG968" s="116"/>
      <c r="AN968" s="92"/>
      <c r="AO968" s="92"/>
      <c r="AP968" s="92"/>
      <c r="AQ968" s="92"/>
      <c r="AR968" s="92"/>
      <c r="AS968" s="92"/>
      <c r="AT968" s="92"/>
      <c r="AU968" s="92"/>
      <c r="AV968" s="92"/>
      <c r="AX968" s="92"/>
      <c r="AY968" s="92"/>
      <c r="AZ968" s="92"/>
      <c r="BA968" s="92"/>
      <c r="BB968" s="92"/>
      <c r="BC968" s="115"/>
      <c r="BD968" s="116"/>
      <c r="BK968" s="92"/>
      <c r="BL968" s="92"/>
      <c r="BM968" s="92"/>
      <c r="BN968" s="92"/>
      <c r="BO968" s="92"/>
      <c r="BP968" s="92"/>
      <c r="BQ968" s="92"/>
      <c r="BR968" s="92"/>
      <c r="BS968" s="92"/>
    </row>
    <row r="969" spans="27:71" x14ac:dyDescent="0.2">
      <c r="AA969" s="92"/>
      <c r="AB969" s="92"/>
      <c r="AC969" s="92"/>
      <c r="AD969" s="92"/>
      <c r="AE969" s="92"/>
      <c r="AF969" s="115"/>
      <c r="AG969" s="116"/>
      <c r="AN969" s="92"/>
      <c r="AO969" s="92"/>
      <c r="AP969" s="92"/>
      <c r="AQ969" s="92"/>
      <c r="AR969" s="92"/>
      <c r="AS969" s="92"/>
      <c r="AT969" s="92"/>
      <c r="AU969" s="92"/>
      <c r="AV969" s="92"/>
      <c r="AX969" s="92"/>
      <c r="AY969" s="92"/>
      <c r="AZ969" s="92"/>
      <c r="BA969" s="92"/>
      <c r="BB969" s="92"/>
      <c r="BC969" s="115"/>
      <c r="BD969" s="116"/>
      <c r="BK969" s="92"/>
      <c r="BL969" s="92"/>
      <c r="BM969" s="92"/>
      <c r="BN969" s="92"/>
      <c r="BO969" s="92"/>
      <c r="BP969" s="92"/>
      <c r="BQ969" s="92"/>
      <c r="BR969" s="92"/>
      <c r="BS969" s="92"/>
    </row>
    <row r="970" spans="27:71" x14ac:dyDescent="0.2">
      <c r="AA970" s="92"/>
      <c r="AB970" s="92"/>
      <c r="AC970" s="92"/>
      <c r="AD970" s="92"/>
      <c r="AE970" s="92"/>
      <c r="AF970" s="115"/>
      <c r="AG970" s="116"/>
      <c r="AN970" s="92"/>
      <c r="AO970" s="92"/>
      <c r="AP970" s="92"/>
      <c r="AQ970" s="92"/>
      <c r="AR970" s="92"/>
      <c r="AS970" s="92"/>
      <c r="AT970" s="92"/>
      <c r="AU970" s="92"/>
      <c r="AV970" s="92"/>
      <c r="AX970" s="92"/>
      <c r="AY970" s="92"/>
      <c r="AZ970" s="92"/>
      <c r="BA970" s="92"/>
      <c r="BB970" s="92"/>
      <c r="BC970" s="115"/>
      <c r="BD970" s="116"/>
      <c r="BK970" s="92"/>
      <c r="BL970" s="92"/>
      <c r="BM970" s="92"/>
      <c r="BN970" s="92"/>
      <c r="BO970" s="92"/>
      <c r="BP970" s="92"/>
      <c r="BQ970" s="92"/>
      <c r="BR970" s="92"/>
      <c r="BS970" s="92"/>
    </row>
    <row r="971" spans="27:71" x14ac:dyDescent="0.2">
      <c r="AA971" s="92"/>
      <c r="AB971" s="92"/>
      <c r="AC971" s="92"/>
      <c r="AD971" s="92"/>
      <c r="AE971" s="92"/>
      <c r="AF971" s="115"/>
      <c r="AG971" s="116"/>
      <c r="AN971" s="92"/>
      <c r="AO971" s="92"/>
      <c r="AP971" s="92"/>
      <c r="AQ971" s="92"/>
      <c r="AR971" s="92"/>
      <c r="AS971" s="92"/>
      <c r="AT971" s="92"/>
      <c r="AU971" s="92"/>
      <c r="AV971" s="92"/>
      <c r="AX971" s="92"/>
      <c r="AY971" s="92"/>
      <c r="AZ971" s="92"/>
      <c r="BA971" s="92"/>
      <c r="BB971" s="92"/>
      <c r="BC971" s="115"/>
      <c r="BD971" s="116"/>
      <c r="BK971" s="92"/>
      <c r="BL971" s="92"/>
      <c r="BM971" s="92"/>
      <c r="BN971" s="92"/>
      <c r="BO971" s="92"/>
      <c r="BP971" s="92"/>
      <c r="BQ971" s="92"/>
      <c r="BR971" s="92"/>
      <c r="BS971" s="92"/>
    </row>
    <row r="972" spans="27:71" x14ac:dyDescent="0.2">
      <c r="AA972" s="92"/>
      <c r="AB972" s="92"/>
      <c r="AC972" s="92"/>
      <c r="AD972" s="92"/>
      <c r="AE972" s="92"/>
      <c r="AF972" s="115"/>
      <c r="AG972" s="116"/>
      <c r="AN972" s="92"/>
      <c r="AO972" s="92"/>
      <c r="AP972" s="92"/>
      <c r="AQ972" s="92"/>
      <c r="AR972" s="92"/>
      <c r="AS972" s="92"/>
      <c r="AT972" s="92"/>
      <c r="AU972" s="92"/>
      <c r="AV972" s="92"/>
      <c r="AX972" s="92"/>
      <c r="AY972" s="92"/>
      <c r="AZ972" s="92"/>
      <c r="BA972" s="92"/>
      <c r="BB972" s="92"/>
      <c r="BC972" s="115"/>
      <c r="BD972" s="116"/>
      <c r="BK972" s="92"/>
      <c r="BL972" s="92"/>
      <c r="BM972" s="92"/>
      <c r="BN972" s="92"/>
      <c r="BO972" s="92"/>
      <c r="BP972" s="92"/>
      <c r="BQ972" s="92"/>
      <c r="BR972" s="92"/>
      <c r="BS972" s="92"/>
    </row>
  </sheetData>
  <protectedRanges>
    <protectedRange sqref="A676:D694" name="Range1"/>
  </protectedRanges>
  <sortState xmlns:xlrd2="http://schemas.microsoft.com/office/spreadsheetml/2017/richdata2" ref="A21:AU724">
    <sortCondition ref="C21:C724"/>
  </sortState>
  <phoneticPr fontId="0" type="noConversion"/>
  <hyperlinks>
    <hyperlink ref="A412" r:id="rId1" display="http://vsolj.cetus-net.org/no40.pdf" xr:uid="{00000000-0004-0000-0200-000000000000}"/>
    <hyperlink ref="A422" r:id="rId2" display="http://vsolj.cetus-net.org/no40.pdf" xr:uid="{00000000-0004-0000-0200-000001000000}"/>
    <hyperlink ref="A423" r:id="rId3" display="http://vsolj.cetus-net.org/no42.pdf" xr:uid="{00000000-0004-0000-0200-000002000000}"/>
    <hyperlink ref="A424" r:id="rId4" display="http://vsolj.cetus-net.org/no42.pdf" xr:uid="{00000000-0004-0000-0200-000003000000}"/>
    <hyperlink ref="A452" r:id="rId5" display="http://vsolj.cetus-net.org/no44.pdf" xr:uid="{00000000-0004-0000-0200-000004000000}"/>
    <hyperlink ref="A453" r:id="rId6" display="http://vsolj.cetus-net.org/no44.pdf" xr:uid="{00000000-0004-0000-0200-000005000000}"/>
    <hyperlink ref="A466" r:id="rId7" display="http://vsolj.cetus-net.org/no44.pdf" xr:uid="{00000000-0004-0000-0200-000006000000}"/>
    <hyperlink ref="A478" r:id="rId8" display="http://vsolj.cetus-net.org/no45.pdf" xr:uid="{00000000-0004-0000-0200-000007000000}"/>
    <hyperlink ref="A479" r:id="rId9" display="http://vsolj.cetus-net.org/no45.pdf" xr:uid="{00000000-0004-0000-0200-000008000000}"/>
    <hyperlink ref="A497" r:id="rId10" display="http://vsolj.cetus-net.org/no45.pdf" xr:uid="{00000000-0004-0000-0200-000009000000}"/>
    <hyperlink ref="A529" r:id="rId11" display="http://var.astro.cz/oejv/issues/oejv0073.pdf" xr:uid="{00000000-0004-0000-0200-00000A000000}"/>
    <hyperlink ref="A568" r:id="rId12" display="http://vsolj.cetus-net.org/vsoljno51.pdf" xr:uid="{00000000-0004-0000-0200-00000B000000}"/>
    <hyperlink ref="A569" r:id="rId13" display="http://vsolj.cetus-net.org/vsoljno51.pdf" xr:uid="{00000000-0004-0000-0200-00000C000000}"/>
    <hyperlink ref="A572" r:id="rId14" display="http://var.astro.cz/oejv/issues/oejv0137.pdf" xr:uid="{00000000-0004-0000-0200-00000D000000}"/>
    <hyperlink ref="A573" r:id="rId15" display="http://var.astro.cz/oejv/issues/oejv0137.pdf" xr:uid="{00000000-0004-0000-0200-00000E000000}"/>
    <hyperlink ref="A607" r:id="rId16" display="http://vsolj.cetus-net.org/vsoljno53.pdf" xr:uid="{00000000-0004-0000-0200-00000F000000}"/>
    <hyperlink ref="A617" r:id="rId17" display="http://vsolj.cetus-net.org/vsoljno56.pdf" xr:uid="{00000000-0004-0000-0200-000010000000}"/>
    <hyperlink ref="A618" r:id="rId18" display="http://vsolj.cetus-net.org/vsoljno56.pdf" xr:uid="{00000000-0004-0000-0200-000011000000}"/>
    <hyperlink ref="A619" r:id="rId19" display="http://vsolj.cetus-net.org/vsoljno56.pdf" xr:uid="{00000000-0004-0000-0200-000012000000}"/>
    <hyperlink ref="A620" r:id="rId20" display="http://vsolj.cetus-net.org/vsoljno56.pdf" xr:uid="{00000000-0004-0000-0200-000013000000}"/>
    <hyperlink ref="A621" r:id="rId21" display="http://vsolj.cetus-net.org/vsoljno56.pdf" xr:uid="{00000000-0004-0000-0200-000014000000}"/>
  </hyperlinks>
  <pageMargins left="0.75" right="0.75" top="1" bottom="1" header="0.5" footer="0.5"/>
  <pageSetup orientation="portrait" verticalDpi="300" r:id="rId22"/>
  <headerFooter alignWithMargins="0"/>
  <drawing r:id="rId2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197A5-C785-4DE5-BD16-75645AC54B18}">
  <dimension ref="A1"/>
  <sheetViews>
    <sheetView workbookViewId="0">
      <selection activeCell="Y12" sqref="Y12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R722"/>
  <sheetViews>
    <sheetView workbookViewId="0">
      <pane xSplit="12" ySplit="22" topLeftCell="M704" activePane="bottomRight" state="frozen"/>
      <selection pane="topRight" activeCell="M1" sqref="M1"/>
      <selection pane="bottomLeft" activeCell="A23" sqref="A23"/>
      <selection pane="bottomRight" activeCell="E723" sqref="E723"/>
    </sheetView>
  </sheetViews>
  <sheetFormatPr defaultRowHeight="12.95" customHeight="1" x14ac:dyDescent="0.2"/>
  <cols>
    <col min="1" max="1" width="19.42578125" style="129" customWidth="1"/>
    <col min="2" max="2" width="5" style="131" customWidth="1"/>
    <col min="3" max="3" width="13.85546875" style="129" customWidth="1"/>
    <col min="4" max="4" width="9.140625" style="129"/>
    <col min="5" max="5" width="11.5703125" style="129" customWidth="1"/>
    <col min="6" max="6" width="16.85546875" style="129" customWidth="1"/>
    <col min="7" max="7" width="9.140625" style="129"/>
    <col min="8" max="10" width="8.42578125" style="129" customWidth="1"/>
    <col min="11" max="11" width="11.28515625" style="129" customWidth="1"/>
    <col min="12" max="14" width="10.140625" style="129" customWidth="1"/>
    <col min="15" max="15" width="9.140625" style="129"/>
    <col min="16" max="16" width="7" style="129" customWidth="1"/>
    <col min="17" max="17" width="10.140625" style="129" bestFit="1" customWidth="1"/>
    <col min="18" max="16384" width="9.140625" style="129"/>
  </cols>
  <sheetData>
    <row r="1" spans="1:70" s="2" customFormat="1" ht="21" thickBot="1" x14ac:dyDescent="0.35">
      <c r="A1" s="23" t="s">
        <v>658</v>
      </c>
      <c r="B1" s="1"/>
      <c r="V1" s="17" t="s">
        <v>572</v>
      </c>
      <c r="W1" s="91" t="s">
        <v>707</v>
      </c>
      <c r="BA1" s="62" t="s">
        <v>691</v>
      </c>
      <c r="BB1" s="54" t="s">
        <v>644</v>
      </c>
      <c r="BC1" s="55">
        <v>54964.2664</v>
      </c>
      <c r="BD1" s="55">
        <v>1E-4</v>
      </c>
      <c r="BE1" s="2">
        <f t="shared" ref="BE1:BE27" si="0">(BC1-C$7)/C$8</f>
        <v>62953.900193767848</v>
      </c>
      <c r="BF1" s="2">
        <f t="shared" ref="BF1:BF27" si="1">ROUND(2*BE1,0)/2</f>
        <v>62954</v>
      </c>
      <c r="BJ1" s="32"/>
      <c r="BO1" s="7"/>
      <c r="BQ1" s="13">
        <f t="shared" ref="BQ1:BQ27" si="2">+BC1-15018.5</f>
        <v>39945.7664</v>
      </c>
      <c r="BR1" s="2">
        <f t="shared" ref="BR1:BR27" si="3">BC1-(C$7+BF1*C$8)</f>
        <v>-2.3688599998422433E-2</v>
      </c>
    </row>
    <row r="2" spans="1:70" ht="12.95" customHeight="1" x14ac:dyDescent="0.2">
      <c r="A2" s="24" t="s">
        <v>583</v>
      </c>
      <c r="B2" s="88" t="s">
        <v>651</v>
      </c>
      <c r="V2" s="136">
        <v>0</v>
      </c>
      <c r="W2" s="136">
        <f t="shared" ref="W2:W17" si="4">+D$11+D$12*V2+D$13*V2^2</f>
        <v>1.4728894172979592E-2</v>
      </c>
      <c r="BA2" s="206" t="s">
        <v>606</v>
      </c>
      <c r="BB2" s="207"/>
      <c r="BC2" s="208">
        <v>50898.550999999999</v>
      </c>
      <c r="BD2" s="208"/>
      <c r="BE2" s="129">
        <f t="shared" si="0"/>
        <v>45823.98389860538</v>
      </c>
      <c r="BF2" s="199">
        <f t="shared" si="1"/>
        <v>45824</v>
      </c>
      <c r="BI2" s="130"/>
      <c r="BO2" s="199"/>
      <c r="BP2" s="129" t="s">
        <v>567</v>
      </c>
      <c r="BQ2" s="201">
        <f t="shared" si="2"/>
        <v>35880.050999999999</v>
      </c>
      <c r="BR2" s="129">
        <f t="shared" si="3"/>
        <v>-3.8215999957174063E-3</v>
      </c>
    </row>
    <row r="3" spans="1:70" ht="12.95" customHeight="1" thickBot="1" x14ac:dyDescent="0.25">
      <c r="A3" s="24"/>
      <c r="B3" s="88"/>
      <c r="C3" s="129" t="s">
        <v>607</v>
      </c>
      <c r="D3" s="138"/>
      <c r="V3" s="136">
        <v>5000</v>
      </c>
      <c r="W3" s="136">
        <f t="shared" si="4"/>
        <v>7.8101437159930455E-3</v>
      </c>
      <c r="BA3" s="206" t="s">
        <v>606</v>
      </c>
      <c r="BB3" s="207"/>
      <c r="BC3" s="208">
        <v>49801.612000000001</v>
      </c>
      <c r="BD3" s="208"/>
      <c r="BE3" s="129">
        <f t="shared" si="0"/>
        <v>41202.294625691888</v>
      </c>
      <c r="BF3" s="199">
        <f t="shared" si="1"/>
        <v>41202.5</v>
      </c>
      <c r="BI3" s="130"/>
      <c r="BO3" s="199"/>
      <c r="BP3" s="129" t="s">
        <v>567</v>
      </c>
      <c r="BQ3" s="201">
        <f t="shared" si="2"/>
        <v>34783.112000000001</v>
      </c>
      <c r="BR3" s="129">
        <f t="shared" si="3"/>
        <v>-4.8744749998149928E-2</v>
      </c>
    </row>
    <row r="4" spans="1:70" ht="12.95" customHeight="1" thickBot="1" x14ac:dyDescent="0.25">
      <c r="A4" s="144" t="s">
        <v>584</v>
      </c>
      <c r="B4" s="145"/>
      <c r="C4" s="146">
        <v>50563.402399999999</v>
      </c>
      <c r="D4" s="147">
        <v>0.2373459</v>
      </c>
      <c r="E4" s="148"/>
      <c r="V4" s="136">
        <v>10000</v>
      </c>
      <c r="W4" s="136">
        <f t="shared" si="4"/>
        <v>1.6642178914267813E-3</v>
      </c>
      <c r="BA4" s="286" t="s">
        <v>606</v>
      </c>
      <c r="BB4" s="287"/>
      <c r="BC4" s="288">
        <v>50183.612000000001</v>
      </c>
      <c r="BD4" s="288"/>
      <c r="BE4" s="199">
        <f t="shared" si="0"/>
        <v>42811.759967204001</v>
      </c>
      <c r="BF4" s="199">
        <f t="shared" si="1"/>
        <v>42812</v>
      </c>
      <c r="BH4" s="199"/>
      <c r="BI4" s="200"/>
      <c r="BJ4" s="199"/>
      <c r="BK4" s="199"/>
      <c r="BL4" s="199"/>
      <c r="BM4" s="199"/>
      <c r="BO4" s="199"/>
      <c r="BP4" s="199" t="s">
        <v>567</v>
      </c>
      <c r="BQ4" s="201">
        <f t="shared" si="2"/>
        <v>35165.112000000001</v>
      </c>
      <c r="BR4" s="199">
        <f t="shared" si="3"/>
        <v>-5.6970799996634014E-2</v>
      </c>
    </row>
    <row r="5" spans="1:70" ht="12.95" customHeight="1" x14ac:dyDescent="0.2">
      <c r="A5" s="153" t="s">
        <v>659</v>
      </c>
      <c r="B5" s="24"/>
      <c r="C5" s="154">
        <v>-9.5</v>
      </c>
      <c r="D5" s="24" t="s">
        <v>660</v>
      </c>
      <c r="E5" s="24"/>
      <c r="V5" s="136">
        <v>15000</v>
      </c>
      <c r="W5" s="136">
        <f t="shared" si="4"/>
        <v>-3.7088833007192005E-3</v>
      </c>
      <c r="BA5" s="206" t="s">
        <v>606</v>
      </c>
      <c r="BB5" s="207"/>
      <c r="BC5" s="208">
        <v>51298.669000000002</v>
      </c>
      <c r="BD5" s="208"/>
      <c r="BE5" s="129">
        <f t="shared" si="0"/>
        <v>47509.785085817806</v>
      </c>
      <c r="BF5" s="199">
        <f t="shared" si="1"/>
        <v>47510</v>
      </c>
      <c r="BI5" s="130"/>
      <c r="BJ5" s="199"/>
      <c r="BM5" s="199"/>
      <c r="BO5" s="199"/>
      <c r="BP5" s="129" t="s">
        <v>567</v>
      </c>
      <c r="BQ5" s="201">
        <f t="shared" si="2"/>
        <v>36280.169000000002</v>
      </c>
      <c r="BR5" s="129">
        <f t="shared" si="3"/>
        <v>-5.1008999995246995E-2</v>
      </c>
    </row>
    <row r="6" spans="1:70" ht="12.95" customHeight="1" x14ac:dyDescent="0.2">
      <c r="A6" s="144" t="s">
        <v>585</v>
      </c>
      <c r="B6" s="88"/>
      <c r="V6" s="136">
        <v>20000</v>
      </c>
      <c r="W6" s="136">
        <f t="shared" si="4"/>
        <v>-8.3091598604449028E-3</v>
      </c>
      <c r="BA6" s="206" t="s">
        <v>606</v>
      </c>
      <c r="BB6" s="207"/>
      <c r="BC6" s="208">
        <v>51300.69</v>
      </c>
      <c r="BD6" s="208"/>
      <c r="BE6" s="129">
        <f t="shared" si="0"/>
        <v>47518.300084391623</v>
      </c>
      <c r="BF6" s="199">
        <f t="shared" si="1"/>
        <v>47518.5</v>
      </c>
      <c r="BI6" s="130"/>
      <c r="BJ6" s="199"/>
      <c r="BM6" s="199"/>
      <c r="BO6" s="199"/>
      <c r="BP6" s="129" t="s">
        <v>567</v>
      </c>
      <c r="BQ6" s="201">
        <f t="shared" si="2"/>
        <v>36282.19</v>
      </c>
      <c r="BR6" s="129">
        <f t="shared" si="3"/>
        <v>-4.7449149991734885E-2</v>
      </c>
    </row>
    <row r="7" spans="1:70" ht="12.95" customHeight="1" x14ac:dyDescent="0.2">
      <c r="A7" s="24" t="s">
        <v>568</v>
      </c>
      <c r="B7" s="88"/>
      <c r="C7" s="155">
        <v>40022.416299999997</v>
      </c>
      <c r="V7" s="136">
        <v>25000</v>
      </c>
      <c r="W7" s="136">
        <f t="shared" si="4"/>
        <v>-1.2136611787750324E-2</v>
      </c>
      <c r="BA7" s="206" t="s">
        <v>606</v>
      </c>
      <c r="BB7" s="207"/>
      <c r="BC7" s="208">
        <v>49858.813999999998</v>
      </c>
      <c r="BD7" s="208"/>
      <c r="BE7" s="129">
        <f t="shared" si="0"/>
        <v>41443.301527433177</v>
      </c>
      <c r="BF7" s="199">
        <f t="shared" si="1"/>
        <v>41443.5</v>
      </c>
      <c r="BI7" s="130"/>
      <c r="BJ7" s="199"/>
      <c r="BM7" s="199"/>
      <c r="BO7" s="199"/>
      <c r="BP7" s="129" t="s">
        <v>567</v>
      </c>
      <c r="BQ7" s="201">
        <f t="shared" si="2"/>
        <v>34840.313999999998</v>
      </c>
      <c r="BR7" s="129">
        <f t="shared" si="3"/>
        <v>-4.7106650003115647E-2</v>
      </c>
    </row>
    <row r="8" spans="1:70" ht="12.95" customHeight="1" x14ac:dyDescent="0.2">
      <c r="A8" s="24" t="s">
        <v>578</v>
      </c>
      <c r="B8" s="88"/>
      <c r="C8" s="155">
        <v>0.2373459</v>
      </c>
      <c r="V8" s="136">
        <v>30000</v>
      </c>
      <c r="W8" s="136">
        <f t="shared" si="4"/>
        <v>-1.5191239082635458E-2</v>
      </c>
      <c r="BA8" s="206" t="s">
        <v>606</v>
      </c>
      <c r="BB8" s="207"/>
      <c r="BC8" s="208">
        <v>51160.894999999997</v>
      </c>
      <c r="BD8" s="208"/>
      <c r="BE8" s="129">
        <f t="shared" si="0"/>
        <v>46929.307394819123</v>
      </c>
      <c r="BF8" s="199">
        <f t="shared" si="1"/>
        <v>46929.5</v>
      </c>
      <c r="BI8" s="130"/>
      <c r="BJ8" s="199"/>
      <c r="BM8" s="199"/>
      <c r="BO8" s="199"/>
      <c r="BP8" s="129" t="s">
        <v>567</v>
      </c>
      <c r="BQ8" s="201">
        <f t="shared" si="2"/>
        <v>36142.394999999997</v>
      </c>
      <c r="BR8" s="129">
        <f t="shared" si="3"/>
        <v>-4.5714050000242423E-2</v>
      </c>
    </row>
    <row r="9" spans="1:70" s="24" customFormat="1" ht="12.95" customHeight="1" x14ac:dyDescent="0.2">
      <c r="A9" s="159" t="s">
        <v>668</v>
      </c>
      <c r="C9" s="160">
        <v>200</v>
      </c>
      <c r="D9" s="161" t="str">
        <f>"F"&amp;C9</f>
        <v>F200</v>
      </c>
      <c r="E9" s="170" t="str">
        <f>"G"&amp;C9</f>
        <v>G200</v>
      </c>
      <c r="V9" s="136">
        <v>35000</v>
      </c>
      <c r="W9" s="136">
        <f t="shared" si="4"/>
        <v>-1.7473041745100316E-2</v>
      </c>
      <c r="BA9" s="129" t="s">
        <v>618</v>
      </c>
      <c r="BB9" s="131" t="s">
        <v>646</v>
      </c>
      <c r="BC9" s="130">
        <v>40354.538</v>
      </c>
      <c r="BD9" s="130"/>
      <c r="BE9" s="129">
        <f t="shared" si="0"/>
        <v>1399.3150924452596</v>
      </c>
      <c r="BF9" s="199">
        <f t="shared" si="1"/>
        <v>1399.5</v>
      </c>
      <c r="BG9" s="129"/>
      <c r="BH9" s="129"/>
      <c r="BI9" s="129"/>
      <c r="BJ9" s="199"/>
      <c r="BK9" s="129"/>
      <c r="BL9" s="129"/>
      <c r="BM9" s="199"/>
      <c r="BN9" s="129"/>
      <c r="BO9" s="199"/>
      <c r="BP9" s="129" t="s">
        <v>567</v>
      </c>
      <c r="BQ9" s="201">
        <f t="shared" si="2"/>
        <v>25336.038</v>
      </c>
      <c r="BR9" s="129">
        <f t="shared" si="3"/>
        <v>-4.3887050000193994E-2</v>
      </c>
    </row>
    <row r="10" spans="1:70" s="24" customFormat="1" ht="12.95" customHeight="1" thickBot="1" x14ac:dyDescent="0.25">
      <c r="C10" s="164" t="s">
        <v>590</v>
      </c>
      <c r="D10" s="164" t="s">
        <v>591</v>
      </c>
      <c r="V10" s="136">
        <v>40000</v>
      </c>
      <c r="W10" s="136">
        <f t="shared" si="4"/>
        <v>-1.8982019775144895E-2</v>
      </c>
      <c r="BA10" s="206" t="s">
        <v>606</v>
      </c>
      <c r="BB10" s="207"/>
      <c r="BC10" s="208">
        <v>51261.771000000001</v>
      </c>
      <c r="BD10" s="208"/>
      <c r="BE10" s="129">
        <f t="shared" si="0"/>
        <v>47354.324216259913</v>
      </c>
      <c r="BF10" s="199">
        <f t="shared" si="1"/>
        <v>47354.5</v>
      </c>
      <c r="BG10" s="129"/>
      <c r="BH10" s="129"/>
      <c r="BI10" s="130"/>
      <c r="BJ10" s="199"/>
      <c r="BK10" s="129"/>
      <c r="BL10" s="129"/>
      <c r="BM10" s="199"/>
      <c r="BN10" s="129"/>
      <c r="BO10" s="199"/>
      <c r="BP10" s="129" t="s">
        <v>567</v>
      </c>
      <c r="BQ10" s="201">
        <f t="shared" si="2"/>
        <v>36243.271000000001</v>
      </c>
      <c r="BR10" s="129">
        <f t="shared" si="3"/>
        <v>-4.1721549998328555E-2</v>
      </c>
    </row>
    <row r="11" spans="1:70" s="24" customFormat="1" ht="12.95" customHeight="1" x14ac:dyDescent="0.2">
      <c r="A11" s="24" t="s">
        <v>586</v>
      </c>
      <c r="C11" s="170">
        <f ca="1">INTERCEPT(INDIRECT($E$9):G768,INDIRECT($D$9):F768)</f>
        <v>-1.6155980125673486E-2</v>
      </c>
      <c r="D11" s="162">
        <f>+E11*F11</f>
        <v>1.4728894172979592E-2</v>
      </c>
      <c r="E11" s="143">
        <v>1.4728894172979592E-2</v>
      </c>
      <c r="F11" s="24">
        <v>1</v>
      </c>
      <c r="V11" s="136">
        <v>45000</v>
      </c>
      <c r="W11" s="136">
        <f t="shared" si="4"/>
        <v>-1.9718173172769179E-2</v>
      </c>
      <c r="BA11" s="206" t="s">
        <v>606</v>
      </c>
      <c r="BB11" s="207"/>
      <c r="BC11" s="208">
        <v>49843.748</v>
      </c>
      <c r="BD11" s="208"/>
      <c r="BE11" s="129">
        <f t="shared" si="0"/>
        <v>41379.824551424746</v>
      </c>
      <c r="BF11" s="199">
        <f t="shared" si="1"/>
        <v>41380</v>
      </c>
      <c r="BG11" s="129"/>
      <c r="BH11" s="129"/>
      <c r="BI11" s="130"/>
      <c r="BJ11" s="199"/>
      <c r="BK11" s="129"/>
      <c r="BL11" s="129"/>
      <c r="BM11" s="199"/>
      <c r="BN11" s="129"/>
      <c r="BO11" s="199"/>
      <c r="BP11" s="129" t="s">
        <v>567</v>
      </c>
      <c r="BQ11" s="201">
        <f t="shared" si="2"/>
        <v>34825.248</v>
      </c>
      <c r="BR11" s="129">
        <f t="shared" si="3"/>
        <v>-4.164199999650009E-2</v>
      </c>
    </row>
    <row r="12" spans="1:70" s="24" customFormat="1" ht="12.95" customHeight="1" x14ac:dyDescent="0.2">
      <c r="A12" s="24" t="s">
        <v>587</v>
      </c>
      <c r="C12" s="170">
        <f ca="1">SLOPE(INDIRECT($E$9):G768,INDIRECT($D$9):F768)</f>
        <v>1.4769558992077767E-7</v>
      </c>
      <c r="D12" s="162">
        <f>+E12*F12</f>
        <v>-1.4610325546393373E-6</v>
      </c>
      <c r="E12" s="152">
        <v>-1.4610325546393372E-2</v>
      </c>
      <c r="F12" s="274">
        <v>1E-4</v>
      </c>
      <c r="V12" s="136">
        <v>50000</v>
      </c>
      <c r="W12" s="136">
        <f t="shared" si="4"/>
        <v>-1.9681501937973196E-2</v>
      </c>
      <c r="BA12" s="206" t="s">
        <v>606</v>
      </c>
      <c r="BB12" s="207"/>
      <c r="BC12" s="208">
        <v>50926.642</v>
      </c>
      <c r="BD12" s="208"/>
      <c r="BE12" s="129">
        <f t="shared" si="0"/>
        <v>45942.338586847312</v>
      </c>
      <c r="BF12" s="199">
        <f t="shared" si="1"/>
        <v>45942.5</v>
      </c>
      <c r="BG12" s="129"/>
      <c r="BH12" s="129"/>
      <c r="BI12" s="130"/>
      <c r="BJ12" s="199"/>
      <c r="BK12" s="129"/>
      <c r="BL12" s="129"/>
      <c r="BM12" s="199"/>
      <c r="BN12" s="129"/>
      <c r="BO12" s="199"/>
      <c r="BP12" s="129" t="s">
        <v>567</v>
      </c>
      <c r="BQ12" s="201">
        <f t="shared" si="2"/>
        <v>35908.142</v>
      </c>
      <c r="BR12" s="129">
        <f t="shared" si="3"/>
        <v>-3.8310749994707294E-2</v>
      </c>
    </row>
    <row r="13" spans="1:70" s="24" customFormat="1" ht="12.95" customHeight="1" thickBot="1" x14ac:dyDescent="0.25">
      <c r="A13" s="24" t="s">
        <v>588</v>
      </c>
      <c r="C13" s="162" t="s">
        <v>597</v>
      </c>
      <c r="D13" s="162">
        <f>+E13*F13</f>
        <v>1.5456492648405632E-11</v>
      </c>
      <c r="E13" s="169">
        <v>1.5456492648405632E-3</v>
      </c>
      <c r="F13" s="274">
        <v>1E-8</v>
      </c>
      <c r="V13" s="136">
        <v>55000</v>
      </c>
      <c r="W13" s="136">
        <f t="shared" si="4"/>
        <v>-1.8872006070756911E-2</v>
      </c>
      <c r="BA13" s="206" t="s">
        <v>606</v>
      </c>
      <c r="BB13" s="207"/>
      <c r="BC13" s="208">
        <v>51224.868000000002</v>
      </c>
      <c r="BD13" s="208"/>
      <c r="BE13" s="129">
        <f t="shared" si="0"/>
        <v>47198.842280401746</v>
      </c>
      <c r="BF13" s="199">
        <f t="shared" si="1"/>
        <v>47199</v>
      </c>
      <c r="BG13" s="129"/>
      <c r="BH13" s="129"/>
      <c r="BI13" s="130"/>
      <c r="BJ13" s="129"/>
      <c r="BK13" s="129"/>
      <c r="BL13" s="129"/>
      <c r="BM13" s="199"/>
      <c r="BN13" s="199"/>
      <c r="BO13" s="199"/>
      <c r="BP13" s="129" t="s">
        <v>567</v>
      </c>
      <c r="BQ13" s="201">
        <f t="shared" si="2"/>
        <v>36206.368000000002</v>
      </c>
      <c r="BR13" s="129">
        <f t="shared" si="3"/>
        <v>-3.7434099998790771E-2</v>
      </c>
    </row>
    <row r="14" spans="1:70" s="24" customFormat="1" ht="12.95" customHeight="1" x14ac:dyDescent="0.2">
      <c r="E14" s="24">
        <f>SUM(T21:T754)</f>
        <v>7.9357235038575877E-2</v>
      </c>
      <c r="V14" s="136">
        <v>60000</v>
      </c>
      <c r="W14" s="136">
        <f t="shared" si="4"/>
        <v>-1.7289685571120365E-2</v>
      </c>
      <c r="BA14" s="52" t="s">
        <v>653</v>
      </c>
      <c r="BB14" s="89" t="s">
        <v>644</v>
      </c>
      <c r="BC14" s="90">
        <v>53410.373500000002</v>
      </c>
      <c r="BD14" s="90">
        <v>1E-4</v>
      </c>
      <c r="BE14" s="129">
        <f t="shared" si="0"/>
        <v>56406.945306407251</v>
      </c>
      <c r="BF14" s="199">
        <f t="shared" si="1"/>
        <v>56407</v>
      </c>
      <c r="BG14" s="129"/>
      <c r="BH14" s="129"/>
      <c r="BI14" s="129"/>
      <c r="BJ14" s="129"/>
      <c r="BK14" s="130"/>
      <c r="BL14" s="129"/>
      <c r="BM14" s="199"/>
      <c r="BN14" s="199"/>
      <c r="BO14" s="199"/>
      <c r="BP14" s="129" t="s">
        <v>567</v>
      </c>
      <c r="BQ14" s="201">
        <f t="shared" si="2"/>
        <v>38391.873500000002</v>
      </c>
      <c r="BR14" s="129">
        <f t="shared" si="3"/>
        <v>-1.2981299994862638E-2</v>
      </c>
    </row>
    <row r="15" spans="1:70" s="24" customFormat="1" ht="12.95" customHeight="1" x14ac:dyDescent="0.2">
      <c r="A15" s="177" t="s">
        <v>589</v>
      </c>
      <c r="C15" s="178">
        <f ca="1">(C7+C11)+(C8+C12)*INT(MAX(F21:F3309))</f>
        <v>60076.47975196335</v>
      </c>
      <c r="E15" s="179" t="s">
        <v>677</v>
      </c>
      <c r="F15" s="154">
        <v>1</v>
      </c>
      <c r="V15" s="136">
        <v>65000</v>
      </c>
      <c r="W15" s="136">
        <f t="shared" si="4"/>
        <v>-1.4934540439063532E-2</v>
      </c>
      <c r="BA15" s="88" t="s">
        <v>653</v>
      </c>
      <c r="BB15" s="289" t="s">
        <v>644</v>
      </c>
      <c r="BC15" s="290">
        <v>53410.256500000003</v>
      </c>
      <c r="BD15" s="290">
        <v>1E-4</v>
      </c>
      <c r="BE15" s="129">
        <f t="shared" si="0"/>
        <v>56406.452354980669</v>
      </c>
      <c r="BF15" s="199">
        <f t="shared" si="1"/>
        <v>56406.5</v>
      </c>
      <c r="BG15" s="129"/>
      <c r="BH15" s="129"/>
      <c r="BI15" s="129"/>
      <c r="BJ15" s="129"/>
      <c r="BK15" s="130"/>
      <c r="BL15" s="129"/>
      <c r="BM15" s="199"/>
      <c r="BN15" s="199"/>
      <c r="BO15" s="199"/>
      <c r="BP15" s="129" t="s">
        <v>567</v>
      </c>
      <c r="BQ15" s="201">
        <f t="shared" si="2"/>
        <v>38391.756500000003</v>
      </c>
      <c r="BR15" s="129">
        <f t="shared" si="3"/>
        <v>-1.1308349996397737E-2</v>
      </c>
    </row>
    <row r="16" spans="1:70" s="24" customFormat="1" ht="12.95" customHeight="1" x14ac:dyDescent="0.2">
      <c r="A16" s="144" t="s">
        <v>575</v>
      </c>
      <c r="C16" s="181">
        <f ca="1">+C8+C12</f>
        <v>0.23734604769558992</v>
      </c>
      <c r="E16" s="179" t="s">
        <v>661</v>
      </c>
      <c r="F16" s="182">
        <f ca="1">NOW()+15018.5+$C$5/24</f>
        <v>60368.60031736111</v>
      </c>
      <c r="V16" s="136">
        <v>70000</v>
      </c>
      <c r="W16" s="136">
        <f t="shared" si="4"/>
        <v>-1.1806570674586417E-2</v>
      </c>
      <c r="BA16" s="206" t="s">
        <v>606</v>
      </c>
      <c r="BB16" s="207"/>
      <c r="BC16" s="208">
        <v>50963.701999999997</v>
      </c>
      <c r="BD16" s="208"/>
      <c r="BE16" s="129">
        <f t="shared" si="0"/>
        <v>46098.482004534315</v>
      </c>
      <c r="BF16" s="199">
        <f t="shared" si="1"/>
        <v>46098.5</v>
      </c>
      <c r="BG16" s="129"/>
      <c r="BH16" s="129"/>
      <c r="BI16" s="130"/>
      <c r="BJ16" s="129"/>
      <c r="BK16" s="129"/>
      <c r="BL16" s="129"/>
      <c r="BM16" s="199"/>
      <c r="BN16" s="199"/>
      <c r="BO16" s="199"/>
      <c r="BP16" s="129" t="s">
        <v>567</v>
      </c>
      <c r="BQ16" s="201">
        <f t="shared" si="2"/>
        <v>35945.201999999997</v>
      </c>
      <c r="BR16" s="129">
        <f t="shared" si="3"/>
        <v>-4.2711499991128221E-3</v>
      </c>
    </row>
    <row r="17" spans="1:70" s="24" customFormat="1" ht="12.95" customHeight="1" thickBot="1" x14ac:dyDescent="0.25">
      <c r="A17" s="179" t="s">
        <v>656</v>
      </c>
      <c r="C17" s="24">
        <f>COUNT(C21:C1967)</f>
        <v>699</v>
      </c>
      <c r="E17" s="179" t="s">
        <v>678</v>
      </c>
      <c r="F17" s="182">
        <f ca="1">ROUND(2*(F16-$C$7)/$C$8,0)/2+F15</f>
        <v>85725</v>
      </c>
      <c r="V17" s="136">
        <v>75000</v>
      </c>
      <c r="W17" s="136">
        <f t="shared" si="4"/>
        <v>-7.9057762776890139E-3</v>
      </c>
      <c r="BA17" s="206" t="s">
        <v>606</v>
      </c>
      <c r="BB17" s="207"/>
      <c r="BC17" s="208">
        <v>50152.811000000002</v>
      </c>
      <c r="BD17" s="208"/>
      <c r="BE17" s="129">
        <f t="shared" si="0"/>
        <v>42681.987344209461</v>
      </c>
      <c r="BF17" s="199">
        <f t="shared" si="1"/>
        <v>42682</v>
      </c>
      <c r="BG17" s="129"/>
      <c r="BH17" s="129"/>
      <c r="BI17" s="130"/>
      <c r="BJ17" s="129"/>
      <c r="BK17" s="129"/>
      <c r="BL17" s="129"/>
      <c r="BM17" s="199"/>
      <c r="BN17" s="199"/>
      <c r="BO17" s="199"/>
      <c r="BP17" s="129" t="s">
        <v>567</v>
      </c>
      <c r="BQ17" s="201">
        <f t="shared" si="2"/>
        <v>35134.311000000002</v>
      </c>
      <c r="BR17" s="129">
        <f t="shared" si="3"/>
        <v>-3.003799996804446E-3</v>
      </c>
    </row>
    <row r="18" spans="1:70" s="24" customFormat="1" ht="12.95" customHeight="1" thickTop="1" thickBot="1" x14ac:dyDescent="0.25">
      <c r="A18" s="144" t="s">
        <v>574</v>
      </c>
      <c r="C18" s="183">
        <f ca="1">+C15</f>
        <v>60076.47975196335</v>
      </c>
      <c r="D18" s="184">
        <f ca="1">+C16</f>
        <v>0.23734604769558992</v>
      </c>
      <c r="E18" s="179" t="s">
        <v>679</v>
      </c>
      <c r="F18" s="170">
        <f ca="1">ROUND(2*(F16-$C$15)/$C$16,0)/2+F15</f>
        <v>1232</v>
      </c>
      <c r="BA18" s="206" t="s">
        <v>606</v>
      </c>
      <c r="BB18" s="207"/>
      <c r="BC18" s="208">
        <v>51297.650999999998</v>
      </c>
      <c r="BD18" s="208"/>
      <c r="BE18" s="129">
        <f t="shared" si="0"/>
        <v>47505.495987080467</v>
      </c>
      <c r="BF18" s="199">
        <f t="shared" si="1"/>
        <v>47505.5</v>
      </c>
      <c r="BG18" s="129"/>
      <c r="BH18" s="129"/>
      <c r="BI18" s="130"/>
      <c r="BJ18" s="129"/>
      <c r="BK18" s="129"/>
      <c r="BL18" s="129"/>
      <c r="BM18" s="199"/>
      <c r="BN18" s="199"/>
      <c r="BO18" s="199"/>
      <c r="BP18" s="129" t="s">
        <v>567</v>
      </c>
      <c r="BQ18" s="201">
        <f t="shared" si="2"/>
        <v>36279.150999999998</v>
      </c>
      <c r="BR18" s="129">
        <f t="shared" si="3"/>
        <v>-9.5244999829446897E-4</v>
      </c>
    </row>
    <row r="19" spans="1:70" s="24" customFormat="1" ht="12.95" customHeight="1" thickTop="1" x14ac:dyDescent="0.2">
      <c r="E19" s="179" t="s">
        <v>662</v>
      </c>
      <c r="F19" s="189">
        <f ca="1">+$C$15+$C$16*F18-15018.5-$C$5/24</f>
        <v>45350.785916057655</v>
      </c>
      <c r="BA19" s="206" t="s">
        <v>606</v>
      </c>
      <c r="BB19" s="207"/>
      <c r="BC19" s="208">
        <v>50488.783000000003</v>
      </c>
      <c r="BD19" s="208"/>
      <c r="BE19" s="129">
        <f t="shared" si="0"/>
        <v>44097.524751849538</v>
      </c>
      <c r="BF19" s="199">
        <f t="shared" si="1"/>
        <v>44097.5</v>
      </c>
      <c r="BG19" s="129"/>
      <c r="BH19" s="129"/>
      <c r="BI19" s="130"/>
      <c r="BJ19" s="129"/>
      <c r="BK19" s="129"/>
      <c r="BL19" s="129"/>
      <c r="BM19" s="199"/>
      <c r="BN19" s="199"/>
      <c r="BO19" s="199"/>
      <c r="BP19" s="129" t="s">
        <v>567</v>
      </c>
      <c r="BQ19" s="201">
        <f t="shared" si="2"/>
        <v>35470.283000000003</v>
      </c>
      <c r="BR19" s="129">
        <f t="shared" si="3"/>
        <v>5.8747500079334714E-3</v>
      </c>
    </row>
    <row r="20" spans="1:70" ht="12.95" customHeight="1" thickBot="1" x14ac:dyDescent="0.25">
      <c r="A20" s="191" t="s">
        <v>579</v>
      </c>
      <c r="B20" s="192" t="s">
        <v>581</v>
      </c>
      <c r="C20" s="191" t="s">
        <v>580</v>
      </c>
      <c r="D20" s="191" t="s">
        <v>569</v>
      </c>
      <c r="E20" s="191" t="s">
        <v>573</v>
      </c>
      <c r="F20" s="191" t="s">
        <v>572</v>
      </c>
      <c r="G20" s="191" t="s">
        <v>576</v>
      </c>
      <c r="H20" s="194" t="s">
        <v>570</v>
      </c>
      <c r="I20" s="194" t="s">
        <v>565</v>
      </c>
      <c r="J20" s="194" t="s">
        <v>642</v>
      </c>
      <c r="K20" s="194" t="s">
        <v>647</v>
      </c>
      <c r="L20" s="194" t="s">
        <v>564</v>
      </c>
      <c r="M20" s="194" t="s">
        <v>704</v>
      </c>
      <c r="N20" s="194" t="s">
        <v>566</v>
      </c>
      <c r="O20" s="194" t="s">
        <v>593</v>
      </c>
      <c r="P20" s="275" t="s">
        <v>707</v>
      </c>
      <c r="Q20" s="164" t="s">
        <v>582</v>
      </c>
      <c r="R20" s="276" t="s">
        <v>708</v>
      </c>
      <c r="S20" s="196" t="s">
        <v>709</v>
      </c>
      <c r="T20" s="276" t="s">
        <v>710</v>
      </c>
      <c r="U20" s="277" t="s">
        <v>705</v>
      </c>
      <c r="V20" s="129" t="s">
        <v>711</v>
      </c>
      <c r="BA20" s="52" t="s">
        <v>657</v>
      </c>
      <c r="BB20" s="64" t="s">
        <v>646</v>
      </c>
      <c r="BC20" s="63">
        <v>53859.458299999998</v>
      </c>
      <c r="BD20" s="63">
        <v>4.3E-3</v>
      </c>
      <c r="BE20" s="129">
        <f t="shared" si="0"/>
        <v>58299.056356145193</v>
      </c>
      <c r="BF20" s="199">
        <f t="shared" si="1"/>
        <v>58299</v>
      </c>
      <c r="BK20" s="291"/>
      <c r="BM20" s="199"/>
      <c r="BN20" s="199"/>
      <c r="BO20" s="199"/>
      <c r="BP20" s="129" t="s">
        <v>567</v>
      </c>
      <c r="BQ20" s="201">
        <f t="shared" si="2"/>
        <v>38840.958299999998</v>
      </c>
      <c r="BR20" s="129">
        <f t="shared" si="3"/>
        <v>1.3375900001847185E-2</v>
      </c>
    </row>
    <row r="21" spans="1:70" ht="12.95" customHeight="1" x14ac:dyDescent="0.2">
      <c r="A21" s="220" t="s">
        <v>790</v>
      </c>
      <c r="B21" s="221" t="str">
        <f>IF(INT(F21)=F21,"I","II")</f>
        <v>II</v>
      </c>
      <c r="C21" s="220">
        <v>33396.737999999998</v>
      </c>
      <c r="D21" s="220" t="s">
        <v>467</v>
      </c>
      <c r="E21" s="129">
        <f>(C21-C$7)/C$8</f>
        <v>-27915.705727379322</v>
      </c>
      <c r="F21" s="199">
        <f>ROUND(2*E21,0)/2</f>
        <v>-27915.5</v>
      </c>
      <c r="I21" s="199"/>
      <c r="M21" s="130"/>
      <c r="N21" s="199"/>
      <c r="O21" s="199">
        <f ca="1">+C$11+C$12*F21</f>
        <v>-2.0278976366106954E-2</v>
      </c>
      <c r="P21" s="159">
        <f>+D$11+D$12*F21+D$13*F21^2</f>
        <v>6.7559208928373415E-2</v>
      </c>
      <c r="Q21" s="292">
        <f>+C21-15018.5</f>
        <v>18378.237999999998</v>
      </c>
      <c r="R21" s="136">
        <f>+(P21-U21)^2</f>
        <v>1.3546110429122465E-2</v>
      </c>
      <c r="S21" s="136">
        <v>1</v>
      </c>
      <c r="T21" s="136">
        <f>+S21*R21</f>
        <v>1.3546110429122465E-2</v>
      </c>
      <c r="U21" s="129">
        <f>C21-(C$7+F21*C$8)</f>
        <v>-4.882855000323616E-2</v>
      </c>
      <c r="V21" s="129">
        <f>+U21-P21</f>
        <v>-0.11638775893160958</v>
      </c>
      <c r="AD21" s="129">
        <v>7</v>
      </c>
      <c r="AE21" s="129" t="s">
        <v>608</v>
      </c>
      <c r="AG21" s="129" t="s">
        <v>610</v>
      </c>
      <c r="BA21" s="52" t="s">
        <v>657</v>
      </c>
      <c r="BB21" s="215"/>
      <c r="BC21" s="63">
        <v>53446.487800000003</v>
      </c>
      <c r="BD21" s="63">
        <v>4.0000000000000002E-4</v>
      </c>
      <c r="BE21" s="129">
        <f t="shared" si="0"/>
        <v>56559.10424405901</v>
      </c>
      <c r="BF21" s="199">
        <f t="shared" si="1"/>
        <v>56559</v>
      </c>
      <c r="BK21" s="130"/>
      <c r="BM21" s="199"/>
      <c r="BN21" s="199"/>
      <c r="BO21" s="199"/>
      <c r="BP21" s="129" t="s">
        <v>567</v>
      </c>
      <c r="BQ21" s="201">
        <f t="shared" si="2"/>
        <v>38427.987800000003</v>
      </c>
      <c r="BR21" s="129">
        <f t="shared" si="3"/>
        <v>2.4741900007938966E-2</v>
      </c>
    </row>
    <row r="22" spans="1:70" ht="12.95" customHeight="1" x14ac:dyDescent="0.2">
      <c r="A22" s="220" t="s">
        <v>843</v>
      </c>
      <c r="B22" s="221" t="str">
        <f>IF(INT(F22)=F22,"I","II")</f>
        <v>II</v>
      </c>
      <c r="C22" s="220">
        <v>34809.493999999999</v>
      </c>
      <c r="D22" s="220" t="s">
        <v>467</v>
      </c>
      <c r="E22" s="129">
        <f>(C22-C$7)/C$8</f>
        <v>-21963.397303260761</v>
      </c>
      <c r="F22" s="199">
        <f>ROUND(2*E22,0)/2</f>
        <v>-21963.5</v>
      </c>
      <c r="I22" s="199"/>
      <c r="M22" s="130"/>
      <c r="N22" s="199"/>
      <c r="O22" s="199">
        <f ca="1">+C$11+C$12*F22</f>
        <v>-1.9399892214898486E-2</v>
      </c>
      <c r="P22" s="159">
        <f>+D$11+D$12*F22+D$13*F22^2</f>
        <v>5.4274422593347992E-2</v>
      </c>
      <c r="Q22" s="201">
        <f>+C22-15018.5</f>
        <v>19790.993999999999</v>
      </c>
      <c r="R22" s="136">
        <f>+(P22-U22)^2</f>
        <v>8.939964012410819E-4</v>
      </c>
      <c r="S22" s="136">
        <v>1</v>
      </c>
      <c r="T22" s="136">
        <f>+S22*R22</f>
        <v>8.939964012410819E-4</v>
      </c>
      <c r="U22" s="129">
        <f>C22-(C$7+F22*C$8)</f>
        <v>2.4374649998208042E-2</v>
      </c>
      <c r="V22" s="129">
        <f>+U22-P22</f>
        <v>-2.9899772595139949E-2</v>
      </c>
      <c r="AD22" s="129">
        <v>8</v>
      </c>
      <c r="AE22" s="129" t="s">
        <v>617</v>
      </c>
      <c r="AG22" s="129" t="s">
        <v>610</v>
      </c>
      <c r="BA22" s="206" t="s">
        <v>606</v>
      </c>
      <c r="BB22" s="207"/>
      <c r="BC22" s="208">
        <v>50921.732000000004</v>
      </c>
      <c r="BD22" s="208"/>
      <c r="BE22" s="129">
        <f t="shared" si="0"/>
        <v>45921.651479970824</v>
      </c>
      <c r="BF22" s="199">
        <f t="shared" si="1"/>
        <v>45921.5</v>
      </c>
      <c r="BI22" s="130"/>
      <c r="BM22" s="199"/>
      <c r="BN22" s="199"/>
      <c r="BO22" s="199"/>
      <c r="BP22" s="129" t="s">
        <v>567</v>
      </c>
      <c r="BQ22" s="201">
        <f t="shared" si="2"/>
        <v>35903.232000000004</v>
      </c>
      <c r="BR22" s="129">
        <f t="shared" si="3"/>
        <v>3.5953150007117074E-2</v>
      </c>
    </row>
    <row r="23" spans="1:70" ht="12.95" customHeight="1" x14ac:dyDescent="0.2">
      <c r="A23" s="220" t="s">
        <v>843</v>
      </c>
      <c r="B23" s="221" t="str">
        <f>IF(INT(F23)=F23,"I","II")</f>
        <v>I</v>
      </c>
      <c r="C23" s="220">
        <v>34826.417999999998</v>
      </c>
      <c r="D23" s="220" t="s">
        <v>467</v>
      </c>
      <c r="E23" s="129">
        <f>(C23-C$7)/C$8</f>
        <v>-21892.092090067701</v>
      </c>
      <c r="F23" s="199">
        <f>ROUND(2*E23,0)/2</f>
        <v>-21892</v>
      </c>
      <c r="I23" s="199"/>
      <c r="M23" s="130"/>
      <c r="N23" s="199"/>
      <c r="O23" s="199">
        <f ca="1">+C$11+C$12*F23</f>
        <v>-1.9389331980219152E-2</v>
      </c>
      <c r="P23" s="159">
        <f>+D$11+D$12*F23+D$13*F23^2</f>
        <v>5.4121492332437321E-2</v>
      </c>
      <c r="Q23" s="201">
        <f>+C23-15018.5</f>
        <v>19807.917999999998</v>
      </c>
      <c r="R23" s="136">
        <f>+(P23-U23)^2</f>
        <v>5.7727616887371198E-3</v>
      </c>
      <c r="S23" s="136">
        <v>1</v>
      </c>
      <c r="T23" s="136">
        <f>+S23*R23</f>
        <v>5.7727616887371198E-3</v>
      </c>
      <c r="U23" s="129">
        <f>C23-(C$7+F23*C$8)</f>
        <v>-2.1857200001250021E-2</v>
      </c>
      <c r="V23" s="129">
        <f>+U23-P23</f>
        <v>-7.5978692333687342E-2</v>
      </c>
      <c r="AD23" s="129">
        <v>6</v>
      </c>
      <c r="AE23" s="129" t="s">
        <v>608</v>
      </c>
      <c r="AG23" s="129" t="s">
        <v>610</v>
      </c>
      <c r="BA23" s="206" t="s">
        <v>606</v>
      </c>
      <c r="BB23" s="207"/>
      <c r="BC23" s="208">
        <v>50523.824000000001</v>
      </c>
      <c r="BD23" s="208"/>
      <c r="BE23" s="129">
        <f t="shared" si="0"/>
        <v>44245.161597482846</v>
      </c>
      <c r="BF23" s="199">
        <f t="shared" si="1"/>
        <v>44245</v>
      </c>
      <c r="BI23" s="200"/>
      <c r="BN23" s="199"/>
      <c r="BO23" s="199"/>
      <c r="BP23" s="129" t="s">
        <v>567</v>
      </c>
      <c r="BQ23" s="201">
        <f t="shared" si="2"/>
        <v>35505.324000000001</v>
      </c>
      <c r="BR23" s="129">
        <f t="shared" si="3"/>
        <v>3.8354500000423286E-2</v>
      </c>
    </row>
    <row r="24" spans="1:70" ht="12.95" customHeight="1" x14ac:dyDescent="0.2">
      <c r="A24" s="220" t="s">
        <v>843</v>
      </c>
      <c r="B24" s="221" t="str">
        <f>IF(INT(F24)=F24,"I","II")</f>
        <v>II</v>
      </c>
      <c r="C24" s="220">
        <v>34826.588000000003</v>
      </c>
      <c r="D24" s="220" t="s">
        <v>467</v>
      </c>
      <c r="E24" s="129">
        <f>(C24-C$7)/C$8</f>
        <v>-21891.375835858104</v>
      </c>
      <c r="F24" s="199">
        <f>ROUND(2*E24,0)/2</f>
        <v>-21891.5</v>
      </c>
      <c r="I24" s="199"/>
      <c r="M24" s="130"/>
      <c r="N24" s="199"/>
      <c r="O24" s="199">
        <f ca="1">+C$11+C$12*F24</f>
        <v>-1.9389258132424189E-2</v>
      </c>
      <c r="P24" s="159">
        <f>+D$11+D$12*F24+D$13*F24^2</f>
        <v>5.4120423446487056E-2</v>
      </c>
      <c r="Q24" s="201">
        <f>+C24-15018.5</f>
        <v>19808.088000000003</v>
      </c>
      <c r="R24" s="136">
        <f>+(P24-U24)^2</f>
        <v>6.0765077087362443E-4</v>
      </c>
      <c r="S24" s="136">
        <v>1</v>
      </c>
      <c r="T24" s="136">
        <f>+S24*R24</f>
        <v>6.0765077087362443E-4</v>
      </c>
      <c r="U24" s="129">
        <f>C24-(C$7+F24*C$8)</f>
        <v>2.946985000744462E-2</v>
      </c>
      <c r="V24" s="129">
        <f>+U24-P24</f>
        <v>-2.4650573439042436E-2</v>
      </c>
      <c r="AD24" s="129">
        <v>6</v>
      </c>
      <c r="AE24" s="129" t="s">
        <v>617</v>
      </c>
      <c r="AG24" s="129" t="s">
        <v>610</v>
      </c>
      <c r="BA24" s="63" t="s">
        <v>665</v>
      </c>
      <c r="BB24" s="89" t="s">
        <v>644</v>
      </c>
      <c r="BC24" s="90">
        <v>53830.305899999999</v>
      </c>
      <c r="BD24" s="90">
        <v>4.0000000000000002E-4</v>
      </c>
      <c r="BE24" s="129">
        <f t="shared" si="0"/>
        <v>58176.229713679495</v>
      </c>
      <c r="BF24" s="199">
        <f t="shared" si="1"/>
        <v>58176</v>
      </c>
      <c r="BI24" s="199"/>
      <c r="BK24" s="291"/>
      <c r="BN24" s="199"/>
      <c r="BO24" s="199"/>
      <c r="BP24" s="129" t="s">
        <v>567</v>
      </c>
      <c r="BQ24" s="201">
        <f t="shared" si="2"/>
        <v>38811.805899999999</v>
      </c>
      <c r="BR24" s="129">
        <f t="shared" si="3"/>
        <v>5.4521600002772175E-2</v>
      </c>
    </row>
    <row r="25" spans="1:70" ht="12.95" customHeight="1" x14ac:dyDescent="0.2">
      <c r="A25" s="220" t="s">
        <v>843</v>
      </c>
      <c r="B25" s="221" t="str">
        <f>IF(INT(F25)=F25,"I","II")</f>
        <v>II</v>
      </c>
      <c r="C25" s="220">
        <v>34837.419000000002</v>
      </c>
      <c r="D25" s="220" t="s">
        <v>467</v>
      </c>
      <c r="E25" s="129">
        <f>(C25-C$7)/C$8</f>
        <v>-21845.742016188167</v>
      </c>
      <c r="F25" s="199">
        <f>ROUND(2*E25,0)/2</f>
        <v>-21845.5</v>
      </c>
      <c r="I25" s="199"/>
      <c r="M25" s="130"/>
      <c r="N25" s="199"/>
      <c r="O25" s="199">
        <f ca="1">+C$11+C$12*F25</f>
        <v>-1.9382464135287835E-2</v>
      </c>
      <c r="P25" s="159">
        <f>+D$11+D$12*F25+D$13*F25^2</f>
        <v>5.4022119000501335E-2</v>
      </c>
      <c r="Q25" s="201">
        <f>+C25-15018.5</f>
        <v>19818.919000000002</v>
      </c>
      <c r="R25" s="136">
        <f>+(P25-U25)^2</f>
        <v>1.2424149505740204E-2</v>
      </c>
      <c r="S25" s="136">
        <v>1</v>
      </c>
      <c r="T25" s="136">
        <f>+S25*R25</f>
        <v>1.2424149505740204E-2</v>
      </c>
      <c r="U25" s="129">
        <f>C25-(C$7+F25*C$8)</f>
        <v>-5.7441549994109664E-2</v>
      </c>
      <c r="V25" s="129">
        <f>+U25-P25</f>
        <v>-0.11146366899461099</v>
      </c>
      <c r="AD25" s="129">
        <v>7</v>
      </c>
      <c r="AE25" s="129" t="s">
        <v>620</v>
      </c>
      <c r="AG25" s="129" t="s">
        <v>610</v>
      </c>
      <c r="BA25" s="206" t="s">
        <v>606</v>
      </c>
      <c r="BB25" s="207"/>
      <c r="BC25" s="208">
        <v>50572.735000000001</v>
      </c>
      <c r="BD25" s="208"/>
      <c r="BE25" s="129">
        <f t="shared" si="0"/>
        <v>44451.236360097239</v>
      </c>
      <c r="BF25" s="199">
        <f t="shared" si="1"/>
        <v>44451</v>
      </c>
      <c r="BI25" s="200"/>
      <c r="BK25" s="291"/>
      <c r="BN25" s="199"/>
      <c r="BO25" s="199"/>
      <c r="BP25" s="129" t="s">
        <v>567</v>
      </c>
      <c r="BQ25" s="201">
        <f t="shared" si="2"/>
        <v>35554.235000000001</v>
      </c>
      <c r="BR25" s="129">
        <f t="shared" si="3"/>
        <v>5.6099100002029445E-2</v>
      </c>
    </row>
    <row r="26" spans="1:70" ht="12.95" customHeight="1" x14ac:dyDescent="0.2">
      <c r="A26" s="129" t="s">
        <v>609</v>
      </c>
      <c r="C26" s="130">
        <v>39637.445</v>
      </c>
      <c r="D26" s="130"/>
      <c r="E26" s="129">
        <f>(C26-C$7)/C$8</f>
        <v>-1621.9842011174301</v>
      </c>
      <c r="F26" s="199">
        <f>ROUND(2*E26,0)/2</f>
        <v>-1622</v>
      </c>
      <c r="G26" s="129">
        <f>C26-(C$7+F26*C$8)</f>
        <v>3.749800001969561E-3</v>
      </c>
      <c r="I26" s="199">
        <f>G26</f>
        <v>3.749800001969561E-3</v>
      </c>
      <c r="N26" s="199"/>
      <c r="O26" s="199"/>
      <c r="P26" s="159">
        <f>+D$11+D$12*F26+D$13*F26^2</f>
        <v>1.7139353215809405E-2</v>
      </c>
      <c r="Q26" s="293">
        <f>+C26-15018.5</f>
        <v>24618.945</v>
      </c>
      <c r="R26" s="136">
        <f>+(P26-G26)^2</f>
        <v>1.7928013526624889E-4</v>
      </c>
      <c r="S26" s="136">
        <v>0.1</v>
      </c>
      <c r="T26" s="136">
        <f>+S26*R26</f>
        <v>1.792801352662489E-5</v>
      </c>
      <c r="V26" s="129">
        <f>+G26-P26</f>
        <v>-1.3389553213839844E-2</v>
      </c>
      <c r="AD26" s="129">
        <v>5</v>
      </c>
      <c r="AE26" s="129" t="s">
        <v>608</v>
      </c>
      <c r="AG26" s="129" t="s">
        <v>610</v>
      </c>
      <c r="BA26" s="56" t="s">
        <v>657</v>
      </c>
      <c r="BB26" s="66" t="s">
        <v>646</v>
      </c>
      <c r="BC26" s="56">
        <v>53863.58</v>
      </c>
      <c r="BD26" s="56">
        <v>1E-3</v>
      </c>
      <c r="BE26" s="129">
        <f t="shared" si="0"/>
        <v>58316.422150119317</v>
      </c>
      <c r="BF26" s="129">
        <f t="shared" si="1"/>
        <v>58316.5</v>
      </c>
      <c r="BK26" s="291"/>
      <c r="BN26" s="199"/>
      <c r="BO26" s="199"/>
      <c r="BP26" s="129" t="s">
        <v>567</v>
      </c>
      <c r="BQ26" s="201">
        <f t="shared" si="2"/>
        <v>38845.08</v>
      </c>
      <c r="BR26" s="129">
        <f t="shared" si="3"/>
        <v>-1.8477349993190728E-2</v>
      </c>
    </row>
    <row r="27" spans="1:70" ht="12.95" customHeight="1" x14ac:dyDescent="0.2">
      <c r="A27" s="129" t="s">
        <v>609</v>
      </c>
      <c r="C27" s="130">
        <v>39638.392</v>
      </c>
      <c r="D27" s="130"/>
      <c r="E27" s="129">
        <f>(C27-C$7)/C$8</f>
        <v>-1617.9942438440999</v>
      </c>
      <c r="F27" s="199">
        <f>ROUND(2*E27,0)/2</f>
        <v>-1618</v>
      </c>
      <c r="G27" s="129">
        <f>C27-(C$7+F27*C$8)</f>
        <v>1.3662000055774115E-3</v>
      </c>
      <c r="I27" s="199">
        <f>G27</f>
        <v>1.3662000055774115E-3</v>
      </c>
      <c r="N27" s="199"/>
      <c r="O27" s="199"/>
      <c r="P27" s="159">
        <f>+D$11+D$12*F27+D$13*F27^2</f>
        <v>1.7133308769446125E-2</v>
      </c>
      <c r="Q27" s="201">
        <f>+C27-15018.5</f>
        <v>24619.892</v>
      </c>
      <c r="R27" s="136">
        <f>+(P27-G27)^2</f>
        <v>2.486017187716656E-4</v>
      </c>
      <c r="S27" s="136">
        <v>0.1</v>
      </c>
      <c r="T27" s="136">
        <f>+S27*R27</f>
        <v>2.4860171877166561E-5</v>
      </c>
      <c r="V27" s="129">
        <f>+G27-P27</f>
        <v>-1.5767108763868713E-2</v>
      </c>
      <c r="AD27" s="129">
        <v>7</v>
      </c>
      <c r="AE27" s="129" t="s">
        <v>608</v>
      </c>
      <c r="AG27" s="129" t="s">
        <v>610</v>
      </c>
      <c r="BA27" s="56" t="s">
        <v>665</v>
      </c>
      <c r="BB27" s="57" t="s">
        <v>644</v>
      </c>
      <c r="BC27" s="58">
        <v>53847.4787</v>
      </c>
      <c r="BD27" s="58">
        <v>5.0000000000000001E-4</v>
      </c>
      <c r="BE27" s="129">
        <f t="shared" si="0"/>
        <v>58248.583185974574</v>
      </c>
      <c r="BF27" s="129">
        <f t="shared" si="1"/>
        <v>58248.5</v>
      </c>
      <c r="BK27" s="291"/>
      <c r="BN27" s="199"/>
      <c r="BO27" s="199"/>
      <c r="BP27" s="129" t="s">
        <v>567</v>
      </c>
      <c r="BQ27" s="201">
        <f t="shared" si="2"/>
        <v>38828.9787</v>
      </c>
      <c r="BR27" s="129">
        <f t="shared" si="3"/>
        <v>1.97438500035787E-2</v>
      </c>
    </row>
    <row r="28" spans="1:70" ht="12.95" customHeight="1" x14ac:dyDescent="0.2">
      <c r="A28" s="129" t="s">
        <v>609</v>
      </c>
      <c r="C28" s="130">
        <v>39646.461000000003</v>
      </c>
      <c r="D28" s="130"/>
      <c r="E28" s="129">
        <f>(C28-C$7)/C$8</f>
        <v>-1583.9974484496854</v>
      </c>
      <c r="F28" s="199">
        <f>ROUND(2*E28,0)/2</f>
        <v>-1584</v>
      </c>
      <c r="G28" s="129">
        <f>C28-(C$7+F28*C$8)</f>
        <v>6.0560000565601513E-4</v>
      </c>
      <c r="I28" s="199">
        <f>G28</f>
        <v>6.0560000565601513E-4</v>
      </c>
      <c r="N28" s="199"/>
      <c r="O28" s="199"/>
      <c r="P28" s="159">
        <f>+D$11+D$12*F28+D$13*F28^2</f>
        <v>1.7081950945146741E-2</v>
      </c>
      <c r="Q28" s="201">
        <f>+C28-15018.5</f>
        <v>24627.961000000003</v>
      </c>
      <c r="R28" s="136">
        <f>+(P28-G28)^2</f>
        <v>2.7147014028125694E-4</v>
      </c>
      <c r="S28" s="136">
        <v>0.1</v>
      </c>
      <c r="T28" s="136">
        <f>+S28*R28</f>
        <v>2.7147014028125696E-5</v>
      </c>
      <c r="V28" s="129">
        <f>+G28-P28</f>
        <v>-1.6476350939490726E-2</v>
      </c>
      <c r="AD28" s="129">
        <v>6</v>
      </c>
      <c r="AE28" s="129" t="s">
        <v>621</v>
      </c>
      <c r="AG28" s="129" t="s">
        <v>610</v>
      </c>
    </row>
    <row r="29" spans="1:70" ht="12.95" customHeight="1" x14ac:dyDescent="0.2">
      <c r="A29" s="129" t="s">
        <v>609</v>
      </c>
      <c r="C29" s="130">
        <v>39648.404000000002</v>
      </c>
      <c r="D29" s="130"/>
      <c r="E29" s="129">
        <f>(C29-C$7)/C$8</f>
        <v>-1575.8110841602693</v>
      </c>
      <c r="F29" s="199">
        <f>ROUND(2*E29,0)/2</f>
        <v>-1576</v>
      </c>
      <c r="G29" s="129">
        <f>C29-(C$7+F29*C$8)</f>
        <v>4.4838400004664436E-2</v>
      </c>
      <c r="I29" s="199">
        <f>G29</f>
        <v>4.4838400004664436E-2</v>
      </c>
      <c r="N29" s="199"/>
      <c r="O29" s="199"/>
      <c r="P29" s="159">
        <f>+D$11+D$12*F29+D$13*F29^2</f>
        <v>1.7069871944575474E-2</v>
      </c>
      <c r="Q29" s="201">
        <f>+C29-15018.5</f>
        <v>24629.904000000002</v>
      </c>
      <c r="R29" s="136">
        <f>+(P29-G29)^2</f>
        <v>7.7109115062394811E-4</v>
      </c>
      <c r="S29" s="136">
        <v>0.1</v>
      </c>
      <c r="T29" s="136">
        <f>+S29*R29</f>
        <v>7.7109115062394816E-5</v>
      </c>
      <c r="V29" s="129">
        <f>+G29-P29</f>
        <v>2.7768528060088962E-2</v>
      </c>
      <c r="AD29" s="129">
        <v>6</v>
      </c>
      <c r="AE29" s="129" t="s">
        <v>608</v>
      </c>
      <c r="AG29" s="129" t="s">
        <v>610</v>
      </c>
    </row>
    <row r="30" spans="1:70" ht="12.95" customHeight="1" x14ac:dyDescent="0.2">
      <c r="A30" s="129" t="s">
        <v>609</v>
      </c>
      <c r="C30" s="130">
        <v>39666.398999999998</v>
      </c>
      <c r="D30" s="130"/>
      <c r="E30" s="129">
        <f>(C30-C$7)/C$8</f>
        <v>-1499.9934694469107</v>
      </c>
      <c r="F30" s="199">
        <f>ROUND(2*E30,0)/2</f>
        <v>-1500</v>
      </c>
      <c r="G30" s="129">
        <f>C30-(C$7+F30*C$8)</f>
        <v>1.5500000008614734E-3</v>
      </c>
      <c r="I30" s="199">
        <f>G30</f>
        <v>1.5500000008614734E-3</v>
      </c>
      <c r="N30" s="199"/>
      <c r="O30" s="199"/>
      <c r="P30" s="159">
        <f>+D$11+D$12*F30+D$13*F30^2</f>
        <v>1.695522011339751E-2</v>
      </c>
      <c r="Q30" s="201">
        <f>+C30-15018.5</f>
        <v>24647.898999999998</v>
      </c>
      <c r="R30" s="136">
        <f>+(P30-G30)^2</f>
        <v>2.3732080671568482E-4</v>
      </c>
      <c r="S30" s="136">
        <v>0.1</v>
      </c>
      <c r="T30" s="136">
        <f>+S30*R30</f>
        <v>2.3732080671568485E-5</v>
      </c>
      <c r="V30" s="129">
        <f>+G30-P30</f>
        <v>-1.5405220112536037E-2</v>
      </c>
      <c r="AD30" s="129">
        <v>5</v>
      </c>
      <c r="AE30" s="129" t="s">
        <v>608</v>
      </c>
      <c r="AG30" s="129" t="s">
        <v>610</v>
      </c>
    </row>
    <row r="31" spans="1:70" ht="12.95" customHeight="1" x14ac:dyDescent="0.2">
      <c r="A31" s="129" t="s">
        <v>611</v>
      </c>
      <c r="C31" s="130">
        <v>39670.43</v>
      </c>
      <c r="D31" s="130"/>
      <c r="E31" s="129">
        <f>(C31-C$7)/C$8</f>
        <v>-1483.009818159896</v>
      </c>
      <c r="F31" s="199">
        <f>ROUND(2*E31,0)/2</f>
        <v>-1483</v>
      </c>
      <c r="G31" s="129">
        <f>C31-(C$7+F31*C$8)</f>
        <v>-2.3302999979932792E-3</v>
      </c>
      <c r="I31" s="199">
        <f>G31</f>
        <v>-2.3302999979932792E-3</v>
      </c>
      <c r="N31" s="199"/>
      <c r="O31" s="199"/>
      <c r="P31" s="159">
        <f>+D$11+D$12*F31+D$13*F31^2</f>
        <v>1.692959874576995E-2</v>
      </c>
      <c r="Q31" s="201">
        <f>+C31-15018.5</f>
        <v>24651.93</v>
      </c>
      <c r="R31" s="136">
        <f>+(P31-G31)^2</f>
        <v>3.7094369962001241E-4</v>
      </c>
      <c r="S31" s="136">
        <v>0.1</v>
      </c>
      <c r="T31" s="136">
        <f>+S31*R31</f>
        <v>3.7094369962001241E-5</v>
      </c>
      <c r="V31" s="129">
        <f>+G31-P31</f>
        <v>-1.9259898743763229E-2</v>
      </c>
      <c r="AD31" s="129">
        <v>6</v>
      </c>
      <c r="AE31" s="129" t="s">
        <v>608</v>
      </c>
      <c r="AG31" s="129" t="s">
        <v>610</v>
      </c>
    </row>
    <row r="32" spans="1:70" ht="12.95" customHeight="1" x14ac:dyDescent="0.2">
      <c r="A32" s="129" t="s">
        <v>612</v>
      </c>
      <c r="C32" s="130">
        <v>39914.423000000003</v>
      </c>
      <c r="D32" s="130"/>
      <c r="E32" s="129">
        <f>(C32-C$7)/C$8</f>
        <v>-455.00385723955895</v>
      </c>
      <c r="F32" s="199">
        <f>ROUND(2*E32,0)/2</f>
        <v>-455</v>
      </c>
      <c r="G32" s="129">
        <f>C32-(C$7+F32*C$8)</f>
        <v>-9.1549999342532828E-4</v>
      </c>
      <c r="I32" s="199">
        <f>G32</f>
        <v>-9.1549999342532828E-4</v>
      </c>
      <c r="N32" s="199"/>
      <c r="O32" s="199"/>
      <c r="P32" s="159">
        <f>+D$11+D$12*F32+D$13*F32^2</f>
        <v>1.5396863865731025E-2</v>
      </c>
      <c r="Q32" s="201">
        <f>+C32-15018.5</f>
        <v>24895.923000000003</v>
      </c>
      <c r="R32" s="136">
        <f>+(P32-G32)^2</f>
        <v>2.6609321467351037E-4</v>
      </c>
      <c r="S32" s="136">
        <v>0.1</v>
      </c>
      <c r="T32" s="136">
        <f>+S32*R32</f>
        <v>2.6609321467351039E-5</v>
      </c>
      <c r="V32" s="129">
        <f>+G32-P32</f>
        <v>-1.6312363859156354E-2</v>
      </c>
      <c r="AD32" s="129">
        <v>10</v>
      </c>
      <c r="AE32" s="129" t="s">
        <v>608</v>
      </c>
      <c r="AG32" s="129" t="s">
        <v>610</v>
      </c>
    </row>
    <row r="33" spans="1:33" ht="12.95" customHeight="1" x14ac:dyDescent="0.2">
      <c r="A33" s="129" t="s">
        <v>612</v>
      </c>
      <c r="C33" s="130">
        <v>39935.303999999996</v>
      </c>
      <c r="D33" s="130"/>
      <c r="E33" s="129">
        <f>(C33-C$7)/C$8</f>
        <v>-367.02677400368276</v>
      </c>
      <c r="F33" s="199">
        <f>ROUND(2*E33,0)/2</f>
        <v>-367</v>
      </c>
      <c r="G33" s="129">
        <f>C33-(C$7+F33*C$8)</f>
        <v>-6.3547000027028844E-3</v>
      </c>
      <c r="I33" s="199">
        <f>G33</f>
        <v>-6.3547000027028844E-3</v>
      </c>
      <c r="N33" s="199"/>
      <c r="O33" s="199"/>
      <c r="P33" s="159">
        <f>+D$11+D$12*F33+D$13*F33^2</f>
        <v>1.5267174940070551E-2</v>
      </c>
      <c r="Q33" s="201">
        <f>+C33-15018.5</f>
        <v>24916.803999999996</v>
      </c>
      <c r="R33" s="136">
        <f>+(P33-G33)^2</f>
        <v>4.6750547604093373E-4</v>
      </c>
      <c r="S33" s="136">
        <v>0.1</v>
      </c>
      <c r="T33" s="136">
        <f>+S33*R33</f>
        <v>4.6750547604093375E-5</v>
      </c>
      <c r="V33" s="129">
        <f>+G33-P33</f>
        <v>-2.1621874942773435E-2</v>
      </c>
      <c r="AD33" s="129">
        <v>7</v>
      </c>
      <c r="AE33" s="129" t="s">
        <v>617</v>
      </c>
      <c r="AG33" s="129" t="s">
        <v>610</v>
      </c>
    </row>
    <row r="34" spans="1:33" ht="12.95" customHeight="1" x14ac:dyDescent="0.2">
      <c r="A34" s="129" t="s">
        <v>614</v>
      </c>
      <c r="C34" s="130">
        <v>39990.370999999999</v>
      </c>
      <c r="D34" s="130"/>
      <c r="E34" s="129">
        <f>(C34-C$7)/C$8</f>
        <v>-135.0151824826043</v>
      </c>
      <c r="F34" s="199">
        <f>ROUND(2*E34,0)/2</f>
        <v>-135</v>
      </c>
      <c r="G34" s="129">
        <f>C34-(C$7+F34*C$8)</f>
        <v>-3.6035000011906959E-3</v>
      </c>
      <c r="I34" s="199">
        <f>G34</f>
        <v>-3.6035000011906959E-3</v>
      </c>
      <c r="N34" s="199"/>
      <c r="O34" s="199"/>
      <c r="P34" s="159">
        <f>+D$11+D$12*F34+D$13*F34^2</f>
        <v>1.492641526243442E-2</v>
      </c>
      <c r="Q34" s="201">
        <f>+C34-15018.5</f>
        <v>24971.870999999999</v>
      </c>
      <c r="R34" s="136">
        <f>+(P34-G34)^2</f>
        <v>3.4335775967712706E-4</v>
      </c>
      <c r="S34" s="136">
        <v>0.1</v>
      </c>
      <c r="T34" s="136">
        <f>+S34*R34</f>
        <v>3.4335775967712708E-5</v>
      </c>
      <c r="V34" s="129">
        <f>+G34-P34</f>
        <v>-1.8529915263625116E-2</v>
      </c>
      <c r="AD34" s="129">
        <v>5</v>
      </c>
      <c r="AE34" s="129" t="s">
        <v>617</v>
      </c>
      <c r="AG34" s="129" t="s">
        <v>610</v>
      </c>
    </row>
    <row r="35" spans="1:33" ht="12.95" customHeight="1" x14ac:dyDescent="0.2">
      <c r="A35" s="129" t="s">
        <v>616</v>
      </c>
      <c r="C35" s="130">
        <v>40022.415999999997</v>
      </c>
      <c r="D35" s="130"/>
      <c r="E35" s="129">
        <f>(C35-C$7)/C$8</f>
        <v>-1.2639780156190614E-3</v>
      </c>
      <c r="F35" s="199">
        <f>ROUND(2*E35,0)/2</f>
        <v>0</v>
      </c>
      <c r="G35" s="129">
        <f>C35-(C$7+F35*C$8)</f>
        <v>-2.9999999969732016E-4</v>
      </c>
      <c r="I35" s="199">
        <f>G35</f>
        <v>-2.9999999969732016E-4</v>
      </c>
      <c r="N35" s="199"/>
      <c r="O35" s="199"/>
      <c r="P35" s="159">
        <f>+D$11+D$12*F35+D$13*F35^2</f>
        <v>1.4728894172979592E-2</v>
      </c>
      <c r="Q35" s="201">
        <f>+C35-15018.5</f>
        <v>25003.915999999997</v>
      </c>
      <c r="R35" s="136">
        <f>+(P35-G35)^2</f>
        <v>2.2586766005352205E-4</v>
      </c>
      <c r="S35" s="136">
        <v>0.1</v>
      </c>
      <c r="T35" s="136">
        <f>+S35*R35</f>
        <v>2.2586766005352207E-5</v>
      </c>
      <c r="V35" s="129">
        <f>+G35-P35</f>
        <v>-1.5028894172676912E-2</v>
      </c>
      <c r="AD35" s="129">
        <v>8</v>
      </c>
      <c r="AE35" s="129" t="s">
        <v>617</v>
      </c>
      <c r="AG35" s="129" t="s">
        <v>610</v>
      </c>
    </row>
    <row r="36" spans="1:33" ht="12.95" customHeight="1" x14ac:dyDescent="0.2">
      <c r="A36" s="129" t="s">
        <v>570</v>
      </c>
      <c r="B36" s="209"/>
      <c r="C36" s="130">
        <v>40022.416299999997</v>
      </c>
      <c r="D36" s="130"/>
      <c r="E36" s="129">
        <f>(C36-C$7)/C$8</f>
        <v>0</v>
      </c>
      <c r="F36" s="199">
        <f>ROUND(2*E36,0)/2</f>
        <v>0</v>
      </c>
      <c r="G36" s="129">
        <f>C36-(C$7+F36*C$8)</f>
        <v>0</v>
      </c>
      <c r="H36" s="129">
        <f>G36</f>
        <v>0</v>
      </c>
      <c r="I36" s="199"/>
      <c r="N36" s="199"/>
      <c r="O36" s="199"/>
      <c r="P36" s="159">
        <f>+D$11+D$12*F36+D$13*F36^2</f>
        <v>1.4728894172979592E-2</v>
      </c>
      <c r="Q36" s="201">
        <f>+C36-15018.5</f>
        <v>25003.916299999997</v>
      </c>
      <c r="R36" s="136">
        <f>+(P36-G36)^2</f>
        <v>2.1694032355883217E-4</v>
      </c>
      <c r="S36" s="136">
        <v>0.1</v>
      </c>
      <c r="T36" s="136">
        <f>+S36*R36</f>
        <v>2.1694032355883217E-5</v>
      </c>
      <c r="V36" s="129">
        <f>+G36-P36</f>
        <v>-1.4728894172979592E-2</v>
      </c>
      <c r="AD36" s="129">
        <v>8</v>
      </c>
      <c r="AE36" s="129" t="s">
        <v>608</v>
      </c>
      <c r="AG36" s="129" t="s">
        <v>610</v>
      </c>
    </row>
    <row r="37" spans="1:33" ht="12.95" customHeight="1" x14ac:dyDescent="0.2">
      <c r="A37" s="129" t="s">
        <v>616</v>
      </c>
      <c r="B37" s="131" t="s">
        <v>646</v>
      </c>
      <c r="C37" s="130">
        <v>40024.449000000001</v>
      </c>
      <c r="D37" s="130"/>
      <c r="E37" s="129">
        <f>(C37-C$7)/C$8</f>
        <v>8.5642937164846238</v>
      </c>
      <c r="F37" s="199">
        <f>ROUND(2*E37,0)/2</f>
        <v>8.5</v>
      </c>
      <c r="G37" s="129">
        <f>C37-(C$7+F37*C$8)</f>
        <v>1.5259850006259512E-2</v>
      </c>
      <c r="I37" s="199">
        <f>G37</f>
        <v>1.5259850006259512E-2</v>
      </c>
      <c r="N37" s="199"/>
      <c r="O37" s="199"/>
      <c r="P37" s="159">
        <f>+D$11+D$12*F37+D$13*F37^2</f>
        <v>1.4716476512996752E-2</v>
      </c>
      <c r="Q37" s="201">
        <f>+C37-15018.5</f>
        <v>25005.949000000001</v>
      </c>
      <c r="R37" s="136">
        <f>+(P37-G37)^2</f>
        <v>2.9525475318057497E-7</v>
      </c>
      <c r="S37" s="136">
        <v>0.1</v>
      </c>
      <c r="T37" s="136">
        <f>+S37*R37</f>
        <v>2.9525475318057497E-8</v>
      </c>
      <c r="V37" s="129">
        <f>+G37-P37</f>
        <v>5.4337349326276027E-4</v>
      </c>
      <c r="AD37" s="129">
        <v>9</v>
      </c>
      <c r="AE37" s="129" t="s">
        <v>617</v>
      </c>
      <c r="AG37" s="129" t="s">
        <v>610</v>
      </c>
    </row>
    <row r="38" spans="1:33" ht="12.95" customHeight="1" x14ac:dyDescent="0.2">
      <c r="A38" s="129" t="s">
        <v>618</v>
      </c>
      <c r="B38" s="131" t="s">
        <v>646</v>
      </c>
      <c r="C38" s="130">
        <v>40316.362000000001</v>
      </c>
      <c r="D38" s="130"/>
      <c r="E38" s="129">
        <f>(C38-C$7)/C$8</f>
        <v>1238.469676535402</v>
      </c>
      <c r="F38" s="199">
        <f>ROUND(2*E38,0)/2</f>
        <v>1238.5</v>
      </c>
      <c r="G38" s="129">
        <f>C38-(C$7+F38*C$8)</f>
        <v>-7.1971499928622507E-3</v>
      </c>
      <c r="I38" s="199">
        <f>G38</f>
        <v>-7.1971499928622507E-3</v>
      </c>
      <c r="N38" s="199"/>
      <c r="O38" s="199"/>
      <c r="P38" s="159">
        <f>+D$11+D$12*F38+D$13*F38^2</f>
        <v>1.2943113793779416E-2</v>
      </c>
      <c r="Q38" s="201">
        <f>+C38-15018.5</f>
        <v>25297.862000000001</v>
      </c>
      <c r="R38" s="136">
        <f>+(P38-G38)^2</f>
        <v>4.0563022539550974E-4</v>
      </c>
      <c r="S38" s="136">
        <v>0.1</v>
      </c>
      <c r="T38" s="136">
        <f>+S38*R38</f>
        <v>4.056302253955098E-5</v>
      </c>
      <c r="V38" s="129">
        <f>+G38-P38</f>
        <v>-2.0140263786641667E-2</v>
      </c>
      <c r="AD38" s="129">
        <v>5</v>
      </c>
      <c r="AE38" s="129" t="s">
        <v>617</v>
      </c>
      <c r="AG38" s="129" t="s">
        <v>610</v>
      </c>
    </row>
    <row r="39" spans="1:33" ht="12.95" customHeight="1" x14ac:dyDescent="0.2">
      <c r="A39" s="129" t="s">
        <v>619</v>
      </c>
      <c r="B39" s="131" t="s">
        <v>646</v>
      </c>
      <c r="C39" s="130">
        <v>40316.364999999998</v>
      </c>
      <c r="D39" s="130"/>
      <c r="E39" s="129">
        <f>(C39-C$7)/C$8</f>
        <v>1238.4823163155581</v>
      </c>
      <c r="F39" s="199">
        <f>ROUND(2*E39,0)/2</f>
        <v>1238.5</v>
      </c>
      <c r="G39" s="129">
        <f>C39-(C$7+F39*C$8)</f>
        <v>-4.197149995889049E-3</v>
      </c>
      <c r="I39" s="199">
        <f>G39</f>
        <v>-4.197149995889049E-3</v>
      </c>
      <c r="N39" s="199"/>
      <c r="O39" s="199"/>
      <c r="P39" s="159">
        <f>+D$11+D$12*F39+D$13*F39^2</f>
        <v>1.2943113793779416E-2</v>
      </c>
      <c r="Q39" s="201">
        <f>+C39-15018.5</f>
        <v>25297.864999999998</v>
      </c>
      <c r="R39" s="136">
        <f>+(P39-G39)^2</f>
        <v>2.9378864277941998E-4</v>
      </c>
      <c r="S39" s="136">
        <v>0.1</v>
      </c>
      <c r="T39" s="136">
        <f>+S39*R39</f>
        <v>2.9378864277941999E-5</v>
      </c>
      <c r="V39" s="129">
        <f>+G39-P39</f>
        <v>-1.7140263789668465E-2</v>
      </c>
      <c r="AD39" s="129">
        <v>6</v>
      </c>
      <c r="AE39" s="129" t="s">
        <v>617</v>
      </c>
      <c r="AG39" s="129" t="s">
        <v>610</v>
      </c>
    </row>
    <row r="40" spans="1:33" ht="12.95" customHeight="1" x14ac:dyDescent="0.2">
      <c r="A40" s="129" t="s">
        <v>618</v>
      </c>
      <c r="C40" s="130">
        <v>40317.421999999999</v>
      </c>
      <c r="D40" s="130"/>
      <c r="E40" s="129">
        <f>(C40-C$7)/C$8</f>
        <v>1242.9357321950854</v>
      </c>
      <c r="F40" s="199">
        <f>ROUND(2*E40,0)/2</f>
        <v>1243</v>
      </c>
      <c r="G40" s="129">
        <f>C40-(C$7+F40*C$8)</f>
        <v>-1.5253699995810166E-2</v>
      </c>
      <c r="I40" s="199">
        <f>G40</f>
        <v>-1.5253699995810166E-2</v>
      </c>
      <c r="N40" s="199"/>
      <c r="O40" s="199"/>
      <c r="P40" s="159">
        <f>+D$11+D$12*F40+D$13*F40^2</f>
        <v>1.2936711746072822E-2</v>
      </c>
      <c r="Q40" s="201">
        <f>+C40-15018.5</f>
        <v>25298.921999999999</v>
      </c>
      <c r="R40" s="136">
        <f>+(P40-G40)^2</f>
        <v>7.9469931417689419E-4</v>
      </c>
      <c r="S40" s="136">
        <v>0.1</v>
      </c>
      <c r="T40" s="136">
        <f>+S40*R40</f>
        <v>7.946993141768943E-5</v>
      </c>
      <c r="V40" s="129">
        <f>+G40-P40</f>
        <v>-2.8190411741882988E-2</v>
      </c>
      <c r="AD40" s="129">
        <v>10</v>
      </c>
      <c r="AE40" s="129" t="s">
        <v>617</v>
      </c>
      <c r="AG40" s="129" t="s">
        <v>610</v>
      </c>
    </row>
    <row r="41" spans="1:33" ht="12.95" customHeight="1" x14ac:dyDescent="0.2">
      <c r="A41" s="129" t="s">
        <v>618</v>
      </c>
      <c r="C41" s="130">
        <v>40319.330999999998</v>
      </c>
      <c r="D41" s="130"/>
      <c r="E41" s="129">
        <f>(C41-C$7)/C$8</f>
        <v>1250.9788456425881</v>
      </c>
      <c r="F41" s="199">
        <f>ROUND(2*E41,0)/2</f>
        <v>1251</v>
      </c>
      <c r="G41" s="129">
        <f>C41-(C$7+F41*C$8)</f>
        <v>-5.0208999964524992E-3</v>
      </c>
      <c r="I41" s="199">
        <f>G41</f>
        <v>-5.0208999964524992E-3</v>
      </c>
      <c r="N41" s="199"/>
      <c r="O41" s="199"/>
      <c r="P41" s="159">
        <f>+D$11+D$12*F41+D$13*F41^2</f>
        <v>1.2925331873577028E-2</v>
      </c>
      <c r="Q41" s="201">
        <f>+C41-15018.5</f>
        <v>25300.830999999998</v>
      </c>
      <c r="R41" s="136">
        <f>+(P41-G41)^2</f>
        <v>3.2206723833286353E-4</v>
      </c>
      <c r="S41" s="136">
        <v>0.1</v>
      </c>
      <c r="T41" s="136">
        <f>+S41*R41</f>
        <v>3.2206723833286355E-5</v>
      </c>
      <c r="V41" s="129">
        <f>+G41-P41</f>
        <v>-1.7946231870029528E-2</v>
      </c>
      <c r="AD41" s="129">
        <v>5</v>
      </c>
      <c r="AE41" s="129" t="s">
        <v>617</v>
      </c>
      <c r="AG41" s="129" t="s">
        <v>610</v>
      </c>
    </row>
    <row r="42" spans="1:33" ht="12.95" customHeight="1" x14ac:dyDescent="0.2">
      <c r="A42" s="129" t="s">
        <v>618</v>
      </c>
      <c r="C42" s="130">
        <v>40319.338000000003</v>
      </c>
      <c r="D42" s="130"/>
      <c r="E42" s="129">
        <f>(C42-C$7)/C$8</f>
        <v>1251.0083384630038</v>
      </c>
      <c r="F42" s="199">
        <f>ROUND(2*E42,0)/2</f>
        <v>1251</v>
      </c>
      <c r="G42" s="129">
        <f>C42-(C$7+F42*C$8)</f>
        <v>1.9791000086115673E-3</v>
      </c>
      <c r="I42" s="199">
        <f>G42</f>
        <v>1.9791000086115673E-3</v>
      </c>
      <c r="N42" s="199"/>
      <c r="O42" s="199"/>
      <c r="P42" s="159">
        <f>+D$11+D$12*F42+D$13*F42^2</f>
        <v>1.2925331873577028E-2</v>
      </c>
      <c r="Q42" s="201">
        <f>+C42-15018.5</f>
        <v>25300.838000000003</v>
      </c>
      <c r="R42" s="136">
        <f>+(P42-G42)^2</f>
        <v>1.1981999204158523E-4</v>
      </c>
      <c r="S42" s="136">
        <v>0.1</v>
      </c>
      <c r="T42" s="136">
        <f>+S42*R42</f>
        <v>1.1981999204158524E-5</v>
      </c>
      <c r="V42" s="129">
        <f>+G42-P42</f>
        <v>-1.0946231864965461E-2</v>
      </c>
      <c r="AD42" s="129">
        <v>9</v>
      </c>
      <c r="AE42" s="129" t="s">
        <v>617</v>
      </c>
      <c r="AG42" s="129" t="s">
        <v>610</v>
      </c>
    </row>
    <row r="43" spans="1:33" ht="12.95" customHeight="1" x14ac:dyDescent="0.2">
      <c r="A43" s="129" t="s">
        <v>618</v>
      </c>
      <c r="C43" s="130">
        <v>40321.35</v>
      </c>
      <c r="D43" s="130"/>
      <c r="E43" s="129">
        <f>(C43-C$7)/C$8</f>
        <v>1259.4854176962881</v>
      </c>
      <c r="F43" s="199">
        <f>ROUND(2*E43,0)/2</f>
        <v>1259.5</v>
      </c>
      <c r="G43" s="129">
        <f>C43-(C$7+F43*C$8)</f>
        <v>-3.4610500006237999E-3</v>
      </c>
      <c r="I43" s="199">
        <f>G43</f>
        <v>-3.4610500006237999E-3</v>
      </c>
      <c r="N43" s="199"/>
      <c r="O43" s="199"/>
      <c r="P43" s="159">
        <f>+D$11+D$12*F43+D$13*F43^2</f>
        <v>1.291324292682334E-2</v>
      </c>
      <c r="Q43" s="201">
        <f>+C43-15018.5</f>
        <v>25302.85</v>
      </c>
      <c r="R43" s="136">
        <f>+(P43-G43)^2</f>
        <v>2.6811746887384536E-4</v>
      </c>
      <c r="S43" s="136">
        <v>0.1</v>
      </c>
      <c r="T43" s="136">
        <f>+S43*R43</f>
        <v>2.6811746887384538E-5</v>
      </c>
      <c r="V43" s="129">
        <f>+G43-P43</f>
        <v>-1.6374292927447139E-2</v>
      </c>
      <c r="AD43" s="129">
        <v>8</v>
      </c>
      <c r="AE43" s="129" t="s">
        <v>621</v>
      </c>
      <c r="AG43" s="129" t="s">
        <v>610</v>
      </c>
    </row>
    <row r="44" spans="1:33" ht="12.95" customHeight="1" x14ac:dyDescent="0.2">
      <c r="A44" s="129" t="s">
        <v>618</v>
      </c>
      <c r="B44" s="131" t="s">
        <v>646</v>
      </c>
      <c r="C44" s="130">
        <v>40321.360999999997</v>
      </c>
      <c r="D44" s="130"/>
      <c r="E44" s="129">
        <f>(C44-C$7)/C$8</f>
        <v>1259.5317635569015</v>
      </c>
      <c r="F44" s="199">
        <f>ROUND(2*E44,0)/2</f>
        <v>1259.5</v>
      </c>
      <c r="G44" s="129">
        <f>C44-(C$7+F44*C$8)</f>
        <v>7.5389499979792163E-3</v>
      </c>
      <c r="I44" s="199">
        <f>G44</f>
        <v>7.5389499979792163E-3</v>
      </c>
      <c r="N44" s="199"/>
      <c r="O44" s="199"/>
      <c r="P44" s="159">
        <f>+D$11+D$12*F44+D$13*F44^2</f>
        <v>1.291324292682334E-2</v>
      </c>
      <c r="Q44" s="201">
        <f>+C44-15018.5</f>
        <v>25302.860999999997</v>
      </c>
      <c r="R44" s="136">
        <f>+(P44-G44)^2</f>
        <v>2.8883024485023954E-5</v>
      </c>
      <c r="S44" s="136">
        <v>0.1</v>
      </c>
      <c r="T44" s="136">
        <f>+S44*R44</f>
        <v>2.8883024485023955E-6</v>
      </c>
      <c r="V44" s="129">
        <f>+G44-P44</f>
        <v>-5.3742929288441241E-3</v>
      </c>
      <c r="AD44" s="129">
        <v>6</v>
      </c>
      <c r="AE44" s="129" t="s">
        <v>625</v>
      </c>
      <c r="AG44" s="129" t="s">
        <v>610</v>
      </c>
    </row>
    <row r="45" spans="1:33" ht="12.95" customHeight="1" x14ac:dyDescent="0.2">
      <c r="A45" s="129" t="s">
        <v>618</v>
      </c>
      <c r="B45" s="131" t="s">
        <v>646</v>
      </c>
      <c r="C45" s="130">
        <v>40325.385999999999</v>
      </c>
      <c r="D45" s="130"/>
      <c r="E45" s="129">
        <f>(C45-C$7)/C$8</f>
        <v>1276.4901352835734</v>
      </c>
      <c r="F45" s="199">
        <f>ROUND(2*E45,0)/2</f>
        <v>1276.5</v>
      </c>
      <c r="G45" s="129">
        <f>C45-(C$7+F45*C$8)</f>
        <v>-2.3413500020978972E-3</v>
      </c>
      <c r="I45" s="199">
        <f>G45</f>
        <v>-2.3413500020978972E-3</v>
      </c>
      <c r="N45" s="199"/>
      <c r="O45" s="199"/>
      <c r="P45" s="159">
        <f>+D$11+D$12*F45+D$13*F45^2</f>
        <v>1.2889071733705531E-2</v>
      </c>
      <c r="Q45" s="201">
        <f>+C45-15018.5</f>
        <v>25306.885999999999</v>
      </c>
      <c r="R45" s="136">
        <f>+(P45-G45)^2</f>
        <v>2.3196574625043351E-4</v>
      </c>
      <c r="S45" s="136">
        <v>0.1</v>
      </c>
      <c r="T45" s="136">
        <f>+S45*R45</f>
        <v>2.3196574625043352E-5</v>
      </c>
      <c r="V45" s="129">
        <f>+G45-P45</f>
        <v>-1.5230421735803428E-2</v>
      </c>
      <c r="AD45" s="129">
        <v>6</v>
      </c>
      <c r="AE45" s="129" t="s">
        <v>608</v>
      </c>
      <c r="AG45" s="129" t="s">
        <v>610</v>
      </c>
    </row>
    <row r="46" spans="1:33" ht="12.95" customHeight="1" x14ac:dyDescent="0.2">
      <c r="A46" s="129" t="s">
        <v>618</v>
      </c>
      <c r="C46" s="130">
        <v>40330.49</v>
      </c>
      <c r="D46" s="130"/>
      <c r="E46" s="129">
        <f>(C46-C$7)/C$8</f>
        <v>1297.9946146109994</v>
      </c>
      <c r="F46" s="199">
        <f>ROUND(2*E46,0)/2</f>
        <v>1298</v>
      </c>
      <c r="G46" s="129">
        <f>C46-(C$7+F46*C$8)</f>
        <v>-1.2781999976141378E-3</v>
      </c>
      <c r="I46" s="199">
        <f>G46</f>
        <v>-1.2781999976141378E-3</v>
      </c>
      <c r="N46" s="199"/>
      <c r="O46" s="199"/>
      <c r="P46" s="159">
        <f>+D$11+D$12*F46+D$13*F46^2</f>
        <v>1.2858515077697736E-2</v>
      </c>
      <c r="Q46" s="201">
        <f>+C46-15018.5</f>
        <v>25311.989999999998</v>
      </c>
      <c r="R46" s="136">
        <f>+(P46-G46)^2</f>
        <v>1.9984671312054999E-4</v>
      </c>
      <c r="S46" s="136">
        <v>0.1</v>
      </c>
      <c r="T46" s="136">
        <f>+S46*R46</f>
        <v>1.9984671312055001E-5</v>
      </c>
      <c r="U46" s="294"/>
      <c r="V46" s="129">
        <f>+G46-P46</f>
        <v>-1.4136715075311874E-2</v>
      </c>
      <c r="AD46" s="129">
        <v>8</v>
      </c>
      <c r="AE46" s="129" t="s">
        <v>608</v>
      </c>
      <c r="AG46" s="129" t="s">
        <v>610</v>
      </c>
    </row>
    <row r="47" spans="1:33" ht="12.95" customHeight="1" x14ac:dyDescent="0.2">
      <c r="A47" s="129" t="s">
        <v>618</v>
      </c>
      <c r="C47" s="130">
        <v>40344.49</v>
      </c>
      <c r="D47" s="130"/>
      <c r="E47" s="129">
        <f>(C47-C$7)/C$8</f>
        <v>1356.9802553994016</v>
      </c>
      <c r="F47" s="199">
        <f>ROUND(2*E47,0)/2</f>
        <v>1357</v>
      </c>
      <c r="G47" s="129">
        <f>C47-(C$7+F47*C$8)</f>
        <v>-4.6863000025041401E-3</v>
      </c>
      <c r="I47" s="199">
        <f>G47</f>
        <v>-4.6863000025041401E-3</v>
      </c>
      <c r="N47" s="199"/>
      <c r="O47" s="199"/>
      <c r="P47" s="159">
        <f>+D$11+D$12*F47+D$13*F47^2</f>
        <v>1.2774735339264926E-2</v>
      </c>
      <c r="Q47" s="201">
        <f>+C47-15018.5</f>
        <v>25325.989999999998</v>
      </c>
      <c r="R47" s="136">
        <f>+(P47-G47)^2</f>
        <v>3.0488775520650827E-4</v>
      </c>
      <c r="S47" s="136">
        <v>0.1</v>
      </c>
      <c r="T47" s="136">
        <f>+S47*R47</f>
        <v>3.0488775520650827E-5</v>
      </c>
      <c r="V47" s="129">
        <f>+G47-P47</f>
        <v>-1.7461035341769064E-2</v>
      </c>
      <c r="AD47" s="129">
        <v>9</v>
      </c>
      <c r="AE47" s="129" t="s">
        <v>617</v>
      </c>
      <c r="AG47" s="129" t="s">
        <v>610</v>
      </c>
    </row>
    <row r="48" spans="1:33" ht="12.95" customHeight="1" x14ac:dyDescent="0.2">
      <c r="A48" s="129" t="s">
        <v>618</v>
      </c>
      <c r="B48" s="131" t="s">
        <v>646</v>
      </c>
      <c r="C48" s="130">
        <v>40350.548000000003</v>
      </c>
      <c r="D48" s="130"/>
      <c r="E48" s="129">
        <f>(C48-C$7)/C$8</f>
        <v>1382.5041848205735</v>
      </c>
      <c r="F48" s="199">
        <f>ROUND(2*E48,0)/2</f>
        <v>1382.5</v>
      </c>
      <c r="G48" s="129">
        <f>C48-(C$7+F48*C$8)</f>
        <v>9.9325000337557867E-4</v>
      </c>
      <c r="I48" s="199">
        <f>G48</f>
        <v>9.9325000337557867E-4</v>
      </c>
      <c r="N48" s="199"/>
      <c r="O48" s="199"/>
      <c r="P48" s="159">
        <f>+D$11+D$12*F48+D$13*F48^2</f>
        <v>1.2738558757192686E-2</v>
      </c>
      <c r="Q48" s="201">
        <f>+C48-15018.5</f>
        <v>25332.048000000003</v>
      </c>
      <c r="R48" s="136">
        <f>+(P48-G48)^2</f>
        <v>1.3795227772249276E-4</v>
      </c>
      <c r="S48" s="136">
        <v>0.1</v>
      </c>
      <c r="T48" s="136">
        <f>+S48*R48</f>
        <v>1.3795227772249276E-5</v>
      </c>
      <c r="V48" s="129">
        <f>+G48-P48</f>
        <v>-1.1745308753817107E-2</v>
      </c>
      <c r="AD48" s="129">
        <v>6</v>
      </c>
      <c r="AE48" s="129" t="s">
        <v>617</v>
      </c>
      <c r="AG48" s="129" t="s">
        <v>610</v>
      </c>
    </row>
    <row r="49" spans="1:33" ht="12.95" customHeight="1" x14ac:dyDescent="0.2">
      <c r="A49" s="129" t="s">
        <v>618</v>
      </c>
      <c r="B49" s="131" t="s">
        <v>646</v>
      </c>
      <c r="C49" s="130">
        <v>40353.381999999998</v>
      </c>
      <c r="D49" s="130"/>
      <c r="E49" s="129">
        <f>(C49-C$7)/C$8</f>
        <v>1394.4445638201487</v>
      </c>
      <c r="F49" s="199">
        <f>ROUND(2*E49,0)/2</f>
        <v>1394.5</v>
      </c>
      <c r="G49" s="129">
        <f>C49-(C$7+F49*C$8)</f>
        <v>-1.3157549998140894E-2</v>
      </c>
      <c r="I49" s="199">
        <f>G49</f>
        <v>-1.3157549998140894E-2</v>
      </c>
      <c r="N49" s="199"/>
      <c r="O49" s="199"/>
      <c r="P49" s="159">
        <f>+D$11+D$12*F49+D$13*F49^2</f>
        <v>1.2721541438698027E-2</v>
      </c>
      <c r="Q49" s="201">
        <f>+C49-15018.5</f>
        <v>25334.881999999998</v>
      </c>
      <c r="R49" s="136">
        <f>+(P49-G49)^2</f>
        <v>6.6972737359626943E-4</v>
      </c>
      <c r="S49" s="136">
        <v>0.1</v>
      </c>
      <c r="T49" s="136">
        <f>+S49*R49</f>
        <v>6.6972737359626951E-5</v>
      </c>
      <c r="V49" s="129">
        <f>+G49-P49</f>
        <v>-2.5879091436838919E-2</v>
      </c>
      <c r="AD49" s="129">
        <v>9</v>
      </c>
      <c r="AE49" s="129" t="s">
        <v>617</v>
      </c>
      <c r="AG49" s="129" t="s">
        <v>610</v>
      </c>
    </row>
    <row r="50" spans="1:33" ht="12.95" customHeight="1" x14ac:dyDescent="0.2">
      <c r="A50" s="129" t="s">
        <v>618</v>
      </c>
      <c r="B50" s="131" t="s">
        <v>646</v>
      </c>
      <c r="C50" s="130">
        <v>40353.394999999997</v>
      </c>
      <c r="D50" s="130"/>
      <c r="E50" s="129">
        <f>(C50-C$7)/C$8</f>
        <v>1394.4993362008768</v>
      </c>
      <c r="F50" s="199">
        <f>ROUND(2*E50,0)/2</f>
        <v>1394.5</v>
      </c>
      <c r="G50" s="129">
        <f>C50-(C$7+F50*C$8)</f>
        <v>-1.5754999913042411E-4</v>
      </c>
      <c r="I50" s="199">
        <f>G50</f>
        <v>-1.5754999913042411E-4</v>
      </c>
      <c r="N50" s="199"/>
      <c r="O50" s="199"/>
      <c r="P50" s="159">
        <f>+D$11+D$12*F50+D$13*F50^2</f>
        <v>1.2721541438698027E-2</v>
      </c>
      <c r="Q50" s="201">
        <f>+C50-15018.5</f>
        <v>25334.894999999997</v>
      </c>
      <c r="R50" s="136">
        <f>+(P50-G50)^2</f>
        <v>1.6587099626394613E-4</v>
      </c>
      <c r="S50" s="136">
        <v>0.1</v>
      </c>
      <c r="T50" s="136">
        <f>+S50*R50</f>
        <v>1.6587099626394613E-5</v>
      </c>
      <c r="V50" s="129">
        <f>+G50-P50</f>
        <v>-1.2879091437828451E-2</v>
      </c>
      <c r="AD50" s="129">
        <v>10</v>
      </c>
      <c r="AE50" s="129" t="s">
        <v>615</v>
      </c>
      <c r="AG50" s="129" t="s">
        <v>610</v>
      </c>
    </row>
    <row r="51" spans="1:33" ht="12.95" customHeight="1" x14ac:dyDescent="0.2">
      <c r="A51" s="129" t="s">
        <v>618</v>
      </c>
      <c r="B51" s="131" t="s">
        <v>646</v>
      </c>
      <c r="C51" s="130">
        <v>40362.411</v>
      </c>
      <c r="D51" s="130"/>
      <c r="E51" s="129">
        <f>(C51-C$7)/C$8</f>
        <v>1432.4860888686214</v>
      </c>
      <c r="F51" s="199">
        <f>ROUND(2*E51,0)/2</f>
        <v>1432.5</v>
      </c>
      <c r="G51" s="129">
        <f>C51-(C$7+F51*C$8)</f>
        <v>-3.30174999544397E-3</v>
      </c>
      <c r="I51" s="199">
        <f>G51</f>
        <v>-3.30174999544397E-3</v>
      </c>
      <c r="N51" s="199"/>
      <c r="O51" s="199"/>
      <c r="P51" s="159">
        <f>+D$11+D$12*F51+D$13*F51^2</f>
        <v>1.2667682630800982E-2</v>
      </c>
      <c r="Q51" s="201">
        <f>+C51-15018.5</f>
        <v>25343.911</v>
      </c>
      <c r="R51" s="136">
        <f>+(P51-G51)^2</f>
        <v>2.5502277840417671E-4</v>
      </c>
      <c r="S51" s="136">
        <v>0.1</v>
      </c>
      <c r="T51" s="136">
        <f>+S51*R51</f>
        <v>2.5502277840417673E-5</v>
      </c>
      <c r="V51" s="129">
        <f>+G51-P51</f>
        <v>-1.596943262624495E-2</v>
      </c>
      <c r="AD51" s="129">
        <v>6</v>
      </c>
      <c r="AE51" s="129" t="s">
        <v>608</v>
      </c>
      <c r="AG51" s="129" t="s">
        <v>610</v>
      </c>
    </row>
    <row r="52" spans="1:33" ht="12.95" customHeight="1" x14ac:dyDescent="0.2">
      <c r="A52" s="129" t="s">
        <v>618</v>
      </c>
      <c r="B52" s="131" t="s">
        <v>646</v>
      </c>
      <c r="C52" s="130">
        <v>40368.586000000003</v>
      </c>
      <c r="D52" s="130"/>
      <c r="E52" s="129">
        <f>(C52-C$7)/C$8</f>
        <v>1458.5029697163752</v>
      </c>
      <c r="F52" s="199">
        <f>ROUND(2*E52,0)/2</f>
        <v>1458.5</v>
      </c>
      <c r="G52" s="129">
        <f>C52-(C$7+F52*C$8)</f>
        <v>7.0485000469489023E-4</v>
      </c>
      <c r="I52" s="199">
        <f>G52</f>
        <v>7.0485000469489023E-4</v>
      </c>
      <c r="N52" s="199"/>
      <c r="O52" s="199"/>
      <c r="P52" s="159">
        <f>+D$11+D$12*F52+D$13*F52^2</f>
        <v>1.2630857587106767E-2</v>
      </c>
      <c r="Q52" s="201">
        <f>+C52-15018.5</f>
        <v>25350.086000000003</v>
      </c>
      <c r="R52" s="136">
        <f>+(P52-G52)^2</f>
        <v>1.4222965685574556E-4</v>
      </c>
      <c r="S52" s="136">
        <v>0.1</v>
      </c>
      <c r="T52" s="136">
        <f>+S52*R52</f>
        <v>1.4222965685574556E-5</v>
      </c>
      <c r="V52" s="129">
        <f>+G52-P52</f>
        <v>-1.1926007582411876E-2</v>
      </c>
      <c r="AD52" s="129">
        <v>12</v>
      </c>
      <c r="AE52" s="129" t="s">
        <v>615</v>
      </c>
      <c r="AG52" s="129" t="s">
        <v>610</v>
      </c>
    </row>
    <row r="53" spans="1:33" ht="12.95" customHeight="1" x14ac:dyDescent="0.2">
      <c r="A53" s="129" t="s">
        <v>618</v>
      </c>
      <c r="B53" s="131" t="s">
        <v>646</v>
      </c>
      <c r="C53" s="130">
        <v>40381.402999999998</v>
      </c>
      <c r="D53" s="130"/>
      <c r="E53" s="129">
        <f>(C53-C$7)/C$8</f>
        <v>1512.5043238581382</v>
      </c>
      <c r="F53" s="199">
        <f>ROUND(2*E53,0)/2</f>
        <v>1512.5</v>
      </c>
      <c r="G53" s="129">
        <f>C53-(C$7+F53*C$8)</f>
        <v>1.0262499999953434E-3</v>
      </c>
      <c r="I53" s="199">
        <f>G53</f>
        <v>1.0262499999953434E-3</v>
      </c>
      <c r="N53" s="199"/>
      <c r="O53" s="199"/>
      <c r="P53" s="159">
        <f>+D$11+D$12*F53+D$13*F53^2</f>
        <v>1.2554441576097797E-2</v>
      </c>
      <c r="Q53" s="201">
        <f>+C53-15018.5</f>
        <v>25362.902999999998</v>
      </c>
      <c r="R53" s="136">
        <f>+(P53-G53)^2</f>
        <v>1.3289920101531959E-4</v>
      </c>
      <c r="S53" s="136">
        <v>0.1</v>
      </c>
      <c r="T53" s="136">
        <f>+S53*R53</f>
        <v>1.328992010153196E-5</v>
      </c>
      <c r="V53" s="129">
        <f>+G53-P53</f>
        <v>-1.1528191576102454E-2</v>
      </c>
      <c r="AD53" s="129">
        <v>6</v>
      </c>
      <c r="AE53" s="129" t="s">
        <v>608</v>
      </c>
      <c r="AG53" s="129" t="s">
        <v>610</v>
      </c>
    </row>
    <row r="54" spans="1:33" ht="12.95" customHeight="1" x14ac:dyDescent="0.2">
      <c r="A54" s="129" t="s">
        <v>618</v>
      </c>
      <c r="C54" s="130">
        <v>40382.485999999997</v>
      </c>
      <c r="D54" s="130"/>
      <c r="E54" s="129">
        <f>(C54-C$7)/C$8</f>
        <v>1517.0672844991213</v>
      </c>
      <c r="F54" s="199">
        <f>ROUND(2*E54,0)/2</f>
        <v>1517</v>
      </c>
      <c r="G54" s="129">
        <f>C54-(C$7+F54*C$8)</f>
        <v>1.5969699998095166E-2</v>
      </c>
      <c r="I54" s="199">
        <f>G54</f>
        <v>1.5969699998095166E-2</v>
      </c>
      <c r="N54" s="199"/>
      <c r="O54" s="199"/>
      <c r="P54" s="159">
        <f>+D$11+D$12*F54+D$13*F54^2</f>
        <v>1.2548077644102073E-2</v>
      </c>
      <c r="Q54" s="201">
        <f>+C54-15018.5</f>
        <v>25363.985999999997</v>
      </c>
      <c r="R54" s="136">
        <f>+(P54-G54)^2</f>
        <v>1.1707499533345232E-5</v>
      </c>
      <c r="S54" s="136">
        <v>0.1</v>
      </c>
      <c r="T54" s="136">
        <f>+S54*R54</f>
        <v>1.1707499533345233E-6</v>
      </c>
      <c r="V54" s="129">
        <f>+G54-P54</f>
        <v>3.4216223539930927E-3</v>
      </c>
      <c r="AD54" s="129">
        <v>7</v>
      </c>
      <c r="AE54" s="129" t="s">
        <v>617</v>
      </c>
      <c r="AG54" s="129" t="s">
        <v>610</v>
      </c>
    </row>
    <row r="55" spans="1:33" ht="12.95" customHeight="1" x14ac:dyDescent="0.2">
      <c r="A55" s="129" t="s">
        <v>622</v>
      </c>
      <c r="B55" s="131" t="s">
        <v>646</v>
      </c>
      <c r="C55" s="130">
        <v>40589.546999999999</v>
      </c>
      <c r="D55" s="130"/>
      <c r="E55" s="129">
        <f>(C55-C$7)/C$8</f>
        <v>2389.4691250196506</v>
      </c>
      <c r="F55" s="199">
        <f>ROUND(2*E55,0)/2</f>
        <v>2389.5</v>
      </c>
      <c r="G55" s="129">
        <f>C55-(C$7+F55*C$8)</f>
        <v>-7.3280500000691973E-3</v>
      </c>
      <c r="I55" s="199">
        <f>G55</f>
        <v>-7.3280500000691973E-3</v>
      </c>
      <c r="N55" s="199"/>
      <c r="O55" s="199"/>
      <c r="P55" s="159">
        <f>+D$11+D$12*F55+D$13*F55^2</f>
        <v>1.1326008978172547E-2</v>
      </c>
      <c r="Q55" s="201">
        <f>+C55-15018.5</f>
        <v>25571.046999999999</v>
      </c>
      <c r="R55" s="136">
        <f>+(P55-G55)^2</f>
        <v>3.4797391636372146E-4</v>
      </c>
      <c r="S55" s="136">
        <v>0.1</v>
      </c>
      <c r="T55" s="136">
        <f>+S55*R55</f>
        <v>3.4797391636372149E-5</v>
      </c>
      <c r="V55" s="129">
        <f>+G55-P55</f>
        <v>-1.8654058978241746E-2</v>
      </c>
      <c r="AD55" s="129">
        <v>7</v>
      </c>
      <c r="AE55" s="129" t="s">
        <v>608</v>
      </c>
      <c r="AG55" s="129" t="s">
        <v>610</v>
      </c>
    </row>
    <row r="56" spans="1:33" ht="12.95" customHeight="1" x14ac:dyDescent="0.2">
      <c r="A56" s="129" t="s">
        <v>623</v>
      </c>
      <c r="C56" s="130">
        <v>40674.398999999998</v>
      </c>
      <c r="D56" s="130"/>
      <c r="E56" s="129">
        <f>(C56-C$7)/C$8</f>
        <v>2746.9726673180385</v>
      </c>
      <c r="F56" s="199">
        <f>ROUND(2*E56,0)/2</f>
        <v>2747</v>
      </c>
      <c r="G56" s="129">
        <f>C56-(C$7+F56*C$8)</f>
        <v>-6.4873000010265969E-3</v>
      </c>
      <c r="I56" s="199">
        <f>G56</f>
        <v>-6.4873000010265969E-3</v>
      </c>
      <c r="N56" s="199"/>
      <c r="O56" s="199"/>
      <c r="P56" s="159">
        <f>+D$11+D$12*F56+D$13*F56^2</f>
        <v>1.0832072578018635E-2</v>
      </c>
      <c r="Q56" s="201">
        <f>+C56-15018.5</f>
        <v>25655.898999999998</v>
      </c>
      <c r="R56" s="136">
        <f>+(P56-G56)^2</f>
        <v>2.9996066653178386E-4</v>
      </c>
      <c r="S56" s="136">
        <v>0.1</v>
      </c>
      <c r="T56" s="136">
        <f>+S56*R56</f>
        <v>2.9996066653178388E-5</v>
      </c>
      <c r="V56" s="129">
        <f>+G56-P56</f>
        <v>-1.7319372579045231E-2</v>
      </c>
      <c r="AD56" s="129">
        <v>12</v>
      </c>
      <c r="AE56" s="129" t="s">
        <v>608</v>
      </c>
      <c r="AG56" s="129" t="s">
        <v>610</v>
      </c>
    </row>
    <row r="57" spans="1:33" ht="12.95" customHeight="1" x14ac:dyDescent="0.2">
      <c r="A57" s="129" t="s">
        <v>623</v>
      </c>
      <c r="B57" s="131" t="s">
        <v>646</v>
      </c>
      <c r="C57" s="130">
        <v>40682.589</v>
      </c>
      <c r="D57" s="130"/>
      <c r="E57" s="129">
        <f>(C57-C$7)/C$8</f>
        <v>2781.4792671792638</v>
      </c>
      <c r="F57" s="199">
        <f>ROUND(2*E57,0)/2</f>
        <v>2781.5</v>
      </c>
      <c r="G57" s="129">
        <f>C57-(C$7+F57*C$8)</f>
        <v>-4.920849998597987E-3</v>
      </c>
      <c r="I57" s="199">
        <f>G57</f>
        <v>-4.920849998597987E-3</v>
      </c>
      <c r="N57" s="199"/>
      <c r="O57" s="199"/>
      <c r="P57" s="159">
        <f>+D$11+D$12*F57+D$13*F57^2</f>
        <v>1.0784615021960009E-2</v>
      </c>
      <c r="Q57" s="201">
        <f>+C57-15018.5</f>
        <v>25664.089</v>
      </c>
      <c r="R57" s="136">
        <f>+(P57-G57)^2</f>
        <v>2.4666163151197072E-4</v>
      </c>
      <c r="S57" s="136">
        <v>0.1</v>
      </c>
      <c r="T57" s="136">
        <f>+S57*R57</f>
        <v>2.4666163151197072E-5</v>
      </c>
      <c r="V57" s="129">
        <f>+G57-P57</f>
        <v>-1.5705465020557995E-2</v>
      </c>
      <c r="AD57" s="129">
        <v>17</v>
      </c>
      <c r="AE57" s="129" t="s">
        <v>632</v>
      </c>
      <c r="AG57" s="129" t="s">
        <v>610</v>
      </c>
    </row>
    <row r="58" spans="1:33" ht="12.95" customHeight="1" x14ac:dyDescent="0.2">
      <c r="A58" s="129" t="s">
        <v>623</v>
      </c>
      <c r="C58" s="130">
        <v>40688.410000000003</v>
      </c>
      <c r="D58" s="130"/>
      <c r="E58" s="129">
        <f>(C58-C$7)/C$8</f>
        <v>2806.0046539670848</v>
      </c>
      <c r="F58" s="199">
        <f>ROUND(2*E58,0)/2</f>
        <v>2806</v>
      </c>
      <c r="G58" s="129">
        <f>C58-(C$7+F58*C$8)</f>
        <v>1.1046000072383322E-3</v>
      </c>
      <c r="I58" s="199">
        <f>G58</f>
        <v>1.1046000072383322E-3</v>
      </c>
      <c r="N58" s="199"/>
      <c r="O58" s="199"/>
      <c r="P58" s="159">
        <f>+D$11+D$12*F58+D$13*F58^2</f>
        <v>1.0750935621611833E-2</v>
      </c>
      <c r="Q58" s="201">
        <f>+C58-15018.5</f>
        <v>25669.910000000003</v>
      </c>
      <c r="R58" s="136">
        <f>+(P58-G58)^2</f>
        <v>9.3051790785130589E-5</v>
      </c>
      <c r="S58" s="136">
        <v>0.1</v>
      </c>
      <c r="T58" s="136">
        <f>+S58*R58</f>
        <v>9.3051790785130589E-6</v>
      </c>
      <c r="V58" s="129">
        <f>+G58-P58</f>
        <v>-9.6463356143735007E-3</v>
      </c>
      <c r="AD58" s="129">
        <v>9</v>
      </c>
      <c r="AE58" s="129" t="s">
        <v>632</v>
      </c>
      <c r="AG58" s="129" t="s">
        <v>610</v>
      </c>
    </row>
    <row r="59" spans="1:33" ht="12.95" customHeight="1" x14ac:dyDescent="0.2">
      <c r="A59" s="129" t="s">
        <v>623</v>
      </c>
      <c r="C59" s="130">
        <v>40688.417000000001</v>
      </c>
      <c r="D59" s="130"/>
      <c r="E59" s="129">
        <f>(C59-C$7)/C$8</f>
        <v>2806.03414678747</v>
      </c>
      <c r="F59" s="199">
        <f>ROUND(2*E59,0)/2</f>
        <v>2806</v>
      </c>
      <c r="G59" s="129">
        <f>C59-(C$7+F59*C$8)</f>
        <v>8.1046000050264411E-3</v>
      </c>
      <c r="I59" s="199">
        <f>G59</f>
        <v>8.1046000050264411E-3</v>
      </c>
      <c r="N59" s="199"/>
      <c r="O59" s="199"/>
      <c r="P59" s="159">
        <f>+D$11+D$12*F59+D$13*F59^2</f>
        <v>1.0750935621611833E-2</v>
      </c>
      <c r="Q59" s="201">
        <f>+C59-15018.5</f>
        <v>25669.917000000001</v>
      </c>
      <c r="R59" s="136">
        <f>+(P59-G59)^2</f>
        <v>7.0030921956083853E-6</v>
      </c>
      <c r="S59" s="136">
        <v>0.1</v>
      </c>
      <c r="T59" s="136">
        <f>+S59*R59</f>
        <v>7.0030921956083859E-7</v>
      </c>
      <c r="V59" s="129">
        <f>+G59-P59</f>
        <v>-2.6463356165853918E-3</v>
      </c>
      <c r="AD59" s="129">
        <v>9</v>
      </c>
      <c r="AE59" s="129" t="s">
        <v>632</v>
      </c>
      <c r="AG59" s="129" t="s">
        <v>610</v>
      </c>
    </row>
    <row r="60" spans="1:33" ht="12.95" customHeight="1" x14ac:dyDescent="0.2">
      <c r="A60" s="129" t="s">
        <v>624</v>
      </c>
      <c r="C60" s="130">
        <v>40692.303</v>
      </c>
      <c r="D60" s="130"/>
      <c r="E60" s="129">
        <f>(C60-C$7)/C$8</f>
        <v>2822.4068753663018</v>
      </c>
      <c r="F60" s="199">
        <f>ROUND(2*E60,0)/2</f>
        <v>2822.5</v>
      </c>
      <c r="G60" s="129">
        <f>C60-(C$7+F60*C$8)</f>
        <v>-2.2102749993791804E-2</v>
      </c>
      <c r="I60" s="199">
        <f>G60</f>
        <v>-2.2102749993791804E-2</v>
      </c>
      <c r="N60" s="199"/>
      <c r="O60" s="199"/>
      <c r="P60" s="159">
        <f>+D$11+D$12*F60+D$13*F60^2</f>
        <v>1.0728264032796664E-2</v>
      </c>
      <c r="Q60" s="201">
        <f>+C60-15018.5</f>
        <v>25673.803</v>
      </c>
      <c r="R60" s="136">
        <f>+(P60-G60)^2</f>
        <v>1.0778754820140485E-3</v>
      </c>
      <c r="S60" s="136">
        <v>0.1</v>
      </c>
      <c r="T60" s="136">
        <f>+S60*R60</f>
        <v>1.0778754820140486E-4</v>
      </c>
      <c r="V60" s="129">
        <f>+G60-P60</f>
        <v>-3.2831014026588466E-2</v>
      </c>
      <c r="AD60" s="129">
        <v>7</v>
      </c>
      <c r="AE60" s="129" t="s">
        <v>608</v>
      </c>
      <c r="AG60" s="129" t="s">
        <v>610</v>
      </c>
    </row>
    <row r="61" spans="1:33" ht="12.95" customHeight="1" x14ac:dyDescent="0.2">
      <c r="A61" s="129" t="s">
        <v>624</v>
      </c>
      <c r="C61" s="130">
        <v>40692.430999999997</v>
      </c>
      <c r="D61" s="130"/>
      <c r="E61" s="129">
        <f>(C61-C$7)/C$8</f>
        <v>2822.9461726534973</v>
      </c>
      <c r="F61" s="199">
        <f>ROUND(2*E61,0)/2</f>
        <v>2823</v>
      </c>
      <c r="G61" s="129">
        <f>C61-(C$7+F61*C$8)</f>
        <v>-1.2775700000929646E-2</v>
      </c>
      <c r="I61" s="199">
        <f>G61</f>
        <v>-1.2775700000929646E-2</v>
      </c>
      <c r="N61" s="199"/>
      <c r="O61" s="199"/>
      <c r="P61" s="159">
        <f>+D$11+D$12*F61+D$13*F61^2</f>
        <v>1.0727577146333968E-2</v>
      </c>
      <c r="Q61" s="201">
        <f>+C61-15018.5</f>
        <v>25673.930999999997</v>
      </c>
      <c r="R61" s="136">
        <f>+(P61-G61)^2</f>
        <v>5.5240403666108405E-4</v>
      </c>
      <c r="S61" s="136">
        <v>0.1</v>
      </c>
      <c r="T61" s="136">
        <f>+S61*R61</f>
        <v>5.5240403666108406E-5</v>
      </c>
      <c r="V61" s="129">
        <f>+G61-P61</f>
        <v>-2.3503277147263614E-2</v>
      </c>
      <c r="AD61" s="129">
        <v>11</v>
      </c>
      <c r="AE61" s="129" t="s">
        <v>632</v>
      </c>
      <c r="AG61" s="129" t="s">
        <v>610</v>
      </c>
    </row>
    <row r="62" spans="1:33" ht="12.95" customHeight="1" x14ac:dyDescent="0.2">
      <c r="A62" s="129" t="s">
        <v>624</v>
      </c>
      <c r="C62" s="130">
        <v>40698.383000000002</v>
      </c>
      <c r="D62" s="130"/>
      <c r="E62" s="129">
        <f>(C62-C$7)/C$8</f>
        <v>2848.0234965087011</v>
      </c>
      <c r="F62" s="199">
        <f>ROUND(2*E62,0)/2</f>
        <v>2848</v>
      </c>
      <c r="G62" s="129">
        <f>C62-(C$7+F62*C$8)</f>
        <v>5.5768000020179898E-3</v>
      </c>
      <c r="I62" s="199">
        <f>G62</f>
        <v>5.5768000020179898E-3</v>
      </c>
      <c r="N62" s="199"/>
      <c r="O62" s="199"/>
      <c r="P62" s="159">
        <f>+D$11+D$12*F62+D$13*F62^2</f>
        <v>1.0693242676713214E-2</v>
      </c>
      <c r="Q62" s="201">
        <f>+C62-15018.5</f>
        <v>25679.883000000002</v>
      </c>
      <c r="R62" s="136">
        <f>+(P62-G62)^2</f>
        <v>2.6177985643442417E-5</v>
      </c>
      <c r="S62" s="136">
        <v>0.1</v>
      </c>
      <c r="T62" s="136">
        <f>+S62*R62</f>
        <v>2.6177985643442418E-6</v>
      </c>
      <c r="V62" s="129">
        <f>+G62-P62</f>
        <v>-5.1164426746952239E-3</v>
      </c>
      <c r="AD62" s="129">
        <v>11</v>
      </c>
      <c r="AE62" s="129" t="s">
        <v>632</v>
      </c>
      <c r="AG62" s="129" t="s">
        <v>610</v>
      </c>
    </row>
    <row r="63" spans="1:33" ht="12.95" customHeight="1" x14ac:dyDescent="0.2">
      <c r="A63" s="129" t="s">
        <v>624</v>
      </c>
      <c r="C63" s="130">
        <v>40711.428999999996</v>
      </c>
      <c r="D63" s="130"/>
      <c r="E63" s="129">
        <f>(C63-C$7)/C$8</f>
        <v>2902.9896872033573</v>
      </c>
      <c r="F63" s="199">
        <f>ROUND(2*E63,0)/2</f>
        <v>2903</v>
      </c>
      <c r="G63" s="129">
        <f>C63-(C$7+F63*C$8)</f>
        <v>-2.447700004267972E-3</v>
      </c>
      <c r="I63" s="199">
        <f>G63</f>
        <v>-2.447700004267972E-3</v>
      </c>
      <c r="N63" s="199"/>
      <c r="O63" s="199"/>
      <c r="P63" s="159">
        <f>+D$11+D$12*F63+D$13*F63^2</f>
        <v>1.0617774852115203E-2</v>
      </c>
      <c r="Q63" s="201">
        <f>+C63-15018.5</f>
        <v>25692.928999999996</v>
      </c>
      <c r="R63" s="136">
        <f>+(P63-G63)^2</f>
        <v>1.7070663322278095E-4</v>
      </c>
      <c r="S63" s="136">
        <v>0.1</v>
      </c>
      <c r="T63" s="136">
        <f>+S63*R63</f>
        <v>1.7070663322278094E-5</v>
      </c>
      <c r="V63" s="129">
        <f>+G63-P63</f>
        <v>-1.3065474856383175E-2</v>
      </c>
      <c r="AD63" s="129">
        <v>12</v>
      </c>
      <c r="AE63" s="129" t="s">
        <v>632</v>
      </c>
      <c r="AG63" s="129" t="s">
        <v>610</v>
      </c>
    </row>
    <row r="64" spans="1:33" ht="12.95" customHeight="1" x14ac:dyDescent="0.2">
      <c r="A64" s="129" t="s">
        <v>624</v>
      </c>
      <c r="B64" s="131" t="s">
        <v>646</v>
      </c>
      <c r="C64" s="130">
        <v>40711.542000000001</v>
      </c>
      <c r="D64" s="130"/>
      <c r="E64" s="129">
        <f>(C64-C$7)/C$8</f>
        <v>2903.4657855897412</v>
      </c>
      <c r="F64" s="199">
        <f>ROUND(2*E64,0)/2</f>
        <v>2903.5</v>
      </c>
      <c r="G64" s="129">
        <f>C64-(C$7+F64*C$8)</f>
        <v>-8.1206499962718226E-3</v>
      </c>
      <c r="I64" s="199">
        <f>G64</f>
        <v>-8.1206499962718226E-3</v>
      </c>
      <c r="N64" s="199"/>
      <c r="O64" s="199"/>
      <c r="P64" s="159">
        <f>+D$11+D$12*F64+D$13*F64^2</f>
        <v>1.0617089209900165E-2</v>
      </c>
      <c r="Q64" s="201">
        <f>+C64-15018.5</f>
        <v>25693.042000000001</v>
      </c>
      <c r="R64" s="136">
        <f>+(P64-G64)^2</f>
        <v>3.5110287055851476E-4</v>
      </c>
      <c r="S64" s="136">
        <v>0.1</v>
      </c>
      <c r="T64" s="136">
        <f>+S64*R64</f>
        <v>3.5110287055851475E-5</v>
      </c>
      <c r="V64" s="129">
        <f>+G64-P64</f>
        <v>-1.8737739206171986E-2</v>
      </c>
      <c r="AD64" s="129">
        <v>10</v>
      </c>
      <c r="AE64" s="129" t="s">
        <v>608</v>
      </c>
      <c r="AG64" s="129" t="s">
        <v>610</v>
      </c>
    </row>
    <row r="65" spans="1:33" ht="12.95" customHeight="1" x14ac:dyDescent="0.2">
      <c r="A65" s="129" t="s">
        <v>624</v>
      </c>
      <c r="B65" s="131" t="s">
        <v>646</v>
      </c>
      <c r="C65" s="130">
        <v>40720.58</v>
      </c>
      <c r="D65" s="130"/>
      <c r="E65" s="129">
        <f>(C65-C$7)/C$8</f>
        <v>2941.545229978713</v>
      </c>
      <c r="F65" s="199">
        <f>ROUND(2*E65,0)/2</f>
        <v>2941.5</v>
      </c>
      <c r="G65" s="129">
        <f>C65-(C$7+F65*C$8)</f>
        <v>1.0735150004620664E-2</v>
      </c>
      <c r="I65" s="199">
        <f>G65</f>
        <v>1.0735150004620664E-2</v>
      </c>
      <c r="N65" s="199"/>
      <c r="O65" s="199"/>
      <c r="P65" s="159">
        <f>+D$11+D$12*F65+D$13*F65^2</f>
        <v>1.0565003014406008E-2</v>
      </c>
      <c r="Q65" s="201">
        <f>+C65-15018.5</f>
        <v>25702.080000000002</v>
      </c>
      <c r="R65" s="136">
        <f>+(P65-G65)^2</f>
        <v>2.8949998279106343E-8</v>
      </c>
      <c r="S65" s="136">
        <v>0.1</v>
      </c>
      <c r="T65" s="136">
        <f>+S65*R65</f>
        <v>2.8949998279106343E-9</v>
      </c>
      <c r="V65" s="129">
        <f>+G65-P65</f>
        <v>1.7014699021465629E-4</v>
      </c>
      <c r="AD65" s="129">
        <v>7</v>
      </c>
      <c r="AE65" s="129" t="s">
        <v>632</v>
      </c>
      <c r="AG65" s="129" t="s">
        <v>610</v>
      </c>
    </row>
    <row r="66" spans="1:33" ht="12.95" customHeight="1" x14ac:dyDescent="0.2">
      <c r="A66" s="129" t="s">
        <v>624</v>
      </c>
      <c r="C66" s="130">
        <v>40725.425999999999</v>
      </c>
      <c r="D66" s="130"/>
      <c r="E66" s="129">
        <f>(C66-C$7)/C$8</f>
        <v>2961.9626882116031</v>
      </c>
      <c r="F66" s="199">
        <f>ROUND(2*E66,0)/2</f>
        <v>2962</v>
      </c>
      <c r="G66" s="129">
        <f>C66-(C$7+F66*C$8)</f>
        <v>-8.8557999988552183E-3</v>
      </c>
      <c r="I66" s="199">
        <f>G66</f>
        <v>-8.8557999988552183E-3</v>
      </c>
      <c r="N66" s="199"/>
      <c r="O66" s="199"/>
      <c r="P66" s="159">
        <f>+D$11+D$12*F66+D$13*F66^2</f>
        <v>1.0536922418825074E-2</v>
      </c>
      <c r="Q66" s="201">
        <f>+C66-15018.5</f>
        <v>25706.925999999999</v>
      </c>
      <c r="R66" s="136">
        <f>+(P66-G66)^2</f>
        <v>3.7607768276919985E-4</v>
      </c>
      <c r="S66" s="136">
        <v>0.1</v>
      </c>
      <c r="T66" s="136">
        <f>+S66*R66</f>
        <v>3.7607768276919989E-5</v>
      </c>
      <c r="V66" s="129">
        <f>+G66-P66</f>
        <v>-1.9392722417680294E-2</v>
      </c>
      <c r="AD66" s="129">
        <v>12</v>
      </c>
      <c r="AE66" s="129" t="s">
        <v>632</v>
      </c>
      <c r="AG66" s="129" t="s">
        <v>610</v>
      </c>
    </row>
    <row r="67" spans="1:33" ht="12.95" customHeight="1" x14ac:dyDescent="0.2">
      <c r="A67" s="129" t="s">
        <v>624</v>
      </c>
      <c r="B67" s="131" t="s">
        <v>646</v>
      </c>
      <c r="C67" s="130">
        <v>40731.468999999997</v>
      </c>
      <c r="D67" s="130"/>
      <c r="E67" s="129">
        <f>(C67-C$7)/C$8</f>
        <v>2987.4234187319021</v>
      </c>
      <c r="F67" s="199">
        <f>ROUND(2*E67,0)/2</f>
        <v>2987.5</v>
      </c>
      <c r="G67" s="129">
        <f>C67-(C$7+F67*C$8)</f>
        <v>-1.817624999966938E-2</v>
      </c>
      <c r="I67" s="199">
        <f>G67</f>
        <v>-1.817624999966938E-2</v>
      </c>
      <c r="N67" s="199"/>
      <c r="O67" s="199"/>
      <c r="P67" s="159">
        <f>+D$11+D$12*F67+D$13*F67^2</f>
        <v>1.0502011027958566E-2</v>
      </c>
      <c r="Q67" s="201">
        <f>+C67-15018.5</f>
        <v>25712.968999999997</v>
      </c>
      <c r="R67" s="136">
        <f>+(P67-G67)^2</f>
        <v>8.2244265556876382E-4</v>
      </c>
      <c r="S67" s="136">
        <v>0.1</v>
      </c>
      <c r="T67" s="136">
        <f>+S67*R67</f>
        <v>8.2244265556876382E-5</v>
      </c>
      <c r="V67" s="129">
        <f>+G67-P67</f>
        <v>-2.8678261027627945E-2</v>
      </c>
      <c r="AD67" s="129">
        <v>5</v>
      </c>
      <c r="AE67" s="129" t="s">
        <v>608</v>
      </c>
      <c r="AG67" s="129" t="s">
        <v>610</v>
      </c>
    </row>
    <row r="68" spans="1:33" ht="12.95" customHeight="1" x14ac:dyDescent="0.2">
      <c r="A68" s="129" t="s">
        <v>624</v>
      </c>
      <c r="C68" s="130">
        <v>40735.402000000002</v>
      </c>
      <c r="D68" s="130"/>
      <c r="E68" s="129">
        <f>(C68-C$7)/C$8</f>
        <v>3003.9941705334058</v>
      </c>
      <c r="F68" s="199">
        <f>ROUND(2*E68,0)/2</f>
        <v>3004</v>
      </c>
      <c r="G68" s="129">
        <f>C68-(C$7+F68*C$8)</f>
        <v>-1.3835999925504439E-3</v>
      </c>
      <c r="I68" s="199">
        <f>G68</f>
        <v>-1.3835999925504439E-3</v>
      </c>
      <c r="N68" s="199"/>
      <c r="O68" s="199"/>
      <c r="P68" s="159">
        <f>+D$11+D$12*F68+D$13*F68^2</f>
        <v>1.0479432015806117E-2</v>
      </c>
      <c r="Q68" s="201">
        <f>+C68-15018.5</f>
        <v>25716.902000000002</v>
      </c>
      <c r="R68" s="136">
        <f>+(P68-G68)^2</f>
        <v>1.407315284312923E-4</v>
      </c>
      <c r="S68" s="136">
        <v>0.1</v>
      </c>
      <c r="T68" s="136">
        <f>+S68*R68</f>
        <v>1.4073152843129231E-5</v>
      </c>
      <c r="V68" s="129">
        <f>+G68-P68</f>
        <v>-1.1863032008356561E-2</v>
      </c>
      <c r="AD68" s="129">
        <v>6</v>
      </c>
      <c r="AE68" s="129" t="s">
        <v>608</v>
      </c>
      <c r="AG68" s="129" t="s">
        <v>610</v>
      </c>
    </row>
    <row r="69" spans="1:33" ht="12.95" customHeight="1" x14ac:dyDescent="0.2">
      <c r="A69" s="129" t="s">
        <v>624</v>
      </c>
      <c r="B69" s="131" t="s">
        <v>646</v>
      </c>
      <c r="C69" s="130">
        <v>40741.455999999998</v>
      </c>
      <c r="D69" s="130"/>
      <c r="E69" s="129">
        <f>(C69-C$7)/C$8</f>
        <v>3029.5012469143185</v>
      </c>
      <c r="F69" s="199">
        <f>ROUND(2*E69,0)/2</f>
        <v>3029.5</v>
      </c>
      <c r="G69" s="129">
        <f>C69-(C$7+F69*C$8)</f>
        <v>2.9594999796245247E-4</v>
      </c>
      <c r="I69" s="199">
        <f>G69</f>
        <v>2.9594999796245247E-4</v>
      </c>
      <c r="N69" s="199"/>
      <c r="O69" s="199"/>
      <c r="P69" s="159">
        <f>+D$11+D$12*F69+D$13*F69^2</f>
        <v>1.0444553732746865E-2</v>
      </c>
      <c r="Q69" s="201">
        <f>+C69-15018.5</f>
        <v>25722.955999999998</v>
      </c>
      <c r="R69" s="136">
        <f>+(P69-G69)^2</f>
        <v>1.0299415776568014E-4</v>
      </c>
      <c r="S69" s="136">
        <v>0.1</v>
      </c>
      <c r="T69" s="136">
        <f>+S69*R69</f>
        <v>1.0299415776568015E-5</v>
      </c>
      <c r="V69" s="129">
        <f>+G69-P69</f>
        <v>-1.0148603734784413E-2</v>
      </c>
      <c r="AD69" s="129">
        <v>10</v>
      </c>
      <c r="AE69" s="129" t="s">
        <v>615</v>
      </c>
      <c r="AG69" s="129" t="s">
        <v>610</v>
      </c>
    </row>
    <row r="70" spans="1:33" ht="12.95" customHeight="1" x14ac:dyDescent="0.2">
      <c r="A70" s="129" t="s">
        <v>624</v>
      </c>
      <c r="B70" s="131" t="s">
        <v>646</v>
      </c>
      <c r="C70" s="130">
        <v>40742.402999999998</v>
      </c>
      <c r="D70" s="130"/>
      <c r="E70" s="129">
        <f>(C70-C$7)/C$8</f>
        <v>3033.4912041876487</v>
      </c>
      <c r="F70" s="199">
        <f>ROUND(2*E70,0)/2</f>
        <v>3033.5</v>
      </c>
      <c r="G70" s="129">
        <f>C70-(C$7+F70*C$8)</f>
        <v>-2.087649998429697E-3</v>
      </c>
      <c r="I70" s="199">
        <f>G70</f>
        <v>-2.087649998429697E-3</v>
      </c>
      <c r="N70" s="199"/>
      <c r="O70" s="199"/>
      <c r="P70" s="159">
        <f>+D$11+D$12*F70+D$13*F70^2</f>
        <v>1.0439084453388018E-2</v>
      </c>
      <c r="Q70" s="201">
        <f>+C70-15018.5</f>
        <v>25723.902999999998</v>
      </c>
      <c r="R70" s="136">
        <f>+(P70-G70)^2</f>
        <v>1.5691907602635686E-4</v>
      </c>
      <c r="S70" s="136">
        <v>0.1</v>
      </c>
      <c r="T70" s="136">
        <f>+S70*R70</f>
        <v>1.5691907602635685E-5</v>
      </c>
      <c r="V70" s="129">
        <f>+G70-P70</f>
        <v>-1.2526734451817715E-2</v>
      </c>
      <c r="AD70" s="129">
        <v>7</v>
      </c>
      <c r="AE70" s="129" t="s">
        <v>621</v>
      </c>
      <c r="AG70" s="129" t="s">
        <v>610</v>
      </c>
    </row>
    <row r="71" spans="1:33" ht="12.95" customHeight="1" x14ac:dyDescent="0.2">
      <c r="A71" s="129" t="s">
        <v>626</v>
      </c>
      <c r="B71" s="131" t="s">
        <v>646</v>
      </c>
      <c r="C71" s="130">
        <v>40947.701999999997</v>
      </c>
      <c r="D71" s="130"/>
      <c r="E71" s="129">
        <f>(C71-C$7)/C$8</f>
        <v>3898.4692804889419</v>
      </c>
      <c r="F71" s="199">
        <f>ROUND(2*E71,0)/2</f>
        <v>3898.5</v>
      </c>
      <c r="G71" s="129">
        <f>C71-(C$7+F71*C$8)</f>
        <v>-7.2911500028567389E-3</v>
      </c>
      <c r="I71" s="199">
        <f>G71</f>
        <v>-7.2911500028567389E-3</v>
      </c>
      <c r="N71" s="199"/>
      <c r="O71" s="199"/>
      <c r="P71" s="159">
        <f>+D$11+D$12*F71+D$13*F71^2</f>
        <v>9.2679712057135068E-3</v>
      </c>
      <c r="Q71" s="201">
        <f>+C71-15018.5</f>
        <v>25929.201999999997</v>
      </c>
      <c r="R71" s="136">
        <f>+(P71-G71)^2</f>
        <v>2.7420449520012099E-4</v>
      </c>
      <c r="S71" s="136">
        <v>0.1</v>
      </c>
      <c r="T71" s="136">
        <f>+S71*R71</f>
        <v>2.74204495200121E-5</v>
      </c>
      <c r="V71" s="129">
        <f>+G71-P71</f>
        <v>-1.6559121208570247E-2</v>
      </c>
      <c r="AD71" s="129">
        <v>10</v>
      </c>
      <c r="AE71" s="129" t="s">
        <v>632</v>
      </c>
      <c r="AG71" s="129" t="s">
        <v>610</v>
      </c>
    </row>
    <row r="72" spans="1:33" ht="12.95" customHeight="1" x14ac:dyDescent="0.2">
      <c r="A72" s="129" t="s">
        <v>627</v>
      </c>
      <c r="B72" s="131" t="s">
        <v>646</v>
      </c>
      <c r="C72" s="130">
        <v>41059.493999999999</v>
      </c>
      <c r="D72" s="130"/>
      <c r="E72" s="129">
        <f>(C72-C$7)/C$8</f>
        <v>4369.4780487044509</v>
      </c>
      <c r="F72" s="199">
        <f>ROUND(2*E72,0)/2</f>
        <v>4369.5</v>
      </c>
      <c r="G72" s="129">
        <f>C72-(C$7+F72*C$8)</f>
        <v>-5.2100499960943125E-3</v>
      </c>
      <c r="I72" s="199">
        <f>G72</f>
        <v>-5.2100499960943125E-3</v>
      </c>
      <c r="N72" s="199"/>
      <c r="O72" s="199"/>
      <c r="P72" s="159">
        <f>+D$11+D$12*F72+D$13*F72^2</f>
        <v>8.6400159789315947E-3</v>
      </c>
      <c r="Q72" s="201">
        <f>+C72-15018.5</f>
        <v>26040.993999999999</v>
      </c>
      <c r="R72" s="136">
        <f>+(P72-G72)^2</f>
        <v>1.9182432751257034E-4</v>
      </c>
      <c r="S72" s="136">
        <v>0.1</v>
      </c>
      <c r="T72" s="136">
        <f>+S72*R72</f>
        <v>1.9182432751257037E-5</v>
      </c>
      <c r="V72" s="129">
        <f>+G72-P72</f>
        <v>-1.3850065975025907E-2</v>
      </c>
      <c r="AD72" s="129">
        <v>8</v>
      </c>
      <c r="AE72" s="129" t="s">
        <v>621</v>
      </c>
      <c r="AG72" s="129" t="s">
        <v>610</v>
      </c>
    </row>
    <row r="73" spans="1:33" ht="12.95" customHeight="1" x14ac:dyDescent="0.2">
      <c r="A73" s="129" t="s">
        <v>628</v>
      </c>
      <c r="C73" s="130">
        <v>41390.447</v>
      </c>
      <c r="D73" s="130"/>
      <c r="E73" s="129">
        <f>(C73-C$7)/C$8</f>
        <v>5763.8691041218872</v>
      </c>
      <c r="F73" s="199">
        <f>ROUND(2*E73,0)/2</f>
        <v>5764</v>
      </c>
      <c r="G73" s="129">
        <f>C73-(C$7+F73*C$8)</f>
        <v>-3.1067599993548356E-2</v>
      </c>
      <c r="I73" s="199">
        <f>G73</f>
        <v>-3.1067599993548356E-2</v>
      </c>
      <c r="N73" s="199"/>
      <c r="O73" s="199"/>
      <c r="P73" s="159">
        <f>+D$11+D$12*F73+D$13*F73^2</f>
        <v>6.8210243410153151E-3</v>
      </c>
      <c r="Q73" s="201">
        <f>+C73-15018.5</f>
        <v>26371.947</v>
      </c>
      <c r="R73" s="136">
        <f>+(P73-G73)^2</f>
        <v>1.4355478539656904E-3</v>
      </c>
      <c r="S73" s="136">
        <v>0.1</v>
      </c>
      <c r="T73" s="136">
        <f>+S73*R73</f>
        <v>1.4355478539656904E-4</v>
      </c>
      <c r="V73" s="129">
        <f>+G73-P73</f>
        <v>-3.7888624334563671E-2</v>
      </c>
      <c r="AD73" s="129">
        <v>8</v>
      </c>
      <c r="AE73" s="129" t="s">
        <v>608</v>
      </c>
      <c r="AG73" s="129" t="s">
        <v>610</v>
      </c>
    </row>
    <row r="74" spans="1:33" ht="12.95" customHeight="1" x14ac:dyDescent="0.2">
      <c r="A74" s="129" t="s">
        <v>628</v>
      </c>
      <c r="C74" s="130">
        <v>41391.42</v>
      </c>
      <c r="D74" s="130"/>
      <c r="E74" s="129">
        <f>(C74-C$7)/C$8</f>
        <v>5767.9686061566736</v>
      </c>
      <c r="F74" s="199">
        <f>ROUND(2*E74,0)/2</f>
        <v>5768</v>
      </c>
      <c r="G74" s="129">
        <f>C74-(C$7+F74*C$8)</f>
        <v>-7.4511999991955236E-3</v>
      </c>
      <c r="I74" s="199">
        <f>G74</f>
        <v>-7.4511999991955236E-3</v>
      </c>
      <c r="N74" s="199"/>
      <c r="O74" s="199"/>
      <c r="P74" s="159">
        <f>+D$11+D$12*F74+D$13*F74^2</f>
        <v>6.8158931878896439E-3</v>
      </c>
      <c r="Q74" s="201">
        <f>+C74-15018.5</f>
        <v>26372.92</v>
      </c>
      <c r="R74" s="136">
        <f>+(P74-G74)^2</f>
        <v>2.0354994800897202E-4</v>
      </c>
      <c r="S74" s="136">
        <v>0.1</v>
      </c>
      <c r="T74" s="136">
        <f>+S74*R74</f>
        <v>2.0354994800897205E-5</v>
      </c>
      <c r="V74" s="129">
        <f>+G74-P74</f>
        <v>-1.4267093187085168E-2</v>
      </c>
      <c r="AD74" s="129">
        <v>8</v>
      </c>
      <c r="AE74" s="129" t="s">
        <v>632</v>
      </c>
      <c r="AG74" s="129" t="s">
        <v>610</v>
      </c>
    </row>
    <row r="75" spans="1:33" ht="12.95" customHeight="1" x14ac:dyDescent="0.2">
      <c r="A75" s="129" t="s">
        <v>628</v>
      </c>
      <c r="C75" s="130">
        <v>41392.370000000003</v>
      </c>
      <c r="D75" s="130"/>
      <c r="E75" s="129">
        <f>(C75-C$7)/C$8</f>
        <v>5771.9712032101907</v>
      </c>
      <c r="F75" s="199">
        <f>ROUND(2*E75,0)/2</f>
        <v>5772</v>
      </c>
      <c r="G75" s="129">
        <f>C75-(C$7+F75*C$8)</f>
        <v>-6.8347999913385138E-3</v>
      </c>
      <c r="I75" s="199">
        <f>G75</f>
        <v>-6.8347999913385138E-3</v>
      </c>
      <c r="N75" s="199"/>
      <c r="O75" s="199"/>
      <c r="P75" s="159">
        <f>+D$11+D$12*F75+D$13*F75^2</f>
        <v>6.8107625293717371E-3</v>
      </c>
      <c r="Q75" s="201">
        <f>+C75-15018.5</f>
        <v>26373.870000000003</v>
      </c>
      <c r="R75" s="136">
        <f>+(P75-G75)^2</f>
        <v>1.8620137650661231E-4</v>
      </c>
      <c r="S75" s="136">
        <v>0.1</v>
      </c>
      <c r="T75" s="136">
        <f>+S75*R75</f>
        <v>1.8620137650661233E-5</v>
      </c>
      <c r="V75" s="129">
        <f>+G75-P75</f>
        <v>-1.3645562520710251E-2</v>
      </c>
      <c r="AD75" s="129">
        <v>6</v>
      </c>
      <c r="AE75" s="129" t="s">
        <v>632</v>
      </c>
      <c r="AG75" s="129" t="s">
        <v>610</v>
      </c>
    </row>
    <row r="76" spans="1:33" ht="12.95" customHeight="1" x14ac:dyDescent="0.2">
      <c r="A76" s="129" t="s">
        <v>629</v>
      </c>
      <c r="B76" s="131" t="s">
        <v>646</v>
      </c>
      <c r="C76" s="130">
        <v>41436.404000000002</v>
      </c>
      <c r="D76" s="130"/>
      <c r="E76" s="129">
        <f>(C76-C$7)/C$8</f>
        <v>5957.4978965299388</v>
      </c>
      <c r="F76" s="199">
        <f>ROUND(2*E76,0)/2</f>
        <v>5957.5</v>
      </c>
      <c r="G76" s="129">
        <f>C76-(C$7+F76*C$8)</f>
        <v>-4.9924999620998278E-4</v>
      </c>
      <c r="I76" s="199">
        <f>G76</f>
        <v>-4.9924999620998278E-4</v>
      </c>
      <c r="N76" s="199"/>
      <c r="O76" s="199"/>
      <c r="P76" s="159">
        <f>+D$11+D$12*F76+D$13*F76^2</f>
        <v>6.5733715710975023E-3</v>
      </c>
      <c r="Q76" s="201">
        <f>+C76-15018.5</f>
        <v>26417.904000000002</v>
      </c>
      <c r="R76" s="136">
        <f>+(P76-G76)^2</f>
        <v>5.0021975834342986E-5</v>
      </c>
      <c r="S76" s="136">
        <v>0.1</v>
      </c>
      <c r="T76" s="136">
        <f>+S76*R76</f>
        <v>5.0021975834342987E-6</v>
      </c>
      <c r="V76" s="129">
        <f>+G76-P76</f>
        <v>-7.0726215673074851E-3</v>
      </c>
      <c r="AD76" s="129">
        <v>6</v>
      </c>
      <c r="AE76" s="129" t="s">
        <v>636</v>
      </c>
      <c r="AG76" s="129" t="s">
        <v>610</v>
      </c>
    </row>
    <row r="77" spans="1:33" ht="12.95" customHeight="1" x14ac:dyDescent="0.2">
      <c r="A77" s="129" t="s">
        <v>629</v>
      </c>
      <c r="C77" s="130">
        <v>41439.366999999998</v>
      </c>
      <c r="D77" s="130"/>
      <c r="E77" s="129">
        <f>(C77-C$7)/C$8</f>
        <v>5969.9817860767816</v>
      </c>
      <c r="F77" s="199">
        <f>ROUND(2*E77,0)/2</f>
        <v>5970</v>
      </c>
      <c r="G77" s="129">
        <f>C77-(C$7+F77*C$8)</f>
        <v>-4.3230000010225922E-3</v>
      </c>
      <c r="I77" s="199">
        <f>G77</f>
        <v>-4.3230000010225922E-3</v>
      </c>
      <c r="N77" s="199"/>
      <c r="O77" s="199"/>
      <c r="P77" s="159">
        <f>+D$11+D$12*F77+D$13*F77^2</f>
        <v>6.5574131306153083E-3</v>
      </c>
      <c r="Q77" s="201">
        <f>+C77-15018.5</f>
        <v>26420.866999999998</v>
      </c>
      <c r="R77" s="136">
        <f>+(P77-G77)^2</f>
        <v>1.1838338991511847E-4</v>
      </c>
      <c r="S77" s="136">
        <v>0.1</v>
      </c>
      <c r="T77" s="136">
        <f>+S77*R77</f>
        <v>1.1838338991511847E-5</v>
      </c>
      <c r="V77" s="129">
        <f>+G77-P77</f>
        <v>-1.08804131316379E-2</v>
      </c>
      <c r="AD77" s="129">
        <v>6</v>
      </c>
      <c r="AE77" s="129" t="s">
        <v>608</v>
      </c>
      <c r="AG77" s="129" t="s">
        <v>610</v>
      </c>
    </row>
    <row r="78" spans="1:33" ht="12.95" customHeight="1" x14ac:dyDescent="0.2">
      <c r="A78" s="129" t="s">
        <v>629</v>
      </c>
      <c r="C78" s="130">
        <v>41439.372000000003</v>
      </c>
      <c r="D78" s="130"/>
      <c r="E78" s="129">
        <f>(C78-C$7)/C$8</f>
        <v>5970.0028523770834</v>
      </c>
      <c r="F78" s="199">
        <f>ROUND(2*E78,0)/2</f>
        <v>5970</v>
      </c>
      <c r="G78" s="129">
        <f>C78-(C$7+F78*C$8)</f>
        <v>6.7700000363402069E-4</v>
      </c>
      <c r="I78" s="129">
        <f>G78</f>
        <v>6.7700000363402069E-4</v>
      </c>
      <c r="O78" s="199"/>
      <c r="P78" s="159">
        <f>+D$11+D$12*F78+D$13*F78^2</f>
        <v>6.5574131306153083E-3</v>
      </c>
      <c r="Q78" s="201">
        <f>+C78-15018.5</f>
        <v>26420.872000000003</v>
      </c>
      <c r="R78" s="136">
        <f>+(P78-G78)^2</f>
        <v>3.4579258543973843E-5</v>
      </c>
      <c r="S78" s="136">
        <v>0.1</v>
      </c>
      <c r="T78" s="136">
        <f>+S78*R78</f>
        <v>3.4579258543973846E-6</v>
      </c>
      <c r="V78" s="129">
        <f>+G78-P78</f>
        <v>-5.8804131269812876E-3</v>
      </c>
      <c r="AD78" s="129">
        <v>6</v>
      </c>
      <c r="AE78" s="129" t="s">
        <v>608</v>
      </c>
      <c r="AG78" s="129" t="s">
        <v>610</v>
      </c>
    </row>
    <row r="79" spans="1:33" ht="12.95" customHeight="1" x14ac:dyDescent="0.2">
      <c r="A79" s="129" t="s">
        <v>629</v>
      </c>
      <c r="B79" s="131" t="s">
        <v>646</v>
      </c>
      <c r="C79" s="130">
        <v>41440.423999999999</v>
      </c>
      <c r="D79" s="130"/>
      <c r="E79" s="129">
        <f>(C79-C$7)/C$8</f>
        <v>5974.4352019563094</v>
      </c>
      <c r="F79" s="199">
        <f>ROUND(2*E79,0)/2</f>
        <v>5974.5</v>
      </c>
      <c r="G79" s="129">
        <f>C79-(C$7+F79*C$8)</f>
        <v>-1.5379550000943709E-2</v>
      </c>
      <c r="I79" s="129">
        <f>G79</f>
        <v>-1.5379550000943709E-2</v>
      </c>
      <c r="O79" s="199"/>
      <c r="P79" s="159">
        <f>+D$11+D$12*F79+D$13*F79^2</f>
        <v>6.5516692744634064E-3</v>
      </c>
      <c r="Q79" s="201">
        <f>+C79-15018.5</f>
        <v>26421.923999999999</v>
      </c>
      <c r="R79" s="136">
        <f>+(P79-G79)^2</f>
        <v>4.8097837890598863E-4</v>
      </c>
      <c r="S79" s="136">
        <v>0.1</v>
      </c>
      <c r="T79" s="136">
        <f>+S79*R79</f>
        <v>4.8097837890598867E-5</v>
      </c>
      <c r="V79" s="129">
        <f>+G79-P79</f>
        <v>-2.1931219275407116E-2</v>
      </c>
      <c r="AD79" s="129">
        <v>11</v>
      </c>
      <c r="AE79" s="129" t="s">
        <v>608</v>
      </c>
      <c r="AG79" s="129" t="s">
        <v>610</v>
      </c>
    </row>
    <row r="80" spans="1:33" ht="12.95" customHeight="1" x14ac:dyDescent="0.2">
      <c r="A80" s="129" t="s">
        <v>629</v>
      </c>
      <c r="C80" s="130">
        <v>41471.406000000003</v>
      </c>
      <c r="D80" s="130"/>
      <c r="E80" s="129">
        <f>(C80-C$7)/C$8</f>
        <v>6104.970425021058</v>
      </c>
      <c r="F80" s="199">
        <f>ROUND(2*E80,0)/2</f>
        <v>6105</v>
      </c>
      <c r="G80" s="129">
        <f>C80-(C$7+F80*C$8)</f>
        <v>-7.0194999934756197E-3</v>
      </c>
      <c r="I80" s="129">
        <f>G80</f>
        <v>-7.0194999934756197E-3</v>
      </c>
      <c r="O80" s="199"/>
      <c r="P80" s="159">
        <f>+D$11+D$12*F80+D$13*F80^2</f>
        <v>6.3853697508174795E-3</v>
      </c>
      <c r="Q80" s="201">
        <f>+C80-15018.5</f>
        <v>26452.906000000003</v>
      </c>
      <c r="R80" s="136">
        <f>+(P80-G80)^2</f>
        <v>1.7969053286146454E-4</v>
      </c>
      <c r="S80" s="136">
        <v>0.1</v>
      </c>
      <c r="T80" s="136">
        <f>+S80*R80</f>
        <v>1.7969053286146454E-5</v>
      </c>
      <c r="V80" s="129">
        <f>+G80-P80</f>
        <v>-1.3404869744293099E-2</v>
      </c>
      <c r="AD80" s="129">
        <v>6</v>
      </c>
      <c r="AE80" s="129" t="s">
        <v>608</v>
      </c>
      <c r="AG80" s="129" t="s">
        <v>610</v>
      </c>
    </row>
    <row r="81" spans="1:33" ht="12.95" customHeight="1" x14ac:dyDescent="0.2">
      <c r="A81" s="129" t="s">
        <v>630</v>
      </c>
      <c r="B81" s="131" t="s">
        <v>646</v>
      </c>
      <c r="C81" s="130">
        <v>41506.404000000002</v>
      </c>
      <c r="D81" s="130"/>
      <c r="E81" s="129">
        <f>(C81-C$7)/C$8</f>
        <v>6252.4261004719492</v>
      </c>
      <c r="F81" s="199">
        <f>ROUND(2*E81,0)/2</f>
        <v>6252.5</v>
      </c>
      <c r="G81" s="129">
        <f>C81-(C$7+F81*C$8)</f>
        <v>-1.7539749991556164E-2</v>
      </c>
      <c r="I81" s="129">
        <f>G81</f>
        <v>-1.7539749991556164E-2</v>
      </c>
      <c r="O81" s="199"/>
      <c r="P81" s="159">
        <f>+D$11+D$12*F81+D$13*F81^2</f>
        <v>6.1980404811738214E-3</v>
      </c>
      <c r="Q81" s="201">
        <f>+C81-15018.5</f>
        <v>26487.904000000002</v>
      </c>
      <c r="R81" s="136">
        <f>+(P81-G81)^2</f>
        <v>5.6348269652723045E-4</v>
      </c>
      <c r="S81" s="136">
        <v>0.1</v>
      </c>
      <c r="T81" s="136">
        <f>+S81*R81</f>
        <v>5.6348269652723046E-5</v>
      </c>
      <c r="V81" s="129">
        <f>+G81-P81</f>
        <v>-2.3737790472729985E-2</v>
      </c>
      <c r="AD81" s="129">
        <v>9</v>
      </c>
      <c r="AE81" s="129" t="s">
        <v>608</v>
      </c>
      <c r="AG81" s="129" t="s">
        <v>610</v>
      </c>
    </row>
    <row r="82" spans="1:33" ht="12.95" customHeight="1" x14ac:dyDescent="0.2">
      <c r="A82" s="129" t="s">
        <v>631</v>
      </c>
      <c r="C82" s="130">
        <v>41706.620000000003</v>
      </c>
      <c r="D82" s="130"/>
      <c r="E82" s="129">
        <f>(C82-C$7)/C$8</f>
        <v>7095.9881759070013</v>
      </c>
      <c r="F82" s="199">
        <f>ROUND(2*E82,0)/2</f>
        <v>7096</v>
      </c>
      <c r="G82" s="129">
        <f>C82-(C$7+F82*C$8)</f>
        <v>-2.8063999925507233E-3</v>
      </c>
      <c r="I82" s="129">
        <f>G82</f>
        <v>-2.8063999925507233E-3</v>
      </c>
      <c r="O82" s="199"/>
      <c r="P82" s="159">
        <f>+D$11+D$12*F82+D$13*F82^2</f>
        <v>5.1396912781864357E-3</v>
      </c>
      <c r="Q82" s="201">
        <f>+C82-15018.5</f>
        <v>26688.120000000003</v>
      </c>
      <c r="R82" s="136">
        <f>+(P82-G82)^2</f>
        <v>6.314036648288528E-5</v>
      </c>
      <c r="S82" s="136">
        <v>0.1</v>
      </c>
      <c r="T82" s="136">
        <f>+S82*R82</f>
        <v>6.3140366482885282E-6</v>
      </c>
      <c r="V82" s="129">
        <f>+G82-P82</f>
        <v>-7.946091270737159E-3</v>
      </c>
      <c r="AD82" s="129">
        <v>6</v>
      </c>
      <c r="AE82" s="129" t="s">
        <v>617</v>
      </c>
      <c r="AG82" s="129" t="s">
        <v>610</v>
      </c>
    </row>
    <row r="83" spans="1:33" ht="12.95" customHeight="1" x14ac:dyDescent="0.2">
      <c r="A83" s="129" t="s">
        <v>633</v>
      </c>
      <c r="B83" s="131" t="s">
        <v>646</v>
      </c>
      <c r="C83" s="130">
        <v>41707.928999999996</v>
      </c>
      <c r="D83" s="130"/>
      <c r="E83" s="129">
        <f>(C83-C$7)/C$8</f>
        <v>7101.5033333206911</v>
      </c>
      <c r="F83" s="199">
        <f>ROUND(2*E83,0)/2</f>
        <v>7101.5</v>
      </c>
      <c r="G83" s="129">
        <f>C83-(C$7+F83*C$8)</f>
        <v>7.9114999971352518E-4</v>
      </c>
      <c r="I83" s="129">
        <f>G83</f>
        <v>7.9114999971352518E-4</v>
      </c>
      <c r="O83" s="199"/>
      <c r="P83" s="159">
        <f>+D$11+D$12*F83+D$13*F83^2</f>
        <v>5.1328625386849848E-3</v>
      </c>
      <c r="Q83" s="201">
        <f>+C83-15018.5</f>
        <v>26689.428999999996</v>
      </c>
      <c r="R83" s="136">
        <f>+(P83-G83)^2</f>
        <v>1.8850467771061998E-5</v>
      </c>
      <c r="S83" s="136">
        <v>0.1</v>
      </c>
      <c r="T83" s="136">
        <f>+S83*R83</f>
        <v>1.8850467771061998E-6</v>
      </c>
      <c r="V83" s="129">
        <f>+G83-P83</f>
        <v>-4.3417125389714597E-3</v>
      </c>
      <c r="AD83" s="129">
        <v>10</v>
      </c>
      <c r="AE83" s="129" t="s">
        <v>608</v>
      </c>
      <c r="AG83" s="129" t="s">
        <v>610</v>
      </c>
    </row>
    <row r="84" spans="1:33" ht="12.95" customHeight="1" x14ac:dyDescent="0.2">
      <c r="A84" s="129" t="s">
        <v>633</v>
      </c>
      <c r="C84" s="130">
        <v>41747.675999999999</v>
      </c>
      <c r="D84" s="130"/>
      <c r="E84" s="129">
        <f>(C84-C$7)/C$8</f>
        <v>7268.9677807790331</v>
      </c>
      <c r="F84" s="199">
        <f>ROUND(2*E84,0)/2</f>
        <v>7269</v>
      </c>
      <c r="G84" s="129">
        <f>C84-(C$7+F84*C$8)</f>
        <v>-7.6470999993034638E-3</v>
      </c>
      <c r="I84" s="129">
        <f>G84</f>
        <v>-7.6470999993034638E-3</v>
      </c>
      <c r="O84" s="199"/>
      <c r="P84" s="159">
        <f>+D$11+D$12*F84+D$13*F84^2</f>
        <v>4.9253442716565522E-3</v>
      </c>
      <c r="Q84" s="201">
        <f>+C84-15018.5</f>
        <v>26729.175999999999</v>
      </c>
      <c r="R84" s="136">
        <f>+(P84-G84)^2</f>
        <v>1.5806635494639536E-4</v>
      </c>
      <c r="S84" s="136">
        <v>0.1</v>
      </c>
      <c r="T84" s="136">
        <f>+S84*R84</f>
        <v>1.5806635494639538E-5</v>
      </c>
      <c r="V84" s="129">
        <f>+G84-P84</f>
        <v>-1.2572444270960017E-2</v>
      </c>
      <c r="AD84" s="129">
        <v>11</v>
      </c>
      <c r="AE84" s="129" t="s">
        <v>608</v>
      </c>
      <c r="AG84" s="129" t="s">
        <v>610</v>
      </c>
    </row>
    <row r="85" spans="1:33" ht="12.95" customHeight="1" x14ac:dyDescent="0.2">
      <c r="A85" s="129" t="s">
        <v>633</v>
      </c>
      <c r="B85" s="131" t="s">
        <v>646</v>
      </c>
      <c r="C85" s="130">
        <v>41747.805999999997</v>
      </c>
      <c r="D85" s="130"/>
      <c r="E85" s="129">
        <f>(C85-C$7)/C$8</f>
        <v>7269.515504586343</v>
      </c>
      <c r="F85" s="199">
        <f>ROUND(2*E85,0)/2</f>
        <v>7269.5</v>
      </c>
      <c r="G85" s="129">
        <f>C85-(C$7+F85*C$8)</f>
        <v>3.6799500012421049E-3</v>
      </c>
      <c r="I85" s="129">
        <f>G85</f>
        <v>3.6799500012421049E-3</v>
      </c>
      <c r="O85" s="199"/>
      <c r="P85" s="159">
        <f>+D$11+D$12*F85+D$13*F85^2</f>
        <v>4.9247261124884161E-3</v>
      </c>
      <c r="Q85" s="201">
        <f>+C85-15018.5</f>
        <v>26729.305999999997</v>
      </c>
      <c r="R85" s="136">
        <f>+(P85-G85)^2</f>
        <v>1.5494675671294888E-6</v>
      </c>
      <c r="S85" s="136">
        <v>0.1</v>
      </c>
      <c r="T85" s="136">
        <f>+S85*R85</f>
        <v>1.5494675671294888E-7</v>
      </c>
      <c r="V85" s="129">
        <f>+G85-P85</f>
        <v>-1.2447761112463112E-3</v>
      </c>
      <c r="AD85" s="129">
        <v>6</v>
      </c>
      <c r="AE85" s="129" t="s">
        <v>621</v>
      </c>
      <c r="AG85" s="129" t="s">
        <v>610</v>
      </c>
    </row>
    <row r="86" spans="1:33" ht="12.95" customHeight="1" x14ac:dyDescent="0.2">
      <c r="A86" s="129" t="s">
        <v>633</v>
      </c>
      <c r="C86" s="130">
        <v>41761.442999999999</v>
      </c>
      <c r="D86" s="130"/>
      <c r="E86" s="129">
        <f>(C86-C$7)/C$8</f>
        <v>7326.9717319743131</v>
      </c>
      <c r="F86" s="199">
        <f>ROUND(2*E86,0)/2</f>
        <v>7327</v>
      </c>
      <c r="G86" s="129">
        <f>C86-(C$7+F86*C$8)</f>
        <v>-6.7092999961460009E-3</v>
      </c>
      <c r="I86" s="129">
        <f>G86</f>
        <v>-6.7092999961460009E-3</v>
      </c>
      <c r="O86" s="199"/>
      <c r="P86" s="159">
        <f>+D$11+D$12*F86+D$13*F86^2</f>
        <v>4.8536893555558456E-3</v>
      </c>
      <c r="Q86" s="201">
        <f>+C86-15018.5</f>
        <v>26742.942999999999</v>
      </c>
      <c r="R86" s="136">
        <f>+(P86-G86)^2</f>
        <v>1.3370272274757032E-4</v>
      </c>
      <c r="S86" s="136">
        <v>0.1</v>
      </c>
      <c r="T86" s="136">
        <f>+S86*R86</f>
        <v>1.3370272274757032E-5</v>
      </c>
      <c r="V86" s="129">
        <f>+G86-P86</f>
        <v>-1.1562989351701847E-2</v>
      </c>
      <c r="AD86" s="129">
        <v>7</v>
      </c>
      <c r="AE86" s="129" t="s">
        <v>621</v>
      </c>
      <c r="AG86" s="129" t="s">
        <v>610</v>
      </c>
    </row>
    <row r="87" spans="1:33" ht="12.95" customHeight="1" x14ac:dyDescent="0.2">
      <c r="A87" s="129" t="s">
        <v>633</v>
      </c>
      <c r="C87" s="130">
        <v>41764.775000000001</v>
      </c>
      <c r="D87" s="130"/>
      <c r="E87" s="129">
        <f>(C87-C$7)/C$8</f>
        <v>7341.0103144819623</v>
      </c>
      <c r="F87" s="199">
        <f>ROUND(2*E87,0)/2</f>
        <v>7341</v>
      </c>
      <c r="G87" s="129">
        <f>C87-(C$7+F87*C$8)</f>
        <v>2.4481000073137693E-3</v>
      </c>
      <c r="I87" s="129">
        <f>G87</f>
        <v>2.4481000073137693E-3</v>
      </c>
      <c r="O87" s="199"/>
      <c r="P87" s="159">
        <f>+D$11+D$12*F87+D$13*F87^2</f>
        <v>4.8364089214692294E-3</v>
      </c>
      <c r="Q87" s="201">
        <f>+C87-15018.5</f>
        <v>26746.275000000001</v>
      </c>
      <c r="R87" s="136">
        <f>+(P87-G87)^2</f>
        <v>5.7040194694344332E-6</v>
      </c>
      <c r="S87" s="136">
        <v>0.1</v>
      </c>
      <c r="T87" s="136">
        <f>+S87*R87</f>
        <v>5.7040194694344334E-7</v>
      </c>
      <c r="V87" s="129">
        <f>+G87-P87</f>
        <v>-2.3883089141554601E-3</v>
      </c>
      <c r="AD87" s="129">
        <v>7</v>
      </c>
      <c r="AE87" s="129" t="s">
        <v>621</v>
      </c>
      <c r="AG87" s="129" t="s">
        <v>610</v>
      </c>
    </row>
    <row r="88" spans="1:33" ht="12.95" customHeight="1" x14ac:dyDescent="0.2">
      <c r="A88" s="129" t="s">
        <v>633</v>
      </c>
      <c r="C88" s="130">
        <v>41765.714999999997</v>
      </c>
      <c r="D88" s="130"/>
      <c r="E88" s="129">
        <f>(C88-C$7)/C$8</f>
        <v>7344.9707789348768</v>
      </c>
      <c r="F88" s="199">
        <f>ROUND(2*E88,0)/2</f>
        <v>7345</v>
      </c>
      <c r="G88" s="129">
        <f>C88-(C$7+F88*C$8)</f>
        <v>-6.9355000014184043E-3</v>
      </c>
      <c r="I88" s="129">
        <f>G88</f>
        <v>-6.9355000014184043E-3</v>
      </c>
      <c r="O88" s="199"/>
      <c r="P88" s="159">
        <f>+D$11+D$12*F88+D$13*F88^2</f>
        <v>4.8314727674548114E-3</v>
      </c>
      <c r="Q88" s="201">
        <f>+C88-15018.5</f>
        <v>26747.214999999997</v>
      </c>
      <c r="R88" s="136">
        <f>+(P88-G88)^2</f>
        <v>1.3846164814340379E-4</v>
      </c>
      <c r="S88" s="136">
        <v>0.1</v>
      </c>
      <c r="T88" s="136">
        <f>+S88*R88</f>
        <v>1.384616481434038E-5</v>
      </c>
      <c r="V88" s="129">
        <f>+G88-P88</f>
        <v>-1.1766972768873216E-2</v>
      </c>
      <c r="AD88" s="129">
        <v>8</v>
      </c>
      <c r="AE88" s="129" t="s">
        <v>621</v>
      </c>
      <c r="AG88" s="129" t="s">
        <v>610</v>
      </c>
    </row>
    <row r="89" spans="1:33" ht="12.95" customHeight="1" x14ac:dyDescent="0.2">
      <c r="A89" s="129" t="s">
        <v>633</v>
      </c>
      <c r="B89" s="131" t="s">
        <v>646</v>
      </c>
      <c r="C89" s="130">
        <v>41768.686999999998</v>
      </c>
      <c r="D89" s="130"/>
      <c r="E89" s="129">
        <f>(C89-C$7)/C$8</f>
        <v>7357.4925878222502</v>
      </c>
      <c r="F89" s="199">
        <f>ROUND(2*E89,0)/2</f>
        <v>7357.5</v>
      </c>
      <c r="G89" s="129">
        <f>C89-(C$7+F89*C$8)</f>
        <v>-1.7592500007594936E-3</v>
      </c>
      <c r="I89" s="129">
        <f>G89</f>
        <v>-1.7592500007594936E-3</v>
      </c>
      <c r="O89" s="199"/>
      <c r="P89" s="159">
        <f>+D$11+D$12*F89+D$13*F89^2</f>
        <v>4.8160504740613593E-3</v>
      </c>
      <c r="Q89" s="201">
        <f>+C89-15018.5</f>
        <v>26750.186999999998</v>
      </c>
      <c r="R89" s="136">
        <f>+(P89-G89)^2</f>
        <v>4.3234576334179335E-5</v>
      </c>
      <c r="S89" s="136">
        <v>0.1</v>
      </c>
      <c r="T89" s="136">
        <f>+S89*R89</f>
        <v>4.3234576334179338E-6</v>
      </c>
      <c r="V89" s="129">
        <f>+G89-P89</f>
        <v>-6.5753004748208528E-3</v>
      </c>
      <c r="AD89" s="129">
        <v>8</v>
      </c>
      <c r="AE89" s="129" t="s">
        <v>621</v>
      </c>
      <c r="AG89" s="129" t="s">
        <v>610</v>
      </c>
    </row>
    <row r="90" spans="1:33" ht="12.95" customHeight="1" x14ac:dyDescent="0.2">
      <c r="A90" s="129" t="s">
        <v>634</v>
      </c>
      <c r="C90" s="130">
        <v>41774.504000000001</v>
      </c>
      <c r="D90" s="130"/>
      <c r="E90" s="129">
        <f>(C90-C$7)/C$8</f>
        <v>7382.0011215698423</v>
      </c>
      <c r="F90" s="199">
        <f>ROUND(2*E90,0)/2</f>
        <v>7382</v>
      </c>
      <c r="G90" s="129">
        <f>C90-(C$7+F90*C$8)</f>
        <v>2.6620000426191837E-4</v>
      </c>
      <c r="I90" s="129">
        <f>G90</f>
        <v>2.6620000426191837E-4</v>
      </c>
      <c r="O90" s="199"/>
      <c r="P90" s="159">
        <f>+D$11+D$12*F90+D$13*F90^2</f>
        <v>4.7858367903207792E-3</v>
      </c>
      <c r="Q90" s="201">
        <f>+C90-15018.5</f>
        <v>26756.004000000001</v>
      </c>
      <c r="R90" s="136">
        <f>+(P90-G90)^2</f>
        <v>2.042711667789647E-5</v>
      </c>
      <c r="S90" s="136">
        <v>0.1</v>
      </c>
      <c r="T90" s="136">
        <f>+S90*R90</f>
        <v>2.0427116677896469E-6</v>
      </c>
      <c r="V90" s="129">
        <f>+G90-P90</f>
        <v>-4.5196367860588609E-3</v>
      </c>
      <c r="AD90" s="129">
        <v>6</v>
      </c>
      <c r="AE90" s="129" t="s">
        <v>621</v>
      </c>
      <c r="AG90" s="129" t="s">
        <v>610</v>
      </c>
    </row>
    <row r="91" spans="1:33" ht="12.95" customHeight="1" x14ac:dyDescent="0.2">
      <c r="A91" s="129" t="s">
        <v>634</v>
      </c>
      <c r="C91" s="130">
        <v>41792.775999999998</v>
      </c>
      <c r="D91" s="130"/>
      <c r="E91" s="129">
        <f>(C91-C$7)/C$8</f>
        <v>7458.9858093188077</v>
      </c>
      <c r="F91" s="199">
        <f>ROUND(2*E91,0)/2</f>
        <v>7459</v>
      </c>
      <c r="G91" s="129">
        <f>C91-(C$7+F91*C$8)</f>
        <v>-3.3680999986245297E-3</v>
      </c>
      <c r="I91" s="129">
        <f>G91</f>
        <v>-3.3680999986245297E-3</v>
      </c>
      <c r="O91" s="199"/>
      <c r="P91" s="159">
        <f>+D$11+D$12*F91+D$13*F91^2</f>
        <v>4.6910002987829644E-3</v>
      </c>
      <c r="Q91" s="201">
        <f>+C91-15018.5</f>
        <v>26774.275999999998</v>
      </c>
      <c r="R91" s="136">
        <f>+(P91-G91)^2</f>
        <v>6.4949097603673561E-5</v>
      </c>
      <c r="S91" s="136">
        <v>0.1</v>
      </c>
      <c r="T91" s="136">
        <f>+S91*R91</f>
        <v>6.4949097603673566E-6</v>
      </c>
      <c r="V91" s="129">
        <f>+G91-P91</f>
        <v>-8.0591002974074941E-3</v>
      </c>
      <c r="AD91" s="129">
        <v>10</v>
      </c>
      <c r="AE91" s="129" t="s">
        <v>615</v>
      </c>
      <c r="AG91" s="129" t="s">
        <v>610</v>
      </c>
    </row>
    <row r="92" spans="1:33" ht="12.95" customHeight="1" x14ac:dyDescent="0.2">
      <c r="A92" s="129" t="s">
        <v>634</v>
      </c>
      <c r="C92" s="130">
        <v>41793.724999999999</v>
      </c>
      <c r="D92" s="130"/>
      <c r="E92" s="129">
        <f>(C92-C$7)/C$8</f>
        <v>7462.9841931122528</v>
      </c>
      <c r="F92" s="199">
        <f>ROUND(2*E92,0)/2</f>
        <v>7463</v>
      </c>
      <c r="G92" s="129">
        <f>C92-(C$7+F92*C$8)</f>
        <v>-3.7517000018851832E-3</v>
      </c>
      <c r="I92" s="129">
        <f>G92</f>
        <v>-3.7517000018851832E-3</v>
      </c>
      <c r="O92" s="199"/>
      <c r="P92" s="159">
        <f>+D$11+D$12*F92+D$13*F92^2</f>
        <v>4.686078735697605E-3</v>
      </c>
      <c r="Q92" s="201">
        <f>+C92-15018.5</f>
        <v>26775.224999999999</v>
      </c>
      <c r="R92" s="136">
        <f>+(P92-G92)^2</f>
        <v>7.1196110024404193E-5</v>
      </c>
      <c r="S92" s="136">
        <v>0.1</v>
      </c>
      <c r="T92" s="136">
        <f>+S92*R92</f>
        <v>7.1196110024404193E-6</v>
      </c>
      <c r="V92" s="129">
        <f>+G92-P92</f>
        <v>-8.4377787375827882E-3</v>
      </c>
      <c r="AD92" s="129">
        <v>6</v>
      </c>
      <c r="AE92" s="129" t="s">
        <v>621</v>
      </c>
      <c r="AG92" s="129" t="s">
        <v>610</v>
      </c>
    </row>
    <row r="93" spans="1:33" ht="12.95" customHeight="1" x14ac:dyDescent="0.2">
      <c r="A93" s="129" t="s">
        <v>634</v>
      </c>
      <c r="B93" s="131" t="s">
        <v>646</v>
      </c>
      <c r="C93" s="130">
        <v>41794.321000000004</v>
      </c>
      <c r="D93" s="130"/>
      <c r="E93" s="129">
        <f>(C93-C$7)/C$8</f>
        <v>7465.495296105837</v>
      </c>
      <c r="F93" s="199">
        <f>ROUND(2*E93,0)/2</f>
        <v>7465.5</v>
      </c>
      <c r="G93" s="129">
        <f>C93-(C$7+F93*C$8)</f>
        <v>-1.116449995606672E-3</v>
      </c>
      <c r="I93" s="129">
        <f>G93</f>
        <v>-1.116449995606672E-3</v>
      </c>
      <c r="O93" s="199"/>
      <c r="P93" s="159">
        <f>+D$11+D$12*F93+D$13*F93^2</f>
        <v>4.6830030099372609E-3</v>
      </c>
      <c r="Q93" s="201">
        <f>+C93-15018.5</f>
        <v>26775.821000000004</v>
      </c>
      <c r="R93" s="136">
        <f>+(P93-G93)^2</f>
        <v>3.3633655163512555E-5</v>
      </c>
      <c r="S93" s="136">
        <v>0.1</v>
      </c>
      <c r="T93" s="136">
        <f>+S93*R93</f>
        <v>3.3633655163512558E-6</v>
      </c>
      <c r="V93" s="129">
        <f>+G93-P93</f>
        <v>-5.7994530055439329E-3</v>
      </c>
      <c r="AD93" s="129">
        <v>6</v>
      </c>
      <c r="AE93" s="129" t="s">
        <v>621</v>
      </c>
      <c r="AG93" s="129" t="s">
        <v>610</v>
      </c>
    </row>
    <row r="94" spans="1:33" ht="12.95" customHeight="1" x14ac:dyDescent="0.2">
      <c r="A94" s="129" t="s">
        <v>634</v>
      </c>
      <c r="C94" s="130">
        <v>41823.39</v>
      </c>
      <c r="D94" s="130"/>
      <c r="E94" s="129">
        <f>(C94-C$7)/C$8</f>
        <v>7587.9705526828238</v>
      </c>
      <c r="F94" s="199">
        <f>ROUND(2*E94,0)/2</f>
        <v>7588</v>
      </c>
      <c r="G94" s="129">
        <f>C94-(C$7+F94*C$8)</f>
        <v>-6.9891999955871142E-3</v>
      </c>
      <c r="I94" s="129">
        <f>G94</f>
        <v>-6.9891999955871142E-3</v>
      </c>
      <c r="O94" s="199"/>
      <c r="P94" s="159">
        <f>+D$11+D$12*F94+D$13*F94^2</f>
        <v>4.5325291252240824E-3</v>
      </c>
      <c r="Q94" s="201">
        <f>+C94-15018.5</f>
        <v>26804.89</v>
      </c>
      <c r="R94" s="136">
        <f>+(P94-G94)^2</f>
        <v>1.3275024193334874E-4</v>
      </c>
      <c r="S94" s="136">
        <v>0.1</v>
      </c>
      <c r="T94" s="136">
        <f>+S94*R94</f>
        <v>1.3275024193334874E-5</v>
      </c>
      <c r="V94" s="129">
        <f>+G94-P94</f>
        <v>-1.1521729120811196E-2</v>
      </c>
      <c r="AD94" s="129">
        <v>8</v>
      </c>
      <c r="AE94" s="129" t="s">
        <v>621</v>
      </c>
      <c r="AG94" s="129" t="s">
        <v>610</v>
      </c>
    </row>
    <row r="95" spans="1:33" ht="12.95" customHeight="1" x14ac:dyDescent="0.2">
      <c r="A95" s="129" t="s">
        <v>634</v>
      </c>
      <c r="B95" s="131" t="s">
        <v>646</v>
      </c>
      <c r="C95" s="130">
        <v>41828.5</v>
      </c>
      <c r="D95" s="130"/>
      <c r="E95" s="129">
        <f>(C95-C$7)/C$8</f>
        <v>7609.5003115705931</v>
      </c>
      <c r="F95" s="199">
        <f>ROUND(2*E95,0)/2</f>
        <v>7609.5</v>
      </c>
      <c r="G95" s="129">
        <f>C95-(C$7+F95*C$8)</f>
        <v>7.3950002843048424E-5</v>
      </c>
      <c r="I95" s="129">
        <f>G95</f>
        <v>7.3950002843048424E-5</v>
      </c>
      <c r="O95" s="199"/>
      <c r="P95" s="159">
        <f>+D$11+D$12*F95+D$13*F95^2</f>
        <v>4.506167276310355E-3</v>
      </c>
      <c r="Q95" s="201">
        <f>+C95-15018.5</f>
        <v>26810</v>
      </c>
      <c r="R95" s="136">
        <f>+(P95-G95)^2</f>
        <v>1.9644549959221965E-5</v>
      </c>
      <c r="S95" s="136">
        <v>0.1</v>
      </c>
      <c r="T95" s="136">
        <f>+S95*R95</f>
        <v>1.9644549959221964E-6</v>
      </c>
      <c r="V95" s="129">
        <f>+G95-P95</f>
        <v>-4.4322172734673065E-3</v>
      </c>
      <c r="AD95" s="129">
        <v>8</v>
      </c>
      <c r="AE95" s="129" t="s">
        <v>617</v>
      </c>
      <c r="AG95" s="129" t="s">
        <v>610</v>
      </c>
    </row>
    <row r="96" spans="1:33" ht="12.95" customHeight="1" x14ac:dyDescent="0.2">
      <c r="A96" s="129" t="s">
        <v>634</v>
      </c>
      <c r="B96" s="131" t="s">
        <v>646</v>
      </c>
      <c r="C96" s="130">
        <v>41830.381999999998</v>
      </c>
      <c r="D96" s="130"/>
      <c r="E96" s="129">
        <f>(C96-C$7)/C$8</f>
        <v>7617.4296669965679</v>
      </c>
      <c r="F96" s="199">
        <f>ROUND(2*E96,0)/2</f>
        <v>7617.5</v>
      </c>
      <c r="G96" s="129">
        <f>C96-(C$7+F96*C$8)</f>
        <v>-1.669324999966193E-2</v>
      </c>
      <c r="I96" s="129">
        <f>G96</f>
        <v>-1.669324999966193E-2</v>
      </c>
      <c r="O96" s="199"/>
      <c r="P96" s="159">
        <f>+D$11+D$12*F96+D$13*F96^2</f>
        <v>4.4963618639816995E-3</v>
      </c>
      <c r="Q96" s="201">
        <f>+C96-15018.5</f>
        <v>26811.881999999998</v>
      </c>
      <c r="R96" s="136">
        <f>+(P96-G96)^2</f>
        <v>4.4899965093186684E-4</v>
      </c>
      <c r="S96" s="136">
        <v>0.1</v>
      </c>
      <c r="T96" s="136">
        <f>+S96*R96</f>
        <v>4.4899965093186687E-5</v>
      </c>
      <c r="V96" s="129">
        <f>+G96-P96</f>
        <v>-2.1189611863643629E-2</v>
      </c>
      <c r="AD96" s="129">
        <v>10</v>
      </c>
      <c r="AE96" s="129" t="s">
        <v>608</v>
      </c>
      <c r="AG96" s="129" t="s">
        <v>610</v>
      </c>
    </row>
    <row r="97" spans="1:33" ht="12.95" customHeight="1" x14ac:dyDescent="0.2">
      <c r="A97" s="129" t="s">
        <v>634</v>
      </c>
      <c r="B97" s="131" t="s">
        <v>646</v>
      </c>
      <c r="C97" s="130">
        <v>41834.665999999997</v>
      </c>
      <c r="D97" s="130"/>
      <c r="E97" s="129">
        <f>(C97-C$7)/C$8</f>
        <v>7635.4792730778172</v>
      </c>
      <c r="F97" s="199">
        <f>ROUND(2*E97,0)/2</f>
        <v>7635.5</v>
      </c>
      <c r="G97" s="129">
        <f>C97-(C$7+F97*C$8)</f>
        <v>-4.9194500024896115E-3</v>
      </c>
      <c r="I97" s="129">
        <f>G97</f>
        <v>-4.9194500024896115E-3</v>
      </c>
      <c r="O97" s="199"/>
      <c r="P97" s="159">
        <f>+D$11+D$12*F97+D$13*F97^2</f>
        <v>4.47430691988078E-3</v>
      </c>
      <c r="Q97" s="201">
        <f>+C97-15018.5</f>
        <v>26816.165999999997</v>
      </c>
      <c r="R97" s="136">
        <f>+(P97-G97)^2</f>
        <v>8.8242669116581654E-5</v>
      </c>
      <c r="S97" s="136">
        <v>0.1</v>
      </c>
      <c r="T97" s="136">
        <f>+S97*R97</f>
        <v>8.8242669116581661E-6</v>
      </c>
      <c r="V97" s="129">
        <f>+G97-P97</f>
        <v>-9.3937569223703915E-3</v>
      </c>
      <c r="AD97" s="129">
        <v>7</v>
      </c>
      <c r="AE97" s="129" t="s">
        <v>608</v>
      </c>
      <c r="AG97" s="129" t="s">
        <v>610</v>
      </c>
    </row>
    <row r="98" spans="1:33" ht="12.95" customHeight="1" x14ac:dyDescent="0.2">
      <c r="A98" s="129" t="s">
        <v>635</v>
      </c>
      <c r="C98" s="130">
        <v>41837.398999999998</v>
      </c>
      <c r="D98" s="130"/>
      <c r="E98" s="129">
        <f>(C98-C$7)/C$8</f>
        <v>7646.9941128117252</v>
      </c>
      <c r="F98" s="199">
        <f>ROUND(2*E98,0)/2</f>
        <v>7647</v>
      </c>
      <c r="G98" s="129">
        <f>C98-(C$7+F98*C$8)</f>
        <v>-1.397300002281554E-3</v>
      </c>
      <c r="I98" s="129">
        <f>G98</f>
        <v>-1.397300002281554E-3</v>
      </c>
      <c r="O98" s="199"/>
      <c r="P98" s="159">
        <f>+D$11+D$12*F98+D$13*F98^2</f>
        <v>4.4602215047647702E-3</v>
      </c>
      <c r="Q98" s="201">
        <f>+C98-15018.5</f>
        <v>26818.898999999998</v>
      </c>
      <c r="R98" s="136">
        <f>+(P98-G98)^2</f>
        <v>3.4310558205510239E-5</v>
      </c>
      <c r="S98" s="136">
        <v>0.1</v>
      </c>
      <c r="T98" s="136">
        <f>+S98*R98</f>
        <v>3.431055820551024E-6</v>
      </c>
      <c r="V98" s="129">
        <f>+G98-P98</f>
        <v>-5.8575215070463243E-3</v>
      </c>
      <c r="AD98" s="129">
        <v>5</v>
      </c>
      <c r="AE98" s="129" t="s">
        <v>608</v>
      </c>
      <c r="AG98" s="129" t="s">
        <v>610</v>
      </c>
    </row>
    <row r="99" spans="1:33" ht="12.95" customHeight="1" x14ac:dyDescent="0.2">
      <c r="A99" s="129" t="s">
        <v>635</v>
      </c>
      <c r="C99" s="130">
        <v>41837.4</v>
      </c>
      <c r="D99" s="130"/>
      <c r="E99" s="129">
        <f>(C99-C$7)/C$8</f>
        <v>7646.9983260717981</v>
      </c>
      <c r="F99" s="199">
        <f>ROUND(2*E99,0)/2</f>
        <v>7647</v>
      </c>
      <c r="G99" s="129">
        <f>C99-(C$7+F99*C$8)</f>
        <v>-3.9729999843984842E-4</v>
      </c>
      <c r="I99" s="129">
        <f>G99</f>
        <v>-3.9729999843984842E-4</v>
      </c>
      <c r="O99" s="199"/>
      <c r="P99" s="159">
        <f>+D$11+D$12*F99+D$13*F99^2</f>
        <v>4.4602215047647702E-3</v>
      </c>
      <c r="Q99" s="201">
        <f>+C99-15018.5</f>
        <v>26818.9</v>
      </c>
      <c r="R99" s="136">
        <f>+(P99-G99)^2</f>
        <v>2.3595515154095258E-5</v>
      </c>
      <c r="S99" s="136">
        <v>0.1</v>
      </c>
      <c r="T99" s="136">
        <f>+S99*R99</f>
        <v>2.3595515154095258E-6</v>
      </c>
      <c r="V99" s="129">
        <f>+G99-P99</f>
        <v>-4.8575215032046187E-3</v>
      </c>
      <c r="AD99" s="129">
        <v>6</v>
      </c>
      <c r="AE99" s="129" t="s">
        <v>608</v>
      </c>
      <c r="AG99" s="129" t="s">
        <v>610</v>
      </c>
    </row>
    <row r="100" spans="1:33" ht="12.95" customHeight="1" x14ac:dyDescent="0.2">
      <c r="A100" s="129" t="s">
        <v>635</v>
      </c>
      <c r="C100" s="130">
        <v>41841.675999999999</v>
      </c>
      <c r="D100" s="130"/>
      <c r="E100" s="129">
        <f>(C100-C$7)/C$8</f>
        <v>7665.0142260725897</v>
      </c>
      <c r="F100" s="199">
        <f>ROUND(2*E100,0)/2</f>
        <v>7665</v>
      </c>
      <c r="G100" s="129">
        <f>C100-(C$7+F100*C$8)</f>
        <v>3.3765000043786131E-3</v>
      </c>
      <c r="I100" s="129">
        <f>G100</f>
        <v>3.3765000043786131E-3</v>
      </c>
      <c r="O100" s="199"/>
      <c r="P100" s="159">
        <f>+D$11+D$12*F100+D$13*F100^2</f>
        <v>4.4381829754590457E-3</v>
      </c>
      <c r="Q100" s="201">
        <f>+C100-15018.5</f>
        <v>26823.175999999999</v>
      </c>
      <c r="R100" s="136">
        <f>+(P100-G100)^2</f>
        <v>1.1271707310821747E-6</v>
      </c>
      <c r="S100" s="136">
        <v>0.1</v>
      </c>
      <c r="T100" s="136">
        <f>+S100*R100</f>
        <v>1.1271707310821747E-7</v>
      </c>
      <c r="V100" s="129">
        <f>+G100-P100</f>
        <v>-1.0616829710804326E-3</v>
      </c>
      <c r="AD100" s="129">
        <v>6</v>
      </c>
      <c r="AE100" s="129" t="s">
        <v>608</v>
      </c>
      <c r="AG100" s="129" t="s">
        <v>610</v>
      </c>
    </row>
    <row r="101" spans="1:33" ht="12.95" customHeight="1" x14ac:dyDescent="0.2">
      <c r="A101" s="129" t="s">
        <v>635</v>
      </c>
      <c r="C101" s="130">
        <v>41847.606</v>
      </c>
      <c r="D101" s="130"/>
      <c r="E101" s="129">
        <f>(C101-C$7)/C$8</f>
        <v>7689.9988582065362</v>
      </c>
      <c r="F101" s="199">
        <f>ROUND(2*E101,0)/2</f>
        <v>7690</v>
      </c>
      <c r="G101" s="129">
        <f>C101-(C$7+F101*C$8)</f>
        <v>-2.7099999715574086E-4</v>
      </c>
      <c r="I101" s="129">
        <f>G101</f>
        <v>-2.7099999715574086E-4</v>
      </c>
      <c r="O101" s="199"/>
      <c r="P101" s="159">
        <f>+D$11+D$12*F101+D$13*F101^2</f>
        <v>4.4075905227084688E-3</v>
      </c>
      <c r="Q101" s="201">
        <f>+C101-15018.5</f>
        <v>26829.106</v>
      </c>
      <c r="R101" s="136">
        <f>+(P101-G101)^2</f>
        <v>2.1889209252563255E-5</v>
      </c>
      <c r="S101" s="136">
        <v>0.1</v>
      </c>
      <c r="T101" s="136">
        <f>+S101*R101</f>
        <v>2.1889209252563256E-6</v>
      </c>
      <c r="V101" s="129">
        <f>+G101-P101</f>
        <v>-4.6785905198642097E-3</v>
      </c>
      <c r="AD101" s="129">
        <v>6</v>
      </c>
      <c r="AE101" s="129" t="s">
        <v>608</v>
      </c>
      <c r="AG101" s="129" t="s">
        <v>610</v>
      </c>
    </row>
    <row r="102" spans="1:33" ht="12.95" customHeight="1" x14ac:dyDescent="0.2">
      <c r="A102" s="129" t="s">
        <v>635</v>
      </c>
      <c r="C102" s="130">
        <v>41847.607000000004</v>
      </c>
      <c r="D102" s="130"/>
      <c r="E102" s="129">
        <f>(C102-C$7)/C$8</f>
        <v>7690.0030714666082</v>
      </c>
      <c r="F102" s="199">
        <f>ROUND(2*E102,0)/2</f>
        <v>7690</v>
      </c>
      <c r="G102" s="129">
        <f>C102-(C$7+F102*C$8)</f>
        <v>7.2900000668596476E-4</v>
      </c>
      <c r="I102" s="129">
        <f>G102</f>
        <v>7.2900000668596476E-4</v>
      </c>
      <c r="O102" s="199"/>
      <c r="P102" s="159">
        <f>+D$11+D$12*F102+D$13*F102^2</f>
        <v>4.4075905227084688E-3</v>
      </c>
      <c r="Q102" s="201">
        <f>+C102-15018.5</f>
        <v>26829.107000000004</v>
      </c>
      <c r="R102" s="136">
        <f>+(P102-G102)^2</f>
        <v>1.3532028184570712E-5</v>
      </c>
      <c r="S102" s="136">
        <v>0.1</v>
      </c>
      <c r="T102" s="136">
        <f>+S102*R102</f>
        <v>1.3532028184570713E-6</v>
      </c>
      <c r="V102" s="129">
        <f>+G102-P102</f>
        <v>-3.6785905160225041E-3</v>
      </c>
      <c r="AD102" s="129">
        <v>5</v>
      </c>
      <c r="AE102" s="129" t="s">
        <v>608</v>
      </c>
      <c r="AG102" s="129" t="s">
        <v>610</v>
      </c>
    </row>
    <row r="103" spans="1:33" ht="12.95" customHeight="1" x14ac:dyDescent="0.2">
      <c r="A103" s="129" t="s">
        <v>637</v>
      </c>
      <c r="C103" s="130">
        <v>42004.724000000002</v>
      </c>
      <c r="D103" s="130"/>
      <c r="E103" s="129">
        <f>(C103-C$7)/C$8</f>
        <v>8351.9778517345567</v>
      </c>
      <c r="F103" s="199">
        <f>ROUND(2*E103,0)/2</f>
        <v>8352</v>
      </c>
      <c r="G103" s="129">
        <f>C103-(C$7+F103*C$8)</f>
        <v>-5.2567999955499545E-3</v>
      </c>
      <c r="I103" s="129">
        <f>G103</f>
        <v>-5.2567999955499545E-3</v>
      </c>
      <c r="O103" s="199"/>
      <c r="P103" s="159">
        <f>+D$11+D$12*F103+D$13*F103^2</f>
        <v>3.604531893990735E-3</v>
      </c>
      <c r="Q103" s="201">
        <f>+C103-15018.5</f>
        <v>26986.224000000002</v>
      </c>
      <c r="R103" s="136">
        <f>+(P103-G103)^2</f>
        <v>7.8523202856590772E-5</v>
      </c>
      <c r="S103" s="136">
        <v>0.1</v>
      </c>
      <c r="T103" s="136">
        <f>+S103*R103</f>
        <v>7.8523202856590772E-6</v>
      </c>
      <c r="V103" s="129">
        <f>+G103-P103</f>
        <v>-8.8613318895406894E-3</v>
      </c>
      <c r="AD103" s="129">
        <v>8</v>
      </c>
      <c r="AE103" s="129" t="s">
        <v>621</v>
      </c>
      <c r="AG103" s="129" t="s">
        <v>610</v>
      </c>
    </row>
    <row r="104" spans="1:33" ht="12.95" customHeight="1" x14ac:dyDescent="0.2">
      <c r="A104" s="129" t="s">
        <v>638</v>
      </c>
      <c r="B104" s="131" t="s">
        <v>646</v>
      </c>
      <c r="C104" s="130">
        <v>42026.678999999996</v>
      </c>
      <c r="D104" s="130"/>
      <c r="E104" s="129">
        <f>(C104-C$7)/C$8</f>
        <v>8444.4799762709172</v>
      </c>
      <c r="F104" s="199">
        <f>ROUND(2*E104,0)/2</f>
        <v>8444.5</v>
      </c>
      <c r="G104" s="129">
        <f>C104-(C$7+F104*C$8)</f>
        <v>-4.7525499976472929E-3</v>
      </c>
      <c r="I104" s="129">
        <f>G104</f>
        <v>-4.7525499976472929E-3</v>
      </c>
      <c r="O104" s="199"/>
      <c r="P104" s="159">
        <f>+D$11+D$12*F104+D$13*F104^2</f>
        <v>3.4934007682227248E-3</v>
      </c>
      <c r="Q104" s="201">
        <f>+C104-15018.5</f>
        <v>27008.178999999996</v>
      </c>
      <c r="R104" s="136">
        <f>+(P104-G104)^2</f>
        <v>6.7995704033152349E-5</v>
      </c>
      <c r="S104" s="136">
        <v>0.1</v>
      </c>
      <c r="T104" s="136">
        <f>+S104*R104</f>
        <v>6.7995704033152356E-6</v>
      </c>
      <c r="V104" s="129">
        <f>+G104-P104</f>
        <v>-8.2459507658700186E-3</v>
      </c>
      <c r="AD104" s="129">
        <v>6</v>
      </c>
      <c r="AE104" s="129" t="s">
        <v>621</v>
      </c>
      <c r="AG104" s="129" t="s">
        <v>610</v>
      </c>
    </row>
    <row r="105" spans="1:33" ht="12.95" customHeight="1" x14ac:dyDescent="0.2">
      <c r="A105" s="129" t="s">
        <v>638</v>
      </c>
      <c r="B105" s="131" t="s">
        <v>646</v>
      </c>
      <c r="C105" s="130">
        <v>42054.696000000004</v>
      </c>
      <c r="D105" s="130"/>
      <c r="E105" s="129">
        <f>(C105-C$7)/C$8</f>
        <v>8562.522883268708</v>
      </c>
      <c r="F105" s="199">
        <f>ROUND(2*E105,0)/2</f>
        <v>8562.5</v>
      </c>
      <c r="G105" s="129">
        <f>C105-(C$7+F105*C$8)</f>
        <v>5.4312500069499947E-3</v>
      </c>
      <c r="I105" s="129">
        <f>G105</f>
        <v>5.4312500069499947E-3</v>
      </c>
      <c r="O105" s="199"/>
      <c r="P105" s="159">
        <f>+D$11+D$12*F105+D$13*F105^2</f>
        <v>3.3520174180909123E-3</v>
      </c>
      <c r="Q105" s="201">
        <f>+C105-15018.5</f>
        <v>27036.196000000004</v>
      </c>
      <c r="R105" s="136">
        <f>+(P105-G105)^2</f>
        <v>4.3232081585736426E-6</v>
      </c>
      <c r="S105" s="136">
        <v>0.1</v>
      </c>
      <c r="T105" s="136">
        <f>+S105*R105</f>
        <v>4.323208158573643E-7</v>
      </c>
      <c r="V105" s="129">
        <f>+G105-P105</f>
        <v>2.0792325888590825E-3</v>
      </c>
      <c r="AD105" s="129">
        <v>6</v>
      </c>
      <c r="AE105" s="129" t="s">
        <v>608</v>
      </c>
      <c r="AG105" s="129" t="s">
        <v>610</v>
      </c>
    </row>
    <row r="106" spans="1:33" ht="12.95" customHeight="1" x14ac:dyDescent="0.2">
      <c r="A106" s="129" t="s">
        <v>639</v>
      </c>
      <c r="C106" s="130">
        <v>42089.455999999998</v>
      </c>
      <c r="D106" s="130"/>
      <c r="E106" s="129">
        <f>(C106-C$7)/C$8</f>
        <v>8708.9758028261749</v>
      </c>
      <c r="F106" s="199">
        <f>ROUND(2*E106,0)/2</f>
        <v>8709</v>
      </c>
      <c r="G106" s="129">
        <f>C106-(C$7+F106*C$8)</f>
        <v>-5.7430999950156547E-3</v>
      </c>
      <c r="I106" s="129">
        <f>G106</f>
        <v>-5.7430999950156547E-3</v>
      </c>
      <c r="O106" s="199"/>
      <c r="P106" s="159">
        <f>+D$11+D$12*F106+D$13*F106^2</f>
        <v>3.1770853219080701E-3</v>
      </c>
      <c r="Q106" s="201">
        <f>+C106-15018.5</f>
        <v>27070.955999999998</v>
      </c>
      <c r="R106" s="136">
        <f>+(P106-G106)^2</f>
        <v>7.95697060882616E-5</v>
      </c>
      <c r="S106" s="136">
        <v>0.1</v>
      </c>
      <c r="T106" s="136">
        <f>+S106*R106</f>
        <v>7.9569706088261607E-6</v>
      </c>
      <c r="V106" s="129">
        <f>+G106-P106</f>
        <v>-8.920185316923724E-3</v>
      </c>
      <c r="AD106" s="129">
        <v>5</v>
      </c>
      <c r="AE106" s="129" t="s">
        <v>608</v>
      </c>
      <c r="AG106" s="129" t="s">
        <v>610</v>
      </c>
    </row>
    <row r="107" spans="1:33" ht="12.95" customHeight="1" x14ac:dyDescent="0.2">
      <c r="A107" s="129" t="s">
        <v>639</v>
      </c>
      <c r="C107" s="130">
        <v>42119.362000000001</v>
      </c>
      <c r="D107" s="130"/>
      <c r="E107" s="129">
        <f>(C107-C$7)/C$8</f>
        <v>8834.9775580703263</v>
      </c>
      <c r="F107" s="199">
        <f>ROUND(2*E107,0)/2</f>
        <v>8835</v>
      </c>
      <c r="G107" s="129">
        <f>C107-(C$7+F107*C$8)</f>
        <v>-5.3264999951352365E-3</v>
      </c>
      <c r="I107" s="129">
        <f>G107</f>
        <v>-5.3264999951352365E-3</v>
      </c>
      <c r="O107" s="199"/>
      <c r="P107" s="159">
        <f>+D$11+D$12*F107+D$13*F107^2</f>
        <v>3.0271624771084911E-3</v>
      </c>
      <c r="Q107" s="201">
        <f>+C107-15018.5</f>
        <v>27100.862000000001</v>
      </c>
      <c r="R107" s="136">
        <f>+(P107-G107)^2</f>
        <v>6.9783676700173198E-5</v>
      </c>
      <c r="S107" s="136">
        <v>0.1</v>
      </c>
      <c r="T107" s="136">
        <f>+S107*R107</f>
        <v>6.9783676700173199E-6</v>
      </c>
      <c r="V107" s="129">
        <f>+G107-P107</f>
        <v>-8.353662472243728E-3</v>
      </c>
      <c r="AD107" s="129">
        <v>7</v>
      </c>
      <c r="AE107" s="129" t="s">
        <v>621</v>
      </c>
      <c r="AG107" s="129" t="s">
        <v>610</v>
      </c>
    </row>
    <row r="108" spans="1:33" ht="12.95" customHeight="1" x14ac:dyDescent="0.2">
      <c r="A108" s="129" t="s">
        <v>639</v>
      </c>
      <c r="C108" s="130">
        <v>42132.425000000003</v>
      </c>
      <c r="D108" s="130"/>
      <c r="E108" s="129">
        <f>(C108-C$7)/C$8</f>
        <v>8890.0153741859704</v>
      </c>
      <c r="F108" s="199">
        <f>ROUND(2*E108,0)/2</f>
        <v>8890</v>
      </c>
      <c r="G108" s="129">
        <f>C108-(C$7+F108*C$8)</f>
        <v>3.6490000056801364E-3</v>
      </c>
      <c r="I108" s="129">
        <f>G108</f>
        <v>3.6490000056801364E-3</v>
      </c>
      <c r="O108" s="199"/>
      <c r="P108" s="159">
        <f>+D$11+D$12*F108+D$13*F108^2</f>
        <v>2.9618738348739424E-3</v>
      </c>
      <c r="Q108" s="201">
        <f>+C108-15018.5</f>
        <v>27113.925000000003</v>
      </c>
      <c r="R108" s="136">
        <f>+(P108-G108)^2</f>
        <v>4.7214237460678288E-7</v>
      </c>
      <c r="S108" s="136">
        <v>0.1</v>
      </c>
      <c r="T108" s="136">
        <f>+S108*R108</f>
        <v>4.7214237460678292E-8</v>
      </c>
      <c r="V108" s="129">
        <f>+G108-P108</f>
        <v>6.8712617080619398E-4</v>
      </c>
      <c r="AD108" s="129">
        <v>7</v>
      </c>
      <c r="AE108" s="129" t="s">
        <v>621</v>
      </c>
      <c r="AG108" s="129" t="s">
        <v>610</v>
      </c>
    </row>
    <row r="109" spans="1:33" ht="12.95" customHeight="1" x14ac:dyDescent="0.2">
      <c r="A109" s="129" t="s">
        <v>640</v>
      </c>
      <c r="B109" s="131" t="s">
        <v>646</v>
      </c>
      <c r="C109" s="130">
        <v>42139.661999999997</v>
      </c>
      <c r="D109" s="130"/>
      <c r="E109" s="129">
        <f>(C109-C$7)/C$8</f>
        <v>8920.5067372134909</v>
      </c>
      <c r="F109" s="199">
        <f>ROUND(2*E109,0)/2</f>
        <v>8920.5</v>
      </c>
      <c r="G109" s="129">
        <f>C109-(C$7+F109*C$8)</f>
        <v>1.5990499960025772E-3</v>
      </c>
      <c r="I109" s="129">
        <f>G109</f>
        <v>1.5990499960025772E-3</v>
      </c>
      <c r="O109" s="199"/>
      <c r="P109" s="159">
        <f>+D$11+D$12*F109+D$13*F109^2</f>
        <v>2.925708621758033E-3</v>
      </c>
      <c r="Q109" s="201">
        <f>+C109-15018.5</f>
        <v>27121.161999999997</v>
      </c>
      <c r="R109" s="136">
        <f>+(P109-G109)^2</f>
        <v>1.7600231092913545E-6</v>
      </c>
      <c r="S109" s="136">
        <v>0.1</v>
      </c>
      <c r="T109" s="136">
        <f>+S109*R109</f>
        <v>1.7600231092913546E-7</v>
      </c>
      <c r="V109" s="129">
        <f>+G109-P109</f>
        <v>-1.3266586257554558E-3</v>
      </c>
      <c r="AD109" s="129">
        <v>9</v>
      </c>
      <c r="AE109" s="129" t="s">
        <v>615</v>
      </c>
      <c r="AG109" s="129" t="s">
        <v>610</v>
      </c>
    </row>
    <row r="110" spans="1:33" ht="12.95" customHeight="1" x14ac:dyDescent="0.2">
      <c r="A110" s="129" t="s">
        <v>640</v>
      </c>
      <c r="B110" s="131" t="s">
        <v>646</v>
      </c>
      <c r="C110" s="130">
        <v>42145.345999999998</v>
      </c>
      <c r="D110" s="130"/>
      <c r="E110" s="129">
        <f>(C110-C$7)/C$8</f>
        <v>8944.454907373587</v>
      </c>
      <c r="F110" s="199">
        <f>ROUND(2*E110,0)/2</f>
        <v>8944.5</v>
      </c>
      <c r="G110" s="129">
        <f>C110-(C$7+F110*C$8)</f>
        <v>-1.0702549996494781E-2</v>
      </c>
      <c r="I110" s="129">
        <f>G110</f>
        <v>-1.0702549996494781E-2</v>
      </c>
      <c r="O110" s="199"/>
      <c r="P110" s="159">
        <f>+D$11+D$12*F110+D$13*F110^2</f>
        <v>2.8972709662346179E-3</v>
      </c>
      <c r="Q110" s="201">
        <f>+C110-15018.5</f>
        <v>27126.845999999998</v>
      </c>
      <c r="R110" s="136">
        <f>+(P110-G110)^2</f>
        <v>1.8495513021829399E-4</v>
      </c>
      <c r="S110" s="136">
        <v>0.1</v>
      </c>
      <c r="T110" s="136">
        <f>+S110*R110</f>
        <v>1.8495513021829399E-5</v>
      </c>
      <c r="V110" s="129">
        <f>+G110-P110</f>
        <v>-1.3599820962729398E-2</v>
      </c>
      <c r="AD110" s="129">
        <v>5</v>
      </c>
      <c r="AE110" s="129" t="s">
        <v>615</v>
      </c>
      <c r="AG110" s="129" t="s">
        <v>610</v>
      </c>
    </row>
    <row r="111" spans="1:33" ht="12.95" customHeight="1" x14ac:dyDescent="0.2">
      <c r="A111" s="129" t="s">
        <v>640</v>
      </c>
      <c r="C111" s="130">
        <v>42146.419000000002</v>
      </c>
      <c r="D111" s="130"/>
      <c r="E111" s="129">
        <f>(C111-C$7)/C$8</f>
        <v>8948.9757354140293</v>
      </c>
      <c r="F111" s="199">
        <f>ROUND(2*E111,0)/2</f>
        <v>8949</v>
      </c>
      <c r="G111" s="129">
        <f>C111-(C$7+F111*C$8)</f>
        <v>-5.7590999931562692E-3</v>
      </c>
      <c r="I111" s="129">
        <f>G111</f>
        <v>-5.7590999931562692E-3</v>
      </c>
      <c r="O111" s="199"/>
      <c r="P111" s="159">
        <f>+D$11+D$12*F111+D$13*F111^2</f>
        <v>2.8919408881191606E-3</v>
      </c>
      <c r="Q111" s="201">
        <f>+C111-15018.5</f>
        <v>27127.919000000002</v>
      </c>
      <c r="R111" s="136">
        <f>+(P111-G111)^2</f>
        <v>7.4840508329498769E-5</v>
      </c>
      <c r="S111" s="136">
        <v>0.1</v>
      </c>
      <c r="T111" s="136">
        <f>+S111*R111</f>
        <v>7.4840508329498776E-6</v>
      </c>
      <c r="V111" s="129">
        <f>+G111-P111</f>
        <v>-8.6510408812754298E-3</v>
      </c>
      <c r="AD111" s="129">
        <v>12</v>
      </c>
      <c r="AE111" s="129" t="s">
        <v>621</v>
      </c>
      <c r="AG111" s="129" t="s">
        <v>610</v>
      </c>
    </row>
    <row r="112" spans="1:33" ht="12.95" customHeight="1" x14ac:dyDescent="0.2">
      <c r="A112" s="129" t="s">
        <v>640</v>
      </c>
      <c r="C112" s="130">
        <v>42147.377999999997</v>
      </c>
      <c r="D112" s="130"/>
      <c r="E112" s="129">
        <f>(C112-C$7)/C$8</f>
        <v>8953.0162518080142</v>
      </c>
      <c r="F112" s="199">
        <f>ROUND(2*E112,0)/2</f>
        <v>8953</v>
      </c>
      <c r="G112" s="129">
        <f>C112-(C$7+F112*C$8)</f>
        <v>3.8572999983443879E-3</v>
      </c>
      <c r="I112" s="129">
        <f>G112</f>
        <v>3.8572999983443879E-3</v>
      </c>
      <c r="O112" s="199"/>
      <c r="P112" s="159">
        <f>+D$11+D$12*F112+D$13*F112^2</f>
        <v>2.8872035664261704E-3</v>
      </c>
      <c r="Q112" s="201">
        <f>+C112-15018.5</f>
        <v>27128.877999999997</v>
      </c>
      <c r="R112" s="136">
        <f>+(P112-G112)^2</f>
        <v>9.4108708722045677E-7</v>
      </c>
      <c r="S112" s="136">
        <v>0.1</v>
      </c>
      <c r="T112" s="136">
        <f>+S112*R112</f>
        <v>9.4108708722045677E-8</v>
      </c>
      <c r="V112" s="129">
        <f>+G112-P112</f>
        <v>9.7009643191821749E-4</v>
      </c>
      <c r="AD112" s="129">
        <v>10</v>
      </c>
      <c r="AE112" s="129" t="s">
        <v>615</v>
      </c>
      <c r="AG112" s="129" t="s">
        <v>610</v>
      </c>
    </row>
    <row r="113" spans="1:33" ht="12.95" customHeight="1" x14ac:dyDescent="0.2">
      <c r="A113" s="129" t="s">
        <v>640</v>
      </c>
      <c r="C113" s="130">
        <v>42148.326999999997</v>
      </c>
      <c r="D113" s="130"/>
      <c r="E113" s="129">
        <f>(C113-C$7)/C$8</f>
        <v>8957.0146356014593</v>
      </c>
      <c r="F113" s="199">
        <f>ROUND(2*E113,0)/2</f>
        <v>8957</v>
      </c>
      <c r="G113" s="129">
        <f>C113-(C$7+F113*C$8)</f>
        <v>3.473700002359692E-3</v>
      </c>
      <c r="I113" s="129">
        <f>G113</f>
        <v>3.473700002359692E-3</v>
      </c>
      <c r="O113" s="199"/>
      <c r="P113" s="159">
        <f>+D$11+D$12*F113+D$13*F113^2</f>
        <v>2.8824667393409441E-3</v>
      </c>
      <c r="Q113" s="201">
        <f>+C113-15018.5</f>
        <v>27129.826999999997</v>
      </c>
      <c r="R113" s="136">
        <f>+(P113-G113)^2</f>
        <v>3.4955677129979593E-7</v>
      </c>
      <c r="S113" s="136">
        <v>0.1</v>
      </c>
      <c r="T113" s="136">
        <f>+S113*R113</f>
        <v>3.4955677129979593E-8</v>
      </c>
      <c r="V113" s="129">
        <f>+G113-P113</f>
        <v>5.9123326301874788E-4</v>
      </c>
      <c r="AD113" s="129">
        <v>7</v>
      </c>
      <c r="AE113" s="129" t="s">
        <v>621</v>
      </c>
      <c r="AG113" s="129" t="s">
        <v>610</v>
      </c>
    </row>
    <row r="114" spans="1:33" ht="12.95" customHeight="1" x14ac:dyDescent="0.2">
      <c r="A114" s="129" t="s">
        <v>640</v>
      </c>
      <c r="C114" s="130">
        <v>42156.37</v>
      </c>
      <c r="D114" s="130"/>
      <c r="E114" s="129">
        <f>(C114-C$7)/C$8</f>
        <v>8990.9018862344183</v>
      </c>
      <c r="F114" s="199">
        <f>ROUND(2*E114,0)/2</f>
        <v>8991</v>
      </c>
      <c r="G114" s="129">
        <f>C114-(C$7+F114*C$8)</f>
        <v>-2.3286899995582644E-2</v>
      </c>
      <c r="I114" s="129">
        <f>G114</f>
        <v>-2.3286899995582644E-2</v>
      </c>
      <c r="O114" s="199"/>
      <c r="P114" s="159">
        <f>+D$11+D$12*F114+D$13*F114^2</f>
        <v>2.842223678905029E-3</v>
      </c>
      <c r="Q114" s="201">
        <f>+C114-15018.5</f>
        <v>27137.870000000003</v>
      </c>
      <c r="R114" s="136">
        <f>+(P114-G114)^2</f>
        <v>6.8273110399667207E-4</v>
      </c>
      <c r="S114" s="136">
        <v>0.1</v>
      </c>
      <c r="T114" s="136">
        <f>+S114*R114</f>
        <v>6.8273110399667207E-5</v>
      </c>
      <c r="V114" s="129">
        <f>+G114-P114</f>
        <v>-2.6129123674487671E-2</v>
      </c>
      <c r="AD114" s="129">
        <v>7</v>
      </c>
      <c r="AE114" s="129" t="s">
        <v>617</v>
      </c>
      <c r="AG114" s="129" t="s">
        <v>610</v>
      </c>
    </row>
    <row r="115" spans="1:33" ht="12.95" customHeight="1" x14ac:dyDescent="0.2">
      <c r="A115" s="129" t="s">
        <v>640</v>
      </c>
      <c r="C115" s="130">
        <v>42157.341999999997</v>
      </c>
      <c r="D115" s="130"/>
      <c r="E115" s="129">
        <f>(C115-C$7)/C$8</f>
        <v>8994.9971750091318</v>
      </c>
      <c r="F115" s="199">
        <f>ROUND(2*E115,0)/2</f>
        <v>8995</v>
      </c>
      <c r="G115" s="129">
        <f>C115-(C$7+F115*C$8)</f>
        <v>-6.7049999779555947E-4</v>
      </c>
      <c r="I115" s="129">
        <f>G115</f>
        <v>-6.7049999779555947E-4</v>
      </c>
      <c r="O115" s="199"/>
      <c r="P115" s="159">
        <f>+D$11+D$12*F115+D$13*F115^2</f>
        <v>2.8374915505935683E-3</v>
      </c>
      <c r="Q115" s="201">
        <f>+C115-15018.5</f>
        <v>27138.841999999997</v>
      </c>
      <c r="R115" s="136">
        <f>+(P115-G115)^2</f>
        <v>1.230600470356955E-5</v>
      </c>
      <c r="S115" s="136">
        <v>0.1</v>
      </c>
      <c r="T115" s="136">
        <f>+S115*R115</f>
        <v>1.2306004703569551E-6</v>
      </c>
      <c r="V115" s="129">
        <f>+G115-P115</f>
        <v>-3.5079915483891277E-3</v>
      </c>
      <c r="AD115" s="129">
        <v>6</v>
      </c>
      <c r="AE115" s="129" t="s">
        <v>608</v>
      </c>
      <c r="AG115" s="129" t="s">
        <v>610</v>
      </c>
    </row>
    <row r="116" spans="1:33" ht="12.95" customHeight="1" x14ac:dyDescent="0.2">
      <c r="A116" s="129" t="s">
        <v>640</v>
      </c>
      <c r="C116" s="130">
        <v>42158.529000000002</v>
      </c>
      <c r="D116" s="130"/>
      <c r="E116" s="129">
        <f>(C116-C$7)/C$8</f>
        <v>8999.9983146959985</v>
      </c>
      <c r="F116" s="199">
        <f>ROUND(2*E116,0)/2</f>
        <v>9000</v>
      </c>
      <c r="G116" s="129">
        <f>C116-(C$7+F116*C$8)</f>
        <v>-3.9999999717110768E-4</v>
      </c>
      <c r="I116" s="129">
        <f>G116</f>
        <v>-3.9999999717110768E-4</v>
      </c>
      <c r="O116" s="199"/>
      <c r="P116" s="159">
        <f>+D$11+D$12*F116+D$13*F116^2</f>
        <v>2.8315770857464118E-3</v>
      </c>
      <c r="Q116" s="201">
        <f>+C116-15018.5</f>
        <v>27140.029000000002</v>
      </c>
      <c r="R116" s="136">
        <f>+(P116-G116)^2</f>
        <v>1.0443090442837704E-5</v>
      </c>
      <c r="S116" s="136">
        <v>0.1</v>
      </c>
      <c r="T116" s="136">
        <f>+S116*R116</f>
        <v>1.0443090442837705E-6</v>
      </c>
      <c r="V116" s="129">
        <f>+G116-P116</f>
        <v>-3.2315770829175194E-3</v>
      </c>
      <c r="AD116" s="129">
        <v>7</v>
      </c>
      <c r="AE116" s="129" t="s">
        <v>621</v>
      </c>
      <c r="AG116" s="129" t="s">
        <v>610</v>
      </c>
    </row>
    <row r="117" spans="1:33" ht="12.95" customHeight="1" x14ac:dyDescent="0.2">
      <c r="A117" s="129" t="s">
        <v>640</v>
      </c>
      <c r="B117" s="131" t="s">
        <v>646</v>
      </c>
      <c r="C117" s="130">
        <v>42177.398999999998</v>
      </c>
      <c r="D117" s="130"/>
      <c r="E117" s="129">
        <f>(C117-C$7)/C$8</f>
        <v>9079.502531958633</v>
      </c>
      <c r="F117" s="199">
        <f>ROUND(2*E117,0)/2</f>
        <v>9079.5</v>
      </c>
      <c r="G117" s="129">
        <f>C117-(C$7+F117*C$8)</f>
        <v>6.0094999935245141E-4</v>
      </c>
      <c r="I117" s="129">
        <f>G117</f>
        <v>6.0094999935245141E-4</v>
      </c>
      <c r="O117" s="199"/>
      <c r="P117" s="159">
        <f>+D$11+D$12*F117+D$13*F117^2</f>
        <v>2.7376409275301139E-3</v>
      </c>
      <c r="Q117" s="201">
        <f>+C117-15018.5</f>
        <v>27158.898999999998</v>
      </c>
      <c r="R117" s="136">
        <f>+(P117-G117)^2</f>
        <v>4.5654481225567203E-6</v>
      </c>
      <c r="S117" s="136">
        <v>0.1</v>
      </c>
      <c r="T117" s="136">
        <f>+S117*R117</f>
        <v>4.5654481225567205E-7</v>
      </c>
      <c r="V117" s="129">
        <f>+G117-P117</f>
        <v>-2.1366909281776625E-3</v>
      </c>
      <c r="AD117" s="129">
        <v>9</v>
      </c>
      <c r="AE117" s="129" t="s">
        <v>615</v>
      </c>
      <c r="AG117" s="129" t="s">
        <v>610</v>
      </c>
    </row>
    <row r="118" spans="1:33" ht="12.95" customHeight="1" x14ac:dyDescent="0.2">
      <c r="A118" s="129" t="s">
        <v>640</v>
      </c>
      <c r="B118" s="131" t="s">
        <v>646</v>
      </c>
      <c r="C118" s="130">
        <v>42177.4</v>
      </c>
      <c r="D118" s="130"/>
      <c r="E118" s="129">
        <f>(C118-C$7)/C$8</f>
        <v>9079.506745218705</v>
      </c>
      <c r="F118" s="199">
        <f>ROUND(2*E118,0)/2</f>
        <v>9079.5</v>
      </c>
      <c r="G118" s="129">
        <f>C118-(C$7+F118*C$8)</f>
        <v>1.600950003194157E-3</v>
      </c>
      <c r="I118" s="129">
        <f>G118</f>
        <v>1.600950003194157E-3</v>
      </c>
      <c r="O118" s="199"/>
      <c r="P118" s="159">
        <f>+D$11+D$12*F118+D$13*F118^2</f>
        <v>2.7376409275301139E-3</v>
      </c>
      <c r="Q118" s="201">
        <f>+C118-15018.5</f>
        <v>27158.9</v>
      </c>
      <c r="R118" s="136">
        <f>+(P118-G118)^2</f>
        <v>1.292066257467732E-6</v>
      </c>
      <c r="S118" s="136">
        <v>0.1</v>
      </c>
      <c r="T118" s="136">
        <f>+S118*R118</f>
        <v>1.2920662574677319E-7</v>
      </c>
      <c r="V118" s="129">
        <f>+G118-P118</f>
        <v>-1.1366909243359568E-3</v>
      </c>
      <c r="AD118" s="129">
        <v>10</v>
      </c>
      <c r="AE118" s="129" t="s">
        <v>608</v>
      </c>
      <c r="AG118" s="129" t="s">
        <v>610</v>
      </c>
    </row>
    <row r="119" spans="1:33" ht="12.95" customHeight="1" x14ac:dyDescent="0.2">
      <c r="A119" s="129" t="s">
        <v>640</v>
      </c>
      <c r="B119" s="131" t="s">
        <v>646</v>
      </c>
      <c r="C119" s="130">
        <v>42187.368000000002</v>
      </c>
      <c r="D119" s="130"/>
      <c r="E119" s="129">
        <f>(C119-C$7)/C$8</f>
        <v>9121.5045214600505</v>
      </c>
      <c r="F119" s="199">
        <f>ROUND(2*E119,0)/2</f>
        <v>9121.5</v>
      </c>
      <c r="G119" s="129">
        <f>C119-(C$7+F119*C$8)</f>
        <v>1.073150007869117E-3</v>
      </c>
      <c r="I119" s="129">
        <f>G119</f>
        <v>1.073150007869117E-3</v>
      </c>
      <c r="O119" s="199"/>
      <c r="P119" s="159">
        <f>+D$11+D$12*F119+D$13*F119^2</f>
        <v>2.6880931523883943E-3</v>
      </c>
      <c r="Q119" s="201">
        <f>+C119-15018.5</f>
        <v>27168.868000000002</v>
      </c>
      <c r="R119" s="136">
        <f>+(P119-G119)^2</f>
        <v>2.6080413600298117E-6</v>
      </c>
      <c r="S119" s="136">
        <v>0.1</v>
      </c>
      <c r="T119" s="136">
        <f>+S119*R119</f>
        <v>2.6080413600298116E-7</v>
      </c>
      <c r="V119" s="129">
        <f>+G119-P119</f>
        <v>-1.6149431445192774E-3</v>
      </c>
      <c r="AD119" s="129">
        <v>6</v>
      </c>
      <c r="AE119" s="129" t="s">
        <v>608</v>
      </c>
      <c r="AG119" s="129" t="s">
        <v>610</v>
      </c>
    </row>
    <row r="120" spans="1:33" ht="12.95" customHeight="1" x14ac:dyDescent="0.2">
      <c r="A120" s="129" t="s">
        <v>640</v>
      </c>
      <c r="C120" s="130">
        <v>42193.413999999997</v>
      </c>
      <c r="D120" s="130"/>
      <c r="E120" s="129">
        <f>(C120-C$7)/C$8</f>
        <v>9146.9778917605054</v>
      </c>
      <c r="F120" s="199">
        <f>ROUND(2*E120,0)/2</f>
        <v>9147</v>
      </c>
      <c r="G120" s="129">
        <f>C120-(C$7+F120*C$8)</f>
        <v>-5.2473000032478012E-3</v>
      </c>
      <c r="I120" s="129">
        <f>G120</f>
        <v>-5.2473000032478012E-3</v>
      </c>
      <c r="O120" s="199"/>
      <c r="P120" s="159">
        <f>+D$11+D$12*F120+D$13*F120^2</f>
        <v>2.65803717911175E-3</v>
      </c>
      <c r="Q120" s="201">
        <f>+C120-15018.5</f>
        <v>27174.913999999997</v>
      </c>
      <c r="R120" s="136">
        <f>+(P120-G120)^2</f>
        <v>6.2494355966796446E-5</v>
      </c>
      <c r="S120" s="136">
        <v>0.1</v>
      </c>
      <c r="T120" s="136">
        <f>+S120*R120</f>
        <v>6.2494355966796446E-6</v>
      </c>
      <c r="V120" s="129">
        <f>+G120-P120</f>
        <v>-7.9053371823595512E-3</v>
      </c>
      <c r="AD120" s="129">
        <v>8</v>
      </c>
      <c r="AE120" s="129" t="s">
        <v>617</v>
      </c>
      <c r="AG120" s="129" t="s">
        <v>610</v>
      </c>
    </row>
    <row r="121" spans="1:33" ht="12.95" customHeight="1" x14ac:dyDescent="0.2">
      <c r="A121" s="129" t="s">
        <v>641</v>
      </c>
      <c r="B121" s="131" t="s">
        <v>646</v>
      </c>
      <c r="C121" s="130">
        <v>42223.444000000003</v>
      </c>
      <c r="D121" s="130"/>
      <c r="E121" s="129">
        <f>(C121-C$7)/C$8</f>
        <v>9273.5020912516538</v>
      </c>
      <c r="F121" s="199">
        <f>ROUND(2*E121,0)/2</f>
        <v>9273.5</v>
      </c>
      <c r="G121" s="129">
        <f>C121-(C$7+F121*C$8)</f>
        <v>4.9635000323178247E-4</v>
      </c>
      <c r="I121" s="129">
        <f>G121</f>
        <v>4.9635000323178247E-4</v>
      </c>
      <c r="O121" s="199"/>
      <c r="P121" s="159">
        <f>+D$11+D$12*F121+D$13*F121^2</f>
        <v>2.509233175787863E-3</v>
      </c>
      <c r="Q121" s="201">
        <f>+C121-15018.5</f>
        <v>27204.944000000003</v>
      </c>
      <c r="R121" s="136">
        <f>+(P121-G121)^2</f>
        <v>4.0516986663594322E-6</v>
      </c>
      <c r="S121" s="136">
        <v>0.1</v>
      </c>
      <c r="T121" s="136">
        <f>+S121*R121</f>
        <v>4.0516986663594324E-7</v>
      </c>
      <c r="V121" s="129">
        <f>+G121-P121</f>
        <v>-2.0128831725560806E-3</v>
      </c>
      <c r="AD121" s="129">
        <v>6</v>
      </c>
      <c r="AE121" s="129" t="s">
        <v>621</v>
      </c>
      <c r="AG121" s="129" t="s">
        <v>610</v>
      </c>
    </row>
    <row r="122" spans="1:33" ht="12.95" customHeight="1" x14ac:dyDescent="0.2">
      <c r="A122" s="129" t="s">
        <v>472</v>
      </c>
      <c r="B122" s="131" t="s">
        <v>646</v>
      </c>
      <c r="C122" s="130">
        <v>42427.555999999997</v>
      </c>
      <c r="D122" s="130"/>
      <c r="E122" s="129">
        <f>(C122-C$7)/C$8</f>
        <v>10133.47902786608</v>
      </c>
      <c r="F122" s="199">
        <f>ROUND(2*E122,0)/2</f>
        <v>10133.5</v>
      </c>
      <c r="G122" s="129">
        <f>C122-(C$7+F122*C$8)</f>
        <v>-4.9776500018197112E-3</v>
      </c>
      <c r="I122" s="129">
        <f>G122</f>
        <v>-4.9776500018197112E-3</v>
      </c>
      <c r="O122" s="199"/>
      <c r="P122" s="159">
        <f>+D$11+D$12*F122+D$13*F122^2</f>
        <v>1.5107143502297762E-3</v>
      </c>
      <c r="Q122" s="201">
        <f>+C122-15018.5</f>
        <v>27409.055999999997</v>
      </c>
      <c r="R122" s="136">
        <f>+(P122-G122)^2</f>
        <v>4.2098871964946566E-5</v>
      </c>
      <c r="S122" s="136">
        <v>0.1</v>
      </c>
      <c r="T122" s="136">
        <f>+S122*R122</f>
        <v>4.2098871964946569E-6</v>
      </c>
      <c r="V122" s="129">
        <f>+G122-P122</f>
        <v>-6.4883643520494876E-3</v>
      </c>
    </row>
    <row r="123" spans="1:33" ht="12.95" customHeight="1" x14ac:dyDescent="0.2">
      <c r="A123" s="129" t="s">
        <v>472</v>
      </c>
      <c r="C123" s="130">
        <v>42439.544000000002</v>
      </c>
      <c r="D123" s="130"/>
      <c r="E123" s="129">
        <f>(C123-C$7)/C$8</f>
        <v>10183.987589421198</v>
      </c>
      <c r="F123" s="199">
        <f>ROUND(2*E123,0)/2</f>
        <v>10184</v>
      </c>
      <c r="G123" s="129">
        <f>C123-(C$7+F123*C$8)</f>
        <v>-2.9455999974743463E-3</v>
      </c>
      <c r="I123" s="129">
        <f>G123</f>
        <v>-2.9455999974743463E-3</v>
      </c>
      <c r="O123" s="199"/>
      <c r="P123" s="159">
        <f>+D$11+D$12*F123+D$13*F123^2</f>
        <v>1.4527910893343805E-3</v>
      </c>
      <c r="Q123" s="201">
        <f>+C123-15018.5</f>
        <v>27421.044000000002</v>
      </c>
      <c r="R123" s="136">
        <f>+(P123-G123)^2</f>
        <v>1.9345844152518451E-5</v>
      </c>
      <c r="S123" s="136">
        <v>0.1</v>
      </c>
      <c r="T123" s="136">
        <f>+S123*R123</f>
        <v>1.9345844152518453E-6</v>
      </c>
      <c r="V123" s="129">
        <f>+G123-P123</f>
        <v>-4.3983910868087266E-3</v>
      </c>
    </row>
    <row r="124" spans="1:33" ht="12.95" customHeight="1" x14ac:dyDescent="0.2">
      <c r="A124" s="129" t="s">
        <v>473</v>
      </c>
      <c r="B124" s="131" t="s">
        <v>646</v>
      </c>
      <c r="C124" s="130">
        <v>42501.379000000001</v>
      </c>
      <c r="D124" s="130"/>
      <c r="E124" s="129">
        <f>(C124-C$7)/C$8</f>
        <v>10444.514525003397</v>
      </c>
      <c r="F124" s="199">
        <f>ROUND(2*E124,0)/2</f>
        <v>10444.5</v>
      </c>
      <c r="G124" s="129">
        <f>C124-(C$7+F124*C$8)</f>
        <v>3.4474500062060542E-3</v>
      </c>
      <c r="I124" s="129">
        <f>G124</f>
        <v>3.4474500062060542E-3</v>
      </c>
      <c r="O124" s="199"/>
      <c r="P124" s="159">
        <f>+D$11+D$12*F124+D$13*F124^2</f>
        <v>1.1552510382155186E-3</v>
      </c>
      <c r="Q124" s="201">
        <f>+C124-15018.5</f>
        <v>27482.879000000001</v>
      </c>
      <c r="R124" s="136">
        <f>+(P124-G124)^2</f>
        <v>5.2541761088568761E-6</v>
      </c>
      <c r="S124" s="136">
        <v>0.1</v>
      </c>
      <c r="T124" s="136">
        <f>+S124*R124</f>
        <v>5.2541761088568763E-7</v>
      </c>
      <c r="V124" s="129">
        <f>+G124-P124</f>
        <v>2.2921989679905354E-3</v>
      </c>
    </row>
    <row r="125" spans="1:33" ht="12.95" customHeight="1" x14ac:dyDescent="0.2">
      <c r="A125" s="129" t="s">
        <v>473</v>
      </c>
      <c r="C125" s="130">
        <v>42503.398000000001</v>
      </c>
      <c r="D125" s="130"/>
      <c r="E125" s="129">
        <f>(C125-C$7)/C$8</f>
        <v>10453.021097057097</v>
      </c>
      <c r="F125" s="199">
        <f>ROUND(2*E125,0)/2</f>
        <v>10453</v>
      </c>
      <c r="G125" s="129">
        <f>C125-(C$7+F125*C$8)</f>
        <v>5.0073000020347536E-3</v>
      </c>
      <c r="I125" s="129">
        <f>G125</f>
        <v>5.0073000020347536E-3</v>
      </c>
      <c r="O125" s="199"/>
      <c r="P125" s="159">
        <f>+D$11+D$12*F125+D$13*F125^2</f>
        <v>1.1455777789696048E-3</v>
      </c>
      <c r="Q125" s="201">
        <f>+C125-15018.5</f>
        <v>27484.898000000001</v>
      </c>
      <c r="R125" s="136">
        <f>+(P125-G125)^2</f>
        <v>1.4912898528115233E-5</v>
      </c>
      <c r="S125" s="136">
        <v>0.1</v>
      </c>
      <c r="T125" s="136">
        <f>+S125*R125</f>
        <v>1.4912898528115233E-6</v>
      </c>
      <c r="V125" s="129">
        <f>+G125-P125</f>
        <v>3.8617222230651485E-3</v>
      </c>
    </row>
    <row r="126" spans="1:33" ht="12.95" customHeight="1" x14ac:dyDescent="0.2">
      <c r="A126" s="129" t="s">
        <v>474</v>
      </c>
      <c r="B126" s="131" t="s">
        <v>646</v>
      </c>
      <c r="C126" s="130">
        <v>42504.46</v>
      </c>
      <c r="D126" s="130"/>
      <c r="E126" s="129">
        <f>(C126-C$7)/C$8</f>
        <v>10457.495579236895</v>
      </c>
      <c r="F126" s="199">
        <f>ROUND(2*E126,0)/2</f>
        <v>10457.5</v>
      </c>
      <c r="G126" s="129">
        <f>C126-(C$7+F126*C$8)</f>
        <v>-1.0492500005057082E-3</v>
      </c>
      <c r="I126" s="129">
        <f>G126</f>
        <v>-1.0492500005057082E-3</v>
      </c>
      <c r="O126" s="199"/>
      <c r="P126" s="159">
        <f>+D$11+D$12*F126+D$13*F126^2</f>
        <v>1.1404575459265868E-3</v>
      </c>
      <c r="Q126" s="201">
        <f>+C126-15018.5</f>
        <v>27485.96</v>
      </c>
      <c r="R126" s="136">
        <f>+(P126-G126)^2</f>
        <v>4.7948191389025424E-6</v>
      </c>
      <c r="S126" s="136">
        <v>0.1</v>
      </c>
      <c r="T126" s="136">
        <f>+S126*R126</f>
        <v>4.7948191389025424E-7</v>
      </c>
      <c r="V126" s="129">
        <f>+G126-P126</f>
        <v>-2.1897075464322952E-3</v>
      </c>
    </row>
    <row r="127" spans="1:33" ht="12.95" customHeight="1" x14ac:dyDescent="0.2">
      <c r="A127" s="129" t="s">
        <v>474</v>
      </c>
      <c r="C127" s="130">
        <v>42509.57</v>
      </c>
      <c r="D127" s="130"/>
      <c r="E127" s="129">
        <f>(C127-C$7)/C$8</f>
        <v>10479.025338124664</v>
      </c>
      <c r="F127" s="199">
        <f>ROUND(2*E127,0)/2</f>
        <v>10479</v>
      </c>
      <c r="G127" s="129">
        <f>C127-(C$7+F127*C$8)</f>
        <v>6.0139000052004121E-3</v>
      </c>
      <c r="I127" s="129">
        <f>G127</f>
        <v>6.0139000052004121E-3</v>
      </c>
      <c r="O127" s="199"/>
      <c r="P127" s="159">
        <f>+D$11+D$12*F127+D$13*F127^2</f>
        <v>1.1160028504560086E-3</v>
      </c>
      <c r="Q127" s="201">
        <f>+C127-15018.5</f>
        <v>27491.07</v>
      </c>
      <c r="R127" s="136">
        <f>+(P127-G127)^2</f>
        <v>2.3989396538453319E-5</v>
      </c>
      <c r="S127" s="136">
        <v>0.1</v>
      </c>
      <c r="T127" s="136">
        <f>+S127*R127</f>
        <v>2.3989396538453319E-6</v>
      </c>
      <c r="V127" s="129">
        <f>+G127-P127</f>
        <v>4.8978971547444031E-3</v>
      </c>
      <c r="AD127" s="129">
        <v>10</v>
      </c>
      <c r="AE127" s="129" t="s">
        <v>621</v>
      </c>
      <c r="AG127" s="129" t="s">
        <v>610</v>
      </c>
    </row>
    <row r="128" spans="1:33" ht="12.95" customHeight="1" x14ac:dyDescent="0.2">
      <c r="A128" s="129" t="s">
        <v>474</v>
      </c>
      <c r="B128" s="131" t="s">
        <v>646</v>
      </c>
      <c r="C128" s="130">
        <v>42510.625999999997</v>
      </c>
      <c r="D128" s="130"/>
      <c r="E128" s="129">
        <f>(C128-C$7)/C$8</f>
        <v>10483.474540744119</v>
      </c>
      <c r="F128" s="199">
        <f>ROUND(2*E128,0)/2</f>
        <v>10483.5</v>
      </c>
      <c r="G128" s="129">
        <f>C128-(C$7+F128*C$8)</f>
        <v>-6.0426499985624105E-3</v>
      </c>
      <c r="I128" s="129">
        <f>G128</f>
        <v>-6.0426499985624105E-3</v>
      </c>
      <c r="O128" s="199"/>
      <c r="P128" s="159">
        <f>+D$11+D$12*F128+D$13*F128^2</f>
        <v>1.1108862342322705E-3</v>
      </c>
      <c r="Q128" s="201">
        <f>+C128-15018.5</f>
        <v>27492.125999999997</v>
      </c>
      <c r="R128" s="136">
        <f>+(P128-G128)^2</f>
        <v>5.1173080633906324E-5</v>
      </c>
      <c r="S128" s="136">
        <v>0.1</v>
      </c>
      <c r="T128" s="136">
        <f>+S128*R128</f>
        <v>5.1173080633906324E-6</v>
      </c>
      <c r="V128" s="129">
        <f>+G128-P128</f>
        <v>-7.1535362327946814E-3</v>
      </c>
      <c r="AD128" s="129">
        <v>8</v>
      </c>
      <c r="AE128" s="129" t="s">
        <v>621</v>
      </c>
      <c r="AG128" s="129" t="s">
        <v>610</v>
      </c>
    </row>
    <row r="129" spans="1:33" ht="12.95" customHeight="1" x14ac:dyDescent="0.2">
      <c r="A129" s="129" t="s">
        <v>474</v>
      </c>
      <c r="C129" s="130">
        <v>42517.389000000003</v>
      </c>
      <c r="D129" s="130"/>
      <c r="E129" s="129">
        <f>(C129-C$7)/C$8</f>
        <v>10511.968818505</v>
      </c>
      <c r="F129" s="199">
        <f>ROUND(2*E129,0)/2</f>
        <v>10512</v>
      </c>
      <c r="G129" s="129">
        <f>C129-(C$7+F129*C$8)</f>
        <v>-7.4007999937748536E-3</v>
      </c>
      <c r="I129" s="129">
        <f>G129</f>
        <v>-7.4007999937748536E-3</v>
      </c>
      <c r="O129" s="199"/>
      <c r="P129" s="159">
        <f>+D$11+D$12*F129+D$13*F129^2</f>
        <v>1.0784955349799393E-3</v>
      </c>
      <c r="Q129" s="201">
        <f>+C129-15018.5</f>
        <v>27498.889000000003</v>
      </c>
      <c r="R129" s="136">
        <f>+(P129-G129)^2</f>
        <v>7.1898452663961024E-5</v>
      </c>
      <c r="S129" s="136">
        <v>0.1</v>
      </c>
      <c r="T129" s="136">
        <f>+S129*R129</f>
        <v>7.1898452663961029E-6</v>
      </c>
      <c r="V129" s="129">
        <f>+G129-P129</f>
        <v>-8.479295528754793E-3</v>
      </c>
      <c r="AD129" s="129">
        <v>9</v>
      </c>
      <c r="AE129" s="129" t="s">
        <v>621</v>
      </c>
      <c r="AG129" s="129" t="s">
        <v>610</v>
      </c>
    </row>
    <row r="130" spans="1:33" ht="12.95" customHeight="1" x14ac:dyDescent="0.2">
      <c r="A130" s="129" t="s">
        <v>474</v>
      </c>
      <c r="C130" s="130">
        <v>42521.428999999996</v>
      </c>
      <c r="D130" s="130"/>
      <c r="E130" s="129">
        <f>(C130-C$7)/C$8</f>
        <v>10528.990389132483</v>
      </c>
      <c r="F130" s="199">
        <f>ROUND(2*E130,0)/2</f>
        <v>10529</v>
      </c>
      <c r="G130" s="129">
        <f>C130-(C$7+F130*C$8)</f>
        <v>-2.2811000017100014E-3</v>
      </c>
      <c r="I130" s="129">
        <f>G130</f>
        <v>-2.2811000017100014E-3</v>
      </c>
      <c r="O130" s="199"/>
      <c r="P130" s="159">
        <f>+D$11+D$12*F130+D$13*F130^2</f>
        <v>1.0591867226019277E-3</v>
      </c>
      <c r="Q130" s="201">
        <f>+C130-15018.5</f>
        <v>27502.928999999996</v>
      </c>
      <c r="R130" s="136">
        <f>+(P130-G130)^2</f>
        <v>1.1157515400614518E-5</v>
      </c>
      <c r="S130" s="136">
        <v>0.1</v>
      </c>
      <c r="T130" s="136">
        <f>+S130*R130</f>
        <v>1.1157515400614518E-6</v>
      </c>
      <c r="V130" s="129">
        <f>+G130-P130</f>
        <v>-3.340286724311929E-3</v>
      </c>
      <c r="AD130" s="129">
        <v>8</v>
      </c>
      <c r="AE130" s="129" t="s">
        <v>621</v>
      </c>
      <c r="AG130" s="129" t="s">
        <v>610</v>
      </c>
    </row>
    <row r="131" spans="1:33" ht="12.95" customHeight="1" x14ac:dyDescent="0.2">
      <c r="A131" s="129" t="s">
        <v>474</v>
      </c>
      <c r="C131" s="130">
        <v>42524.521999999997</v>
      </c>
      <c r="D131" s="130"/>
      <c r="E131" s="129">
        <f>(C131-C$7)/C$8</f>
        <v>10542.022002486667</v>
      </c>
      <c r="F131" s="199">
        <f>ROUND(2*E131,0)/2</f>
        <v>10542</v>
      </c>
      <c r="G131" s="129">
        <f>C131-(C$7+F131*C$8)</f>
        <v>5.2222000012989156E-3</v>
      </c>
      <c r="I131" s="129">
        <f>G131</f>
        <v>5.2222000012989156E-3</v>
      </c>
      <c r="O131" s="199"/>
      <c r="P131" s="159">
        <f>+D$11+D$12*F131+D$13*F131^2</f>
        <v>1.0444271882273444E-3</v>
      </c>
      <c r="Q131" s="201">
        <f>+C131-15018.5</f>
        <v>27506.021999999997</v>
      </c>
      <c r="R131" s="136">
        <f>+(P131-G131)^2</f>
        <v>1.7453785677639952E-5</v>
      </c>
      <c r="S131" s="136">
        <v>0.1</v>
      </c>
      <c r="T131" s="136">
        <f>+S131*R131</f>
        <v>1.7453785677639953E-6</v>
      </c>
      <c r="V131" s="129">
        <f>+G131-P131</f>
        <v>4.1777728130715716E-3</v>
      </c>
      <c r="AD131" s="129">
        <v>8</v>
      </c>
      <c r="AE131" s="129" t="s">
        <v>621</v>
      </c>
      <c r="AG131" s="129" t="s">
        <v>610</v>
      </c>
    </row>
    <row r="132" spans="1:33" ht="12.95" customHeight="1" x14ac:dyDescent="0.2">
      <c r="A132" s="129" t="s">
        <v>474</v>
      </c>
      <c r="C132" s="130">
        <v>42528.565000000002</v>
      </c>
      <c r="D132" s="130"/>
      <c r="E132" s="129">
        <f>(C132-C$7)/C$8</f>
        <v>10559.056212894367</v>
      </c>
      <c r="F132" s="199">
        <f>ROUND(2*E132,0)/2</f>
        <v>10559</v>
      </c>
      <c r="G132" s="129">
        <f>C132-(C$7+F132*C$8)</f>
        <v>1.3341900004888885E-2</v>
      </c>
      <c r="I132" s="129">
        <f>G132</f>
        <v>1.3341900004888885E-2</v>
      </c>
      <c r="O132" s="199"/>
      <c r="P132" s="159">
        <f>+D$11+D$12*F132+D$13*F132^2</f>
        <v>1.0251341414718341E-3</v>
      </c>
      <c r="Q132" s="201">
        <f>+C132-15018.5</f>
        <v>27510.065000000002</v>
      </c>
      <c r="R132" s="136">
        <f>+(P132-G132)^2</f>
        <v>1.5170272133423554E-4</v>
      </c>
      <c r="S132" s="136">
        <v>0.1</v>
      </c>
      <c r="T132" s="136">
        <f>+S132*R132</f>
        <v>1.5170272133423555E-5</v>
      </c>
      <c r="V132" s="129">
        <f>+G132-P132</f>
        <v>1.231676586341705E-2</v>
      </c>
      <c r="AD132" s="129">
        <v>8</v>
      </c>
      <c r="AE132" s="129" t="s">
        <v>621</v>
      </c>
      <c r="AG132" s="129" t="s">
        <v>610</v>
      </c>
    </row>
    <row r="133" spans="1:33" ht="12.95" customHeight="1" x14ac:dyDescent="0.2">
      <c r="A133" s="129" t="s">
        <v>474</v>
      </c>
      <c r="C133" s="130">
        <v>42532.341999999997</v>
      </c>
      <c r="D133" s="130"/>
      <c r="E133" s="129">
        <f>(C133-C$7)/C$8</f>
        <v>10574.969696127044</v>
      </c>
      <c r="F133" s="199">
        <f>ROUND(2*E133,0)/2</f>
        <v>10575</v>
      </c>
      <c r="G133" s="129">
        <f>C133-(C$7+F133*C$8)</f>
        <v>-7.1925000011106022E-3</v>
      </c>
      <c r="I133" s="129">
        <f>G133</f>
        <v>-7.1925000011106022E-3</v>
      </c>
      <c r="O133" s="199"/>
      <c r="P133" s="159">
        <f>+D$11+D$12*F133+D$13*F133^2</f>
        <v>1.006984140847707E-3</v>
      </c>
      <c r="Q133" s="201">
        <f>+C133-15018.5</f>
        <v>27513.841999999997</v>
      </c>
      <c r="R133" s="136">
        <f>+(P133-G133)^2</f>
        <v>6.7231540194225798E-5</v>
      </c>
      <c r="S133" s="136">
        <v>0.1</v>
      </c>
      <c r="T133" s="136">
        <f>+S133*R133</f>
        <v>6.7231540194225801E-6</v>
      </c>
      <c r="V133" s="129">
        <f>+G133-P133</f>
        <v>-8.1994841419583096E-3</v>
      </c>
      <c r="AD133" s="129">
        <v>7</v>
      </c>
      <c r="AE133" s="129" t="s">
        <v>608</v>
      </c>
      <c r="AG133" s="129" t="s">
        <v>610</v>
      </c>
    </row>
    <row r="134" spans="1:33" ht="12.95" customHeight="1" x14ac:dyDescent="0.2">
      <c r="A134" s="129" t="s">
        <v>474</v>
      </c>
      <c r="B134" s="131" t="s">
        <v>646</v>
      </c>
      <c r="C134" s="130">
        <v>42534.37</v>
      </c>
      <c r="D134" s="130"/>
      <c r="E134" s="129">
        <f>(C134-C$7)/C$8</f>
        <v>10583.514187521274</v>
      </c>
      <c r="F134" s="199">
        <f>ROUND(2*E134,0)/2</f>
        <v>10583.5</v>
      </c>
      <c r="G134" s="129">
        <f>C134-(C$7+F134*C$8)</f>
        <v>3.3673500074655749E-3</v>
      </c>
      <c r="I134" s="129">
        <f>G134</f>
        <v>3.3673500074655749E-3</v>
      </c>
      <c r="O134" s="199"/>
      <c r="P134" s="159">
        <f>+D$11+D$12*F134+D$13*F134^2</f>
        <v>9.9734517183073385E-4</v>
      </c>
      <c r="Q134" s="201">
        <f>+C134-15018.5</f>
        <v>27515.870000000003</v>
      </c>
      <c r="R134" s="136">
        <f>+(P134-G134)^2</f>
        <v>5.6169229209325296E-6</v>
      </c>
      <c r="S134" s="136">
        <v>0.1</v>
      </c>
      <c r="T134" s="136">
        <f>+S134*R134</f>
        <v>5.6169229209325298E-7</v>
      </c>
      <c r="V134" s="129">
        <f>+G134-P134</f>
        <v>2.370004835634841E-3</v>
      </c>
      <c r="AD134" s="129">
        <v>7</v>
      </c>
      <c r="AE134" s="129" t="s">
        <v>608</v>
      </c>
      <c r="AG134" s="129" t="s">
        <v>610</v>
      </c>
    </row>
    <row r="135" spans="1:33" ht="12.95" customHeight="1" x14ac:dyDescent="0.2">
      <c r="A135" s="129" t="s">
        <v>474</v>
      </c>
      <c r="C135" s="130">
        <v>42540.425999999999</v>
      </c>
      <c r="D135" s="130"/>
      <c r="E135" s="129">
        <f>(C135-C$7)/C$8</f>
        <v>10609.029690422301</v>
      </c>
      <c r="F135" s="199">
        <f>ROUND(2*E135,0)/2</f>
        <v>10609</v>
      </c>
      <c r="G135" s="129">
        <f>C135-(C$7+F135*C$8)</f>
        <v>7.0469000056618825E-3</v>
      </c>
      <c r="I135" s="129">
        <f>G135</f>
        <v>7.0469000056618825E-3</v>
      </c>
      <c r="O135" s="199"/>
      <c r="P135" s="159">
        <f>+D$11+D$12*F135+D$13*F135^2</f>
        <v>9.6844166555894E-4</v>
      </c>
      <c r="Q135" s="201">
        <f>+C135-15018.5</f>
        <v>27521.925999999999</v>
      </c>
      <c r="R135" s="136">
        <f>+(P135-G135)^2</f>
        <v>3.6947655792367015E-5</v>
      </c>
      <c r="S135" s="136">
        <v>0.1</v>
      </c>
      <c r="T135" s="136">
        <f>+S135*R135</f>
        <v>3.6947655792367016E-6</v>
      </c>
      <c r="V135" s="129">
        <f>+G135-P135</f>
        <v>6.0784583401029425E-3</v>
      </c>
    </row>
    <row r="136" spans="1:33" ht="12.95" customHeight="1" x14ac:dyDescent="0.2">
      <c r="A136" s="129" t="s">
        <v>474</v>
      </c>
      <c r="C136" s="130">
        <v>42541.375</v>
      </c>
      <c r="D136" s="130"/>
      <c r="E136" s="129">
        <f>(C136-C$7)/C$8</f>
        <v>10613.028074215745</v>
      </c>
      <c r="F136" s="199">
        <f>ROUND(2*E136,0)/2</f>
        <v>10613</v>
      </c>
      <c r="G136" s="129">
        <f>C136-(C$7+F136*C$8)</f>
        <v>6.663300002401229E-3</v>
      </c>
      <c r="I136" s="129">
        <f>G136</f>
        <v>6.663300002401229E-3</v>
      </c>
      <c r="O136" s="199"/>
      <c r="P136" s="159">
        <f>+D$11+D$12*F136+D$13*F136^2</f>
        <v>9.6390960608832015E-4</v>
      </c>
      <c r="Q136" s="201">
        <f>+C136-15018.5</f>
        <v>27522.875</v>
      </c>
      <c r="R136" s="136">
        <f>+(P136-G136)^2</f>
        <v>3.2483050889583821E-5</v>
      </c>
      <c r="S136" s="136">
        <v>0.1</v>
      </c>
      <c r="T136" s="136">
        <f>+S136*R136</f>
        <v>3.2483050889583823E-6</v>
      </c>
      <c r="V136" s="129">
        <f>+G136-P136</f>
        <v>5.6993903963129091E-3</v>
      </c>
      <c r="AD136" s="129">
        <v>9</v>
      </c>
      <c r="AE136" s="129" t="s">
        <v>615</v>
      </c>
      <c r="AG136" s="129" t="s">
        <v>610</v>
      </c>
    </row>
    <row r="137" spans="1:33" ht="12.95" customHeight="1" x14ac:dyDescent="0.2">
      <c r="A137" s="129" t="s">
        <v>474</v>
      </c>
      <c r="C137" s="130">
        <v>42549.430999999997</v>
      </c>
      <c r="D137" s="130"/>
      <c r="E137" s="129">
        <f>(C137-C$7)/C$8</f>
        <v>10646.970097229401</v>
      </c>
      <c r="F137" s="199">
        <f>ROUND(2*E137,0)/2</f>
        <v>10647</v>
      </c>
      <c r="G137" s="129">
        <f>C137-(C$7+F137*C$8)</f>
        <v>-7.0972999965306371E-3</v>
      </c>
      <c r="I137" s="129">
        <f>G137</f>
        <v>-7.0972999965306371E-3</v>
      </c>
      <c r="O137" s="199"/>
      <c r="P137" s="159">
        <f>+D$11+D$12*F137+D$13*F137^2</f>
        <v>9.2540707037655663E-4</v>
      </c>
      <c r="Q137" s="201">
        <f>+C137-15018.5</f>
        <v>27530.930999999997</v>
      </c>
      <c r="R137" s="136">
        <f>+(P137-G137)^2</f>
        <v>6.4363828681402626E-5</v>
      </c>
      <c r="S137" s="136">
        <v>0.1</v>
      </c>
      <c r="T137" s="136">
        <f>+S137*R137</f>
        <v>6.4363828681402627E-6</v>
      </c>
      <c r="V137" s="129">
        <f>+G137-P137</f>
        <v>-8.0227070669071938E-3</v>
      </c>
    </row>
    <row r="138" spans="1:33" ht="12.95" customHeight="1" x14ac:dyDescent="0.2">
      <c r="A138" s="129" t="s">
        <v>474</v>
      </c>
      <c r="C138" s="130">
        <v>42550.392</v>
      </c>
      <c r="D138" s="130"/>
      <c r="E138" s="129">
        <f>(C138-C$7)/C$8</f>
        <v>10651.019040143532</v>
      </c>
      <c r="F138" s="199">
        <f>ROUND(2*E138,0)/2</f>
        <v>10651</v>
      </c>
      <c r="G138" s="129">
        <f>C138-(C$7+F138*C$8)</f>
        <v>4.5191000026534311E-3</v>
      </c>
      <c r="I138" s="129">
        <f>G138</f>
        <v>4.5191000026534311E-3</v>
      </c>
      <c r="O138" s="199"/>
      <c r="P138" s="159">
        <f>+D$11+D$12*F138+D$13*F138^2</f>
        <v>9.2087970967970182E-4</v>
      </c>
      <c r="Q138" s="201">
        <f>+C138-15018.5</f>
        <v>27531.892</v>
      </c>
      <c r="R138" s="136">
        <f>+(P138-G138)^2</f>
        <v>1.2947189276767951E-5</v>
      </c>
      <c r="S138" s="136">
        <v>0.1</v>
      </c>
      <c r="T138" s="136">
        <f>+S138*R138</f>
        <v>1.2947189276767952E-6</v>
      </c>
      <c r="V138" s="129">
        <f>+G138-P138</f>
        <v>3.5982202929737295E-3</v>
      </c>
      <c r="AD138" s="129">
        <v>8</v>
      </c>
      <c r="AE138" s="129" t="s">
        <v>621</v>
      </c>
      <c r="AG138" s="129" t="s">
        <v>610</v>
      </c>
    </row>
    <row r="139" spans="1:33" ht="12.95" customHeight="1" x14ac:dyDescent="0.2">
      <c r="A139" s="129" t="s">
        <v>474</v>
      </c>
      <c r="B139" s="131" t="s">
        <v>646</v>
      </c>
      <c r="C139" s="130">
        <v>42561.411</v>
      </c>
      <c r="D139" s="130"/>
      <c r="E139" s="129">
        <f>(C139-C$7)/C$8</f>
        <v>10697.444952704062</v>
      </c>
      <c r="F139" s="199">
        <f>ROUND(2*E139,0)/2</f>
        <v>10697.5</v>
      </c>
      <c r="G139" s="129">
        <f>C139-(C$7+F139*C$8)</f>
        <v>-1.3065249993815087E-2</v>
      </c>
      <c r="I139" s="129">
        <f>G139</f>
        <v>-1.3065249993815087E-2</v>
      </c>
      <c r="O139" s="199"/>
      <c r="P139" s="159">
        <f>+D$11+D$12*F139+D$13*F139^2</f>
        <v>8.6828543728763156E-4</v>
      </c>
      <c r="Q139" s="201">
        <f>+C139-15018.5</f>
        <v>27542.911</v>
      </c>
      <c r="R139" s="136">
        <f>+(P139-G139)^2</f>
        <v>1.9414340960979481E-4</v>
      </c>
      <c r="S139" s="136">
        <v>0.1</v>
      </c>
      <c r="T139" s="136">
        <f>+S139*R139</f>
        <v>1.9414340960979483E-5</v>
      </c>
      <c r="V139" s="129">
        <f>+G139-P139</f>
        <v>-1.3933535431102718E-2</v>
      </c>
      <c r="AD139" s="129">
        <v>7</v>
      </c>
      <c r="AE139" s="129" t="s">
        <v>621</v>
      </c>
      <c r="AG139" s="129" t="s">
        <v>610</v>
      </c>
    </row>
    <row r="140" spans="1:33" ht="12.95" customHeight="1" x14ac:dyDescent="0.2">
      <c r="A140" s="129" t="s">
        <v>475</v>
      </c>
      <c r="C140" s="130">
        <v>42568.417999999998</v>
      </c>
      <c r="D140" s="130"/>
      <c r="E140" s="129">
        <f>(C140-C$7)/C$8</f>
        <v>10726.967265918647</v>
      </c>
      <c r="F140" s="199">
        <f>ROUND(2*E140,0)/2</f>
        <v>10727</v>
      </c>
      <c r="G140" s="129">
        <f>C140-(C$7+F140*C$8)</f>
        <v>-7.7692999984719791E-3</v>
      </c>
      <c r="I140" s="129">
        <f>G140</f>
        <v>-7.7692999984719791E-3</v>
      </c>
      <c r="O140" s="199"/>
      <c r="P140" s="159">
        <f>+D$11+D$12*F140+D$13*F140^2</f>
        <v>8.3495383191477127E-4</v>
      </c>
      <c r="Q140" s="201">
        <f>+C140-15018.5</f>
        <v>27549.917999999998</v>
      </c>
      <c r="R140" s="136">
        <f>+(P140-G140)^2</f>
        <v>7.4033183977725064E-5</v>
      </c>
      <c r="S140" s="136">
        <v>0.1</v>
      </c>
      <c r="T140" s="136">
        <f>+S140*R140</f>
        <v>7.4033183977725064E-6</v>
      </c>
      <c r="V140" s="129">
        <f>+G140-P140</f>
        <v>-8.6042538303867499E-3</v>
      </c>
    </row>
    <row r="141" spans="1:33" ht="12.95" customHeight="1" x14ac:dyDescent="0.2">
      <c r="A141" s="129" t="s">
        <v>475</v>
      </c>
      <c r="B141" s="131" t="s">
        <v>646</v>
      </c>
      <c r="C141" s="130">
        <v>42570.442999999999</v>
      </c>
      <c r="D141" s="130"/>
      <c r="E141" s="129">
        <f>(C141-C$7)/C$8</f>
        <v>10735.49911753269</v>
      </c>
      <c r="F141" s="199">
        <f>ROUND(2*E141,0)/2</f>
        <v>10735.5</v>
      </c>
      <c r="G141" s="129">
        <f>C141-(C$7+F141*C$8)</f>
        <v>-2.0944999414496124E-4</v>
      </c>
      <c r="I141" s="129">
        <f>G141</f>
        <v>-2.0944999414496124E-4</v>
      </c>
      <c r="O141" s="199"/>
      <c r="P141" s="159">
        <f>+D$11+D$12*F141+D$13*F141^2</f>
        <v>8.2535480247479965E-4</v>
      </c>
      <c r="Q141" s="201">
        <f>+C141-15018.5</f>
        <v>27551.942999999999</v>
      </c>
      <c r="R141" s="136">
        <f>+(P141-G141)^2</f>
        <v>1.0708209671072648E-6</v>
      </c>
      <c r="S141" s="136">
        <v>0.1</v>
      </c>
      <c r="T141" s="136">
        <f>+S141*R141</f>
        <v>1.0708209671072648E-7</v>
      </c>
      <c r="V141" s="129">
        <f>+G141-P141</f>
        <v>-1.0348047966197609E-3</v>
      </c>
      <c r="AD141" s="129">
        <v>6</v>
      </c>
      <c r="AE141" s="129" t="s">
        <v>621</v>
      </c>
      <c r="AG141" s="129" t="s">
        <v>610</v>
      </c>
    </row>
    <row r="142" spans="1:33" ht="12.95" customHeight="1" x14ac:dyDescent="0.2">
      <c r="A142" s="129" t="s">
        <v>475</v>
      </c>
      <c r="B142" s="131" t="s">
        <v>646</v>
      </c>
      <c r="C142" s="130">
        <v>42571.385999999999</v>
      </c>
      <c r="D142" s="130"/>
      <c r="E142" s="129">
        <f>(C142-C$7)/C$8</f>
        <v>10739.472221765793</v>
      </c>
      <c r="F142" s="199">
        <f>ROUND(2*E142,0)/2</f>
        <v>10739.5</v>
      </c>
      <c r="G142" s="129">
        <f>C142-(C$7+F142*C$8)</f>
        <v>-6.5930499986279756E-3</v>
      </c>
      <c r="I142" s="129">
        <f>G142</f>
        <v>-6.5930499986279756E-3</v>
      </c>
      <c r="O142" s="199"/>
      <c r="P142" s="159">
        <f>+D$11+D$12*F142+D$13*F142^2</f>
        <v>8.208383849747417E-4</v>
      </c>
      <c r="Q142" s="201">
        <f>+C142-15018.5</f>
        <v>27552.885999999999</v>
      </c>
      <c r="R142" s="136">
        <f>+(P142-G142)^2</f>
        <v>5.4965740964519321E-5</v>
      </c>
      <c r="S142" s="136">
        <v>0.1</v>
      </c>
      <c r="T142" s="136">
        <f>+S142*R142</f>
        <v>5.4965740964519328E-6</v>
      </c>
      <c r="V142" s="129">
        <f>+G142-P142</f>
        <v>-7.4138883836027177E-3</v>
      </c>
      <c r="AD142" s="129">
        <v>5</v>
      </c>
      <c r="AE142" s="129" t="s">
        <v>617</v>
      </c>
      <c r="AG142" s="129" t="s">
        <v>610</v>
      </c>
    </row>
    <row r="143" spans="1:33" ht="12.95" customHeight="1" x14ac:dyDescent="0.2">
      <c r="A143" s="129" t="s">
        <v>475</v>
      </c>
      <c r="C143" s="130">
        <v>42572.455999999998</v>
      </c>
      <c r="D143" s="130"/>
      <c r="E143" s="129">
        <f>(C143-C$7)/C$8</f>
        <v>10743.980410026048</v>
      </c>
      <c r="F143" s="199">
        <f>ROUND(2*E143,0)/2</f>
        <v>10744</v>
      </c>
      <c r="G143" s="129">
        <f>C143-(C$7+F143*C$8)</f>
        <v>-4.6495999995386228E-3</v>
      </c>
      <c r="I143" s="129">
        <f>G143</f>
        <v>-4.6495999995386228E-3</v>
      </c>
      <c r="O143" s="199"/>
      <c r="P143" s="159">
        <f>+D$11+D$12*F143+D$13*F143^2</f>
        <v>8.1575800649801933E-4</v>
      </c>
      <c r="Q143" s="201">
        <f>+C143-15018.5</f>
        <v>27553.955999999998</v>
      </c>
      <c r="R143" s="136">
        <f>+(P143-G143)^2</f>
        <v>2.9870138134148817E-5</v>
      </c>
      <c r="S143" s="136">
        <v>0.1</v>
      </c>
      <c r="T143" s="136">
        <f>+S143*R143</f>
        <v>2.9870138134148818E-6</v>
      </c>
      <c r="V143" s="129">
        <f>+G143-P143</f>
        <v>-5.4653580060366417E-3</v>
      </c>
      <c r="AD143" s="129">
        <v>7</v>
      </c>
      <c r="AE143" s="129" t="s">
        <v>621</v>
      </c>
      <c r="AG143" s="129" t="s">
        <v>610</v>
      </c>
    </row>
    <row r="144" spans="1:33" ht="12.95" customHeight="1" x14ac:dyDescent="0.2">
      <c r="A144" s="206" t="s">
        <v>476</v>
      </c>
      <c r="B144" s="207"/>
      <c r="C144" s="208">
        <v>42745.722000000002</v>
      </c>
      <c r="D144" s="208"/>
      <c r="E144" s="129">
        <f>(C144-C$7)/C$8</f>
        <v>11473.995126943437</v>
      </c>
      <c r="F144" s="199">
        <f>ROUND(2*E144,0)/2</f>
        <v>11474</v>
      </c>
      <c r="G144" s="129">
        <f>C144-(C$7+F144*C$8)</f>
        <v>-1.156599995738361E-3</v>
      </c>
      <c r="I144" s="129">
        <f>G144</f>
        <v>-1.156599995738361E-3</v>
      </c>
      <c r="O144" s="199"/>
      <c r="P144" s="159">
        <f>+D$11+D$12*F144+D$13*F144^2</f>
        <v>-1.047402152366643E-7</v>
      </c>
      <c r="Q144" s="201">
        <f>+C144-15018.5</f>
        <v>27727.222000000002</v>
      </c>
      <c r="R144" s="136">
        <f>+(P144-G144)^2</f>
        <v>1.3374812760474967E-6</v>
      </c>
      <c r="S144" s="136">
        <v>0.1</v>
      </c>
      <c r="T144" s="136">
        <f>+S144*R144</f>
        <v>1.3374812760474968E-7</v>
      </c>
      <c r="V144" s="129">
        <f>+G144-P144</f>
        <v>-1.1564952555231244E-3</v>
      </c>
      <c r="AD144" s="129">
        <v>7</v>
      </c>
      <c r="AE144" s="129" t="s">
        <v>621</v>
      </c>
      <c r="AG144" s="129" t="s">
        <v>610</v>
      </c>
    </row>
    <row r="145" spans="1:33" ht="12.95" customHeight="1" x14ac:dyDescent="0.2">
      <c r="A145" s="206" t="s">
        <v>477</v>
      </c>
      <c r="B145" s="207" t="s">
        <v>646</v>
      </c>
      <c r="C145" s="208">
        <v>42753.678</v>
      </c>
      <c r="D145" s="208"/>
      <c r="E145" s="129">
        <f>(C145-C$7)/C$8</f>
        <v>11507.515823951468</v>
      </c>
      <c r="F145" s="199">
        <f>ROUND(2*E145,0)/2</f>
        <v>11507.5</v>
      </c>
      <c r="G145" s="129">
        <f>C145-(C$7+F145*C$8)</f>
        <v>3.7557500036200508E-3</v>
      </c>
      <c r="I145" s="129">
        <f>G145</f>
        <v>3.7557500036200508E-3</v>
      </c>
      <c r="O145" s="199"/>
      <c r="P145" s="159">
        <f>+D$11+D$12*F145+D$13*F145^2</f>
        <v>-3.714968237137576E-5</v>
      </c>
      <c r="Q145" s="201">
        <f>+C145-15018.5</f>
        <v>27735.178</v>
      </c>
      <c r="R145" s="136">
        <f>+(P145-G145)^2</f>
        <v>1.4386088027993863E-5</v>
      </c>
      <c r="S145" s="136">
        <v>0.1</v>
      </c>
      <c r="T145" s="136">
        <f>+S145*R145</f>
        <v>1.4386088027993863E-6</v>
      </c>
      <c r="V145" s="129">
        <f>+G145-P145</f>
        <v>3.7928996859914266E-3</v>
      </c>
      <c r="AD145" s="129">
        <v>8</v>
      </c>
      <c r="AE145" s="129" t="s">
        <v>615</v>
      </c>
      <c r="AG145" s="129" t="s">
        <v>610</v>
      </c>
    </row>
    <row r="146" spans="1:33" ht="12.95" customHeight="1" x14ac:dyDescent="0.2">
      <c r="A146" s="206" t="s">
        <v>477</v>
      </c>
      <c r="B146" s="207"/>
      <c r="C146" s="208">
        <v>42775.63</v>
      </c>
      <c r="D146" s="208"/>
      <c r="E146" s="129">
        <f>(C146-C$7)/C$8</f>
        <v>11600.005308707672</v>
      </c>
      <c r="F146" s="199">
        <f>ROUND(2*E146,0)/2</f>
        <v>11600</v>
      </c>
      <c r="G146" s="129">
        <f>C146-(C$7+F146*C$8)</f>
        <v>1.2599999972735532E-3</v>
      </c>
      <c r="I146" s="129">
        <f>G146</f>
        <v>1.2599999972735532E-3</v>
      </c>
      <c r="O146" s="199"/>
      <c r="P146" s="159">
        <f>+D$11+D$12*F146+D$13*F146^2</f>
        <v>-1.392578100672579E-4</v>
      </c>
      <c r="Q146" s="201">
        <f>+C146-15018.5</f>
        <v>27757.129999999997</v>
      </c>
      <c r="R146" s="136">
        <f>+(P146-G146)^2</f>
        <v>1.9579224114042143E-6</v>
      </c>
      <c r="S146" s="136">
        <v>0.1</v>
      </c>
      <c r="T146" s="136">
        <f>+S146*R146</f>
        <v>1.9579224114042145E-7</v>
      </c>
      <c r="V146" s="129">
        <f>+G146-P146</f>
        <v>1.3992578073408111E-3</v>
      </c>
      <c r="AD146" s="129">
        <v>7</v>
      </c>
      <c r="AE146" s="129" t="s">
        <v>621</v>
      </c>
      <c r="AG146" s="129" t="s">
        <v>610</v>
      </c>
    </row>
    <row r="147" spans="1:33" ht="12.95" customHeight="1" x14ac:dyDescent="0.2">
      <c r="A147" s="206" t="s">
        <v>478</v>
      </c>
      <c r="B147" s="207" t="s">
        <v>646</v>
      </c>
      <c r="C147" s="208">
        <v>42830.337</v>
      </c>
      <c r="D147" s="208"/>
      <c r="E147" s="129">
        <f>(C147-C$7)/C$8</f>
        <v>11830.500126608475</v>
      </c>
      <c r="F147" s="199">
        <f>ROUND(2*E147,0)/2</f>
        <v>11830.5</v>
      </c>
      <c r="G147" s="129">
        <f>C147-(C$7+F147*C$8)</f>
        <v>3.0050003260839731E-5</v>
      </c>
      <c r="I147" s="129">
        <f>G147</f>
        <v>3.0050003260839731E-5</v>
      </c>
      <c r="O147" s="199"/>
      <c r="P147" s="159">
        <f>+D$11+D$12*F147+D$13*F147^2</f>
        <v>-3.9254946650647783E-4</v>
      </c>
      <c r="Q147" s="201">
        <f>+C147-15018.5</f>
        <v>27811.837</v>
      </c>
      <c r="R147" s="136">
        <f>+(P147-G147)^2</f>
        <v>1.7859031184761796E-7</v>
      </c>
      <c r="S147" s="136">
        <v>0.1</v>
      </c>
      <c r="T147" s="136">
        <f>+S147*R147</f>
        <v>1.7859031184761796E-8</v>
      </c>
      <c r="V147" s="129">
        <f>+G147-P147</f>
        <v>4.2259946976731756E-4</v>
      </c>
      <c r="AD147" s="129">
        <v>7</v>
      </c>
      <c r="AE147" s="129" t="s">
        <v>621</v>
      </c>
      <c r="AG147" s="129" t="s">
        <v>610</v>
      </c>
    </row>
    <row r="148" spans="1:33" ht="12.95" customHeight="1" x14ac:dyDescent="0.2">
      <c r="A148" s="206" t="s">
        <v>596</v>
      </c>
      <c r="B148" s="64" t="s">
        <v>644</v>
      </c>
      <c r="C148" s="208">
        <v>42841.374000000003</v>
      </c>
      <c r="D148" s="208" t="s">
        <v>597</v>
      </c>
      <c r="E148" s="129">
        <f>(C148-C$7)/C$8</f>
        <v>11877.001877850034</v>
      </c>
      <c r="F148" s="199">
        <f>ROUND(2*E148,0)/2</f>
        <v>11877</v>
      </c>
      <c r="G148" s="129">
        <f>C148-(C$7+F148*C$8)</f>
        <v>4.4570000318344682E-4</v>
      </c>
      <c r="K148" s="129">
        <f>+G148</f>
        <v>4.4570000318344682E-4</v>
      </c>
      <c r="O148" s="199"/>
      <c r="P148" s="159">
        <f>+D$11+D$12*F148+D$13*F148^2</f>
        <v>-4.4344826212222013E-4</v>
      </c>
      <c r="Q148" s="201">
        <f>+C148-15018.5</f>
        <v>27822.874000000003</v>
      </c>
      <c r="R148" s="136">
        <f>+(P148-G148)^2</f>
        <v>7.9058463769607671E-7</v>
      </c>
      <c r="S148" s="136">
        <v>1</v>
      </c>
      <c r="T148" s="136">
        <f>+S148*R148</f>
        <v>7.9058463769607671E-7</v>
      </c>
      <c r="V148" s="129">
        <f>+G148-P148</f>
        <v>8.8914826530566695E-4</v>
      </c>
      <c r="AD148" s="129">
        <v>7</v>
      </c>
      <c r="AE148" s="129" t="s">
        <v>615</v>
      </c>
      <c r="AG148" s="129" t="s">
        <v>610</v>
      </c>
    </row>
    <row r="149" spans="1:33" ht="12.95" customHeight="1" x14ac:dyDescent="0.2">
      <c r="A149" s="206" t="s">
        <v>596</v>
      </c>
      <c r="B149" s="207" t="s">
        <v>644</v>
      </c>
      <c r="C149" s="208">
        <v>42842.321499999998</v>
      </c>
      <c r="D149" s="208" t="s">
        <v>597</v>
      </c>
      <c r="E149" s="129">
        <f>(C149-C$7)/C$8</f>
        <v>11880.99394175337</v>
      </c>
      <c r="F149" s="199">
        <f>ROUND(2*E149,0)/2</f>
        <v>11881</v>
      </c>
      <c r="G149" s="129">
        <f>C149-(C$7+F149*C$8)</f>
        <v>-1.4378999985638075E-3</v>
      </c>
      <c r="K149" s="129">
        <f>+G149</f>
        <v>-1.4378999985638075E-3</v>
      </c>
      <c r="O149" s="199"/>
      <c r="P149" s="159">
        <f>+D$11+D$12*F149+D$13*F149^2</f>
        <v>-4.4782353093141642E-4</v>
      </c>
      <c r="Q149" s="201">
        <f>+C149-15018.5</f>
        <v>27823.821499999998</v>
      </c>
      <c r="R149" s="136">
        <f>+(P149-G149)^2</f>
        <v>9.80251411759433E-7</v>
      </c>
      <c r="S149" s="136">
        <v>1</v>
      </c>
      <c r="T149" s="136">
        <f>+S149*R149</f>
        <v>9.80251411759433E-7</v>
      </c>
      <c r="V149" s="129">
        <f>+G149-P149</f>
        <v>-9.9007646763239103E-4</v>
      </c>
    </row>
    <row r="150" spans="1:33" ht="12.95" customHeight="1" x14ac:dyDescent="0.2">
      <c r="A150" s="206" t="s">
        <v>596</v>
      </c>
      <c r="B150" s="207" t="s">
        <v>646</v>
      </c>
      <c r="C150" s="208">
        <v>42842.436999999998</v>
      </c>
      <c r="D150" s="208" t="s">
        <v>597</v>
      </c>
      <c r="E150" s="129">
        <f>(C150-C$7)/C$8</f>
        <v>11881.480573289873</v>
      </c>
      <c r="F150" s="199">
        <f>ROUND(2*E150,0)/2</f>
        <v>11881.5</v>
      </c>
      <c r="G150" s="129">
        <f>C150-(C$7+F150*C$8)</f>
        <v>-4.6108500027912669E-3</v>
      </c>
      <c r="K150" s="129">
        <f>+G150</f>
        <v>-4.6108500027912669E-3</v>
      </c>
      <c r="O150" s="199"/>
      <c r="P150" s="159">
        <f>+D$11+D$12*F150+D$13*F150^2</f>
        <v>-4.483704047554579E-4</v>
      </c>
      <c r="Q150" s="201">
        <f>+C150-15018.5</f>
        <v>27823.936999999998</v>
      </c>
      <c r="R150" s="136">
        <f>+(P150-G150)^2</f>
        <v>1.7326236404064347E-5</v>
      </c>
      <c r="S150" s="136">
        <v>1</v>
      </c>
      <c r="T150" s="136">
        <f>+S150*R150</f>
        <v>1.7326236404064347E-5</v>
      </c>
      <c r="V150" s="129">
        <f>+G150-P150</f>
        <v>-4.1624795980358086E-3</v>
      </c>
    </row>
    <row r="151" spans="1:33" ht="12.95" customHeight="1" x14ac:dyDescent="0.2">
      <c r="A151" s="206" t="s">
        <v>598</v>
      </c>
      <c r="B151" s="207"/>
      <c r="C151" s="208">
        <v>42860.716</v>
      </c>
      <c r="D151" s="208">
        <v>4.0000000000000001E-3</v>
      </c>
      <c r="E151" s="129">
        <f>(C151-C$7)/C$8</f>
        <v>11958.494753859255</v>
      </c>
      <c r="F151" s="199">
        <f>ROUND(2*E151,0)/2</f>
        <v>11958.5</v>
      </c>
      <c r="G151" s="129">
        <f>C151-(C$7+F151*C$8)</f>
        <v>-1.2451499933376908E-3</v>
      </c>
      <c r="K151" s="129">
        <f>+G151</f>
        <v>-1.2451499933376908E-3</v>
      </c>
      <c r="O151" s="199"/>
      <c r="P151" s="159">
        <f>+D$11+D$12*F151+D$13*F151^2</f>
        <v>-5.3249673703785949E-4</v>
      </c>
      <c r="Q151" s="201">
        <f>+C151-15018.5</f>
        <v>27842.216</v>
      </c>
      <c r="R151" s="136">
        <f>+(P151-G151)^2</f>
        <v>5.0787466371475312E-7</v>
      </c>
      <c r="S151" s="136">
        <v>1</v>
      </c>
      <c r="T151" s="136">
        <f>+S151*R151</f>
        <v>5.0787466371475312E-7</v>
      </c>
      <c r="V151" s="129">
        <f>+G151-P151</f>
        <v>-7.1265325629983134E-4</v>
      </c>
    </row>
    <row r="152" spans="1:33" ht="12.95" customHeight="1" x14ac:dyDescent="0.2">
      <c r="A152" s="206" t="s">
        <v>598</v>
      </c>
      <c r="B152" s="207"/>
      <c r="C152" s="208">
        <v>42861.675999999999</v>
      </c>
      <c r="D152" s="208">
        <v>4.0000000000000001E-3</v>
      </c>
      <c r="E152" s="129">
        <f>(C152-C$7)/C$8</f>
        <v>11962.539483513312</v>
      </c>
      <c r="F152" s="199">
        <f>ROUND(2*E152,0)/2</f>
        <v>11962.5</v>
      </c>
      <c r="G152" s="129">
        <f>C152-(C$7+F152*C$8)</f>
        <v>9.3712500020046718E-3</v>
      </c>
      <c r="K152" s="129">
        <f>+G152</f>
        <v>9.3712500020046718E-3</v>
      </c>
      <c r="O152" s="199"/>
      <c r="P152" s="159">
        <f>+D$11+D$12*F152+D$13*F152^2</f>
        <v>-5.3686192821384912E-4</v>
      </c>
      <c r="Q152" s="201">
        <f>+C152-15018.5</f>
        <v>27843.175999999999</v>
      </c>
      <c r="R152" s="136">
        <f>+(P152-G152)^2</f>
        <v>9.8170682021738581E-5</v>
      </c>
      <c r="S152" s="136">
        <v>1</v>
      </c>
      <c r="T152" s="136">
        <f>+S152*R152</f>
        <v>9.8170682021738581E-5</v>
      </c>
      <c r="V152" s="129">
        <f>+G152-P152</f>
        <v>9.908111930218521E-3</v>
      </c>
      <c r="AD152" s="129">
        <v>8</v>
      </c>
      <c r="AE152" s="129" t="s">
        <v>621</v>
      </c>
      <c r="AG152" s="129" t="s">
        <v>610</v>
      </c>
    </row>
    <row r="153" spans="1:33" ht="12.95" customHeight="1" x14ac:dyDescent="0.2">
      <c r="A153" s="206" t="s">
        <v>479</v>
      </c>
      <c r="B153" s="207"/>
      <c r="C153" s="208">
        <v>42864.394999999997</v>
      </c>
      <c r="D153" s="208"/>
      <c r="E153" s="129">
        <f>(C153-C$7)/C$8</f>
        <v>11973.99533760642</v>
      </c>
      <c r="F153" s="199">
        <f>ROUND(2*E153,0)/2</f>
        <v>11974</v>
      </c>
      <c r="G153" s="129">
        <f>C153-(C$7+F153*C$8)</f>
        <v>-1.1066000006394461E-3</v>
      </c>
      <c r="I153" s="129">
        <f>G153</f>
        <v>-1.1066000006394461E-3</v>
      </c>
      <c r="O153" s="199"/>
      <c r="P153" s="159">
        <f>+D$11+D$12*F153+D$13*F153^2</f>
        <v>-5.4940909772499677E-4</v>
      </c>
      <c r="Q153" s="201">
        <f>+C153-15018.5</f>
        <v>27845.894999999997</v>
      </c>
      <c r="R153" s="136">
        <f>+(P153-G153)^2</f>
        <v>3.104617022906193E-7</v>
      </c>
      <c r="S153" s="136">
        <v>0.1</v>
      </c>
      <c r="T153" s="136">
        <f>+S153*R153</f>
        <v>3.1046170229061929E-8</v>
      </c>
      <c r="V153" s="129">
        <f>+G153-P153</f>
        <v>-5.5719090291444931E-4</v>
      </c>
    </row>
    <row r="154" spans="1:33" ht="12.95" customHeight="1" x14ac:dyDescent="0.2">
      <c r="A154" s="206" t="s">
        <v>479</v>
      </c>
      <c r="B154" s="207"/>
      <c r="C154" s="208">
        <v>42866.292000000001</v>
      </c>
      <c r="D154" s="208"/>
      <c r="E154" s="129">
        <f>(C154-C$7)/C$8</f>
        <v>11981.987891933268</v>
      </c>
      <c r="F154" s="199">
        <f>ROUND(2*E154,0)/2</f>
        <v>11982</v>
      </c>
      <c r="G154" s="129">
        <f>C154-(C$7+F154*C$8)</f>
        <v>-2.8737999964505434E-3</v>
      </c>
      <c r="I154" s="129">
        <f>G154</f>
        <v>-2.8737999964505434E-3</v>
      </c>
      <c r="O154" s="199"/>
      <c r="P154" s="159">
        <f>+D$11+D$12*F154+D$13*F154^2</f>
        <v>-5.5813515225903087E-4</v>
      </c>
      <c r="Q154" s="201">
        <f>+C154-15018.5</f>
        <v>27847.792000000001</v>
      </c>
      <c r="R154" s="136">
        <f>+(P154-G154)^2</f>
        <v>5.3623036706245024E-6</v>
      </c>
      <c r="S154" s="136">
        <v>0.1</v>
      </c>
      <c r="T154" s="136">
        <f>+S154*R154</f>
        <v>5.3623036706245024E-7</v>
      </c>
      <c r="V154" s="129">
        <f>+G154-P154</f>
        <v>-2.3156648441915125E-3</v>
      </c>
    </row>
    <row r="155" spans="1:33" ht="12.95" customHeight="1" x14ac:dyDescent="0.2">
      <c r="A155" s="206" t="s">
        <v>479</v>
      </c>
      <c r="B155" s="207" t="s">
        <v>646</v>
      </c>
      <c r="C155" s="208">
        <v>42866.423999999999</v>
      </c>
      <c r="D155" s="208"/>
      <c r="E155" s="129">
        <f>(C155-C$7)/C$8</f>
        <v>11982.544042260692</v>
      </c>
      <c r="F155" s="199">
        <f>ROUND(2*E155,0)/2</f>
        <v>11982.5</v>
      </c>
      <c r="G155" s="129">
        <f>C155-(C$7+F155*C$8)</f>
        <v>1.0453250004502479E-2</v>
      </c>
      <c r="I155" s="129">
        <f>G155</f>
        <v>1.0453250004502479E-2</v>
      </c>
      <c r="O155" s="199"/>
      <c r="P155" s="159">
        <f>+D$11+D$12*F155+D$13*F155^2</f>
        <v>-5.586804649773112E-4</v>
      </c>
      <c r="Q155" s="201">
        <f>+C155-15018.5</f>
        <v>27847.923999999999</v>
      </c>
      <c r="R155" s="136">
        <f>+(P155-G155)^2</f>
        <v>1.2126261266465739E-4</v>
      </c>
      <c r="S155" s="136">
        <v>0.1</v>
      </c>
      <c r="T155" s="136">
        <f>+S155*R155</f>
        <v>1.212626126646574E-5</v>
      </c>
      <c r="V155" s="129">
        <f>+G155-P155</f>
        <v>1.101193046947979E-2</v>
      </c>
    </row>
    <row r="156" spans="1:33" ht="12.95" customHeight="1" x14ac:dyDescent="0.2">
      <c r="A156" s="206" t="s">
        <v>479</v>
      </c>
      <c r="B156" s="207" t="s">
        <v>646</v>
      </c>
      <c r="C156" s="208">
        <v>42867.364000000001</v>
      </c>
      <c r="D156" s="208"/>
      <c r="E156" s="129">
        <f>(C156-C$7)/C$8</f>
        <v>11986.504506713638</v>
      </c>
      <c r="F156" s="199">
        <f>ROUND(2*E156,0)/2</f>
        <v>11986.5</v>
      </c>
      <c r="G156" s="129">
        <f>C156-(C$7+F156*C$8)</f>
        <v>1.069650003046263E-3</v>
      </c>
      <c r="I156" s="129">
        <f>G156</f>
        <v>1.069650003046263E-3</v>
      </c>
      <c r="O156" s="199"/>
      <c r="P156" s="159">
        <f>+D$11+D$12*F156+D$13*F156^2</f>
        <v>-5.6304268850671229E-4</v>
      </c>
      <c r="Q156" s="201">
        <f>+C156-15018.5</f>
        <v>27848.864000000001</v>
      </c>
      <c r="R156" s="136">
        <f>+(P156-G156)^2</f>
        <v>2.665685425050499E-6</v>
      </c>
      <c r="S156" s="136">
        <v>0.1</v>
      </c>
      <c r="T156" s="136">
        <f>+S156*R156</f>
        <v>2.665685425050499E-7</v>
      </c>
      <c r="V156" s="129">
        <f>+G156-P156</f>
        <v>1.6326926915529753E-3</v>
      </c>
    </row>
    <row r="157" spans="1:33" ht="12.95" customHeight="1" x14ac:dyDescent="0.2">
      <c r="A157" s="206" t="s">
        <v>479</v>
      </c>
      <c r="B157" s="207"/>
      <c r="C157" s="208">
        <v>42869.383000000002</v>
      </c>
      <c r="D157" s="208"/>
      <c r="E157" s="129">
        <f>(C157-C$7)/C$8</f>
        <v>11995.011078767337</v>
      </c>
      <c r="F157" s="199">
        <f>ROUND(2*E157,0)/2</f>
        <v>11995</v>
      </c>
      <c r="G157" s="129">
        <f>C157-(C$7+F157*C$8)</f>
        <v>2.6295000061509199E-3</v>
      </c>
      <c r="I157" s="129">
        <f>G157</f>
        <v>2.6295000061509199E-3</v>
      </c>
      <c r="O157" s="199"/>
      <c r="P157" s="159">
        <f>+D$11+D$12*F157+D$13*F157^2</f>
        <v>-5.7231077125433896E-4</v>
      </c>
      <c r="Q157" s="201">
        <f>+C157-15018.5</f>
        <v>27850.883000000002</v>
      </c>
      <c r="R157" s="136">
        <f>+(P157-G157)^2</f>
        <v>1.0251592254308468E-5</v>
      </c>
      <c r="S157" s="136">
        <v>0.1</v>
      </c>
      <c r="T157" s="136">
        <f>+S157*R157</f>
        <v>1.0251592254308469E-6</v>
      </c>
      <c r="V157" s="129">
        <f>+G157-P157</f>
        <v>3.2018107774052589E-3</v>
      </c>
    </row>
    <row r="158" spans="1:33" ht="12.95" customHeight="1" x14ac:dyDescent="0.2">
      <c r="A158" s="206" t="s">
        <v>479</v>
      </c>
      <c r="B158" s="207"/>
      <c r="C158" s="208">
        <v>42870.33</v>
      </c>
      <c r="D158" s="208"/>
      <c r="E158" s="129">
        <f>(C158-C$7)/C$8</f>
        <v>11999.001036040667</v>
      </c>
      <c r="F158" s="199">
        <f>ROUND(2*E158,0)/2</f>
        <v>11999</v>
      </c>
      <c r="G158" s="129">
        <f>C158-(C$7+F158*C$8)</f>
        <v>2.4590000248281285E-4</v>
      </c>
      <c r="I158" s="129">
        <f>G158</f>
        <v>2.4590000248281285E-4</v>
      </c>
      <c r="O158" s="199"/>
      <c r="P158" s="159">
        <f>+D$11+D$12*F158+D$13*F158^2</f>
        <v>-5.7667144913447523E-4</v>
      </c>
      <c r="Q158" s="201">
        <f>+C158-15018.5</f>
        <v>27851.83</v>
      </c>
      <c r="R158" s="136">
        <f>+(P158-G158)^2</f>
        <v>6.7662379301577252E-7</v>
      </c>
      <c r="S158" s="136">
        <v>0.1</v>
      </c>
      <c r="T158" s="136">
        <f>+S158*R158</f>
        <v>6.7662379301577252E-8</v>
      </c>
      <c r="V158" s="129">
        <f>+G158-P158</f>
        <v>8.2257145161728808E-4</v>
      </c>
      <c r="AD158" s="129">
        <v>6</v>
      </c>
      <c r="AE158" s="129" t="s">
        <v>617</v>
      </c>
      <c r="AG158" s="129" t="s">
        <v>610</v>
      </c>
    </row>
    <row r="159" spans="1:33" ht="12.95" customHeight="1" x14ac:dyDescent="0.2">
      <c r="A159" s="206" t="s">
        <v>479</v>
      </c>
      <c r="B159" s="207" t="s">
        <v>646</v>
      </c>
      <c r="C159" s="208">
        <v>42871.633999999998</v>
      </c>
      <c r="D159" s="208"/>
      <c r="E159" s="129">
        <f>(C159-C$7)/C$8</f>
        <v>12004.495127154087</v>
      </c>
      <c r="F159" s="199">
        <f>ROUND(2*E159,0)/2</f>
        <v>12004.5</v>
      </c>
      <c r="G159" s="129">
        <f>C159-(C$7+F159*C$8)</f>
        <v>-1.1565499953576364E-3</v>
      </c>
      <c r="I159" s="129">
        <f>G159</f>
        <v>-1.1565499953576364E-3</v>
      </c>
      <c r="O159" s="199"/>
      <c r="P159" s="159">
        <f>+D$11+D$12*F159+D$13*F159^2</f>
        <v>-5.8266657361791957E-4</v>
      </c>
      <c r="Q159" s="201">
        <f>+C159-15018.5</f>
        <v>27853.133999999998</v>
      </c>
      <c r="R159" s="136">
        <f>+(P159-G159)^2</f>
        <v>3.2934218174768565E-7</v>
      </c>
      <c r="S159" s="136">
        <v>0.1</v>
      </c>
      <c r="T159" s="136">
        <f>+S159*R159</f>
        <v>3.2934218174768565E-8</v>
      </c>
      <c r="V159" s="129">
        <f>+G159-P159</f>
        <v>-5.7388342173971679E-4</v>
      </c>
    </row>
    <row r="160" spans="1:33" ht="12.95" customHeight="1" x14ac:dyDescent="0.2">
      <c r="A160" s="206" t="s">
        <v>479</v>
      </c>
      <c r="B160" s="207" t="s">
        <v>646</v>
      </c>
      <c r="C160" s="208">
        <v>42872.36</v>
      </c>
      <c r="D160" s="208"/>
      <c r="E160" s="129">
        <f>(C160-C$7)/C$8</f>
        <v>12007.553953954981</v>
      </c>
      <c r="F160" s="199">
        <f>ROUND(2*E160,0)/2</f>
        <v>12007.5</v>
      </c>
      <c r="G160" s="129">
        <f>C160-(C$7+F160*C$8)</f>
        <v>1.2805750004190486E-2</v>
      </c>
      <c r="I160" s="129">
        <f>G160</f>
        <v>1.2805750004190486E-2</v>
      </c>
      <c r="O160" s="199"/>
      <c r="P160" s="159">
        <f>+D$11+D$12*F160+D$13*F160^2</f>
        <v>-5.8593624737741413E-4</v>
      </c>
      <c r="Q160" s="201">
        <f>+C160-15018.5</f>
        <v>27853.86</v>
      </c>
      <c r="R160" s="136">
        <f>+(P160-G160)^2</f>
        <v>1.7933726066043273E-4</v>
      </c>
      <c r="S160" s="136">
        <v>0.1</v>
      </c>
      <c r="T160" s="136">
        <f>+S160*R160</f>
        <v>1.7933726066043273E-5</v>
      </c>
      <c r="V160" s="129">
        <f>+G160-P160</f>
        <v>1.33916862515679E-2</v>
      </c>
      <c r="AD160" s="129">
        <v>8</v>
      </c>
      <c r="AE160" s="129" t="s">
        <v>621</v>
      </c>
      <c r="AG160" s="129" t="s">
        <v>610</v>
      </c>
    </row>
    <row r="161" spans="1:33" ht="12.95" customHeight="1" x14ac:dyDescent="0.2">
      <c r="A161" s="206" t="s">
        <v>577</v>
      </c>
      <c r="B161" s="64"/>
      <c r="C161" s="208">
        <v>42873.648999999998</v>
      </c>
      <c r="D161" s="208"/>
      <c r="E161" s="129">
        <f>(C161-C$7)/C$8</f>
        <v>12012.984846167557</v>
      </c>
      <c r="F161" s="199">
        <f>ROUND(2*E161,0)/2</f>
        <v>12013</v>
      </c>
      <c r="G161" s="129">
        <f>C161-(C$7+F161*C$8)</f>
        <v>-3.5967000003438443E-3</v>
      </c>
      <c r="J161" s="129">
        <f>G161</f>
        <v>-3.5967000003438443E-3</v>
      </c>
      <c r="O161" s="199"/>
      <c r="P161" s="159">
        <f>+D$11+D$12*F161+D$13*F161^2</f>
        <v>-5.9192992667879592E-4</v>
      </c>
      <c r="Q161" s="201">
        <f>+C161-15018.5</f>
        <v>27855.148999999998</v>
      </c>
      <c r="R161" s="136">
        <f>+(P161-G161)^2</f>
        <v>9.0286431955930598E-6</v>
      </c>
      <c r="S161" s="136">
        <v>0.1</v>
      </c>
      <c r="T161" s="136">
        <f>+S161*R161</f>
        <v>9.0286431955930604E-7</v>
      </c>
      <c r="V161" s="129">
        <f>+G161-P161</f>
        <v>-3.0047700736650484E-3</v>
      </c>
      <c r="AD161" s="129">
        <v>10</v>
      </c>
      <c r="AE161" s="129" t="s">
        <v>621</v>
      </c>
      <c r="AG161" s="129" t="s">
        <v>610</v>
      </c>
    </row>
    <row r="162" spans="1:33" ht="12.95" customHeight="1" x14ac:dyDescent="0.2">
      <c r="A162" s="206" t="s">
        <v>479</v>
      </c>
      <c r="B162" s="207"/>
      <c r="C162" s="208">
        <v>42874.368999999999</v>
      </c>
      <c r="D162" s="208"/>
      <c r="E162" s="129">
        <f>(C162-C$7)/C$8</f>
        <v>12016.018393408109</v>
      </c>
      <c r="F162" s="199">
        <f>ROUND(2*E162,0)/2</f>
        <v>12016</v>
      </c>
      <c r="G162" s="129">
        <f>C162-(C$7+F162*C$8)</f>
        <v>4.3655999979819171E-3</v>
      </c>
      <c r="I162" s="129">
        <f>G162</f>
        <v>4.3655999979819171E-3</v>
      </c>
      <c r="O162" s="199"/>
      <c r="P162" s="159">
        <f>+D$11+D$12*F162+D$13*F162^2</f>
        <v>-5.9519881215716912E-4</v>
      </c>
      <c r="Q162" s="201">
        <f>+C162-15018.5</f>
        <v>27855.868999999999</v>
      </c>
      <c r="R162" s="136">
        <f>+(P162-G162)^2</f>
        <v>2.4609524834677377E-5</v>
      </c>
      <c r="S162" s="136">
        <v>0.1</v>
      </c>
      <c r="T162" s="136">
        <f>+S162*R162</f>
        <v>2.4609524834677379E-6</v>
      </c>
      <c r="V162" s="129">
        <f>+G162-P162</f>
        <v>4.9607988101390867E-3</v>
      </c>
      <c r="AD162" s="129">
        <v>8</v>
      </c>
      <c r="AE162" s="129" t="s">
        <v>621</v>
      </c>
      <c r="AG162" s="129" t="s">
        <v>610</v>
      </c>
    </row>
    <row r="163" spans="1:33" ht="12.95" customHeight="1" x14ac:dyDescent="0.2">
      <c r="A163" s="206" t="s">
        <v>577</v>
      </c>
      <c r="B163" s="64"/>
      <c r="C163" s="208">
        <v>42874.608999999997</v>
      </c>
      <c r="D163" s="208"/>
      <c r="E163" s="129">
        <f>(C163-C$7)/C$8</f>
        <v>12017.029575821616</v>
      </c>
      <c r="F163" s="199">
        <f>ROUND(2*E163,0)/2</f>
        <v>12017</v>
      </c>
      <c r="G163" s="129">
        <f>C163-(C$7+F163*C$8)</f>
        <v>7.019700002274476E-3</v>
      </c>
      <c r="J163" s="129">
        <f>G163</f>
        <v>7.019700002274476E-3</v>
      </c>
      <c r="O163" s="199"/>
      <c r="P163" s="159">
        <f>+D$11+D$12*F163+D$13*F163^2</f>
        <v>-5.9628837882398688E-4</v>
      </c>
      <c r="Q163" s="201">
        <f>+C163-15018.5</f>
        <v>27856.108999999997</v>
      </c>
      <c r="R163" s="136">
        <f>+(P163-G163)^2</f>
        <v>5.8003279021026776E-5</v>
      </c>
      <c r="S163" s="136">
        <v>0.1</v>
      </c>
      <c r="T163" s="136">
        <f>+S163*R163</f>
        <v>5.8003279021026781E-6</v>
      </c>
      <c r="V163" s="129">
        <f>+G163-P163</f>
        <v>7.6159883810984624E-3</v>
      </c>
      <c r="AD163" s="129">
        <v>6</v>
      </c>
      <c r="AE163" s="129" t="s">
        <v>621</v>
      </c>
      <c r="AG163" s="129" t="s">
        <v>610</v>
      </c>
    </row>
    <row r="164" spans="1:33" ht="12.95" customHeight="1" x14ac:dyDescent="0.2">
      <c r="A164" s="206" t="s">
        <v>479</v>
      </c>
      <c r="B164" s="207" t="s">
        <v>646</v>
      </c>
      <c r="C164" s="208">
        <v>42885.408000000003</v>
      </c>
      <c r="D164" s="208"/>
      <c r="E164" s="129">
        <f>(C164-C$7)/C$8</f>
        <v>12062.528571169782</v>
      </c>
      <c r="F164" s="199">
        <f>ROUND(2*E164,0)/2</f>
        <v>12062.5</v>
      </c>
      <c r="G164" s="129">
        <f>C164-(C$7+F164*C$8)</f>
        <v>6.7812500055879354E-3</v>
      </c>
      <c r="I164" s="129">
        <f>G164</f>
        <v>6.7812500055879354E-3</v>
      </c>
      <c r="O164" s="199"/>
      <c r="P164" s="159">
        <f>+D$11+D$12*F164+D$13*F164^2</f>
        <v>-6.4583096008998756E-4</v>
      </c>
      <c r="Q164" s="201">
        <f>+C164-15018.5</f>
        <v>27866.908000000003</v>
      </c>
      <c r="R164" s="136">
        <f>+(P164-G164)^2</f>
        <v>5.5161531670735306E-5</v>
      </c>
      <c r="S164" s="136">
        <v>0.1</v>
      </c>
      <c r="T164" s="136">
        <f>+S164*R164</f>
        <v>5.5161531670735308E-6</v>
      </c>
      <c r="V164" s="129">
        <f>+G164-P164</f>
        <v>7.427080965677923E-3</v>
      </c>
    </row>
    <row r="165" spans="1:33" ht="12.95" customHeight="1" x14ac:dyDescent="0.2">
      <c r="A165" s="206" t="s">
        <v>479</v>
      </c>
      <c r="B165" s="207" t="s">
        <v>646</v>
      </c>
      <c r="C165" s="208">
        <v>42886.345999999998</v>
      </c>
      <c r="D165" s="208"/>
      <c r="E165" s="129">
        <f>(C165-C$7)/C$8</f>
        <v>12066.480609102582</v>
      </c>
      <c r="F165" s="199">
        <f>ROUND(2*E165,0)/2</f>
        <v>12066.5</v>
      </c>
      <c r="G165" s="129">
        <f>C165-(C$7+F165*C$8)</f>
        <v>-4.6023499962757342E-3</v>
      </c>
      <c r="I165" s="129">
        <f>G165</f>
        <v>-4.6023499962757342E-3</v>
      </c>
      <c r="O165" s="199"/>
      <c r="P165" s="159">
        <f>+D$11+D$12*F165+D$13*F165^2</f>
        <v>-6.5018329146408977E-4</v>
      </c>
      <c r="Q165" s="201">
        <f>+C165-15018.5</f>
        <v>27867.845999999998</v>
      </c>
      <c r="R165" s="136">
        <f>+(P165-G165)^2</f>
        <v>1.5619621662621734E-5</v>
      </c>
      <c r="S165" s="136">
        <v>0.1</v>
      </c>
      <c r="T165" s="136">
        <f>+S165*R165</f>
        <v>1.5619621662621734E-6</v>
      </c>
      <c r="V165" s="129">
        <f>+G165-P165</f>
        <v>-3.9521667048116448E-3</v>
      </c>
    </row>
    <row r="166" spans="1:33" ht="12.95" customHeight="1" x14ac:dyDescent="0.2">
      <c r="A166" s="206" t="s">
        <v>577</v>
      </c>
      <c r="B166" s="64"/>
      <c r="C166" s="208">
        <v>42897.63</v>
      </c>
      <c r="D166" s="208"/>
      <c r="E166" s="129">
        <f>(C166-C$7)/C$8</f>
        <v>12114.023035578033</v>
      </c>
      <c r="F166" s="199">
        <f>ROUND(2*E166,0)/2</f>
        <v>12114</v>
      </c>
      <c r="G166" s="129">
        <f>C166-(C$7+F166*C$8)</f>
        <v>5.4673999984515831E-3</v>
      </c>
      <c r="J166" s="129">
        <f>G166</f>
        <v>5.4673999984515831E-3</v>
      </c>
      <c r="O166" s="199"/>
      <c r="P166" s="159">
        <f>+D$11+D$12*F166+D$13*F166^2</f>
        <v>-7.0182941608643284E-4</v>
      </c>
      <c r="Q166" s="201">
        <f>+C166-15018.5</f>
        <v>27879.129999999997</v>
      </c>
      <c r="R166" s="136">
        <f>+(P166-G166)^2</f>
        <v>3.8059391569201071E-5</v>
      </c>
      <c r="S166" s="136">
        <v>0.1</v>
      </c>
      <c r="T166" s="136">
        <f>+S166*R166</f>
        <v>3.8059391569201073E-6</v>
      </c>
      <c r="V166" s="129">
        <f>+G166-P166</f>
        <v>6.1692294145380159E-3</v>
      </c>
      <c r="AC166" s="129" t="s">
        <v>480</v>
      </c>
      <c r="AD166" s="129">
        <v>6</v>
      </c>
      <c r="AE166" s="129" t="s">
        <v>621</v>
      </c>
      <c r="AG166" s="129" t="s">
        <v>610</v>
      </c>
    </row>
    <row r="167" spans="1:33" ht="12.95" customHeight="1" x14ac:dyDescent="0.2">
      <c r="A167" s="206" t="s">
        <v>479</v>
      </c>
      <c r="B167" s="207" t="s">
        <v>646</v>
      </c>
      <c r="C167" s="208">
        <v>42899.404000000002</v>
      </c>
      <c r="D167" s="208"/>
      <c r="E167" s="129">
        <f>(C167-C$7)/C$8</f>
        <v>12121.497358917955</v>
      </c>
      <c r="F167" s="199">
        <f>ROUND(2*E167,0)/2</f>
        <v>12121.5</v>
      </c>
      <c r="G167" s="129">
        <f>C167-(C$7+F167*C$8)</f>
        <v>-6.268499928410165E-4</v>
      </c>
      <c r="I167" s="129">
        <f>G167</f>
        <v>-6.268499928410165E-4</v>
      </c>
      <c r="O167" s="199"/>
      <c r="P167" s="159">
        <f>+D$11+D$12*F167+D$13*F167^2</f>
        <v>-7.099776915393749E-4</v>
      </c>
      <c r="Q167" s="201">
        <f>+C167-15018.5</f>
        <v>27880.904000000002</v>
      </c>
      <c r="R167" s="136">
        <f>+(P167-G167)^2</f>
        <v>6.9102142908850569E-9</v>
      </c>
      <c r="S167" s="136">
        <v>0.1</v>
      </c>
      <c r="T167" s="136">
        <f>+S167*R167</f>
        <v>6.9102142908850571E-10</v>
      </c>
      <c r="V167" s="129">
        <f>+G167-P167</f>
        <v>8.3127698698358399E-5</v>
      </c>
      <c r="AC167" s="129" t="s">
        <v>480</v>
      </c>
      <c r="AD167" s="129">
        <v>10</v>
      </c>
      <c r="AE167" s="129" t="s">
        <v>621</v>
      </c>
      <c r="AG167" s="129" t="s">
        <v>610</v>
      </c>
    </row>
    <row r="168" spans="1:33" ht="12.95" customHeight="1" x14ac:dyDescent="0.2">
      <c r="A168" s="206" t="s">
        <v>481</v>
      </c>
      <c r="B168" s="207" t="s">
        <v>646</v>
      </c>
      <c r="C168" s="208">
        <v>42900.353000000003</v>
      </c>
      <c r="D168" s="208"/>
      <c r="E168" s="129">
        <f>(C168-C$7)/C$8</f>
        <v>12125.4957427114</v>
      </c>
      <c r="F168" s="199">
        <f>ROUND(2*E168,0)/2</f>
        <v>12125.5</v>
      </c>
      <c r="G168" s="129">
        <f>C168-(C$7+F168*C$8)</f>
        <v>-1.01044999610167E-3</v>
      </c>
      <c r="I168" s="129">
        <f>G168</f>
        <v>-1.01044999610167E-3</v>
      </c>
      <c r="O168" s="199"/>
      <c r="P168" s="159">
        <f>+D$11+D$12*F168+D$13*F168^2</f>
        <v>-7.1432272744894731E-4</v>
      </c>
      <c r="Q168" s="201">
        <f>+C168-15018.5</f>
        <v>27881.853000000003</v>
      </c>
      <c r="R168" s="136">
        <f>+(P168-G168)^2</f>
        <v>8.7691359239721778E-8</v>
      </c>
      <c r="S168" s="136">
        <v>0.1</v>
      </c>
      <c r="T168" s="136">
        <f>+S168*R168</f>
        <v>8.7691359239721782E-9</v>
      </c>
      <c r="V168" s="129">
        <f>+G168-P168</f>
        <v>-2.9612726865272266E-4</v>
      </c>
      <c r="AC168" s="129" t="s">
        <v>480</v>
      </c>
      <c r="AG168" s="129" t="s">
        <v>485</v>
      </c>
    </row>
    <row r="169" spans="1:33" ht="12.95" customHeight="1" x14ac:dyDescent="0.2">
      <c r="A169" s="206" t="s">
        <v>481</v>
      </c>
      <c r="B169" s="207" t="s">
        <v>646</v>
      </c>
      <c r="C169" s="208">
        <v>42900.368000000002</v>
      </c>
      <c r="D169" s="208"/>
      <c r="E169" s="129">
        <f>(C169-C$7)/C$8</f>
        <v>12125.558941612242</v>
      </c>
      <c r="F169" s="199">
        <f>ROUND(2*E169,0)/2</f>
        <v>12125.5</v>
      </c>
      <c r="G169" s="129">
        <f>C169-(C$7+F169*C$8)</f>
        <v>1.3989550003316253E-2</v>
      </c>
      <c r="I169" s="129">
        <f>G169</f>
        <v>1.3989550003316253E-2</v>
      </c>
      <c r="O169" s="199"/>
      <c r="P169" s="159">
        <f>+D$11+D$12*F169+D$13*F169^2</f>
        <v>-7.1432272744894731E-4</v>
      </c>
      <c r="Q169" s="201">
        <f>+C169-15018.5</f>
        <v>27881.868000000002</v>
      </c>
      <c r="R169" s="136">
        <f>+(P169-G169)^2</f>
        <v>2.1620387328254051E-4</v>
      </c>
      <c r="S169" s="136">
        <v>0.1</v>
      </c>
      <c r="T169" s="136">
        <f>+S169*R169</f>
        <v>2.1620387328254051E-5</v>
      </c>
      <c r="V169" s="129">
        <f>+G169-P169</f>
        <v>1.4703872730765202E-2</v>
      </c>
      <c r="AC169" s="129" t="s">
        <v>480</v>
      </c>
      <c r="AG169" s="129" t="s">
        <v>485</v>
      </c>
    </row>
    <row r="170" spans="1:33" ht="12.95" customHeight="1" x14ac:dyDescent="0.2">
      <c r="A170" s="206" t="s">
        <v>481</v>
      </c>
      <c r="B170" s="207" t="s">
        <v>646</v>
      </c>
      <c r="C170" s="208">
        <v>42904.373</v>
      </c>
      <c r="D170" s="208"/>
      <c r="E170" s="129">
        <f>(C170-C$7)/C$8</f>
        <v>12142.433048137771</v>
      </c>
      <c r="F170" s="199">
        <f>ROUND(2*E170,0)/2</f>
        <v>12142.5</v>
      </c>
      <c r="G170" s="129">
        <f>C170-(C$7+F170*C$8)</f>
        <v>-1.5890750000835396E-2</v>
      </c>
      <c r="I170" s="129">
        <f>G170</f>
        <v>-1.5890750000835396E-2</v>
      </c>
      <c r="O170" s="199"/>
      <c r="P170" s="159">
        <f>+D$11+D$12*F170+D$13*F170^2</f>
        <v>-7.327836120967603E-4</v>
      </c>
      <c r="Q170" s="201">
        <f>+C170-15018.5</f>
        <v>27885.873</v>
      </c>
      <c r="R170" s="136">
        <f>+(P170-G170)^2</f>
        <v>2.2976394504213023E-4</v>
      </c>
      <c r="S170" s="136">
        <v>0.1</v>
      </c>
      <c r="T170" s="136">
        <f>+S170*R170</f>
        <v>2.2976394504213024E-5</v>
      </c>
      <c r="V170" s="129">
        <f>+G170-P170</f>
        <v>-1.5157966388738637E-2</v>
      </c>
      <c r="AC170" s="129" t="s">
        <v>480</v>
      </c>
      <c r="AD170" s="129">
        <v>8</v>
      </c>
      <c r="AE170" s="129" t="s">
        <v>621</v>
      </c>
      <c r="AG170" s="129" t="s">
        <v>610</v>
      </c>
    </row>
    <row r="171" spans="1:33" ht="12.95" customHeight="1" x14ac:dyDescent="0.2">
      <c r="A171" s="206" t="s">
        <v>481</v>
      </c>
      <c r="B171" s="207" t="s">
        <v>646</v>
      </c>
      <c r="C171" s="208">
        <v>42904.394999999997</v>
      </c>
      <c r="D171" s="208"/>
      <c r="E171" s="129">
        <f>(C171-C$7)/C$8</f>
        <v>12142.525739858998</v>
      </c>
      <c r="F171" s="199">
        <f>ROUND(2*E171,0)/2</f>
        <v>12142.5</v>
      </c>
      <c r="G171" s="129">
        <f>C171-(C$7+F171*C$8)</f>
        <v>6.1092499963706359E-3</v>
      </c>
      <c r="I171" s="129">
        <f>G171</f>
        <v>6.1092499963706359E-3</v>
      </c>
      <c r="O171" s="199"/>
      <c r="P171" s="159">
        <f>+D$11+D$12*F171+D$13*F171^2</f>
        <v>-7.327836120967603E-4</v>
      </c>
      <c r="Q171" s="201">
        <f>+C171-15018.5</f>
        <v>27885.894999999997</v>
      </c>
      <c r="R171" s="136">
        <f>+(P171-G171)^2</f>
        <v>4.6813423899397382E-5</v>
      </c>
      <c r="S171" s="136">
        <v>0.1</v>
      </c>
      <c r="T171" s="136">
        <f>+S171*R171</f>
        <v>4.6813423899397389E-6</v>
      </c>
      <c r="V171" s="129">
        <f>+G171-P171</f>
        <v>6.8420336084673962E-3</v>
      </c>
      <c r="AC171" s="129" t="s">
        <v>480</v>
      </c>
      <c r="AG171" s="129" t="s">
        <v>485</v>
      </c>
    </row>
    <row r="172" spans="1:33" ht="12.95" customHeight="1" x14ac:dyDescent="0.2">
      <c r="A172" s="206" t="s">
        <v>481</v>
      </c>
      <c r="B172" s="207" t="s">
        <v>646</v>
      </c>
      <c r="C172" s="208">
        <v>42913.409</v>
      </c>
      <c r="D172" s="208"/>
      <c r="E172" s="129">
        <f>(C172-C$7)/C$8</f>
        <v>12180.504066006628</v>
      </c>
      <c r="F172" s="199">
        <f>ROUND(2*E172,0)/2</f>
        <v>12180.5</v>
      </c>
      <c r="G172" s="129">
        <f>C172-(C$7+F172*C$8)</f>
        <v>9.6504999964963645E-4</v>
      </c>
      <c r="I172" s="129">
        <f>G172</f>
        <v>9.6504999964963645E-4</v>
      </c>
      <c r="O172" s="199"/>
      <c r="P172" s="159">
        <f>+D$11+D$12*F172+D$13*F172^2</f>
        <v>-7.7401681488694415E-4</v>
      </c>
      <c r="Q172" s="201">
        <f>+C172-15018.5</f>
        <v>27894.909</v>
      </c>
      <c r="R172" s="136">
        <f>+(P172-G172)^2</f>
        <v>3.0243533854224094E-6</v>
      </c>
      <c r="S172" s="136">
        <v>0.1</v>
      </c>
      <c r="T172" s="136">
        <f>+S172*R172</f>
        <v>3.0243533854224098E-7</v>
      </c>
      <c r="V172" s="129">
        <f>+G172-P172</f>
        <v>1.7390668145365806E-3</v>
      </c>
      <c r="AD172" s="129">
        <v>8</v>
      </c>
      <c r="AE172" s="129" t="s">
        <v>621</v>
      </c>
      <c r="AG172" s="129" t="s">
        <v>610</v>
      </c>
    </row>
    <row r="173" spans="1:33" ht="12.95" customHeight="1" x14ac:dyDescent="0.2">
      <c r="A173" s="206" t="s">
        <v>481</v>
      </c>
      <c r="B173" s="207"/>
      <c r="C173" s="208">
        <v>42916.375</v>
      </c>
      <c r="D173" s="208"/>
      <c r="E173" s="129">
        <f>(C173-C$7)/C$8</f>
        <v>12193.000595333659</v>
      </c>
      <c r="F173" s="199">
        <f>ROUND(2*E173,0)/2</f>
        <v>12193</v>
      </c>
      <c r="G173" s="129">
        <f>C173-(C$7+F173*C$8)</f>
        <v>1.4129999908618629E-4</v>
      </c>
      <c r="I173" s="129">
        <f>G173</f>
        <v>1.4129999908618629E-4</v>
      </c>
      <c r="O173" s="199"/>
      <c r="P173" s="159">
        <f>+D$11+D$12*F173+D$13*F173^2</f>
        <v>-7.8757061152536249E-4</v>
      </c>
      <c r="Q173" s="201">
        <f>+C173-15018.5</f>
        <v>27897.875</v>
      </c>
      <c r="R173" s="136">
        <f>+(P173-G173)^2</f>
        <v>8.6280061125787147E-7</v>
      </c>
      <c r="S173" s="136">
        <v>0.1</v>
      </c>
      <c r="T173" s="136">
        <f>+S173*R173</f>
        <v>8.6280061125787157E-8</v>
      </c>
      <c r="V173" s="129">
        <f>+G173-P173</f>
        <v>9.2887061061154878E-4</v>
      </c>
    </row>
    <row r="174" spans="1:33" ht="12.95" customHeight="1" x14ac:dyDescent="0.2">
      <c r="A174" s="206" t="s">
        <v>481</v>
      </c>
      <c r="B174" s="207"/>
      <c r="C174" s="208">
        <v>42916.394</v>
      </c>
      <c r="D174" s="208"/>
      <c r="E174" s="129">
        <f>(C174-C$7)/C$8</f>
        <v>12193.08064727473</v>
      </c>
      <c r="F174" s="199">
        <f>ROUND(2*E174,0)/2</f>
        <v>12193</v>
      </c>
      <c r="G174" s="129">
        <f>C174-(C$7+F174*C$8)</f>
        <v>1.9141299999319017E-2</v>
      </c>
      <c r="I174" s="129">
        <f>G174</f>
        <v>1.9141299999319017E-2</v>
      </c>
      <c r="O174" s="199"/>
      <c r="P174" s="159">
        <f>+D$11+D$12*F174+D$13*F174^2</f>
        <v>-7.8757061152536249E-4</v>
      </c>
      <c r="Q174" s="201">
        <f>+C174-15018.5</f>
        <v>27897.894</v>
      </c>
      <c r="R174" s="136">
        <f>+(P174-G174)^2</f>
        <v>3.9715988382377687E-4</v>
      </c>
      <c r="S174" s="136">
        <v>0.1</v>
      </c>
      <c r="T174" s="136">
        <f>+S174*R174</f>
        <v>3.9715988382377687E-5</v>
      </c>
      <c r="V174" s="129">
        <f>+G174-P174</f>
        <v>1.992887061084438E-2</v>
      </c>
    </row>
    <row r="175" spans="1:33" ht="12.95" customHeight="1" x14ac:dyDescent="0.2">
      <c r="A175" s="206" t="s">
        <v>577</v>
      </c>
      <c r="B175" s="64"/>
      <c r="C175" s="208">
        <v>42917.678999999996</v>
      </c>
      <c r="D175" s="208"/>
      <c r="E175" s="129">
        <f>(C175-C$7)/C$8</f>
        <v>12198.494686447077</v>
      </c>
      <c r="F175" s="199">
        <f>ROUND(2*E175,0)/2</f>
        <v>12198.5</v>
      </c>
      <c r="G175" s="129">
        <f>C175-(C$7+F175*C$8)</f>
        <v>-1.2611499987542629E-3</v>
      </c>
      <c r="I175" s="130"/>
      <c r="J175" s="129">
        <f>G175</f>
        <v>-1.2611499987542629E-3</v>
      </c>
      <c r="O175" s="199"/>
      <c r="P175" s="159">
        <f>+D$11+D$12*F175+D$13*F175^2</f>
        <v>-7.9353275185349136E-4</v>
      </c>
      <c r="Q175" s="201">
        <f>+C175-15018.5</f>
        <v>27899.178999999996</v>
      </c>
      <c r="R175" s="136">
        <f>+(P175-G175)^2</f>
        <v>2.1866588959905715E-7</v>
      </c>
      <c r="S175" s="136">
        <v>0.1</v>
      </c>
      <c r="T175" s="136">
        <f>+S175*R175</f>
        <v>2.1866588959905716E-8</v>
      </c>
      <c r="V175" s="129">
        <f>+G175-P175</f>
        <v>-4.6761724690077156E-4</v>
      </c>
      <c r="AC175" s="129" t="s">
        <v>480</v>
      </c>
      <c r="AD175" s="129">
        <v>8</v>
      </c>
      <c r="AE175" s="129" t="s">
        <v>621</v>
      </c>
      <c r="AG175" s="129" t="s">
        <v>610</v>
      </c>
    </row>
    <row r="176" spans="1:33" ht="12.95" customHeight="1" x14ac:dyDescent="0.2">
      <c r="A176" s="206" t="s">
        <v>598</v>
      </c>
      <c r="B176" s="207"/>
      <c r="C176" s="208">
        <v>42920.642999999996</v>
      </c>
      <c r="D176" s="208">
        <v>4.0000000000000001E-3</v>
      </c>
      <c r="E176" s="129">
        <f>(C176-C$7)/C$8</f>
        <v>12210.982789253992</v>
      </c>
      <c r="F176" s="199">
        <f>ROUND(2*E176,0)/2</f>
        <v>12211</v>
      </c>
      <c r="G176" s="129">
        <f>C176-(C$7+F176*C$8)</f>
        <v>-4.0848999997251667E-3</v>
      </c>
      <c r="K176" s="130">
        <f>+G176</f>
        <v>-4.0848999997251667E-3</v>
      </c>
      <c r="O176" s="199"/>
      <c r="P176" s="159">
        <f>+D$11+D$12*F176+D$13*F176^2</f>
        <v>-8.0707959307021754E-4</v>
      </c>
      <c r="Q176" s="201">
        <f>+C176-15018.5</f>
        <v>27902.142999999996</v>
      </c>
      <c r="R176" s="136">
        <f>+(P176-G176)^2</f>
        <v>1.0744106618283617E-5</v>
      </c>
      <c r="S176" s="136">
        <v>1</v>
      </c>
      <c r="T176" s="136">
        <f>+S176*R176</f>
        <v>1.0744106618283617E-5</v>
      </c>
      <c r="V176" s="129">
        <f>+G176-P176</f>
        <v>-3.2778204066549492E-3</v>
      </c>
      <c r="AC176" s="129" t="s">
        <v>480</v>
      </c>
      <c r="AD176" s="129">
        <v>7</v>
      </c>
      <c r="AE176" s="129" t="s">
        <v>621</v>
      </c>
      <c r="AG176" s="129" t="s">
        <v>610</v>
      </c>
    </row>
    <row r="177" spans="1:33" ht="12.95" customHeight="1" x14ac:dyDescent="0.2">
      <c r="A177" s="206" t="s">
        <v>598</v>
      </c>
      <c r="B177" s="207"/>
      <c r="C177" s="208">
        <v>42922.665000000001</v>
      </c>
      <c r="D177" s="208">
        <v>4.0000000000000001E-3</v>
      </c>
      <c r="E177" s="129">
        <f>(C177-C$7)/C$8</f>
        <v>12219.50200108788</v>
      </c>
      <c r="F177" s="199">
        <f>ROUND(2*E177,0)/2</f>
        <v>12219.5</v>
      </c>
      <c r="G177" s="129">
        <f>C177-(C$7+F177*C$8)</f>
        <v>4.7495000035269186E-4</v>
      </c>
      <c r="K177" s="130">
        <f>+G177</f>
        <v>4.7495000035269186E-4</v>
      </c>
      <c r="O177" s="199"/>
      <c r="P177" s="159">
        <f>+D$11+D$12*F177+D$13*F177^2</f>
        <v>-8.1628868611365512E-4</v>
      </c>
      <c r="Q177" s="201">
        <f>+C177-15018.5</f>
        <v>27904.165000000001</v>
      </c>
      <c r="R177" s="136">
        <f>+(P177-G177)^2</f>
        <v>1.6672973454273371E-6</v>
      </c>
      <c r="S177" s="136">
        <v>1</v>
      </c>
      <c r="T177" s="136">
        <f>+S177*R177</f>
        <v>1.6672973454273371E-6</v>
      </c>
      <c r="V177" s="129">
        <f>+G177-P177</f>
        <v>1.291238686466347E-3</v>
      </c>
      <c r="AC177" s="129" t="s">
        <v>480</v>
      </c>
      <c r="AG177" s="129" t="s">
        <v>485</v>
      </c>
    </row>
    <row r="178" spans="1:33" ht="12.95" customHeight="1" x14ac:dyDescent="0.2">
      <c r="A178" s="206" t="s">
        <v>481</v>
      </c>
      <c r="B178" s="207" t="s">
        <v>646</v>
      </c>
      <c r="C178" s="208">
        <v>42923.370999999999</v>
      </c>
      <c r="D178" s="208"/>
      <c r="E178" s="129">
        <f>(C178-C$7)/C$8</f>
        <v>12222.476562687631</v>
      </c>
      <c r="F178" s="199">
        <f>ROUND(2*E178,0)/2</f>
        <v>12222.5</v>
      </c>
      <c r="G178" s="129">
        <f>C178-(C$7+F178*C$8)</f>
        <v>-5.5627499968977645E-3</v>
      </c>
      <c r="I178" s="129">
        <f>G178</f>
        <v>-5.5627499968977645E-3</v>
      </c>
      <c r="O178" s="199"/>
      <c r="P178" s="159">
        <f>+D$11+D$12*F178+D$13*F178^2</f>
        <v>-8.1953842099763722E-4</v>
      </c>
      <c r="Q178" s="201">
        <f>+C178-15018.5</f>
        <v>27904.870999999999</v>
      </c>
      <c r="R178" s="136">
        <f>+(P178-G178)^2</f>
        <v>2.2498056053752965E-5</v>
      </c>
      <c r="S178" s="136">
        <v>0.1</v>
      </c>
      <c r="T178" s="136">
        <f>+S178*R178</f>
        <v>2.2498056053752965E-6</v>
      </c>
      <c r="V178" s="129">
        <f>+G178-P178</f>
        <v>-4.7432115759001268E-3</v>
      </c>
      <c r="AC178" s="129" t="s">
        <v>480</v>
      </c>
      <c r="AG178" s="129" t="s">
        <v>485</v>
      </c>
    </row>
    <row r="179" spans="1:33" ht="12.95" customHeight="1" x14ac:dyDescent="0.2">
      <c r="A179" s="206" t="s">
        <v>598</v>
      </c>
      <c r="B179" s="207"/>
      <c r="C179" s="208">
        <v>42925.637999999999</v>
      </c>
      <c r="D179" s="208">
        <v>4.0000000000000001E-3</v>
      </c>
      <c r="E179" s="129">
        <f>(C179-C$7)/C$8</f>
        <v>12232.028023235294</v>
      </c>
      <c r="F179" s="199">
        <f>ROUND(2*E179,0)/2</f>
        <v>12232</v>
      </c>
      <c r="G179" s="129">
        <f>C179-(C$7+F179*C$8)</f>
        <v>6.6512000048533082E-3</v>
      </c>
      <c r="K179" s="130">
        <f>+G179</f>
        <v>6.6512000048533082E-3</v>
      </c>
      <c r="O179" s="199"/>
      <c r="P179" s="159">
        <f>+D$11+D$12*F179+D$13*F179^2</f>
        <v>-8.2982741267174139E-4</v>
      </c>
      <c r="Q179" s="201">
        <f>+C179-15018.5</f>
        <v>27907.137999999999</v>
      </c>
      <c r="R179" s="136">
        <f>+(P179-G179)^2</f>
        <v>5.5965771221761512E-5</v>
      </c>
      <c r="S179" s="136">
        <v>1</v>
      </c>
      <c r="T179" s="136">
        <f>+S179*R179</f>
        <v>5.5965771221761512E-5</v>
      </c>
      <c r="V179" s="129">
        <f>+G179-P179</f>
        <v>7.4810274175250496E-3</v>
      </c>
      <c r="AC179" s="129" t="s">
        <v>480</v>
      </c>
      <c r="AD179" s="129">
        <v>7</v>
      </c>
      <c r="AE179" s="129" t="s">
        <v>621</v>
      </c>
      <c r="AG179" s="129" t="s">
        <v>610</v>
      </c>
    </row>
    <row r="180" spans="1:33" ht="12.95" customHeight="1" x14ac:dyDescent="0.2">
      <c r="A180" s="206" t="s">
        <v>577</v>
      </c>
      <c r="B180" s="64"/>
      <c r="C180" s="208">
        <v>42932.747000000003</v>
      </c>
      <c r="D180" s="208"/>
      <c r="E180" s="129">
        <f>(C180-C$7)/C$8</f>
        <v>12261.980088975652</v>
      </c>
      <c r="F180" s="199">
        <f>ROUND(2*E180,0)/2</f>
        <v>12262</v>
      </c>
      <c r="G180" s="129">
        <f>C180-(C$7+F180*C$8)</f>
        <v>-4.7257999976864085E-3</v>
      </c>
      <c r="I180" s="130"/>
      <c r="J180" s="129">
        <f>G180</f>
        <v>-4.7257999976864085E-3</v>
      </c>
      <c r="O180" s="199"/>
      <c r="P180" s="159">
        <f>+D$11+D$12*F180+D$13*F180^2</f>
        <v>-8.6230064938302075E-4</v>
      </c>
      <c r="Q180" s="201">
        <f>+C180-15018.5</f>
        <v>27914.247000000003</v>
      </c>
      <c r="R180" s="136">
        <f>+(P180-G180)^2</f>
        <v>1.4926627214340702E-5</v>
      </c>
      <c r="S180" s="136">
        <v>0.1</v>
      </c>
      <c r="T180" s="136">
        <f>+S180*R180</f>
        <v>1.4926627214340704E-6</v>
      </c>
      <c r="V180" s="129">
        <f>+G180-P180</f>
        <v>-3.8634993483033877E-3</v>
      </c>
      <c r="AC180" s="129" t="s">
        <v>480</v>
      </c>
      <c r="AD180" s="129">
        <v>6</v>
      </c>
      <c r="AE180" s="129" t="s">
        <v>608</v>
      </c>
      <c r="AG180" s="129" t="s">
        <v>610</v>
      </c>
    </row>
    <row r="181" spans="1:33" ht="12.95" customHeight="1" x14ac:dyDescent="0.2">
      <c r="A181" s="206" t="s">
        <v>577</v>
      </c>
      <c r="B181" s="64"/>
      <c r="C181" s="208">
        <v>42932.752999999997</v>
      </c>
      <c r="D181" s="208"/>
      <c r="E181" s="129">
        <f>(C181-C$7)/C$8</f>
        <v>12262.005368535963</v>
      </c>
      <c r="F181" s="199">
        <f>ROUND(2*E181,0)/2</f>
        <v>12262</v>
      </c>
      <c r="G181" s="129">
        <f>C181-(C$7+F181*C$8)</f>
        <v>1.2741999962599948E-3</v>
      </c>
      <c r="I181" s="130"/>
      <c r="J181" s="129">
        <f>G181</f>
        <v>1.2741999962599948E-3</v>
      </c>
      <c r="O181" s="199"/>
      <c r="P181" s="159">
        <f>+D$11+D$12*F181+D$13*F181^2</f>
        <v>-8.6230064938302075E-4</v>
      </c>
      <c r="Q181" s="201">
        <f>+C181-15018.5</f>
        <v>27914.252999999997</v>
      </c>
      <c r="R181" s="136">
        <f>+(P181-G181)^2</f>
        <v>4.5646350088330224E-6</v>
      </c>
      <c r="S181" s="136">
        <v>0.1</v>
      </c>
      <c r="T181" s="136">
        <f>+S181*R181</f>
        <v>4.5646350088330225E-7</v>
      </c>
      <c r="V181" s="129">
        <f>+G181-P181</f>
        <v>2.1365006456430156E-3</v>
      </c>
    </row>
    <row r="182" spans="1:33" ht="12.95" customHeight="1" x14ac:dyDescent="0.2">
      <c r="A182" s="206" t="s">
        <v>577</v>
      </c>
      <c r="B182" s="64"/>
      <c r="C182" s="208">
        <v>42932.754999999997</v>
      </c>
      <c r="D182" s="208"/>
      <c r="E182" s="129">
        <f>(C182-C$7)/C$8</f>
        <v>12262.013795056078</v>
      </c>
      <c r="F182" s="199">
        <f>ROUND(2*E182,0)/2</f>
        <v>12262</v>
      </c>
      <c r="G182" s="129">
        <f>C182-(C$7+F182*C$8)</f>
        <v>3.2741999966674484E-3</v>
      </c>
      <c r="I182" s="130"/>
      <c r="J182" s="129">
        <f>G182</f>
        <v>3.2741999966674484E-3</v>
      </c>
      <c r="O182" s="199"/>
      <c r="P182" s="159">
        <f>+D$11+D$12*F182+D$13*F182^2</f>
        <v>-8.6230064938302075E-4</v>
      </c>
      <c r="Q182" s="201">
        <f>+C182-15018.5</f>
        <v>27914.254999999997</v>
      </c>
      <c r="R182" s="136">
        <f>+(P182-G182)^2</f>
        <v>1.7110637594775954E-5</v>
      </c>
      <c r="S182" s="136">
        <v>0.1</v>
      </c>
      <c r="T182" s="136">
        <f>+S182*R182</f>
        <v>1.7110637594775955E-6</v>
      </c>
      <c r="V182" s="129">
        <f>+G182-P182</f>
        <v>4.1365006460504696E-3</v>
      </c>
      <c r="AC182" s="129" t="s">
        <v>480</v>
      </c>
      <c r="AD182" s="129">
        <v>9</v>
      </c>
      <c r="AE182" s="129" t="s">
        <v>621</v>
      </c>
      <c r="AG182" s="129" t="s">
        <v>610</v>
      </c>
    </row>
    <row r="183" spans="1:33" ht="12.95" customHeight="1" x14ac:dyDescent="0.2">
      <c r="A183" s="206" t="s">
        <v>577</v>
      </c>
      <c r="B183" s="64"/>
      <c r="C183" s="208">
        <v>42933.696000000004</v>
      </c>
      <c r="D183" s="208"/>
      <c r="E183" s="129">
        <f>(C183-C$7)/C$8</f>
        <v>12265.978472769095</v>
      </c>
      <c r="F183" s="199">
        <f>ROUND(2*E183,0)/2</f>
        <v>12266</v>
      </c>
      <c r="G183" s="129">
        <f>C183-(C$7+F183*C$8)</f>
        <v>-5.1093999936711043E-3</v>
      </c>
      <c r="I183" s="130"/>
      <c r="J183" s="129">
        <f>G183</f>
        <v>-5.1093999936711043E-3</v>
      </c>
      <c r="O183" s="199"/>
      <c r="P183" s="159">
        <f>+D$11+D$12*F183+D$13*F183^2</f>
        <v>-8.6662831219485627E-4</v>
      </c>
      <c r="Q183" s="201">
        <f>+C183-15018.5</f>
        <v>27915.196000000004</v>
      </c>
      <c r="R183" s="136">
        <f>+(P183-G183)^2</f>
        <v>1.800111154113679E-5</v>
      </c>
      <c r="S183" s="136">
        <v>0.1</v>
      </c>
      <c r="T183" s="136">
        <f>+S183*R183</f>
        <v>1.800111154113679E-6</v>
      </c>
      <c r="V183" s="129">
        <f>+G183-P183</f>
        <v>-4.242771681476248E-3</v>
      </c>
    </row>
    <row r="184" spans="1:33" ht="12.95" customHeight="1" x14ac:dyDescent="0.2">
      <c r="A184" s="206" t="s">
        <v>481</v>
      </c>
      <c r="B184" s="207" t="s">
        <v>646</v>
      </c>
      <c r="C184" s="208">
        <v>42937.377999999997</v>
      </c>
      <c r="D184" s="208"/>
      <c r="E184" s="129">
        <f>(C184-C$7)/C$8</f>
        <v>12281.491696296418</v>
      </c>
      <c r="F184" s="199">
        <f>ROUND(2*E184,0)/2</f>
        <v>12281.5</v>
      </c>
      <c r="G184" s="129">
        <f>C184-(C$7+F184*C$8)</f>
        <v>-1.9708500039996579E-3</v>
      </c>
      <c r="I184" s="129">
        <f>G184</f>
        <v>-1.9708500039996579E-3</v>
      </c>
      <c r="O184" s="199"/>
      <c r="P184" s="159">
        <f>+D$11+D$12*F184+D$13*F184^2</f>
        <v>-8.8339333386582269E-4</v>
      </c>
      <c r="Q184" s="201">
        <f>+C184-15018.5</f>
        <v>27918.877999999997</v>
      </c>
      <c r="R184" s="136">
        <f>+(P184-G184)^2</f>
        <v>1.182562009418569E-6</v>
      </c>
      <c r="S184" s="136">
        <v>0.1</v>
      </c>
      <c r="T184" s="136">
        <f>+S184*R184</f>
        <v>1.182562009418569E-7</v>
      </c>
      <c r="V184" s="129">
        <f>+G184-P184</f>
        <v>-1.0874566701338352E-3</v>
      </c>
      <c r="AC184" s="129" t="s">
        <v>480</v>
      </c>
      <c r="AD184" s="129">
        <v>7</v>
      </c>
      <c r="AE184" s="129" t="s">
        <v>608</v>
      </c>
      <c r="AG184" s="129" t="s">
        <v>610</v>
      </c>
    </row>
    <row r="185" spans="1:33" ht="12.95" customHeight="1" x14ac:dyDescent="0.2">
      <c r="A185" s="206" t="s">
        <v>577</v>
      </c>
      <c r="B185" s="64"/>
      <c r="C185" s="208">
        <v>42937.728000000003</v>
      </c>
      <c r="D185" s="208"/>
      <c r="E185" s="129">
        <f>(C185-C$7)/C$8</f>
        <v>12282.966337316151</v>
      </c>
      <c r="F185" s="199">
        <f>ROUND(2*E185,0)/2</f>
        <v>12283</v>
      </c>
      <c r="G185" s="129">
        <f>C185-(C$7+F185*C$8)</f>
        <v>-7.9896999959601089E-3</v>
      </c>
      <c r="I185" s="130"/>
      <c r="J185" s="129">
        <f>G185</f>
        <v>-7.9896999959601089E-3</v>
      </c>
      <c r="O185" s="199"/>
      <c r="P185" s="159">
        <f>+D$11+D$12*F185+D$13*F185^2</f>
        <v>-8.8501536117728758E-4</v>
      </c>
      <c r="Q185" s="201">
        <f>+C185-15018.5</f>
        <v>27919.228000000003</v>
      </c>
      <c r="R185" s="136">
        <f>+(P185-G185)^2</f>
        <v>5.0476543759719119E-5</v>
      </c>
      <c r="S185" s="136">
        <v>0.1</v>
      </c>
      <c r="T185" s="136">
        <f>+S185*R185</f>
        <v>5.047654375971912E-6</v>
      </c>
      <c r="V185" s="129">
        <f>+G185-P185</f>
        <v>-7.1046846347828218E-3</v>
      </c>
      <c r="AC185" s="129" t="s">
        <v>480</v>
      </c>
      <c r="AD185" s="129">
        <v>6</v>
      </c>
      <c r="AE185" s="129" t="s">
        <v>608</v>
      </c>
      <c r="AG185" s="129" t="s">
        <v>610</v>
      </c>
    </row>
    <row r="186" spans="1:33" ht="12.95" customHeight="1" x14ac:dyDescent="0.2">
      <c r="A186" s="206" t="s">
        <v>481</v>
      </c>
      <c r="B186" s="207" t="s">
        <v>646</v>
      </c>
      <c r="C186" s="208">
        <v>42951.379000000001</v>
      </c>
      <c r="D186" s="208"/>
      <c r="E186" s="129">
        <f>(C186-C$7)/C$8</f>
        <v>12340.481550344892</v>
      </c>
      <c r="F186" s="199">
        <f>ROUND(2*E186,0)/2</f>
        <v>12340.5</v>
      </c>
      <c r="G186" s="129">
        <f>C186-(C$7+F186*C$8)</f>
        <v>-4.378949997771997E-3</v>
      </c>
      <c r="I186" s="129">
        <f>G186</f>
        <v>-4.378949997771997E-3</v>
      </c>
      <c r="O186" s="199"/>
      <c r="P186" s="159">
        <f>+D$11+D$12*F186+D$13*F186^2</f>
        <v>-9.4714063863219006E-4</v>
      </c>
      <c r="Q186" s="201">
        <f>+C186-15018.5</f>
        <v>27932.879000000001</v>
      </c>
      <c r="R186" s="136">
        <f>+(P186-G186)^2</f>
        <v>1.1777315477479573E-5</v>
      </c>
      <c r="S186" s="136">
        <v>0.1</v>
      </c>
      <c r="T186" s="136">
        <f>+S186*R186</f>
        <v>1.1777315477479574E-6</v>
      </c>
      <c r="V186" s="129">
        <f>+G186-P186</f>
        <v>-3.4318093591398069E-3</v>
      </c>
      <c r="AC186" s="129" t="s">
        <v>480</v>
      </c>
      <c r="AD186" s="129">
        <v>9</v>
      </c>
      <c r="AE186" s="129" t="s">
        <v>621</v>
      </c>
      <c r="AG186" s="129" t="s">
        <v>610</v>
      </c>
    </row>
    <row r="187" spans="1:33" ht="12.95" customHeight="1" x14ac:dyDescent="0.2">
      <c r="A187" s="206" t="s">
        <v>481</v>
      </c>
      <c r="B187" s="207"/>
      <c r="C187" s="208">
        <v>42953.411999999997</v>
      </c>
      <c r="D187" s="208"/>
      <c r="E187" s="129">
        <f>(C187-C$7)/C$8</f>
        <v>12349.047108039362</v>
      </c>
      <c r="F187" s="199">
        <f>ROUND(2*E187,0)/2</f>
        <v>12349</v>
      </c>
      <c r="G187" s="129">
        <f>C187-(C$7+F187*C$8)</f>
        <v>1.1180900000908878E-2</v>
      </c>
      <c r="I187" s="129">
        <f>G187</f>
        <v>1.1180900000908878E-2</v>
      </c>
      <c r="O187" s="199"/>
      <c r="P187" s="159">
        <f>+D$11+D$12*F187+D$13*F187^2</f>
        <v>-9.5631570420705867E-4</v>
      </c>
      <c r="Q187" s="201">
        <f>+C187-15018.5</f>
        <v>27934.911999999997</v>
      </c>
      <c r="R187" s="136">
        <f>+(P187-G187)^2</f>
        <v>1.4731200507251291E-4</v>
      </c>
      <c r="S187" s="136">
        <v>0.1</v>
      </c>
      <c r="T187" s="136">
        <f>+S187*R187</f>
        <v>1.4731200507251292E-5</v>
      </c>
      <c r="V187" s="129">
        <f>+G187-P187</f>
        <v>1.2137215705115936E-2</v>
      </c>
      <c r="AC187" s="129" t="s">
        <v>480</v>
      </c>
      <c r="AD187" s="129">
        <v>7</v>
      </c>
      <c r="AE187" s="129" t="s">
        <v>621</v>
      </c>
      <c r="AG187" s="129" t="s">
        <v>610</v>
      </c>
    </row>
    <row r="188" spans="1:33" ht="12.95" customHeight="1" x14ac:dyDescent="0.2">
      <c r="A188" s="206" t="s">
        <v>481</v>
      </c>
      <c r="B188" s="207"/>
      <c r="C188" s="208">
        <v>42958.383999999998</v>
      </c>
      <c r="D188" s="208"/>
      <c r="E188" s="129">
        <f>(C188-C$7)/C$8</f>
        <v>12369.995437039364</v>
      </c>
      <c r="F188" s="199">
        <f>ROUND(2*E188,0)/2</f>
        <v>12370</v>
      </c>
      <c r="G188" s="129">
        <f>C188-(C$7+F188*C$8)</f>
        <v>-1.0829999955603853E-3</v>
      </c>
      <c r="I188" s="129">
        <f>G188</f>
        <v>-1.0829999955603853E-3</v>
      </c>
      <c r="O188" s="199"/>
      <c r="P188" s="159">
        <f>+D$11+D$12*F188+D$13*F188^2</f>
        <v>-9.7897393797719218E-4</v>
      </c>
      <c r="Q188" s="201">
        <f>+C188-15018.5</f>
        <v>27939.883999999998</v>
      </c>
      <c r="R188" s="136">
        <f>+(P188-G188)^2</f>
        <v>1.0821420656301808E-8</v>
      </c>
      <c r="S188" s="136">
        <v>0.1</v>
      </c>
      <c r="T188" s="136">
        <f>+S188*R188</f>
        <v>1.0821420656301809E-9</v>
      </c>
      <c r="V188" s="129">
        <f>+G188-P188</f>
        <v>-1.0402605758319311E-4</v>
      </c>
      <c r="AC188" s="129" t="s">
        <v>480</v>
      </c>
      <c r="AD188" s="129">
        <v>10</v>
      </c>
      <c r="AE188" s="129" t="s">
        <v>608</v>
      </c>
      <c r="AG188" s="129" t="s">
        <v>610</v>
      </c>
    </row>
    <row r="189" spans="1:33" ht="12.95" customHeight="1" x14ac:dyDescent="0.2">
      <c r="A189" s="206" t="s">
        <v>482</v>
      </c>
      <c r="B189" s="207" t="s">
        <v>646</v>
      </c>
      <c r="C189" s="208">
        <v>42975.353000000003</v>
      </c>
      <c r="D189" s="208"/>
      <c r="E189" s="129">
        <f>(C189-C$7)/C$8</f>
        <v>12441.490246934982</v>
      </c>
      <c r="F189" s="199">
        <f>ROUND(2*E189,0)/2</f>
        <v>12441.5</v>
      </c>
      <c r="G189" s="129">
        <f>C189-(C$7+F189*C$8)</f>
        <v>-2.3148499967646785E-3</v>
      </c>
      <c r="I189" s="129">
        <f>G189</f>
        <v>-2.3148499967646785E-3</v>
      </c>
      <c r="O189" s="199"/>
      <c r="P189" s="159">
        <f>+D$11+D$12*F189+D$13*F189^2</f>
        <v>-1.0560176037686685E-3</v>
      </c>
      <c r="Q189" s="201">
        <f>+C189-15018.5</f>
        <v>27956.853000000003</v>
      </c>
      <c r="R189" s="136">
        <f>+(P189-G189)^2</f>
        <v>1.584658993656061E-6</v>
      </c>
      <c r="S189" s="136">
        <v>0.1</v>
      </c>
      <c r="T189" s="136">
        <f>+S189*R189</f>
        <v>1.5846589936560612E-7</v>
      </c>
      <c r="V189" s="129">
        <f>+G189-P189</f>
        <v>-1.25883239299601E-3</v>
      </c>
      <c r="AC189" s="129" t="s">
        <v>480</v>
      </c>
      <c r="AD189" s="129">
        <v>6</v>
      </c>
      <c r="AE189" s="129" t="s">
        <v>608</v>
      </c>
      <c r="AG189" s="129" t="s">
        <v>610</v>
      </c>
    </row>
    <row r="190" spans="1:33" ht="12.95" customHeight="1" x14ac:dyDescent="0.2">
      <c r="A190" s="206" t="s">
        <v>577</v>
      </c>
      <c r="B190" s="64"/>
      <c r="C190" s="208">
        <v>43165.826999999997</v>
      </c>
      <c r="D190" s="208"/>
      <c r="E190" s="129">
        <f>(C190-C$7)/C$8</f>
        <v>13244.006742901396</v>
      </c>
      <c r="F190" s="199">
        <f>ROUND(2*E190,0)/2</f>
        <v>13244</v>
      </c>
      <c r="G190" s="129">
        <f>C190-(C$7+F190*C$8)</f>
        <v>1.6003999990061857E-3</v>
      </c>
      <c r="I190" s="130"/>
      <c r="J190" s="129">
        <f>G190</f>
        <v>1.6003999990061857E-3</v>
      </c>
      <c r="O190" s="199"/>
      <c r="P190" s="159">
        <f>+D$11+D$12*F190+D$13*F190^2</f>
        <v>-1.9098975159754371E-3</v>
      </c>
      <c r="Q190" s="201">
        <f>+C190-15018.5</f>
        <v>28147.326999999997</v>
      </c>
      <c r="R190" s="136">
        <f>+(P190-G190)^2</f>
        <v>1.2322188643686157E-5</v>
      </c>
      <c r="S190" s="136">
        <v>0.1</v>
      </c>
      <c r="T190" s="136">
        <f>+S190*R190</f>
        <v>1.2322188643686157E-6</v>
      </c>
      <c r="V190" s="129">
        <f>+G190-P190</f>
        <v>3.5102975149816228E-3</v>
      </c>
      <c r="AC190" s="129" t="s">
        <v>480</v>
      </c>
      <c r="AD190" s="129">
        <v>6</v>
      </c>
      <c r="AE190" s="129" t="s">
        <v>621</v>
      </c>
      <c r="AG190" s="129" t="s">
        <v>610</v>
      </c>
    </row>
    <row r="191" spans="1:33" ht="12.95" customHeight="1" x14ac:dyDescent="0.2">
      <c r="A191" s="206" t="s">
        <v>577</v>
      </c>
      <c r="B191" s="64"/>
      <c r="C191" s="208">
        <v>43165.834000000003</v>
      </c>
      <c r="D191" s="208"/>
      <c r="E191" s="129">
        <f>(C191-C$7)/C$8</f>
        <v>13244.036235721811</v>
      </c>
      <c r="F191" s="199">
        <f>ROUND(2*E191,0)/2</f>
        <v>13244</v>
      </c>
      <c r="G191" s="129">
        <f>C191-(C$7+F191*C$8)</f>
        <v>8.6004000040702522E-3</v>
      </c>
      <c r="I191" s="130"/>
      <c r="J191" s="129">
        <f>G191</f>
        <v>8.6004000040702522E-3</v>
      </c>
      <c r="O191" s="199"/>
      <c r="P191" s="159">
        <f>+D$11+D$12*F191+D$13*F191^2</f>
        <v>-1.9098975159754371E-3</v>
      </c>
      <c r="Q191" s="201">
        <f>+C191-15018.5</f>
        <v>28147.334000000003</v>
      </c>
      <c r="R191" s="136">
        <f>+(P191-G191)^2</f>
        <v>1.1046635395987856E-4</v>
      </c>
      <c r="S191" s="136">
        <v>0.1</v>
      </c>
      <c r="T191" s="136">
        <f>+S191*R191</f>
        <v>1.1046635395987856E-5</v>
      </c>
      <c r="V191" s="129">
        <f>+G191-P191</f>
        <v>1.0510297520045689E-2</v>
      </c>
      <c r="AC191" s="129" t="s">
        <v>480</v>
      </c>
      <c r="AD191" s="129">
        <v>7</v>
      </c>
      <c r="AE191" s="129" t="s">
        <v>621</v>
      </c>
      <c r="AG191" s="129" t="s">
        <v>610</v>
      </c>
    </row>
    <row r="192" spans="1:33" ht="12.95" customHeight="1" x14ac:dyDescent="0.2">
      <c r="A192" s="206" t="s">
        <v>483</v>
      </c>
      <c r="B192" s="207" t="s">
        <v>646</v>
      </c>
      <c r="C192" s="208">
        <v>43210.33</v>
      </c>
      <c r="D192" s="208"/>
      <c r="E192" s="129">
        <f>(C192-C$7)/C$8</f>
        <v>13431.509455187575</v>
      </c>
      <c r="F192" s="199">
        <f>ROUND(2*E192,0)/2</f>
        <v>13431.5</v>
      </c>
      <c r="G192" s="129">
        <f>C192-(C$7+F192*C$8)</f>
        <v>2.2441500041168183E-3</v>
      </c>
      <c r="I192" s="129">
        <f>G192</f>
        <v>2.2441500041168183E-3</v>
      </c>
      <c r="O192" s="199"/>
      <c r="P192" s="159">
        <f>+D$11+D$12*F192+D$13*F192^2</f>
        <v>-2.1065330569123371E-3</v>
      </c>
      <c r="Q192" s="201">
        <f>+C192-15018.5</f>
        <v>28191.83</v>
      </c>
      <c r="R192" s="136">
        <f>+(P192-G192)^2</f>
        <v>1.8928443097526019E-5</v>
      </c>
      <c r="S192" s="136">
        <v>0.1</v>
      </c>
      <c r="T192" s="136">
        <f>+S192*R192</f>
        <v>1.8928443097526019E-6</v>
      </c>
      <c r="V192" s="129">
        <f>+G192-P192</f>
        <v>4.350683061029155E-3</v>
      </c>
    </row>
    <row r="193" spans="1:33" ht="12.95" customHeight="1" x14ac:dyDescent="0.2">
      <c r="A193" s="206" t="s">
        <v>483</v>
      </c>
      <c r="B193" s="207"/>
      <c r="C193" s="208">
        <v>43212.339</v>
      </c>
      <c r="D193" s="208"/>
      <c r="E193" s="129">
        <f>(C193-C$7)/C$8</f>
        <v>13439.973894640703</v>
      </c>
      <c r="F193" s="199">
        <f>ROUND(2*E193,0)/2</f>
        <v>13440</v>
      </c>
      <c r="G193" s="129">
        <f>C193-(C$7+F193*C$8)</f>
        <v>-6.1959999948157929E-3</v>
      </c>
      <c r="I193" s="129">
        <f>G193</f>
        <v>-6.1959999948157929E-3</v>
      </c>
      <c r="O193" s="199"/>
      <c r="P193" s="159">
        <f>+D$11+D$12*F193+D$13*F193^2</f>
        <v>-2.1154214509180591E-3</v>
      </c>
      <c r="Q193" s="201">
        <f>+C193-15018.5</f>
        <v>28193.839</v>
      </c>
      <c r="R193" s="136">
        <f>+(P193-G193)^2</f>
        <v>1.6651121252918551E-5</v>
      </c>
      <c r="S193" s="136">
        <v>0.1</v>
      </c>
      <c r="T193" s="136">
        <f>+S193*R193</f>
        <v>1.6651121252918551E-6</v>
      </c>
      <c r="V193" s="129">
        <f>+G193-P193</f>
        <v>-4.0805785438977338E-3</v>
      </c>
      <c r="AC193" s="129" t="s">
        <v>480</v>
      </c>
      <c r="AD193" s="129">
        <v>7</v>
      </c>
      <c r="AE193" s="129" t="s">
        <v>621</v>
      </c>
      <c r="AG193" s="129" t="s">
        <v>610</v>
      </c>
    </row>
    <row r="194" spans="1:33" ht="12.95" customHeight="1" x14ac:dyDescent="0.2">
      <c r="A194" s="206" t="s">
        <v>484</v>
      </c>
      <c r="B194" s="207"/>
      <c r="C194" s="208">
        <v>43244.394</v>
      </c>
      <c r="D194" s="208"/>
      <c r="E194" s="129">
        <f>(C194-C$7)/C$8</f>
        <v>13575.029945745864</v>
      </c>
      <c r="F194" s="199">
        <f>ROUND(2*E194,0)/2</f>
        <v>13575</v>
      </c>
      <c r="G194" s="129">
        <f>C194-(C$7+F194*C$8)</f>
        <v>7.1075000014388934E-3</v>
      </c>
      <c r="I194" s="130"/>
      <c r="N194" s="129">
        <f>G194</f>
        <v>7.1075000014388934E-3</v>
      </c>
      <c r="O194" s="199"/>
      <c r="P194" s="159">
        <f>+D$11+D$12*F194+D$13*F194^2</f>
        <v>-2.2562906306933181E-3</v>
      </c>
      <c r="Q194" s="201">
        <f>+C194-15018.5</f>
        <v>28225.894</v>
      </c>
      <c r="R194" s="136">
        <f>+(P194-G194)^2</f>
        <v>8.7680575002406963E-5</v>
      </c>
      <c r="S194" s="136">
        <v>1</v>
      </c>
      <c r="T194" s="136">
        <f>+S194*R194</f>
        <v>8.7680575002406963E-5</v>
      </c>
      <c r="V194" s="129">
        <f>+G194-P194</f>
        <v>9.3637906321322115E-3</v>
      </c>
      <c r="AC194" s="129" t="s">
        <v>480</v>
      </c>
      <c r="AD194" s="129">
        <v>7</v>
      </c>
      <c r="AE194" s="129" t="s">
        <v>621</v>
      </c>
      <c r="AG194" s="129" t="s">
        <v>610</v>
      </c>
    </row>
    <row r="195" spans="1:33" ht="12.95" customHeight="1" x14ac:dyDescent="0.2">
      <c r="A195" s="206" t="s">
        <v>484</v>
      </c>
      <c r="B195" s="207"/>
      <c r="C195" s="208">
        <v>43249.391000000003</v>
      </c>
      <c r="D195" s="208"/>
      <c r="E195" s="129">
        <f>(C195-C$7)/C$8</f>
        <v>13596.083606247279</v>
      </c>
      <c r="F195" s="199">
        <f>ROUND(2*E195,0)/2</f>
        <v>13596</v>
      </c>
      <c r="G195" s="129">
        <f>C195-(C$7+F195*C$8)</f>
        <v>1.9843600006424822E-2</v>
      </c>
      <c r="I195" s="130"/>
      <c r="N195" s="129">
        <f>G195</f>
        <v>1.9843600006424822E-2</v>
      </c>
      <c r="O195" s="199"/>
      <c r="P195" s="159">
        <f>+D$11+D$12*F195+D$13*F195^2</f>
        <v>-2.2781529787439963E-3</v>
      </c>
      <c r="Q195" s="201">
        <f>+C195-15018.5</f>
        <v>28230.891000000003</v>
      </c>
      <c r="R195" s="136">
        <f>+(P195-G195)^2</f>
        <v>4.8937195513682559E-4</v>
      </c>
      <c r="S195" s="136">
        <v>1</v>
      </c>
      <c r="T195" s="136">
        <f>+S195*R195</f>
        <v>4.8937195513682559E-4</v>
      </c>
      <c r="V195" s="129">
        <f>+G195-P195</f>
        <v>2.212175298516882E-2</v>
      </c>
      <c r="AC195" s="129" t="s">
        <v>480</v>
      </c>
      <c r="AD195" s="129">
        <v>11</v>
      </c>
      <c r="AE195" s="129" t="s">
        <v>615</v>
      </c>
      <c r="AG195" s="129" t="s">
        <v>610</v>
      </c>
    </row>
    <row r="196" spans="1:33" ht="12.95" customHeight="1" x14ac:dyDescent="0.2">
      <c r="A196" s="206" t="s">
        <v>483</v>
      </c>
      <c r="B196" s="207"/>
      <c r="C196" s="208">
        <v>43250.324000000001</v>
      </c>
      <c r="D196" s="208"/>
      <c r="E196" s="129">
        <f>(C196-C$7)/C$8</f>
        <v>13600.014577879809</v>
      </c>
      <c r="F196" s="199">
        <f>ROUND(2*E196,0)/2</f>
        <v>13600</v>
      </c>
      <c r="G196" s="129">
        <f>C196-(C$7+F196*C$8)</f>
        <v>3.4599999999045394E-3</v>
      </c>
      <c r="I196" s="129">
        <f>G196</f>
        <v>3.4599999999045394E-3</v>
      </c>
      <c r="O196" s="199"/>
      <c r="P196" s="159">
        <f>+D$11+D$12*F196+D$13*F196^2</f>
        <v>-2.2823156898662883E-3</v>
      </c>
      <c r="Q196" s="201">
        <f>+C196-15018.5</f>
        <v>28231.824000000001</v>
      </c>
      <c r="R196" s="136">
        <f>+(P196-G196)^2</f>
        <v>3.2974189480988218E-5</v>
      </c>
      <c r="S196" s="136">
        <v>0.1</v>
      </c>
      <c r="T196" s="136">
        <f>+S196*R196</f>
        <v>3.2974189480988222E-6</v>
      </c>
      <c r="V196" s="129">
        <f>+G196-P196</f>
        <v>5.7423156897708277E-3</v>
      </c>
      <c r="AC196" s="129" t="s">
        <v>480</v>
      </c>
      <c r="AD196" s="129">
        <v>7</v>
      </c>
      <c r="AE196" s="129" t="s">
        <v>621</v>
      </c>
      <c r="AG196" s="129" t="s">
        <v>610</v>
      </c>
    </row>
    <row r="197" spans="1:33" ht="12.95" customHeight="1" x14ac:dyDescent="0.2">
      <c r="A197" s="206" t="s">
        <v>484</v>
      </c>
      <c r="B197" s="207"/>
      <c r="C197" s="208">
        <v>43250.328999999998</v>
      </c>
      <c r="D197" s="208"/>
      <c r="E197" s="129">
        <f>(C197-C$7)/C$8</f>
        <v>13600.03564418008</v>
      </c>
      <c r="F197" s="199">
        <f>ROUND(2*E197,0)/2</f>
        <v>13600</v>
      </c>
      <c r="G197" s="129">
        <f>C197-(C$7+F197*C$8)</f>
        <v>8.4599999972851947E-3</v>
      </c>
      <c r="I197" s="130"/>
      <c r="N197" s="129">
        <f>G197</f>
        <v>8.4599999972851947E-3</v>
      </c>
      <c r="O197" s="199"/>
      <c r="P197" s="159">
        <f>+D$11+D$12*F197+D$13*F197^2</f>
        <v>-2.2823156898662883E-3</v>
      </c>
      <c r="Q197" s="201">
        <f>+C197-15018.5</f>
        <v>28231.828999999998</v>
      </c>
      <c r="R197" s="136">
        <f>+(P197-G197)^2</f>
        <v>1.1539734632242086E-4</v>
      </c>
      <c r="S197" s="136">
        <v>1</v>
      </c>
      <c r="T197" s="136">
        <f>+S197*R197</f>
        <v>1.1539734632242086E-4</v>
      </c>
      <c r="V197" s="129">
        <f>+G197-P197</f>
        <v>1.0742315687151484E-2</v>
      </c>
      <c r="AC197" s="129" t="s">
        <v>480</v>
      </c>
      <c r="AD197" s="129">
        <v>6</v>
      </c>
      <c r="AE197" s="129" t="s">
        <v>621</v>
      </c>
      <c r="AG197" s="129" t="s">
        <v>610</v>
      </c>
    </row>
    <row r="198" spans="1:33" ht="12.95" customHeight="1" x14ac:dyDescent="0.2">
      <c r="A198" s="206" t="s">
        <v>483</v>
      </c>
      <c r="B198" s="207"/>
      <c r="C198" s="208">
        <v>43254.358</v>
      </c>
      <c r="D198" s="208"/>
      <c r="E198" s="129">
        <f>(C198-C$7)/C$8</f>
        <v>13617.01086894698</v>
      </c>
      <c r="F198" s="199">
        <f>ROUND(2*E198,0)/2</f>
        <v>13617</v>
      </c>
      <c r="G198" s="129">
        <f>C198-(C$7+F198*C$8)</f>
        <v>2.5797000052989461E-3</v>
      </c>
      <c r="I198" s="129">
        <f>G198</f>
        <v>2.5797000052989461E-3</v>
      </c>
      <c r="O198" s="199"/>
      <c r="P198" s="159">
        <f>+D$11+D$12*F198+D$13*F198^2</f>
        <v>-2.3000016941681586E-3</v>
      </c>
      <c r="Q198" s="201">
        <f>+C198-15018.5</f>
        <v>28235.858</v>
      </c>
      <c r="R198" s="136">
        <f>+(P198-G198)^2</f>
        <v>2.3811488675782145E-5</v>
      </c>
      <c r="S198" s="136">
        <v>0.1</v>
      </c>
      <c r="T198" s="136">
        <f>+S198*R198</f>
        <v>2.3811488675782146E-6</v>
      </c>
      <c r="V198" s="129">
        <f>+G198-P198</f>
        <v>4.8797016994671042E-3</v>
      </c>
      <c r="AC198" s="129" t="s">
        <v>480</v>
      </c>
      <c r="AD198" s="129">
        <v>6</v>
      </c>
      <c r="AE198" s="129" t="s">
        <v>621</v>
      </c>
      <c r="AG198" s="129" t="s">
        <v>610</v>
      </c>
    </row>
    <row r="199" spans="1:33" ht="12.95" customHeight="1" x14ac:dyDescent="0.2">
      <c r="A199" s="206" t="s">
        <v>577</v>
      </c>
      <c r="B199" s="64"/>
      <c r="C199" s="208">
        <v>43260.767</v>
      </c>
      <c r="D199" s="208"/>
      <c r="E199" s="129">
        <f>(C199-C$7)/C$8</f>
        <v>13644.013652647898</v>
      </c>
      <c r="F199" s="199">
        <f>ROUND(2*E199,0)/2</f>
        <v>13644</v>
      </c>
      <c r="G199" s="129">
        <f>C199-(C$7+F199*C$8)</f>
        <v>3.2404000012320466E-3</v>
      </c>
      <c r="I199" s="130"/>
      <c r="J199" s="129">
        <f>G199</f>
        <v>3.2404000012320466E-3</v>
      </c>
      <c r="O199" s="199"/>
      <c r="P199" s="159">
        <f>+D$11+D$12*F199+D$13*F199^2</f>
        <v>-2.3280728680990397E-3</v>
      </c>
      <c r="Q199" s="201">
        <f>+C199-15018.5</f>
        <v>28242.267</v>
      </c>
      <c r="R199" s="136">
        <f>+(P199-G199)^2</f>
        <v>3.1007890096476379E-5</v>
      </c>
      <c r="S199" s="136">
        <v>0.1</v>
      </c>
      <c r="T199" s="136">
        <f>+S199*R199</f>
        <v>3.1007890096476383E-6</v>
      </c>
      <c r="V199" s="129">
        <f>+G199-P199</f>
        <v>5.5684728693310859E-3</v>
      </c>
    </row>
    <row r="200" spans="1:33" ht="12.95" customHeight="1" x14ac:dyDescent="0.2">
      <c r="A200" s="206" t="s">
        <v>577</v>
      </c>
      <c r="B200" s="64"/>
      <c r="C200" s="208">
        <v>43260.767999999996</v>
      </c>
      <c r="D200" s="208"/>
      <c r="E200" s="129">
        <f>(C200-C$7)/C$8</f>
        <v>13644.017865907939</v>
      </c>
      <c r="F200" s="199">
        <f>ROUND(2*E200,0)/2</f>
        <v>13644</v>
      </c>
      <c r="G200" s="129">
        <f>C200-(C$7+F200*C$8)</f>
        <v>4.2403999977977946E-3</v>
      </c>
      <c r="I200" s="130"/>
      <c r="J200" s="129">
        <f>G200</f>
        <v>4.2403999977977946E-3</v>
      </c>
      <c r="O200" s="199"/>
      <c r="P200" s="159">
        <f>+D$11+D$12*F200+D$13*F200^2</f>
        <v>-2.3280728680990397E-3</v>
      </c>
      <c r="Q200" s="201">
        <f>+C200-15018.5</f>
        <v>28242.267999999996</v>
      </c>
      <c r="R200" s="136">
        <f>+(P200-G200)^2</f>
        <v>4.3144835790022964E-5</v>
      </c>
      <c r="S200" s="136">
        <v>0.1</v>
      </c>
      <c r="T200" s="136">
        <f>+S200*R200</f>
        <v>4.3144835790022969E-6</v>
      </c>
      <c r="V200" s="129">
        <f>+G200-P200</f>
        <v>6.5684728658968339E-3</v>
      </c>
    </row>
    <row r="201" spans="1:33" ht="12.95" customHeight="1" x14ac:dyDescent="0.2">
      <c r="A201" s="206" t="s">
        <v>483</v>
      </c>
      <c r="B201" s="207"/>
      <c r="C201" s="208">
        <v>43281.406999999999</v>
      </c>
      <c r="D201" s="208"/>
      <c r="E201" s="129">
        <f>(C201-C$7)/C$8</f>
        <v>13730.975340210225</v>
      </c>
      <c r="F201" s="199">
        <f>ROUND(2*E201,0)/2</f>
        <v>13731</v>
      </c>
      <c r="G201" s="129">
        <f>C201-(C$7+F201*C$8)</f>
        <v>-5.8529000016278587E-3</v>
      </c>
      <c r="I201" s="129">
        <f>G201</f>
        <v>-5.8529000016278587E-3</v>
      </c>
      <c r="O201" s="199"/>
      <c r="P201" s="159">
        <f>+D$11+D$12*F201+D$13*F201^2</f>
        <v>-2.4183711310489047E-3</v>
      </c>
      <c r="Q201" s="201">
        <f>+C201-15018.5</f>
        <v>28262.906999999999</v>
      </c>
      <c r="R201" s="136">
        <f>+(P201-G201)^2</f>
        <v>1.1795988562840345E-5</v>
      </c>
      <c r="S201" s="136">
        <v>0.1</v>
      </c>
      <c r="T201" s="136">
        <f>+S201*R201</f>
        <v>1.1795988562840345E-6</v>
      </c>
      <c r="V201" s="129">
        <f>+G201-P201</f>
        <v>-3.434528870578954E-3</v>
      </c>
      <c r="AC201" s="129" t="s">
        <v>480</v>
      </c>
      <c r="AD201" s="129">
        <v>7</v>
      </c>
      <c r="AE201" s="129" t="s">
        <v>621</v>
      </c>
      <c r="AG201" s="129" t="s">
        <v>610</v>
      </c>
    </row>
    <row r="202" spans="1:33" ht="12.95" customHeight="1" x14ac:dyDescent="0.2">
      <c r="A202" s="206" t="s">
        <v>483</v>
      </c>
      <c r="B202" s="207" t="s">
        <v>646</v>
      </c>
      <c r="C202" s="208">
        <v>43288.411999999997</v>
      </c>
      <c r="D202" s="208"/>
      <c r="E202" s="129">
        <f>(C202-C$7)/C$8</f>
        <v>13760.489226904698</v>
      </c>
      <c r="F202" s="199">
        <f>ROUND(2*E202,0)/2</f>
        <v>13760.5</v>
      </c>
      <c r="G202" s="129">
        <f>C202-(C$7+F202*C$8)</f>
        <v>-2.556949999416247E-3</v>
      </c>
      <c r="I202" s="129">
        <f>G202</f>
        <v>-2.556949999416247E-3</v>
      </c>
      <c r="O202" s="199"/>
      <c r="P202" s="159">
        <f>+D$11+D$12*F202+D$13*F202^2</f>
        <v>-2.4489363874652774E-3</v>
      </c>
      <c r="Q202" s="201">
        <f>+C202-15018.5</f>
        <v>28269.911999999997</v>
      </c>
      <c r="R202" s="136">
        <f>+(P202-G202)^2</f>
        <v>1.1666940366694647E-8</v>
      </c>
      <c r="S202" s="136">
        <v>0.1</v>
      </c>
      <c r="T202" s="136">
        <f>+S202*R202</f>
        <v>1.1666940366694648E-9</v>
      </c>
      <c r="V202" s="129">
        <f>+G202-P202</f>
        <v>-1.0801361195096962E-4</v>
      </c>
      <c r="AC202" s="129" t="s">
        <v>480</v>
      </c>
      <c r="AD202" s="129">
        <v>8</v>
      </c>
      <c r="AE202" s="129" t="s">
        <v>621</v>
      </c>
      <c r="AG202" s="129" t="s">
        <v>610</v>
      </c>
    </row>
    <row r="203" spans="1:33" ht="12.95" customHeight="1" x14ac:dyDescent="0.2">
      <c r="A203" s="206" t="s">
        <v>484</v>
      </c>
      <c r="B203" s="207"/>
      <c r="C203" s="208">
        <v>43291.387999999999</v>
      </c>
      <c r="D203" s="208"/>
      <c r="E203" s="129">
        <f>(C203-C$7)/C$8</f>
        <v>13773.027888832299</v>
      </c>
      <c r="F203" s="199">
        <f>ROUND(2*E203,0)/2</f>
        <v>13773</v>
      </c>
      <c r="G203" s="129">
        <f>C203-(C$7+F203*C$8)</f>
        <v>6.619300002057571E-3</v>
      </c>
      <c r="I203" s="130"/>
      <c r="N203" s="129">
        <f>G203</f>
        <v>6.619300002057571E-3</v>
      </c>
      <c r="O203" s="199"/>
      <c r="P203" s="159">
        <f>+D$11+D$12*F203+D$13*F203^2</f>
        <v>-2.4618796526440835E-3</v>
      </c>
      <c r="Q203" s="201">
        <f>+C203-15018.5</f>
        <v>28272.887999999999</v>
      </c>
      <c r="R203" s="136">
        <f>+(P203-G203)^2</f>
        <v>8.2467823920967254E-5</v>
      </c>
      <c r="S203" s="136">
        <v>1</v>
      </c>
      <c r="T203" s="136">
        <f>+S203*R203</f>
        <v>8.2467823920967254E-5</v>
      </c>
      <c r="V203" s="129">
        <f>+G203-P203</f>
        <v>9.081179654701654E-3</v>
      </c>
      <c r="AC203" s="129" t="s">
        <v>480</v>
      </c>
      <c r="AD203" s="129">
        <v>6</v>
      </c>
      <c r="AE203" s="129" t="s">
        <v>621</v>
      </c>
      <c r="AG203" s="129" t="s">
        <v>610</v>
      </c>
    </row>
    <row r="204" spans="1:33" ht="12.95" customHeight="1" x14ac:dyDescent="0.2">
      <c r="A204" s="206" t="s">
        <v>484</v>
      </c>
      <c r="B204" s="207"/>
      <c r="C204" s="208">
        <v>43299.451000000001</v>
      </c>
      <c r="D204" s="208"/>
      <c r="E204" s="129">
        <f>(C204-C$7)/C$8</f>
        <v>13806.999404666371</v>
      </c>
      <c r="F204" s="199">
        <f>ROUND(2*E204,0)/2</f>
        <v>13807</v>
      </c>
      <c r="G204" s="129">
        <f>C204-(C$7+F204*C$8)</f>
        <v>-1.4129999908618629E-4</v>
      </c>
      <c r="I204" s="130"/>
      <c r="N204" s="129">
        <f>G204</f>
        <v>-1.4129999908618629E-4</v>
      </c>
      <c r="O204" s="199"/>
      <c r="P204" s="159">
        <f>+D$11+D$12*F204+D$13*F204^2</f>
        <v>-2.4970608972155577E-3</v>
      </c>
      <c r="Q204" s="201">
        <f>+C204-15018.5</f>
        <v>28280.951000000001</v>
      </c>
      <c r="R204" s="136">
        <f>+(P204-G204)^2</f>
        <v>5.5496094091553026E-6</v>
      </c>
      <c r="S204" s="136">
        <v>1</v>
      </c>
      <c r="T204" s="136">
        <f>+S204*R204</f>
        <v>5.5496094091553026E-6</v>
      </c>
      <c r="V204" s="129">
        <f>+G204-P204</f>
        <v>2.3557608981293714E-3</v>
      </c>
      <c r="AC204" s="129" t="s">
        <v>480</v>
      </c>
      <c r="AD204" s="129">
        <v>8</v>
      </c>
      <c r="AE204" s="129" t="s">
        <v>621</v>
      </c>
      <c r="AG204" s="129" t="s">
        <v>610</v>
      </c>
    </row>
    <row r="205" spans="1:33" ht="12.95" customHeight="1" x14ac:dyDescent="0.2">
      <c r="A205" s="206" t="s">
        <v>486</v>
      </c>
      <c r="B205" s="207" t="s">
        <v>646</v>
      </c>
      <c r="C205" s="208">
        <v>43326.38</v>
      </c>
      <c r="D205" s="208"/>
      <c r="E205" s="129">
        <f>(C205-C$7)/C$8</f>
        <v>13920.458284722847</v>
      </c>
      <c r="F205" s="199">
        <f>ROUND(2*E205,0)/2</f>
        <v>13920.5</v>
      </c>
      <c r="G205" s="129">
        <f>C205-(C$7+F205*C$8)</f>
        <v>-9.9009499972453341E-3</v>
      </c>
      <c r="I205" s="129">
        <f>G205</f>
        <v>-9.9009499972453341E-3</v>
      </c>
      <c r="O205" s="199"/>
      <c r="P205" s="159">
        <f>+D$11+D$12*F205+D$13*F205^2</f>
        <v>-2.6142454085274895E-3</v>
      </c>
      <c r="Q205" s="201">
        <f>+C205-15018.5</f>
        <v>28307.879999999997</v>
      </c>
      <c r="R205" s="136">
        <f>+(P205-G205)^2</f>
        <v>5.3096063763241697E-5</v>
      </c>
      <c r="S205" s="136">
        <v>0.1</v>
      </c>
      <c r="T205" s="136">
        <f>+S205*R205</f>
        <v>5.3096063763241699E-6</v>
      </c>
      <c r="V205" s="129">
        <f>+G205-P205</f>
        <v>-7.2867045887178451E-3</v>
      </c>
      <c r="AC205" s="129" t="s">
        <v>480</v>
      </c>
      <c r="AD205" s="129">
        <v>7</v>
      </c>
      <c r="AE205" s="129" t="s">
        <v>617</v>
      </c>
      <c r="AG205" s="129" t="s">
        <v>610</v>
      </c>
    </row>
    <row r="206" spans="1:33" ht="12.95" customHeight="1" x14ac:dyDescent="0.2">
      <c r="A206" s="206" t="s">
        <v>487</v>
      </c>
      <c r="B206" s="207" t="s">
        <v>646</v>
      </c>
      <c r="C206" s="208">
        <v>43447.673000000003</v>
      </c>
      <c r="D206" s="208"/>
      <c r="E206" s="129">
        <f>(C206-C$7)/C$8</f>
        <v>14431.497236733414</v>
      </c>
      <c r="F206" s="199">
        <f>ROUND(2*E206,0)/2</f>
        <v>14431.5</v>
      </c>
      <c r="G206" s="129">
        <f>C206-(C$7+F206*C$8)</f>
        <v>-6.5584999538259581E-4</v>
      </c>
      <c r="I206" s="129">
        <f>G206</f>
        <v>-6.5584999538259581E-4</v>
      </c>
      <c r="O206" s="199"/>
      <c r="P206" s="159">
        <f>+D$11+D$12*F206+D$13*F206^2</f>
        <v>-3.1369013568891498E-3</v>
      </c>
      <c r="Q206" s="201">
        <f>+C206-15018.5</f>
        <v>28429.173000000003</v>
      </c>
      <c r="R206" s="136">
        <f>+(P206-G206)^2</f>
        <v>6.1556158584335256E-6</v>
      </c>
      <c r="S206" s="136">
        <v>0.1</v>
      </c>
      <c r="T206" s="136">
        <f>+S206*R206</f>
        <v>6.1556158584335256E-7</v>
      </c>
      <c r="V206" s="129">
        <f>+G206-P206</f>
        <v>2.481051361506554E-3</v>
      </c>
      <c r="AC206" s="129" t="s">
        <v>480</v>
      </c>
      <c r="AD206" s="129">
        <v>6</v>
      </c>
      <c r="AE206" s="129" t="s">
        <v>608</v>
      </c>
      <c r="AG206" s="129" t="s">
        <v>610</v>
      </c>
    </row>
    <row r="207" spans="1:33" ht="12.95" customHeight="1" x14ac:dyDescent="0.2">
      <c r="A207" s="206" t="s">
        <v>577</v>
      </c>
      <c r="B207" s="64"/>
      <c r="C207" s="208">
        <v>43549.860999999997</v>
      </c>
      <c r="D207" s="208"/>
      <c r="E207" s="129">
        <f>(C207-C$7)/C$8</f>
        <v>14862.041855368052</v>
      </c>
      <c r="F207" s="199">
        <f>ROUND(2*E207,0)/2</f>
        <v>14862</v>
      </c>
      <c r="G207" s="129">
        <f>C207-(C$7+F207*C$8)</f>
        <v>9.9342000030446798E-3</v>
      </c>
      <c r="I207" s="130"/>
      <c r="J207" s="129">
        <f>G207</f>
        <v>9.9342000030446798E-3</v>
      </c>
      <c r="O207" s="199"/>
      <c r="P207" s="159">
        <f>+D$11+D$12*F207+D$13*F207^2</f>
        <v>-3.5709563342973742E-3</v>
      </c>
      <c r="Q207" s="201">
        <f>+C207-15018.5</f>
        <v>28531.360999999997</v>
      </c>
      <c r="R207" s="136">
        <f>+(P207-G207)^2</f>
        <v>1.8238924769605025E-4</v>
      </c>
      <c r="S207" s="136">
        <v>0.1</v>
      </c>
      <c r="T207" s="136">
        <f>+S207*R207</f>
        <v>1.8238924769605027E-5</v>
      </c>
      <c r="V207" s="129">
        <f>+G207-P207</f>
        <v>1.3505156337342054E-2</v>
      </c>
      <c r="AC207" s="129" t="s">
        <v>480</v>
      </c>
      <c r="AD207" s="129">
        <v>7</v>
      </c>
      <c r="AE207" s="129" t="s">
        <v>617</v>
      </c>
      <c r="AG207" s="129" t="s">
        <v>610</v>
      </c>
    </row>
    <row r="208" spans="1:33" ht="12.95" customHeight="1" x14ac:dyDescent="0.2">
      <c r="A208" s="206" t="s">
        <v>488</v>
      </c>
      <c r="B208" s="207"/>
      <c r="C208" s="208">
        <v>43568.368000000002</v>
      </c>
      <c r="D208" s="208"/>
      <c r="E208" s="129">
        <f>(C208-C$7)/C$8</f>
        <v>14940.016659230285</v>
      </c>
      <c r="F208" s="199">
        <f>ROUND(2*E208,0)/2</f>
        <v>14940</v>
      </c>
      <c r="G208" s="129">
        <f>C208-(C$7+F208*C$8)</f>
        <v>3.9540000070701353E-3</v>
      </c>
      <c r="I208" s="129">
        <f>G208</f>
        <v>3.9540000070701353E-3</v>
      </c>
      <c r="O208" s="199"/>
      <c r="P208" s="159">
        <f>+D$11+D$12*F208+D$13*F208^2</f>
        <v>-3.6489873908344345E-3</v>
      </c>
      <c r="Q208" s="201">
        <f>+C208-15018.5</f>
        <v>28549.868000000002</v>
      </c>
      <c r="R208" s="136">
        <f>+(P208-G208)^2</f>
        <v>5.7805417372695703E-5</v>
      </c>
      <c r="S208" s="136">
        <v>0.1</v>
      </c>
      <c r="T208" s="136">
        <f>+S208*R208</f>
        <v>5.7805417372695708E-6</v>
      </c>
      <c r="V208" s="129">
        <f>+G208-P208</f>
        <v>7.6029873979045698E-3</v>
      </c>
      <c r="AC208" s="129" t="s">
        <v>480</v>
      </c>
      <c r="AD208" s="129">
        <v>7</v>
      </c>
      <c r="AE208" s="129" t="s">
        <v>621</v>
      </c>
      <c r="AG208" s="129" t="s">
        <v>610</v>
      </c>
    </row>
    <row r="209" spans="1:33" ht="12.95" customHeight="1" x14ac:dyDescent="0.2">
      <c r="A209" s="206" t="s">
        <v>577</v>
      </c>
      <c r="B209" s="64"/>
      <c r="C209" s="208">
        <v>43610.731</v>
      </c>
      <c r="D209" s="208"/>
      <c r="E209" s="129">
        <f>(C209-C$7)/C$8</f>
        <v>15118.502994995923</v>
      </c>
      <c r="F209" s="199">
        <f>ROUND(2*E209,0)/2</f>
        <v>15118.5</v>
      </c>
      <c r="G209" s="129">
        <f>C209-(C$7+F209*C$8)</f>
        <v>7.1084999945014715E-4</v>
      </c>
      <c r="I209" s="130"/>
      <c r="J209" s="129">
        <f>G209</f>
        <v>7.1084999945014715E-4</v>
      </c>
      <c r="O209" s="199"/>
      <c r="P209" s="159">
        <f>+D$11+D$12*F209+D$13*F209^2</f>
        <v>-3.8268507831449891E-3</v>
      </c>
      <c r="Q209" s="201">
        <f>+C209-15018.5</f>
        <v>28592.231</v>
      </c>
      <c r="R209" s="136">
        <f>+(P209-G209)^2</f>
        <v>2.0590728392364515E-5</v>
      </c>
      <c r="S209" s="136">
        <v>0.1</v>
      </c>
      <c r="T209" s="136">
        <f>+S209*R209</f>
        <v>2.0590728392364515E-6</v>
      </c>
      <c r="V209" s="129">
        <f>+G209-P209</f>
        <v>4.5377007825951367E-3</v>
      </c>
      <c r="AC209" s="129" t="s">
        <v>480</v>
      </c>
      <c r="AD209" s="129">
        <v>8</v>
      </c>
      <c r="AE209" s="129" t="s">
        <v>621</v>
      </c>
      <c r="AG209" s="129" t="s">
        <v>610</v>
      </c>
    </row>
    <row r="210" spans="1:33" ht="12.95" customHeight="1" x14ac:dyDescent="0.2">
      <c r="A210" s="206" t="s">
        <v>489</v>
      </c>
      <c r="B210" s="207" t="s">
        <v>646</v>
      </c>
      <c r="C210" s="208">
        <v>43616.425000000003</v>
      </c>
      <c r="D210" s="208"/>
      <c r="E210" s="129">
        <f>(C210-C$7)/C$8</f>
        <v>15142.49329775659</v>
      </c>
      <c r="F210" s="199">
        <f>ROUND(2*E210,0)/2</f>
        <v>15142.5</v>
      </c>
      <c r="G210" s="129">
        <f>C210-(C$7+F210*C$8)</f>
        <v>-1.5907499910099432E-3</v>
      </c>
      <c r="I210" s="129">
        <f>G210</f>
        <v>-1.5907499910099432E-3</v>
      </c>
      <c r="O210" s="199"/>
      <c r="P210" s="159">
        <f>+D$11+D$12*F210+D$13*F210^2</f>
        <v>-3.8506900702795304E-3</v>
      </c>
      <c r="Q210" s="201">
        <f>+C210-15018.5</f>
        <v>28597.925000000003</v>
      </c>
      <c r="R210" s="136">
        <f>+(P210-G210)^2</f>
        <v>5.1073291618890284E-6</v>
      </c>
      <c r="S210" s="136">
        <v>0.1</v>
      </c>
      <c r="T210" s="136">
        <f>+S210*R210</f>
        <v>5.1073291618890286E-7</v>
      </c>
      <c r="V210" s="129">
        <f>+G210-P210</f>
        <v>2.2599400792695872E-3</v>
      </c>
    </row>
    <row r="211" spans="1:33" ht="12.95" customHeight="1" x14ac:dyDescent="0.2">
      <c r="A211" s="206" t="s">
        <v>489</v>
      </c>
      <c r="B211" s="207" t="s">
        <v>646</v>
      </c>
      <c r="C211" s="208">
        <v>43622.364000000001</v>
      </c>
      <c r="D211" s="208"/>
      <c r="E211" s="129">
        <f>(C211-C$7)/C$8</f>
        <v>15167.515849231035</v>
      </c>
      <c r="F211" s="199">
        <f>ROUND(2*E211,0)/2</f>
        <v>15167.5</v>
      </c>
      <c r="G211" s="129">
        <f>C211-(C$7+F211*C$8)</f>
        <v>3.7617500056512654E-3</v>
      </c>
      <c r="I211" s="129">
        <f>G211</f>
        <v>3.7617500056512654E-3</v>
      </c>
      <c r="O211" s="199"/>
      <c r="P211" s="159">
        <f>+D$11+D$12*F211+D$13*F211^2</f>
        <v>-3.8755037268411851E-3</v>
      </c>
      <c r="Q211" s="201">
        <f>+C211-15018.5</f>
        <v>28603.864000000001</v>
      </c>
      <c r="R211" s="136">
        <f>+(P211-G211)^2</f>
        <v>5.8327644574469868E-5</v>
      </c>
      <c r="S211" s="136">
        <v>0.1</v>
      </c>
      <c r="T211" s="136">
        <f>+S211*R211</f>
        <v>5.8327644574469873E-6</v>
      </c>
      <c r="V211" s="129">
        <f>+G211-P211</f>
        <v>7.6372537324924505E-3</v>
      </c>
      <c r="AC211" s="129" t="s">
        <v>480</v>
      </c>
      <c r="AD211" s="129">
        <v>8</v>
      </c>
      <c r="AE211" s="129" t="s">
        <v>621</v>
      </c>
      <c r="AG211" s="129" t="s">
        <v>610</v>
      </c>
    </row>
    <row r="212" spans="1:33" ht="12.95" customHeight="1" x14ac:dyDescent="0.2">
      <c r="A212" s="206" t="s">
        <v>489</v>
      </c>
      <c r="B212" s="207" t="s">
        <v>646</v>
      </c>
      <c r="C212" s="208">
        <v>43659.385999999999</v>
      </c>
      <c r="D212" s="208"/>
      <c r="E212" s="129">
        <f>(C212-C$7)/C$8</f>
        <v>15323.499163035896</v>
      </c>
      <c r="F212" s="199">
        <f>ROUND(2*E212,0)/2</f>
        <v>15323.5</v>
      </c>
      <c r="G212" s="129">
        <f>C212-(C$7+F212*C$8)</f>
        <v>-1.9864999921992421E-4</v>
      </c>
      <c r="I212" s="129">
        <f>G212</f>
        <v>-1.9864999921992421E-4</v>
      </c>
      <c r="O212" s="199"/>
      <c r="P212" s="159">
        <f>+D$11+D$12*F212+D$13*F212^2</f>
        <v>-4.0299045142594848E-3</v>
      </c>
      <c r="Q212" s="201">
        <f>+C212-15018.5</f>
        <v>28640.885999999999</v>
      </c>
      <c r="R212" s="136">
        <f>+(P212-G212)^2</f>
        <v>1.4678511159011019E-5</v>
      </c>
      <c r="S212" s="136">
        <v>0.1</v>
      </c>
      <c r="T212" s="136">
        <f>+S212*R212</f>
        <v>1.467851115901102E-6</v>
      </c>
      <c r="V212" s="129">
        <f>+G212-P212</f>
        <v>3.8312545150395606E-3</v>
      </c>
      <c r="AC212" s="129" t="s">
        <v>480</v>
      </c>
      <c r="AD212" s="129">
        <v>7</v>
      </c>
      <c r="AE212" s="129" t="s">
        <v>621</v>
      </c>
      <c r="AG212" s="129" t="s">
        <v>610</v>
      </c>
    </row>
    <row r="213" spans="1:33" ht="12.95" customHeight="1" x14ac:dyDescent="0.2">
      <c r="A213" s="206" t="s">
        <v>489</v>
      </c>
      <c r="B213" s="207" t="s">
        <v>646</v>
      </c>
      <c r="C213" s="208">
        <v>43663.41</v>
      </c>
      <c r="D213" s="208"/>
      <c r="E213" s="129">
        <f>(C213-C$7)/C$8</f>
        <v>15340.453321502526</v>
      </c>
      <c r="F213" s="199">
        <f>ROUND(2*E213,0)/2</f>
        <v>15340.5</v>
      </c>
      <c r="G213" s="129">
        <f>C213-(C$7+F213*C$8)</f>
        <v>-1.1078949995862786E-2</v>
      </c>
      <c r="I213" s="129">
        <f>G213</f>
        <v>-1.1078949995862786E-2</v>
      </c>
      <c r="O213" s="199"/>
      <c r="P213" s="159">
        <f>+D$11+D$12*F213+D$13*F213^2</f>
        <v>-4.0466847835486514E-3</v>
      </c>
      <c r="Q213" s="201">
        <f>+C213-15018.5</f>
        <v>28644.910000000003</v>
      </c>
      <c r="R213" s="136">
        <f>+(P213-G213)^2</f>
        <v>4.9452754016323554E-5</v>
      </c>
      <c r="S213" s="136">
        <v>0.1</v>
      </c>
      <c r="T213" s="136">
        <f>+S213*R213</f>
        <v>4.9452754016323558E-6</v>
      </c>
      <c r="V213" s="129">
        <f>+G213-P213</f>
        <v>-7.0322652123141344E-3</v>
      </c>
      <c r="AC213" s="129" t="s">
        <v>480</v>
      </c>
      <c r="AG213" s="129" t="s">
        <v>485</v>
      </c>
    </row>
    <row r="214" spans="1:33" ht="12.95" customHeight="1" x14ac:dyDescent="0.2">
      <c r="A214" s="206" t="s">
        <v>490</v>
      </c>
      <c r="B214" s="207"/>
      <c r="C214" s="208">
        <v>43713.387999999999</v>
      </c>
      <c r="D214" s="208"/>
      <c r="E214" s="129">
        <f>(C214-C$7)/C$8</f>
        <v>15551.023632596989</v>
      </c>
      <c r="F214" s="199">
        <f>ROUND(2*E214,0)/2</f>
        <v>15551</v>
      </c>
      <c r="G214" s="129">
        <f>C214-(C$7+F214*C$8)</f>
        <v>5.6091000005835667E-3</v>
      </c>
      <c r="I214" s="129">
        <f>G214</f>
        <v>5.6091000005835667E-3</v>
      </c>
      <c r="O214" s="199"/>
      <c r="P214" s="159">
        <f>+D$11+D$12*F214+D$13*F214^2</f>
        <v>-4.2537238082227796E-3</v>
      </c>
      <c r="Q214" s="201">
        <f>+C214-15018.5</f>
        <v>28694.887999999999</v>
      </c>
      <c r="R214" s="136">
        <f>+(P214-G214)^2</f>
        <v>9.7275293483557328E-5</v>
      </c>
      <c r="S214" s="136">
        <v>0.1</v>
      </c>
      <c r="T214" s="136">
        <f>+S214*R214</f>
        <v>9.7275293483557341E-6</v>
      </c>
      <c r="V214" s="129">
        <f>+G214-P214</f>
        <v>9.8628238088063463E-3</v>
      </c>
      <c r="AC214" s="129" t="s">
        <v>480</v>
      </c>
      <c r="AG214" s="129" t="s">
        <v>485</v>
      </c>
    </row>
    <row r="215" spans="1:33" ht="12.95" customHeight="1" x14ac:dyDescent="0.2">
      <c r="A215" s="206" t="s">
        <v>491</v>
      </c>
      <c r="B215" s="207" t="s">
        <v>646</v>
      </c>
      <c r="C215" s="208">
        <v>43831.7</v>
      </c>
      <c r="D215" s="208"/>
      <c r="E215" s="129">
        <f>(C215-C$7)/C$8</f>
        <v>16049.502856379655</v>
      </c>
      <c r="F215" s="199">
        <f>ROUND(2*E215,0)/2</f>
        <v>16049.5</v>
      </c>
      <c r="G215" s="129">
        <f>C215-(C$7+F215*C$8)</f>
        <v>6.7794999631587416E-4</v>
      </c>
      <c r="I215" s="129">
        <f>G215</f>
        <v>6.7794999631587416E-4</v>
      </c>
      <c r="O215" s="199"/>
      <c r="P215" s="159">
        <f>+D$11+D$12*F215+D$13*F215^2</f>
        <v>-4.7385647380864225E-3</v>
      </c>
      <c r="Q215" s="201">
        <f>+C215-15018.5</f>
        <v>28813.199999999997</v>
      </c>
      <c r="R215" s="136">
        <f>+(P215-G215)^2</f>
        <v>2.9338631867997181E-5</v>
      </c>
      <c r="S215" s="136">
        <v>0.1</v>
      </c>
      <c r="T215" s="136">
        <f>+S215*R215</f>
        <v>2.9338631867997182E-6</v>
      </c>
      <c r="V215" s="129">
        <f>+G215-P215</f>
        <v>5.4165147344022967E-3</v>
      </c>
    </row>
    <row r="216" spans="1:33" ht="12.95" customHeight="1" x14ac:dyDescent="0.2">
      <c r="A216" s="206" t="s">
        <v>492</v>
      </c>
      <c r="B216" s="207" t="s">
        <v>646</v>
      </c>
      <c r="C216" s="208">
        <v>43932.338000000003</v>
      </c>
      <c r="D216" s="208"/>
      <c r="E216" s="129">
        <f>(C216-C$7)/C$8</f>
        <v>16473.516921927054</v>
      </c>
      <c r="F216" s="199">
        <f>ROUND(2*E216,0)/2</f>
        <v>16473.5</v>
      </c>
      <c r="G216" s="129">
        <f>C216-(C$7+F216*C$8)</f>
        <v>4.016350008896552E-3</v>
      </c>
      <c r="I216" s="129">
        <f>G216</f>
        <v>4.016350008896552E-3</v>
      </c>
      <c r="O216" s="199"/>
      <c r="P216" s="159">
        <f>+D$11+D$12*F216+D$13*F216^2</f>
        <v>-5.1449013408421673E-3</v>
      </c>
      <c r="Q216" s="201">
        <f>+C216-15018.5</f>
        <v>28913.838000000003</v>
      </c>
      <c r="R216" s="136">
        <f>+(P216-G216)^2</f>
        <v>8.3928526293089513E-5</v>
      </c>
      <c r="S216" s="136">
        <v>0.1</v>
      </c>
      <c r="T216" s="136">
        <f>+S216*R216</f>
        <v>8.3928526293089516E-6</v>
      </c>
      <c r="V216" s="129">
        <f>+G216-P216</f>
        <v>9.1612513497387194E-3</v>
      </c>
      <c r="AC216" s="129" t="s">
        <v>480</v>
      </c>
      <c r="AD216" s="129">
        <v>8</v>
      </c>
      <c r="AE216" s="129" t="s">
        <v>621</v>
      </c>
      <c r="AG216" s="129" t="s">
        <v>610</v>
      </c>
    </row>
    <row r="217" spans="1:33" ht="12.95" customHeight="1" x14ac:dyDescent="0.2">
      <c r="A217" s="206" t="s">
        <v>492</v>
      </c>
      <c r="B217" s="207"/>
      <c r="C217" s="208">
        <v>43957.379000000001</v>
      </c>
      <c r="D217" s="208"/>
      <c r="E217" s="129">
        <f>(C217-C$7)/C$8</f>
        <v>16579.021166997212</v>
      </c>
      <c r="F217" s="199">
        <f>ROUND(2*E217,0)/2</f>
        <v>16579</v>
      </c>
      <c r="G217" s="129">
        <f>C217-(C$7+F217*C$8)</f>
        <v>5.0239000047440641E-3</v>
      </c>
      <c r="I217" s="129">
        <f>G217</f>
        <v>5.0239000047440641E-3</v>
      </c>
      <c r="O217" s="199"/>
      <c r="P217" s="159">
        <f>+D$11+D$12*F217+D$13*F217^2</f>
        <v>-5.2451428865525375E-3</v>
      </c>
      <c r="Q217" s="201">
        <f>+C217-15018.5</f>
        <v>28938.879000000001</v>
      </c>
      <c r="R217" s="136">
        <f>+(P217-G217)^2</f>
        <v>1.0545324190328926E-4</v>
      </c>
      <c r="S217" s="136">
        <v>0.1</v>
      </c>
      <c r="T217" s="136">
        <f>+S217*R217</f>
        <v>1.0545324190328928E-5</v>
      </c>
      <c r="V217" s="129">
        <f>+G217-P217</f>
        <v>1.0269042891296602E-2</v>
      </c>
      <c r="AC217" s="129" t="s">
        <v>480</v>
      </c>
      <c r="AD217" s="129">
        <v>8</v>
      </c>
      <c r="AE217" s="129" t="s">
        <v>621</v>
      </c>
      <c r="AG217" s="129" t="s">
        <v>610</v>
      </c>
    </row>
    <row r="218" spans="1:33" ht="12.95" customHeight="1" x14ac:dyDescent="0.2">
      <c r="A218" s="206" t="s">
        <v>577</v>
      </c>
      <c r="B218" s="64"/>
      <c r="C218" s="208">
        <v>43982.773999999998</v>
      </c>
      <c r="D218" s="208"/>
      <c r="E218" s="129">
        <f>(C218-C$7)/C$8</f>
        <v>16686.016906127305</v>
      </c>
      <c r="F218" s="199">
        <f>ROUND(2*E218,0)/2</f>
        <v>16686</v>
      </c>
      <c r="G218" s="129">
        <f>C218-(C$7+F218*C$8)</f>
        <v>4.0126000021700747E-3</v>
      </c>
      <c r="I218" s="130"/>
      <c r="J218" s="129">
        <f>G218</f>
        <v>4.0126000021700747E-3</v>
      </c>
      <c r="O218" s="199"/>
      <c r="P218" s="159">
        <f>+D$11+D$12*F218+D$13*F218^2</f>
        <v>-5.3464582255083794E-3</v>
      </c>
      <c r="Q218" s="201">
        <f>+C218-15018.5</f>
        <v>28964.273999999998</v>
      </c>
      <c r="R218" s="136">
        <f>+(P218-G218)^2</f>
        <v>8.7591970909075762E-5</v>
      </c>
      <c r="S218" s="136">
        <v>0.1</v>
      </c>
      <c r="T218" s="136">
        <f>+S218*R218</f>
        <v>8.7591970909075765E-6</v>
      </c>
      <c r="V218" s="129">
        <f>+G218-P218</f>
        <v>9.3590582276784542E-3</v>
      </c>
      <c r="AC218" s="129" t="s">
        <v>480</v>
      </c>
      <c r="AD218" s="129">
        <v>7</v>
      </c>
      <c r="AE218" s="129" t="s">
        <v>621</v>
      </c>
      <c r="AG218" s="129" t="s">
        <v>610</v>
      </c>
    </row>
    <row r="219" spans="1:33" ht="12.95" customHeight="1" x14ac:dyDescent="0.2">
      <c r="A219" s="206" t="s">
        <v>493</v>
      </c>
      <c r="B219" s="207" t="s">
        <v>646</v>
      </c>
      <c r="C219" s="208">
        <v>43983.364999999998</v>
      </c>
      <c r="D219" s="208"/>
      <c r="E219" s="129">
        <f>(C219-C$7)/C$8</f>
        <v>16688.506942820586</v>
      </c>
      <c r="F219" s="199">
        <f>ROUND(2*E219,0)/2</f>
        <v>16688.5</v>
      </c>
      <c r="G219" s="129">
        <f>C219-(C$7+F219*C$8)</f>
        <v>1.647850003791973E-3</v>
      </c>
      <c r="I219" s="129">
        <f>G219</f>
        <v>1.647850003791973E-3</v>
      </c>
      <c r="O219" s="199"/>
      <c r="P219" s="159">
        <f>+D$11+D$12*F219+D$13*F219^2</f>
        <v>-5.3488211751102415E-3</v>
      </c>
      <c r="Q219" s="201">
        <f>+C219-15018.5</f>
        <v>28964.864999999998</v>
      </c>
      <c r="R219" s="136">
        <f>+(P219-G219)^2</f>
        <v>4.8953407585680901E-5</v>
      </c>
      <c r="S219" s="136">
        <v>0.1</v>
      </c>
      <c r="T219" s="136">
        <f>+S219*R219</f>
        <v>4.8953407585680908E-6</v>
      </c>
      <c r="V219" s="129">
        <f>+G219-P219</f>
        <v>6.9966711789022145E-3</v>
      </c>
      <c r="AC219" s="129" t="s">
        <v>480</v>
      </c>
      <c r="AD219" s="129">
        <v>7</v>
      </c>
      <c r="AE219" s="129" t="s">
        <v>621</v>
      </c>
      <c r="AG219" s="129" t="s">
        <v>610</v>
      </c>
    </row>
    <row r="220" spans="1:33" ht="12.95" customHeight="1" x14ac:dyDescent="0.2">
      <c r="A220" s="206" t="s">
        <v>493</v>
      </c>
      <c r="B220" s="207"/>
      <c r="C220" s="208">
        <v>44008.404999999999</v>
      </c>
      <c r="D220" s="208"/>
      <c r="E220" s="129">
        <f>(C220-C$7)/C$8</f>
        <v>16794.006974630705</v>
      </c>
      <c r="F220" s="199">
        <f>ROUND(2*E220,0)/2</f>
        <v>16794</v>
      </c>
      <c r="G220" s="129">
        <f>C220-(C$7+F220*C$8)</f>
        <v>1.655400003073737E-3</v>
      </c>
      <c r="I220" s="129">
        <f>G220</f>
        <v>1.655400003073737E-3</v>
      </c>
      <c r="O220" s="199"/>
      <c r="P220" s="159">
        <f>+D$11+D$12*F220+D$13*F220^2</f>
        <v>-5.4483615370316167E-3</v>
      </c>
      <c r="Q220" s="201">
        <f>+C220-15018.5</f>
        <v>28989.904999999999</v>
      </c>
      <c r="R220" s="136">
        <f>+(P220-G220)^2</f>
        <v>5.0463428018679989E-5</v>
      </c>
      <c r="S220" s="136">
        <v>0.1</v>
      </c>
      <c r="T220" s="136">
        <f>+S220*R220</f>
        <v>5.0463428018679996E-6</v>
      </c>
      <c r="V220" s="129">
        <f>+G220-P220</f>
        <v>7.1037615401053538E-3</v>
      </c>
      <c r="AC220" s="129" t="s">
        <v>480</v>
      </c>
      <c r="AD220" s="129">
        <v>7</v>
      </c>
      <c r="AE220" s="129" t="s">
        <v>621</v>
      </c>
      <c r="AG220" s="129" t="s">
        <v>610</v>
      </c>
    </row>
    <row r="221" spans="1:33" ht="12.95" customHeight="1" x14ac:dyDescent="0.2">
      <c r="A221" s="206" t="s">
        <v>493</v>
      </c>
      <c r="B221" s="207" t="s">
        <v>646</v>
      </c>
      <c r="C221" s="208">
        <v>44010.423999999999</v>
      </c>
      <c r="D221" s="208"/>
      <c r="E221" s="129">
        <f>(C221-C$7)/C$8</f>
        <v>16802.513546684404</v>
      </c>
      <c r="F221" s="199">
        <f>ROUND(2*E221,0)/2</f>
        <v>16802.5</v>
      </c>
      <c r="G221" s="129">
        <f>C221-(C$7+F221*C$8)</f>
        <v>3.2152499989024363E-3</v>
      </c>
      <c r="I221" s="129">
        <f>G221</f>
        <v>3.2152499989024363E-3</v>
      </c>
      <c r="O221" s="199"/>
      <c r="P221" s="159">
        <f>+D$11+D$12*F221+D$13*F221^2</f>
        <v>-5.456366399276321E-3</v>
      </c>
      <c r="Q221" s="201">
        <f>+C221-15018.5</f>
        <v>28991.923999999999</v>
      </c>
      <c r="R221" s="136">
        <f>+(P221-G221)^2</f>
        <v>7.5196930957162721E-5</v>
      </c>
      <c r="S221" s="136">
        <v>0.1</v>
      </c>
      <c r="T221" s="136">
        <f>+S221*R221</f>
        <v>7.5196930957162725E-6</v>
      </c>
      <c r="V221" s="129">
        <f>+G221-P221</f>
        <v>8.6716163981787574E-3</v>
      </c>
      <c r="AC221" s="129" t="s">
        <v>503</v>
      </c>
      <c r="AG221" s="129" t="s">
        <v>485</v>
      </c>
    </row>
    <row r="222" spans="1:33" ht="12.95" customHeight="1" x14ac:dyDescent="0.2">
      <c r="A222" s="206" t="s">
        <v>493</v>
      </c>
      <c r="B222" s="207"/>
      <c r="C222" s="208">
        <v>44017.421000000002</v>
      </c>
      <c r="D222" s="208"/>
      <c r="E222" s="129">
        <f>(C222-C$7)/C$8</f>
        <v>16831.99372729845</v>
      </c>
      <c r="F222" s="199">
        <f>ROUND(2*E222,0)/2</f>
        <v>16832</v>
      </c>
      <c r="G222" s="129">
        <f>C222-(C$7+F222*C$8)</f>
        <v>-1.4887999932398088E-3</v>
      </c>
      <c r="I222" s="129">
        <f>G222</f>
        <v>-1.4887999932398088E-3</v>
      </c>
      <c r="O222" s="199"/>
      <c r="P222" s="159">
        <f>+D$11+D$12*F222+D$13*F222^2</f>
        <v>-5.4841306532796884E-3</v>
      </c>
      <c r="Q222" s="201">
        <f>+C222-15018.5</f>
        <v>28998.921000000002</v>
      </c>
      <c r="R222" s="136">
        <f>+(P222-G222)^2</f>
        <v>1.5962667083054699E-5</v>
      </c>
      <c r="S222" s="136">
        <v>0.1</v>
      </c>
      <c r="T222" s="136">
        <f>+S222*R222</f>
        <v>1.5962667083054699E-6</v>
      </c>
      <c r="V222" s="129">
        <f>+G222-P222</f>
        <v>3.9953306600398796E-3</v>
      </c>
      <c r="AC222" s="129" t="s">
        <v>503</v>
      </c>
      <c r="AG222" s="129" t="s">
        <v>485</v>
      </c>
    </row>
    <row r="223" spans="1:33" ht="12.95" customHeight="1" x14ac:dyDescent="0.2">
      <c r="A223" s="206" t="s">
        <v>494</v>
      </c>
      <c r="B223" s="207" t="s">
        <v>646</v>
      </c>
      <c r="C223" s="208">
        <v>44039.38</v>
      </c>
      <c r="D223" s="208"/>
      <c r="E223" s="129">
        <f>(C223-C$7)/C$8</f>
        <v>16924.512704875036</v>
      </c>
      <c r="F223" s="199">
        <f>ROUND(2*E223,0)/2</f>
        <v>16924.5</v>
      </c>
      <c r="G223" s="129">
        <f>C223-(C$7+F223*C$8)</f>
        <v>3.0154499982018024E-3</v>
      </c>
      <c r="I223" s="129">
        <f>G223</f>
        <v>3.0154499982018024E-3</v>
      </c>
      <c r="O223" s="199"/>
      <c r="P223" s="159">
        <f>+D$11+D$12*F223+D$13*F223^2</f>
        <v>-5.5710136333808839E-3</v>
      </c>
      <c r="Q223" s="201">
        <f>+C223-15018.5</f>
        <v>29020.879999999997</v>
      </c>
      <c r="R223" s="136">
        <f>+(P223-G223)^2</f>
        <v>7.372735769649213E-5</v>
      </c>
      <c r="S223" s="136">
        <v>0.1</v>
      </c>
      <c r="T223" s="136">
        <f>+S223*R223</f>
        <v>7.3727357696492137E-6</v>
      </c>
      <c r="V223" s="129">
        <f>+G223-P223</f>
        <v>8.5864636315826862E-3</v>
      </c>
    </row>
    <row r="224" spans="1:33" ht="12.95" customHeight="1" x14ac:dyDescent="0.2">
      <c r="A224" s="206" t="s">
        <v>494</v>
      </c>
      <c r="B224" s="207"/>
      <c r="C224" s="208">
        <v>44046.381000000001</v>
      </c>
      <c r="D224" s="208"/>
      <c r="E224" s="129">
        <f>(C224-C$7)/C$8</f>
        <v>16954.009738529312</v>
      </c>
      <c r="F224" s="199">
        <f>ROUND(2*E224,0)/2</f>
        <v>16954</v>
      </c>
      <c r="G224" s="129">
        <f>C224-(C$7+F224*C$8)</f>
        <v>2.3114000068744645E-3</v>
      </c>
      <c r="I224" s="129">
        <f>G224</f>
        <v>2.3114000068744645E-3</v>
      </c>
      <c r="O224" s="199"/>
      <c r="P224" s="159">
        <f>+D$11+D$12*F224+D$13*F224^2</f>
        <v>-5.5986666315501685E-3</v>
      </c>
      <c r="Q224" s="201">
        <f>+C224-15018.5</f>
        <v>29027.881000000001</v>
      </c>
      <c r="R224" s="136">
        <f>+(P224-G224)^2</f>
        <v>6.2569154224318378E-5</v>
      </c>
      <c r="S224" s="136">
        <v>0.1</v>
      </c>
      <c r="T224" s="136">
        <f>+S224*R224</f>
        <v>6.2569154224318382E-6</v>
      </c>
      <c r="V224" s="129">
        <f>+G224-P224</f>
        <v>7.9100666384246329E-3</v>
      </c>
      <c r="AC224" s="129" t="s">
        <v>480</v>
      </c>
      <c r="AD224" s="129">
        <v>7</v>
      </c>
      <c r="AE224" s="129" t="s">
        <v>621</v>
      </c>
      <c r="AG224" s="129" t="s">
        <v>610</v>
      </c>
    </row>
    <row r="225" spans="1:33" ht="12.95" customHeight="1" x14ac:dyDescent="0.2">
      <c r="A225" s="206" t="s">
        <v>577</v>
      </c>
      <c r="B225" s="64"/>
      <c r="C225" s="208">
        <v>44238.872000000003</v>
      </c>
      <c r="D225" s="208"/>
      <c r="E225" s="129">
        <f>(C225-C$7)/C$8</f>
        <v>17765.024380029339</v>
      </c>
      <c r="F225" s="199">
        <f>ROUND(2*E225,0)/2</f>
        <v>17765</v>
      </c>
      <c r="G225" s="129">
        <f>C225-(C$7+F225*C$8)</f>
        <v>5.7865000053425319E-3</v>
      </c>
      <c r="I225" s="130"/>
      <c r="J225" s="129">
        <f>G225</f>
        <v>5.7865000053425319E-3</v>
      </c>
      <c r="O225" s="199"/>
      <c r="P225" s="159">
        <f>+D$11+D$12*F225+D$13*F225^2</f>
        <v>-6.3483538851038124E-3</v>
      </c>
      <c r="Q225" s="201">
        <f>+C225-15018.5</f>
        <v>29220.372000000003</v>
      </c>
      <c r="R225" s="136">
        <f>+(P225-G225)^2</f>
        <v>1.4725467894248078E-4</v>
      </c>
      <c r="S225" s="136">
        <v>0.1</v>
      </c>
      <c r="T225" s="136">
        <f>+S225*R225</f>
        <v>1.4725467894248078E-5</v>
      </c>
      <c r="V225" s="129">
        <f>+G225-P225</f>
        <v>1.2134853890446344E-2</v>
      </c>
      <c r="AC225" s="129" t="s">
        <v>480</v>
      </c>
      <c r="AD225" s="129">
        <v>7</v>
      </c>
      <c r="AE225" s="129" t="s">
        <v>621</v>
      </c>
      <c r="AG225" s="129" t="s">
        <v>610</v>
      </c>
    </row>
    <row r="226" spans="1:33" ht="12.95" customHeight="1" x14ac:dyDescent="0.2">
      <c r="A226" s="206" t="s">
        <v>577</v>
      </c>
      <c r="B226" s="64"/>
      <c r="C226" s="208">
        <v>44279.798999999999</v>
      </c>
      <c r="D226" s="208"/>
      <c r="E226" s="129">
        <f>(C226-C$7)/C$8</f>
        <v>17937.460474354106</v>
      </c>
      <c r="F226" s="199">
        <f>ROUND(2*E226,0)/2</f>
        <v>17937.5</v>
      </c>
      <c r="G226" s="129">
        <f>C226-(C$7+F226*C$8)</f>
        <v>-9.3812499981140718E-3</v>
      </c>
      <c r="I226" s="130"/>
      <c r="J226" s="129">
        <f>G226</f>
        <v>-9.3812499981140718E-3</v>
      </c>
      <c r="O226" s="199"/>
      <c r="P226" s="159">
        <f>+D$11+D$12*F226+D$13*F226^2</f>
        <v>-6.5051903893146006E-3</v>
      </c>
      <c r="Q226" s="201">
        <f>+C226-15018.5</f>
        <v>29261.298999999999</v>
      </c>
      <c r="R226" s="136">
        <f>+(P226-G226)^2</f>
        <v>8.2717188733677674E-6</v>
      </c>
      <c r="S226" s="136">
        <v>0.1</v>
      </c>
      <c r="T226" s="136">
        <f>+S226*R226</f>
        <v>8.2717188733677678E-7</v>
      </c>
      <c r="V226" s="129">
        <f>+G226-P226</f>
        <v>-2.8760596087994712E-3</v>
      </c>
      <c r="AC226" s="129" t="s">
        <v>480</v>
      </c>
      <c r="AD226" s="129">
        <v>7</v>
      </c>
      <c r="AE226" s="129" t="s">
        <v>621</v>
      </c>
      <c r="AG226" s="129" t="s">
        <v>610</v>
      </c>
    </row>
    <row r="227" spans="1:33" ht="12.95" customHeight="1" x14ac:dyDescent="0.2">
      <c r="A227" s="206" t="s">
        <v>495</v>
      </c>
      <c r="B227" s="207"/>
      <c r="C227" s="208">
        <v>44290.375</v>
      </c>
      <c r="D227" s="208"/>
      <c r="E227" s="129">
        <f>(C227-C$7)/C$8</f>
        <v>17982.019912709689</v>
      </c>
      <c r="F227" s="199">
        <f>ROUND(2*E227,0)/2</f>
        <v>17982</v>
      </c>
      <c r="G227" s="129">
        <f>C227-(C$7+F227*C$8)</f>
        <v>4.7262000007322058E-3</v>
      </c>
      <c r="I227" s="129">
        <f>G227</f>
        <v>4.7262000007322058E-3</v>
      </c>
      <c r="O227" s="199"/>
      <c r="P227" s="159">
        <f>+D$11+D$12*F227+D$13*F227^2</f>
        <v>-6.5455004057940955E-3</v>
      </c>
      <c r="Q227" s="201">
        <f>+C227-15018.5</f>
        <v>29271.875</v>
      </c>
      <c r="R227" s="136">
        <f>+(P227-G227)^2</f>
        <v>1.2705123005448519E-4</v>
      </c>
      <c r="S227" s="136">
        <v>0.1</v>
      </c>
      <c r="T227" s="136">
        <f>+S227*R227</f>
        <v>1.270512300544852E-5</v>
      </c>
      <c r="V227" s="129">
        <f>+G227-P227</f>
        <v>1.1271700406526301E-2</v>
      </c>
      <c r="AC227" s="129" t="s">
        <v>480</v>
      </c>
      <c r="AD227" s="129">
        <v>7</v>
      </c>
      <c r="AE227" s="129" t="s">
        <v>621</v>
      </c>
      <c r="AG227" s="129" t="s">
        <v>610</v>
      </c>
    </row>
    <row r="228" spans="1:33" ht="12.95" customHeight="1" x14ac:dyDescent="0.2">
      <c r="A228" s="206" t="s">
        <v>496</v>
      </c>
      <c r="B228" s="207" t="s">
        <v>646</v>
      </c>
      <c r="C228" s="208">
        <v>44316.360999999997</v>
      </c>
      <c r="D228" s="208"/>
      <c r="E228" s="129">
        <f>(C228-C$7)/C$8</f>
        <v>18091.505688533067</v>
      </c>
      <c r="F228" s="199">
        <f>ROUND(2*E228,0)/2</f>
        <v>18091.5</v>
      </c>
      <c r="G228" s="129">
        <f>C228-(C$7+F228*C$8)</f>
        <v>1.3501499997801147E-3</v>
      </c>
      <c r="I228" s="129">
        <f>G228</f>
        <v>1.3501499997801147E-3</v>
      </c>
      <c r="O228" s="199"/>
      <c r="P228" s="159">
        <f>+D$11+D$12*F228+D$13*F228^2</f>
        <v>-6.644429578790129E-3</v>
      </c>
      <c r="Q228" s="201">
        <f>+C228-15018.5</f>
        <v>29297.860999999997</v>
      </c>
      <c r="R228" s="136">
        <f>+(P228-G228)^2</f>
        <v>6.3913302638092371E-5</v>
      </c>
      <c r="S228" s="136">
        <v>0.1</v>
      </c>
      <c r="T228" s="136">
        <f>+S228*R228</f>
        <v>6.3913302638092378E-6</v>
      </c>
      <c r="V228" s="129">
        <f>+G228-P228</f>
        <v>7.9945795785702437E-3</v>
      </c>
      <c r="AC228" s="129" t="s">
        <v>480</v>
      </c>
      <c r="AD228" s="129">
        <v>6</v>
      </c>
      <c r="AE228" s="129" t="s">
        <v>621</v>
      </c>
      <c r="AG228" s="129" t="s">
        <v>610</v>
      </c>
    </row>
    <row r="229" spans="1:33" ht="12.95" customHeight="1" x14ac:dyDescent="0.2">
      <c r="A229" s="206" t="s">
        <v>496</v>
      </c>
      <c r="B229" s="207"/>
      <c r="C229" s="208">
        <v>44337.375</v>
      </c>
      <c r="D229" s="208"/>
      <c r="E229" s="129">
        <f>(C229-C$7)/C$8</f>
        <v>18180.043135356467</v>
      </c>
      <c r="F229" s="199">
        <f>ROUND(2*E229,0)/2</f>
        <v>18180</v>
      </c>
      <c r="G229" s="129">
        <f>C229-(C$7+F229*C$8)</f>
        <v>1.0238000002573244E-2</v>
      </c>
      <c r="I229" s="129">
        <f>G229</f>
        <v>1.0238000002573244E-2</v>
      </c>
      <c r="O229" s="199"/>
      <c r="P229" s="159">
        <f>+D$11+D$12*F229+D$13*F229^2</f>
        <v>-6.7241151895566578E-3</v>
      </c>
      <c r="Q229" s="201">
        <f>+C229-15018.5</f>
        <v>29318.875</v>
      </c>
      <c r="R229" s="136">
        <f>+(P229-G229)^2</f>
        <v>2.8771335179108404E-4</v>
      </c>
      <c r="S229" s="136">
        <v>0.1</v>
      </c>
      <c r="T229" s="136">
        <f>+S229*R229</f>
        <v>2.8771335179108406E-5</v>
      </c>
      <c r="V229" s="129">
        <f>+G229-P229</f>
        <v>1.6962115192129902E-2</v>
      </c>
      <c r="AC229" s="129" t="s">
        <v>480</v>
      </c>
      <c r="AD229" s="129">
        <v>7</v>
      </c>
      <c r="AE229" s="129" t="s">
        <v>621</v>
      </c>
      <c r="AG229" s="129" t="s">
        <v>610</v>
      </c>
    </row>
    <row r="230" spans="1:33" ht="12.95" customHeight="1" x14ac:dyDescent="0.2">
      <c r="A230" s="206" t="s">
        <v>496</v>
      </c>
      <c r="B230" s="207"/>
      <c r="C230" s="208">
        <v>44342.343000000001</v>
      </c>
      <c r="D230" s="208"/>
      <c r="E230" s="129">
        <f>(C230-C$7)/C$8</f>
        <v>18200.974611316244</v>
      </c>
      <c r="F230" s="199">
        <f>ROUND(2*E230,0)/2</f>
        <v>18201</v>
      </c>
      <c r="G230" s="129">
        <f>C230-(C$7+F230*C$8)</f>
        <v>-6.025899994710926E-3</v>
      </c>
      <c r="I230" s="129">
        <f>G230</f>
        <v>-6.025899994710926E-3</v>
      </c>
      <c r="O230" s="199"/>
      <c r="P230" s="159">
        <f>+D$11+D$12*F230+D$13*F230^2</f>
        <v>-6.7429880973642114E-3</v>
      </c>
      <c r="Q230" s="201">
        <f>+C230-15018.5</f>
        <v>29323.843000000001</v>
      </c>
      <c r="R230" s="136">
        <f>+(P230-G230)^2</f>
        <v>5.1421534696688881E-7</v>
      </c>
      <c r="S230" s="136">
        <v>0.1</v>
      </c>
      <c r="T230" s="136">
        <f>+S230*R230</f>
        <v>5.1421534696688886E-8</v>
      </c>
      <c r="V230" s="129">
        <f>+G230-P230</f>
        <v>7.1708810265328545E-4</v>
      </c>
      <c r="AC230" s="129" t="s">
        <v>480</v>
      </c>
      <c r="AD230" s="129">
        <v>7</v>
      </c>
      <c r="AE230" s="129" t="s">
        <v>621</v>
      </c>
      <c r="AG230" s="129" t="s">
        <v>610</v>
      </c>
    </row>
    <row r="231" spans="1:33" ht="12.95" customHeight="1" x14ac:dyDescent="0.2">
      <c r="A231" s="206" t="s">
        <v>496</v>
      </c>
      <c r="B231" s="207" t="s">
        <v>646</v>
      </c>
      <c r="C231" s="208">
        <v>44343.409</v>
      </c>
      <c r="D231" s="208"/>
      <c r="E231" s="129">
        <f>(C231-C$7)/C$8</f>
        <v>18205.465946536267</v>
      </c>
      <c r="F231" s="199">
        <f>ROUND(2*E231,0)/2</f>
        <v>18205.5</v>
      </c>
      <c r="G231" s="129">
        <f>C231-(C$7+F231*C$8)</f>
        <v>-8.0824499964364804E-3</v>
      </c>
      <c r="I231" s="129">
        <f>G231</f>
        <v>-8.0824499964364804E-3</v>
      </c>
      <c r="O231" s="199"/>
      <c r="P231" s="159">
        <f>+D$11+D$12*F231+D$13*F231^2</f>
        <v>-6.7470305182618685E-3</v>
      </c>
      <c r="Q231" s="201">
        <f>+C231-15018.5</f>
        <v>29324.909</v>
      </c>
      <c r="R231" s="136">
        <f>+(P231-G231)^2</f>
        <v>1.7833451826881528E-6</v>
      </c>
      <c r="S231" s="136">
        <v>0.1</v>
      </c>
      <c r="T231" s="136">
        <f>+S231*R231</f>
        <v>1.7833451826881529E-7</v>
      </c>
      <c r="V231" s="129">
        <f>+G231-P231</f>
        <v>-1.3354194781746119E-3</v>
      </c>
      <c r="AC231" s="129" t="s">
        <v>480</v>
      </c>
      <c r="AD231" s="129">
        <v>7</v>
      </c>
      <c r="AE231" s="129" t="s">
        <v>621</v>
      </c>
      <c r="AG231" s="129" t="s">
        <v>610</v>
      </c>
    </row>
    <row r="232" spans="1:33" ht="12.95" customHeight="1" x14ac:dyDescent="0.2">
      <c r="A232" s="206" t="s">
        <v>496</v>
      </c>
      <c r="B232" s="207" t="s">
        <v>646</v>
      </c>
      <c r="C232" s="208">
        <v>44358.362000000001</v>
      </c>
      <c r="D232" s="208"/>
      <c r="E232" s="129">
        <f>(C232-C$7)/C$8</f>
        <v>18268.466824158342</v>
      </c>
      <c r="F232" s="199">
        <f>ROUND(2*E232,0)/2</f>
        <v>18268.5</v>
      </c>
      <c r="G232" s="129">
        <f>C232-(C$7+F232*C$8)</f>
        <v>-7.8741499964962713E-3</v>
      </c>
      <c r="I232" s="129">
        <f>G232</f>
        <v>-7.8741499964962713E-3</v>
      </c>
      <c r="O232" s="199"/>
      <c r="P232" s="159">
        <f>+D$11+D$12*F232+D$13*F232^2</f>
        <v>-6.8035586820940951E-3</v>
      </c>
      <c r="Q232" s="201">
        <f>+C232-15018.5</f>
        <v>29339.862000000001</v>
      </c>
      <c r="R232" s="136">
        <f>+(P232-G232)^2</f>
        <v>1.1461657624733794E-6</v>
      </c>
      <c r="S232" s="136">
        <v>0.1</v>
      </c>
      <c r="T232" s="136">
        <f>+S232*R232</f>
        <v>1.1461657624733795E-7</v>
      </c>
      <c r="V232" s="129">
        <f>+G232-P232</f>
        <v>-1.0705913144021762E-3</v>
      </c>
      <c r="AC232" s="129" t="s">
        <v>480</v>
      </c>
      <c r="AD232" s="129">
        <v>7</v>
      </c>
      <c r="AE232" s="129" t="s">
        <v>508</v>
      </c>
      <c r="AG232" s="129" t="s">
        <v>610</v>
      </c>
    </row>
    <row r="233" spans="1:33" ht="12.95" customHeight="1" x14ac:dyDescent="0.2">
      <c r="A233" s="206" t="s">
        <v>497</v>
      </c>
      <c r="B233" s="207" t="s">
        <v>646</v>
      </c>
      <c r="C233" s="208">
        <v>44371.446000000004</v>
      </c>
      <c r="D233" s="208"/>
      <c r="E233" s="129">
        <f>(C233-C$7)/C$8</f>
        <v>18323.593118735174</v>
      </c>
      <c r="F233" s="199">
        <f>ROUND(2*E233,0)/2</f>
        <v>18323.5</v>
      </c>
      <c r="G233" s="129">
        <f>C233-(C$7+F233*C$8)</f>
        <v>2.2101350004959386E-2</v>
      </c>
      <c r="I233" s="129">
        <f>G233</f>
        <v>2.2101350004959386E-2</v>
      </c>
      <c r="O233" s="199"/>
      <c r="P233" s="159">
        <f>+D$11+D$12*F233+D$13*F233^2</f>
        <v>-6.8528083537547852E-3</v>
      </c>
      <c r="Q233" s="201">
        <f>+C233-15018.5</f>
        <v>29352.946000000004</v>
      </c>
      <c r="R233" s="136">
        <f>+(P233-G233)^2</f>
        <v>8.3834328626149765E-4</v>
      </c>
      <c r="S233" s="136">
        <v>0.1</v>
      </c>
      <c r="T233" s="136">
        <f>+S233*R233</f>
        <v>8.3834328626149768E-5</v>
      </c>
      <c r="V233" s="129">
        <f>+G233-P233</f>
        <v>2.895415835871417E-2</v>
      </c>
      <c r="AC233" s="129" t="s">
        <v>480</v>
      </c>
      <c r="AD233" s="129">
        <v>6</v>
      </c>
      <c r="AE233" s="129" t="s">
        <v>621</v>
      </c>
      <c r="AG233" s="129" t="s">
        <v>610</v>
      </c>
    </row>
    <row r="234" spans="1:33" ht="12.95" customHeight="1" x14ac:dyDescent="0.2">
      <c r="A234" s="206" t="s">
        <v>497</v>
      </c>
      <c r="B234" s="207" t="s">
        <v>646</v>
      </c>
      <c r="C234" s="208">
        <v>44395.398000000001</v>
      </c>
      <c r="D234" s="208"/>
      <c r="E234" s="129">
        <f>(C234-C$7)/C$8</f>
        <v>18424.509123604006</v>
      </c>
      <c r="F234" s="199">
        <f>ROUND(2*E234,0)/2</f>
        <v>18424.5</v>
      </c>
      <c r="G234" s="129">
        <f>C234-(C$7+F234*C$8)</f>
        <v>2.1654500014847144E-3</v>
      </c>
      <c r="I234" s="129">
        <f>G234</f>
        <v>2.1654500014847144E-3</v>
      </c>
      <c r="O234" s="199"/>
      <c r="P234" s="159">
        <f>+D$11+D$12*F234+D$13*F234^2</f>
        <v>-6.9430051273971539E-3</v>
      </c>
      <c r="Q234" s="201">
        <f>+C234-15018.5</f>
        <v>29376.898000000001</v>
      </c>
      <c r="R234" s="136">
        <f>+(P234-G234)^2</f>
        <v>8.2963954834854411E-5</v>
      </c>
      <c r="S234" s="136">
        <v>0.1</v>
      </c>
      <c r="T234" s="136">
        <f>+S234*R234</f>
        <v>8.2963954834854411E-6</v>
      </c>
      <c r="V234" s="129">
        <f>+G234-P234</f>
        <v>9.1084551288818684E-3</v>
      </c>
    </row>
    <row r="235" spans="1:33" ht="12.95" customHeight="1" x14ac:dyDescent="0.2">
      <c r="A235" s="206" t="s">
        <v>497</v>
      </c>
      <c r="B235" s="207"/>
      <c r="C235" s="208">
        <v>44402.391000000003</v>
      </c>
      <c r="D235" s="208"/>
      <c r="E235" s="129">
        <f>(C235-C$7)/C$8</f>
        <v>18453.972451177822</v>
      </c>
      <c r="F235" s="199">
        <f>ROUND(2*E235,0)/2</f>
        <v>18454</v>
      </c>
      <c r="G235" s="129">
        <f>C235-(C$7+F235*C$8)</f>
        <v>-6.538599991472438E-3</v>
      </c>
      <c r="I235" s="129">
        <f>G235</f>
        <v>-6.538599991472438E-3</v>
      </c>
      <c r="O235" s="199"/>
      <c r="P235" s="159">
        <f>+D$11+D$12*F235+D$13*F235^2</f>
        <v>-6.9692902259670545E-3</v>
      </c>
      <c r="Q235" s="201">
        <f>+C235-15018.5</f>
        <v>29383.891000000003</v>
      </c>
      <c r="R235" s="136">
        <f>+(P235-G235)^2</f>
        <v>1.8549407808902774E-7</v>
      </c>
      <c r="S235" s="136">
        <v>0.1</v>
      </c>
      <c r="T235" s="136">
        <f>+S235*R235</f>
        <v>1.8549407808902777E-8</v>
      </c>
      <c r="V235" s="129">
        <f>+G235-P235</f>
        <v>4.306902344946165E-4</v>
      </c>
      <c r="AC235" s="129" t="s">
        <v>480</v>
      </c>
      <c r="AD235" s="129">
        <v>6</v>
      </c>
      <c r="AE235" s="129" t="s">
        <v>608</v>
      </c>
      <c r="AG235" s="129" t="s">
        <v>610</v>
      </c>
    </row>
    <row r="236" spans="1:33" ht="12.95" customHeight="1" x14ac:dyDescent="0.2">
      <c r="A236" s="206" t="s">
        <v>577</v>
      </c>
      <c r="B236" s="64"/>
      <c r="C236" s="208">
        <v>44670.718000000001</v>
      </c>
      <c r="D236" s="208"/>
      <c r="E236" s="129">
        <f>(C236-C$7)/C$8</f>
        <v>19584.503882308494</v>
      </c>
      <c r="F236" s="199">
        <f>ROUND(2*E236,0)/2</f>
        <v>19584.5</v>
      </c>
      <c r="G236" s="129">
        <f>C236-(C$7+F236*C$8)</f>
        <v>9.2145000235177577E-4</v>
      </c>
      <c r="I236" s="130"/>
      <c r="J236" s="129">
        <f>G236</f>
        <v>9.2145000235177577E-4</v>
      </c>
      <c r="O236" s="199"/>
      <c r="P236" s="159">
        <f>+D$11+D$12*F236+D$13*F236^2</f>
        <v>-7.9563193290538153E-3</v>
      </c>
      <c r="Q236" s="201">
        <f>+C236-15018.5</f>
        <v>29652.218000000001</v>
      </c>
      <c r="R236" s="136">
        <f>+(P236-G236)^2</f>
        <v>7.8814788301645675E-5</v>
      </c>
      <c r="S236" s="136">
        <v>0.1</v>
      </c>
      <c r="T236" s="136">
        <f>+S236*R236</f>
        <v>7.8814788301645678E-6</v>
      </c>
      <c r="V236" s="129">
        <f>+G236-P236</f>
        <v>8.8777693314055911E-3</v>
      </c>
    </row>
    <row r="237" spans="1:33" ht="12.95" customHeight="1" x14ac:dyDescent="0.2">
      <c r="A237" s="206" t="s">
        <v>498</v>
      </c>
      <c r="B237" s="207" t="s">
        <v>646</v>
      </c>
      <c r="C237" s="208">
        <v>44691.366999999998</v>
      </c>
      <c r="D237" s="208"/>
      <c r="E237" s="129">
        <f>(C237-C$7)/C$8</f>
        <v>19671.503489211322</v>
      </c>
      <c r="F237" s="199">
        <f>ROUND(2*E237,0)/2</f>
        <v>19671.5</v>
      </c>
      <c r="G237" s="129">
        <f>C237-(C$7+F237*C$8)</f>
        <v>8.2815000496339053E-4</v>
      </c>
      <c r="I237" s="129">
        <f>G237</f>
        <v>8.2815000496339053E-4</v>
      </c>
      <c r="O237" s="199"/>
      <c r="P237" s="159">
        <f>+D$11+D$12*F237+D$13*F237^2</f>
        <v>-8.0306410347471303E-3</v>
      </c>
      <c r="Q237" s="201">
        <f>+C237-15018.5</f>
        <v>29672.866999999998</v>
      </c>
      <c r="R237" s="136">
        <f>+(P237-G237)^2</f>
        <v>7.8478178685255411E-5</v>
      </c>
      <c r="S237" s="136">
        <v>0.1</v>
      </c>
      <c r="T237" s="136">
        <f>+S237*R237</f>
        <v>7.8478178685255421E-6</v>
      </c>
      <c r="V237" s="129">
        <f>+G237-P237</f>
        <v>8.8587910397105209E-3</v>
      </c>
      <c r="AC237" s="129" t="s">
        <v>503</v>
      </c>
      <c r="AE237" s="129" t="s">
        <v>610</v>
      </c>
    </row>
    <row r="238" spans="1:33" ht="12.95" customHeight="1" x14ac:dyDescent="0.2">
      <c r="A238" s="206" t="s">
        <v>499</v>
      </c>
      <c r="B238" s="207"/>
      <c r="C238" s="208">
        <v>44701.440000000002</v>
      </c>
      <c r="D238" s="208"/>
      <c r="E238" s="129">
        <f>(C238-C$7)/C$8</f>
        <v>19713.943657758591</v>
      </c>
      <c r="F238" s="199">
        <f>ROUND(2*E238,0)/2</f>
        <v>19714</v>
      </c>
      <c r="G238" s="129">
        <f>C238-(C$7+F238*C$8)</f>
        <v>-1.3372599991271272E-2</v>
      </c>
      <c r="I238" s="129">
        <f>G238</f>
        <v>-1.3372599991271272E-2</v>
      </c>
      <c r="O238" s="199"/>
      <c r="P238" s="159">
        <f>+D$11+D$12*F238+D$13*F238^2</f>
        <v>-8.0668625464431418E-3</v>
      </c>
      <c r="Q238" s="201">
        <f>+C238-15018.5</f>
        <v>29682.940000000002</v>
      </c>
      <c r="R238" s="136">
        <f>+(P238-G238)^2</f>
        <v>2.8150849833451339E-5</v>
      </c>
      <c r="S238" s="136">
        <v>0.1</v>
      </c>
      <c r="T238" s="136">
        <f>+S238*R238</f>
        <v>2.815084983345134E-6</v>
      </c>
      <c r="V238" s="129">
        <f>+G238-P238</f>
        <v>-5.3057374448281305E-3</v>
      </c>
      <c r="AC238" s="129" t="s">
        <v>480</v>
      </c>
      <c r="AD238" s="129">
        <v>6</v>
      </c>
      <c r="AE238" s="129" t="s">
        <v>621</v>
      </c>
      <c r="AG238" s="129" t="s">
        <v>610</v>
      </c>
    </row>
    <row r="239" spans="1:33" ht="12.95" customHeight="1" x14ac:dyDescent="0.2">
      <c r="A239" s="206" t="s">
        <v>500</v>
      </c>
      <c r="B239" s="207" t="s">
        <v>646</v>
      </c>
      <c r="C239" s="208">
        <v>44704.423000000003</v>
      </c>
      <c r="D239" s="208"/>
      <c r="E239" s="129">
        <f>(C239-C$7)/C$8</f>
        <v>19726.511812506578</v>
      </c>
      <c r="F239" s="199">
        <f>ROUND(2*E239,0)/2</f>
        <v>19726.5</v>
      </c>
      <c r="G239" s="129">
        <f>C239-(C$7+F239*C$8)</f>
        <v>2.8036500079906546E-3</v>
      </c>
      <c r="I239" s="130"/>
      <c r="N239" s="129">
        <f>G239</f>
        <v>2.8036500079906546E-3</v>
      </c>
      <c r="O239" s="199"/>
      <c r="P239" s="159">
        <f>+D$11+D$12*F239+D$13*F239^2</f>
        <v>-8.0775053058973895E-3</v>
      </c>
      <c r="Q239" s="201">
        <f>+C239-15018.5</f>
        <v>29685.923000000003</v>
      </c>
      <c r="R239" s="136">
        <f>+(P239-G239)^2</f>
        <v>1.1839954096495401E-4</v>
      </c>
      <c r="S239" s="136">
        <v>1</v>
      </c>
      <c r="T239" s="136">
        <f>+S239*R239</f>
        <v>1.1839954096495401E-4</v>
      </c>
      <c r="V239" s="129">
        <f>+G239-P239</f>
        <v>1.0881155313888044E-2</v>
      </c>
      <c r="AC239" s="129" t="s">
        <v>480</v>
      </c>
      <c r="AG239" s="129" t="s">
        <v>485</v>
      </c>
    </row>
    <row r="240" spans="1:33" ht="12.95" customHeight="1" x14ac:dyDescent="0.2">
      <c r="A240" s="206" t="s">
        <v>500</v>
      </c>
      <c r="B240" s="207"/>
      <c r="C240" s="208">
        <v>44704.538</v>
      </c>
      <c r="D240" s="208"/>
      <c r="E240" s="129">
        <f>(C240-C$7)/C$8</f>
        <v>19726.996337413046</v>
      </c>
      <c r="F240" s="199">
        <f>ROUND(2*E240,0)/2</f>
        <v>19727</v>
      </c>
      <c r="G240" s="129">
        <f>C240-(C$7+F240*C$8)</f>
        <v>-8.6929999815765768E-4</v>
      </c>
      <c r="I240" s="130"/>
      <c r="N240" s="129">
        <f>G240</f>
        <v>-8.6929999815765768E-4</v>
      </c>
      <c r="O240" s="199"/>
      <c r="P240" s="159">
        <f>+D$11+D$12*F240+D$13*F240^2</f>
        <v>-8.0779309158083602E-3</v>
      </c>
      <c r="Q240" s="201">
        <f>+C240-15018.5</f>
        <v>29686.038</v>
      </c>
      <c r="R240" s="136">
        <f>+(P240-G240)^2</f>
        <v>5.1964359706909609E-5</v>
      </c>
      <c r="S240" s="136">
        <v>1</v>
      </c>
      <c r="T240" s="136">
        <f>+S240*R240</f>
        <v>5.1964359706909609E-5</v>
      </c>
      <c r="V240" s="129">
        <f>+G240-P240</f>
        <v>7.2086309176507025E-3</v>
      </c>
      <c r="AC240" s="129" t="s">
        <v>480</v>
      </c>
      <c r="AD240" s="129">
        <v>7</v>
      </c>
      <c r="AE240" s="129" t="s">
        <v>621</v>
      </c>
      <c r="AG240" s="129" t="s">
        <v>610</v>
      </c>
    </row>
    <row r="241" spans="1:33" ht="12.95" customHeight="1" x14ac:dyDescent="0.2">
      <c r="A241" s="206" t="s">
        <v>577</v>
      </c>
      <c r="B241" s="64"/>
      <c r="C241" s="208">
        <v>44736.701000000001</v>
      </c>
      <c r="D241" s="208"/>
      <c r="E241" s="129">
        <f>(C241-C$7)/C$8</f>
        <v>19862.507420604292</v>
      </c>
      <c r="F241" s="199">
        <f>ROUND(2*E241,0)/2</f>
        <v>19862.5</v>
      </c>
      <c r="G241" s="129">
        <f>C241-(C$7+F241*C$8)</f>
        <v>1.7612500014365651E-3</v>
      </c>
      <c r="I241" s="130"/>
      <c r="J241" s="129">
        <f>G241</f>
        <v>1.7612500014365651E-3</v>
      </c>
      <c r="O241" s="199"/>
      <c r="P241" s="159">
        <f>+D$11+D$12*F241+D$13*F241^2</f>
        <v>-8.1929863694340903E-3</v>
      </c>
      <c r="Q241" s="201">
        <f>+C241-15018.5</f>
        <v>29718.201000000001</v>
      </c>
      <c r="R241" s="136">
        <f>+(P241-G241)^2</f>
        <v>9.9086821727164198E-5</v>
      </c>
      <c r="S241" s="136">
        <v>0.1</v>
      </c>
      <c r="T241" s="136">
        <f>+S241*R241</f>
        <v>9.9086821727164211E-6</v>
      </c>
      <c r="V241" s="129">
        <f>+G241-P241</f>
        <v>9.9542363708706554E-3</v>
      </c>
      <c r="AC241" s="129" t="s">
        <v>480</v>
      </c>
      <c r="AD241" s="129">
        <v>9</v>
      </c>
      <c r="AE241" s="129" t="s">
        <v>514</v>
      </c>
      <c r="AG241" s="129" t="s">
        <v>610</v>
      </c>
    </row>
    <row r="242" spans="1:33" ht="12.95" customHeight="1" x14ac:dyDescent="0.2">
      <c r="A242" s="206" t="s">
        <v>499</v>
      </c>
      <c r="B242" s="207"/>
      <c r="C242" s="208">
        <v>44744.42</v>
      </c>
      <c r="D242" s="208"/>
      <c r="E242" s="129">
        <f>(C242-C$7)/C$8</f>
        <v>19895.029574978969</v>
      </c>
      <c r="F242" s="199">
        <f>ROUND(2*E242,0)/2</f>
        <v>19895</v>
      </c>
      <c r="G242" s="129">
        <f>C242-(C$7+F242*C$8)</f>
        <v>7.0195000007515773E-3</v>
      </c>
      <c r="I242" s="129">
        <f>G242</f>
        <v>7.0195000007515773E-3</v>
      </c>
      <c r="O242" s="199"/>
      <c r="P242" s="159">
        <f>+D$11+D$12*F242+D$13*F242^2</f>
        <v>-8.2204983034996244E-3</v>
      </c>
      <c r="Q242" s="201">
        <f>+C242-15018.5</f>
        <v>29725.919999999998</v>
      </c>
      <c r="R242" s="136">
        <f>+(P242-G242)^2</f>
        <v>2.322575483135795E-4</v>
      </c>
      <c r="S242" s="136">
        <v>0.1</v>
      </c>
      <c r="T242" s="136">
        <f>+S242*R242</f>
        <v>2.322575483135795E-5</v>
      </c>
      <c r="V242" s="129">
        <f>+G242-P242</f>
        <v>1.5239998304251202E-2</v>
      </c>
      <c r="AC242" s="129" t="s">
        <v>503</v>
      </c>
      <c r="AG242" s="129" t="s">
        <v>485</v>
      </c>
    </row>
    <row r="243" spans="1:33" ht="12.95" customHeight="1" x14ac:dyDescent="0.2">
      <c r="A243" s="206" t="s">
        <v>501</v>
      </c>
      <c r="B243" s="207" t="s">
        <v>646</v>
      </c>
      <c r="C243" s="208">
        <v>44770.39</v>
      </c>
      <c r="D243" s="208"/>
      <c r="E243" s="129">
        <f>(C243-C$7)/C$8</f>
        <v>20004.44793864146</v>
      </c>
      <c r="F243" s="199">
        <f>ROUND(2*E243,0)/2</f>
        <v>20004.5</v>
      </c>
      <c r="G243" s="129">
        <f>C243-(C$7+F243*C$8)</f>
        <v>-1.2356549996184185E-2</v>
      </c>
      <c r="I243" s="129">
        <f>G243</f>
        <v>-1.2356549996184185E-2</v>
      </c>
      <c r="O243" s="199"/>
      <c r="P243" s="159">
        <f>+D$11+D$12*F243+D$13*F243^2</f>
        <v>-8.31295202527009E-3</v>
      </c>
      <c r="Q243" s="201">
        <f>+C243-15018.5</f>
        <v>29751.89</v>
      </c>
      <c r="R243" s="136">
        <f>+(P243-G243)^2</f>
        <v>1.6350684550380588E-5</v>
      </c>
      <c r="S243" s="136">
        <v>0.1</v>
      </c>
      <c r="T243" s="136">
        <f>+S243*R243</f>
        <v>1.6350684550380589E-6</v>
      </c>
      <c r="V243" s="129">
        <f>+G243-P243</f>
        <v>-4.0435979709140951E-3</v>
      </c>
      <c r="AC243" s="129" t="s">
        <v>503</v>
      </c>
      <c r="AG243" s="129" t="s">
        <v>485</v>
      </c>
    </row>
    <row r="244" spans="1:33" ht="12.95" customHeight="1" x14ac:dyDescent="0.2">
      <c r="A244" s="206" t="s">
        <v>502</v>
      </c>
      <c r="B244" s="207" t="s">
        <v>646</v>
      </c>
      <c r="C244" s="208">
        <v>45044.298999999999</v>
      </c>
      <c r="D244" s="208"/>
      <c r="E244" s="129">
        <f>(C244-C$7)/C$8</f>
        <v>21158.49778740649</v>
      </c>
      <c r="F244" s="199">
        <f>ROUND(2*E244,0)/2</f>
        <v>21158.5</v>
      </c>
      <c r="G244" s="129">
        <f>C244-(C$7+F244*C$8)</f>
        <v>-5.2514999697450548E-4</v>
      </c>
      <c r="I244" s="129">
        <f>G244</f>
        <v>-5.2514999697450548E-4</v>
      </c>
      <c r="O244" s="199"/>
      <c r="P244" s="159">
        <f>+D$11+D$12*F244+D$13*F244^2</f>
        <v>-9.2647677029770725E-3</v>
      </c>
      <c r="Q244" s="201">
        <f>+C244-15018.5</f>
        <v>30025.798999999999</v>
      </c>
      <c r="R244" s="136">
        <f>+(P244-G244)^2</f>
        <v>7.6380917647073573E-5</v>
      </c>
      <c r="S244" s="136">
        <v>0.1</v>
      </c>
      <c r="T244" s="136">
        <f>+S244*R244</f>
        <v>7.638091764707358E-6</v>
      </c>
      <c r="V244" s="129">
        <f>+G244-P244</f>
        <v>8.739617706002567E-3</v>
      </c>
      <c r="AC244" s="129" t="s">
        <v>480</v>
      </c>
      <c r="AD244" s="129">
        <v>9</v>
      </c>
      <c r="AE244" s="129" t="s">
        <v>514</v>
      </c>
      <c r="AG244" s="129" t="s">
        <v>610</v>
      </c>
    </row>
    <row r="245" spans="1:33" ht="12.95" customHeight="1" x14ac:dyDescent="0.2">
      <c r="A245" s="220" t="s">
        <v>1174</v>
      </c>
      <c r="B245" s="221" t="str">
        <f>IF(INT(F245)=F245,"I","II")</f>
        <v>II</v>
      </c>
      <c r="C245" s="220">
        <v>45046.417300000001</v>
      </c>
      <c r="D245" s="220" t="s">
        <v>467</v>
      </c>
      <c r="E245" s="129">
        <f>(C245-C$7)/C$8</f>
        <v>21167.422736183787</v>
      </c>
      <c r="F245" s="199">
        <f>ROUND(2*E245,0)/2</f>
        <v>21167.5</v>
      </c>
      <c r="G245" s="129">
        <f>C245-(C$7+F245*C$8)</f>
        <v>-1.8338249996304512E-2</v>
      </c>
      <c r="M245" s="130">
        <f>G245</f>
        <v>-1.8338249996304512E-2</v>
      </c>
      <c r="O245" s="199">
        <f ca="1">+C$11+C$12*F245</f>
        <v>-1.3029633726025424E-2</v>
      </c>
      <c r="P245" s="159">
        <f>+D$11+D$12*F245+D$13*F245^2</f>
        <v>-9.2720290923982967E-3</v>
      </c>
      <c r="Q245" s="201">
        <f>+C245-15018.5</f>
        <v>30027.917300000001</v>
      </c>
      <c r="R245" s="136">
        <f>+(P245-G245)^2</f>
        <v>8.2196361478426033E-5</v>
      </c>
      <c r="S245" s="136">
        <v>1</v>
      </c>
      <c r="T245" s="136">
        <f>+S245*R245</f>
        <v>8.2196361478426033E-5</v>
      </c>
      <c r="V245" s="129">
        <f>+G245-P245</f>
        <v>-9.0662209039062153E-3</v>
      </c>
      <c r="AC245" s="129" t="s">
        <v>503</v>
      </c>
      <c r="AG245" s="129" t="s">
        <v>485</v>
      </c>
    </row>
    <row r="246" spans="1:33" ht="12.95" customHeight="1" x14ac:dyDescent="0.2">
      <c r="A246" s="220" t="s">
        <v>1174</v>
      </c>
      <c r="B246" s="221" t="str">
        <f>IF(INT(F246)=F246,"I","II")</f>
        <v>I</v>
      </c>
      <c r="C246" s="220">
        <v>45046.587800000001</v>
      </c>
      <c r="D246" s="220" t="s">
        <v>467</v>
      </c>
      <c r="E246" s="129">
        <f>(C246-C$7)/C$8</f>
        <v>21168.141097023392</v>
      </c>
      <c r="F246" s="199">
        <f>ROUND(2*E246,0)/2</f>
        <v>21168</v>
      </c>
      <c r="M246" s="130"/>
      <c r="O246" s="199">
        <f ca="1">+C$11+C$12*F246</f>
        <v>-1.3029559878230464E-2</v>
      </c>
      <c r="P246" s="159">
        <f>+D$11+D$12*F246+D$13*F246^2</f>
        <v>-9.2724324295033588E-3</v>
      </c>
      <c r="Q246" s="201">
        <f>+C246-15018.5</f>
        <v>30028.087800000001</v>
      </c>
      <c r="R246" s="136">
        <f>+(P246-U246)^2</f>
        <v>1.8285229994916626E-3</v>
      </c>
      <c r="S246" s="136">
        <v>1</v>
      </c>
      <c r="T246" s="136">
        <f>+S246*R246</f>
        <v>1.8285229994916626E-3</v>
      </c>
      <c r="U246" s="129">
        <f>C246-(C$7+F246*C$8)</f>
        <v>3.3488800007035024E-2</v>
      </c>
      <c r="V246" s="129">
        <f>+U246-P246</f>
        <v>4.2761232436538385E-2</v>
      </c>
      <c r="AC246" s="129" t="s">
        <v>503</v>
      </c>
      <c r="AG246" s="129" t="s">
        <v>485</v>
      </c>
    </row>
    <row r="247" spans="1:33" ht="12.95" customHeight="1" x14ac:dyDescent="0.2">
      <c r="A247" s="220" t="s">
        <v>1174</v>
      </c>
      <c r="B247" s="221" t="str">
        <f>IF(INT(F247)=F247,"I","II")</f>
        <v>I</v>
      </c>
      <c r="C247" s="220">
        <v>45047.265200000002</v>
      </c>
      <c r="D247" s="220" t="s">
        <v>467</v>
      </c>
      <c r="E247" s="129">
        <f>(C247-C$7)/C$8</f>
        <v>21170.99515938554</v>
      </c>
      <c r="F247" s="199">
        <f>ROUND(2*E247,0)/2</f>
        <v>21171</v>
      </c>
      <c r="G247" s="129">
        <f>C247-(C$7+F247*C$8)</f>
        <v>-1.148899995314423E-3</v>
      </c>
      <c r="M247" s="130">
        <f>G247</f>
        <v>-1.148899995314423E-3</v>
      </c>
      <c r="O247" s="199">
        <f ca="1">+C$11+C$12*F247</f>
        <v>-1.3029116791460703E-2</v>
      </c>
      <c r="P247" s="159">
        <f>+D$11+D$12*F247+D$13*F247^2</f>
        <v>-9.274852289840551E-3</v>
      </c>
      <c r="Q247" s="201">
        <f>+C247-15018.5</f>
        <v>30028.765200000002</v>
      </c>
      <c r="R247" s="136">
        <f>+(P247-G247)^2</f>
        <v>6.6031100692914447E-5</v>
      </c>
      <c r="S247" s="136">
        <v>1</v>
      </c>
      <c r="T247" s="136">
        <f>+S247*R247</f>
        <v>6.6031100692914447E-5</v>
      </c>
      <c r="V247" s="129">
        <f>+G247-P247</f>
        <v>8.125952294526128E-3</v>
      </c>
      <c r="AC247" s="129" t="s">
        <v>480</v>
      </c>
      <c r="AG247" s="129" t="s">
        <v>485</v>
      </c>
    </row>
    <row r="248" spans="1:33" ht="12.95" customHeight="1" x14ac:dyDescent="0.2">
      <c r="A248" s="220" t="s">
        <v>1174</v>
      </c>
      <c r="B248" s="221" t="str">
        <f>IF(INT(F248)=F248,"I","II")</f>
        <v>II</v>
      </c>
      <c r="C248" s="220">
        <v>45047.433599999997</v>
      </c>
      <c r="D248" s="220" t="s">
        <v>467</v>
      </c>
      <c r="E248" s="129">
        <f>(C248-C$7)/C$8</f>
        <v>21171.704672379004</v>
      </c>
      <c r="F248" s="199">
        <f>ROUND(2*E248,0)/2</f>
        <v>21171.5</v>
      </c>
      <c r="M248" s="130"/>
      <c r="O248" s="199">
        <f ca="1">+C$11+C$12*F248</f>
        <v>-1.3029042943665742E-2</v>
      </c>
      <c r="P248" s="159">
        <f>+D$11+D$12*F248+D$13*F248^2</f>
        <v>-9.2752555728478903E-3</v>
      </c>
      <c r="Q248" s="201">
        <f>+C248-15018.5</f>
        <v>30028.933599999997</v>
      </c>
      <c r="R248" s="136">
        <f>+(P248-U248)^2</f>
        <v>3.3470165358663868E-3</v>
      </c>
      <c r="S248" s="136">
        <v>1</v>
      </c>
      <c r="T248" s="136">
        <f>+S248*R248</f>
        <v>3.3470165358663868E-3</v>
      </c>
      <c r="U248" s="129">
        <f>C248-(C$7+F248*C$8)</f>
        <v>4.8578149995591957E-2</v>
      </c>
      <c r="V248" s="129">
        <f>+U248-P248</f>
        <v>5.7853405568439847E-2</v>
      </c>
    </row>
    <row r="249" spans="1:33" ht="12.95" customHeight="1" x14ac:dyDescent="0.2">
      <c r="A249" s="220" t="s">
        <v>1174</v>
      </c>
      <c r="B249" s="221" t="str">
        <f>IF(INT(F249)=F249,"I","II")</f>
        <v>II</v>
      </c>
      <c r="C249" s="220">
        <v>45047.602700000003</v>
      </c>
      <c r="D249" s="220" t="s">
        <v>467</v>
      </c>
      <c r="E249" s="129">
        <f>(C249-C$7)/C$8</f>
        <v>21172.417134654552</v>
      </c>
      <c r="F249" s="199">
        <f>ROUND(2*E249,0)/2</f>
        <v>21172.5</v>
      </c>
      <c r="G249" s="129">
        <f>C249-(C$7+F249*C$8)</f>
        <v>-1.9667749991640449E-2</v>
      </c>
      <c r="M249" s="130">
        <f>G249</f>
        <v>-1.9667749991640449E-2</v>
      </c>
      <c r="O249" s="199">
        <f ca="1">+C$11+C$12*F249</f>
        <v>-1.3028895248075821E-2</v>
      </c>
      <c r="P249" s="159">
        <f>+D$11+D$12*F249+D$13*F249^2</f>
        <v>-9.2760621156778265E-3</v>
      </c>
      <c r="Q249" s="201">
        <f>+C249-15018.5</f>
        <v>30029.102700000003</v>
      </c>
      <c r="R249" s="136">
        <f>+(P249-G249)^2</f>
        <v>1.0798717691142855E-4</v>
      </c>
      <c r="S249" s="136">
        <v>1</v>
      </c>
      <c r="T249" s="136">
        <f>+S249*R249</f>
        <v>1.0798717691142855E-4</v>
      </c>
      <c r="V249" s="129">
        <f>+G249-P249</f>
        <v>-1.0391687875962622E-2</v>
      </c>
      <c r="AC249" s="129" t="s">
        <v>480</v>
      </c>
      <c r="AG249" s="129" t="s">
        <v>485</v>
      </c>
    </row>
    <row r="250" spans="1:33" ht="12.95" customHeight="1" x14ac:dyDescent="0.2">
      <c r="A250" s="220" t="s">
        <v>1174</v>
      </c>
      <c r="B250" s="221" t="str">
        <f>IF(INT(F250)=F250,"I","II")</f>
        <v>II</v>
      </c>
      <c r="C250" s="220">
        <v>45049.297400000003</v>
      </c>
      <c r="D250" s="220" t="s">
        <v>467</v>
      </c>
      <c r="E250" s="129">
        <f>(C250-C$7)/C$8</f>
        <v>21179.557346471989</v>
      </c>
      <c r="F250" s="199">
        <f>ROUND(2*E250,0)/2</f>
        <v>21179.5</v>
      </c>
      <c r="G250" s="129">
        <f>C250-(C$7+F250*C$8)</f>
        <v>1.3610950009024236E-2</v>
      </c>
      <c r="M250" s="130">
        <f>G250</f>
        <v>1.3610950009024236E-2</v>
      </c>
      <c r="O250" s="199">
        <f ca="1">+C$11+C$12*F250</f>
        <v>-1.3027861378946376E-2</v>
      </c>
      <c r="P250" s="159">
        <f>+D$11+D$12*F250+D$13*F250^2</f>
        <v>-9.281707049923784E-3</v>
      </c>
      <c r="Q250" s="201">
        <f>+C250-15018.5</f>
        <v>30030.797400000003</v>
      </c>
      <c r="R250" s="136">
        <f>+(P250-G250)^2</f>
        <v>5.2407374721860265E-4</v>
      </c>
      <c r="S250" s="136">
        <v>1</v>
      </c>
      <c r="T250" s="136">
        <f>+S250*R250</f>
        <v>5.2407374721860265E-4</v>
      </c>
      <c r="V250" s="129">
        <f>+G250-P250</f>
        <v>2.289265705894802E-2</v>
      </c>
    </row>
    <row r="251" spans="1:33" ht="12.95" customHeight="1" x14ac:dyDescent="0.2">
      <c r="A251" s="220" t="s">
        <v>1174</v>
      </c>
      <c r="B251" s="221" t="str">
        <f>IF(INT(F251)=F251,"I","II")</f>
        <v>II</v>
      </c>
      <c r="C251" s="220">
        <v>45049.467299999997</v>
      </c>
      <c r="D251" s="220" t="s">
        <v>467</v>
      </c>
      <c r="E251" s="129">
        <f>(C251-C$7)/C$8</f>
        <v>21180.273179355529</v>
      </c>
      <c r="F251" s="199">
        <f>ROUND(2*E251,0)/2</f>
        <v>21180.5</v>
      </c>
      <c r="M251" s="130"/>
      <c r="O251" s="199">
        <f ca="1">+C$11+C$12*F251</f>
        <v>-1.3027713683356455E-2</v>
      </c>
      <c r="P251" s="159">
        <f>+D$11+D$12*F251+D$13*F251^2</f>
        <v>-9.2825133454498381E-3</v>
      </c>
      <c r="Q251" s="201">
        <f>+C251-15018.5</f>
        <v>30030.967299999997</v>
      </c>
      <c r="R251" s="136">
        <f>+(P251-U251)^2</f>
        <v>1.9849196117167288E-3</v>
      </c>
      <c r="S251" s="136">
        <v>1</v>
      </c>
      <c r="T251" s="136">
        <f>+S251*R251</f>
        <v>1.9849196117167288E-3</v>
      </c>
      <c r="U251" s="129">
        <f>C251-(C$7+F251*C$8)</f>
        <v>-5.3834949998417869E-2</v>
      </c>
      <c r="V251" s="129">
        <f>+U251-P251</f>
        <v>-4.4552436652968028E-2</v>
      </c>
    </row>
    <row r="252" spans="1:33" ht="12.95" customHeight="1" x14ac:dyDescent="0.2">
      <c r="A252" s="206" t="s">
        <v>502</v>
      </c>
      <c r="B252" s="207"/>
      <c r="C252" s="208">
        <v>45054.375</v>
      </c>
      <c r="D252" s="208"/>
      <c r="E252" s="129">
        <f>(C252-C$7)/C$8</f>
        <v>21200.950595733917</v>
      </c>
      <c r="F252" s="199">
        <f>ROUND(2*E252,0)/2</f>
        <v>21201</v>
      </c>
      <c r="G252" s="129">
        <f>C252-(C$7+F252*C$8)</f>
        <v>-1.1725899996235967E-2</v>
      </c>
      <c r="I252" s="129">
        <f>G252</f>
        <v>-1.1725899996235967E-2</v>
      </c>
      <c r="O252" s="199"/>
      <c r="P252" s="159">
        <f>+D$11+D$12*F252+D$13*F252^2</f>
        <v>-9.2990355912847857E-3</v>
      </c>
      <c r="Q252" s="201">
        <f>+C252-15018.5</f>
        <v>30035.875</v>
      </c>
      <c r="R252" s="136">
        <f>+(P252-G252)^2</f>
        <v>5.8896708400190496E-6</v>
      </c>
      <c r="S252" s="136">
        <v>0.1</v>
      </c>
      <c r="T252" s="136">
        <f>+S252*R252</f>
        <v>5.88967084001905E-7</v>
      </c>
      <c r="V252" s="129">
        <f>+G252-P252</f>
        <v>-2.426864404951181E-3</v>
      </c>
      <c r="AC252" s="129" t="s">
        <v>480</v>
      </c>
      <c r="AD252" s="129">
        <v>7</v>
      </c>
      <c r="AE252" s="129" t="s">
        <v>621</v>
      </c>
      <c r="AG252" s="129" t="s">
        <v>610</v>
      </c>
    </row>
    <row r="253" spans="1:33" ht="12.95" customHeight="1" x14ac:dyDescent="0.2">
      <c r="A253" s="206" t="s">
        <v>502</v>
      </c>
      <c r="B253" s="207"/>
      <c r="C253" s="208">
        <v>45055.332999999999</v>
      </c>
      <c r="D253" s="208"/>
      <c r="E253" s="129">
        <f>(C253-C$7)/C$8</f>
        <v>21204.986898867861</v>
      </c>
      <c r="F253" s="199">
        <f>ROUND(2*E253,0)/2</f>
        <v>21205</v>
      </c>
      <c r="G253" s="129">
        <f>C253-(C$7+F253*C$8)</f>
        <v>-3.1095000013010576E-3</v>
      </c>
      <c r="I253" s="129">
        <f>G253</f>
        <v>-3.1095000013010576E-3</v>
      </c>
      <c r="O253" s="199"/>
      <c r="P253" s="159">
        <f>+D$11+D$12*F253+D$13*F253^2</f>
        <v>-9.3022579293943509E-3</v>
      </c>
      <c r="Q253" s="201">
        <f>+C253-15018.5</f>
        <v>30036.832999999999</v>
      </c>
      <c r="R253" s="136">
        <f>+(P253-G253)^2</f>
        <v>3.8350250755962337E-5</v>
      </c>
      <c r="S253" s="136">
        <v>0.1</v>
      </c>
      <c r="T253" s="136">
        <f>+S253*R253</f>
        <v>3.8350250755962343E-6</v>
      </c>
      <c r="V253" s="129">
        <f>+G253-P253</f>
        <v>6.1927579280932933E-3</v>
      </c>
      <c r="AC253" s="129" t="s">
        <v>480</v>
      </c>
      <c r="AD253" s="129">
        <v>7</v>
      </c>
      <c r="AE253" s="129" t="s">
        <v>621</v>
      </c>
      <c r="AG253" s="129" t="s">
        <v>610</v>
      </c>
    </row>
    <row r="254" spans="1:33" ht="12.95" customHeight="1" x14ac:dyDescent="0.2">
      <c r="A254" s="206" t="s">
        <v>504</v>
      </c>
      <c r="B254" s="207" t="s">
        <v>646</v>
      </c>
      <c r="C254" s="208">
        <v>45056.4</v>
      </c>
      <c r="D254" s="208"/>
      <c r="E254" s="129">
        <f>(C254-C$7)/C$8</f>
        <v>21209.48244734796</v>
      </c>
      <c r="F254" s="199">
        <f>ROUND(2*E254,0)/2</f>
        <v>21209.5</v>
      </c>
      <c r="G254" s="129">
        <f>C254-(C$7+F254*C$8)</f>
        <v>-4.1660499919089489E-3</v>
      </c>
      <c r="I254" s="130"/>
      <c r="N254" s="129">
        <f>G254</f>
        <v>-4.1660499919089489E-3</v>
      </c>
      <c r="O254" s="199"/>
      <c r="P254" s="159">
        <f>+D$11+D$12*F254+D$13*F254^2</f>
        <v>-9.3058824685567677E-3</v>
      </c>
      <c r="Q254" s="201">
        <f>+C254-15018.5</f>
        <v>30037.9</v>
      </c>
      <c r="R254" s="136">
        <f>+(P254-G254)^2</f>
        <v>2.641787788800365E-5</v>
      </c>
      <c r="S254" s="136">
        <v>0.1</v>
      </c>
      <c r="T254" s="136">
        <f>+S254*R254</f>
        <v>2.6417877888003653E-6</v>
      </c>
      <c r="V254" s="129">
        <f>+G254-P254</f>
        <v>5.1398324766478189E-3</v>
      </c>
      <c r="AC254" s="129" t="s">
        <v>480</v>
      </c>
      <c r="AD254" s="129">
        <v>8</v>
      </c>
      <c r="AE254" s="129" t="s">
        <v>621</v>
      </c>
      <c r="AG254" s="129" t="s">
        <v>610</v>
      </c>
    </row>
    <row r="255" spans="1:33" ht="12.95" customHeight="1" x14ac:dyDescent="0.2">
      <c r="A255" s="206" t="s">
        <v>504</v>
      </c>
      <c r="B255" s="207"/>
      <c r="C255" s="208">
        <v>45056.523999999998</v>
      </c>
      <c r="D255" s="208"/>
      <c r="E255" s="129">
        <f>(C255-C$7)/C$8</f>
        <v>21210.004891594926</v>
      </c>
      <c r="F255" s="199">
        <f>ROUND(2*E255,0)/2</f>
        <v>21210</v>
      </c>
      <c r="G255" s="129">
        <f>C255-(C$7+F255*C$8)</f>
        <v>1.1610000001383014E-3</v>
      </c>
      <c r="I255" s="130"/>
      <c r="N255" s="129">
        <f>G255</f>
        <v>1.1610000001383014E-3</v>
      </c>
      <c r="O255" s="199"/>
      <c r="P255" s="159">
        <f>+D$11+D$12*F255+D$13*F255^2</f>
        <v>-9.3062851564891386E-3</v>
      </c>
      <c r="Q255" s="201">
        <f>+C255-15018.5</f>
        <v>30038.023999999998</v>
      </c>
      <c r="R255" s="136">
        <f>+(P255-G255)^2</f>
        <v>1.0956405855015313E-4</v>
      </c>
      <c r="S255" s="136">
        <v>0.1</v>
      </c>
      <c r="T255" s="136">
        <f>+S255*R255</f>
        <v>1.0956405855015314E-5</v>
      </c>
      <c r="V255" s="129">
        <f>+G255-P255</f>
        <v>1.046728515662744E-2</v>
      </c>
    </row>
    <row r="256" spans="1:33" ht="12.95" customHeight="1" x14ac:dyDescent="0.2">
      <c r="A256" s="206" t="s">
        <v>577</v>
      </c>
      <c r="B256" s="64"/>
      <c r="C256" s="208">
        <v>45060.667000000001</v>
      </c>
      <c r="D256" s="208"/>
      <c r="E256" s="129">
        <f>(C256-C$7)/C$8</f>
        <v>21227.460428008253</v>
      </c>
      <c r="F256" s="199">
        <f>ROUND(2*E256,0)/2</f>
        <v>21227.5</v>
      </c>
      <c r="G256" s="129">
        <f>C256-(C$7+F256*C$8)</f>
        <v>-9.3922499945620075E-3</v>
      </c>
      <c r="I256" s="130"/>
      <c r="J256" s="129">
        <f>G256</f>
        <v>-9.3922499945620075E-3</v>
      </c>
      <c r="O256" s="199"/>
      <c r="P256" s="159">
        <f>+D$11+D$12*F256+D$13*F256^2</f>
        <v>-9.3203743653269052E-3</v>
      </c>
      <c r="Q256" s="201">
        <f>+C256-15018.5</f>
        <v>30042.167000000001</v>
      </c>
      <c r="R256" s="136">
        <f>+(P256-G256)^2</f>
        <v>5.1661060779418894E-9</v>
      </c>
      <c r="S256" s="136">
        <v>0.1</v>
      </c>
      <c r="T256" s="136">
        <f>+S256*R256</f>
        <v>5.1661060779418896E-10</v>
      </c>
      <c r="V256" s="129">
        <f>+G256-P256</f>
        <v>-7.1875629235102281E-5</v>
      </c>
      <c r="AC256" s="129" t="s">
        <v>480</v>
      </c>
      <c r="AD256" s="129">
        <v>7</v>
      </c>
      <c r="AE256" s="129" t="s">
        <v>621</v>
      </c>
      <c r="AG256" s="129" t="s">
        <v>610</v>
      </c>
    </row>
    <row r="257" spans="1:33" ht="12.95" customHeight="1" x14ac:dyDescent="0.2">
      <c r="A257" s="206" t="s">
        <v>505</v>
      </c>
      <c r="B257" s="207"/>
      <c r="C257" s="208">
        <v>45101.38</v>
      </c>
      <c r="D257" s="208"/>
      <c r="E257" s="129">
        <f>(C257-C$7)/C$8</f>
        <v>21398.994884680968</v>
      </c>
      <c r="F257" s="199">
        <f>ROUND(2*E257,0)/2</f>
        <v>21399</v>
      </c>
      <c r="G257" s="129">
        <f>C257-(C$7+F257*C$8)</f>
        <v>-1.214099997014273E-3</v>
      </c>
      <c r="I257" s="129">
        <f>G257</f>
        <v>-1.214099997014273E-3</v>
      </c>
      <c r="O257" s="199"/>
      <c r="P257" s="159">
        <f>+D$11+D$12*F257+D$13*F257^2</f>
        <v>-9.4579476129126004E-3</v>
      </c>
      <c r="Q257" s="201">
        <f>+C257-15018.5</f>
        <v>30082.879999999997</v>
      </c>
      <c r="R257" s="136">
        <f>+(P257-G257)^2</f>
        <v>6.7961023514152534E-5</v>
      </c>
      <c r="S257" s="136">
        <v>0.1</v>
      </c>
      <c r="T257" s="136">
        <f>+S257*R257</f>
        <v>6.7961023514152534E-6</v>
      </c>
      <c r="V257" s="129">
        <f>+G257-P257</f>
        <v>8.2438476158983275E-3</v>
      </c>
    </row>
    <row r="258" spans="1:33" ht="12.95" customHeight="1" x14ac:dyDescent="0.2">
      <c r="A258" s="220" t="s">
        <v>1174</v>
      </c>
      <c r="B258" s="221" t="str">
        <f>IF(INT(F258)=F258,"I","II")</f>
        <v>II</v>
      </c>
      <c r="C258" s="220">
        <v>45109.383199999997</v>
      </c>
      <c r="D258" s="220" t="s">
        <v>467</v>
      </c>
      <c r="E258" s="129">
        <f>(C258-C$7)/C$8</f>
        <v>21432.71444756366</v>
      </c>
      <c r="F258" s="199">
        <f>ROUND(2*E258,0)/2</f>
        <v>21432.5</v>
      </c>
      <c r="G258" s="129">
        <f>C258-(C$7+F258*C$8)</f>
        <v>5.0898250003228895E-2</v>
      </c>
      <c r="M258" s="130">
        <f>G258</f>
        <v>5.0898250003228895E-2</v>
      </c>
      <c r="O258" s="199">
        <f ca="1">+C$11+C$12*F258</f>
        <v>-1.2990494394696418E-2</v>
      </c>
      <c r="P258" s="159">
        <f>+D$11+D$12*F258+D$13*F258^2</f>
        <v>-9.4847143738698708E-3</v>
      </c>
      <c r="Q258" s="201">
        <f>+C258-15018.5</f>
        <v>30090.883199999997</v>
      </c>
      <c r="R258" s="136">
        <f>+(P258-G258)^2</f>
        <v>3.6461023869659784E-3</v>
      </c>
      <c r="S258" s="136">
        <v>1</v>
      </c>
      <c r="T258" s="136">
        <f>+S258*R258</f>
        <v>3.6461023869659784E-3</v>
      </c>
      <c r="V258" s="129">
        <f>+G258-P258</f>
        <v>6.0382964377098766E-2</v>
      </c>
      <c r="AC258" s="129" t="s">
        <v>480</v>
      </c>
      <c r="AD258" s="129">
        <v>10</v>
      </c>
      <c r="AE258" s="129" t="s">
        <v>521</v>
      </c>
      <c r="AG258" s="129" t="s">
        <v>610</v>
      </c>
    </row>
    <row r="259" spans="1:33" ht="12.95" customHeight="1" x14ac:dyDescent="0.2">
      <c r="A259" s="220" t="s">
        <v>1174</v>
      </c>
      <c r="B259" s="221" t="str">
        <f>IF(INT(F259)=F259,"I","II")</f>
        <v>I</v>
      </c>
      <c r="C259" s="220">
        <v>45110.397499999999</v>
      </c>
      <c r="D259" s="220" t="s">
        <v>467</v>
      </c>
      <c r="E259" s="129">
        <f>(C259-C$7)/C$8</f>
        <v>21436.987957238791</v>
      </c>
      <c r="F259" s="199">
        <f>ROUND(2*E259,0)/2</f>
        <v>21437</v>
      </c>
      <c r="G259" s="129">
        <f>C259-(C$7+F259*C$8)</f>
        <v>-2.858299994841218E-3</v>
      </c>
      <c r="M259" s="130">
        <f>G259</f>
        <v>-2.858299994841218E-3</v>
      </c>
      <c r="O259" s="199">
        <f ca="1">+C$11+C$12*F259</f>
        <v>-1.2989829764541775E-2</v>
      </c>
      <c r="P259" s="159">
        <f>+D$11+D$12*F259+D$13*F259^2</f>
        <v>-9.4883072658635912E-3</v>
      </c>
      <c r="Q259" s="201">
        <f>+C259-15018.5</f>
        <v>30091.897499999999</v>
      </c>
      <c r="R259" s="136">
        <f>+(P259-G259)^2</f>
        <v>4.3956996413809539E-5</v>
      </c>
      <c r="S259" s="136">
        <v>1</v>
      </c>
      <c r="T259" s="136">
        <f>+S259*R259</f>
        <v>4.3956996413809539E-5</v>
      </c>
      <c r="V259" s="129">
        <f>+G259-P259</f>
        <v>6.6300072710223732E-3</v>
      </c>
      <c r="AC259" s="129" t="s">
        <v>480</v>
      </c>
      <c r="AD259" s="129">
        <v>6</v>
      </c>
      <c r="AE259" s="129" t="s">
        <v>621</v>
      </c>
      <c r="AG259" s="129" t="s">
        <v>610</v>
      </c>
    </row>
    <row r="260" spans="1:33" ht="12.95" customHeight="1" x14ac:dyDescent="0.2">
      <c r="A260" s="206" t="s">
        <v>505</v>
      </c>
      <c r="B260" s="207"/>
      <c r="C260" s="208">
        <v>45115.383999999998</v>
      </c>
      <c r="D260" s="208"/>
      <c r="E260" s="129">
        <f>(C260-C$7)/C$8</f>
        <v>21457.997378509597</v>
      </c>
      <c r="F260" s="199">
        <f>ROUND(2*E260,0)/2</f>
        <v>21458</v>
      </c>
      <c r="G260" s="129">
        <f>C260-(C$7+F260*C$8)</f>
        <v>-6.2220000108936802E-4</v>
      </c>
      <c r="I260" s="129">
        <f>G260</f>
        <v>-6.2220000108936802E-4</v>
      </c>
      <c r="O260" s="199"/>
      <c r="P260" s="159">
        <f>+D$11+D$12*F260+D$13*F260^2</f>
        <v>-9.5050658182157903E-3</v>
      </c>
      <c r="Q260" s="201">
        <f>+C260-15018.5</f>
        <v>30096.883999999998</v>
      </c>
      <c r="R260" s="136">
        <f>+(P260-G260)^2</f>
        <v>7.8905305125073067E-5</v>
      </c>
      <c r="S260" s="136">
        <v>0.1</v>
      </c>
      <c r="T260" s="136">
        <f>+S260*R260</f>
        <v>7.8905305125073073E-6</v>
      </c>
      <c r="V260" s="129">
        <f>+G260-P260</f>
        <v>8.8828658171264223E-3</v>
      </c>
    </row>
    <row r="261" spans="1:33" ht="12.95" customHeight="1" x14ac:dyDescent="0.2">
      <c r="A261" s="206" t="s">
        <v>505</v>
      </c>
      <c r="B261" s="207"/>
      <c r="C261" s="208">
        <v>45120.364999999998</v>
      </c>
      <c r="D261" s="208"/>
      <c r="E261" s="129">
        <f>(C261-C$7)/C$8</f>
        <v>21478.983626850099</v>
      </c>
      <c r="F261" s="199">
        <f>ROUND(2*E261,0)/2</f>
        <v>21479</v>
      </c>
      <c r="G261" s="129">
        <f>C261-(C$7+F261*C$8)</f>
        <v>-3.8860999993630685E-3</v>
      </c>
      <c r="I261" s="129">
        <f>G261</f>
        <v>-3.8860999993630685E-3</v>
      </c>
      <c r="O261" s="199"/>
      <c r="P261" s="159">
        <f>+D$11+D$12*F261+D$13*F261^2</f>
        <v>-9.5218107379414826E-3</v>
      </c>
      <c r="Q261" s="201">
        <f>+C261-15018.5</f>
        <v>30101.864999999998</v>
      </c>
      <c r="R261" s="136">
        <f>+(P261-G261)^2</f>
        <v>3.1761235528928056E-5</v>
      </c>
      <c r="S261" s="136">
        <v>0.1</v>
      </c>
      <c r="T261" s="136">
        <f>+S261*R261</f>
        <v>3.1761235528928056E-6</v>
      </c>
      <c r="V261" s="129">
        <f>+G261-P261</f>
        <v>5.6357107385784141E-3</v>
      </c>
    </row>
    <row r="262" spans="1:33" ht="12.95" customHeight="1" x14ac:dyDescent="0.2">
      <c r="A262" s="206" t="s">
        <v>506</v>
      </c>
      <c r="B262" s="207"/>
      <c r="C262" s="208">
        <v>45138.404999999999</v>
      </c>
      <c r="D262" s="208"/>
      <c r="E262" s="129">
        <f>(C262-C$7)/C$8</f>
        <v>21554.990838266014</v>
      </c>
      <c r="F262" s="199">
        <f>ROUND(2*E262,0)/2</f>
        <v>21555</v>
      </c>
      <c r="G262" s="129">
        <f>C262-(C$7+F262*C$8)</f>
        <v>-2.1744999976363033E-3</v>
      </c>
      <c r="I262" s="129">
        <f>G262</f>
        <v>-2.1744999976363033E-3</v>
      </c>
      <c r="O262" s="199"/>
      <c r="P262" s="159">
        <f>+D$11+D$12*F262+D$13*F262^2</f>
        <v>-9.5822974545420759E-3</v>
      </c>
      <c r="Q262" s="201">
        <f>+C262-15018.5</f>
        <v>30119.904999999999</v>
      </c>
      <c r="R262" s="136">
        <f>+(P262-G262)^2</f>
        <v>5.4875463162539631E-5</v>
      </c>
      <c r="S262" s="136">
        <v>0.1</v>
      </c>
      <c r="T262" s="136">
        <f>+S262*R262</f>
        <v>5.4875463162539636E-6</v>
      </c>
      <c r="V262" s="129">
        <f>+G262-P262</f>
        <v>7.4077974569057726E-3</v>
      </c>
    </row>
    <row r="263" spans="1:33" ht="12.95" customHeight="1" x14ac:dyDescent="0.2">
      <c r="A263" s="206" t="s">
        <v>506</v>
      </c>
      <c r="B263" s="207" t="s">
        <v>646</v>
      </c>
      <c r="C263" s="208">
        <v>45159.411</v>
      </c>
      <c r="D263" s="208"/>
      <c r="E263" s="129">
        <f>(C263-C$7)/C$8</f>
        <v>21643.494579008962</v>
      </c>
      <c r="F263" s="199">
        <f>ROUND(2*E263,0)/2</f>
        <v>21643.5</v>
      </c>
      <c r="G263" s="129">
        <f>C263-(C$7+F263*C$8)</f>
        <v>-1.2866499964729883E-3</v>
      </c>
      <c r="I263" s="129">
        <f>G263</f>
        <v>-1.2866499964729883E-3</v>
      </c>
      <c r="O263" s="199"/>
      <c r="P263" s="159">
        <f>+D$11+D$12*F263+D$13*F263^2</f>
        <v>-9.6525076247836756E-3</v>
      </c>
      <c r="Q263" s="201">
        <f>+C263-15018.5</f>
        <v>30140.911</v>
      </c>
      <c r="R263" s="136">
        <f>+(P263-G263)^2</f>
        <v>6.9987573857164119E-5</v>
      </c>
      <c r="S263" s="136">
        <v>0.1</v>
      </c>
      <c r="T263" s="136">
        <f>+S263*R263</f>
        <v>6.9987573857164125E-6</v>
      </c>
      <c r="V263" s="129">
        <f>+G263-P263</f>
        <v>8.3658576283106873E-3</v>
      </c>
      <c r="AC263" s="129" t="s">
        <v>480</v>
      </c>
      <c r="AD263" s="129">
        <v>6</v>
      </c>
      <c r="AE263" s="129" t="s">
        <v>621</v>
      </c>
      <c r="AG263" s="129" t="s">
        <v>610</v>
      </c>
    </row>
    <row r="264" spans="1:33" ht="12.95" customHeight="1" x14ac:dyDescent="0.2">
      <c r="A264" s="206" t="s">
        <v>506</v>
      </c>
      <c r="B264" s="207"/>
      <c r="C264" s="208">
        <v>45162.368999999999</v>
      </c>
      <c r="D264" s="208"/>
      <c r="E264" s="129">
        <f>(C264-C$7)/C$8</f>
        <v>21655.957402255535</v>
      </c>
      <c r="F264" s="199">
        <f>ROUND(2*E264,0)/2</f>
        <v>21656</v>
      </c>
      <c r="G264" s="129">
        <f>C264-(C$7+F264*C$8)</f>
        <v>-1.0110399998666253E-2</v>
      </c>
      <c r="I264" s="129">
        <f>G264</f>
        <v>-1.0110399998666253E-2</v>
      </c>
      <c r="O264" s="199"/>
      <c r="P264" s="159">
        <f>+D$11+D$12*F264+D$13*F264^2</f>
        <v>-9.6624048016737962E-3</v>
      </c>
      <c r="Q264" s="201">
        <f>+C264-15018.5</f>
        <v>30143.868999999999</v>
      </c>
      <c r="R264" s="136">
        <f>+(P264-G264)^2</f>
        <v>2.0069969652831009E-7</v>
      </c>
      <c r="S264" s="136">
        <v>0.1</v>
      </c>
      <c r="T264" s="136">
        <f>+S264*R264</f>
        <v>2.0069969652831011E-8</v>
      </c>
      <c r="V264" s="129">
        <f>+G264-P264</f>
        <v>-4.4799519699245671E-4</v>
      </c>
    </row>
    <row r="265" spans="1:33" ht="12.95" customHeight="1" x14ac:dyDescent="0.2">
      <c r="A265" s="206" t="s">
        <v>507</v>
      </c>
      <c r="B265" s="207"/>
      <c r="C265" s="208">
        <v>45397.34</v>
      </c>
      <c r="D265" s="208"/>
      <c r="E265" s="129">
        <f>(C265-C$7)/C$8</f>
        <v>22645.951330947784</v>
      </c>
      <c r="F265" s="199">
        <f>ROUND(2*E265,0)/2</f>
        <v>22646</v>
      </c>
      <c r="G265" s="129">
        <f>C265-(C$7+F265*C$8)</f>
        <v>-1.1551399999007117E-2</v>
      </c>
      <c r="I265" s="129">
        <f>G265</f>
        <v>-1.1551399999007117E-2</v>
      </c>
      <c r="O265" s="199"/>
      <c r="P265" s="159">
        <f>+D$11+D$12*F265+D$13*F265^2</f>
        <v>-1.043092102883017E-2</v>
      </c>
      <c r="Q265" s="201">
        <f>+C265-15018.5</f>
        <v>30378.839999999997</v>
      </c>
      <c r="R265" s="136">
        <f>+(P265-G265)^2</f>
        <v>1.2554731226087914E-6</v>
      </c>
      <c r="S265" s="136">
        <v>0.1</v>
      </c>
      <c r="T265" s="136">
        <f>+S265*R265</f>
        <v>1.2554731226087913E-7</v>
      </c>
      <c r="V265" s="129">
        <f>+G265-P265</f>
        <v>-1.1204789701769469E-3</v>
      </c>
      <c r="AC265" s="129" t="s">
        <v>480</v>
      </c>
      <c r="AD265" s="129">
        <v>7</v>
      </c>
      <c r="AE265" s="129" t="s">
        <v>621</v>
      </c>
      <c r="AG265" s="129" t="s">
        <v>610</v>
      </c>
    </row>
    <row r="266" spans="1:33" ht="12.95" customHeight="1" x14ac:dyDescent="0.2">
      <c r="A266" s="206" t="s">
        <v>507</v>
      </c>
      <c r="B266" s="207"/>
      <c r="C266" s="208">
        <v>45407.313999999998</v>
      </c>
      <c r="D266" s="208"/>
      <c r="E266" s="129">
        <f>(C266-C$7)/C$8</f>
        <v>22687.974386749473</v>
      </c>
      <c r="F266" s="199">
        <f>ROUND(2*E266,0)/2</f>
        <v>22688</v>
      </c>
      <c r="G266" s="129">
        <f>C266-(C$7+F266*C$8)</f>
        <v>-6.0792000003857538E-3</v>
      </c>
      <c r="I266" s="129">
        <f>G266</f>
        <v>-6.0792000003857538E-3</v>
      </c>
      <c r="O266" s="199"/>
      <c r="P266" s="159">
        <f>+D$11+D$12*F266+D$13*F266^2</f>
        <v>-1.0462854801340666E-2</v>
      </c>
      <c r="Q266" s="201">
        <f>+C266-15018.5</f>
        <v>30388.813999999998</v>
      </c>
      <c r="R266" s="136">
        <f>+(P266-G266)^2</f>
        <v>1.9216429413935054E-5</v>
      </c>
      <c r="S266" s="136">
        <v>0.1</v>
      </c>
      <c r="T266" s="136">
        <f>+S266*R266</f>
        <v>1.9216429413935054E-6</v>
      </c>
      <c r="V266" s="129">
        <f>+G266-P266</f>
        <v>4.3836548009549125E-3</v>
      </c>
      <c r="AC266" s="129" t="s">
        <v>480</v>
      </c>
      <c r="AD266" s="129">
        <v>6</v>
      </c>
      <c r="AE266" s="129" t="s">
        <v>621</v>
      </c>
      <c r="AG266" s="129" t="s">
        <v>610</v>
      </c>
    </row>
    <row r="267" spans="1:33" ht="12.95" customHeight="1" x14ac:dyDescent="0.2">
      <c r="A267" s="206" t="s">
        <v>509</v>
      </c>
      <c r="B267" s="207"/>
      <c r="C267" s="208">
        <v>45428.455999999998</v>
      </c>
      <c r="D267" s="208"/>
      <c r="E267" s="129">
        <f>(C267-C$7)/C$8</f>
        <v>22777.051130860069</v>
      </c>
      <c r="F267" s="199">
        <f>ROUND(2*E267,0)/2</f>
        <v>22777</v>
      </c>
      <c r="G267" s="129">
        <f>C267-(C$7+F267*C$8)</f>
        <v>1.2135700002545491E-2</v>
      </c>
      <c r="I267" s="129">
        <f>G267</f>
        <v>1.2135700002545491E-2</v>
      </c>
      <c r="O267" s="199"/>
      <c r="P267" s="159">
        <f>+D$11+D$12*F267+D$13*F267^2</f>
        <v>-1.0530343778698451E-2</v>
      </c>
      <c r="Q267" s="201">
        <f>+C267-15018.5</f>
        <v>30409.955999999998</v>
      </c>
      <c r="R267" s="136">
        <f>+(P267-G267)^2</f>
        <v>5.1374954069326715E-4</v>
      </c>
      <c r="S267" s="136">
        <v>0.1</v>
      </c>
      <c r="T267" s="136">
        <f>+S267*R267</f>
        <v>5.1374954069326715E-5</v>
      </c>
      <c r="V267" s="129">
        <f>+G267-P267</f>
        <v>2.2666043781243941E-2</v>
      </c>
      <c r="AC267" s="129" t="s">
        <v>480</v>
      </c>
      <c r="AD267" s="129">
        <v>7</v>
      </c>
      <c r="AE267" s="129" t="s">
        <v>621</v>
      </c>
      <c r="AG267" s="129" t="s">
        <v>610</v>
      </c>
    </row>
    <row r="268" spans="1:33" ht="12.95" customHeight="1" x14ac:dyDescent="0.2">
      <c r="A268" s="206" t="s">
        <v>509</v>
      </c>
      <c r="B268" s="207" t="s">
        <v>646</v>
      </c>
      <c r="C268" s="208">
        <v>45441.377</v>
      </c>
      <c r="D268" s="208"/>
      <c r="E268" s="129">
        <f>(C268-C$7)/C$8</f>
        <v>22831.490664047717</v>
      </c>
      <c r="F268" s="199">
        <f>ROUND(2*E268,0)/2</f>
        <v>22831.5</v>
      </c>
      <c r="G268" s="129">
        <f>C268-(C$7+F268*C$8)</f>
        <v>-2.2158499996294267E-3</v>
      </c>
      <c r="I268" s="129">
        <f>G268</f>
        <v>-2.2158499996294267E-3</v>
      </c>
      <c r="O268" s="199"/>
      <c r="P268" s="159">
        <f>+D$11+D$12*F268+D$13*F268^2</f>
        <v>-1.0571550417176254E-2</v>
      </c>
      <c r="Q268" s="201">
        <f>+C268-15018.5</f>
        <v>30422.877</v>
      </c>
      <c r="R268" s="136">
        <f>+(P268-G268)^2</f>
        <v>6.9817729467792228E-5</v>
      </c>
      <c r="S268" s="136">
        <v>0.1</v>
      </c>
      <c r="T268" s="136">
        <f>+S268*R268</f>
        <v>6.9817729467792234E-6</v>
      </c>
      <c r="V268" s="129">
        <f>+G268-P268</f>
        <v>8.3557004175468276E-3</v>
      </c>
      <c r="AC268" s="129" t="s">
        <v>480</v>
      </c>
      <c r="AD268" s="129">
        <v>8</v>
      </c>
      <c r="AE268" s="129" t="s">
        <v>523</v>
      </c>
      <c r="AG268" s="129" t="s">
        <v>610</v>
      </c>
    </row>
    <row r="269" spans="1:33" ht="12.95" customHeight="1" x14ac:dyDescent="0.2">
      <c r="A269" s="206" t="s">
        <v>577</v>
      </c>
      <c r="B269" s="64"/>
      <c r="C269" s="208">
        <v>45492.754000000001</v>
      </c>
      <c r="D269" s="208"/>
      <c r="E269" s="129">
        <f>(C269-C$7)/C$8</f>
        <v>23047.955325960986</v>
      </c>
      <c r="F269" s="199">
        <f>ROUND(2*E269,0)/2</f>
        <v>23048</v>
      </c>
      <c r="G269" s="129">
        <f>C269-(C$7+F269*C$8)</f>
        <v>-1.0603199996694457E-2</v>
      </c>
      <c r="I269" s="130"/>
      <c r="J269" s="129">
        <f>G269</f>
        <v>-1.0603199996694457E-2</v>
      </c>
      <c r="O269" s="199"/>
      <c r="P269" s="159">
        <f>+D$11+D$12*F269+D$13*F269^2</f>
        <v>-1.0734335987814531E-2</v>
      </c>
      <c r="Q269" s="201">
        <f>+C269-15018.5</f>
        <v>30474.254000000001</v>
      </c>
      <c r="R269" s="136">
        <f>+(P269-G269)^2</f>
        <v>1.7196648167044164E-8</v>
      </c>
      <c r="S269" s="136">
        <v>0.1</v>
      </c>
      <c r="T269" s="136">
        <f>+S269*R269</f>
        <v>1.7196648167044165E-9</v>
      </c>
      <c r="V269" s="129">
        <f>+G269-P269</f>
        <v>1.3113599112007414E-4</v>
      </c>
    </row>
    <row r="270" spans="1:33" ht="12.95" customHeight="1" x14ac:dyDescent="0.2">
      <c r="A270" s="206" t="s">
        <v>510</v>
      </c>
      <c r="B270" s="207"/>
      <c r="C270" s="208">
        <v>45518.383000000002</v>
      </c>
      <c r="D270" s="208"/>
      <c r="E270" s="129">
        <f>(C270-C$7)/C$8</f>
        <v>23155.936967944272</v>
      </c>
      <c r="F270" s="199">
        <f>ROUND(2*E270,0)/2</f>
        <v>23156</v>
      </c>
      <c r="G270" s="129">
        <f>C270-(C$7+F270*C$8)</f>
        <v>-1.4960399996198248E-2</v>
      </c>
      <c r="I270" s="129">
        <f>G270</f>
        <v>-1.4960399996198248E-2</v>
      </c>
      <c r="O270" s="199"/>
      <c r="P270" s="159">
        <f>+D$11+D$12*F270+D$13*F270^2</f>
        <v>-1.081499911079227E-2</v>
      </c>
      <c r="Q270" s="201">
        <f>+C270-15018.5</f>
        <v>30499.883000000002</v>
      </c>
      <c r="R270" s="136">
        <f>+(P270-G270)^2</f>
        <v>1.7184348500724667E-5</v>
      </c>
      <c r="S270" s="136">
        <v>0.1</v>
      </c>
      <c r="T270" s="136">
        <f>+S270*R270</f>
        <v>1.7184348500724668E-6</v>
      </c>
      <c r="V270" s="129">
        <f>+G270-P270</f>
        <v>-4.1454008854059782E-3</v>
      </c>
    </row>
    <row r="271" spans="1:33" ht="12.95" customHeight="1" x14ac:dyDescent="0.2">
      <c r="A271" s="206" t="s">
        <v>577</v>
      </c>
      <c r="B271" s="64"/>
      <c r="C271" s="208">
        <v>45762.743999999999</v>
      </c>
      <c r="D271" s="208"/>
      <c r="E271" s="129">
        <f>(C271-C$7)/C$8</f>
        <v>24185.493408565311</v>
      </c>
      <c r="F271" s="199">
        <f>ROUND(2*E271,0)/2</f>
        <v>24185.5</v>
      </c>
      <c r="G271" s="129">
        <f>C271-(C$7+F271*C$8)</f>
        <v>-1.5644500017515384E-3</v>
      </c>
      <c r="I271" s="130"/>
      <c r="J271" s="129">
        <f>G271</f>
        <v>-1.5644500017515384E-3</v>
      </c>
      <c r="O271" s="199"/>
      <c r="P271" s="159">
        <f>+D$11+D$12*F271+D$13*F271^2</f>
        <v>-1.1565812439450898E-2</v>
      </c>
      <c r="Q271" s="201">
        <f>+C271-15018.5</f>
        <v>30744.243999999999</v>
      </c>
      <c r="R271" s="136">
        <f>+(P271-G271)^2</f>
        <v>1.0002725061022366E-4</v>
      </c>
      <c r="S271" s="136">
        <v>0.1</v>
      </c>
      <c r="T271" s="136">
        <f>+S271*R271</f>
        <v>1.0002725061022368E-5</v>
      </c>
      <c r="V271" s="129">
        <f>+G271-P271</f>
        <v>1.0001362437699359E-2</v>
      </c>
      <c r="AC271" s="129" t="s">
        <v>480</v>
      </c>
      <c r="AD271" s="129">
        <v>7</v>
      </c>
      <c r="AE271" s="129" t="s">
        <v>523</v>
      </c>
      <c r="AG271" s="129" t="s">
        <v>610</v>
      </c>
    </row>
    <row r="272" spans="1:33" ht="12.95" customHeight="1" x14ac:dyDescent="0.2">
      <c r="A272" s="206" t="s">
        <v>511</v>
      </c>
      <c r="B272" s="207" t="s">
        <v>646</v>
      </c>
      <c r="C272" s="208">
        <v>45811.4</v>
      </c>
      <c r="D272" s="208"/>
      <c r="E272" s="129">
        <f>(C272-C$7)/C$8</f>
        <v>24390.493789865359</v>
      </c>
      <c r="F272" s="199">
        <f>ROUND(2*E272,0)/2</f>
        <v>24390.5</v>
      </c>
      <c r="G272" s="129">
        <f>C272-(C$7+F272*C$8)</f>
        <v>-1.4739499965799041E-3</v>
      </c>
      <c r="I272" s="130"/>
      <c r="N272" s="129">
        <f>G272</f>
        <v>-1.4739499965799041E-3</v>
      </c>
      <c r="O272" s="199"/>
      <c r="P272" s="159">
        <f>+D$11+D$12*F272+D$13*F272^2</f>
        <v>-1.1711407122839725E-2</v>
      </c>
      <c r="Q272" s="201">
        <f>+C272-15018.5</f>
        <v>30792.9</v>
      </c>
      <c r="R272" s="136">
        <f>+(P272-G272)^2</f>
        <v>1.0480552841200798E-4</v>
      </c>
      <c r="S272" s="136">
        <v>1</v>
      </c>
      <c r="T272" s="136">
        <f>+S272*R272</f>
        <v>1.0480552841200798E-4</v>
      </c>
      <c r="V272" s="129">
        <f>+G272-P272</f>
        <v>1.023745712625982E-2</v>
      </c>
      <c r="AC272" s="129" t="s">
        <v>480</v>
      </c>
      <c r="AD272" s="129">
        <v>7</v>
      </c>
      <c r="AE272" s="129" t="s">
        <v>621</v>
      </c>
      <c r="AG272" s="129" t="s">
        <v>610</v>
      </c>
    </row>
    <row r="273" spans="1:33" ht="12.95" customHeight="1" x14ac:dyDescent="0.2">
      <c r="A273" s="206" t="s">
        <v>512</v>
      </c>
      <c r="B273" s="207" t="s">
        <v>646</v>
      </c>
      <c r="C273" s="208">
        <v>45812.336000000003</v>
      </c>
      <c r="D273" s="208"/>
      <c r="E273" s="129">
        <f>(C273-C$7)/C$8</f>
        <v>24394.437401278075</v>
      </c>
      <c r="F273" s="199">
        <f>ROUND(2*E273,0)/2</f>
        <v>24394.5</v>
      </c>
      <c r="G273" s="129">
        <f>C273-(C$7+F273*C$8)</f>
        <v>-1.485754999157507E-2</v>
      </c>
      <c r="I273" s="129">
        <f>G273</f>
        <v>-1.485754999157507E-2</v>
      </c>
      <c r="O273" s="199"/>
      <c r="P273" s="159">
        <f>+D$11+D$12*F273+D$13*F273^2</f>
        <v>-1.1714235073082871E-2</v>
      </c>
      <c r="Q273" s="201">
        <f>+C273-15018.5</f>
        <v>30793.836000000003</v>
      </c>
      <c r="R273" s="136">
        <f>+(P273-G273)^2</f>
        <v>9.8804286768156162E-6</v>
      </c>
      <c r="S273" s="136">
        <v>0.1</v>
      </c>
      <c r="T273" s="136">
        <f>+S273*R273</f>
        <v>9.8804286768156175E-7</v>
      </c>
      <c r="V273" s="129">
        <f>+G273-P273</f>
        <v>-3.1433149184921984E-3</v>
      </c>
      <c r="AC273" s="129" t="s">
        <v>480</v>
      </c>
      <c r="AD273" s="129">
        <v>6</v>
      </c>
      <c r="AE273" s="129" t="s">
        <v>523</v>
      </c>
      <c r="AG273" s="129" t="s">
        <v>610</v>
      </c>
    </row>
    <row r="274" spans="1:33" ht="12.95" customHeight="1" x14ac:dyDescent="0.2">
      <c r="A274" s="206" t="s">
        <v>513</v>
      </c>
      <c r="B274" s="207"/>
      <c r="C274" s="208">
        <v>45813.42</v>
      </c>
      <c r="D274" s="208"/>
      <c r="E274" s="129">
        <f>(C274-C$7)/C$8</f>
        <v>24399.0045751791</v>
      </c>
      <c r="F274" s="199">
        <f>ROUND(2*E274,0)/2</f>
        <v>24399</v>
      </c>
      <c r="G274" s="129">
        <f>C274-(C$7+F274*C$8)</f>
        <v>1.0859000030905008E-3</v>
      </c>
      <c r="I274" s="130"/>
      <c r="N274" s="129">
        <f>G274</f>
        <v>1.0859000030905008E-3</v>
      </c>
      <c r="O274" s="199"/>
      <c r="P274" s="159">
        <f>+D$11+D$12*F274+D$13*F274^2</f>
        <v>-1.171741592589557E-2</v>
      </c>
      <c r="Q274" s="201">
        <f>+C274-15018.5</f>
        <v>30794.92</v>
      </c>
      <c r="R274" s="136">
        <f>+(P274-G274)^2</f>
        <v>1.6392489877742846E-4</v>
      </c>
      <c r="S274" s="136">
        <v>0.1</v>
      </c>
      <c r="T274" s="136">
        <f>+S274*R274</f>
        <v>1.6392489877742848E-5</v>
      </c>
      <c r="V274" s="129">
        <f>+G274-P274</f>
        <v>1.2803315928986071E-2</v>
      </c>
      <c r="AC274" s="129" t="s">
        <v>480</v>
      </c>
      <c r="AD274" s="129">
        <v>8</v>
      </c>
      <c r="AE274" s="129" t="s">
        <v>621</v>
      </c>
      <c r="AG274" s="129" t="s">
        <v>610</v>
      </c>
    </row>
    <row r="275" spans="1:33" ht="12.95" customHeight="1" x14ac:dyDescent="0.2">
      <c r="A275" s="206" t="s">
        <v>512</v>
      </c>
      <c r="B275" s="207" t="s">
        <v>646</v>
      </c>
      <c r="C275" s="208">
        <v>45816.370999999999</v>
      </c>
      <c r="D275" s="208"/>
      <c r="E275" s="129">
        <f>(C275-C$7)/C$8</f>
        <v>24411.437905605289</v>
      </c>
      <c r="F275" s="199">
        <f>ROUND(2*E275,0)/2</f>
        <v>24411.5</v>
      </c>
      <c r="G275" s="129">
        <f>C275-(C$7+F275*C$8)</f>
        <v>-1.4737849996890873E-2</v>
      </c>
      <c r="I275" s="129">
        <f>G275</f>
        <v>-1.4737849996890873E-2</v>
      </c>
      <c r="O275" s="199"/>
      <c r="P275" s="159">
        <f>+D$11+D$12*F275+D$13*F275^2</f>
        <v>-1.1726248343648375E-2</v>
      </c>
      <c r="Q275" s="201">
        <f>+C275-15018.5</f>
        <v>30797.870999999999</v>
      </c>
      <c r="R275" s="136">
        <f>+(P275-G275)^2</f>
        <v>9.0697445178129443E-6</v>
      </c>
      <c r="S275" s="136">
        <v>0.1</v>
      </c>
      <c r="T275" s="136">
        <f>+S275*R275</f>
        <v>9.0697445178129443E-7</v>
      </c>
      <c r="V275" s="129">
        <f>+G275-P275</f>
        <v>-3.0116016532424975E-3</v>
      </c>
    </row>
    <row r="276" spans="1:33" ht="12.95" customHeight="1" x14ac:dyDescent="0.2">
      <c r="A276" s="206" t="s">
        <v>515</v>
      </c>
      <c r="B276" s="207" t="s">
        <v>646</v>
      </c>
      <c r="C276" s="208">
        <v>45816.623</v>
      </c>
      <c r="D276" s="208"/>
      <c r="E276" s="129">
        <f>(C276-C$7)/C$8</f>
        <v>24412.499647139481</v>
      </c>
      <c r="F276" s="199">
        <f>ROUND(2*E276,0)/2</f>
        <v>24412.5</v>
      </c>
      <c r="G276" s="129">
        <f>C276-(C$7+F276*C$8)</f>
        <v>-8.3749997429549694E-5</v>
      </c>
      <c r="I276" s="129">
        <f>G276</f>
        <v>-8.3749997429549694E-5</v>
      </c>
      <c r="O276" s="199"/>
      <c r="P276" s="159">
        <f>+D$11+D$12*F276+D$13*F276^2</f>
        <v>-1.172695472840595E-2</v>
      </c>
      <c r="Q276" s="201">
        <f>+C276-15018.5</f>
        <v>30798.123</v>
      </c>
      <c r="R276" s="136">
        <f>+(P276-G276)^2</f>
        <v>1.3556421640743122E-4</v>
      </c>
      <c r="S276" s="136">
        <v>0.1</v>
      </c>
      <c r="T276" s="136">
        <f>+S276*R276</f>
        <v>1.3556421640743123E-5</v>
      </c>
      <c r="V276" s="129">
        <f>+G276-P276</f>
        <v>1.16432047309764E-2</v>
      </c>
      <c r="AC276" s="129" t="s">
        <v>480</v>
      </c>
      <c r="AD276" s="129">
        <v>8</v>
      </c>
      <c r="AE276" s="129" t="s">
        <v>523</v>
      </c>
      <c r="AG276" s="129" t="s">
        <v>610</v>
      </c>
    </row>
    <row r="277" spans="1:33" ht="12.95" customHeight="1" x14ac:dyDescent="0.2">
      <c r="A277" s="206" t="s">
        <v>516</v>
      </c>
      <c r="B277" s="207" t="s">
        <v>646</v>
      </c>
      <c r="C277" s="208">
        <v>45820.411</v>
      </c>
      <c r="D277" s="208"/>
      <c r="E277" s="129">
        <f>(C277-C$7)/C$8</f>
        <v>24428.459476232802</v>
      </c>
      <c r="F277" s="199">
        <f>ROUND(2*E277,0)/2</f>
        <v>24428.5</v>
      </c>
      <c r="G277" s="129">
        <f>C277-(C$7+F277*C$8)</f>
        <v>-9.6181499975500628E-3</v>
      </c>
      <c r="I277" s="130"/>
      <c r="N277" s="129">
        <f>G277</f>
        <v>-9.6181499975500628E-3</v>
      </c>
      <c r="O277" s="199"/>
      <c r="P277" s="159">
        <f>+D$11+D$12*F277+D$13*F277^2</f>
        <v>-1.173825268036113E-2</v>
      </c>
      <c r="Q277" s="201">
        <f>+C277-15018.5</f>
        <v>30801.911</v>
      </c>
      <c r="R277" s="136">
        <f>+(P277-G277)^2</f>
        <v>4.4948353856626827E-6</v>
      </c>
      <c r="S277" s="136">
        <v>0.1</v>
      </c>
      <c r="T277" s="136">
        <f>+S277*R277</f>
        <v>4.4948353856626831E-7</v>
      </c>
      <c r="V277" s="129">
        <f>+G277-P277</f>
        <v>2.1201026828110668E-3</v>
      </c>
      <c r="AC277" s="129" t="s">
        <v>480</v>
      </c>
      <c r="AD277" s="129">
        <v>7</v>
      </c>
      <c r="AE277" s="129" t="s">
        <v>523</v>
      </c>
      <c r="AG277" s="129" t="s">
        <v>610</v>
      </c>
    </row>
    <row r="278" spans="1:33" ht="12.95" customHeight="1" x14ac:dyDescent="0.2">
      <c r="A278" s="206" t="s">
        <v>516</v>
      </c>
      <c r="B278" s="207"/>
      <c r="C278" s="208">
        <v>45820.525999999998</v>
      </c>
      <c r="D278" s="208"/>
      <c r="E278" s="129">
        <f>(C278-C$7)/C$8</f>
        <v>24428.944001139269</v>
      </c>
      <c r="F278" s="199">
        <f>ROUND(2*E278,0)/2</f>
        <v>24429</v>
      </c>
      <c r="G278" s="129">
        <f>C278-(C$7+F278*C$8)</f>
        <v>-1.3291099996422417E-2</v>
      </c>
      <c r="I278" s="130"/>
      <c r="N278" s="129">
        <f>G278</f>
        <v>-1.3291099996422417E-2</v>
      </c>
      <c r="O278" s="199"/>
      <c r="P278" s="159">
        <f>+D$11+D$12*F278+D$13*F278^2</f>
        <v>-1.1738605613843661E-2</v>
      </c>
      <c r="Q278" s="201">
        <f>+C278-15018.5</f>
        <v>30802.025999999998</v>
      </c>
      <c r="R278" s="136">
        <f>+(P278-G278)^2</f>
        <v>2.4102388079385947E-6</v>
      </c>
      <c r="S278" s="136">
        <v>0.1</v>
      </c>
      <c r="T278" s="136">
        <f>+S278*R278</f>
        <v>2.4102388079385946E-7</v>
      </c>
      <c r="V278" s="129">
        <f>+G278-P278</f>
        <v>-1.5524943825787566E-3</v>
      </c>
    </row>
    <row r="279" spans="1:33" ht="12.95" customHeight="1" x14ac:dyDescent="0.2">
      <c r="A279" s="206" t="s">
        <v>515</v>
      </c>
      <c r="B279" s="207"/>
      <c r="C279" s="208">
        <v>45837.625</v>
      </c>
      <c r="D279" s="208"/>
      <c r="E279" s="129">
        <f>(C279-C$7)/C$8</f>
        <v>24500.986534842199</v>
      </c>
      <c r="F279" s="199">
        <f>ROUND(2*E279,0)/2</f>
        <v>24501</v>
      </c>
      <c r="G279" s="129">
        <f>C279-(C$7+F279*C$8)</f>
        <v>-3.1958999970811419E-3</v>
      </c>
      <c r="I279" s="129">
        <f>G279</f>
        <v>-3.1958999970811419E-3</v>
      </c>
      <c r="O279" s="199"/>
      <c r="P279" s="159">
        <f>+D$11+D$12*F279+D$13*F279^2</f>
        <v>-1.1789347352437064E-2</v>
      </c>
      <c r="Q279" s="201">
        <f>+C279-15018.5</f>
        <v>30819.125</v>
      </c>
      <c r="R279" s="136">
        <f>+(P279-G279)^2</f>
        <v>7.3847337449273697E-5</v>
      </c>
      <c r="S279" s="136">
        <v>0.1</v>
      </c>
      <c r="T279" s="136">
        <f>+S279*R279</f>
        <v>7.38473374492737E-6</v>
      </c>
      <c r="V279" s="129">
        <f>+G279-P279</f>
        <v>8.5934473553559224E-3</v>
      </c>
      <c r="AC279" s="129" t="s">
        <v>480</v>
      </c>
      <c r="AD279" s="129">
        <v>6</v>
      </c>
      <c r="AE279" s="129" t="s">
        <v>527</v>
      </c>
      <c r="AG279" s="129" t="s">
        <v>610</v>
      </c>
    </row>
    <row r="280" spans="1:33" ht="12.95" customHeight="1" x14ac:dyDescent="0.2">
      <c r="A280" s="206" t="s">
        <v>517</v>
      </c>
      <c r="B280" s="207"/>
      <c r="C280" s="208">
        <v>46112.464999999997</v>
      </c>
      <c r="D280" s="208"/>
      <c r="E280" s="129">
        <f>(C280-C$7)/C$8</f>
        <v>25658.958928719643</v>
      </c>
      <c r="F280" s="199">
        <f>ROUND(2*E280,0)/2</f>
        <v>25659</v>
      </c>
      <c r="G280" s="129">
        <f>C280-(C$7+F280*C$8)</f>
        <v>-9.7480999975232407E-3</v>
      </c>
      <c r="I280" s="130"/>
      <c r="N280" s="129">
        <f>G280</f>
        <v>-9.7480999975232407E-3</v>
      </c>
      <c r="O280" s="199"/>
      <c r="P280" s="159">
        <f>+D$11+D$12*F280+D$13*F280^2</f>
        <v>-1.2583428347408833E-2</v>
      </c>
      <c r="Q280" s="201">
        <f>+C280-15018.5</f>
        <v>31093.964999999997</v>
      </c>
      <c r="R280" s="136">
        <f>+(P280-G280)^2</f>
        <v>8.0390868516649578E-6</v>
      </c>
      <c r="S280" s="136">
        <v>0.1</v>
      </c>
      <c r="T280" s="136">
        <f>+S280*R280</f>
        <v>8.0390868516649586E-7</v>
      </c>
      <c r="V280" s="129">
        <f>+G280-P280</f>
        <v>2.8353283498855925E-3</v>
      </c>
      <c r="AC280" s="129" t="s">
        <v>480</v>
      </c>
      <c r="AD280" s="129">
        <v>6</v>
      </c>
      <c r="AE280" s="129" t="s">
        <v>529</v>
      </c>
      <c r="AG280" s="129" t="s">
        <v>610</v>
      </c>
    </row>
    <row r="281" spans="1:33" ht="12.95" customHeight="1" x14ac:dyDescent="0.2">
      <c r="A281" s="206" t="s">
        <v>517</v>
      </c>
      <c r="B281" s="207" t="s">
        <v>646</v>
      </c>
      <c r="C281" s="208">
        <v>46112.582999999999</v>
      </c>
      <c r="D281" s="208"/>
      <c r="E281" s="129">
        <f>(C281-C$7)/C$8</f>
        <v>25659.456093406297</v>
      </c>
      <c r="F281" s="199">
        <f>ROUND(2*E281,0)/2</f>
        <v>25659.5</v>
      </c>
      <c r="G281" s="129">
        <f>C281-(C$7+F281*C$8)</f>
        <v>-1.0421049999422394E-2</v>
      </c>
      <c r="I281" s="130"/>
      <c r="N281" s="129">
        <f>G281</f>
        <v>-1.0421049999422394E-2</v>
      </c>
      <c r="O281" s="199"/>
      <c r="P281" s="159">
        <f>+D$11+D$12*F281+D$13*F281^2</f>
        <v>-1.2583762261677168E-2</v>
      </c>
      <c r="Q281" s="201">
        <f>+C281-15018.5</f>
        <v>31094.082999999999</v>
      </c>
      <c r="R281" s="136">
        <f>+(P281-G281)^2</f>
        <v>4.6773243293071627E-6</v>
      </c>
      <c r="S281" s="136">
        <v>0.1</v>
      </c>
      <c r="T281" s="136">
        <f>+S281*R281</f>
        <v>4.6773243293071631E-7</v>
      </c>
      <c r="V281" s="129">
        <f>+G281-P281</f>
        <v>2.1627122622547741E-3</v>
      </c>
      <c r="AC281" s="129" t="s">
        <v>480</v>
      </c>
      <c r="AD281" s="129">
        <v>7</v>
      </c>
      <c r="AE281" s="129" t="s">
        <v>621</v>
      </c>
      <c r="AG281" s="129" t="s">
        <v>610</v>
      </c>
    </row>
    <row r="282" spans="1:33" ht="12.95" customHeight="1" x14ac:dyDescent="0.2">
      <c r="A282" s="206" t="s">
        <v>518</v>
      </c>
      <c r="B282" s="207"/>
      <c r="C282" s="208">
        <v>46113.417999999998</v>
      </c>
      <c r="D282" s="208"/>
      <c r="E282" s="129">
        <f>(C282-C$7)/C$8</f>
        <v>25662.974165553314</v>
      </c>
      <c r="F282" s="199">
        <f>ROUND(2*E282,0)/2</f>
        <v>25663</v>
      </c>
      <c r="G282" s="129">
        <f>C282-(C$7+F282*C$8)</f>
        <v>-6.131699999968987E-3</v>
      </c>
      <c r="I282" s="130"/>
      <c r="N282" s="129">
        <f>G282</f>
        <v>-6.131699999968987E-3</v>
      </c>
      <c r="O282" s="199"/>
      <c r="P282" s="159">
        <f>+D$11+D$12*F282+D$13*F282^2</f>
        <v>-1.2586099445164591E-2</v>
      </c>
      <c r="Q282" s="201">
        <f>+C282-15018.5</f>
        <v>31094.917999999998</v>
      </c>
      <c r="R282" s="136">
        <f>+(P282-G282)^2</f>
        <v>4.1659272198141321E-5</v>
      </c>
      <c r="S282" s="136">
        <v>0.1</v>
      </c>
      <c r="T282" s="136">
        <f>+S282*R282</f>
        <v>4.1659272198141324E-6</v>
      </c>
      <c r="V282" s="129">
        <f>+G282-P282</f>
        <v>6.4543994451956039E-3</v>
      </c>
      <c r="AC282" s="129" t="s">
        <v>480</v>
      </c>
      <c r="AD282" s="129">
        <v>8</v>
      </c>
      <c r="AE282" s="129" t="s">
        <v>615</v>
      </c>
      <c r="AG282" s="129" t="s">
        <v>610</v>
      </c>
    </row>
    <row r="283" spans="1:33" ht="12.95" customHeight="1" x14ac:dyDescent="0.2">
      <c r="A283" s="206" t="s">
        <v>577</v>
      </c>
      <c r="B283" s="64"/>
      <c r="C283" s="208">
        <v>46120.892</v>
      </c>
      <c r="D283" s="208"/>
      <c r="E283" s="129">
        <f>(C283-C$7)/C$8</f>
        <v>25694.464071214217</v>
      </c>
      <c r="F283" s="199">
        <f>ROUND(2*E283,0)/2</f>
        <v>25694.5</v>
      </c>
      <c r="G283" s="129">
        <f>C283-(C$7+F283*C$8)</f>
        <v>-8.5275499950512312E-3</v>
      </c>
      <c r="I283" s="130"/>
      <c r="J283" s="129">
        <f>G283</f>
        <v>-8.5275499950512312E-3</v>
      </c>
      <c r="O283" s="199"/>
      <c r="P283" s="159">
        <f>+D$11+D$12*F283+D$13*F283^2</f>
        <v>-1.2607117055768228E-2</v>
      </c>
      <c r="Q283" s="201">
        <f>+C283-15018.5</f>
        <v>31102.392</v>
      </c>
      <c r="R283" s="136">
        <f>+(P283-G283)^2</f>
        <v>1.6642867402887114E-5</v>
      </c>
      <c r="S283" s="136">
        <v>0.1</v>
      </c>
      <c r="T283" s="136">
        <f>+S283*R283</f>
        <v>1.6642867402887115E-6</v>
      </c>
      <c r="V283" s="129">
        <f>+G283-P283</f>
        <v>4.0795670607169966E-3</v>
      </c>
      <c r="AC283" s="129" t="s">
        <v>480</v>
      </c>
      <c r="AD283" s="129">
        <v>8</v>
      </c>
      <c r="AE283" s="129" t="s">
        <v>615</v>
      </c>
      <c r="AG283" s="129" t="s">
        <v>610</v>
      </c>
    </row>
    <row r="284" spans="1:33" ht="12.95" customHeight="1" x14ac:dyDescent="0.2">
      <c r="A284" s="206" t="s">
        <v>518</v>
      </c>
      <c r="B284" s="207"/>
      <c r="C284" s="208">
        <v>46136.44</v>
      </c>
      <c r="D284" s="208"/>
      <c r="E284" s="129">
        <f>(C284-C$7)/C$8</f>
        <v>25759.971838569807</v>
      </c>
      <c r="F284" s="199">
        <f>ROUND(2*E284,0)/2</f>
        <v>25760</v>
      </c>
      <c r="G284" s="129">
        <f>C284-(C$7+F284*C$8)</f>
        <v>-6.6839999926742166E-3</v>
      </c>
      <c r="I284" s="130"/>
      <c r="N284" s="129">
        <f>G284</f>
        <v>-6.6839999926742166E-3</v>
      </c>
      <c r="O284" s="199"/>
      <c r="P284" s="159">
        <f>+D$11+D$12*F284+D$13*F284^2</f>
        <v>-1.2650722138483086E-2</v>
      </c>
      <c r="Q284" s="201">
        <f>+C284-15018.5</f>
        <v>31117.940000000002</v>
      </c>
      <c r="R284" s="136">
        <f>+(P284-G284)^2</f>
        <v>3.5601773165285999E-5</v>
      </c>
      <c r="S284" s="136">
        <v>0.1</v>
      </c>
      <c r="T284" s="136">
        <f>+S284*R284</f>
        <v>3.5601773165285999E-6</v>
      </c>
      <c r="V284" s="129">
        <f>+G284-P284</f>
        <v>5.9667221458088691E-3</v>
      </c>
      <c r="AC284" s="129" t="s">
        <v>480</v>
      </c>
      <c r="AD284" s="129">
        <v>7</v>
      </c>
      <c r="AE284" s="129" t="s">
        <v>615</v>
      </c>
      <c r="AG284" s="129" t="s">
        <v>610</v>
      </c>
    </row>
    <row r="285" spans="1:33" ht="12.95" customHeight="1" x14ac:dyDescent="0.2">
      <c r="A285" s="206" t="s">
        <v>577</v>
      </c>
      <c r="B285" s="64"/>
      <c r="C285" s="208">
        <v>46140.714999999997</v>
      </c>
      <c r="D285" s="208"/>
      <c r="E285" s="129">
        <f>(C285-C$7)/C$8</f>
        <v>25777.983525310527</v>
      </c>
      <c r="F285" s="199">
        <f>ROUND(2*E285,0)/2</f>
        <v>25778</v>
      </c>
      <c r="G285" s="129">
        <f>C285-(C$7+F285*C$8)</f>
        <v>-3.9102000009734184E-3</v>
      </c>
      <c r="I285" s="130"/>
      <c r="J285" s="129">
        <f>G285</f>
        <v>-3.9102000009734184E-3</v>
      </c>
      <c r="O285" s="199"/>
      <c r="P285" s="159">
        <f>+D$11+D$12*F285+D$13*F285^2</f>
        <v>-1.2662681983540548E-2</v>
      </c>
      <c r="Q285" s="201">
        <f>+C285-15018.5</f>
        <v>31122.214999999997</v>
      </c>
      <c r="R285" s="136">
        <f>+(P285-G285)^2</f>
        <v>7.6605940855162228E-5</v>
      </c>
      <c r="S285" s="136">
        <v>0.1</v>
      </c>
      <c r="T285" s="136">
        <f>+S285*R285</f>
        <v>7.6605940855162238E-6</v>
      </c>
      <c r="V285" s="129">
        <f>+G285-P285</f>
        <v>8.7524819825671295E-3</v>
      </c>
      <c r="AC285" s="129" t="s">
        <v>480</v>
      </c>
      <c r="AD285" s="129">
        <v>7</v>
      </c>
      <c r="AE285" s="129" t="s">
        <v>523</v>
      </c>
      <c r="AG285" s="129" t="s">
        <v>610</v>
      </c>
    </row>
    <row r="286" spans="1:33" ht="12.95" customHeight="1" x14ac:dyDescent="0.2">
      <c r="A286" s="206" t="s">
        <v>577</v>
      </c>
      <c r="B286" s="64"/>
      <c r="C286" s="208">
        <v>46142.614999999998</v>
      </c>
      <c r="D286" s="208"/>
      <c r="E286" s="129">
        <f>(C286-C$7)/C$8</f>
        <v>25785.988719417528</v>
      </c>
      <c r="F286" s="199">
        <f>ROUND(2*E286,0)/2</f>
        <v>25786</v>
      </c>
      <c r="G286" s="129">
        <f>C286-(C$7+F286*C$8)</f>
        <v>-2.677399999811314E-3</v>
      </c>
      <c r="I286" s="130"/>
      <c r="J286" s="129">
        <f>G286</f>
        <v>-2.677399999811314E-3</v>
      </c>
      <c r="O286" s="199"/>
      <c r="P286" s="159">
        <f>+D$11+D$12*F286+D$13*F286^2</f>
        <v>-1.266799425528228E-2</v>
      </c>
      <c r="Q286" s="201">
        <f>+C286-15018.5</f>
        <v>31124.114999999998</v>
      </c>
      <c r="R286" s="136">
        <f>+(P286-G286)^2</f>
        <v>9.9811973577449464E-5</v>
      </c>
      <c r="S286" s="136">
        <v>0.1</v>
      </c>
      <c r="T286" s="136">
        <f>+S286*R286</f>
        <v>9.9811973577449467E-6</v>
      </c>
      <c r="V286" s="129">
        <f>+G286-P286</f>
        <v>9.9905942554709658E-3</v>
      </c>
      <c r="AC286" s="129" t="s">
        <v>480</v>
      </c>
      <c r="AD286" s="129">
        <v>7</v>
      </c>
      <c r="AE286" s="129" t="s">
        <v>615</v>
      </c>
      <c r="AG286" s="129" t="s">
        <v>610</v>
      </c>
    </row>
    <row r="287" spans="1:33" ht="12.95" customHeight="1" x14ac:dyDescent="0.2">
      <c r="A287" s="206" t="s">
        <v>519</v>
      </c>
      <c r="B287" s="207" t="s">
        <v>646</v>
      </c>
      <c r="C287" s="208">
        <v>46173.34</v>
      </c>
      <c r="D287" s="208"/>
      <c r="E287" s="129">
        <f>(C287-C$7)/C$8</f>
        <v>25915.441134647783</v>
      </c>
      <c r="F287" s="199">
        <f>ROUND(2*E287,0)/2</f>
        <v>25915.5</v>
      </c>
      <c r="G287" s="129">
        <f>C287-(C$7+F287*C$8)</f>
        <v>-1.3971450003737118E-2</v>
      </c>
      <c r="I287" s="129">
        <f>G287</f>
        <v>-1.3971450003737118E-2</v>
      </c>
      <c r="O287" s="199"/>
      <c r="P287" s="159">
        <f>+D$11+D$12*F287+D$13*F287^2</f>
        <v>-1.2753711431929412E-2</v>
      </c>
      <c r="Q287" s="201">
        <f>+C287-15018.5</f>
        <v>31154.839999999997</v>
      </c>
      <c r="R287" s="136">
        <f>+(P287-G287)^2</f>
        <v>1.4828872292682729E-6</v>
      </c>
      <c r="S287" s="136">
        <v>0.1</v>
      </c>
      <c r="T287" s="136">
        <f>+S287*R287</f>
        <v>1.482887229268273E-7</v>
      </c>
      <c r="V287" s="129">
        <f>+G287-P287</f>
        <v>-1.2177385718077065E-3</v>
      </c>
      <c r="AC287" s="129" t="s">
        <v>480</v>
      </c>
      <c r="AD287" s="129">
        <v>7</v>
      </c>
      <c r="AE287" s="129" t="s">
        <v>523</v>
      </c>
      <c r="AG287" s="129" t="s">
        <v>610</v>
      </c>
    </row>
    <row r="288" spans="1:33" ht="12.95" customHeight="1" x14ac:dyDescent="0.2">
      <c r="A288" s="206" t="s">
        <v>519</v>
      </c>
      <c r="B288" s="207"/>
      <c r="C288" s="208">
        <v>46175.358</v>
      </c>
      <c r="D288" s="208"/>
      <c r="E288" s="129">
        <f>(C288-C$7)/C$8</f>
        <v>25923.943493441442</v>
      </c>
      <c r="F288" s="199">
        <f>ROUND(2*E288,0)/2</f>
        <v>25924</v>
      </c>
      <c r="G288" s="129">
        <f>C288-(C$7+F288*C$8)</f>
        <v>-1.3411599997198209E-2</v>
      </c>
      <c r="I288" s="129">
        <f>G288</f>
        <v>-1.3411599997198209E-2</v>
      </c>
      <c r="O288" s="199"/>
      <c r="P288" s="159">
        <f>+D$11+D$12*F288+D$13*F288^2</f>
        <v>-1.2759319525413339E-2</v>
      </c>
      <c r="Q288" s="201">
        <f>+C288-15018.5</f>
        <v>31156.858</v>
      </c>
      <c r="R288" s="136">
        <f>+(P288-G288)^2</f>
        <v>4.2546981387189222E-7</v>
      </c>
      <c r="S288" s="136">
        <v>0.1</v>
      </c>
      <c r="T288" s="136">
        <f>+S288*R288</f>
        <v>4.2546981387189223E-8</v>
      </c>
      <c r="V288" s="129">
        <f>+G288-P288</f>
        <v>-6.5228047178486973E-4</v>
      </c>
      <c r="AC288" s="129" t="s">
        <v>480</v>
      </c>
      <c r="AD288" s="129">
        <v>9</v>
      </c>
      <c r="AE288" s="129" t="s">
        <v>615</v>
      </c>
      <c r="AG288" s="129" t="s">
        <v>610</v>
      </c>
    </row>
    <row r="289" spans="1:33" ht="12.95" customHeight="1" x14ac:dyDescent="0.2">
      <c r="A289" s="206" t="s">
        <v>520</v>
      </c>
      <c r="B289" s="207" t="s">
        <v>646</v>
      </c>
      <c r="C289" s="208">
        <v>46210.368999999999</v>
      </c>
      <c r="D289" s="208"/>
      <c r="E289" s="129">
        <f>(C289-C$7)/C$8</f>
        <v>26071.453941273059</v>
      </c>
      <c r="F289" s="199">
        <f>ROUND(2*E289,0)/2</f>
        <v>26071.5</v>
      </c>
      <c r="G289" s="129">
        <f>C289-(C$7+F289*C$8)</f>
        <v>-1.0931849996268284E-2</v>
      </c>
      <c r="I289" s="129">
        <f>G289</f>
        <v>-1.0931849996268284E-2</v>
      </c>
      <c r="O289" s="199"/>
      <c r="P289" s="159">
        <f>+D$11+D$12*F289+D$13*F289^2</f>
        <v>-1.285628078785637E-2</v>
      </c>
      <c r="Q289" s="201">
        <f>+C289-15018.5</f>
        <v>31191.868999999999</v>
      </c>
      <c r="R289" s="136">
        <f>+(P289-G289)^2</f>
        <v>3.7034338716123482E-6</v>
      </c>
      <c r="S289" s="136">
        <v>0.1</v>
      </c>
      <c r="T289" s="136">
        <f>+S289*R289</f>
        <v>3.7034338716123486E-7</v>
      </c>
      <c r="V289" s="129">
        <f>+G289-P289</f>
        <v>1.9244307915880863E-3</v>
      </c>
    </row>
    <row r="290" spans="1:33" ht="12.95" customHeight="1" x14ac:dyDescent="0.2">
      <c r="A290" s="206" t="s">
        <v>577</v>
      </c>
      <c r="B290" s="64"/>
      <c r="C290" s="208">
        <v>46230.67</v>
      </c>
      <c r="D290" s="208"/>
      <c r="E290" s="129">
        <f>(C290-C$7)/C$8</f>
        <v>26156.987333676298</v>
      </c>
      <c r="F290" s="199">
        <f>ROUND(2*E290,0)/2</f>
        <v>26157</v>
      </c>
      <c r="G290" s="129">
        <f>C290-(C$7+F290*C$8)</f>
        <v>-3.0063000012887642E-3</v>
      </c>
      <c r="I290" s="130"/>
      <c r="J290" s="129">
        <f>G290</f>
        <v>-3.0063000012887642E-3</v>
      </c>
      <c r="O290" s="199"/>
      <c r="P290" s="159">
        <f>+D$11+D$12*F290+D$13*F290^2</f>
        <v>-1.2912177535330473E-2</v>
      </c>
      <c r="Q290" s="201">
        <f>+C290-15018.5</f>
        <v>31212.17</v>
      </c>
      <c r="R290" s="136">
        <f>+(P290-G290)^2</f>
        <v>9.8126409719432253E-5</v>
      </c>
      <c r="S290" s="136">
        <v>0.1</v>
      </c>
      <c r="T290" s="136">
        <f>+S290*R290</f>
        <v>9.8126409719432266E-6</v>
      </c>
      <c r="V290" s="129">
        <f>+G290-P290</f>
        <v>9.9058775340417089E-3</v>
      </c>
      <c r="AC290" s="129" t="s">
        <v>480</v>
      </c>
      <c r="AD290" s="129">
        <v>7</v>
      </c>
      <c r="AE290" s="129" t="s">
        <v>615</v>
      </c>
      <c r="AG290" s="129" t="s">
        <v>610</v>
      </c>
    </row>
    <row r="291" spans="1:33" ht="12.95" customHeight="1" x14ac:dyDescent="0.2">
      <c r="A291" s="206" t="s">
        <v>520</v>
      </c>
      <c r="B291" s="207"/>
      <c r="C291" s="208">
        <v>46249.402999999998</v>
      </c>
      <c r="D291" s="208"/>
      <c r="E291" s="129">
        <f>(C291-C$7)/C$8</f>
        <v>26235.914334311237</v>
      </c>
      <c r="F291" s="199">
        <f>ROUND(2*E291,0)/2</f>
        <v>26236</v>
      </c>
      <c r="G291" s="129">
        <f>C291-(C$7+F291*C$8)</f>
        <v>-2.0332399995822925E-2</v>
      </c>
      <c r="I291" s="129">
        <f>G291</f>
        <v>-2.0332399995822925E-2</v>
      </c>
      <c r="O291" s="199"/>
      <c r="P291" s="159">
        <f>+D$11+D$12*F291+D$13*F291^2</f>
        <v>-1.2963623957620076E-2</v>
      </c>
      <c r="Q291" s="201">
        <f>+C291-15018.5</f>
        <v>31230.902999999998</v>
      </c>
      <c r="R291" s="136">
        <f>+(P291-G291)^2</f>
        <v>5.4298860301192482E-5</v>
      </c>
      <c r="S291" s="136">
        <v>0.1</v>
      </c>
      <c r="T291" s="136">
        <f>+S291*R291</f>
        <v>5.4298860301192485E-6</v>
      </c>
      <c r="V291" s="129">
        <f>+G291-P291</f>
        <v>-7.3687760382028494E-3</v>
      </c>
      <c r="AC291" s="129" t="s">
        <v>480</v>
      </c>
      <c r="AD291" s="129">
        <v>9</v>
      </c>
      <c r="AE291" s="129" t="s">
        <v>615</v>
      </c>
      <c r="AG291" s="129" t="s">
        <v>610</v>
      </c>
    </row>
    <row r="292" spans="1:33" ht="12.95" customHeight="1" x14ac:dyDescent="0.2">
      <c r="A292" s="206" t="s">
        <v>577</v>
      </c>
      <c r="B292" s="64"/>
      <c r="C292" s="208">
        <v>46263.658000000003</v>
      </c>
      <c r="D292" s="208"/>
      <c r="E292" s="129">
        <f>(C292-C$7)/C$8</f>
        <v>26295.974356414019</v>
      </c>
      <c r="F292" s="199">
        <f>ROUND(2*E292,0)/2</f>
        <v>26296</v>
      </c>
      <c r="G292" s="129">
        <f>C292-(C$7+F292*C$8)</f>
        <v>-6.0863999970024452E-3</v>
      </c>
      <c r="I292" s="130"/>
      <c r="J292" s="129">
        <f>G292</f>
        <v>-6.0863999970024452E-3</v>
      </c>
      <c r="O292" s="199"/>
      <c r="P292" s="159">
        <f>+D$11+D$12*F292+D$13*F292^2</f>
        <v>-1.3002568282590075E-2</v>
      </c>
      <c r="Q292" s="201">
        <f>+C292-15018.5</f>
        <v>31245.158000000003</v>
      </c>
      <c r="R292" s="136">
        <f>+(P292-G292)^2</f>
        <v>4.7833383754568143E-5</v>
      </c>
      <c r="S292" s="136">
        <v>0.1</v>
      </c>
      <c r="T292" s="136">
        <f>+S292*R292</f>
        <v>4.7833383754568146E-6</v>
      </c>
      <c r="V292" s="129">
        <f>+G292-P292</f>
        <v>6.9161682855876302E-3</v>
      </c>
      <c r="AC292" s="129" t="s">
        <v>480</v>
      </c>
      <c r="AD292" s="129">
        <v>7</v>
      </c>
      <c r="AE292" s="129" t="s">
        <v>615</v>
      </c>
      <c r="AG292" s="129" t="s">
        <v>610</v>
      </c>
    </row>
    <row r="293" spans="1:33" ht="12.95" customHeight="1" x14ac:dyDescent="0.2">
      <c r="A293" s="206" t="s">
        <v>522</v>
      </c>
      <c r="B293" s="207"/>
      <c r="C293" s="208">
        <v>46535.413999999997</v>
      </c>
      <c r="D293" s="208"/>
      <c r="E293" s="129">
        <f>(C293-C$7)/C$8</f>
        <v>27440.95305627778</v>
      </c>
      <c r="F293" s="199">
        <f>ROUND(2*E293,0)/2</f>
        <v>27441</v>
      </c>
      <c r="G293" s="129">
        <f>C293-(C$7+F293*C$8)</f>
        <v>-1.1141900002257898E-2</v>
      </c>
      <c r="I293" s="129">
        <f>G293</f>
        <v>-1.1141900002257898E-2</v>
      </c>
      <c r="O293" s="199"/>
      <c r="P293" s="159">
        <f>+D$11+D$12*F293+D$13*F293^2</f>
        <v>-1.3724430108114869E-2</v>
      </c>
      <c r="Q293" s="201">
        <f>+C293-15018.5</f>
        <v>31516.913999999997</v>
      </c>
      <c r="R293" s="136">
        <f>+(P293-G293)^2</f>
        <v>6.669461747657614E-6</v>
      </c>
      <c r="S293" s="136">
        <v>0.1</v>
      </c>
      <c r="T293" s="136">
        <f>+S293*R293</f>
        <v>6.6694617476576142E-7</v>
      </c>
      <c r="V293" s="129">
        <f>+G293-P293</f>
        <v>2.5825301058569703E-3</v>
      </c>
    </row>
    <row r="294" spans="1:33" ht="12.95" customHeight="1" x14ac:dyDescent="0.2">
      <c r="A294" s="206" t="s">
        <v>522</v>
      </c>
      <c r="B294" s="207" t="s">
        <v>646</v>
      </c>
      <c r="C294" s="208">
        <v>46552.377</v>
      </c>
      <c r="D294" s="208"/>
      <c r="E294" s="129">
        <f>(C294-C$7)/C$8</f>
        <v>27512.422586613055</v>
      </c>
      <c r="F294" s="199">
        <f>ROUND(2*E294,0)/2</f>
        <v>27512.5</v>
      </c>
      <c r="G294" s="129">
        <f>C294-(C$7+F294*C$8)</f>
        <v>-1.8373749997408595E-2</v>
      </c>
      <c r="I294" s="129">
        <f>G294</f>
        <v>-1.8373749997408595E-2</v>
      </c>
      <c r="O294" s="199"/>
      <c r="P294" s="159">
        <f>+D$11+D$12*F294+D$13*F294^2</f>
        <v>-1.3768162667405659E-2</v>
      </c>
      <c r="Q294" s="201">
        <f>+C294-15018.5</f>
        <v>31533.877</v>
      </c>
      <c r="R294" s="136">
        <f>+(P294-G294)^2</f>
        <v>2.1211434654283571E-5</v>
      </c>
      <c r="S294" s="136">
        <v>0.1</v>
      </c>
      <c r="T294" s="136">
        <f>+S294*R294</f>
        <v>2.1211434654283572E-6</v>
      </c>
      <c r="V294" s="129">
        <f>+G294-P294</f>
        <v>-4.605587330002936E-3</v>
      </c>
      <c r="AC294" s="129" t="s">
        <v>480</v>
      </c>
      <c r="AD294" s="129">
        <v>7</v>
      </c>
      <c r="AE294" s="129" t="s">
        <v>615</v>
      </c>
      <c r="AG294" s="129" t="s">
        <v>610</v>
      </c>
    </row>
    <row r="295" spans="1:33" ht="12.95" customHeight="1" x14ac:dyDescent="0.2">
      <c r="A295" s="206" t="s">
        <v>577</v>
      </c>
      <c r="B295" s="64"/>
      <c r="C295" s="208">
        <v>46553.694000000003</v>
      </c>
      <c r="D295" s="208"/>
      <c r="E295" s="129">
        <f>(C295-C$7)/C$8</f>
        <v>27517.97145010723</v>
      </c>
      <c r="F295" s="199">
        <f>ROUND(2*E295,0)/2</f>
        <v>27518</v>
      </c>
      <c r="G295" s="129">
        <f>C295-(C$7+F295*C$8)</f>
        <v>-6.7761999962385744E-3</v>
      </c>
      <c r="I295" s="130"/>
      <c r="J295" s="129">
        <f>G295</f>
        <v>-6.7761999962385744E-3</v>
      </c>
      <c r="O295" s="199"/>
      <c r="P295" s="159">
        <f>+D$11+D$12*F295+D$13*F295^2</f>
        <v>-1.3771520164603396E-2</v>
      </c>
      <c r="Q295" s="201">
        <f>+C295-15018.5</f>
        <v>31535.194000000003</v>
      </c>
      <c r="R295" s="136">
        <f>+(P295-G295)^2</f>
        <v>4.8934504257931631E-5</v>
      </c>
      <c r="S295" s="136">
        <v>0.1</v>
      </c>
      <c r="T295" s="136">
        <f>+S295*R295</f>
        <v>4.8934504257931632E-6</v>
      </c>
      <c r="V295" s="129">
        <f>+G295-P295</f>
        <v>6.9953201683648214E-3</v>
      </c>
      <c r="AC295" s="129" t="s">
        <v>480</v>
      </c>
      <c r="AG295" s="129" t="s">
        <v>485</v>
      </c>
    </row>
    <row r="296" spans="1:33" ht="12.95" customHeight="1" x14ac:dyDescent="0.2">
      <c r="A296" s="206" t="s">
        <v>577</v>
      </c>
      <c r="B296" s="64"/>
      <c r="C296" s="208">
        <v>46554.633000000002</v>
      </c>
      <c r="D296" s="208"/>
      <c r="E296" s="129">
        <f>(C296-C$7)/C$8</f>
        <v>27521.927701300105</v>
      </c>
      <c r="F296" s="199">
        <f>ROUND(2*E296,0)/2</f>
        <v>27522</v>
      </c>
      <c r="G296" s="129">
        <f>C296-(C$7+F296*C$8)</f>
        <v>-1.7159799994260538E-2</v>
      </c>
      <c r="I296" s="130"/>
      <c r="J296" s="129">
        <f>G296</f>
        <v>-1.7159799994260538E-2</v>
      </c>
      <c r="O296" s="199"/>
      <c r="P296" s="159">
        <f>+D$11+D$12*F296+D$13*F296^2</f>
        <v>-1.3773961393400478E-2</v>
      </c>
      <c r="Q296" s="201">
        <f>+C296-15018.5</f>
        <v>31536.133000000002</v>
      </c>
      <c r="R296" s="136">
        <f>+(P296-G296)^2</f>
        <v>1.1463903031074009E-5</v>
      </c>
      <c r="S296" s="136">
        <v>0.1</v>
      </c>
      <c r="T296" s="136">
        <f>+S296*R296</f>
        <v>1.146390303107401E-6</v>
      </c>
      <c r="V296" s="129">
        <f>+G296-P296</f>
        <v>-3.38583860086006E-3</v>
      </c>
    </row>
    <row r="297" spans="1:33" ht="12.95" customHeight="1" x14ac:dyDescent="0.2">
      <c r="A297" s="206" t="s">
        <v>577</v>
      </c>
      <c r="B297" s="64"/>
      <c r="C297" s="208">
        <v>46560.69</v>
      </c>
      <c r="D297" s="208"/>
      <c r="E297" s="129">
        <f>(C297-C$7)/C$8</f>
        <v>27547.447417461204</v>
      </c>
      <c r="F297" s="199">
        <f>ROUND(2*E297,0)/2</f>
        <v>27547.5</v>
      </c>
      <c r="G297" s="129">
        <f>C297-(C$7+F297*C$8)</f>
        <v>-1.2480249992222525E-2</v>
      </c>
      <c r="I297" s="130"/>
      <c r="J297" s="129">
        <f>G297</f>
        <v>-1.2480249992222525E-2</v>
      </c>
      <c r="O297" s="199"/>
      <c r="P297" s="159">
        <f>+D$11+D$12*F297+D$13*F297^2</f>
        <v>-1.3789512599835295E-2</v>
      </c>
      <c r="Q297" s="201">
        <f>+C297-15018.5</f>
        <v>31542.190000000002</v>
      </c>
      <c r="R297" s="136">
        <f>+(P297-G297)^2</f>
        <v>1.7141685756929886E-6</v>
      </c>
      <c r="S297" s="136">
        <v>0.1</v>
      </c>
      <c r="T297" s="136">
        <f>+S297*R297</f>
        <v>1.7141685756929888E-7</v>
      </c>
      <c r="V297" s="129">
        <f>+G297-P297</f>
        <v>1.3092626076127694E-3</v>
      </c>
    </row>
    <row r="298" spans="1:33" ht="12.95" customHeight="1" x14ac:dyDescent="0.2">
      <c r="A298" s="206" t="s">
        <v>522</v>
      </c>
      <c r="B298" s="207" t="s">
        <v>646</v>
      </c>
      <c r="C298" s="208">
        <v>46561.391000000003</v>
      </c>
      <c r="D298" s="208"/>
      <c r="E298" s="129">
        <f>(C298-C$7)/C$8</f>
        <v>27550.400912760684</v>
      </c>
      <c r="F298" s="199">
        <f>ROUND(2*E298,0)/2</f>
        <v>27550.5</v>
      </c>
      <c r="G298" s="129">
        <f>C298-(C$7+F298*C$8)</f>
        <v>-2.3517949994129594E-2</v>
      </c>
      <c r="I298" s="129">
        <f>G298</f>
        <v>-2.3517949994129594E-2</v>
      </c>
      <c r="O298" s="199"/>
      <c r="P298" s="159">
        <f>+D$11+D$12*F298+D$13*F298^2</f>
        <v>-1.3791340832003384E-2</v>
      </c>
      <c r="Q298" s="201">
        <f>+C298-15018.5</f>
        <v>31542.891000000003</v>
      </c>
      <c r="R298" s="136">
        <f>+(P298-G298)^2</f>
        <v>9.4606925792757541E-5</v>
      </c>
      <c r="S298" s="136">
        <v>0.1</v>
      </c>
      <c r="T298" s="136">
        <f>+S298*R298</f>
        <v>9.4606925792757552E-6</v>
      </c>
      <c r="V298" s="129">
        <f>+G298-P298</f>
        <v>-9.7266091621262107E-3</v>
      </c>
      <c r="AC298" s="129" t="s">
        <v>480</v>
      </c>
      <c r="AD298" s="129">
        <v>6</v>
      </c>
      <c r="AE298" s="129" t="s">
        <v>615</v>
      </c>
      <c r="AG298" s="129" t="s">
        <v>610</v>
      </c>
    </row>
    <row r="299" spans="1:33" ht="12.95" customHeight="1" x14ac:dyDescent="0.2">
      <c r="A299" s="206" t="s">
        <v>577</v>
      </c>
      <c r="B299" s="64"/>
      <c r="C299" s="208">
        <v>46561.764000000003</v>
      </c>
      <c r="D299" s="208"/>
      <c r="E299" s="129">
        <f>(C299-C$7)/C$8</f>
        <v>27551.972458761687</v>
      </c>
      <c r="F299" s="199">
        <f>ROUND(2*E299,0)/2</f>
        <v>27552</v>
      </c>
      <c r="G299" s="129">
        <f>C299-(C$7+F299*C$8)</f>
        <v>-6.5367999923182651E-3</v>
      </c>
      <c r="I299" s="130"/>
      <c r="J299" s="129">
        <f>G299</f>
        <v>-6.5367999923182651E-3</v>
      </c>
      <c r="O299" s="199"/>
      <c r="P299" s="159">
        <f>+D$11+D$12*F299+D$13*F299^2</f>
        <v>-1.379225484375611E-2</v>
      </c>
      <c r="Q299" s="201">
        <f>+C299-15018.5</f>
        <v>31543.264000000003</v>
      </c>
      <c r="R299" s="136">
        <f>+(P299-G299)^2</f>
        <v>5.2641625101252966E-5</v>
      </c>
      <c r="S299" s="136">
        <v>0.1</v>
      </c>
      <c r="T299" s="136">
        <f>+S299*R299</f>
        <v>5.2641625101252966E-6</v>
      </c>
      <c r="V299" s="129">
        <f>+G299-P299</f>
        <v>7.2554548514378453E-3</v>
      </c>
    </row>
    <row r="300" spans="1:33" ht="12.95" customHeight="1" x14ac:dyDescent="0.2">
      <c r="A300" s="206" t="s">
        <v>522</v>
      </c>
      <c r="B300" s="207"/>
      <c r="C300" s="208">
        <v>46573.383999999998</v>
      </c>
      <c r="D300" s="208"/>
      <c r="E300" s="129">
        <f>(C300-C$7)/C$8</f>
        <v>27600.930540616042</v>
      </c>
      <c r="F300" s="199">
        <f>ROUND(2*E300,0)/2</f>
        <v>27601</v>
      </c>
      <c r="G300" s="129">
        <f>C300-(C$7+F300*C$8)</f>
        <v>-1.6485899999679532E-2</v>
      </c>
      <c r="I300" s="129">
        <f>G300</f>
        <v>-1.6485899999679532E-2</v>
      </c>
      <c r="O300" s="199"/>
      <c r="P300" s="159">
        <f>+D$11+D$12*F300+D$13*F300^2</f>
        <v>-1.38220743139206E-2</v>
      </c>
      <c r="Q300" s="201">
        <f>+C300-15018.5</f>
        <v>31554.883999999998</v>
      </c>
      <c r="R300" s="136">
        <f>+(P300-G300)^2</f>
        <v>7.0959672841090451E-6</v>
      </c>
      <c r="S300" s="136">
        <v>0.1</v>
      </c>
      <c r="T300" s="136">
        <f>+S300*R300</f>
        <v>7.0959672841090451E-7</v>
      </c>
      <c r="V300" s="129">
        <f>+G300-P300</f>
        <v>-2.6638256857589322E-3</v>
      </c>
      <c r="AC300" s="129" t="s">
        <v>480</v>
      </c>
      <c r="AD300" s="129" t="s">
        <v>536</v>
      </c>
      <c r="AE300" s="129" t="s">
        <v>537</v>
      </c>
      <c r="AG300" s="129" t="s">
        <v>610</v>
      </c>
    </row>
    <row r="301" spans="1:33" ht="12.95" customHeight="1" x14ac:dyDescent="0.2">
      <c r="A301" s="206" t="s">
        <v>522</v>
      </c>
      <c r="B301" s="207"/>
      <c r="C301" s="208">
        <v>46606.377</v>
      </c>
      <c r="D301" s="208"/>
      <c r="E301" s="129">
        <f>(C301-C$7)/C$8</f>
        <v>27739.938629654032</v>
      </c>
      <c r="F301" s="199">
        <f>ROUND(2*E301,0)/2</f>
        <v>27740</v>
      </c>
      <c r="G301" s="129">
        <f>C301-(C$7+F301*C$8)</f>
        <v>-1.4565999998012558E-2</v>
      </c>
      <c r="I301" s="129">
        <f>G301</f>
        <v>-1.4565999998012558E-2</v>
      </c>
      <c r="O301" s="199"/>
      <c r="P301" s="159">
        <f>+D$11+D$12*F301+D$13*F301^2</f>
        <v>-1.3906260330423361E-2</v>
      </c>
      <c r="Q301" s="201">
        <f>+C301-15018.5</f>
        <v>31587.877</v>
      </c>
      <c r="R301" s="136">
        <f>+(P301-G301)^2</f>
        <v>4.3525642899070404E-7</v>
      </c>
      <c r="S301" s="136">
        <v>0.1</v>
      </c>
      <c r="T301" s="136">
        <f>+S301*R301</f>
        <v>4.3525642899070404E-8</v>
      </c>
      <c r="V301" s="129">
        <f>+G301-P301</f>
        <v>-6.5973966758919693E-4</v>
      </c>
      <c r="AC301" s="129" t="s">
        <v>480</v>
      </c>
      <c r="AD301" s="129" t="s">
        <v>539</v>
      </c>
      <c r="AE301" s="129" t="s">
        <v>540</v>
      </c>
      <c r="AG301" s="129" t="s">
        <v>610</v>
      </c>
    </row>
    <row r="302" spans="1:33" ht="12.95" customHeight="1" x14ac:dyDescent="0.2">
      <c r="A302" s="206" t="s">
        <v>522</v>
      </c>
      <c r="B302" s="207"/>
      <c r="C302" s="208">
        <v>46610.394999999997</v>
      </c>
      <c r="D302" s="208"/>
      <c r="E302" s="129">
        <f>(C302-C$7)/C$8</f>
        <v>27756.867508560288</v>
      </c>
      <c r="F302" s="199">
        <f>ROUND(2*E302,0)/2</f>
        <v>27757</v>
      </c>
      <c r="G302" s="129">
        <f>C302-(C$7+F302*C$8)</f>
        <v>-3.1446300003153738E-2</v>
      </c>
      <c r="I302" s="129">
        <f>G302</f>
        <v>-3.1446300003153738E-2</v>
      </c>
      <c r="O302" s="199"/>
      <c r="P302" s="159">
        <f>+D$11+D$12*F302+D$13*F302^2</f>
        <v>-1.3916515471319587E-2</v>
      </c>
      <c r="Q302" s="201">
        <f>+C302-15018.5</f>
        <v>31591.894999999997</v>
      </c>
      <c r="R302" s="136">
        <f>+(P302-G302)^2</f>
        <v>3.0729334573253195E-4</v>
      </c>
      <c r="S302" s="136">
        <v>0.1</v>
      </c>
      <c r="T302" s="136">
        <f>+S302*R302</f>
        <v>3.0729334573253193E-5</v>
      </c>
      <c r="V302" s="129">
        <f>+G302-P302</f>
        <v>-1.7529784531834153E-2</v>
      </c>
    </row>
    <row r="303" spans="1:33" ht="12.95" customHeight="1" x14ac:dyDescent="0.2">
      <c r="A303" s="206" t="s">
        <v>524</v>
      </c>
      <c r="B303" s="207"/>
      <c r="C303" s="208">
        <v>46821.417000000001</v>
      </c>
      <c r="D303" s="208"/>
      <c r="E303" s="129">
        <f>(C303-C$7)/C$8</f>
        <v>28645.958072163892</v>
      </c>
      <c r="F303" s="199">
        <f>ROUND(2*E303,0)/2</f>
        <v>28646</v>
      </c>
      <c r="G303" s="129">
        <f>C303-(C$7+F303*C$8)</f>
        <v>-9.9513999957707711E-3</v>
      </c>
      <c r="I303" s="129">
        <f>G303</f>
        <v>-9.9513999957707711E-3</v>
      </c>
      <c r="O303" s="199"/>
      <c r="P303" s="159">
        <f>+D$11+D$12*F303+D$13*F303^2</f>
        <v>-1.4440349831134066E-2</v>
      </c>
      <c r="Q303" s="201">
        <f>+C303-15018.5</f>
        <v>31802.917000000001</v>
      </c>
      <c r="R303" s="136">
        <f>+(P303-G303)^2</f>
        <v>2.0150670624408153E-5</v>
      </c>
      <c r="S303" s="136">
        <v>0.1</v>
      </c>
      <c r="T303" s="136">
        <f>+S303*R303</f>
        <v>2.0150670624408156E-6</v>
      </c>
      <c r="V303" s="129">
        <f>+G303-P303</f>
        <v>4.4889498353632949E-3</v>
      </c>
    </row>
    <row r="304" spans="1:33" ht="12.95" customHeight="1" x14ac:dyDescent="0.2">
      <c r="A304" s="206" t="s">
        <v>577</v>
      </c>
      <c r="B304" s="64"/>
      <c r="C304" s="208">
        <v>46875.648000000001</v>
      </c>
      <c r="D304" s="208"/>
      <c r="E304" s="129">
        <f>(C304-C$7)/C$8</f>
        <v>28874.44737827788</v>
      </c>
      <c r="F304" s="199">
        <f>ROUND(2*E304,0)/2</f>
        <v>28874.5</v>
      </c>
      <c r="G304" s="129">
        <f>C304-(C$7+F304*C$8)</f>
        <v>-1.2489549997553695E-2</v>
      </c>
      <c r="I304" s="130"/>
      <c r="J304" s="129">
        <f>G304</f>
        <v>-1.2489549997553695E-2</v>
      </c>
      <c r="O304" s="199"/>
      <c r="P304" s="159">
        <f>+D$11+D$12*F304+D$13*F304^2</f>
        <v>-1.4571044375009227E-2</v>
      </c>
      <c r="Q304" s="201">
        <f>+C304-15018.5</f>
        <v>31857.148000000001</v>
      </c>
      <c r="R304" s="136">
        <f>+(P304-G304)^2</f>
        <v>4.3326188433789919E-6</v>
      </c>
      <c r="S304" s="136">
        <v>0.1</v>
      </c>
      <c r="T304" s="136">
        <f>+S304*R304</f>
        <v>4.3326188433789919E-7</v>
      </c>
      <c r="V304" s="129">
        <f>+G304-P304</f>
        <v>2.0814943774555318E-3</v>
      </c>
    </row>
    <row r="305" spans="1:33" ht="12.95" customHeight="1" x14ac:dyDescent="0.2">
      <c r="A305" s="206" t="s">
        <v>577</v>
      </c>
      <c r="B305" s="64"/>
      <c r="C305" s="208">
        <v>46875.775000000001</v>
      </c>
      <c r="D305" s="208"/>
      <c r="E305" s="129">
        <f>(C305-C$7)/C$8</f>
        <v>28874.982462305034</v>
      </c>
      <c r="F305" s="199">
        <f>ROUND(2*E305,0)/2</f>
        <v>28875</v>
      </c>
      <c r="G305" s="129">
        <f>C305-(C$7+F305*C$8)</f>
        <v>-4.1624999939813279E-3</v>
      </c>
      <c r="I305" s="130"/>
      <c r="J305" s="129">
        <f>G305</f>
        <v>-4.1624999939813279E-3</v>
      </c>
      <c r="O305" s="199"/>
      <c r="P305" s="159">
        <f>+D$11+D$12*F305+D$13*F305^2</f>
        <v>-1.4571328588925445E-2</v>
      </c>
      <c r="Q305" s="201">
        <f>+C305-15018.5</f>
        <v>31857.275000000001</v>
      </c>
      <c r="R305" s="136">
        <f>+(P305-G305)^2</f>
        <v>1.0834371271892632E-4</v>
      </c>
      <c r="S305" s="136">
        <v>0.1</v>
      </c>
      <c r="T305" s="136">
        <f>+S305*R305</f>
        <v>1.0834371271892633E-5</v>
      </c>
      <c r="V305" s="129">
        <f>+G305-P305</f>
        <v>1.0408828594944117E-2</v>
      </c>
    </row>
    <row r="306" spans="1:33" ht="12.95" customHeight="1" x14ac:dyDescent="0.2">
      <c r="A306" s="206" t="s">
        <v>524</v>
      </c>
      <c r="B306" s="207"/>
      <c r="C306" s="208">
        <v>46892.372000000003</v>
      </c>
      <c r="D306" s="208"/>
      <c r="E306" s="129">
        <f>(C306-C$7)/C$8</f>
        <v>28944.909939459692</v>
      </c>
      <c r="F306" s="199">
        <f>ROUND(2*E306,0)/2</f>
        <v>28945</v>
      </c>
      <c r="G306" s="129">
        <f>C306-(C$7+F306*C$8)</f>
        <v>-2.1375499993155245E-2</v>
      </c>
      <c r="I306" s="129">
        <f>G306</f>
        <v>-2.1375499993155245E-2</v>
      </c>
      <c r="O306" s="199"/>
      <c r="P306" s="159">
        <f>+D$11+D$12*F306+D$13*F306^2</f>
        <v>-1.4611042259405042E-2</v>
      </c>
      <c r="Q306" s="201">
        <f>+C306-15018.5</f>
        <v>31873.872000000003</v>
      </c>
      <c r="R306" s="136">
        <f>+(P306-G306)^2</f>
        <v>4.5757888431692928E-5</v>
      </c>
      <c r="S306" s="136">
        <v>0.1</v>
      </c>
      <c r="T306" s="136">
        <f>+S306*R306</f>
        <v>4.5757888431692928E-6</v>
      </c>
      <c r="V306" s="129">
        <f>+G306-P306</f>
        <v>-6.7644577337502027E-3</v>
      </c>
      <c r="AC306" s="129" t="s">
        <v>480</v>
      </c>
      <c r="AD306" s="129" t="s">
        <v>541</v>
      </c>
      <c r="AE306" s="129" t="s">
        <v>542</v>
      </c>
      <c r="AG306" s="129" t="s">
        <v>610</v>
      </c>
    </row>
    <row r="307" spans="1:33" ht="12.95" customHeight="1" x14ac:dyDescent="0.2">
      <c r="A307" s="206" t="s">
        <v>525</v>
      </c>
      <c r="B307" s="207"/>
      <c r="C307" s="208">
        <v>46901.391000000003</v>
      </c>
      <c r="D307" s="208"/>
      <c r="E307" s="129">
        <f>(C307-C$7)/C$8</f>
        <v>28982.909331907591</v>
      </c>
      <c r="F307" s="199">
        <f>ROUND(2*E307,0)/2</f>
        <v>28983</v>
      </c>
      <c r="G307" s="129">
        <f>C307-(C$7+F307*C$8)</f>
        <v>-2.1519699992495589E-2</v>
      </c>
      <c r="I307" s="129">
        <f>G307</f>
        <v>-2.1519699992495589E-2</v>
      </c>
      <c r="O307" s="199"/>
      <c r="P307" s="159">
        <f>+D$11+D$12*F307+D$13*F307^2</f>
        <v>-1.4632537675648136E-2</v>
      </c>
      <c r="Q307" s="201">
        <f>+C307-15018.5</f>
        <v>31882.891000000003</v>
      </c>
      <c r="R307" s="136">
        <f>+(P307-G307)^2</f>
        <v>4.7433004778603584E-5</v>
      </c>
      <c r="S307" s="136">
        <v>0.1</v>
      </c>
      <c r="T307" s="136">
        <f>+S307*R307</f>
        <v>4.7433004778603584E-6</v>
      </c>
      <c r="V307" s="129">
        <f>+G307-P307</f>
        <v>-6.8871623168474533E-3</v>
      </c>
      <c r="AC307" s="129" t="s">
        <v>480</v>
      </c>
      <c r="AD307" s="129" t="s">
        <v>536</v>
      </c>
      <c r="AE307" s="129" t="s">
        <v>540</v>
      </c>
      <c r="AG307" s="129" t="s">
        <v>610</v>
      </c>
    </row>
    <row r="308" spans="1:33" ht="12.95" customHeight="1" x14ac:dyDescent="0.2">
      <c r="A308" s="206" t="s">
        <v>524</v>
      </c>
      <c r="B308" s="207"/>
      <c r="C308" s="208">
        <v>46903.534</v>
      </c>
      <c r="D308" s="208"/>
      <c r="E308" s="129">
        <f>(C308-C$7)/C$8</f>
        <v>28991.938348208259</v>
      </c>
      <c r="F308" s="199">
        <f>ROUND(2*E308,0)/2</f>
        <v>28992</v>
      </c>
      <c r="G308" s="129">
        <f>C308-(C$7+F308*C$8)</f>
        <v>-1.4632799997343682E-2</v>
      </c>
      <c r="I308" s="129">
        <f>G308</f>
        <v>-1.4632799997343682E-2</v>
      </c>
      <c r="O308" s="199"/>
      <c r="P308" s="159">
        <f>+D$11+D$12*F308+D$13*F308^2</f>
        <v>-1.4637622157188267E-2</v>
      </c>
      <c r="Q308" s="201">
        <f>+C308-15018.5</f>
        <v>31885.034</v>
      </c>
      <c r="R308" s="136">
        <f>+(P308-G308)^2</f>
        <v>2.3253225566730897E-11</v>
      </c>
      <c r="S308" s="136">
        <v>0.1</v>
      </c>
      <c r="T308" s="136">
        <f>+S308*R308</f>
        <v>2.3253225566730901E-12</v>
      </c>
      <c r="V308" s="129">
        <f>+G308-P308</f>
        <v>4.822159844585297E-6</v>
      </c>
      <c r="AC308" s="129" t="s">
        <v>480</v>
      </c>
      <c r="AD308" s="129" t="s">
        <v>539</v>
      </c>
      <c r="AE308" s="129" t="s">
        <v>544</v>
      </c>
      <c r="AG308" s="129" t="s">
        <v>610</v>
      </c>
    </row>
    <row r="309" spans="1:33" ht="12.95" customHeight="1" x14ac:dyDescent="0.2">
      <c r="A309" s="206" t="s">
        <v>525</v>
      </c>
      <c r="B309" s="207" t="s">
        <v>646</v>
      </c>
      <c r="C309" s="208">
        <v>46904.364999999998</v>
      </c>
      <c r="D309" s="208"/>
      <c r="E309" s="129">
        <f>(C309-C$7)/C$8</f>
        <v>28995.43956731505</v>
      </c>
      <c r="F309" s="199">
        <f>ROUND(2*E309,0)/2</f>
        <v>28995.5</v>
      </c>
      <c r="G309" s="129">
        <f>C309-(C$7+F309*C$8)</f>
        <v>-1.4343449998705182E-2</v>
      </c>
      <c r="I309" s="129">
        <f>G309</f>
        <v>-1.4343449998705182E-2</v>
      </c>
      <c r="O309" s="199"/>
      <c r="P309" s="159">
        <f>+D$11+D$12*F309+D$13*F309^2</f>
        <v>-1.4639598779343434E-2</v>
      </c>
      <c r="Q309" s="201">
        <f>+C309-15018.5</f>
        <v>31885.864999999998</v>
      </c>
      <c r="R309" s="136">
        <f>+(P309-G309)^2</f>
        <v>8.7704100273523212E-8</v>
      </c>
      <c r="S309" s="136">
        <v>0.1</v>
      </c>
      <c r="T309" s="136">
        <f>+S309*R309</f>
        <v>8.7704100273523219E-9</v>
      </c>
      <c r="V309" s="129">
        <f>+G309-P309</f>
        <v>2.9614878063825151E-4</v>
      </c>
    </row>
    <row r="310" spans="1:33" ht="12.95" customHeight="1" x14ac:dyDescent="0.2">
      <c r="A310" s="206" t="s">
        <v>577</v>
      </c>
      <c r="B310" s="64"/>
      <c r="C310" s="208">
        <v>46915.639000000003</v>
      </c>
      <c r="D310" s="208"/>
      <c r="E310" s="129">
        <f>(C310-C$7)/C$8</f>
        <v>29042.93986118996</v>
      </c>
      <c r="F310" s="199">
        <f>ROUND(2*E310,0)/2</f>
        <v>29043</v>
      </c>
      <c r="G310" s="129">
        <f>C310-(C$7+F310*C$8)</f>
        <v>-1.4273699991463218E-2</v>
      </c>
      <c r="I310" s="130"/>
      <c r="J310" s="129">
        <f>G310</f>
        <v>-1.4273699991463218E-2</v>
      </c>
      <c r="O310" s="199"/>
      <c r="P310" s="159">
        <f>+D$11+D$12*F310+D$13*F310^2</f>
        <v>-1.4666386922381515E-2</v>
      </c>
      <c r="Q310" s="201">
        <f>+C310-15018.5</f>
        <v>31897.139000000003</v>
      </c>
      <c r="R310" s="136">
        <f>+(P310-G310)^2</f>
        <v>1.5420302571403139E-7</v>
      </c>
      <c r="S310" s="136">
        <v>0.1</v>
      </c>
      <c r="T310" s="136">
        <f>+S310*R310</f>
        <v>1.5420302571403141E-8</v>
      </c>
      <c r="V310" s="129">
        <f>+G310-P310</f>
        <v>3.9268693091829704E-4</v>
      </c>
      <c r="AC310" s="129" t="s">
        <v>480</v>
      </c>
      <c r="AD310" s="129" t="s">
        <v>541</v>
      </c>
      <c r="AE310" s="129" t="s">
        <v>544</v>
      </c>
      <c r="AG310" s="129" t="s">
        <v>610</v>
      </c>
    </row>
    <row r="311" spans="1:33" ht="12.95" customHeight="1" x14ac:dyDescent="0.2">
      <c r="A311" s="206" t="s">
        <v>524</v>
      </c>
      <c r="B311" s="207"/>
      <c r="C311" s="208">
        <v>46939.373</v>
      </c>
      <c r="D311" s="208"/>
      <c r="E311" s="129">
        <f>(C311-C$7)/C$8</f>
        <v>29142.937375366513</v>
      </c>
      <c r="F311" s="199">
        <f>ROUND(2*E311,0)/2</f>
        <v>29143</v>
      </c>
      <c r="G311" s="129">
        <f>C311-(C$7+F311*C$8)</f>
        <v>-1.4863699994748458E-2</v>
      </c>
      <c r="I311" s="129">
        <f>G311</f>
        <v>-1.4863699994748458E-2</v>
      </c>
      <c r="O311" s="199"/>
      <c r="P311" s="159">
        <f>+D$11+D$12*F311+D$13*F311^2</f>
        <v>-1.4722555029721437E-2</v>
      </c>
      <c r="Q311" s="201">
        <f>+C311-15018.5</f>
        <v>31920.873</v>
      </c>
      <c r="R311" s="136">
        <f>+(P311-G311)^2</f>
        <v>1.9921901152479019E-8</v>
      </c>
      <c r="S311" s="136">
        <v>0.1</v>
      </c>
      <c r="T311" s="136">
        <f>+S311*R311</f>
        <v>1.992190115247902E-9</v>
      </c>
      <c r="V311" s="129">
        <f>+G311-P311</f>
        <v>-1.4114496502702113E-4</v>
      </c>
      <c r="AC311" s="129" t="s">
        <v>480</v>
      </c>
      <c r="AD311" s="129" t="s">
        <v>539</v>
      </c>
      <c r="AE311" s="129" t="s">
        <v>544</v>
      </c>
      <c r="AG311" s="129" t="s">
        <v>610</v>
      </c>
    </row>
    <row r="312" spans="1:33" ht="12.95" customHeight="1" x14ac:dyDescent="0.2">
      <c r="A312" s="206" t="s">
        <v>526</v>
      </c>
      <c r="B312" s="207"/>
      <c r="C312" s="208">
        <v>46976.398999999998</v>
      </c>
      <c r="D312" s="208"/>
      <c r="E312" s="129">
        <f>(C312-C$7)/C$8</f>
        <v>29298.937542211603</v>
      </c>
      <c r="F312" s="199">
        <f>ROUND(2*E312,0)/2</f>
        <v>29299</v>
      </c>
      <c r="G312" s="129">
        <f>C312-(C$7+F312*C$8)</f>
        <v>-1.4824099998804741E-2</v>
      </c>
      <c r="I312" s="129">
        <f>G312</f>
        <v>-1.4824099998804741E-2</v>
      </c>
      <c r="O312" s="199"/>
      <c r="P312" s="159">
        <f>+D$11+D$12*F312+D$13*F312^2</f>
        <v>-1.4809560006681306E-2</v>
      </c>
      <c r="Q312" s="201">
        <f>+C312-15018.5</f>
        <v>31957.898999999998</v>
      </c>
      <c r="R312" s="136">
        <f>+(P312-G312)^2</f>
        <v>2.1141137094954216E-10</v>
      </c>
      <c r="S312" s="136">
        <v>0.1</v>
      </c>
      <c r="T312" s="136">
        <f>+S312*R312</f>
        <v>2.1141137094954216E-11</v>
      </c>
      <c r="V312" s="129">
        <f>+G312-P312</f>
        <v>-1.4539992123434667E-5</v>
      </c>
      <c r="AC312" s="129" t="s">
        <v>480</v>
      </c>
      <c r="AD312" s="129" t="s">
        <v>545</v>
      </c>
      <c r="AE312" s="129" t="s">
        <v>542</v>
      </c>
      <c r="AG312" s="129" t="s">
        <v>610</v>
      </c>
    </row>
    <row r="313" spans="1:33" ht="12.95" customHeight="1" x14ac:dyDescent="0.2">
      <c r="A313" s="206" t="s">
        <v>577</v>
      </c>
      <c r="B313" s="64"/>
      <c r="C313" s="208">
        <v>47219.803</v>
      </c>
      <c r="D313" s="208"/>
      <c r="E313" s="129">
        <f>(C313-C$7)/C$8</f>
        <v>30324.46189295877</v>
      </c>
      <c r="F313" s="199">
        <f>ROUND(2*E313,0)/2</f>
        <v>30324.5</v>
      </c>
      <c r="G313" s="129">
        <f>C313-(C$7+F313*C$8)</f>
        <v>-9.0445499954512343E-3</v>
      </c>
      <c r="I313" s="130"/>
      <c r="J313" s="129">
        <f>G313</f>
        <v>-9.0445499954512343E-3</v>
      </c>
      <c r="O313" s="199"/>
      <c r="P313" s="159">
        <f>+D$11+D$12*F313+D$13*F313^2</f>
        <v>-1.5362778662211463E-2</v>
      </c>
      <c r="Q313" s="201">
        <f>+C313-15018.5</f>
        <v>32201.303</v>
      </c>
      <c r="R313" s="136">
        <f>+(P313-G313)^2</f>
        <v>3.992001348547074E-5</v>
      </c>
      <c r="S313" s="136">
        <v>0.1</v>
      </c>
      <c r="T313" s="136">
        <f>+S313*R313</f>
        <v>3.9920013485470743E-6</v>
      </c>
      <c r="V313" s="129">
        <f>+G313-P313</f>
        <v>6.318228666760229E-3</v>
      </c>
      <c r="AC313" s="129" t="s">
        <v>480</v>
      </c>
      <c r="AD313" s="129" t="s">
        <v>541</v>
      </c>
      <c r="AE313" s="129" t="s">
        <v>544</v>
      </c>
      <c r="AG313" s="129" t="s">
        <v>610</v>
      </c>
    </row>
    <row r="314" spans="1:33" ht="12.95" customHeight="1" x14ac:dyDescent="0.2">
      <c r="A314" s="206" t="s">
        <v>528</v>
      </c>
      <c r="B314" s="207"/>
      <c r="C314" s="208">
        <v>47263.595999999998</v>
      </c>
      <c r="D314" s="208"/>
      <c r="E314" s="129">
        <f>(C314-C$7)/C$8</f>
        <v>30508.973190604938</v>
      </c>
      <c r="F314" s="199">
        <f>ROUND(2*E314,0)/2</f>
        <v>30509</v>
      </c>
      <c r="G314" s="129">
        <f>C314-(C$7+F314*C$8)</f>
        <v>-6.3631000011810102E-3</v>
      </c>
      <c r="I314" s="129">
        <f>G314</f>
        <v>-6.3631000011810102E-3</v>
      </c>
      <c r="O314" s="199"/>
      <c r="P314" s="159">
        <f>+D$11+D$12*F314+D$13*F314^2</f>
        <v>-1.5458858883892729E-2</v>
      </c>
      <c r="Q314" s="201">
        <f>+C314-15018.5</f>
        <v>32245.095999999998</v>
      </c>
      <c r="R314" s="136">
        <f>+(P314-G314)^2</f>
        <v>8.2732829652429135E-5</v>
      </c>
      <c r="S314" s="136">
        <v>0.1</v>
      </c>
      <c r="T314" s="136">
        <f>+S314*R314</f>
        <v>8.2732829652429138E-6</v>
      </c>
      <c r="V314" s="129">
        <f>+G314-P314</f>
        <v>9.0957588827117186E-3</v>
      </c>
      <c r="AC314" s="129" t="s">
        <v>480</v>
      </c>
      <c r="AD314" s="129" t="s">
        <v>539</v>
      </c>
      <c r="AE314" s="129" t="s">
        <v>540</v>
      </c>
      <c r="AG314" s="129" t="s">
        <v>610</v>
      </c>
    </row>
    <row r="315" spans="1:33" ht="12.95" customHeight="1" x14ac:dyDescent="0.2">
      <c r="A315" s="206" t="s">
        <v>528</v>
      </c>
      <c r="B315" s="207"/>
      <c r="C315" s="208">
        <v>47263.603000000003</v>
      </c>
      <c r="D315" s="208"/>
      <c r="E315" s="129">
        <f>(C315-C$7)/C$8</f>
        <v>30509.002683425355</v>
      </c>
      <c r="F315" s="199">
        <f>ROUND(2*E315,0)/2</f>
        <v>30509</v>
      </c>
      <c r="G315" s="129">
        <f>C315-(C$7+F315*C$8)</f>
        <v>6.3690000388305634E-4</v>
      </c>
      <c r="I315" s="129">
        <f>G315</f>
        <v>6.3690000388305634E-4</v>
      </c>
      <c r="O315" s="199"/>
      <c r="P315" s="159">
        <f>+D$11+D$12*F315+D$13*F315^2</f>
        <v>-1.5458858883892729E-2</v>
      </c>
      <c r="Q315" s="201">
        <f>+C315-15018.5</f>
        <v>32245.103000000003</v>
      </c>
      <c r="R315" s="136">
        <f>+(P315-G315)^2</f>
        <v>2.590734541734132E-4</v>
      </c>
      <c r="S315" s="136">
        <v>0.1</v>
      </c>
      <c r="T315" s="136">
        <f>+S315*R315</f>
        <v>2.590734541734132E-5</v>
      </c>
      <c r="V315" s="129">
        <f>+G315-P315</f>
        <v>1.6095758887775785E-2</v>
      </c>
      <c r="AC315" s="129" t="s">
        <v>480</v>
      </c>
      <c r="AD315" s="129" t="s">
        <v>539</v>
      </c>
      <c r="AE315" s="129" t="s">
        <v>548</v>
      </c>
      <c r="AG315" s="129" t="s">
        <v>610</v>
      </c>
    </row>
    <row r="316" spans="1:33" ht="12.95" customHeight="1" x14ac:dyDescent="0.2">
      <c r="A316" s="206" t="s">
        <v>530</v>
      </c>
      <c r="B316" s="207" t="s">
        <v>646</v>
      </c>
      <c r="C316" s="208">
        <v>47266.322999999997</v>
      </c>
      <c r="D316" s="208"/>
      <c r="E316" s="129">
        <f>(C316-C$7)/C$8</f>
        <v>30520.462750778504</v>
      </c>
      <c r="F316" s="199">
        <f>ROUND(2*E316,0)/2</f>
        <v>30520.5</v>
      </c>
      <c r="G316" s="129">
        <f>C316-(C$7+F316*C$8)</f>
        <v>-8.8409500021953136E-3</v>
      </c>
      <c r="I316" s="129">
        <f>G316</f>
        <v>-8.8409500021953136E-3</v>
      </c>
      <c r="O316" s="199"/>
      <c r="P316" s="159">
        <f>+D$11+D$12*F316+D$13*F316^2</f>
        <v>-1.5464812785063092E-2</v>
      </c>
      <c r="Q316" s="201">
        <f>+C316-15018.5</f>
        <v>32247.822999999997</v>
      </c>
      <c r="R316" s="136">
        <f>+(P316-G316)^2</f>
        <v>4.3875558166260874E-5</v>
      </c>
      <c r="S316" s="136">
        <v>0.1</v>
      </c>
      <c r="T316" s="136">
        <f>+S316*R316</f>
        <v>4.3875558166260877E-6</v>
      </c>
      <c r="V316" s="129">
        <f>+G316-P316</f>
        <v>6.6238627828677787E-3</v>
      </c>
      <c r="AC316" s="129" t="s">
        <v>480</v>
      </c>
      <c r="AD316" s="129" t="s">
        <v>545</v>
      </c>
      <c r="AE316" s="129" t="s">
        <v>540</v>
      </c>
      <c r="AG316" s="129" t="s">
        <v>610</v>
      </c>
    </row>
    <row r="317" spans="1:33" ht="12.95" customHeight="1" x14ac:dyDescent="0.2">
      <c r="A317" s="206" t="s">
        <v>530</v>
      </c>
      <c r="B317" s="207" t="s">
        <v>646</v>
      </c>
      <c r="C317" s="208">
        <v>47273.436000000002</v>
      </c>
      <c r="D317" s="208"/>
      <c r="E317" s="129">
        <f>(C317-C$7)/C$8</f>
        <v>30550.43166955909</v>
      </c>
      <c r="F317" s="199">
        <f>ROUND(2*E317,0)/2</f>
        <v>30550.5</v>
      </c>
      <c r="G317" s="129">
        <f>C317-(C$7+F317*C$8)</f>
        <v>-1.6217949996644165E-2</v>
      </c>
      <c r="I317" s="129">
        <f>G317</f>
        <v>-1.6217949996644165E-2</v>
      </c>
      <c r="O317" s="199"/>
      <c r="P317" s="159">
        <f>+D$11+D$12*F317+D$13*F317^2</f>
        <v>-1.5480325457826351E-2</v>
      </c>
      <c r="Q317" s="201">
        <f>+C317-15018.5</f>
        <v>32254.936000000002</v>
      </c>
      <c r="R317" s="136">
        <f>+(P317-G317)^2</f>
        <v>5.4408996026619314E-7</v>
      </c>
      <c r="S317" s="136">
        <v>0.1</v>
      </c>
      <c r="T317" s="136">
        <f>+S317*R317</f>
        <v>5.4408996026619314E-8</v>
      </c>
      <c r="V317" s="129">
        <f>+G317-P317</f>
        <v>-7.3762453881781424E-4</v>
      </c>
      <c r="AC317" s="129" t="s">
        <v>480</v>
      </c>
      <c r="AD317" s="129" t="s">
        <v>549</v>
      </c>
      <c r="AE317" s="129" t="s">
        <v>542</v>
      </c>
      <c r="AG317" s="129" t="s">
        <v>610</v>
      </c>
    </row>
    <row r="318" spans="1:33" ht="12.95" customHeight="1" x14ac:dyDescent="0.2">
      <c r="A318" s="206" t="s">
        <v>530</v>
      </c>
      <c r="B318" s="207"/>
      <c r="C318" s="208">
        <v>47276.417000000001</v>
      </c>
      <c r="D318" s="208"/>
      <c r="E318" s="129">
        <f>(C318-C$7)/C$8</f>
        <v>30562.991397786962</v>
      </c>
      <c r="F318" s="199">
        <f>ROUND(2*E318,0)/2</f>
        <v>30563</v>
      </c>
      <c r="G318" s="129">
        <f>C318-(C$7+F318*C$8)</f>
        <v>-2.0416999977896921E-3</v>
      </c>
      <c r="I318" s="129">
        <f>G318</f>
        <v>-2.0416999977896921E-3</v>
      </c>
      <c r="O318" s="199"/>
      <c r="P318" s="159">
        <f>+D$11+D$12*F318+D$13*F318^2</f>
        <v>-1.5486780860215989E-2</v>
      </c>
      <c r="Q318" s="201">
        <f>+C318-15018.5</f>
        <v>32257.917000000001</v>
      </c>
      <c r="R318" s="136">
        <f>+(P318-G318)^2</f>
        <v>1.8077019939718186E-4</v>
      </c>
      <c r="S318" s="136">
        <v>0.1</v>
      </c>
      <c r="T318" s="136">
        <f>+S318*R318</f>
        <v>1.8077019939718188E-5</v>
      </c>
      <c r="V318" s="129">
        <f>+G318-P318</f>
        <v>1.3445080862426297E-2</v>
      </c>
      <c r="AC318" s="129" t="s">
        <v>480</v>
      </c>
      <c r="AD318" s="129">
        <v>6</v>
      </c>
      <c r="AE318" s="129" t="s">
        <v>615</v>
      </c>
      <c r="AG318" s="129" t="s">
        <v>610</v>
      </c>
    </row>
    <row r="319" spans="1:33" ht="12.95" customHeight="1" x14ac:dyDescent="0.2">
      <c r="A319" s="206" t="s">
        <v>530</v>
      </c>
      <c r="B319" s="207"/>
      <c r="C319" s="208">
        <v>47303.47</v>
      </c>
      <c r="D319" s="208"/>
      <c r="E319" s="129">
        <f>(C319-C$7)/C$8</f>
        <v>30676.972722090435</v>
      </c>
      <c r="F319" s="199">
        <f>ROUND(2*E319,0)/2</f>
        <v>30677</v>
      </c>
      <c r="G319" s="129">
        <f>C319-(C$7+F319*C$8)</f>
        <v>-6.474299996625632E-3</v>
      </c>
      <c r="I319" s="129">
        <f>G319</f>
        <v>-6.474299996625632E-3</v>
      </c>
      <c r="O319" s="199"/>
      <c r="P319" s="159">
        <f>+D$11+D$12*F319+D$13*F319^2</f>
        <v>-1.5545431231929E-2</v>
      </c>
      <c r="Q319" s="201">
        <f>+C319-15018.5</f>
        <v>32284.97</v>
      </c>
      <c r="R319" s="136">
        <f>+(P319-G319)^2</f>
        <v>8.2285421888096414E-5</v>
      </c>
      <c r="S319" s="136">
        <v>0.1</v>
      </c>
      <c r="T319" s="136">
        <f>+S319*R319</f>
        <v>8.2285421888096417E-6</v>
      </c>
      <c r="V319" s="129">
        <f>+G319-P319</f>
        <v>9.0711312353033684E-3</v>
      </c>
      <c r="AC319" s="129" t="s">
        <v>480</v>
      </c>
      <c r="AD319" s="129">
        <v>33</v>
      </c>
      <c r="AE319" s="129" t="s">
        <v>521</v>
      </c>
      <c r="AG319" s="129" t="s">
        <v>610</v>
      </c>
    </row>
    <row r="320" spans="1:33" ht="12.95" customHeight="1" x14ac:dyDescent="0.2">
      <c r="A320" s="206" t="s">
        <v>528</v>
      </c>
      <c r="B320" s="207" t="s">
        <v>646</v>
      </c>
      <c r="C320" s="208">
        <v>47330.398999999998</v>
      </c>
      <c r="D320" s="208"/>
      <c r="E320" s="129">
        <f>(C320-C$7)/C$8</f>
        <v>30790.431602146909</v>
      </c>
      <c r="F320" s="199">
        <f>ROUND(2*E320,0)/2</f>
        <v>30790.5</v>
      </c>
      <c r="G320" s="129">
        <f>C320-(C$7+F320*C$8)</f>
        <v>-1.6233950002060737E-2</v>
      </c>
      <c r="I320" s="129">
        <f>G320</f>
        <v>-1.6233950002060737E-2</v>
      </c>
      <c r="O320" s="199"/>
      <c r="P320" s="159">
        <f>+D$11+D$12*F320+D$13*F320^2</f>
        <v>-1.5603425259208787E-2</v>
      </c>
      <c r="Q320" s="201">
        <f>+C320-15018.5</f>
        <v>32311.898999999998</v>
      </c>
      <c r="R320" s="136">
        <f>+(P320-G320)^2</f>
        <v>3.9756145134851826E-7</v>
      </c>
      <c r="S320" s="136">
        <v>0.1</v>
      </c>
      <c r="T320" s="136">
        <f>+S320*R320</f>
        <v>3.9756145134851826E-8</v>
      </c>
      <c r="V320" s="129">
        <f>+G320-P320</f>
        <v>-6.3052474285195045E-4</v>
      </c>
      <c r="AC320" s="129" t="s">
        <v>480</v>
      </c>
      <c r="AD320" s="129">
        <v>9</v>
      </c>
      <c r="AE320" s="129" t="s">
        <v>615</v>
      </c>
      <c r="AG320" s="129" t="s">
        <v>610</v>
      </c>
    </row>
    <row r="321" spans="1:33" ht="12.95" customHeight="1" x14ac:dyDescent="0.2">
      <c r="A321" s="206" t="s">
        <v>531</v>
      </c>
      <c r="B321" s="207"/>
      <c r="C321" s="208">
        <v>47590.423000000003</v>
      </c>
      <c r="D321" s="208"/>
      <c r="E321" s="129">
        <f>(C321-C$7)/C$8</f>
        <v>31885.980335030035</v>
      </c>
      <c r="F321" s="199">
        <f>ROUND(2*E321,0)/2</f>
        <v>31886</v>
      </c>
      <c r="G321" s="129">
        <f>C321-(C$7+F321*C$8)</f>
        <v>-4.6673999968334101E-3</v>
      </c>
      <c r="I321" s="129">
        <f>G321</f>
        <v>-4.6673999968334101E-3</v>
      </c>
      <c r="O321" s="199"/>
      <c r="P321" s="159">
        <f>+D$11+D$12*F321+D$13*F321^2</f>
        <v>-1.6142711090067256E-2</v>
      </c>
      <c r="Q321" s="201">
        <f>+C321-15018.5</f>
        <v>32571.923000000003</v>
      </c>
      <c r="R321" s="136">
        <f>+(P321-G321)^2</f>
        <v>1.3168276468649578E-4</v>
      </c>
      <c r="S321" s="136">
        <v>1</v>
      </c>
      <c r="T321" s="136">
        <f>+S321*R321</f>
        <v>1.3168276468649578E-4</v>
      </c>
      <c r="V321" s="129">
        <f>+G321-P321</f>
        <v>1.1475311093233846E-2</v>
      </c>
      <c r="AC321" s="129" t="s">
        <v>480</v>
      </c>
      <c r="AD321" s="129">
        <v>7</v>
      </c>
      <c r="AE321" s="129" t="s">
        <v>615</v>
      </c>
      <c r="AG321" s="129" t="s">
        <v>610</v>
      </c>
    </row>
    <row r="322" spans="1:33" ht="12.95" customHeight="1" x14ac:dyDescent="0.2">
      <c r="A322" s="206" t="s">
        <v>531</v>
      </c>
      <c r="B322" s="207" t="s">
        <v>646</v>
      </c>
      <c r="C322" s="208">
        <v>47612.370999999999</v>
      </c>
      <c r="D322" s="208"/>
      <c r="E322" s="129">
        <f>(C322-C$7)/C$8</f>
        <v>31978.452966746012</v>
      </c>
      <c r="F322" s="199">
        <f>ROUND(2*E322,0)/2</f>
        <v>31978.5</v>
      </c>
      <c r="G322" s="129">
        <f>C322-(C$7+F322*C$8)</f>
        <v>-1.1163149996718857E-2</v>
      </c>
      <c r="I322" s="129">
        <f>G322</f>
        <v>-1.1163149996718857E-2</v>
      </c>
      <c r="O322" s="199"/>
      <c r="P322" s="159">
        <f>+D$11+D$12*F322+D$13*F322^2</f>
        <v>-1.618654789270757E-2</v>
      </c>
      <c r="Q322" s="201">
        <f>+C322-15018.5</f>
        <v>32593.870999999999</v>
      </c>
      <c r="R322" s="136">
        <f>+(P322-G322)^2</f>
        <v>2.5234526421423826E-5</v>
      </c>
      <c r="S322" s="136">
        <v>1</v>
      </c>
      <c r="T322" s="136">
        <f>+S322*R322</f>
        <v>2.5234526421423826E-5</v>
      </c>
      <c r="V322" s="129">
        <f>+G322-P322</f>
        <v>5.0233978959887127E-3</v>
      </c>
      <c r="AC322" s="129" t="s">
        <v>480</v>
      </c>
      <c r="AD322" s="129">
        <v>9</v>
      </c>
      <c r="AE322" s="129" t="s">
        <v>615</v>
      </c>
      <c r="AG322" s="129" t="s">
        <v>610</v>
      </c>
    </row>
    <row r="323" spans="1:33" ht="12.95" customHeight="1" x14ac:dyDescent="0.2">
      <c r="A323" s="206" t="s">
        <v>531</v>
      </c>
      <c r="B323" s="207"/>
      <c r="C323" s="208">
        <v>47613.438999999998</v>
      </c>
      <c r="D323" s="208"/>
      <c r="E323" s="129">
        <f>(C323-C$7)/C$8</f>
        <v>31982.952728486151</v>
      </c>
      <c r="F323" s="199">
        <f>ROUND(2*E323,0)/2</f>
        <v>31983</v>
      </c>
      <c r="G323" s="129">
        <f>C323-(C$7+F323*C$8)</f>
        <v>-1.1219699998036958E-2</v>
      </c>
      <c r="I323" s="129">
        <f>G323</f>
        <v>-1.1219699998036958E-2</v>
      </c>
      <c r="O323" s="199"/>
      <c r="P323" s="159">
        <f>+D$11+D$12*F323+D$13*F323^2</f>
        <v>-1.6188673747158058E-2</v>
      </c>
      <c r="Q323" s="201">
        <f>+C323-15018.5</f>
        <v>32594.938999999998</v>
      </c>
      <c r="R323" s="136">
        <f>+(P323-G323)^2</f>
        <v>2.4690700119454601E-5</v>
      </c>
      <c r="S323" s="136">
        <v>1</v>
      </c>
      <c r="T323" s="136">
        <f>+S323*R323</f>
        <v>2.4690700119454601E-5</v>
      </c>
      <c r="V323" s="129">
        <f>+G323-P323</f>
        <v>4.9689737491211E-3</v>
      </c>
      <c r="AC323" s="129" t="s">
        <v>480</v>
      </c>
      <c r="AD323" s="129" t="s">
        <v>539</v>
      </c>
      <c r="AE323" s="129" t="s">
        <v>542</v>
      </c>
      <c r="AG323" s="129" t="s">
        <v>610</v>
      </c>
    </row>
    <row r="324" spans="1:33" ht="12.95" customHeight="1" x14ac:dyDescent="0.2">
      <c r="A324" s="206" t="s">
        <v>577</v>
      </c>
      <c r="B324" s="64"/>
      <c r="C324" s="208">
        <v>47640.62</v>
      </c>
      <c r="D324" s="208"/>
      <c r="E324" s="129">
        <f>(C324-C$7)/C$8</f>
        <v>32097.473350076853</v>
      </c>
      <c r="F324" s="199">
        <f>ROUND(2*E324,0)/2</f>
        <v>32097.5</v>
      </c>
      <c r="G324" s="129">
        <f>C324-(C$7+F324*C$8)</f>
        <v>-6.3252499967347831E-3</v>
      </c>
      <c r="I324" s="130"/>
      <c r="J324" s="129">
        <f>G324</f>
        <v>-6.3252499967347831E-3</v>
      </c>
      <c r="O324" s="199"/>
      <c r="P324" s="159">
        <f>+D$11+D$12*F324+D$13*F324^2</f>
        <v>-1.6242554330179876E-2</v>
      </c>
      <c r="Q324" s="201">
        <f>+C324-15018.5</f>
        <v>32622.120000000003</v>
      </c>
      <c r="R324" s="136">
        <f>+(P324-G324)^2</f>
        <v>9.835292524216882E-5</v>
      </c>
      <c r="S324" s="136">
        <v>0.1</v>
      </c>
      <c r="T324" s="136">
        <f>+S324*R324</f>
        <v>9.835292524216882E-6</v>
      </c>
      <c r="V324" s="129">
        <f>+G324-P324</f>
        <v>9.9173043334450928E-3</v>
      </c>
      <c r="AC324" s="129" t="s">
        <v>480</v>
      </c>
      <c r="AD324" s="129" t="s">
        <v>539</v>
      </c>
      <c r="AE324" s="129" t="s">
        <v>544</v>
      </c>
      <c r="AG324" s="129" t="s">
        <v>610</v>
      </c>
    </row>
    <row r="325" spans="1:33" ht="12.95" customHeight="1" x14ac:dyDescent="0.2">
      <c r="A325" s="206" t="s">
        <v>532</v>
      </c>
      <c r="B325" s="207" t="s">
        <v>646</v>
      </c>
      <c r="C325" s="208">
        <v>47958.430999999997</v>
      </c>
      <c r="D325" s="208"/>
      <c r="E325" s="129">
        <f>(C325-C$7)/C$8</f>
        <v>33436.493741834172</v>
      </c>
      <c r="F325" s="199">
        <f>ROUND(2*E325,0)/2</f>
        <v>33436.5</v>
      </c>
      <c r="G325" s="129">
        <f>C325-(C$7+F325*C$8)</f>
        <v>-1.4853500033495948E-3</v>
      </c>
      <c r="I325" s="129">
        <f>G325</f>
        <v>-1.4853500033495948E-3</v>
      </c>
      <c r="O325" s="199"/>
      <c r="P325" s="159">
        <f>+D$11+D$12*F325+D$13*F325^2</f>
        <v>-1.6842569289075543E-2</v>
      </c>
      <c r="Q325" s="201">
        <f>+C325-15018.5</f>
        <v>32939.930999999997</v>
      </c>
      <c r="R325" s="136">
        <f>+(P325-G325)^2</f>
        <v>2.3584418418987299E-4</v>
      </c>
      <c r="S325" s="136">
        <v>1</v>
      </c>
      <c r="T325" s="136">
        <f>+S325*R325</f>
        <v>2.3584418418987299E-4</v>
      </c>
      <c r="V325" s="129">
        <f>+G325-P325</f>
        <v>1.5357219285725948E-2</v>
      </c>
      <c r="AC325" s="129" t="s">
        <v>480</v>
      </c>
      <c r="AD325" s="129" t="s">
        <v>539</v>
      </c>
      <c r="AE325" s="129" t="s">
        <v>544</v>
      </c>
      <c r="AG325" s="129" t="s">
        <v>610</v>
      </c>
    </row>
    <row r="326" spans="1:33" ht="12.95" customHeight="1" x14ac:dyDescent="0.2">
      <c r="A326" s="206" t="s">
        <v>532</v>
      </c>
      <c r="B326" s="207" t="s">
        <v>646</v>
      </c>
      <c r="C326" s="208">
        <v>47969.343000000001</v>
      </c>
      <c r="D326" s="208"/>
      <c r="E326" s="129">
        <f>(C326-C$7)/C$8</f>
        <v>33482.468835568696</v>
      </c>
      <c r="F326" s="199">
        <f>ROUND(2*E326,0)/2</f>
        <v>33482.5</v>
      </c>
      <c r="G326" s="129">
        <f>C326-(C$7+F326*C$8)</f>
        <v>-7.3967499993159436E-3</v>
      </c>
      <c r="I326" s="129">
        <f>G326</f>
        <v>-7.3967499993159436E-3</v>
      </c>
      <c r="O326" s="199"/>
      <c r="P326" s="159">
        <f>+D$11+D$12*F326+D$13*F326^2</f>
        <v>-1.6862197467138185E-2</v>
      </c>
      <c r="Q326" s="201">
        <f>+C326-15018.5</f>
        <v>32950.843000000001</v>
      </c>
      <c r="R326" s="136">
        <f>+(P326-G326)^2</f>
        <v>8.959469576610247E-5</v>
      </c>
      <c r="S326" s="136">
        <v>1</v>
      </c>
      <c r="T326" s="136">
        <f>+S326*R326</f>
        <v>8.959469576610247E-5</v>
      </c>
      <c r="V326" s="129">
        <f>+G326-P326</f>
        <v>9.4654474678222411E-3</v>
      </c>
    </row>
    <row r="327" spans="1:33" ht="12.95" customHeight="1" x14ac:dyDescent="0.2">
      <c r="A327" s="206" t="s">
        <v>533</v>
      </c>
      <c r="B327" s="207" t="s">
        <v>646</v>
      </c>
      <c r="C327" s="208">
        <v>47983.353000000003</v>
      </c>
      <c r="D327" s="208"/>
      <c r="E327" s="129">
        <f>(C327-C$7)/C$8</f>
        <v>33541.49660895767</v>
      </c>
      <c r="F327" s="199">
        <f>ROUND(2*E327,0)/2</f>
        <v>33541.5</v>
      </c>
      <c r="G327" s="129">
        <f>C327-(C$7+F327*C$8)</f>
        <v>-8.0484999489272013E-4</v>
      </c>
      <c r="I327" s="129">
        <f>G327</f>
        <v>-8.0484999489272013E-4</v>
      </c>
      <c r="O327" s="199"/>
      <c r="P327" s="159">
        <f>+D$11+D$12*F327+D$13*F327^2</f>
        <v>-1.6887276986029161E-2</v>
      </c>
      <c r="Q327" s="201">
        <f>+C327-15018.5</f>
        <v>32964.853000000003</v>
      </c>
      <c r="R327" s="136">
        <f>+(P327-G327)^2</f>
        <v>2.586444579252339E-4</v>
      </c>
      <c r="S327" s="136">
        <v>1</v>
      </c>
      <c r="T327" s="136">
        <f>+S327*R327</f>
        <v>2.586444579252339E-4</v>
      </c>
      <c r="V327" s="129">
        <f>+G327-P327</f>
        <v>1.6082426991136441E-2</v>
      </c>
      <c r="AC327" s="129" t="s">
        <v>480</v>
      </c>
      <c r="AD327" s="129" t="s">
        <v>541</v>
      </c>
      <c r="AE327" s="129" t="s">
        <v>544</v>
      </c>
      <c r="AG327" s="129" t="s">
        <v>610</v>
      </c>
    </row>
    <row r="328" spans="1:33" ht="12.95" customHeight="1" x14ac:dyDescent="0.2">
      <c r="A328" s="206" t="s">
        <v>577</v>
      </c>
      <c r="B328" s="64"/>
      <c r="C328" s="208">
        <v>47985.599999999999</v>
      </c>
      <c r="D328" s="208"/>
      <c r="E328" s="129">
        <f>(C328-C$7)/C$8</f>
        <v>33550.963804304185</v>
      </c>
      <c r="F328" s="199">
        <f>ROUND(2*E328,0)/2</f>
        <v>33551</v>
      </c>
      <c r="G328" s="129">
        <f>C328-(C$7+F328*C$8)</f>
        <v>-8.5908999972161837E-3</v>
      </c>
      <c r="I328" s="130"/>
      <c r="J328" s="129">
        <f>G328</f>
        <v>-8.5908999972161837E-3</v>
      </c>
      <c r="O328" s="199"/>
      <c r="P328" s="159">
        <f>+D$11+D$12*F328+D$13*F328^2</f>
        <v>-1.6891305155334612E-2</v>
      </c>
      <c r="Q328" s="201">
        <f>+C328-15018.5</f>
        <v>32967.1</v>
      </c>
      <c r="R328" s="136">
        <f>+(P328-G328)^2</f>
        <v>6.8896725788919008E-5</v>
      </c>
      <c r="S328" s="136">
        <v>0.1</v>
      </c>
      <c r="T328" s="136">
        <f>+S328*R328</f>
        <v>6.8896725788919008E-6</v>
      </c>
      <c r="V328" s="129">
        <f>+G328-P328</f>
        <v>8.3004051581184284E-3</v>
      </c>
      <c r="AC328" s="129" t="s">
        <v>480</v>
      </c>
      <c r="AD328" s="129" t="s">
        <v>539</v>
      </c>
      <c r="AE328" s="129" t="s">
        <v>540</v>
      </c>
      <c r="AG328" s="129" t="s">
        <v>610</v>
      </c>
    </row>
    <row r="329" spans="1:33" ht="12.95" customHeight="1" x14ac:dyDescent="0.2">
      <c r="A329" s="206" t="s">
        <v>533</v>
      </c>
      <c r="B329" s="207"/>
      <c r="C329" s="208">
        <v>48013.362999999998</v>
      </c>
      <c r="D329" s="208"/>
      <c r="E329" s="129">
        <f>(C329-C$7)/C$8</f>
        <v>33667.936543247641</v>
      </c>
      <c r="F329" s="199">
        <f>ROUND(2*E329,0)/2</f>
        <v>33668</v>
      </c>
      <c r="G329" s="129">
        <f>C329-(C$7+F329*C$8)</f>
        <v>-1.506119999976363E-2</v>
      </c>
      <c r="I329" s="129">
        <f>G329</f>
        <v>-1.506119999976363E-2</v>
      </c>
      <c r="O329" s="199"/>
      <c r="P329" s="159">
        <f>+D$11+D$12*F329+D$13*F329^2</f>
        <v>-1.6940686476645438E-2</v>
      </c>
      <c r="Q329" s="201">
        <f>+C329-15018.5</f>
        <v>32994.862999999998</v>
      </c>
      <c r="R329" s="136">
        <f>+(P329-G329)^2</f>
        <v>3.5324694167815908E-6</v>
      </c>
      <c r="S329" s="136">
        <v>1</v>
      </c>
      <c r="T329" s="136">
        <f>+S329*R329</f>
        <v>3.5324694167815908E-6</v>
      </c>
      <c r="V329" s="129">
        <f>+G329-P329</f>
        <v>1.879486476881808E-3</v>
      </c>
    </row>
    <row r="330" spans="1:33" ht="12.95" customHeight="1" x14ac:dyDescent="0.2">
      <c r="A330" s="206" t="s">
        <v>534</v>
      </c>
      <c r="B330" s="207"/>
      <c r="C330" s="208">
        <v>48232.675000000003</v>
      </c>
      <c r="D330" s="208"/>
      <c r="E330" s="129">
        <f>(C330-C$7)/C$8</f>
        <v>34591.955032718099</v>
      </c>
      <c r="F330" s="199">
        <f>ROUND(2*E330,0)/2</f>
        <v>34592</v>
      </c>
      <c r="G330" s="129">
        <f>C330-(C$7+F330*C$8)</f>
        <v>-1.067279999551829E-2</v>
      </c>
      <c r="I330" s="130"/>
      <c r="N330" s="129">
        <f>G330</f>
        <v>-1.067279999551829E-2</v>
      </c>
      <c r="O330" s="199"/>
      <c r="P330" s="159">
        <f>+D$11+D$12*F330+D$13*F330^2</f>
        <v>-1.7315804943253698E-2</v>
      </c>
      <c r="Q330" s="201">
        <f>+C330-15018.5</f>
        <v>33214.175000000003</v>
      </c>
      <c r="R330" s="136">
        <f>+(P330-G330)^2</f>
        <v>4.412951473563712E-5</v>
      </c>
      <c r="S330" s="136">
        <v>1</v>
      </c>
      <c r="T330" s="136">
        <f>+S330*R330</f>
        <v>4.412951473563712E-5</v>
      </c>
      <c r="V330" s="129">
        <f>+G330-P330</f>
        <v>6.6430049477354085E-3</v>
      </c>
    </row>
    <row r="331" spans="1:33" ht="12.95" customHeight="1" x14ac:dyDescent="0.2">
      <c r="A331" s="206" t="s">
        <v>577</v>
      </c>
      <c r="B331" s="64"/>
      <c r="C331" s="208">
        <v>48331.775999999998</v>
      </c>
      <c r="D331" s="208"/>
      <c r="E331" s="129">
        <f>(C331-C$7)/C$8</f>
        <v>35009.493317558889</v>
      </c>
      <c r="F331" s="199">
        <f>ROUND(2*E331,0)/2</f>
        <v>35009.5</v>
      </c>
      <c r="G331" s="129">
        <f>C331-(C$7+F331*C$8)</f>
        <v>-1.58604999887757E-3</v>
      </c>
      <c r="I331" s="130"/>
      <c r="J331" s="129">
        <f>G331</f>
        <v>-1.58604999887757E-3</v>
      </c>
      <c r="O331" s="199"/>
      <c r="P331" s="159">
        <f>+D$11+D$12*F331+D$13*F331^2</f>
        <v>-1.7476641591809741E-2</v>
      </c>
      <c r="Q331" s="201">
        <f>+C331-15018.5</f>
        <v>33313.275999999998</v>
      </c>
      <c r="R331" s="136">
        <f>+(P331-G331)^2</f>
        <v>2.5251090117336662E-4</v>
      </c>
      <c r="S331" s="136">
        <v>0.1</v>
      </c>
      <c r="T331" s="136">
        <f>+S331*R331</f>
        <v>2.5251090117336664E-5</v>
      </c>
      <c r="V331" s="129">
        <f>+G331-P331</f>
        <v>1.5890591592932171E-2</v>
      </c>
      <c r="AC331" s="129" t="s">
        <v>480</v>
      </c>
      <c r="AD331" s="129" t="s">
        <v>539</v>
      </c>
      <c r="AE331" s="129" t="s">
        <v>544</v>
      </c>
      <c r="AG331" s="129" t="s">
        <v>610</v>
      </c>
    </row>
    <row r="332" spans="1:33" ht="12.95" customHeight="1" x14ac:dyDescent="0.2">
      <c r="A332" s="206" t="s">
        <v>577</v>
      </c>
      <c r="B332" s="64"/>
      <c r="C332" s="208">
        <v>48348.612000000001</v>
      </c>
      <c r="D332" s="208"/>
      <c r="E332" s="129">
        <f>(C332-C$7)/C$8</f>
        <v>35080.427763867017</v>
      </c>
      <c r="F332" s="199">
        <f>ROUND(2*E332,0)/2</f>
        <v>35080.5</v>
      </c>
      <c r="G332" s="129">
        <f>C332-(C$7+F332*C$8)</f>
        <v>-1.7144949997600634E-2</v>
      </c>
      <c r="I332" s="130"/>
      <c r="J332" s="129">
        <f>G332</f>
        <v>-1.7144949997600634E-2</v>
      </c>
      <c r="O332" s="199"/>
      <c r="P332" s="159">
        <f>+D$11+D$12*F332+D$13*F332^2</f>
        <v>-1.7503457367738531E-2</v>
      </c>
      <c r="Q332" s="201">
        <f>+C332-15018.5</f>
        <v>33330.112000000001</v>
      </c>
      <c r="R332" s="136">
        <f>+(P332-G332)^2</f>
        <v>1.2852753444319107E-7</v>
      </c>
      <c r="S332" s="136">
        <v>0.1</v>
      </c>
      <c r="T332" s="136">
        <f>+S332*R332</f>
        <v>1.2852753444319107E-8</v>
      </c>
      <c r="V332" s="129">
        <f>+G332-P332</f>
        <v>3.5850737013789699E-4</v>
      </c>
      <c r="AC332" s="129" t="s">
        <v>480</v>
      </c>
      <c r="AD332" s="129" t="s">
        <v>545</v>
      </c>
      <c r="AE332" s="129" t="s">
        <v>554</v>
      </c>
      <c r="AG332" s="129" t="s">
        <v>610</v>
      </c>
    </row>
    <row r="333" spans="1:33" ht="12.95" customHeight="1" x14ac:dyDescent="0.2">
      <c r="A333" s="206" t="s">
        <v>535</v>
      </c>
      <c r="B333" s="207" t="s">
        <v>646</v>
      </c>
      <c r="C333" s="208">
        <v>48357.404000000002</v>
      </c>
      <c r="D333" s="208"/>
      <c r="E333" s="129">
        <f>(C333-C$7)/C$8</f>
        <v>35117.470746282139</v>
      </c>
      <c r="F333" s="199">
        <f>ROUND(2*E333,0)/2</f>
        <v>35117.5</v>
      </c>
      <c r="G333" s="129">
        <f>C333-(C$7+F333*C$8)</f>
        <v>-6.9432499949471094E-3</v>
      </c>
      <c r="I333" s="129">
        <f>G333</f>
        <v>-6.9432499949471094E-3</v>
      </c>
      <c r="O333" s="199"/>
      <c r="P333" s="159">
        <f>+D$11+D$12*F333+D$13*F333^2</f>
        <v>-1.7517370022035676E-2</v>
      </c>
      <c r="Q333" s="201">
        <f>+C333-15018.5</f>
        <v>33338.904000000002</v>
      </c>
      <c r="R333" s="136">
        <f>+(P333-G333)^2</f>
        <v>1.1181201434727552E-4</v>
      </c>
      <c r="S333" s="136">
        <v>1</v>
      </c>
      <c r="T333" s="136">
        <f>+S333*R333</f>
        <v>1.1181201434727552E-4</v>
      </c>
      <c r="V333" s="129">
        <f>+G333-P333</f>
        <v>1.0574120027088567E-2</v>
      </c>
      <c r="AC333" s="129" t="s">
        <v>480</v>
      </c>
      <c r="AD333" s="129" t="s">
        <v>545</v>
      </c>
      <c r="AE333" s="129" t="s">
        <v>544</v>
      </c>
      <c r="AG333" s="129" t="s">
        <v>610</v>
      </c>
    </row>
    <row r="334" spans="1:33" ht="12.95" customHeight="1" x14ac:dyDescent="0.2">
      <c r="A334" s="206" t="s">
        <v>577</v>
      </c>
      <c r="B334" s="64"/>
      <c r="C334" s="208">
        <v>48357.637000000002</v>
      </c>
      <c r="D334" s="208"/>
      <c r="E334" s="129">
        <f>(C334-C$7)/C$8</f>
        <v>35118.452435875261</v>
      </c>
      <c r="F334" s="199">
        <f>ROUND(2*E334,0)/2</f>
        <v>35118.5</v>
      </c>
      <c r="G334" s="129">
        <f>C334-(C$7+F334*C$8)</f>
        <v>-1.1289149995718617E-2</v>
      </c>
      <c r="I334" s="130"/>
      <c r="J334" s="129">
        <f>G334</f>
        <v>-1.1289149995718617E-2</v>
      </c>
      <c r="O334" s="199"/>
      <c r="P334" s="159">
        <f>+D$11+D$12*F334+D$13*F334^2</f>
        <v>-1.7517745452372658E-2</v>
      </c>
      <c r="Q334" s="201">
        <f>+C334-15018.5</f>
        <v>33339.137000000002</v>
      </c>
      <c r="R334" s="136">
        <f>+(P334-G334)^2</f>
        <v>3.8795401362651363E-5</v>
      </c>
      <c r="S334" s="136">
        <v>0.1</v>
      </c>
      <c r="T334" s="136">
        <f>+S334*R334</f>
        <v>3.8795401362651363E-6</v>
      </c>
      <c r="V334" s="129">
        <f>+G334-P334</f>
        <v>6.2285954566540409E-3</v>
      </c>
    </row>
    <row r="335" spans="1:33" ht="12.95" customHeight="1" x14ac:dyDescent="0.2">
      <c r="A335" s="206" t="s">
        <v>538</v>
      </c>
      <c r="B335" s="207" t="s">
        <v>646</v>
      </c>
      <c r="C335" s="208">
        <v>48385.398000000001</v>
      </c>
      <c r="D335" s="208"/>
      <c r="E335" s="129">
        <f>(C335-C$7)/C$8</f>
        <v>35235.416748298594</v>
      </c>
      <c r="F335" s="199">
        <f>ROUND(2*E335,0)/2</f>
        <v>35235.5</v>
      </c>
      <c r="G335" s="129">
        <f>C335-(C$7+F335*C$8)</f>
        <v>-1.9759449998673517E-2</v>
      </c>
      <c r="I335" s="129">
        <f>G335</f>
        <v>-1.9759449998673517E-2</v>
      </c>
      <c r="O335" s="199"/>
      <c r="P335" s="159">
        <f>+D$11+D$12*F335+D$13*F335^2</f>
        <v>-1.7561457409462512E-2</v>
      </c>
      <c r="Q335" s="201">
        <f>+C335-15018.5</f>
        <v>33366.898000000001</v>
      </c>
      <c r="R335" s="136">
        <f>+(P335-G335)^2</f>
        <v>4.8311714222265012E-6</v>
      </c>
      <c r="S335" s="136">
        <v>1</v>
      </c>
      <c r="T335" s="136">
        <f>+S335*R335</f>
        <v>4.8311714222265012E-6</v>
      </c>
      <c r="V335" s="129">
        <f>+G335-P335</f>
        <v>-2.1979925892110057E-3</v>
      </c>
    </row>
    <row r="336" spans="1:33" ht="12.95" customHeight="1" x14ac:dyDescent="0.2">
      <c r="A336" s="206" t="s">
        <v>538</v>
      </c>
      <c r="B336" s="207" t="s">
        <v>646</v>
      </c>
      <c r="C336" s="208">
        <v>48390.396999999997</v>
      </c>
      <c r="D336" s="208"/>
      <c r="E336" s="129">
        <f>(C336-C$7)/C$8</f>
        <v>35256.4788353201</v>
      </c>
      <c r="F336" s="199">
        <f>ROUND(2*E336,0)/2</f>
        <v>35256.5</v>
      </c>
      <c r="G336" s="129">
        <f>C336-(C$7+F336*C$8)</f>
        <v>-5.0233500005560927E-3</v>
      </c>
      <c r="I336" s="129">
        <f>G336</f>
        <v>-5.0233500005560927E-3</v>
      </c>
      <c r="O336" s="199"/>
      <c r="P336" s="159">
        <f>+D$11+D$12*F336+D$13*F336^2</f>
        <v>-1.7569258352434735E-2</v>
      </c>
      <c r="Q336" s="201">
        <f>+C336-15018.5</f>
        <v>33371.896999999997</v>
      </c>
      <c r="R336" s="136">
        <f>+(P336-G336)^2</f>
        <v>1.5739981637373827E-4</v>
      </c>
      <c r="S336" s="136">
        <v>1</v>
      </c>
      <c r="T336" s="136">
        <f>+S336*R336</f>
        <v>1.5739981637373827E-4</v>
      </c>
      <c r="V336" s="129">
        <f>+G336-P336</f>
        <v>1.2545908351878642E-2</v>
      </c>
      <c r="AC336" s="129" t="s">
        <v>480</v>
      </c>
      <c r="AD336" s="129" t="s">
        <v>536</v>
      </c>
      <c r="AE336" s="129" t="s">
        <v>544</v>
      </c>
      <c r="AG336" s="129" t="s">
        <v>610</v>
      </c>
    </row>
    <row r="337" spans="1:33" ht="12.95" customHeight="1" x14ac:dyDescent="0.2">
      <c r="A337" s="206" t="s">
        <v>577</v>
      </c>
      <c r="B337" s="64"/>
      <c r="C337" s="208">
        <v>48397.625999999997</v>
      </c>
      <c r="D337" s="208"/>
      <c r="E337" s="129">
        <f>(C337-C$7)/C$8</f>
        <v>35286.936492267188</v>
      </c>
      <c r="F337" s="199">
        <f>ROUND(2*E337,0)/2</f>
        <v>35287</v>
      </c>
      <c r="G337" s="129">
        <f>C337-(C$7+F337*C$8)</f>
        <v>-1.5073299997311551E-2</v>
      </c>
      <c r="I337" s="130"/>
      <c r="J337" s="129">
        <f>G337</f>
        <v>-1.5073299997311551E-2</v>
      </c>
      <c r="O337" s="199"/>
      <c r="P337" s="159">
        <f>+D$11+D$12*F337+D$13*F337^2</f>
        <v>-1.7580564015132374E-2</v>
      </c>
      <c r="Q337" s="201">
        <f>+C337-15018.5</f>
        <v>33379.125999999997</v>
      </c>
      <c r="R337" s="136">
        <f>+(P337-G337)^2</f>
        <v>6.2863728550590178E-6</v>
      </c>
      <c r="S337" s="136">
        <v>0.1</v>
      </c>
      <c r="T337" s="136">
        <f>+S337*R337</f>
        <v>6.286372855059018E-7</v>
      </c>
      <c r="V337" s="129">
        <f>+G337-P337</f>
        <v>2.5072640178208233E-3</v>
      </c>
      <c r="AC337" s="129" t="s">
        <v>557</v>
      </c>
      <c r="AD337" s="129" t="s">
        <v>558</v>
      </c>
      <c r="AE337" s="129" t="s">
        <v>559</v>
      </c>
      <c r="AG337" s="129" t="s">
        <v>610</v>
      </c>
    </row>
    <row r="338" spans="1:33" ht="12.95" customHeight="1" x14ac:dyDescent="0.2">
      <c r="A338" s="206" t="s">
        <v>577</v>
      </c>
      <c r="B338" s="64"/>
      <c r="C338" s="208">
        <v>48411.633999999998</v>
      </c>
      <c r="D338" s="208"/>
      <c r="E338" s="129">
        <f>(C338-C$7)/C$8</f>
        <v>35345.955839136048</v>
      </c>
      <c r="F338" s="199">
        <f>ROUND(2*E338,0)/2</f>
        <v>35346</v>
      </c>
      <c r="G338" s="129">
        <f>C338-(C$7+F338*C$8)</f>
        <v>-1.0481400000571739E-2</v>
      </c>
      <c r="I338" s="130"/>
      <c r="J338" s="129">
        <f>G338</f>
        <v>-1.0481400000571739E-2</v>
      </c>
      <c r="O338" s="199"/>
      <c r="P338" s="159">
        <f>+D$11+D$12*F338+D$13*F338^2</f>
        <v>-1.7602352367587247E-2</v>
      </c>
      <c r="Q338" s="201">
        <f>+C338-15018.5</f>
        <v>33393.133999999998</v>
      </c>
      <c r="R338" s="136">
        <f>+(P338-G338)^2</f>
        <v>5.0707962613303766E-5</v>
      </c>
      <c r="S338" s="136">
        <v>0.1</v>
      </c>
      <c r="T338" s="136">
        <f>+S338*R338</f>
        <v>5.0707962613303773E-6</v>
      </c>
      <c r="V338" s="129">
        <f>+G338-P338</f>
        <v>7.1209523670155081E-3</v>
      </c>
    </row>
    <row r="339" spans="1:33" ht="12.95" customHeight="1" x14ac:dyDescent="0.2">
      <c r="A339" s="206" t="s">
        <v>577</v>
      </c>
      <c r="B339" s="64"/>
      <c r="C339" s="208">
        <v>48654.904999999999</v>
      </c>
      <c r="D339" s="208"/>
      <c r="E339" s="129">
        <f>(C339-C$7)/C$8</f>
        <v>36370.919826295722</v>
      </c>
      <c r="F339" s="199">
        <f>ROUND(2*E339,0)/2</f>
        <v>36371</v>
      </c>
      <c r="G339" s="129">
        <f>C339-(C$7+F339*C$8)</f>
        <v>-1.9028900002012961E-2</v>
      </c>
      <c r="I339" s="130"/>
      <c r="J339" s="129">
        <f>G339</f>
        <v>-1.9028900002012961E-2</v>
      </c>
      <c r="O339" s="199"/>
      <c r="P339" s="159">
        <f>+D$11+D$12*F339+D$13*F339^2</f>
        <v>-1.7963705120745219E-2</v>
      </c>
      <c r="Q339" s="201">
        <f>+C339-15018.5</f>
        <v>33636.404999999999</v>
      </c>
      <c r="R339" s="136">
        <f>+(P339-G339)^2</f>
        <v>1.1346401350789974E-6</v>
      </c>
      <c r="S339" s="136">
        <v>0.1</v>
      </c>
      <c r="T339" s="136">
        <f>+S339*R339</f>
        <v>1.1346401350789975E-7</v>
      </c>
      <c r="V339" s="129">
        <f>+G339-P339</f>
        <v>-1.0651948812677413E-3</v>
      </c>
      <c r="AC339" s="129" t="s">
        <v>480</v>
      </c>
      <c r="AD339" s="129" t="s">
        <v>545</v>
      </c>
      <c r="AE339" s="129" t="s">
        <v>540</v>
      </c>
      <c r="AG339" s="129" t="s">
        <v>610</v>
      </c>
    </row>
    <row r="340" spans="1:33" ht="12.95" customHeight="1" x14ac:dyDescent="0.2">
      <c r="A340" s="206" t="s">
        <v>577</v>
      </c>
      <c r="B340" s="64"/>
      <c r="C340" s="208">
        <v>48709.733999999997</v>
      </c>
      <c r="D340" s="208"/>
      <c r="E340" s="129">
        <f>(C340-C$7)/C$8</f>
        <v>36601.928661923375</v>
      </c>
      <c r="F340" s="199">
        <f>ROUND(2*E340,0)/2</f>
        <v>36602</v>
      </c>
      <c r="G340" s="129">
        <f>C340-(C$7+F340*C$8)</f>
        <v>-1.693179999710992E-2</v>
      </c>
      <c r="I340" s="130"/>
      <c r="J340" s="129">
        <f>G340</f>
        <v>-1.693179999710992E-2</v>
      </c>
      <c r="O340" s="199"/>
      <c r="P340" s="159">
        <f>+D$11+D$12*F340+D$13*F340^2</f>
        <v>-1.8040657207481488E-2</v>
      </c>
      <c r="Q340" s="201">
        <f>+C340-15018.5</f>
        <v>33691.233999999997</v>
      </c>
      <c r="R340" s="136">
        <f>+(P340-G340)^2</f>
        <v>1.2295643129930174E-6</v>
      </c>
      <c r="S340" s="136">
        <v>0.1</v>
      </c>
      <c r="T340" s="136">
        <f>+S340*R340</f>
        <v>1.2295643129930175E-7</v>
      </c>
      <c r="V340" s="129">
        <f>+G340-P340</f>
        <v>1.1088572103715687E-3</v>
      </c>
    </row>
    <row r="341" spans="1:33" ht="12.95" customHeight="1" x14ac:dyDescent="0.2">
      <c r="A341" s="206" t="s">
        <v>543</v>
      </c>
      <c r="B341" s="207" t="s">
        <v>646</v>
      </c>
      <c r="C341" s="208">
        <v>48720.319000000003</v>
      </c>
      <c r="D341" s="208"/>
      <c r="E341" s="129">
        <f>(C341-C$7)/C$8</f>
        <v>36646.526019619494</v>
      </c>
      <c r="F341" s="199">
        <f>ROUND(2*E341,0)/2</f>
        <v>36646.5</v>
      </c>
      <c r="G341" s="129">
        <f>C341-(C$7+F341*C$8)</f>
        <v>6.1756500072078779E-3</v>
      </c>
      <c r="I341" s="129">
        <f>G341</f>
        <v>6.1756500072078779E-3</v>
      </c>
      <c r="O341" s="199"/>
      <c r="P341" s="159">
        <f>+D$11+D$12*F341+D$13*F341^2</f>
        <v>-1.8055291818034756E-2</v>
      </c>
      <c r="Q341" s="201">
        <f>+C341-15018.5</f>
        <v>33701.819000000003</v>
      </c>
      <c r="R341" s="136">
        <f>+(P341-G341)^2</f>
        <v>5.8713854173829286E-4</v>
      </c>
      <c r="S341" s="136">
        <v>0.1</v>
      </c>
      <c r="T341" s="136">
        <f>+S341*R341</f>
        <v>5.8713854173829289E-5</v>
      </c>
      <c r="V341" s="129">
        <f>+G341-P341</f>
        <v>2.4230941825242634E-2</v>
      </c>
      <c r="AC341" s="129" t="s">
        <v>480</v>
      </c>
      <c r="AD341" s="129" t="s">
        <v>541</v>
      </c>
      <c r="AE341" s="129" t="s">
        <v>544</v>
      </c>
      <c r="AG341" s="129" t="s">
        <v>610</v>
      </c>
    </row>
    <row r="342" spans="1:33" ht="12.95" customHeight="1" x14ac:dyDescent="0.2">
      <c r="A342" s="206" t="s">
        <v>543</v>
      </c>
      <c r="B342" s="207" t="s">
        <v>646</v>
      </c>
      <c r="C342" s="208">
        <v>48737.387000000002</v>
      </c>
      <c r="D342" s="208"/>
      <c r="E342" s="129">
        <f>(C342-C$7)/C$8</f>
        <v>36718.437942260665</v>
      </c>
      <c r="F342" s="199">
        <f>ROUND(2*E342,0)/2</f>
        <v>36718.5</v>
      </c>
      <c r="G342" s="129">
        <f>C342-(C$7+F342*C$8)</f>
        <v>-1.4729149996128399E-2</v>
      </c>
      <c r="I342" s="129">
        <f>G342</f>
        <v>-1.4729149996128399E-2</v>
      </c>
      <c r="O342" s="199"/>
      <c r="P342" s="159">
        <f>+D$11+D$12*F342+D$13*F342^2</f>
        <v>-1.8078840639981972E-2</v>
      </c>
      <c r="Q342" s="201">
        <f>+C342-15018.5</f>
        <v>33718.887000000002</v>
      </c>
      <c r="R342" s="136">
        <f>+(P342-G342)^2</f>
        <v>1.1220427409520168E-5</v>
      </c>
      <c r="S342" s="136">
        <v>0.1</v>
      </c>
      <c r="T342" s="136">
        <f>+S342*R342</f>
        <v>1.1220427409520168E-6</v>
      </c>
      <c r="V342" s="129">
        <f>+G342-P342</f>
        <v>3.3496906438535735E-3</v>
      </c>
    </row>
    <row r="343" spans="1:33" ht="12.95" customHeight="1" x14ac:dyDescent="0.2">
      <c r="A343" s="206" t="s">
        <v>543</v>
      </c>
      <c r="B343" s="207" t="s">
        <v>646</v>
      </c>
      <c r="C343" s="208">
        <v>48760.413999999997</v>
      </c>
      <c r="D343" s="208"/>
      <c r="E343" s="129">
        <f>(C343-C$7)/C$8</f>
        <v>36815.456681577394</v>
      </c>
      <c r="F343" s="199">
        <f>ROUND(2*E343,0)/2</f>
        <v>36815.5</v>
      </c>
      <c r="G343" s="129">
        <f>C343-(C$7+F343*C$8)</f>
        <v>-1.0281449998728931E-2</v>
      </c>
      <c r="I343" s="129">
        <f>G343</f>
        <v>-1.0281449998728931E-2</v>
      </c>
      <c r="O343" s="199"/>
      <c r="P343" s="159">
        <f>+D$11+D$12*F343+D$13*F343^2</f>
        <v>-1.8110312757932432E-2</v>
      </c>
      <c r="Q343" s="201">
        <f>+C343-15018.5</f>
        <v>33741.913999999997</v>
      </c>
      <c r="R343" s="136">
        <f>+(P343-G343)^2</f>
        <v>6.1291092102443463E-5</v>
      </c>
      <c r="S343" s="136">
        <v>0.1</v>
      </c>
      <c r="T343" s="136">
        <f>+S343*R343</f>
        <v>6.1291092102443466E-6</v>
      </c>
      <c r="V343" s="129">
        <f>+G343-P343</f>
        <v>7.8288627592035011E-3</v>
      </c>
    </row>
    <row r="344" spans="1:33" ht="12.95" customHeight="1" x14ac:dyDescent="0.2">
      <c r="A344" s="206" t="s">
        <v>577</v>
      </c>
      <c r="B344" s="64"/>
      <c r="C344" s="208">
        <v>48762.663</v>
      </c>
      <c r="D344" s="208"/>
      <c r="E344" s="129">
        <f>(C344-C$7)/C$8</f>
        <v>36824.93230344406</v>
      </c>
      <c r="F344" s="199">
        <f>ROUND(2*E344,0)/2</f>
        <v>36825</v>
      </c>
      <c r="G344" s="129">
        <f>C344-(C$7+F344*C$8)</f>
        <v>-1.6067499993368983E-2</v>
      </c>
      <c r="I344" s="130"/>
      <c r="J344" s="129">
        <f>G344</f>
        <v>-1.6067499993368983E-2</v>
      </c>
      <c r="O344" s="199"/>
      <c r="P344" s="159">
        <f>+D$11+D$12*F344+D$13*F344^2</f>
        <v>-1.8113379440656181E-2</v>
      </c>
      <c r="Q344" s="201">
        <f>+C344-15018.5</f>
        <v>33744.163</v>
      </c>
      <c r="R344" s="136">
        <f>+(P344-G344)^2</f>
        <v>4.185622712832168E-6</v>
      </c>
      <c r="S344" s="136">
        <v>0.1</v>
      </c>
      <c r="T344" s="136">
        <f>+S344*R344</f>
        <v>4.1856227128321684E-7</v>
      </c>
      <c r="V344" s="129">
        <f>+G344-P344</f>
        <v>2.0458794472871973E-3</v>
      </c>
    </row>
    <row r="345" spans="1:33" ht="12.95" customHeight="1" x14ac:dyDescent="0.2">
      <c r="A345" s="206" t="s">
        <v>543</v>
      </c>
      <c r="B345" s="207" t="s">
        <v>646</v>
      </c>
      <c r="C345" s="208">
        <v>48788.415999999997</v>
      </c>
      <c r="D345" s="208"/>
      <c r="E345" s="129">
        <f>(C345-C$7)/C$8</f>
        <v>36933.436389674309</v>
      </c>
      <c r="F345" s="199">
        <f>ROUND(2*E345,0)/2</f>
        <v>36933.5</v>
      </c>
      <c r="G345" s="129">
        <f>C345-(C$7+F345*C$8)</f>
        <v>-1.5097650000825524E-2</v>
      </c>
      <c r="I345" s="129">
        <f>G345</f>
        <v>-1.5097650000825524E-2</v>
      </c>
      <c r="O345" s="199"/>
      <c r="P345" s="159">
        <f>+D$11+D$12*F345+D$13*F345^2</f>
        <v>-1.8148206295973256E-2</v>
      </c>
      <c r="Q345" s="201">
        <f>+C345-15018.5</f>
        <v>33769.915999999997</v>
      </c>
      <c r="R345" s="136">
        <f>+(P345-G345)^2</f>
        <v>9.3058937098654577E-6</v>
      </c>
      <c r="S345" s="136">
        <v>0.1</v>
      </c>
      <c r="T345" s="136">
        <f>+S345*R345</f>
        <v>9.3058937098654585E-7</v>
      </c>
      <c r="V345" s="129">
        <f>+G345-P345</f>
        <v>3.050556295147732E-3</v>
      </c>
      <c r="AC345" s="129" t="s">
        <v>480</v>
      </c>
      <c r="AD345" s="129" t="s">
        <v>539</v>
      </c>
      <c r="AE345" s="129" t="s">
        <v>540</v>
      </c>
      <c r="AG345" s="129" t="s">
        <v>610</v>
      </c>
    </row>
    <row r="346" spans="1:33" ht="12.95" customHeight="1" x14ac:dyDescent="0.2">
      <c r="A346" s="206" t="s">
        <v>543</v>
      </c>
      <c r="B346" s="207" t="s">
        <v>646</v>
      </c>
      <c r="C346" s="208">
        <v>48802.421000000002</v>
      </c>
      <c r="D346" s="208"/>
      <c r="E346" s="129">
        <f>(C346-C$7)/C$8</f>
        <v>36992.443096763018</v>
      </c>
      <c r="F346" s="199">
        <f>ROUND(2*E346,0)/2</f>
        <v>36992.5</v>
      </c>
      <c r="G346" s="129">
        <f>C346-(C$7+F346*C$8)</f>
        <v>-1.3505749993782956E-2</v>
      </c>
      <c r="I346" s="129">
        <f>G346</f>
        <v>-1.3505749993782956E-2</v>
      </c>
      <c r="O346" s="199"/>
      <c r="P346" s="159">
        <f>+D$11+D$12*F346+D$13*F346^2</f>
        <v>-1.8166991652840934E-2</v>
      </c>
      <c r="Q346" s="201">
        <f>+C346-15018.5</f>
        <v>33783.921000000002</v>
      </c>
      <c r="R346" s="136">
        <f>+(P346-G346)^2</f>
        <v>2.1727173804137573E-5</v>
      </c>
      <c r="S346" s="136">
        <v>0.1</v>
      </c>
      <c r="T346" s="136">
        <f>+S346*R346</f>
        <v>2.1727173804137573E-6</v>
      </c>
      <c r="V346" s="129">
        <f>+G346-P346</f>
        <v>4.6612416590579783E-3</v>
      </c>
    </row>
    <row r="347" spans="1:33" ht="12.95" customHeight="1" x14ac:dyDescent="0.2">
      <c r="A347" s="206" t="s">
        <v>546</v>
      </c>
      <c r="B347" s="207" t="s">
        <v>646</v>
      </c>
      <c r="C347" s="208">
        <v>49060.42</v>
      </c>
      <c r="D347" s="208"/>
      <c r="E347" s="129">
        <f>(C347-C$7)/C$8</f>
        <v>38079.459978032064</v>
      </c>
      <c r="F347" s="199">
        <f>ROUND(2*E347,0)/2</f>
        <v>38079.5</v>
      </c>
      <c r="G347" s="129">
        <f>C347-(C$7+F347*C$8)</f>
        <v>-9.4990500001586042E-3</v>
      </c>
      <c r="I347" s="129">
        <f>G347</f>
        <v>-9.4990500001586042E-3</v>
      </c>
      <c r="O347" s="199"/>
      <c r="P347" s="159">
        <f>+D$11+D$12*F347+D$13*F347^2</f>
        <v>-1.8493833789631993E-2</v>
      </c>
      <c r="Q347" s="201">
        <f>+C347-15018.5</f>
        <v>34041.919999999998</v>
      </c>
      <c r="R347" s="136">
        <f>+(P347-G347)^2</f>
        <v>8.0906135419373253E-5</v>
      </c>
      <c r="S347" s="136">
        <v>0.1</v>
      </c>
      <c r="T347" s="136">
        <f>+S347*R347</f>
        <v>8.0906135419373249E-6</v>
      </c>
      <c r="V347" s="129">
        <f>+G347-P347</f>
        <v>8.9947837894733887E-3</v>
      </c>
    </row>
    <row r="348" spans="1:33" ht="12.95" customHeight="1" x14ac:dyDescent="0.2">
      <c r="A348" s="206" t="s">
        <v>546</v>
      </c>
      <c r="B348" s="207" t="s">
        <v>646</v>
      </c>
      <c r="C348" s="208">
        <v>49066.358999999997</v>
      </c>
      <c r="D348" s="208"/>
      <c r="E348" s="129">
        <f>(C348-C$7)/C$8</f>
        <v>38104.482529506509</v>
      </c>
      <c r="F348" s="199">
        <f>ROUND(2*E348,0)/2</f>
        <v>38104.5</v>
      </c>
      <c r="G348" s="129">
        <f>C348-(C$7+F348*C$8)</f>
        <v>-4.1465499962214381E-3</v>
      </c>
      <c r="I348" s="129">
        <f>G348</f>
        <v>-4.1465499962214381E-3</v>
      </c>
      <c r="O348" s="199"/>
      <c r="P348" s="159">
        <f>+D$11+D$12*F348+D$13*F348^2</f>
        <v>-1.8500921167599823E-2</v>
      </c>
      <c r="Q348" s="201">
        <f>+C348-15018.5</f>
        <v>34047.858999999997</v>
      </c>
      <c r="R348" s="136">
        <f>+(P348-G348)^2</f>
        <v>2.0604797172569888E-4</v>
      </c>
      <c r="S348" s="136">
        <v>0.1</v>
      </c>
      <c r="T348" s="136">
        <f>+S348*R348</f>
        <v>2.060479717256989E-5</v>
      </c>
      <c r="V348" s="129">
        <f>+G348-P348</f>
        <v>1.4354371171378385E-2</v>
      </c>
      <c r="AC348" s="129" t="s">
        <v>480</v>
      </c>
      <c r="AD348" s="129" t="s">
        <v>545</v>
      </c>
      <c r="AE348" s="129" t="s">
        <v>548</v>
      </c>
      <c r="AG348" s="129" t="s">
        <v>610</v>
      </c>
    </row>
    <row r="349" spans="1:33" ht="12.95" customHeight="1" x14ac:dyDescent="0.2">
      <c r="A349" s="206" t="s">
        <v>547</v>
      </c>
      <c r="B349" s="207" t="s">
        <v>646</v>
      </c>
      <c r="C349" s="208">
        <v>49090.330999999998</v>
      </c>
      <c r="D349" s="208"/>
      <c r="E349" s="129">
        <f>(C349-C$7)/C$8</f>
        <v>38205.482799576486</v>
      </c>
      <c r="F349" s="199">
        <f>ROUND(2*E349,0)/2</f>
        <v>38205.5</v>
      </c>
      <c r="G349" s="129">
        <f>C349-(C$7+F349*C$8)</f>
        <v>-4.0824499956215732E-3</v>
      </c>
      <c r="I349" s="129">
        <f>G349</f>
        <v>-4.0824499956215732E-3</v>
      </c>
      <c r="O349" s="199"/>
      <c r="P349" s="159">
        <f>+D$11+D$12*F349+D$13*F349^2</f>
        <v>-1.8529357475264411E-2</v>
      </c>
      <c r="Q349" s="201">
        <f>+C349-15018.5</f>
        <v>34071.830999999998</v>
      </c>
      <c r="R349" s="136">
        <f>+(P349-G349)^2</f>
        <v>2.0871313572536017E-4</v>
      </c>
      <c r="S349" s="136">
        <v>0.1</v>
      </c>
      <c r="T349" s="136">
        <f>+S349*R349</f>
        <v>2.0871313572536017E-5</v>
      </c>
      <c r="V349" s="129">
        <f>+G349-P349</f>
        <v>1.4446907479642838E-2</v>
      </c>
      <c r="AC349" s="129" t="s">
        <v>480</v>
      </c>
      <c r="AD349" s="129" t="s">
        <v>541</v>
      </c>
      <c r="AE349" s="129" t="s">
        <v>542</v>
      </c>
      <c r="AG349" s="129" t="s">
        <v>610</v>
      </c>
    </row>
    <row r="350" spans="1:33" ht="12.95" customHeight="1" x14ac:dyDescent="0.2">
      <c r="A350" s="206" t="s">
        <v>547</v>
      </c>
      <c r="B350" s="207" t="s">
        <v>646</v>
      </c>
      <c r="C350" s="208">
        <v>49107.428</v>
      </c>
      <c r="D350" s="208"/>
      <c r="E350" s="129">
        <f>(C350-C$7)/C$8</f>
        <v>38277.516906759301</v>
      </c>
      <c r="F350" s="199">
        <f>ROUND(2*E350,0)/2</f>
        <v>38277.5</v>
      </c>
      <c r="G350" s="129">
        <f>C350-(C$7+F350*C$8)</f>
        <v>4.0127500033122487E-3</v>
      </c>
      <c r="I350" s="129">
        <f>G350</f>
        <v>4.0127500033122487E-3</v>
      </c>
      <c r="O350" s="199"/>
      <c r="P350" s="159">
        <f>+D$11+D$12*F350+D$13*F350^2</f>
        <v>-1.8549436376438029E-2</v>
      </c>
      <c r="Q350" s="201">
        <f>+C350-15018.5</f>
        <v>34088.928</v>
      </c>
      <c r="R350" s="136">
        <f>+(P350-G350)^2</f>
        <v>5.0905225423458897E-4</v>
      </c>
      <c r="S350" s="136">
        <v>0.1</v>
      </c>
      <c r="T350" s="136">
        <f>+S350*R350</f>
        <v>5.0905225423458899E-5</v>
      </c>
      <c r="V350" s="129">
        <f>+G350-P350</f>
        <v>2.2562186379750278E-2</v>
      </c>
    </row>
    <row r="351" spans="1:33" ht="12.95" customHeight="1" x14ac:dyDescent="0.2">
      <c r="A351" s="206" t="s">
        <v>547</v>
      </c>
      <c r="B351" s="207" t="s">
        <v>646</v>
      </c>
      <c r="C351" s="208">
        <v>49116.428</v>
      </c>
      <c r="D351" s="208"/>
      <c r="E351" s="129">
        <f>(C351-C$7)/C$8</f>
        <v>38315.436247266131</v>
      </c>
      <c r="F351" s="199">
        <f>ROUND(2*E351,0)/2</f>
        <v>38315.5</v>
      </c>
      <c r="G351" s="129">
        <f>C351-(C$7+F351*C$8)</f>
        <v>-1.5131449996260926E-2</v>
      </c>
      <c r="I351" s="129">
        <f>G351</f>
        <v>-1.5131449996260926E-2</v>
      </c>
      <c r="O351" s="199"/>
      <c r="P351" s="159">
        <f>+D$11+D$12*F351+D$13*F351^2</f>
        <v>-1.855996896614039E-2</v>
      </c>
      <c r="Q351" s="201">
        <f>+C351-15018.5</f>
        <v>34097.928</v>
      </c>
      <c r="R351" s="136">
        <f>+(P351-G351)^2</f>
        <v>1.1754742326823337E-5</v>
      </c>
      <c r="S351" s="136">
        <v>0.1</v>
      </c>
      <c r="T351" s="136">
        <f>+S351*R351</f>
        <v>1.1754742326823339E-6</v>
      </c>
      <c r="V351" s="129">
        <f>+G351-P351</f>
        <v>3.4285189698794634E-3</v>
      </c>
    </row>
    <row r="352" spans="1:33" ht="12.95" customHeight="1" x14ac:dyDescent="0.2">
      <c r="A352" s="206" t="s">
        <v>547</v>
      </c>
      <c r="B352" s="207" t="s">
        <v>646</v>
      </c>
      <c r="C352" s="208">
        <v>49163.425000000003</v>
      </c>
      <c r="D352" s="208"/>
      <c r="E352" s="129">
        <f>(C352-C$7)/C$8</f>
        <v>38513.446830132758</v>
      </c>
      <c r="F352" s="199">
        <f>ROUND(2*E352,0)/2</f>
        <v>38513.5</v>
      </c>
      <c r="G352" s="129">
        <f>C352-(C$7+F352*C$8)</f>
        <v>-1.2619649991393089E-2</v>
      </c>
      <c r="I352" s="129">
        <f>G352</f>
        <v>-1.2619649991393089E-2</v>
      </c>
      <c r="O352" s="199"/>
      <c r="P352" s="159">
        <f>+D$11+D$12*F352+D$13*F352^2</f>
        <v>-1.8614127050969476E-2</v>
      </c>
      <c r="Q352" s="201">
        <f>+C352-15018.5</f>
        <v>34144.925000000003</v>
      </c>
      <c r="R352" s="136">
        <f>+(P352-G352)^2</f>
        <v>3.5933755217787568E-5</v>
      </c>
      <c r="S352" s="136">
        <v>0.1</v>
      </c>
      <c r="T352" s="136">
        <f>+S352*R352</f>
        <v>3.5933755217787568E-6</v>
      </c>
      <c r="V352" s="129">
        <f>+G352-P352</f>
        <v>5.994477059576387E-3</v>
      </c>
    </row>
    <row r="353" spans="1:22" ht="12.95" customHeight="1" x14ac:dyDescent="0.2">
      <c r="A353" s="206" t="s">
        <v>550</v>
      </c>
      <c r="B353" s="207" t="s">
        <v>646</v>
      </c>
      <c r="C353" s="208">
        <v>49416.436999999998</v>
      </c>
      <c r="D353" s="208"/>
      <c r="E353" s="129">
        <f>(C353-C$7)/C$8</f>
        <v>39579.452183500965</v>
      </c>
      <c r="F353" s="199">
        <f>ROUND(2*E353,0)/2</f>
        <v>39579.5</v>
      </c>
      <c r="G353" s="129">
        <f>C353-(C$7+F353*C$8)</f>
        <v>-1.1349050000717398E-2</v>
      </c>
      <c r="I353" s="129">
        <f>G353</f>
        <v>-1.1349050000717398E-2</v>
      </c>
      <c r="O353" s="199"/>
      <c r="P353" s="159">
        <f>+D$11+D$12*F353+D$13*F353^2</f>
        <v>-1.8884878977717196E-2</v>
      </c>
      <c r="Q353" s="201">
        <f>+C353-15018.5</f>
        <v>34397.936999999998</v>
      </c>
      <c r="R353" s="136">
        <f>+(P353-G353)^2</f>
        <v>5.6788718370589826E-5</v>
      </c>
      <c r="S353" s="136">
        <v>0.1</v>
      </c>
      <c r="T353" s="136">
        <f>+S353*R353</f>
        <v>5.6788718370589833E-6</v>
      </c>
      <c r="V353" s="129">
        <f>+G353-P353</f>
        <v>7.5358289769997984E-3</v>
      </c>
    </row>
    <row r="354" spans="1:22" ht="12.95" customHeight="1" x14ac:dyDescent="0.2">
      <c r="A354" s="206" t="s">
        <v>550</v>
      </c>
      <c r="B354" s="207" t="s">
        <v>646</v>
      </c>
      <c r="C354" s="208">
        <v>49416.671000000002</v>
      </c>
      <c r="D354" s="208"/>
      <c r="E354" s="129">
        <f>(C354-C$7)/C$8</f>
        <v>39580.438086354159</v>
      </c>
      <c r="F354" s="199">
        <f>ROUND(2*E354,0)/2</f>
        <v>39580.5</v>
      </c>
      <c r="G354" s="129">
        <f>C354-(C$7+F354*C$8)</f>
        <v>-1.46949499976472E-2</v>
      </c>
      <c r="I354" s="129">
        <f>G354</f>
        <v>-1.46949499976472E-2</v>
      </c>
      <c r="O354" s="199"/>
      <c r="P354" s="159">
        <f>+D$11+D$12*F354+D$13*F354^2</f>
        <v>-1.8885116474313797E-2</v>
      </c>
      <c r="Q354" s="201">
        <f>+C354-15018.5</f>
        <v>34398.171000000002</v>
      </c>
      <c r="R354" s="136">
        <f>+(P354-G354)^2</f>
        <v>1.7557495102180565E-5</v>
      </c>
      <c r="S354" s="136">
        <v>0.1</v>
      </c>
      <c r="T354" s="136">
        <f>+S354*R354</f>
        <v>1.7557495102180566E-6</v>
      </c>
      <c r="V354" s="129">
        <f>+G354-P354</f>
        <v>4.1901664766665972E-3</v>
      </c>
    </row>
    <row r="355" spans="1:22" ht="12.95" customHeight="1" x14ac:dyDescent="0.2">
      <c r="A355" s="206" t="s">
        <v>550</v>
      </c>
      <c r="B355" s="207" t="s">
        <v>646</v>
      </c>
      <c r="C355" s="208">
        <v>49472.442999999999</v>
      </c>
      <c r="D355" s="208"/>
      <c r="E355" s="129">
        <f>(C355-C$7)/C$8</f>
        <v>39815.420026214917</v>
      </c>
      <c r="F355" s="199">
        <f>ROUND(2*E355,0)/2</f>
        <v>39815.5</v>
      </c>
      <c r="G355" s="129">
        <f>C355-(C$7+F355*C$8)</f>
        <v>-1.8981449997227173E-2</v>
      </c>
      <c r="I355" s="129">
        <f>G355</f>
        <v>-1.8981449997227173E-2</v>
      </c>
      <c r="O355" s="199"/>
      <c r="P355" s="159">
        <f>+D$11+D$12*F355+D$13*F355^2</f>
        <v>-1.894007095743052E-2</v>
      </c>
      <c r="Q355" s="201">
        <f>+C355-15018.5</f>
        <v>34453.942999999999</v>
      </c>
      <c r="R355" s="136">
        <f>+(P355-G355)^2</f>
        <v>1.7122249344930089E-9</v>
      </c>
      <c r="S355" s="136">
        <v>0.1</v>
      </c>
      <c r="T355" s="136">
        <f>+S355*R355</f>
        <v>1.712224934493009E-10</v>
      </c>
      <c r="V355" s="129">
        <f>+G355-P355</f>
        <v>-4.1379039796653194E-5</v>
      </c>
    </row>
    <row r="356" spans="1:22" ht="12.95" customHeight="1" x14ac:dyDescent="0.2">
      <c r="A356" s="206" t="s">
        <v>550</v>
      </c>
      <c r="B356" s="207" t="s">
        <v>646</v>
      </c>
      <c r="C356" s="208">
        <v>49473.402999999998</v>
      </c>
      <c r="D356" s="208"/>
      <c r="E356" s="129">
        <f>(C356-C$7)/C$8</f>
        <v>39819.464755868968</v>
      </c>
      <c r="F356" s="199">
        <f>ROUND(2*E356,0)/2</f>
        <v>39819.5</v>
      </c>
      <c r="G356" s="129">
        <f>C356-(C$7+F356*C$8)</f>
        <v>-8.365049994608853E-3</v>
      </c>
      <c r="I356" s="129">
        <f>G356</f>
        <v>-8.365049994608853E-3</v>
      </c>
      <c r="O356" s="199"/>
      <c r="P356" s="159">
        <f>+D$11+D$12*F356+D$13*F356^2</f>
        <v>-1.894099157648086E-2</v>
      </c>
      <c r="Q356" s="201">
        <f>+C356-15018.5</f>
        <v>34454.902999999998</v>
      </c>
      <c r="R356" s="136">
        <f>+(P356-G356)^2</f>
        <v>1.1185054034316937E-4</v>
      </c>
      <c r="S356" s="136">
        <v>0.1</v>
      </c>
      <c r="T356" s="136">
        <f>+S356*R356</f>
        <v>1.1185054034316938E-5</v>
      </c>
      <c r="V356" s="129">
        <f>+G356-P356</f>
        <v>1.0575941581872007E-2</v>
      </c>
    </row>
    <row r="357" spans="1:22" ht="12.95" customHeight="1" x14ac:dyDescent="0.2">
      <c r="A357" s="206" t="s">
        <v>550</v>
      </c>
      <c r="B357" s="207"/>
      <c r="C357" s="208">
        <v>49484.434000000001</v>
      </c>
      <c r="D357" s="208"/>
      <c r="E357" s="129">
        <f>(C357-C$7)/C$8</f>
        <v>39865.941227550189</v>
      </c>
      <c r="F357" s="199">
        <f>ROUND(2*E357,0)/2</f>
        <v>39866</v>
      </c>
      <c r="G357" s="129">
        <f>C357-(C$7+F357*C$8)</f>
        <v>-1.3949399995908607E-2</v>
      </c>
      <c r="I357" s="129">
        <f>G357</f>
        <v>-1.3949399995908607E-2</v>
      </c>
      <c r="O357" s="199"/>
      <c r="P357" s="159">
        <f>+D$11+D$12*F357+D$13*F357^2</f>
        <v>-1.8951657477232129E-2</v>
      </c>
      <c r="Q357" s="201">
        <f>+C357-15018.5</f>
        <v>34465.934000000001</v>
      </c>
      <c r="R357" s="136">
        <f>+(P357-G357)^2</f>
        <v>2.5022579909457147E-5</v>
      </c>
      <c r="S357" s="136">
        <v>0.1</v>
      </c>
      <c r="T357" s="136">
        <f>+S357*R357</f>
        <v>2.5022579909457149E-6</v>
      </c>
      <c r="V357" s="129">
        <f>+G357-P357</f>
        <v>5.0022574813235222E-3</v>
      </c>
    </row>
    <row r="358" spans="1:22" ht="12.95" customHeight="1" x14ac:dyDescent="0.2">
      <c r="A358" s="206" t="s">
        <v>551</v>
      </c>
      <c r="B358" s="207" t="s">
        <v>646</v>
      </c>
      <c r="C358" s="208">
        <v>49520.396000000001</v>
      </c>
      <c r="D358" s="208"/>
      <c r="E358" s="129">
        <f>(C358-C$7)/C$8</f>
        <v>40017.458485695366</v>
      </c>
      <c r="F358" s="199">
        <f>ROUND(2*E358,0)/2</f>
        <v>40017.5</v>
      </c>
      <c r="G358" s="129">
        <f>C358-(C$7+F358*C$8)</f>
        <v>-9.853249997831881E-3</v>
      </c>
      <c r="I358" s="129">
        <f>G358</f>
        <v>-9.853249997831881E-3</v>
      </c>
      <c r="O358" s="199"/>
      <c r="P358" s="159">
        <f>+D$11+D$12*F358+D$13*F358^2</f>
        <v>-1.8985944021592441E-2</v>
      </c>
      <c r="Q358" s="201">
        <f>+C358-15018.5</f>
        <v>34501.896000000001</v>
      </c>
      <c r="R358" s="136">
        <f>+(P358-G358)^2</f>
        <v>8.3406100131631848E-5</v>
      </c>
      <c r="S358" s="136">
        <v>0.1</v>
      </c>
      <c r="T358" s="136">
        <f>+S358*R358</f>
        <v>8.3406100131631852E-6</v>
      </c>
      <c r="V358" s="129">
        <f>+G358-P358</f>
        <v>9.1326940237605597E-3</v>
      </c>
    </row>
    <row r="359" spans="1:22" ht="12.95" customHeight="1" x14ac:dyDescent="0.2">
      <c r="A359" s="206" t="s">
        <v>552</v>
      </c>
      <c r="B359" s="207"/>
      <c r="C359" s="208">
        <v>49776.364999999998</v>
      </c>
      <c r="D359" s="208"/>
      <c r="E359" s="129">
        <f>(C359-C$7)/C$8</f>
        <v>41095.9224490501</v>
      </c>
      <c r="F359" s="199">
        <f>ROUND(2*E359,0)/2</f>
        <v>41096</v>
      </c>
      <c r="G359" s="129">
        <f>C359-(C$7+F359*C$8)</f>
        <v>-1.8406399998639245E-2</v>
      </c>
      <c r="I359" s="129">
        <f>G359</f>
        <v>-1.8406399998639245E-2</v>
      </c>
      <c r="O359" s="199"/>
      <c r="P359" s="159">
        <f>+D$11+D$12*F359+D$13*F359^2</f>
        <v>-1.920951959334425E-2</v>
      </c>
      <c r="Q359" s="201">
        <f>+C359-15018.5</f>
        <v>34757.864999999998</v>
      </c>
      <c r="R359" s="136">
        <f>+(P359-G359)^2</f>
        <v>6.4500108339913217E-7</v>
      </c>
      <c r="S359" s="136">
        <v>0.1</v>
      </c>
      <c r="T359" s="136">
        <f>+S359*R359</f>
        <v>6.450010833991322E-8</v>
      </c>
      <c r="V359" s="129">
        <f>+G359-P359</f>
        <v>8.0311959470500544E-4</v>
      </c>
    </row>
    <row r="360" spans="1:22" ht="12.95" customHeight="1" x14ac:dyDescent="0.2">
      <c r="A360" s="206" t="s">
        <v>552</v>
      </c>
      <c r="B360" s="207" t="s">
        <v>646</v>
      </c>
      <c r="C360" s="208">
        <v>49801.413</v>
      </c>
      <c r="D360" s="208"/>
      <c r="E360" s="129">
        <f>(C360-C$7)/C$8</f>
        <v>41201.456186940675</v>
      </c>
      <c r="F360" s="199">
        <f>ROUND(2*E360,0)/2</f>
        <v>41201.5</v>
      </c>
      <c r="G360" s="129">
        <f>C360-(C$7+F360*C$8)</f>
        <v>-1.0398849997727666E-2</v>
      </c>
      <c r="I360" s="129">
        <f>G360</f>
        <v>-1.0398849997727666E-2</v>
      </c>
      <c r="O360" s="199"/>
      <c r="P360" s="159">
        <f>+D$11+D$12*F360+D$13*F360^2</f>
        <v>-1.9229459288614956E-2</v>
      </c>
      <c r="Q360" s="201">
        <f>+C360-15018.5</f>
        <v>34782.913</v>
      </c>
      <c r="R360" s="136">
        <f>+(P360-G360)^2</f>
        <v>7.7979660448304925E-5</v>
      </c>
      <c r="S360" s="136">
        <v>0.1</v>
      </c>
      <c r="T360" s="136">
        <f>+S360*R360</f>
        <v>7.7979660448304936E-6</v>
      </c>
      <c r="V360" s="129">
        <f>+G360-P360</f>
        <v>8.8306092908872896E-3</v>
      </c>
    </row>
    <row r="361" spans="1:22" ht="12.95" customHeight="1" x14ac:dyDescent="0.2">
      <c r="A361" s="206" t="s">
        <v>553</v>
      </c>
      <c r="B361" s="207"/>
      <c r="C361" s="208">
        <v>49810.31</v>
      </c>
      <c r="D361" s="208"/>
      <c r="E361" s="129">
        <f>(C361-C$7)/C$8</f>
        <v>41238.941561661697</v>
      </c>
      <c r="F361" s="199">
        <f>ROUND(2*E361,0)/2</f>
        <v>41239</v>
      </c>
      <c r="G361" s="129">
        <f>C361-(C$7+F361*C$8)</f>
        <v>-1.3870099995983765E-2</v>
      </c>
      <c r="I361" s="129">
        <f>G361</f>
        <v>-1.3870099995983765E-2</v>
      </c>
      <c r="O361" s="199"/>
      <c r="P361" s="159">
        <f>+D$11+D$12*F361+D$13*F361^2</f>
        <v>-1.9236463972582149E-2</v>
      </c>
      <c r="Q361" s="201">
        <f>+C361-15018.5</f>
        <v>34791.81</v>
      </c>
      <c r="R361" s="136">
        <f>+(P361-G361)^2</f>
        <v>2.8797862329332827E-5</v>
      </c>
      <c r="S361" s="136">
        <v>0.1</v>
      </c>
      <c r="T361" s="136">
        <f>+S361*R361</f>
        <v>2.8797862329332829E-6</v>
      </c>
      <c r="V361" s="129">
        <f>+G361-P361</f>
        <v>5.3663639765983845E-3</v>
      </c>
    </row>
    <row r="362" spans="1:22" ht="12.95" customHeight="1" x14ac:dyDescent="0.2">
      <c r="A362" s="206" t="s">
        <v>553</v>
      </c>
      <c r="B362" s="207" t="s">
        <v>646</v>
      </c>
      <c r="C362" s="208">
        <v>49840.334000000003</v>
      </c>
      <c r="D362" s="208"/>
      <c r="E362" s="129">
        <f>(C362-C$7)/C$8</f>
        <v>41365.440481592501</v>
      </c>
      <c r="F362" s="199">
        <f>ROUND(2*E362,0)/2</f>
        <v>41365.5</v>
      </c>
      <c r="G362" s="129">
        <f>C362-(C$7+F362*C$8)</f>
        <v>-1.4126449998002499E-2</v>
      </c>
      <c r="I362" s="129">
        <f>G362</f>
        <v>-1.4126449998002499E-2</v>
      </c>
      <c r="O362" s="199"/>
      <c r="P362" s="159">
        <f>+D$11+D$12*F362+D$13*F362^2</f>
        <v>-1.9259772446101657E-2</v>
      </c>
      <c r="Q362" s="201">
        <f>+C362-15018.5</f>
        <v>34821.834000000003</v>
      </c>
      <c r="R362" s="136">
        <f>+(P362-G362)^2</f>
        <v>2.6350999356158729E-5</v>
      </c>
      <c r="S362" s="136">
        <v>0.1</v>
      </c>
      <c r="T362" s="136">
        <f>+S362*R362</f>
        <v>2.6350999356158733E-6</v>
      </c>
      <c r="V362" s="129">
        <f>+G362-P362</f>
        <v>5.1333224480991577E-3</v>
      </c>
    </row>
    <row r="363" spans="1:22" ht="12.95" customHeight="1" x14ac:dyDescent="0.2">
      <c r="A363" s="206" t="s">
        <v>553</v>
      </c>
      <c r="B363" s="207" t="s">
        <v>646</v>
      </c>
      <c r="C363" s="208">
        <v>49895.398999999998</v>
      </c>
      <c r="D363" s="208"/>
      <c r="E363" s="129">
        <f>(C363-C$7)/C$8</f>
        <v>41597.443646593434</v>
      </c>
      <c r="F363" s="199">
        <f>ROUND(2*E363,0)/2</f>
        <v>41597.5</v>
      </c>
      <c r="G363" s="129">
        <f>C363-(C$7+F363*C$8)</f>
        <v>-1.3375249996897765E-2</v>
      </c>
      <c r="I363" s="129">
        <f>G363</f>
        <v>-1.3375249996897765E-2</v>
      </c>
      <c r="O363" s="199"/>
      <c r="P363" s="159">
        <f>+D$11+D$12*F363+D$13*F363^2</f>
        <v>-1.9301234454873185E-2</v>
      </c>
      <c r="Q363" s="201">
        <f>+C363-15018.5</f>
        <v>34876.898999999998</v>
      </c>
      <c r="R363" s="136">
        <f>+(P363-G363)^2</f>
        <v>3.5117291796166232E-5</v>
      </c>
      <c r="S363" s="136">
        <v>0.1</v>
      </c>
      <c r="T363" s="136">
        <f>+S363*R363</f>
        <v>3.5117291796166233E-6</v>
      </c>
      <c r="V363" s="129">
        <f>+G363-P363</f>
        <v>5.9259844579754202E-3</v>
      </c>
    </row>
    <row r="364" spans="1:22" ht="12.95" customHeight="1" x14ac:dyDescent="0.2">
      <c r="A364" s="206" t="s">
        <v>555</v>
      </c>
      <c r="B364" s="207" t="s">
        <v>646</v>
      </c>
      <c r="C364" s="208">
        <v>50100.69</v>
      </c>
      <c r="D364" s="208"/>
      <c r="E364" s="129">
        <f>(C364-C$7)/C$8</f>
        <v>42462.3880168143</v>
      </c>
      <c r="F364" s="199">
        <f>ROUND(2*E364,0)/2</f>
        <v>42462.5</v>
      </c>
      <c r="G364" s="129">
        <f>C364-(C$7+F364*C$8)</f>
        <v>-2.6578749995678663E-2</v>
      </c>
      <c r="I364" s="129">
        <f>G364</f>
        <v>-2.6578749995678663E-2</v>
      </c>
      <c r="O364" s="199"/>
      <c r="P364" s="159">
        <f>+D$11+D$12*F364+D$13*F364^2</f>
        <v>-1.9441156666834603E-2</v>
      </c>
      <c r="Q364" s="201">
        <f>+C364-15018.5</f>
        <v>35082.19</v>
      </c>
      <c r="R364" s="136">
        <f>+(P364-G364)^2</f>
        <v>5.094523852795924E-5</v>
      </c>
      <c r="S364" s="136">
        <v>0.1</v>
      </c>
      <c r="T364" s="136">
        <f>+S364*R364</f>
        <v>5.0945238527959245E-6</v>
      </c>
      <c r="V364" s="129">
        <f>+G364-P364</f>
        <v>-7.1375933288440607E-3</v>
      </c>
    </row>
    <row r="365" spans="1:22" ht="12.95" customHeight="1" x14ac:dyDescent="0.2">
      <c r="A365" s="206" t="s">
        <v>555</v>
      </c>
      <c r="B365" s="207" t="s">
        <v>646</v>
      </c>
      <c r="C365" s="208">
        <v>50152.444000000003</v>
      </c>
      <c r="D365" s="208"/>
      <c r="E365" s="129">
        <f>(C365-C$7)/C$8</f>
        <v>42680.441077768803</v>
      </c>
      <c r="F365" s="199">
        <f>ROUND(2*E365,0)/2</f>
        <v>42680.5</v>
      </c>
      <c r="G365" s="129">
        <f>C365-(C$7+F365*C$8)</f>
        <v>-1.3984949997393414E-2</v>
      </c>
      <c r="I365" s="129">
        <f>G365</f>
        <v>-1.3984949997393414E-2</v>
      </c>
      <c r="O365" s="199"/>
      <c r="P365" s="159">
        <f>+D$11+D$12*F365+D$13*F365^2</f>
        <v>-1.9472771114269202E-2</v>
      </c>
      <c r="Q365" s="201">
        <f>+C365-15018.5</f>
        <v>35133.944000000003</v>
      </c>
      <c r="R365" s="136">
        <f>+(P365-G365)^2</f>
        <v>3.0116180610827812E-5</v>
      </c>
      <c r="S365" s="136">
        <v>0.1</v>
      </c>
      <c r="T365" s="136">
        <f>+S365*R365</f>
        <v>3.0116180610827812E-6</v>
      </c>
      <c r="V365" s="129">
        <f>+G365-P365</f>
        <v>5.4878211168757872E-3</v>
      </c>
    </row>
    <row r="366" spans="1:22" ht="12.95" customHeight="1" x14ac:dyDescent="0.2">
      <c r="A366" s="206" t="s">
        <v>556</v>
      </c>
      <c r="B366" s="207" t="s">
        <v>646</v>
      </c>
      <c r="C366" s="208">
        <v>50190.419000000002</v>
      </c>
      <c r="D366" s="208"/>
      <c r="E366" s="129">
        <f>(C366-C$7)/C$8</f>
        <v>42840.439628407337</v>
      </c>
      <c r="F366" s="199">
        <f>ROUND(2*E366,0)/2</f>
        <v>42840.5</v>
      </c>
      <c r="G366" s="129">
        <f>C366-(C$7+F366*C$8)</f>
        <v>-1.4328949997434393E-2</v>
      </c>
      <c r="I366" s="129">
        <f>G366</f>
        <v>-1.4328949997434393E-2</v>
      </c>
      <c r="O366" s="199"/>
      <c r="P366" s="159">
        <f>+D$11+D$12*F366+D$13*F366^2</f>
        <v>-1.9495039569765997E-2</v>
      </c>
      <c r="Q366" s="201">
        <f>+C366-15018.5</f>
        <v>35171.919000000002</v>
      </c>
      <c r="R366" s="136">
        <f>+(P366-G366)^2</f>
        <v>2.6688481469353338E-5</v>
      </c>
      <c r="S366" s="136">
        <v>0.1</v>
      </c>
      <c r="T366" s="136">
        <f>+S366*R366</f>
        <v>2.6688481469353341E-6</v>
      </c>
      <c r="V366" s="129">
        <f>+G366-P366</f>
        <v>5.1660895723316044E-3</v>
      </c>
    </row>
    <row r="367" spans="1:22" ht="12.95" customHeight="1" x14ac:dyDescent="0.2">
      <c r="A367" s="206" t="s">
        <v>560</v>
      </c>
      <c r="B367" s="207"/>
      <c r="C367" s="208">
        <v>50487.69</v>
      </c>
      <c r="D367" s="208"/>
      <c r="E367" s="129">
        <f>(C367-C$7)/C$8</f>
        <v>44092.919658607985</v>
      </c>
      <c r="F367" s="199">
        <f>ROUND(2*E367,0)/2</f>
        <v>44093</v>
      </c>
      <c r="G367" s="129">
        <f>C367-(C$7+F367*C$8)</f>
        <v>-1.9068699992203619E-2</v>
      </c>
      <c r="I367" s="129">
        <f>G367</f>
        <v>-1.9068699992203619E-2</v>
      </c>
      <c r="O367" s="199"/>
      <c r="P367" s="159">
        <f>+D$11+D$12*F367+D$13*F367^2</f>
        <v>-1.9642014872379935E-2</v>
      </c>
      <c r="Q367" s="201">
        <f>+C367-15018.5</f>
        <v>35469.19</v>
      </c>
      <c r="R367" s="136">
        <f>+(P367-G367)^2</f>
        <v>3.2868995183158317E-7</v>
      </c>
      <c r="S367" s="136">
        <v>0.1</v>
      </c>
      <c r="T367" s="136">
        <f>+S367*R367</f>
        <v>3.2868995183158318E-8</v>
      </c>
      <c r="V367" s="129">
        <f>+G367-P367</f>
        <v>5.7331488017631563E-4</v>
      </c>
    </row>
    <row r="368" spans="1:22" ht="12.95" customHeight="1" x14ac:dyDescent="0.2">
      <c r="A368" s="206" t="s">
        <v>561</v>
      </c>
      <c r="B368" s="207" t="s">
        <v>646</v>
      </c>
      <c r="C368" s="208">
        <v>50518.427000000003</v>
      </c>
      <c r="D368" s="208"/>
      <c r="E368" s="129">
        <f>(C368-C$7)/C$8</f>
        <v>44222.422632958929</v>
      </c>
      <c r="F368" s="199">
        <f>ROUND(2*E368,0)/2</f>
        <v>44222.5</v>
      </c>
      <c r="G368" s="129">
        <f>C368-(C$7+F368*C$8)</f>
        <v>-1.8362749993684702E-2</v>
      </c>
      <c r="I368" s="129">
        <f>G368</f>
        <v>-1.8362749993684702E-2</v>
      </c>
      <c r="O368" s="199"/>
      <c r="P368" s="159">
        <f>+D$11+D$12*F368+D$13*F368^2</f>
        <v>-1.9654444888200232E-2</v>
      </c>
      <c r="Q368" s="201">
        <f>+C368-15018.5</f>
        <v>35499.927000000003</v>
      </c>
      <c r="R368" s="136">
        <f>+(P368-G368)^2</f>
        <v>1.6684757005174877E-6</v>
      </c>
      <c r="S368" s="136">
        <v>0.1</v>
      </c>
      <c r="T368" s="136">
        <f>+S368*R368</f>
        <v>1.6684757005174878E-7</v>
      </c>
      <c r="V368" s="129">
        <f>+G368-P368</f>
        <v>1.2916948945155306E-3</v>
      </c>
    </row>
    <row r="369" spans="1:22" ht="12.95" customHeight="1" x14ac:dyDescent="0.2">
      <c r="A369" s="206" t="s">
        <v>562</v>
      </c>
      <c r="B369" s="207"/>
      <c r="C369" s="208">
        <v>50555.332000000002</v>
      </c>
      <c r="D369" s="208"/>
      <c r="E369" s="129">
        <f>(C369-C$7)/C$8</f>
        <v>44377.912995337203</v>
      </c>
      <c r="F369" s="199">
        <f>ROUND(2*E369,0)/2</f>
        <v>44378</v>
      </c>
      <c r="G369" s="129">
        <f>C369-(C$7+F369*C$8)</f>
        <v>-2.0650199992815033E-2</v>
      </c>
      <c r="I369" s="129">
        <f>G369</f>
        <v>-2.0650199992815033E-2</v>
      </c>
      <c r="O369" s="199"/>
      <c r="P369" s="159">
        <f>+D$11+D$12*F369+D$13*F369^2</f>
        <v>-1.9668685512539467E-2</v>
      </c>
      <c r="Q369" s="201">
        <f>+C369-15018.5</f>
        <v>35536.832000000002</v>
      </c>
      <c r="R369" s="136">
        <f>+(P369-G369)^2</f>
        <v>9.6337067499061275E-7</v>
      </c>
      <c r="S369" s="136">
        <v>0.1</v>
      </c>
      <c r="T369" s="136">
        <f>+S369*R369</f>
        <v>9.633706749906128E-8</v>
      </c>
      <c r="V369" s="129">
        <f>+G369-P369</f>
        <v>-9.8151448027556515E-4</v>
      </c>
    </row>
    <row r="370" spans="1:22" ht="12.95" customHeight="1" x14ac:dyDescent="0.2">
      <c r="A370" s="206" t="s">
        <v>571</v>
      </c>
      <c r="B370" s="64" t="s">
        <v>644</v>
      </c>
      <c r="C370" s="208">
        <v>50563.402399999999</v>
      </c>
      <c r="D370" s="63">
        <v>2.0000000000000001E-4</v>
      </c>
      <c r="E370" s="129">
        <f>(C370-C$7)/C$8</f>
        <v>44411.915689295674</v>
      </c>
      <c r="F370" s="199">
        <f>ROUND(2*E370,0)/2</f>
        <v>44412</v>
      </c>
      <c r="G370" s="129">
        <f>C370-(C$7+F370*C$8)</f>
        <v>-2.0010799998999573E-2</v>
      </c>
      <c r="K370" s="130">
        <f>+G370</f>
        <v>-2.0010799998999573E-2</v>
      </c>
      <c r="O370" s="199"/>
      <c r="P370" s="159">
        <f>+D$11+D$12*F370+D$13*F370^2</f>
        <v>-1.9671699632000644E-2</v>
      </c>
      <c r="Q370" s="201">
        <f>+C370-15018.5</f>
        <v>35544.902399999999</v>
      </c>
      <c r="R370" s="136">
        <f>+(P370-G370)^2</f>
        <v>1.149890588988088E-7</v>
      </c>
      <c r="S370" s="136">
        <v>1</v>
      </c>
      <c r="T370" s="136">
        <f>+S370*R370</f>
        <v>1.149890588988088E-7</v>
      </c>
      <c r="V370" s="129">
        <f>+G370-P370</f>
        <v>-3.3910036699892968E-4</v>
      </c>
    </row>
    <row r="371" spans="1:22" ht="12.95" customHeight="1" x14ac:dyDescent="0.2">
      <c r="A371" s="63" t="s">
        <v>571</v>
      </c>
      <c r="B371" s="64" t="s">
        <v>646</v>
      </c>
      <c r="C371" s="63">
        <v>50563.5239</v>
      </c>
      <c r="D371" s="63">
        <v>5.0000000000000001E-4</v>
      </c>
      <c r="E371" s="129">
        <f>(C371-C$7)/C$8</f>
        <v>44412.427600392519</v>
      </c>
      <c r="F371" s="199">
        <f>ROUND(2*E371,0)/2</f>
        <v>44412.5</v>
      </c>
      <c r="G371" s="129">
        <f>C371-(C$7+F371*C$8)</f>
        <v>-1.7183749994728714E-2</v>
      </c>
      <c r="K371" s="130">
        <f>G371</f>
        <v>-1.7183749994728714E-2</v>
      </c>
      <c r="O371" s="199"/>
      <c r="P371" s="159">
        <f>+D$11+D$12*F371+D$13*F371^2</f>
        <v>-1.9671743690662338E-2</v>
      </c>
      <c r="Q371" s="201">
        <f>+C371-15018.5</f>
        <v>35545.0239</v>
      </c>
      <c r="R371" s="136">
        <f>+(P371-G371)^2</f>
        <v>6.1901126310054549E-6</v>
      </c>
      <c r="S371" s="136">
        <v>1</v>
      </c>
      <c r="T371" s="136">
        <f>+S371*R371</f>
        <v>6.1901126310054549E-6</v>
      </c>
      <c r="V371" s="129">
        <f>+G371-P371</f>
        <v>2.4879936959336241E-3</v>
      </c>
    </row>
    <row r="372" spans="1:22" ht="12.95" customHeight="1" x14ac:dyDescent="0.2">
      <c r="A372" s="206" t="s">
        <v>562</v>
      </c>
      <c r="B372" s="207"/>
      <c r="C372" s="208">
        <v>50577.404999999999</v>
      </c>
      <c r="D372" s="208"/>
      <c r="E372" s="129">
        <f>(C372-C$7)/C$8</f>
        <v>44470.912284560218</v>
      </c>
      <c r="F372" s="199">
        <f>ROUND(2*E372,0)/2</f>
        <v>44471</v>
      </c>
      <c r="G372" s="129">
        <f>C372-(C$7+F372*C$8)</f>
        <v>-2.0818899996811524E-2</v>
      </c>
      <c r="I372" s="129">
        <f>G372</f>
        <v>-2.0818899996811524E-2</v>
      </c>
      <c r="O372" s="199"/>
      <c r="P372" s="159">
        <f>+D$11+D$12*F372+D$13*F372^2</f>
        <v>-1.9676845205996333E-2</v>
      </c>
      <c r="Q372" s="201">
        <f>+C372-15018.5</f>
        <v>35558.904999999999</v>
      </c>
      <c r="R372" s="136">
        <f>+(P372-G372)^2</f>
        <v>1.30428914522393E-6</v>
      </c>
      <c r="S372" s="136">
        <v>0.1</v>
      </c>
      <c r="T372" s="136">
        <f>+S372*R372</f>
        <v>1.30428914522393E-7</v>
      </c>
      <c r="V372" s="129">
        <f>+G372-P372</f>
        <v>-1.1420547908151911E-3</v>
      </c>
    </row>
    <row r="373" spans="1:22" ht="12.95" customHeight="1" x14ac:dyDescent="0.2">
      <c r="A373" s="206" t="s">
        <v>606</v>
      </c>
      <c r="B373" s="207"/>
      <c r="C373" s="208">
        <v>50578.828999999998</v>
      </c>
      <c r="D373" s="208"/>
      <c r="E373" s="129">
        <f>(C373-C$7)/C$8</f>
        <v>44476.911966880412</v>
      </c>
      <c r="F373" s="199">
        <f>ROUND(2*E373,0)/2</f>
        <v>44477</v>
      </c>
      <c r="G373" s="129">
        <f>C373-(C$7+F373*C$8)</f>
        <v>-2.089430000341963E-2</v>
      </c>
      <c r="I373" s="130"/>
      <c r="J373" s="129">
        <f>G373</f>
        <v>-2.089430000341963E-2</v>
      </c>
      <c r="O373" s="199"/>
      <c r="P373" s="159">
        <f>+D$11+D$12*F373+D$13*F373^2</f>
        <v>-1.9677362456675635E-2</v>
      </c>
      <c r="Q373" s="201">
        <f>+C373-15018.5</f>
        <v>35560.328999999998</v>
      </c>
      <c r="R373" s="136">
        <f>+(P373-G373)^2</f>
        <v>1.4809369926752932E-6</v>
      </c>
      <c r="S373" s="136">
        <v>0.1</v>
      </c>
      <c r="T373" s="136">
        <f>+S373*R373</f>
        <v>1.4809369926752934E-7</v>
      </c>
      <c r="V373" s="129">
        <f>+G373-P373</f>
        <v>-1.2169375467439951E-3</v>
      </c>
    </row>
    <row r="374" spans="1:22" ht="12.95" customHeight="1" x14ac:dyDescent="0.2">
      <c r="A374" s="211" t="s">
        <v>562</v>
      </c>
      <c r="B374" s="212"/>
      <c r="C374" s="213">
        <v>50595.438999999998</v>
      </c>
      <c r="D374" s="213"/>
      <c r="E374" s="129">
        <f>(C374-C$7)/C$8</f>
        <v>44546.894216415792</v>
      </c>
      <c r="F374" s="199">
        <f>ROUND(2*E374,0)/2</f>
        <v>44547</v>
      </c>
      <c r="G374" s="129">
        <f>C374-(C$7+F374*C$8)</f>
        <v>-2.510729999630712E-2</v>
      </c>
      <c r="I374" s="129">
        <f>G374</f>
        <v>-2.510729999630712E-2</v>
      </c>
      <c r="O374" s="199"/>
      <c r="P374" s="159">
        <f>+D$11+D$12*F374+D$13*F374^2</f>
        <v>-1.9683314819393175E-2</v>
      </c>
      <c r="Q374" s="201">
        <f>+C374-15018.5</f>
        <v>35576.938999999998</v>
      </c>
      <c r="R374" s="136">
        <f>+(P374-G374)^2</f>
        <v>2.9419615199382194E-5</v>
      </c>
      <c r="S374" s="136">
        <v>0.1</v>
      </c>
      <c r="T374" s="136">
        <f>+S374*R374</f>
        <v>2.9419615199382197E-6</v>
      </c>
      <c r="V374" s="129">
        <f>+G374-P374</f>
        <v>-5.4239851769139445E-3</v>
      </c>
    </row>
    <row r="375" spans="1:22" ht="12.95" customHeight="1" x14ac:dyDescent="0.2">
      <c r="A375" s="211" t="s">
        <v>563</v>
      </c>
      <c r="B375" s="212"/>
      <c r="C375" s="213">
        <v>50900.430999999997</v>
      </c>
      <c r="D375" s="213"/>
      <c r="E375" s="129">
        <f>(C375-C$7)/C$8</f>
        <v>45831.904827511236</v>
      </c>
      <c r="F375" s="199">
        <f>ROUND(2*E375,0)/2</f>
        <v>45832</v>
      </c>
      <c r="G375" s="129">
        <f>C375-(C$7+F375*C$8)</f>
        <v>-2.2588799998629838E-2</v>
      </c>
      <c r="I375" s="129">
        <f>G375</f>
        <v>-2.2588799998629838E-2</v>
      </c>
      <c r="O375" s="199"/>
      <c r="P375" s="159">
        <f>+D$11+D$12*F375+D$13*F375^2</f>
        <v>-1.9765670733549442E-2</v>
      </c>
      <c r="Q375" s="201">
        <f>+C375-15018.5</f>
        <v>35881.930999999997</v>
      </c>
      <c r="R375" s="136">
        <f>+(P375-G375)^2</f>
        <v>7.970058847353375E-6</v>
      </c>
      <c r="S375" s="136">
        <v>0.1</v>
      </c>
      <c r="T375" s="136">
        <f>+S375*R375</f>
        <v>7.9700588473533758E-7</v>
      </c>
      <c r="V375" s="129">
        <f>+G375-P375</f>
        <v>-2.8231292650803957E-3</v>
      </c>
    </row>
    <row r="376" spans="1:22" ht="12.95" customHeight="1" x14ac:dyDescent="0.2">
      <c r="A376" s="211" t="s">
        <v>563</v>
      </c>
      <c r="B376" s="212"/>
      <c r="C376" s="213">
        <v>50902.341</v>
      </c>
      <c r="D376" s="213"/>
      <c r="E376" s="129">
        <f>(C376-C$7)/C$8</f>
        <v>45839.952154218816</v>
      </c>
      <c r="F376" s="199">
        <f>ROUND(2*E376,0)/2</f>
        <v>45840</v>
      </c>
      <c r="G376" s="129">
        <f>C376-(C$7+F376*C$8)</f>
        <v>-1.1355999995430466E-2</v>
      </c>
      <c r="I376" s="129">
        <f>G376</f>
        <v>-1.1355999995430466E-2</v>
      </c>
      <c r="O376" s="199"/>
      <c r="P376" s="159">
        <f>+D$11+D$12*F376+D$13*F376^2</f>
        <v>-1.9766023573234037E-2</v>
      </c>
      <c r="Q376" s="201">
        <f>+C376-15018.5</f>
        <v>35883.841</v>
      </c>
      <c r="R376" s="136">
        <f>+(P376-G376)^2</f>
        <v>7.0728496579211986E-5</v>
      </c>
      <c r="S376" s="136">
        <v>0.1</v>
      </c>
      <c r="T376" s="136">
        <f>+S376*R376</f>
        <v>7.0728496579211986E-6</v>
      </c>
      <c r="V376" s="129">
        <f>+G376-P376</f>
        <v>8.4100235778035715E-3</v>
      </c>
    </row>
    <row r="377" spans="1:22" ht="12.95" customHeight="1" x14ac:dyDescent="0.2">
      <c r="A377" s="211" t="s">
        <v>606</v>
      </c>
      <c r="B377" s="212"/>
      <c r="C377" s="213">
        <v>51256.688999999998</v>
      </c>
      <c r="D377" s="213"/>
      <c r="E377" s="129">
        <f>(C377-C$7)/C$8</f>
        <v>47332.912428653712</v>
      </c>
      <c r="F377" s="199">
        <f>ROUND(2*E377,0)/2</f>
        <v>47333</v>
      </c>
      <c r="G377" s="129">
        <f>C377-(C$7+F377*C$8)</f>
        <v>-2.0784699998330325E-2</v>
      </c>
      <c r="I377" s="130"/>
      <c r="J377" s="129">
        <f>G377</f>
        <v>-2.0784699998330325E-2</v>
      </c>
      <c r="O377" s="199"/>
      <c r="P377" s="159">
        <f>+D$11+D$12*F377+D$13*F377^2</f>
        <v>-1.9797234387542433E-2</v>
      </c>
      <c r="Q377" s="201">
        <f>+C377-15018.5</f>
        <v>36238.188999999998</v>
      </c>
      <c r="R377" s="136">
        <f>+(P377-G377)^2</f>
        <v>9.7508833248870542E-7</v>
      </c>
      <c r="S377" s="136">
        <v>0.1</v>
      </c>
      <c r="T377" s="136">
        <f>+S377*R377</f>
        <v>9.7508833248870542E-8</v>
      </c>
      <c r="V377" s="129">
        <f>+G377-P377</f>
        <v>-9.8746561078789236E-4</v>
      </c>
    </row>
    <row r="378" spans="1:22" ht="12.95" customHeight="1" x14ac:dyDescent="0.2">
      <c r="A378" s="211" t="s">
        <v>595</v>
      </c>
      <c r="B378" s="66"/>
      <c r="C378" s="213">
        <v>51258.701500000003</v>
      </c>
      <c r="D378" s="213">
        <v>4.0000000000000002E-4</v>
      </c>
      <c r="E378" s="129">
        <f>(C378-C$7)/C$8</f>
        <v>47341.391614517066</v>
      </c>
      <c r="F378" s="199">
        <f>ROUND(2*E378,0)/2</f>
        <v>47341.5</v>
      </c>
      <c r="G378" s="129">
        <f>C378-(C$7+F378*C$8)</f>
        <v>-2.5724849991092924E-2</v>
      </c>
      <c r="K378" s="130">
        <f>+G378</f>
        <v>-2.5724849991092924E-2</v>
      </c>
      <c r="O378" s="199"/>
      <c r="P378" s="159">
        <f>+D$11+D$12*F378+D$13*F378^2</f>
        <v>-1.9797214810694311E-2</v>
      </c>
      <c r="Q378" s="201">
        <f>+C378-15018.5</f>
        <v>36240.201500000003</v>
      </c>
      <c r="R378" s="136">
        <f>+(P378-G378)^2</f>
        <v>3.5136858831899298E-5</v>
      </c>
      <c r="S378" s="136">
        <v>1</v>
      </c>
      <c r="T378" s="136">
        <f>+S378*R378</f>
        <v>3.5136858831899298E-5</v>
      </c>
      <c r="V378" s="129">
        <f>+G378-P378</f>
        <v>-5.9276351803986133E-3</v>
      </c>
    </row>
    <row r="379" spans="1:22" ht="12.95" customHeight="1" x14ac:dyDescent="0.2">
      <c r="A379" s="211" t="s">
        <v>595</v>
      </c>
      <c r="B379" s="66"/>
      <c r="C379" s="213">
        <v>51288.728799999997</v>
      </c>
      <c r="D379" s="213">
        <v>2.9999999999999997E-4</v>
      </c>
      <c r="E379" s="129">
        <f>(C379-C$7)/C$8</f>
        <v>47467.904438206009</v>
      </c>
      <c r="F379" s="199">
        <f>ROUND(2*E379,0)/2</f>
        <v>47468</v>
      </c>
      <c r="G379" s="129">
        <f>C379-(C$7+F379*C$8)</f>
        <v>-2.2681200003717095E-2</v>
      </c>
      <c r="K379" s="130">
        <f>+G379</f>
        <v>-2.2681200003717095E-2</v>
      </c>
      <c r="O379" s="199"/>
      <c r="P379" s="159">
        <f>+D$11+D$12*F379+D$13*F379^2</f>
        <v>-1.9796659502877949E-2</v>
      </c>
      <c r="Q379" s="201">
        <f>+C379-15018.5</f>
        <v>36270.228799999997</v>
      </c>
      <c r="R379" s="136">
        <f>+(P379-G379)^2</f>
        <v>8.3205739009813505E-6</v>
      </c>
      <c r="S379" s="136">
        <v>1</v>
      </c>
      <c r="T379" s="136">
        <f>+S379*R379</f>
        <v>8.3205739009813505E-6</v>
      </c>
      <c r="V379" s="129">
        <f>+G379-P379</f>
        <v>-2.8845405008391459E-3</v>
      </c>
    </row>
    <row r="380" spans="1:22" ht="12.95" customHeight="1" x14ac:dyDescent="0.2">
      <c r="A380" s="295" t="s">
        <v>592</v>
      </c>
      <c r="B380" s="66"/>
      <c r="C380" s="213">
        <v>51648.7791</v>
      </c>
      <c r="D380" s="213">
        <v>2E-3</v>
      </c>
      <c r="E380" s="129">
        <f>(C380-C$7)/C$8</f>
        <v>48984.889985460053</v>
      </c>
      <c r="F380" s="199">
        <f>ROUND(2*E380,0)/2</f>
        <v>48985</v>
      </c>
      <c r="G380" s="129">
        <f>C380-(C$7+F380*C$8)</f>
        <v>-2.6111499995749909E-2</v>
      </c>
      <c r="I380" s="130"/>
      <c r="K380" s="130"/>
      <c r="L380" s="129">
        <f>G380</f>
        <v>-2.6111499995749909E-2</v>
      </c>
      <c r="O380" s="199"/>
      <c r="P380" s="159">
        <f>+D$11+D$12*F380+D$13*F380^2</f>
        <v>-1.9751464233688738E-2</v>
      </c>
      <c r="Q380" s="201">
        <f>+C380-15018.5</f>
        <v>36630.2791</v>
      </c>
      <c r="R380" s="136">
        <f>+(P380-G380)^2</f>
        <v>4.0450054894697024E-5</v>
      </c>
      <c r="S380" s="136">
        <v>1</v>
      </c>
      <c r="T380" s="136">
        <f>+S380*R380</f>
        <v>4.0450054894697024E-5</v>
      </c>
      <c r="V380" s="129">
        <f>+G380-P380</f>
        <v>-6.3600357620611711E-3</v>
      </c>
    </row>
    <row r="381" spans="1:22" ht="12.95" customHeight="1" x14ac:dyDescent="0.2">
      <c r="A381" s="296" t="s">
        <v>1444</v>
      </c>
      <c r="B381" s="221" t="str">
        <f>IF(INT(F381)=F381,"I","II")</f>
        <v>I</v>
      </c>
      <c r="C381" s="220">
        <v>51648.779199999997</v>
      </c>
      <c r="D381" s="298" t="s">
        <v>467</v>
      </c>
      <c r="E381" s="129">
        <f>(C381-C$7)/C$8</f>
        <v>48984.890406786049</v>
      </c>
      <c r="F381" s="199">
        <f>ROUND(2*E381,0)/2</f>
        <v>48985</v>
      </c>
      <c r="G381" s="129">
        <f>C381-(C$7+F381*C$8)</f>
        <v>-2.6011499998276122E-2</v>
      </c>
      <c r="M381" s="130">
        <f>G381</f>
        <v>-2.6011499998276122E-2</v>
      </c>
      <c r="O381" s="199">
        <f ca="1">+C$11+C$12*F381</f>
        <v>-8.9211116534041908E-3</v>
      </c>
      <c r="P381" s="159">
        <f>+D$11+D$12*F381+D$13*F381^2</f>
        <v>-1.9751464233688738E-2</v>
      </c>
      <c r="Q381" s="201">
        <f>+C381-15018.5</f>
        <v>36630.279199999997</v>
      </c>
      <c r="R381" s="136">
        <f>+(P381-G381)^2</f>
        <v>3.9188047773913147E-5</v>
      </c>
      <c r="S381" s="136">
        <v>1</v>
      </c>
      <c r="T381" s="136">
        <f>+S381*R381</f>
        <v>3.9188047773913147E-5</v>
      </c>
      <c r="V381" s="129">
        <f>+G381-P381</f>
        <v>-6.2600357645873836E-3</v>
      </c>
    </row>
    <row r="382" spans="1:22" ht="12.95" customHeight="1" x14ac:dyDescent="0.2">
      <c r="A382" s="298" t="s">
        <v>1449</v>
      </c>
      <c r="B382" s="297" t="str">
        <f>IF(INT(F382)=F382,"I","II")</f>
        <v>I</v>
      </c>
      <c r="C382" s="298">
        <v>51660.410400000001</v>
      </c>
      <c r="D382" s="298" t="s">
        <v>467</v>
      </c>
      <c r="E382" s="129">
        <f>(C382-C$7)/C$8</f>
        <v>49033.895677153065</v>
      </c>
      <c r="F382" s="199">
        <f>ROUND(2*E382,0)/2</f>
        <v>49034</v>
      </c>
      <c r="G382" s="129">
        <f>C382-(C$7+F382*C$8)</f>
        <v>-2.4760599997534882E-2</v>
      </c>
      <c r="M382" s="130">
        <f>G382</f>
        <v>-2.4760599997534882E-2</v>
      </c>
      <c r="O382" s="199">
        <f ca="1">+C$11+C$12*F382</f>
        <v>-8.9138745694980741E-3</v>
      </c>
      <c r="P382" s="159">
        <f>+D$11+D$12*F382+D$13*F382^2</f>
        <v>-1.9748818361173759E-2</v>
      </c>
      <c r="Q382" s="201">
        <f>+C382-15018.5</f>
        <v>36641.910400000001</v>
      </c>
      <c r="R382" s="136">
        <f>+(P382-G382)^2</f>
        <v>2.511795517056658E-5</v>
      </c>
      <c r="S382" s="136">
        <v>1</v>
      </c>
      <c r="T382" s="136">
        <f>+S382*R382</f>
        <v>2.511795517056658E-5</v>
      </c>
      <c r="V382" s="129">
        <f>+G382-P382</f>
        <v>-5.0117816363611234E-3</v>
      </c>
    </row>
    <row r="383" spans="1:22" ht="12.95" customHeight="1" x14ac:dyDescent="0.2">
      <c r="A383" s="298" t="s">
        <v>1455</v>
      </c>
      <c r="B383" s="297" t="str">
        <f>IF(INT(F383)=F383,"I","II")</f>
        <v>I</v>
      </c>
      <c r="C383" s="298">
        <v>51967.535000000003</v>
      </c>
      <c r="D383" s="298" t="s">
        <v>467</v>
      </c>
      <c r="E383" s="129">
        <f>(C383-C$7)/C$8</f>
        <v>50327.891486644621</v>
      </c>
      <c r="F383" s="199">
        <f>ROUND(2*E383,0)/2</f>
        <v>50328</v>
      </c>
      <c r="G383" s="129">
        <f>C383-(C$7+F383*C$8)</f>
        <v>-2.5755199996638112E-2</v>
      </c>
      <c r="M383" s="130">
        <f>G383</f>
        <v>-2.5755199996638112E-2</v>
      </c>
      <c r="O383" s="199">
        <f ca="1">+C$11+C$12*F383</f>
        <v>-8.7227564761405869E-3</v>
      </c>
      <c r="P383" s="159">
        <f>+D$11+D$12*F383+D$13*F383^2</f>
        <v>-1.9652084785722099E-2</v>
      </c>
      <c r="Q383" s="201">
        <f>+C383-15018.5</f>
        <v>36949.035000000003</v>
      </c>
      <c r="R383" s="136">
        <f>+(P383-G383)^2</f>
        <v>3.724801527771441E-5</v>
      </c>
      <c r="S383" s="136">
        <v>1</v>
      </c>
      <c r="T383" s="136">
        <f>+S383*R383</f>
        <v>3.724801527771441E-5</v>
      </c>
      <c r="V383" s="129">
        <f>+G383-P383</f>
        <v>-6.1031152109160131E-3</v>
      </c>
    </row>
    <row r="384" spans="1:22" ht="12.95" customHeight="1" x14ac:dyDescent="0.2">
      <c r="A384" s="56" t="s">
        <v>675</v>
      </c>
      <c r="B384" s="66" t="s">
        <v>644</v>
      </c>
      <c r="C384" s="56">
        <v>51968.48214</v>
      </c>
      <c r="D384" s="56">
        <v>1.1000000000000001E-3</v>
      </c>
      <c r="E384" s="129">
        <f>(C384-C$7)/C$8</f>
        <v>50331.882033774345</v>
      </c>
      <c r="F384" s="199">
        <f>ROUND(2*E384,0)/2</f>
        <v>50332</v>
      </c>
      <c r="G384" s="129">
        <f>C384-(C$7+F384*C$8)</f>
        <v>-2.7998799996566959E-2</v>
      </c>
      <c r="M384" s="130">
        <f>G384</f>
        <v>-2.7998799996566959E-2</v>
      </c>
      <c r="O384" s="199">
        <f ca="1">+C$11+C$12*F384</f>
        <v>-8.7221656937809047E-3</v>
      </c>
      <c r="P384" s="159">
        <f>+D$11+D$12*F384+D$13*F384^2</f>
        <v>-1.9651705513740708E-2</v>
      </c>
      <c r="Q384" s="201">
        <f>+C384-15018.5</f>
        <v>36949.98214</v>
      </c>
      <c r="R384" s="136">
        <f>+(P384-G384)^2</f>
        <v>6.967398630522843E-5</v>
      </c>
      <c r="S384" s="136">
        <v>1</v>
      </c>
      <c r="T384" s="136">
        <f>+S384*R384</f>
        <v>6.967398630522843E-5</v>
      </c>
      <c r="V384" s="129">
        <f>+G384-P384</f>
        <v>-8.3470944828262505E-3</v>
      </c>
    </row>
    <row r="385" spans="1:22" ht="12.95" customHeight="1" x14ac:dyDescent="0.2">
      <c r="A385" s="56" t="s">
        <v>675</v>
      </c>
      <c r="B385" s="66" t="s">
        <v>646</v>
      </c>
      <c r="C385" s="56">
        <v>51968.600769999997</v>
      </c>
      <c r="D385" s="56">
        <v>1.8E-3</v>
      </c>
      <c r="E385" s="129">
        <f>(C385-C$7)/C$8</f>
        <v>50332.381852814819</v>
      </c>
      <c r="F385" s="199">
        <f>ROUND(2*E385,0)/2</f>
        <v>50332.5</v>
      </c>
      <c r="G385" s="129">
        <f>C385-(C$7+F385*C$8)</f>
        <v>-2.8041749996191356E-2</v>
      </c>
      <c r="M385" s="130">
        <f>G385</f>
        <v>-2.8041749996191356E-2</v>
      </c>
      <c r="O385" s="199">
        <f ca="1">+C$11+C$12*F385</f>
        <v>-8.722091845985944E-3</v>
      </c>
      <c r="P385" s="159">
        <f>+D$11+D$12*F385+D$13*F385^2</f>
        <v>-1.9651658069965917E-2</v>
      </c>
      <c r="Q385" s="201">
        <f>+C385-15018.5</f>
        <v>36950.100769999997</v>
      </c>
      <c r="R385" s="136">
        <f>+(P385-G385)^2</f>
        <v>7.0393642530513294E-5</v>
      </c>
      <c r="S385" s="136">
        <v>1</v>
      </c>
      <c r="T385" s="136">
        <f>+S385*R385</f>
        <v>7.0393642530513294E-5</v>
      </c>
      <c r="V385" s="129">
        <f>+G385-P385</f>
        <v>-8.3900919262254389E-3</v>
      </c>
    </row>
    <row r="386" spans="1:22" ht="12.95" customHeight="1" x14ac:dyDescent="0.2">
      <c r="A386" s="299" t="s">
        <v>645</v>
      </c>
      <c r="B386" s="57" t="s">
        <v>646</v>
      </c>
      <c r="C386" s="58">
        <v>51985.451200000003</v>
      </c>
      <c r="D386" s="58">
        <v>1.5E-3</v>
      </c>
      <c r="E386" s="129">
        <f>(C386-C$7)/C$8</f>
        <v>50403.377096465563</v>
      </c>
      <c r="F386" s="199">
        <f>ROUND(2*E386,0)/2</f>
        <v>50403.5</v>
      </c>
      <c r="G386" s="129">
        <f>C386-(C$7+F386*C$8)</f>
        <v>-2.9170649992011022E-2</v>
      </c>
      <c r="K386" s="130">
        <f>G386</f>
        <v>-2.9170649992011022E-2</v>
      </c>
      <c r="O386" s="199">
        <f ca="1">+C$11+C$12*F386</f>
        <v>-8.71160545910157E-3</v>
      </c>
      <c r="P386" s="159">
        <f>+D$11+D$12*F386+D$13*F386^2</f>
        <v>-1.9644842589061795E-2</v>
      </c>
      <c r="Q386" s="201">
        <f>+C386-15018.5</f>
        <v>36966.951200000003</v>
      </c>
      <c r="R386" s="136">
        <f>+(P386-G386)^2</f>
        <v>9.0741006678082299E-5</v>
      </c>
      <c r="S386" s="136">
        <v>1</v>
      </c>
      <c r="T386" s="136">
        <f>+S386*R386</f>
        <v>9.0741006678082299E-5</v>
      </c>
      <c r="V386" s="129">
        <f>+G386-P386</f>
        <v>-9.5258074029492268E-3</v>
      </c>
    </row>
    <row r="387" spans="1:22" ht="12.95" customHeight="1" x14ac:dyDescent="0.2">
      <c r="A387" s="298" t="s">
        <v>1429</v>
      </c>
      <c r="B387" s="297" t="str">
        <f>IF(INT(F387)=F387,"I","II")</f>
        <v>II</v>
      </c>
      <c r="C387" s="298">
        <v>51986.638099999996</v>
      </c>
      <c r="D387" s="298" t="s">
        <v>466</v>
      </c>
      <c r="E387" s="129">
        <f>(C387-C$7)/C$8</f>
        <v>50408.377814826374</v>
      </c>
      <c r="F387" s="199">
        <f>ROUND(2*E387,0)/2</f>
        <v>50408.5</v>
      </c>
      <c r="G387" s="129">
        <f>C387-(C$7+F387*C$8)</f>
        <v>-2.9000149996136315E-2</v>
      </c>
      <c r="M387" s="130">
        <f>G387</f>
        <v>-2.9000149996136315E-2</v>
      </c>
      <c r="O387" s="199">
        <f ca="1">+C$11+C$12*F387</f>
        <v>-8.7108669811519646E-3</v>
      </c>
      <c r="P387" s="159">
        <f>+D$11+D$12*F387+D$13*F387^2</f>
        <v>-1.9644356752150635E-2</v>
      </c>
      <c r="Q387" s="201">
        <f>+C387-15018.5</f>
        <v>36968.138099999996</v>
      </c>
      <c r="R387" s="136">
        <f>+(P387-G387)^2</f>
        <v>8.7530867224208092E-5</v>
      </c>
      <c r="S387" s="136">
        <v>1</v>
      </c>
      <c r="T387" s="136">
        <f>+S387*R387</f>
        <v>8.7530867224208092E-5</v>
      </c>
      <c r="V387" s="129">
        <f>+G387-P387</f>
        <v>-9.35579324398568E-3</v>
      </c>
    </row>
    <row r="388" spans="1:22" ht="12.95" customHeight="1" x14ac:dyDescent="0.2">
      <c r="A388" s="56" t="s">
        <v>675</v>
      </c>
      <c r="B388" s="66" t="s">
        <v>646</v>
      </c>
      <c r="C388" s="56">
        <v>52001.351629999997</v>
      </c>
      <c r="D388" s="56">
        <v>1.8E-3</v>
      </c>
      <c r="E388" s="129">
        <f>(C388-C$7)/C$8</f>
        <v>50470.369743062765</v>
      </c>
      <c r="F388" s="199">
        <f>ROUND(2*E388,0)/2</f>
        <v>50470.5</v>
      </c>
      <c r="G388" s="129">
        <f>C388-(C$7+F388*C$8)</f>
        <v>-3.0915949995687697E-2</v>
      </c>
      <c r="M388" s="130">
        <f>G388</f>
        <v>-3.0915949995687697E-2</v>
      </c>
      <c r="O388" s="199">
        <f ca="1">+C$11+C$12*F388</f>
        <v>-8.7017098545768765E-3</v>
      </c>
      <c r="P388" s="159">
        <f>+D$11+D$12*F388+D$13*F388^2</f>
        <v>-1.9638268168181809E-2</v>
      </c>
      <c r="Q388" s="201">
        <f>+C388-15018.5</f>
        <v>36982.851629999997</v>
      </c>
      <c r="R388" s="136">
        <f>+(P388-G388)^2</f>
        <v>1.2718610740245656E-4</v>
      </c>
      <c r="S388" s="136">
        <v>1</v>
      </c>
      <c r="T388" s="136">
        <f>+S388*R388</f>
        <v>1.2718610740245656E-4</v>
      </c>
      <c r="V388" s="129">
        <f>+G388-P388</f>
        <v>-1.1277681827505888E-2</v>
      </c>
    </row>
    <row r="389" spans="1:22" ht="12.95" customHeight="1" x14ac:dyDescent="0.2">
      <c r="A389" s="56" t="s">
        <v>675</v>
      </c>
      <c r="B389" s="66" t="s">
        <v>644</v>
      </c>
      <c r="C389" s="56">
        <v>52001.473530000003</v>
      </c>
      <c r="D389" s="56">
        <v>1.9E-3</v>
      </c>
      <c r="E389" s="129">
        <f>(C389-C$7)/C$8</f>
        <v>50470.883339463653</v>
      </c>
      <c r="F389" s="199">
        <f>ROUND(2*E389,0)/2</f>
        <v>50471</v>
      </c>
      <c r="G389" s="129">
        <f>C389-(C$7+F389*C$8)</f>
        <v>-2.768889999424573E-2</v>
      </c>
      <c r="M389" s="130">
        <f>G389</f>
        <v>-2.768889999424573E-2</v>
      </c>
      <c r="O389" s="199">
        <f ca="1">+C$11+C$12*F389</f>
        <v>-8.7016360067819175E-3</v>
      </c>
      <c r="P389" s="159">
        <f>+D$11+D$12*F389+D$13*F389^2</f>
        <v>-1.9638218583682795E-2</v>
      </c>
      <c r="Q389" s="201">
        <f>+C389-15018.5</f>
        <v>36982.973530000003</v>
      </c>
      <c r="R389" s="136">
        <f>+(P389-G389)^2</f>
        <v>6.4813471174383612E-5</v>
      </c>
      <c r="S389" s="136">
        <v>1</v>
      </c>
      <c r="T389" s="136">
        <f>+S389*R389</f>
        <v>6.4813471174383612E-5</v>
      </c>
      <c r="V389" s="129">
        <f>+G389-P389</f>
        <v>-8.0506814105629348E-3</v>
      </c>
    </row>
    <row r="390" spans="1:22" ht="12.95" customHeight="1" x14ac:dyDescent="0.2">
      <c r="A390" s="56" t="s">
        <v>675</v>
      </c>
      <c r="B390" s="66" t="s">
        <v>646</v>
      </c>
      <c r="C390" s="56">
        <v>52001.592499999999</v>
      </c>
      <c r="D390" s="56">
        <v>1.8E-3</v>
      </c>
      <c r="E390" s="129">
        <f>(C390-C$7)/C$8</f>
        <v>50471.384591012531</v>
      </c>
      <c r="F390" s="199">
        <f>ROUND(2*E390,0)/2</f>
        <v>50471.5</v>
      </c>
      <c r="G390" s="129">
        <f>C390-(C$7+F390*C$8)</f>
        <v>-2.739185000245925E-2</v>
      </c>
      <c r="M390" s="130">
        <f>G390</f>
        <v>-2.739185000245925E-2</v>
      </c>
      <c r="O390" s="199">
        <f ca="1">+C$11+C$12*F390</f>
        <v>-8.701562158986955E-3</v>
      </c>
      <c r="P390" s="159">
        <f>+D$11+D$12*F390+D$13*F390^2</f>
        <v>-1.9638168991455533E-2</v>
      </c>
      <c r="Q390" s="201">
        <f>+C390-15018.5</f>
        <v>36983.092499999999</v>
      </c>
      <c r="R390" s="136">
        <f>+(P390-G390)^2</f>
        <v>6.0119569220399628E-5</v>
      </c>
      <c r="S390" s="136">
        <v>1</v>
      </c>
      <c r="T390" s="136">
        <f>+S390*R390</f>
        <v>6.0119569220399628E-5</v>
      </c>
      <c r="V390" s="129">
        <f>+G390-P390</f>
        <v>-7.7536810110037171E-3</v>
      </c>
    </row>
    <row r="391" spans="1:22" ht="12.95" customHeight="1" x14ac:dyDescent="0.2">
      <c r="A391" s="298" t="s">
        <v>1429</v>
      </c>
      <c r="B391" s="297" t="str">
        <f>IF(INT(F391)=F391,"I","II")</f>
        <v>II</v>
      </c>
      <c r="C391" s="298">
        <v>52015.5942</v>
      </c>
      <c r="D391" s="298" t="s">
        <v>466</v>
      </c>
      <c r="E391" s="129">
        <f>(C391-C$7)/C$8</f>
        <v>50530.377394343035</v>
      </c>
      <c r="F391" s="199">
        <f>ROUND(2*E391,0)/2</f>
        <v>50530.5</v>
      </c>
      <c r="G391" s="129">
        <f>C391-(C$7+F391*C$8)</f>
        <v>-2.9099949999363162E-2</v>
      </c>
      <c r="M391" s="130">
        <f>G391</f>
        <v>-2.9099949999363162E-2</v>
      </c>
      <c r="O391" s="199">
        <f ca="1">+C$11+C$12*F391</f>
        <v>-8.6928481191816294E-3</v>
      </c>
      <c r="P391" s="159">
        <f>+D$11+D$12*F391+D$13*F391^2</f>
        <v>-1.9632262848621275E-2</v>
      </c>
      <c r="Q391" s="201">
        <f>+C391-15018.5</f>
        <v>36997.0942</v>
      </c>
      <c r="R391" s="136">
        <f>+(P391-G391)^2</f>
        <v>8.9637099984323022E-5</v>
      </c>
      <c r="S391" s="136">
        <v>1</v>
      </c>
      <c r="T391" s="136">
        <f>+S391*R391</f>
        <v>8.9637099984323022E-5</v>
      </c>
      <c r="V391" s="129">
        <f>+G391-P391</f>
        <v>-9.4676871507418867E-3</v>
      </c>
    </row>
    <row r="392" spans="1:22" ht="12.95" customHeight="1" x14ac:dyDescent="0.2">
      <c r="A392" s="298" t="s">
        <v>1482</v>
      </c>
      <c r="B392" s="297" t="str">
        <f>IF(INT(F392)=F392,"I","II")</f>
        <v>I</v>
      </c>
      <c r="C392" s="298">
        <v>52039.4476</v>
      </c>
      <c r="D392" s="298" t="s">
        <v>467</v>
      </c>
      <c r="E392" s="129">
        <f>(C392-C$7)/C$8</f>
        <v>50630.877971770322</v>
      </c>
      <c r="F392" s="199">
        <f>ROUND(2*E392,0)/2</f>
        <v>50631</v>
      </c>
      <c r="G392" s="129">
        <f>C392-(C$7+F392*C$8)</f>
        <v>-2.8962899996258784E-2</v>
      </c>
      <c r="M392" s="130">
        <f>G392</f>
        <v>-2.8962899996258784E-2</v>
      </c>
      <c r="O392" s="199">
        <f ca="1">+C$11+C$12*F392</f>
        <v>-8.6780047123945908E-3</v>
      </c>
      <c r="P392" s="159">
        <f>+D$11+D$12*F392+D$13*F392^2</f>
        <v>-1.9621954621266834E-2</v>
      </c>
      <c r="Q392" s="201">
        <f>+C392-15018.5</f>
        <v>37020.9476</v>
      </c>
      <c r="R392" s="136">
        <f>+(P392-G392)^2</f>
        <v>8.7253260498583506E-5</v>
      </c>
      <c r="S392" s="136">
        <v>1</v>
      </c>
      <c r="T392" s="136">
        <f>+S392*R392</f>
        <v>8.7253260498583506E-5</v>
      </c>
      <c r="V392" s="129">
        <f>+G392-P392</f>
        <v>-9.3409453749919505E-3</v>
      </c>
    </row>
    <row r="393" spans="1:22" ht="12.95" customHeight="1" x14ac:dyDescent="0.2">
      <c r="A393" s="299" t="s">
        <v>645</v>
      </c>
      <c r="B393" s="57" t="s">
        <v>644</v>
      </c>
      <c r="C393" s="58">
        <v>52039.447699999997</v>
      </c>
      <c r="D393" s="58">
        <v>3.7000000000000002E-3</v>
      </c>
      <c r="E393" s="138">
        <f>(C393-C$7)/C$8</f>
        <v>50630.878393096318</v>
      </c>
      <c r="F393" s="300">
        <f>ROUND(2*E393,0)/2</f>
        <v>50631</v>
      </c>
      <c r="G393" s="129">
        <f>C393-(C$7+F393*C$8)</f>
        <v>-2.8862899998784997E-2</v>
      </c>
      <c r="H393" s="138"/>
      <c r="K393" s="130">
        <f>G393</f>
        <v>-2.8862899998784997E-2</v>
      </c>
      <c r="O393" s="199">
        <f ca="1">+C$11+C$12*F393</f>
        <v>-8.6780047123945908E-3</v>
      </c>
      <c r="P393" s="159">
        <f>+D$11+D$12*F393+D$13*F393^2</f>
        <v>-1.9621954621266834E-2</v>
      </c>
      <c r="Q393" s="201">
        <f>+C393-15018.5</f>
        <v>37020.947699999997</v>
      </c>
      <c r="R393" s="136">
        <f>+(P393-G393)^2</f>
        <v>8.5395071470274297E-5</v>
      </c>
      <c r="S393" s="136">
        <v>1</v>
      </c>
      <c r="T393" s="136">
        <f>+S393*R393</f>
        <v>8.5395071470274297E-5</v>
      </c>
      <c r="V393" s="129">
        <f>+G393-P393</f>
        <v>-9.240945377518163E-3</v>
      </c>
    </row>
    <row r="394" spans="1:22" ht="12.95" customHeight="1" x14ac:dyDescent="0.2">
      <c r="A394" s="63" t="s">
        <v>673</v>
      </c>
      <c r="B394" s="64" t="s">
        <v>644</v>
      </c>
      <c r="C394" s="63">
        <v>52311.448199999999</v>
      </c>
      <c r="D394" s="63">
        <v>1E-4</v>
      </c>
      <c r="E394" s="129">
        <f>(C394-C$7)/C$8</f>
        <v>51776.887235043883</v>
      </c>
      <c r="F394" s="129">
        <f>ROUND(2*E394,0)/2</f>
        <v>51777</v>
      </c>
      <c r="G394" s="129">
        <f>C394-(C$7+F394*C$8)</f>
        <v>-2.6764299997012131E-2</v>
      </c>
      <c r="K394" s="130">
        <f>G394</f>
        <v>-2.6764299997012131E-2</v>
      </c>
      <c r="O394" s="199">
        <f ca="1">+C$11+C$12*F394</f>
        <v>-8.5087455663453819E-3</v>
      </c>
      <c r="P394" s="159">
        <f>+D$11+D$12*F394+D$13*F394^2</f>
        <v>-1.9482330628871454E-2</v>
      </c>
      <c r="Q394" s="201">
        <f>+C394-15018.5</f>
        <v>37292.948199999999</v>
      </c>
      <c r="R394" s="136">
        <f>+(P394-G394)^2</f>
        <v>5.3027077878539127E-5</v>
      </c>
      <c r="S394" s="136">
        <v>1</v>
      </c>
      <c r="T394" s="136">
        <f>+S394*R394</f>
        <v>5.3027077878539127E-5</v>
      </c>
      <c r="V394" s="129">
        <f>+G394-P394</f>
        <v>-7.2819693681406769E-3</v>
      </c>
    </row>
    <row r="395" spans="1:22" ht="12.95" customHeight="1" x14ac:dyDescent="0.2">
      <c r="A395" s="296" t="s">
        <v>1495</v>
      </c>
      <c r="B395" s="221" t="str">
        <f>IF(INT(F395)=F395,"I","II")</f>
        <v>I</v>
      </c>
      <c r="C395" s="220">
        <v>52318.093399999998</v>
      </c>
      <c r="D395" s="220" t="s">
        <v>467</v>
      </c>
      <c r="E395" s="129">
        <f>(C395-C$7)/C$8</f>
        <v>51804.885190770096</v>
      </c>
      <c r="F395" s="129">
        <f>ROUND(2*E395,0)/2</f>
        <v>51805</v>
      </c>
      <c r="G395" s="129">
        <f>C395-(C$7+F395*C$8)</f>
        <v>-2.7249499995377846E-2</v>
      </c>
      <c r="M395" s="130">
        <f>G395</f>
        <v>-2.7249499995377846E-2</v>
      </c>
      <c r="O395" s="199">
        <f ca="1">+C$11+C$12*F395</f>
        <v>-8.5046100898275995E-3</v>
      </c>
      <c r="P395" s="159">
        <f>+D$11+D$12*F395+D$13*F395^2</f>
        <v>-1.947841113659915E-2</v>
      </c>
      <c r="Q395" s="201">
        <f>+C395-15018.5</f>
        <v>37299.593399999998</v>
      </c>
      <c r="R395" s="136">
        <f>+(P395-G395)^2</f>
        <v>6.0389822051034381E-5</v>
      </c>
      <c r="S395" s="136">
        <v>1</v>
      </c>
      <c r="T395" s="136">
        <f>+S395*R395</f>
        <v>6.0389822051034381E-5</v>
      </c>
      <c r="V395" s="129">
        <f>+G395-P395</f>
        <v>-7.7710888587786964E-3</v>
      </c>
    </row>
    <row r="396" spans="1:22" ht="12.95" customHeight="1" x14ac:dyDescent="0.2">
      <c r="A396" s="63" t="s">
        <v>673</v>
      </c>
      <c r="B396" s="64" t="s">
        <v>644</v>
      </c>
      <c r="C396" s="63">
        <v>52338.506000000001</v>
      </c>
      <c r="D396" s="63">
        <v>4.0000000000000002E-4</v>
      </c>
      <c r="E396" s="129">
        <f>(C396-C$7)/C$8</f>
        <v>51890.888782995637</v>
      </c>
      <c r="F396" s="129">
        <f>ROUND(2*E396,0)/2</f>
        <v>51891</v>
      </c>
      <c r="G396" s="129">
        <f>C396-(C$7+F396*C$8)</f>
        <v>-2.6396899993414991E-2</v>
      </c>
      <c r="K396" s="130">
        <f>G396</f>
        <v>-2.6396899993414991E-2</v>
      </c>
      <c r="O396" s="199">
        <f ca="1">+C$11+C$12*F396</f>
        <v>-8.4919082690944128E-3</v>
      </c>
      <c r="P396" s="159">
        <f>+D$11+D$12*F396+D$13*F396^2</f>
        <v>-1.9466221160594592E-2</v>
      </c>
      <c r="Q396" s="201">
        <f>+C396-15018.5</f>
        <v>37320.006000000001</v>
      </c>
      <c r="R396" s="136">
        <f>+(P396-G396)^2</f>
        <v>4.8034309083704724E-5</v>
      </c>
      <c r="S396" s="136">
        <v>1</v>
      </c>
      <c r="T396" s="136">
        <f>+S396*R396</f>
        <v>4.8034309083704724E-5</v>
      </c>
      <c r="V396" s="129">
        <f>+G396-P396</f>
        <v>-6.9306788328203986E-3</v>
      </c>
    </row>
    <row r="397" spans="1:22" ht="12.95" customHeight="1" x14ac:dyDescent="0.2">
      <c r="A397" s="63" t="s">
        <v>673</v>
      </c>
      <c r="B397" s="64" t="s">
        <v>646</v>
      </c>
      <c r="C397" s="63">
        <v>52338.621200000001</v>
      </c>
      <c r="D397" s="63">
        <v>1E-4</v>
      </c>
      <c r="E397" s="129">
        <f>(C397-C$7)/C$8</f>
        <v>51891.374150554126</v>
      </c>
      <c r="F397" s="129">
        <f>ROUND(2*E397,0)/2</f>
        <v>51891.5</v>
      </c>
      <c r="G397" s="129">
        <f>C397-(C$7+F397*C$8)</f>
        <v>-2.986984999733977E-2</v>
      </c>
      <c r="K397" s="130">
        <f>G397</f>
        <v>-2.986984999733977E-2</v>
      </c>
      <c r="O397" s="199">
        <f ca="1">+C$11+C$12*F397</f>
        <v>-8.4918344212994504E-3</v>
      </c>
      <c r="P397" s="159">
        <f>+D$11+D$12*F397+D$13*F397^2</f>
        <v>-1.9466149620147782E-2</v>
      </c>
      <c r="Q397" s="201">
        <f>+C397-15018.5</f>
        <v>37320.121200000001</v>
      </c>
      <c r="R397" s="136">
        <f>+(P397-G397)^2</f>
        <v>1.0823698153838471E-4</v>
      </c>
      <c r="S397" s="136">
        <v>1</v>
      </c>
      <c r="T397" s="136">
        <f>+S397*R397</f>
        <v>1.0823698153838471E-4</v>
      </c>
      <c r="V397" s="129">
        <f>+G397-P397</f>
        <v>-1.0403700377191988E-2</v>
      </c>
    </row>
    <row r="398" spans="1:22" ht="12.95" customHeight="1" x14ac:dyDescent="0.2">
      <c r="A398" s="56" t="s">
        <v>673</v>
      </c>
      <c r="B398" s="64" t="s">
        <v>644</v>
      </c>
      <c r="C398" s="63">
        <v>52339.452400000002</v>
      </c>
      <c r="D398" s="63">
        <v>1E-4</v>
      </c>
      <c r="E398" s="129">
        <f>(C398-C$7)/C$8</f>
        <v>51894.876212312935</v>
      </c>
      <c r="F398" s="129">
        <f>ROUND(2*E398,0)/2</f>
        <v>51895</v>
      </c>
      <c r="G398" s="129">
        <f>C398-(C$7+F398*C$8)</f>
        <v>-2.9380499996477738E-2</v>
      </c>
      <c r="K398" s="130">
        <f>G398</f>
        <v>-2.9380499996477738E-2</v>
      </c>
      <c r="O398" s="199">
        <f ca="1">+C$11+C$12*F398</f>
        <v>-8.4913174867347289E-3</v>
      </c>
      <c r="P398" s="159">
        <f>+D$11+D$12*F398+D$13*F398^2</f>
        <v>-1.9465648620629127E-2</v>
      </c>
      <c r="Q398" s="201">
        <f>+C398-15018.5</f>
        <v>37320.952400000002</v>
      </c>
      <c r="R398" s="136">
        <f>+(P398-G398)^2</f>
        <v>9.8304277805167108E-5</v>
      </c>
      <c r="S398" s="136">
        <v>1</v>
      </c>
      <c r="T398" s="136">
        <f>+S398*R398</f>
        <v>9.8304277805167108E-5</v>
      </c>
      <c r="V398" s="129">
        <f>+G398-P398</f>
        <v>-9.9148513758486115E-3</v>
      </c>
    </row>
    <row r="399" spans="1:22" ht="12.95" customHeight="1" x14ac:dyDescent="0.2">
      <c r="A399" s="63" t="s">
        <v>673</v>
      </c>
      <c r="B399" s="64" t="s">
        <v>646</v>
      </c>
      <c r="C399" s="63">
        <v>52339.57</v>
      </c>
      <c r="D399" s="63">
        <v>1E-4</v>
      </c>
      <c r="E399" s="129">
        <f>(C399-C$7)/C$8</f>
        <v>51895.371691695553</v>
      </c>
      <c r="F399" s="129">
        <f>ROUND(2*E399,0)/2</f>
        <v>51895.5</v>
      </c>
      <c r="G399" s="129">
        <f>C399-(C$7+F399*C$8)</f>
        <v>-3.0453449995547999E-2</v>
      </c>
      <c r="K399" s="130">
        <f>G399</f>
        <v>-3.0453449995547999E-2</v>
      </c>
      <c r="O399" s="199">
        <f ca="1">+C$11+C$12*F399</f>
        <v>-8.4912436389397682E-3</v>
      </c>
      <c r="P399" s="159">
        <f>+D$11+D$12*F399+D$13*F399^2</f>
        <v>-1.9465577018356328E-2</v>
      </c>
      <c r="Q399" s="201">
        <f>+C399-15018.5</f>
        <v>37321.07</v>
      </c>
      <c r="R399" s="136">
        <f>+(P399-G399)^2</f>
        <v>1.2073335256289894E-4</v>
      </c>
      <c r="S399" s="136">
        <v>1</v>
      </c>
      <c r="T399" s="136">
        <f>+S399*R399</f>
        <v>1.2073335256289894E-4</v>
      </c>
      <c r="V399" s="129">
        <f>+G399-P399</f>
        <v>-1.0987872977191671E-2</v>
      </c>
    </row>
    <row r="400" spans="1:22" ht="12.95" customHeight="1" x14ac:dyDescent="0.2">
      <c r="A400" s="220" t="s">
        <v>1429</v>
      </c>
      <c r="B400" s="221" t="str">
        <f>IF(INT(F400)=F400,"I","II")</f>
        <v>II</v>
      </c>
      <c r="C400" s="220">
        <v>52341.707600000002</v>
      </c>
      <c r="D400" s="220" t="s">
        <v>466</v>
      </c>
      <c r="E400" s="129">
        <f>(C400-C$7)/C$8</f>
        <v>51904.377956391938</v>
      </c>
      <c r="F400" s="129">
        <f>ROUND(2*E400,0)/2</f>
        <v>51904.5</v>
      </c>
      <c r="G400" s="129">
        <f>C400-(C$7+F400*C$8)</f>
        <v>-2.8966549994947854E-2</v>
      </c>
      <c r="M400" s="130">
        <f>G400</f>
        <v>-2.8966549994947854E-2</v>
      </c>
      <c r="O400" s="199">
        <f ca="1">+C$11+C$12*F400</f>
        <v>-8.4899143786304823E-3</v>
      </c>
      <c r="P400" s="159">
        <f>+D$11+D$12*F400+D$13*F400^2</f>
        <v>-1.9464286855915947E-2</v>
      </c>
      <c r="Q400" s="201">
        <f>+C400-15018.5</f>
        <v>37323.207600000002</v>
      </c>
      <c r="R400" s="136">
        <f>+(P400-G400)^2</f>
        <v>9.0293004763404526E-5</v>
      </c>
      <c r="S400" s="136">
        <v>1</v>
      </c>
      <c r="T400" s="136">
        <f>+S400*R400</f>
        <v>9.0293004763404526E-5</v>
      </c>
      <c r="V400" s="129">
        <f>+G400-P400</f>
        <v>-9.5022631390319079E-3</v>
      </c>
    </row>
    <row r="401" spans="1:22" ht="12.95" customHeight="1" x14ac:dyDescent="0.2">
      <c r="A401" s="56" t="s">
        <v>673</v>
      </c>
      <c r="B401" s="66" t="s">
        <v>646</v>
      </c>
      <c r="C401" s="56">
        <v>52345.505499999999</v>
      </c>
      <c r="D401" s="56">
        <v>1E-4</v>
      </c>
      <c r="E401" s="129">
        <f>(C401-C$7)/C$8</f>
        <v>51920.379496759801</v>
      </c>
      <c r="F401" s="129">
        <f>ROUND(2*E401,0)/2</f>
        <v>51920.5</v>
      </c>
      <c r="G401" s="129">
        <f>C401-(C$7+F401*C$8)</f>
        <v>-2.8600949997780845E-2</v>
      </c>
      <c r="K401" s="130">
        <f>G401</f>
        <v>-2.8600949997780845E-2</v>
      </c>
      <c r="O401" s="199">
        <f ca="1">+C$11+C$12*F401</f>
        <v>-8.48755124919175E-3</v>
      </c>
      <c r="P401" s="159">
        <f>+D$11+D$12*F401+D$13*F401^2</f>
        <v>-1.9461987051202639E-2</v>
      </c>
      <c r="Q401" s="201">
        <f>+C401-15018.5</f>
        <v>37327.005499999999</v>
      </c>
      <c r="R401" s="136">
        <f>+(P401-G401)^2</f>
        <v>8.352064373892939E-5</v>
      </c>
      <c r="S401" s="136">
        <v>1</v>
      </c>
      <c r="T401" s="136">
        <f>+S401*R401</f>
        <v>8.352064373892939E-5</v>
      </c>
      <c r="V401" s="129">
        <f>+G401-P401</f>
        <v>-9.1389629465782052E-3</v>
      </c>
    </row>
    <row r="402" spans="1:22" ht="12.95" customHeight="1" x14ac:dyDescent="0.2">
      <c r="A402" s="298" t="s">
        <v>1429</v>
      </c>
      <c r="B402" s="297" t="str">
        <f>IF(INT(F402)=F402,"I","II")</f>
        <v>I</v>
      </c>
      <c r="C402" s="298">
        <v>52373.6325</v>
      </c>
      <c r="D402" s="298" t="s">
        <v>466</v>
      </c>
      <c r="E402" s="129">
        <f>(C402-C$7)/C$8</f>
        <v>52038.885862363757</v>
      </c>
      <c r="F402" s="129">
        <f>ROUND(2*E402,0)/2</f>
        <v>52039</v>
      </c>
      <c r="G402" s="129">
        <f>C402-(C$7+F402*C$8)</f>
        <v>-2.7090099996712524E-2</v>
      </c>
      <c r="M402" s="130">
        <f>G402</f>
        <v>-2.7090099996712524E-2</v>
      </c>
      <c r="O402" s="199">
        <f ca="1">+C$11+C$12*F402</f>
        <v>-8.4700493217861363E-3</v>
      </c>
      <c r="P402" s="159">
        <f>+D$11+D$12*F402+D$13*F402^2</f>
        <v>-1.944470777310079E-2</v>
      </c>
      <c r="Q402" s="201">
        <f>+C402-15018.5</f>
        <v>37355.1325</v>
      </c>
      <c r="R402" s="136">
        <f>+(P402-G402)^2</f>
        <v>5.8452022252862776E-5</v>
      </c>
      <c r="S402" s="136">
        <v>1</v>
      </c>
      <c r="T402" s="136">
        <f>+S402*R402</f>
        <v>5.8452022252862776E-5</v>
      </c>
      <c r="V402" s="129">
        <f>+G402-P402</f>
        <v>-7.6453922236117342E-3</v>
      </c>
    </row>
    <row r="403" spans="1:22" ht="12.95" customHeight="1" x14ac:dyDescent="0.2">
      <c r="A403" s="298" t="s">
        <v>1515</v>
      </c>
      <c r="B403" s="297" t="str">
        <f>IF(INT(F403)=F403,"I","II")</f>
        <v>I</v>
      </c>
      <c r="C403" s="298">
        <v>52597.9257</v>
      </c>
      <c r="D403" s="298" t="s">
        <v>466</v>
      </c>
      <c r="E403" s="129">
        <f>(C403-C$7)/C$8</f>
        <v>52983.891442826702</v>
      </c>
      <c r="F403" s="129">
        <f>ROUND(2*E403,0)/2</f>
        <v>52984</v>
      </c>
      <c r="G403" s="129">
        <f>C403-(C$7+F403*C$8)</f>
        <v>-2.5765599995793309E-2</v>
      </c>
      <c r="M403" s="130">
        <f>G403</f>
        <v>-2.5765599995793309E-2</v>
      </c>
      <c r="O403" s="199">
        <f ca="1">+C$11+C$12*F403</f>
        <v>-8.3304769893110028E-3</v>
      </c>
      <c r="P403" s="159">
        <f>+D$11+D$12*F403+D$13*F403^2</f>
        <v>-1.9291377107329213E-2</v>
      </c>
      <c r="Q403" s="201">
        <f>+C403-15018.5</f>
        <v>37579.4257</v>
      </c>
      <c r="R403" s="136">
        <f>+(P403-G403)^2</f>
        <v>4.1915562009512375E-5</v>
      </c>
      <c r="S403" s="136">
        <v>1</v>
      </c>
      <c r="T403" s="136">
        <f>+S403*R403</f>
        <v>4.1915562009512375E-5</v>
      </c>
      <c r="V403" s="129">
        <f>+G403-P403</f>
        <v>-6.4742228884640957E-3</v>
      </c>
    </row>
    <row r="404" spans="1:22" ht="12.95" customHeight="1" x14ac:dyDescent="0.2">
      <c r="A404" s="298" t="s">
        <v>1515</v>
      </c>
      <c r="B404" s="297" t="str">
        <f>IF(INT(F404)=F404,"I","II")</f>
        <v>I</v>
      </c>
      <c r="C404" s="298">
        <v>52611.928599999999</v>
      </c>
      <c r="D404" s="298" t="s">
        <v>466</v>
      </c>
      <c r="E404" s="129">
        <f>(C404-C$7)/C$8</f>
        <v>53042.88930206927</v>
      </c>
      <c r="F404" s="129">
        <f>ROUND(2*E404,0)/2</f>
        <v>53043</v>
      </c>
      <c r="G404" s="129">
        <f>C404-(C$7+F404*C$8)</f>
        <v>-2.6273700001183897E-2</v>
      </c>
      <c r="M404" s="130">
        <f>G404</f>
        <v>-2.6273700001183897E-2</v>
      </c>
      <c r="O404" s="199">
        <f ca="1">+C$11+C$12*F404</f>
        <v>-8.3217629495056754E-3</v>
      </c>
      <c r="P404" s="159">
        <f>+D$11+D$12*F404+D$13*F404^2</f>
        <v>-1.9280888500837007E-2</v>
      </c>
      <c r="Q404" s="201">
        <f>+C404-15018.5</f>
        <v>37593.428599999999</v>
      </c>
      <c r="R404" s="136">
        <f>+(P404-G404)^2</f>
        <v>4.8899412679383728E-5</v>
      </c>
      <c r="S404" s="136">
        <v>1</v>
      </c>
      <c r="T404" s="136">
        <f>+S404*R404</f>
        <v>4.8899412679383728E-5</v>
      </c>
      <c r="V404" s="129">
        <f>+G404-P404</f>
        <v>-6.9928115003468905E-3</v>
      </c>
    </row>
    <row r="405" spans="1:22" ht="12.95" customHeight="1" x14ac:dyDescent="0.2">
      <c r="A405" s="301" t="s">
        <v>1495</v>
      </c>
      <c r="B405" s="297" t="str">
        <f>IF(INT(F405)=F405,"I","II")</f>
        <v>I</v>
      </c>
      <c r="C405" s="298">
        <v>52618.337800000001</v>
      </c>
      <c r="D405" s="298" t="s">
        <v>467</v>
      </c>
      <c r="E405" s="129">
        <f>(C405-C$7)/C$8</f>
        <v>53069.892928422203</v>
      </c>
      <c r="F405" s="129">
        <f>ROUND(2*E405,0)/2</f>
        <v>53070</v>
      </c>
      <c r="G405" s="129">
        <f>C405-(C$7+F405*C$8)</f>
        <v>-2.5412999995751306E-2</v>
      </c>
      <c r="M405" s="130">
        <f>G405</f>
        <v>-2.5412999995751306E-2</v>
      </c>
      <c r="O405" s="199">
        <f ca="1">+C$11+C$12*F405</f>
        <v>-8.3177751685778144E-3</v>
      </c>
      <c r="P405" s="159">
        <f>+D$11+D$12*F405+D$13*F405^2</f>
        <v>-1.9276052740093468E-2</v>
      </c>
      <c r="Q405" s="201">
        <f>+C405-15018.5</f>
        <v>37599.837800000001</v>
      </c>
      <c r="R405" s="136">
        <f>+(P405-G405)^2</f>
        <v>3.7662121618726279E-5</v>
      </c>
      <c r="S405" s="136">
        <v>1</v>
      </c>
      <c r="T405" s="136">
        <f>+S405*R405</f>
        <v>3.7662121618726279E-5</v>
      </c>
      <c r="V405" s="129">
        <f>+G405-P405</f>
        <v>-6.1369472556578389E-3</v>
      </c>
    </row>
    <row r="406" spans="1:22" ht="12.95" customHeight="1" x14ac:dyDescent="0.2">
      <c r="A406" s="301" t="s">
        <v>1523</v>
      </c>
      <c r="B406" s="297" t="str">
        <f>IF(INT(F406)=F406,"I","II")</f>
        <v>II</v>
      </c>
      <c r="C406" s="298">
        <v>52685.147700000001</v>
      </c>
      <c r="D406" s="298" t="s">
        <v>467</v>
      </c>
      <c r="E406" s="129">
        <f>(C406-C$7)/C$8</f>
        <v>53351.380411458566</v>
      </c>
      <c r="F406" s="129">
        <f>ROUND(2*E406,0)/2</f>
        <v>53351.5</v>
      </c>
      <c r="G406" s="129">
        <f>C406-(C$7+F406*C$8)</f>
        <v>-2.8383849996316712E-2</v>
      </c>
      <c r="M406" s="130">
        <f>G406</f>
        <v>-2.8383849996316712E-2</v>
      </c>
      <c r="O406" s="199">
        <f ca="1">+C$11+C$12*F406</f>
        <v>-8.2761988600151166E-3</v>
      </c>
      <c r="P406" s="159">
        <f>+D$11+D$12*F406+D$13*F406^2</f>
        <v>-1.9224293172458821E-2</v>
      </c>
      <c r="Q406" s="201">
        <f>+C406-15018.5</f>
        <v>37666.647700000001</v>
      </c>
      <c r="R406" s="136">
        <f>+(P406-G406)^2</f>
        <v>8.3897481209481659E-5</v>
      </c>
      <c r="S406" s="136">
        <v>1</v>
      </c>
      <c r="T406" s="136">
        <f>+S406*R406</f>
        <v>8.3897481209481659E-5</v>
      </c>
      <c r="V406" s="129">
        <f>+G406-P406</f>
        <v>-9.1595568238578909E-3</v>
      </c>
    </row>
    <row r="407" spans="1:22" ht="12.95" customHeight="1" x14ac:dyDescent="0.2">
      <c r="A407" s="301" t="s">
        <v>1523</v>
      </c>
      <c r="B407" s="297" t="str">
        <f>IF(INT(F407)=F407,"I","II")</f>
        <v>I</v>
      </c>
      <c r="C407" s="298">
        <v>52685.269200000002</v>
      </c>
      <c r="D407" s="298" t="s">
        <v>467</v>
      </c>
      <c r="E407" s="129">
        <f>(C407-C$7)/C$8</f>
        <v>53351.892322555417</v>
      </c>
      <c r="F407" s="129">
        <f>ROUND(2*E407,0)/2</f>
        <v>53352</v>
      </c>
      <c r="G407" s="129">
        <f>C407-(C$7+F407*C$8)</f>
        <v>-2.5556799992045853E-2</v>
      </c>
      <c r="M407" s="130">
        <f>G407</f>
        <v>-2.5556799992045853E-2</v>
      </c>
      <c r="O407" s="199">
        <f ca="1">+C$11+C$12*F407</f>
        <v>-8.2761250122201559E-3</v>
      </c>
      <c r="P407" s="159">
        <f>+D$11+D$12*F407+D$13*F407^2</f>
        <v>-1.9224199057804488E-2</v>
      </c>
      <c r="Q407" s="201">
        <f>+C407-15018.5</f>
        <v>37666.769200000002</v>
      </c>
      <c r="R407" s="136">
        <f>+(P407-G407)^2</f>
        <v>4.0101834592354618E-5</v>
      </c>
      <c r="S407" s="136">
        <v>1</v>
      </c>
      <c r="T407" s="136">
        <f>+S407*R407</f>
        <v>4.0101834592354618E-5</v>
      </c>
      <c r="V407" s="129">
        <f>+G407-P407</f>
        <v>-6.3326009342413656E-3</v>
      </c>
    </row>
    <row r="408" spans="1:22" ht="12.95" customHeight="1" x14ac:dyDescent="0.2">
      <c r="A408" s="45" t="s">
        <v>650</v>
      </c>
      <c r="B408" s="57"/>
      <c r="C408" s="56">
        <v>52694.525600000001</v>
      </c>
      <c r="D408" s="56">
        <v>1E-4</v>
      </c>
      <c r="E408" s="129">
        <f>(C408-C$7)/C$8</f>
        <v>53390.891942940674</v>
      </c>
      <c r="F408" s="129">
        <f>ROUND(2*E408,0)/2</f>
        <v>53391</v>
      </c>
      <c r="G408" s="129">
        <f>C408-(C$7+F408*C$8)</f>
        <v>-2.564689999417169E-2</v>
      </c>
      <c r="K408" s="130">
        <f>G408</f>
        <v>-2.564689999417169E-2</v>
      </c>
      <c r="O408" s="199">
        <f ca="1">+C$11+C$12*F408</f>
        <v>-8.2703648842132448E-3</v>
      </c>
      <c r="P408" s="159">
        <f>+D$11+D$12*F408+D$13*F408^2</f>
        <v>-1.9216834304039442E-2</v>
      </c>
      <c r="Q408" s="201">
        <f>+C408-15018.5</f>
        <v>37676.025600000001</v>
      </c>
      <c r="R408" s="136">
        <f>+(P408-G408)^2</f>
        <v>4.1345744779415913E-5</v>
      </c>
      <c r="S408" s="136">
        <v>1</v>
      </c>
      <c r="T408" s="136">
        <f>+S408*R408</f>
        <v>4.1345744779415913E-5</v>
      </c>
      <c r="V408" s="129">
        <f>+G408-P408</f>
        <v>-6.4300656901322487E-3</v>
      </c>
    </row>
    <row r="409" spans="1:22" ht="12.95" customHeight="1" x14ac:dyDescent="0.2">
      <c r="A409" s="295" t="s">
        <v>643</v>
      </c>
      <c r="B409" s="212"/>
      <c r="C409" s="213">
        <v>52724.785400000001</v>
      </c>
      <c r="D409" s="213">
        <v>2.0000000000000001E-4</v>
      </c>
      <c r="E409" s="129">
        <f>(C409-C$7)/C$8</f>
        <v>53518.384349592743</v>
      </c>
      <c r="F409" s="129">
        <f>ROUND(2*E409,0)/2</f>
        <v>53518.5</v>
      </c>
      <c r="G409" s="129">
        <f>C409-(C$7+F409*C$8)</f>
        <v>-2.7449149994936306E-2</v>
      </c>
      <c r="I409" s="130"/>
      <c r="K409" s="130"/>
      <c r="L409" s="129">
        <f>G409</f>
        <v>-2.7449149994936306E-2</v>
      </c>
      <c r="O409" s="199">
        <f ca="1">+C$11+C$12*F409</f>
        <v>-8.251533696498347E-3</v>
      </c>
      <c r="P409" s="159">
        <f>+D$11+D$12*F409+D$13*F409^2</f>
        <v>-1.9192429102404623E-2</v>
      </c>
      <c r="Q409" s="201">
        <f>+C409-15018.5</f>
        <v>37706.285400000001</v>
      </c>
      <c r="R409" s="136">
        <f>+(P409-G409)^2</f>
        <v>6.8173439897169187E-5</v>
      </c>
      <c r="S409" s="136">
        <v>1</v>
      </c>
      <c r="T409" s="136">
        <f>+S409*R409</f>
        <v>6.8173439897169187E-5</v>
      </c>
      <c r="V409" s="129">
        <f>+G409-P409</f>
        <v>-8.2567208925316826E-3</v>
      </c>
    </row>
    <row r="410" spans="1:22" ht="12.95" customHeight="1" x14ac:dyDescent="0.2">
      <c r="A410" s="298" t="s">
        <v>1515</v>
      </c>
      <c r="B410" s="297" t="str">
        <f>IF(INT(F410)=F410,"I","II")</f>
        <v>II</v>
      </c>
      <c r="C410" s="298">
        <v>52735.703999999998</v>
      </c>
      <c r="D410" s="298" t="s">
        <v>466</v>
      </c>
      <c r="E410" s="129">
        <f>(C410-C$7)/C$8</f>
        <v>53564.387250843603</v>
      </c>
      <c r="F410" s="129">
        <f>ROUND(2*E410,0)/2</f>
        <v>53564.5</v>
      </c>
      <c r="G410" s="129">
        <f>C410-(C$7+F410*C$8)</f>
        <v>-2.6760549997561611E-2</v>
      </c>
      <c r="M410" s="130">
        <f>G410</f>
        <v>-2.6760549997561611E-2</v>
      </c>
      <c r="O410" s="199">
        <f ca="1">+C$11+C$12*F410</f>
        <v>-8.2447396993619911E-3</v>
      </c>
      <c r="P410" s="159">
        <f>+D$11+D$12*F410+D$13*F410^2</f>
        <v>-1.918350073021366E-2</v>
      </c>
      <c r="Q410" s="201">
        <f>+C410-15018.5</f>
        <v>37717.203999999998</v>
      </c>
      <c r="R410" s="136">
        <f>+(P410-G410)^2</f>
        <v>5.7411675599818131E-5</v>
      </c>
      <c r="S410" s="136">
        <v>1</v>
      </c>
      <c r="T410" s="136">
        <f>+S410*R410</f>
        <v>5.7411675599818131E-5</v>
      </c>
      <c r="V410" s="129">
        <f>+G410-P410</f>
        <v>-7.5770492673479517E-3</v>
      </c>
    </row>
    <row r="411" spans="1:22" ht="12.95" customHeight="1" x14ac:dyDescent="0.2">
      <c r="A411" s="298" t="s">
        <v>1515</v>
      </c>
      <c r="B411" s="297" t="str">
        <f>IF(INT(F411)=F411,"I","II")</f>
        <v>I</v>
      </c>
      <c r="C411" s="298">
        <v>52739.621200000001</v>
      </c>
      <c r="D411" s="298" t="s">
        <v>466</v>
      </c>
      <c r="E411" s="129">
        <f>(C411-C$7)/C$8</f>
        <v>53580.89143313621</v>
      </c>
      <c r="F411" s="129">
        <f>ROUND(2*E411,0)/2</f>
        <v>53581</v>
      </c>
      <c r="G411" s="129">
        <f>C411-(C$7+F411*C$8)</f>
        <v>-2.5767899998754729E-2</v>
      </c>
      <c r="M411" s="130">
        <f>G411</f>
        <v>-2.5767899998754729E-2</v>
      </c>
      <c r="O411" s="199">
        <f ca="1">+C$11+C$12*F411</f>
        <v>-8.2423027221282981E-3</v>
      </c>
      <c r="P411" s="159">
        <f>+D$11+D$12*F411+D$13*F411^2</f>
        <v>-1.9180282222419714E-2</v>
      </c>
      <c r="Q411" s="201">
        <f>+C411-15018.5</f>
        <v>37721.121200000001</v>
      </c>
      <c r="R411" s="136">
        <f>+(P411-G411)^2</f>
        <v>4.3396707967085078E-5</v>
      </c>
      <c r="S411" s="136">
        <v>1</v>
      </c>
      <c r="T411" s="136">
        <f>+S411*R411</f>
        <v>4.3396707967085078E-5</v>
      </c>
      <c r="V411" s="129">
        <f>+G411-P411</f>
        <v>-6.5876177763350141E-3</v>
      </c>
    </row>
    <row r="412" spans="1:22" ht="12.95" customHeight="1" x14ac:dyDescent="0.2">
      <c r="A412" s="56" t="s">
        <v>684</v>
      </c>
      <c r="B412" s="66" t="s">
        <v>644</v>
      </c>
      <c r="C412" s="56">
        <v>52753.388299999999</v>
      </c>
      <c r="D412" s="56">
        <v>1.1000000000000001E-3</v>
      </c>
      <c r="E412" s="129">
        <f>(C412-C$7)/C$8</f>
        <v>53638.895805657485</v>
      </c>
      <c r="F412" s="129">
        <f>ROUND(2*E412,0)/2</f>
        <v>53639</v>
      </c>
      <c r="G412" s="129">
        <f>C412-(C$7+F412*C$8)</f>
        <v>-2.4730099998123478E-2</v>
      </c>
      <c r="K412" s="130">
        <f>+G412</f>
        <v>-2.4730099998123478E-2</v>
      </c>
      <c r="N412" s="130">
        <f>G412</f>
        <v>-2.4730099998123478E-2</v>
      </c>
      <c r="O412" s="199">
        <f ca="1">+C$11+C$12*F412</f>
        <v>-8.2337363779128921E-3</v>
      </c>
      <c r="P412" s="159">
        <f>+D$11+D$12*F412+D$13*F412^2</f>
        <v>-1.9168901892366592E-2</v>
      </c>
      <c r="Q412" s="201">
        <f>+C412-15018.5</f>
        <v>37734.888299999999</v>
      </c>
      <c r="R412" s="136">
        <f>+(P412-G412)^2</f>
        <v>3.0926924371473972E-5</v>
      </c>
      <c r="S412" s="136">
        <v>1</v>
      </c>
      <c r="T412" s="136">
        <f>+S412*R412</f>
        <v>3.0926924371473972E-5</v>
      </c>
      <c r="V412" s="129">
        <f>+G412-P412</f>
        <v>-5.5611981057568857E-3</v>
      </c>
    </row>
    <row r="413" spans="1:22" ht="12.95" customHeight="1" x14ac:dyDescent="0.2">
      <c r="A413" s="45" t="s">
        <v>654</v>
      </c>
      <c r="B413" s="57" t="s">
        <v>646</v>
      </c>
      <c r="C413" s="58">
        <v>52801.448199999999</v>
      </c>
      <c r="D413" s="58">
        <v>2.0000000000000001E-4</v>
      </c>
      <c r="E413" s="129">
        <f>(C413-C$7)/C$8</f>
        <v>53841.384662637953</v>
      </c>
      <c r="F413" s="129">
        <f>ROUND(2*E413,0)/2</f>
        <v>53841.5</v>
      </c>
      <c r="G413" s="129">
        <f>C413-(C$7+F413*C$8)</f>
        <v>-2.7374849996704143E-2</v>
      </c>
      <c r="K413" s="130">
        <f>G413</f>
        <v>-2.7374849996704143E-2</v>
      </c>
      <c r="O413" s="199">
        <f ca="1">+C$11+C$12*F413</f>
        <v>-8.2038280209539346E-3</v>
      </c>
      <c r="P413" s="159">
        <f>+D$11+D$12*F413+D$13*F413^2</f>
        <v>-1.9128353494166431E-2</v>
      </c>
      <c r="Q413" s="201">
        <f>+C413-15018.5</f>
        <v>37782.948199999999</v>
      </c>
      <c r="R413" s="136">
        <f>+(P413-G413)^2</f>
        <v>6.800470456636671E-5</v>
      </c>
      <c r="S413" s="136">
        <v>1</v>
      </c>
      <c r="T413" s="136">
        <f>+S413*R413</f>
        <v>6.800470456636671E-5</v>
      </c>
      <c r="V413" s="129">
        <f>+G413-P413</f>
        <v>-8.2464965025377118E-3</v>
      </c>
    </row>
    <row r="414" spans="1:22" ht="12.95" customHeight="1" x14ac:dyDescent="0.2">
      <c r="A414" s="298" t="s">
        <v>1515</v>
      </c>
      <c r="B414" s="297" t="str">
        <f>IF(INT(F414)=F414,"I","II")</f>
        <v>II</v>
      </c>
      <c r="C414" s="298">
        <v>52993.937899999997</v>
      </c>
      <c r="D414" s="298" t="s">
        <v>466</v>
      </c>
      <c r="E414" s="129">
        <f>(C414-C$7)/C$8</f>
        <v>54652.393826899897</v>
      </c>
      <c r="F414" s="129">
        <f>ROUND(2*E414,0)/2</f>
        <v>54652.5</v>
      </c>
      <c r="G414" s="129">
        <f>C414-(C$7+F414*C$8)</f>
        <v>-2.5199750001775101E-2</v>
      </c>
      <c r="M414" s="130">
        <f>G414</f>
        <v>-2.5199750001775101E-2</v>
      </c>
      <c r="O414" s="199">
        <f ca="1">+C$11+C$12*F414</f>
        <v>-8.0840468975281847E-3</v>
      </c>
      <c r="P414" s="159">
        <f>+D$11+D$12*F414+D$13*F414^2</f>
        <v>-1.895325522141468E-2</v>
      </c>
      <c r="Q414" s="201">
        <f>+C414-15018.5</f>
        <v>37975.437899999997</v>
      </c>
      <c r="R414" s="136">
        <f>+(P414-G414)^2</f>
        <v>3.9018697041069976E-5</v>
      </c>
      <c r="S414" s="136">
        <v>1</v>
      </c>
      <c r="T414" s="136">
        <f>+S414*R414</f>
        <v>3.9018697041069976E-5</v>
      </c>
      <c r="V414" s="129">
        <f>+G414-P414</f>
        <v>-6.2464947803604204E-3</v>
      </c>
    </row>
    <row r="415" spans="1:22" ht="12.95" customHeight="1" x14ac:dyDescent="0.2">
      <c r="A415" s="295" t="s">
        <v>648</v>
      </c>
      <c r="B415" s="212"/>
      <c r="C415" s="213">
        <v>53007.941047481589</v>
      </c>
      <c r="D415" s="213">
        <v>5.0000000000000002E-5</v>
      </c>
      <c r="E415" s="129">
        <f>(C415-C$7)/C$8</f>
        <v>54711.392728846768</v>
      </c>
      <c r="F415" s="129">
        <f>ROUND(2*E415,0)/2</f>
        <v>54711.5</v>
      </c>
      <c r="G415" s="129">
        <f>C415-(C$7+F415*C$8)</f>
        <v>-2.5460368407948408E-2</v>
      </c>
      <c r="I415" s="130"/>
      <c r="L415" s="129">
        <f>G415</f>
        <v>-2.5460368407948408E-2</v>
      </c>
      <c r="O415" s="199">
        <f ca="1">+C$11+C$12*F415</f>
        <v>-8.0753328577228591E-3</v>
      </c>
      <c r="P415" s="159">
        <f>+D$11+D$12*F415+D$13*F415^2</f>
        <v>-1.8939723494280379E-2</v>
      </c>
      <c r="Q415" s="201">
        <f>+C415-15018.5</f>
        <v>37989.441047481589</v>
      </c>
      <c r="R415" s="136">
        <f>+(P415-G415)^2</f>
        <v>4.251881009014474E-5</v>
      </c>
      <c r="S415" s="136">
        <v>1</v>
      </c>
      <c r="T415" s="136">
        <f>+S415*R415</f>
        <v>4.251881009014474E-5</v>
      </c>
      <c r="V415" s="129">
        <f>+G415-P415</f>
        <v>-6.5206449136680292E-3</v>
      </c>
    </row>
    <row r="416" spans="1:22" ht="12.95" customHeight="1" x14ac:dyDescent="0.2">
      <c r="A416" s="301" t="s">
        <v>1555</v>
      </c>
      <c r="B416" s="297" t="str">
        <f>IF(INT(F416)=F416,"I","II")</f>
        <v>II</v>
      </c>
      <c r="C416" s="298">
        <v>53007.941099999996</v>
      </c>
      <c r="D416" s="298" t="s">
        <v>467</v>
      </c>
      <c r="E416" s="129">
        <f>(C416-C$7)/C$8</f>
        <v>54711.392950120477</v>
      </c>
      <c r="F416" s="129">
        <f>ROUND(2*E416,0)/2</f>
        <v>54711.5</v>
      </c>
      <c r="G416" s="129">
        <f>C416-(C$7+F416*C$8)</f>
        <v>-2.5407850000192411E-2</v>
      </c>
      <c r="M416" s="130">
        <f>G416</f>
        <v>-2.5407850000192411E-2</v>
      </c>
      <c r="O416" s="199">
        <f ca="1">+C$11+C$12*F416</f>
        <v>-8.0753328577228591E-3</v>
      </c>
      <c r="P416" s="159">
        <f>+D$11+D$12*F416+D$13*F416^2</f>
        <v>-1.8939723494280379E-2</v>
      </c>
      <c r="Q416" s="201">
        <f>+C416-15018.5</f>
        <v>37989.441099999996</v>
      </c>
      <c r="R416" s="136">
        <f>+(P416-G416)^2</f>
        <v>4.1836660496481792E-5</v>
      </c>
      <c r="S416" s="136">
        <v>1</v>
      </c>
      <c r="T416" s="136">
        <f>+S416*R416</f>
        <v>4.1836660496481792E-5</v>
      </c>
      <c r="V416" s="129">
        <f>+G416-P416</f>
        <v>-6.4681265059120321E-3</v>
      </c>
    </row>
    <row r="417" spans="1:22" ht="12.95" customHeight="1" x14ac:dyDescent="0.2">
      <c r="A417" s="301" t="s">
        <v>1555</v>
      </c>
      <c r="B417" s="297" t="str">
        <f>IF(INT(F417)=F417,"I","II")</f>
        <v>I</v>
      </c>
      <c r="C417" s="298">
        <v>53008.060400000002</v>
      </c>
      <c r="D417" s="298" t="s">
        <v>467</v>
      </c>
      <c r="E417" s="129">
        <f>(C417-C$7)/C$8</f>
        <v>54711.895592045221</v>
      </c>
      <c r="F417" s="129">
        <f>ROUND(2*E417,0)/2</f>
        <v>54712</v>
      </c>
      <c r="G417" s="129">
        <f>C417-(C$7+F417*C$8)</f>
        <v>-2.4780799998552538E-2</v>
      </c>
      <c r="M417" s="130">
        <f>G417</f>
        <v>-2.4780799998552538E-2</v>
      </c>
      <c r="O417" s="199">
        <f ca="1">+C$11+C$12*F417</f>
        <v>-8.0752590099278983E-3</v>
      </c>
      <c r="P417" s="159">
        <f>+D$11+D$12*F417+D$13*F417^2</f>
        <v>-1.8939608358796052E-2</v>
      </c>
      <c r="Q417" s="201">
        <f>+C417-15018.5</f>
        <v>37989.560400000002</v>
      </c>
      <c r="R417" s="136">
        <f>+(P417-G417)^2</f>
        <v>3.4119519772361073E-5</v>
      </c>
      <c r="S417" s="136">
        <v>1</v>
      </c>
      <c r="T417" s="136">
        <f>+S417*R417</f>
        <v>3.4119519772361073E-5</v>
      </c>
      <c r="V417" s="129">
        <f>+G417-P417</f>
        <v>-5.8411916397564864E-3</v>
      </c>
    </row>
    <row r="418" spans="1:22" ht="12.95" customHeight="1" x14ac:dyDescent="0.2">
      <c r="A418" s="295" t="s">
        <v>648</v>
      </c>
      <c r="B418" s="212"/>
      <c r="C418" s="213">
        <v>53008.060442881724</v>
      </c>
      <c r="D418" s="213">
        <v>5.0000000000000002E-5</v>
      </c>
      <c r="E418" s="129">
        <f>(C418-C$7)/C$8</f>
        <v>54711.895772717064</v>
      </c>
      <c r="F418" s="129">
        <f>ROUND(2*E418,0)/2</f>
        <v>54712</v>
      </c>
      <c r="G418" s="129">
        <f>C418-(C$7+F418*C$8)</f>
        <v>-2.4737918276514392E-2</v>
      </c>
      <c r="I418" s="130"/>
      <c r="L418" s="129">
        <f>G418</f>
        <v>-2.4737918276514392E-2</v>
      </c>
      <c r="O418" s="199">
        <f ca="1">+C$11+C$12*F418</f>
        <v>-8.0752590099278983E-3</v>
      </c>
      <c r="P418" s="159">
        <f>+D$11+D$12*F418+D$13*F418^2</f>
        <v>-1.8939608358796052E-2</v>
      </c>
      <c r="Q418" s="201">
        <f>+C418-15018.5</f>
        <v>37989.560442881724</v>
      </c>
      <c r="R418" s="136">
        <f>+(P418-G418)^2</f>
        <v>3.362039790191087E-5</v>
      </c>
      <c r="S418" s="136">
        <v>1</v>
      </c>
      <c r="T418" s="136">
        <f>+S418*R418</f>
        <v>3.362039790191087E-5</v>
      </c>
      <c r="V418" s="129">
        <f>+G418-P418</f>
        <v>-5.7983099177183403E-3</v>
      </c>
    </row>
    <row r="419" spans="1:22" ht="12.95" customHeight="1" x14ac:dyDescent="0.2">
      <c r="A419" s="298" t="s">
        <v>1515</v>
      </c>
      <c r="B419" s="297" t="str">
        <f>IF(INT(F419)=F419,"I","II")</f>
        <v>I</v>
      </c>
      <c r="C419" s="298">
        <v>53050.784099999997</v>
      </c>
      <c r="D419" s="298" t="s">
        <v>466</v>
      </c>
      <c r="E419" s="129">
        <f>(C419-C$7)/C$8</f>
        <v>54891.90165071316</v>
      </c>
      <c r="F419" s="129">
        <f>ROUND(2*E419,0)/2</f>
        <v>54892</v>
      </c>
      <c r="G419" s="129">
        <f>C419-(C$7+F419*C$8)</f>
        <v>-2.3342799999227282E-2</v>
      </c>
      <c r="M419" s="130">
        <f>G419</f>
        <v>-2.3342799999227282E-2</v>
      </c>
      <c r="O419" s="199">
        <f ca="1">+C$11+C$12*F419</f>
        <v>-8.0486738037421589E-3</v>
      </c>
      <c r="P419" s="159">
        <f>+D$11+D$12*F419+D$13*F419^2</f>
        <v>-1.8897657402988675E-2</v>
      </c>
      <c r="Q419" s="201">
        <f>+C419-15018.5</f>
        <v>38032.284099999997</v>
      </c>
      <c r="R419" s="136">
        <f>+(P419-G419)^2</f>
        <v>1.9759292700894895E-5</v>
      </c>
      <c r="S419" s="136">
        <v>1</v>
      </c>
      <c r="T419" s="136">
        <f>+S419*R419</f>
        <v>1.9759292700894895E-5</v>
      </c>
      <c r="V419" s="129">
        <f>+G419-P419</f>
        <v>-4.4451425962386062E-3</v>
      </c>
    </row>
    <row r="420" spans="1:22" ht="12.95" customHeight="1" x14ac:dyDescent="0.2">
      <c r="A420" s="45" t="s">
        <v>650</v>
      </c>
      <c r="B420" s="57"/>
      <c r="C420" s="56">
        <v>53095.406300000002</v>
      </c>
      <c r="D420" s="56">
        <v>5.8999999999999999E-3</v>
      </c>
      <c r="E420" s="129">
        <f>(C420-C$7)/C$8</f>
        <v>55079.906583598051</v>
      </c>
      <c r="F420" s="129">
        <f>ROUND(2*E420,0)/2</f>
        <v>55080</v>
      </c>
      <c r="G420" s="129">
        <f>C420-(C$7+F420*C$8)</f>
        <v>-2.2171999997226521E-2</v>
      </c>
      <c r="K420" s="130">
        <f>G420</f>
        <v>-2.2171999997226521E-2</v>
      </c>
      <c r="O420" s="199">
        <f ca="1">+C$11+C$12*F420</f>
        <v>-8.0209070328370515E-3</v>
      </c>
      <c r="P420" s="159">
        <f>+D$11+D$12*F420+D$13*F420^2</f>
        <v>-1.8852772618269141E-2</v>
      </c>
      <c r="Q420" s="201">
        <f>+C420-15018.5</f>
        <v>38076.906300000002</v>
      </c>
      <c r="R420" s="136">
        <f>+(P420-G420)^2</f>
        <v>1.101727039322028E-5</v>
      </c>
      <c r="S420" s="136">
        <v>1</v>
      </c>
      <c r="T420" s="136">
        <f>+S420*R420</f>
        <v>1.101727039322028E-5</v>
      </c>
      <c r="V420" s="129">
        <f>+G420-P420</f>
        <v>-3.3192273789573803E-3</v>
      </c>
    </row>
    <row r="421" spans="1:22" ht="12.95" customHeight="1" x14ac:dyDescent="0.2">
      <c r="A421" s="45" t="s">
        <v>650</v>
      </c>
      <c r="B421" s="66" t="s">
        <v>646</v>
      </c>
      <c r="C421" s="56">
        <v>53095.520199999999</v>
      </c>
      <c r="D421" s="56">
        <v>6.1999999999999998E-3</v>
      </c>
      <c r="E421" s="129">
        <f>(C421-C$7)/C$8</f>
        <v>55080.386473918457</v>
      </c>
      <c r="F421" s="129">
        <f>ROUND(2*E421,0)/2</f>
        <v>55080.5</v>
      </c>
      <c r="G421" s="129">
        <f>C421-(C$7+F421*C$8)</f>
        <v>-2.6944949997414369E-2</v>
      </c>
      <c r="K421" s="130">
        <f>G421</f>
        <v>-2.6944949997414369E-2</v>
      </c>
      <c r="O421" s="199">
        <f ca="1">+C$11+C$12*F421</f>
        <v>-8.0208331850420908E-3</v>
      </c>
      <c r="P421" s="159">
        <f>+D$11+D$12*F421+D$13*F421^2</f>
        <v>-1.8852651787067264E-2</v>
      </c>
      <c r="Q421" s="201">
        <f>+C421-15018.5</f>
        <v>38077.020199999999</v>
      </c>
      <c r="R421" s="136">
        <f>+(P421-G421)^2</f>
        <v>6.5485290325186974E-5</v>
      </c>
      <c r="S421" s="136">
        <v>1</v>
      </c>
      <c r="T421" s="136">
        <f>+S421*R421</f>
        <v>6.5485290325186974E-5</v>
      </c>
      <c r="V421" s="129">
        <f>+G421-P421</f>
        <v>-8.0922982103471056E-3</v>
      </c>
    </row>
    <row r="422" spans="1:22" ht="12.95" customHeight="1" x14ac:dyDescent="0.2">
      <c r="A422" s="52" t="s">
        <v>652</v>
      </c>
      <c r="B422" s="64" t="s">
        <v>646</v>
      </c>
      <c r="C422" s="63">
        <v>53106.440900000001</v>
      </c>
      <c r="D422" s="63">
        <v>1.6999999999999999E-3</v>
      </c>
      <c r="E422" s="129">
        <f>(C422-C$7)/C$8</f>
        <v>55126.398223015458</v>
      </c>
      <c r="F422" s="129">
        <f>ROUND(2*E422,0)/2</f>
        <v>55126.5</v>
      </c>
      <c r="G422" s="129">
        <f>C422-(C$7+F422*C$8)</f>
        <v>-2.4156349994882476E-2</v>
      </c>
      <c r="K422" s="130">
        <f>G422</f>
        <v>-2.4156349994882476E-2</v>
      </c>
      <c r="O422" s="199">
        <f ca="1">+C$11+C$12*F422</f>
        <v>-8.0140391879057367E-3</v>
      </c>
      <c r="P422" s="159">
        <f>+D$11+D$12*F422+D$13*F422^2</f>
        <v>-1.884150225505675E-2</v>
      </c>
      <c r="Q422" s="201">
        <f>+C422-15018.5</f>
        <v>38087.940900000001</v>
      </c>
      <c r="R422" s="136">
        <f>+(P422-G422)^2</f>
        <v>2.8247606497530629E-5</v>
      </c>
      <c r="S422" s="136">
        <v>1</v>
      </c>
      <c r="T422" s="136">
        <f>+S422*R422</f>
        <v>2.8247606497530629E-5</v>
      </c>
      <c r="V422" s="129">
        <f>+G422-P422</f>
        <v>-5.314847739825726E-3</v>
      </c>
    </row>
    <row r="423" spans="1:22" ht="12.95" customHeight="1" x14ac:dyDescent="0.2">
      <c r="A423" s="52" t="s">
        <v>650</v>
      </c>
      <c r="B423" s="89"/>
      <c r="C423" s="63">
        <v>53110.356599999999</v>
      </c>
      <c r="D423" s="63">
        <v>2.0000000000000001E-4</v>
      </c>
      <c r="E423" s="129">
        <f>(C423-C$7)/C$8</f>
        <v>55142.89608541796</v>
      </c>
      <c r="F423" s="129">
        <f>ROUND(2*E423,0)/2</f>
        <v>55143</v>
      </c>
      <c r="G423" s="129">
        <f>C423-(C$7+F423*C$8)</f>
        <v>-2.4663699994562194E-2</v>
      </c>
      <c r="K423" s="130">
        <f>G423</f>
        <v>-2.4663699994562194E-2</v>
      </c>
      <c r="O423" s="199">
        <f ca="1">+C$11+C$12*F423</f>
        <v>-8.0116022106720437E-3</v>
      </c>
      <c r="P423" s="159">
        <f>+D$11+D$12*F423+D$13*F423^2</f>
        <v>-1.8837487026892752E-2</v>
      </c>
      <c r="Q423" s="201">
        <f>+C423-15018.5</f>
        <v>38091.856599999999</v>
      </c>
      <c r="R423" s="136">
        <f>+(P423-G423)^2</f>
        <v>3.3944757544639566E-5</v>
      </c>
      <c r="S423" s="136">
        <v>1</v>
      </c>
      <c r="T423" s="136">
        <f>+S423*R423</f>
        <v>3.3944757544639566E-5</v>
      </c>
      <c r="V423" s="129">
        <f>+G423-P423</f>
        <v>-5.8262129676694419E-3</v>
      </c>
    </row>
    <row r="424" spans="1:22" ht="12.95" customHeight="1" x14ac:dyDescent="0.2">
      <c r="A424" s="52" t="s">
        <v>650</v>
      </c>
      <c r="B424" s="64" t="s">
        <v>646</v>
      </c>
      <c r="C424" s="63">
        <v>53110.4758</v>
      </c>
      <c r="D424" s="63">
        <v>2.5999999999999999E-3</v>
      </c>
      <c r="E424" s="129">
        <f>(C424-C$7)/C$8</f>
        <v>55143.398306016672</v>
      </c>
      <c r="F424" s="129">
        <f>ROUND(2*E424,0)/2</f>
        <v>55143.5</v>
      </c>
      <c r="G424" s="129">
        <f>C424-(C$7+F424*C$8)</f>
        <v>-2.4136649997672066E-2</v>
      </c>
      <c r="K424" s="130">
        <f>G424</f>
        <v>-2.4136649997672066E-2</v>
      </c>
      <c r="O424" s="199">
        <f ca="1">+C$11+C$12*F424</f>
        <v>-8.0115283628770829E-3</v>
      </c>
      <c r="P424" s="159">
        <f>+D$11+D$12*F424+D$13*F424^2</f>
        <v>-1.8837365221931836E-2</v>
      </c>
      <c r="Q424" s="201">
        <f>+C424-15018.5</f>
        <v>38091.9758</v>
      </c>
      <c r="R424" s="136">
        <f>+(P424-G424)^2</f>
        <v>2.8082419134392185E-5</v>
      </c>
      <c r="S424" s="136">
        <v>1</v>
      </c>
      <c r="T424" s="136">
        <f>+S424*R424</f>
        <v>2.8082419134392185E-5</v>
      </c>
      <c r="V424" s="129">
        <f>+G424-P424</f>
        <v>-5.2992847757402303E-3</v>
      </c>
    </row>
    <row r="425" spans="1:22" ht="12.95" customHeight="1" x14ac:dyDescent="0.2">
      <c r="A425" s="220" t="s">
        <v>1583</v>
      </c>
      <c r="B425" s="297" t="str">
        <f>IF(INT(F425)=F425,"I","II")</f>
        <v>I</v>
      </c>
      <c r="C425" s="298">
        <v>53110.595000000001</v>
      </c>
      <c r="D425" s="298" t="s">
        <v>466</v>
      </c>
      <c r="E425" s="129">
        <f>(C425-C$7)/C$8</f>
        <v>55143.900526615391</v>
      </c>
      <c r="F425" s="129">
        <f>ROUND(2*E425,0)/2</f>
        <v>55144</v>
      </c>
      <c r="G425" s="129">
        <f>C425-(C$7+F425*C$8)</f>
        <v>-2.3609599993505981E-2</v>
      </c>
      <c r="M425" s="130">
        <f>G425</f>
        <v>-2.3609599993505981E-2</v>
      </c>
      <c r="O425" s="199">
        <f ca="1">+C$11+C$12*F425</f>
        <v>-8.0114545150821222E-3</v>
      </c>
      <c r="P425" s="159">
        <f>+D$11+D$12*F425+D$13*F425^2</f>
        <v>-1.8837243409242685E-2</v>
      </c>
      <c r="Q425" s="201">
        <f>+C425-15018.5</f>
        <v>38092.095000000001</v>
      </c>
      <c r="R425" s="136">
        <f>+(P425-G425)^2</f>
        <v>2.2775387367361232E-5</v>
      </c>
      <c r="S425" s="136">
        <v>1</v>
      </c>
      <c r="T425" s="136">
        <f>+S425*R425</f>
        <v>2.2775387367361232E-5</v>
      </c>
      <c r="V425" s="129">
        <f>+G425-P425</f>
        <v>-4.7723565842632959E-3</v>
      </c>
    </row>
    <row r="426" spans="1:22" ht="12.95" customHeight="1" x14ac:dyDescent="0.2">
      <c r="A426" s="302" t="s">
        <v>699</v>
      </c>
      <c r="B426" s="260" t="s">
        <v>644</v>
      </c>
      <c r="C426" s="261">
        <v>53110.595099999999</v>
      </c>
      <c r="D426" s="261">
        <v>1E-4</v>
      </c>
      <c r="E426" s="129">
        <f>(C426-C$7)/C$8</f>
        <v>55143.900947941387</v>
      </c>
      <c r="F426" s="129">
        <f>ROUND(2*E426,0)/2</f>
        <v>55144</v>
      </c>
      <c r="G426" s="129">
        <f>C426-(C$7+F426*C$8)</f>
        <v>-2.3509599996032193E-2</v>
      </c>
      <c r="J426" s="130">
        <f>G426</f>
        <v>-2.3509599996032193E-2</v>
      </c>
      <c r="O426" s="199">
        <f ca="1">+C$11+C$12*F426</f>
        <v>-8.0114545150821222E-3</v>
      </c>
      <c r="P426" s="159">
        <f>+D$11+D$12*F426+D$13*F426^2</f>
        <v>-1.8837243409242685E-2</v>
      </c>
      <c r="Q426" s="201">
        <f>+C426-15018.5</f>
        <v>38092.095099999999</v>
      </c>
      <c r="R426" s="136">
        <f>+(P426-G426)^2</f>
        <v>2.1830916074115303E-5</v>
      </c>
      <c r="S426" s="136">
        <v>0.5</v>
      </c>
      <c r="T426" s="136">
        <f>+S426*R426</f>
        <v>1.0915458037057652E-5</v>
      </c>
      <c r="V426" s="129">
        <f>+G426-P426</f>
        <v>-4.6723565867895084E-3</v>
      </c>
    </row>
    <row r="427" spans="1:22" ht="12.95" customHeight="1" x14ac:dyDescent="0.2">
      <c r="A427" s="298" t="s">
        <v>1515</v>
      </c>
      <c r="B427" s="297" t="str">
        <f>IF(INT(F427)=F427,"I","II")</f>
        <v>I</v>
      </c>
      <c r="C427" s="298">
        <v>53179.663999999997</v>
      </c>
      <c r="D427" s="298" t="s">
        <v>466</v>
      </c>
      <c r="E427" s="129">
        <f>(C427-C$7)/C$8</f>
        <v>55434.906185444954</v>
      </c>
      <c r="F427" s="129">
        <f>ROUND(2*E427,0)/2</f>
        <v>55435</v>
      </c>
      <c r="G427" s="129">
        <f>C427-(C$7+F427*C$8)</f>
        <v>-2.2266499996476341E-2</v>
      </c>
      <c r="M427" s="130">
        <f>G427</f>
        <v>-2.2266499996476341E-2</v>
      </c>
      <c r="O427" s="199">
        <f ca="1">+C$11+C$12*F427</f>
        <v>-7.9684750984151762E-3</v>
      </c>
      <c r="P427" s="159">
        <f>+D$11+D$12*F427+D$13*F427^2</f>
        <v>-1.8765037303977418E-2</v>
      </c>
      <c r="Q427" s="201">
        <f>+C427-15018.5</f>
        <v>38161.163999999997</v>
      </c>
      <c r="R427" s="136">
        <f>+(P427-G427)^2</f>
        <v>1.2260240986961809E-5</v>
      </c>
      <c r="S427" s="136">
        <v>1</v>
      </c>
      <c r="T427" s="136">
        <f>+S427*R427</f>
        <v>1.2260240986961809E-5</v>
      </c>
      <c r="V427" s="129">
        <f>+G427-P427</f>
        <v>-3.5014626924989231E-3</v>
      </c>
    </row>
    <row r="428" spans="1:22" ht="12.95" customHeight="1" x14ac:dyDescent="0.2">
      <c r="A428" s="45" t="s">
        <v>653</v>
      </c>
      <c r="B428" s="57" t="s">
        <v>644</v>
      </c>
      <c r="C428" s="58">
        <v>53406.449099999998</v>
      </c>
      <c r="D428" s="58">
        <v>1E-4</v>
      </c>
      <c r="E428" s="129">
        <f>(C428-C$7)/C$8</f>
        <v>56390.410788642235</v>
      </c>
      <c r="F428" s="129">
        <f>ROUND(2*E428,0)/2</f>
        <v>56390.5</v>
      </c>
      <c r="G428" s="129">
        <f>C428-(C$7+F428*C$8)</f>
        <v>-2.117395000095712E-2</v>
      </c>
      <c r="K428" s="130">
        <f>G428</f>
        <v>-2.117395000095712E-2</v>
      </c>
      <c r="O428" s="199">
        <f ca="1">+C$11+C$12*F428</f>
        <v>-7.827351962245873E-3</v>
      </c>
      <c r="P428" s="159">
        <f>+D$11+D$12*F428+D$13*F428^2</f>
        <v>-1.8509539027111145E-2</v>
      </c>
      <c r="Q428" s="201">
        <f>+C428-15018.5</f>
        <v>38387.949099999998</v>
      </c>
      <c r="R428" s="136">
        <f>+(P428-G428)^2</f>
        <v>7.0990858375508574E-6</v>
      </c>
      <c r="S428" s="136">
        <v>1</v>
      </c>
      <c r="T428" s="136">
        <f>+S428*R428</f>
        <v>7.0990858375508574E-6</v>
      </c>
      <c r="V428" s="129">
        <f>+G428-P428</f>
        <v>-2.6644109738459751E-3</v>
      </c>
    </row>
    <row r="429" spans="1:22" ht="12.95" customHeight="1" x14ac:dyDescent="0.2">
      <c r="A429" s="45" t="s">
        <v>653</v>
      </c>
      <c r="B429" s="57" t="s">
        <v>646</v>
      </c>
      <c r="C429" s="58">
        <v>53406.568500000001</v>
      </c>
      <c r="D429" s="58">
        <v>1E-4</v>
      </c>
      <c r="E429" s="129">
        <f>(C429-C$7)/C$8</f>
        <v>56390.913851892969</v>
      </c>
      <c r="F429" s="129">
        <f>ROUND(2*E429,0)/2</f>
        <v>56391</v>
      </c>
      <c r="G429" s="129">
        <f>C429-(C$7+F429*C$8)</f>
        <v>-2.0446899994567502E-2</v>
      </c>
      <c r="K429" s="130">
        <f>G429</f>
        <v>-2.0446899994567502E-2</v>
      </c>
      <c r="O429" s="199">
        <f ca="1">+C$11+C$12*F429</f>
        <v>-7.8272781144509123E-3</v>
      </c>
      <c r="P429" s="159">
        <f>+D$11+D$12*F429+D$13*F429^2</f>
        <v>-1.8509397940175649E-2</v>
      </c>
      <c r="Q429" s="201">
        <f>+C429-15018.5</f>
        <v>38388.068500000001</v>
      </c>
      <c r="R429" s="136">
        <f>+(P429-G429)^2</f>
        <v>3.7539142107726502E-6</v>
      </c>
      <c r="S429" s="136">
        <v>1</v>
      </c>
      <c r="T429" s="136">
        <f>+S429*R429</f>
        <v>3.7539142107726502E-6</v>
      </c>
      <c r="V429" s="129">
        <f>+G429-P429</f>
        <v>-1.9375020543918528E-3</v>
      </c>
    </row>
    <row r="430" spans="1:22" ht="12.95" customHeight="1" x14ac:dyDescent="0.2">
      <c r="A430" s="45" t="s">
        <v>653</v>
      </c>
      <c r="B430" s="57" t="s">
        <v>646</v>
      </c>
      <c r="C430" s="58">
        <v>53407.635900000001</v>
      </c>
      <c r="D430" s="58">
        <v>1E-4</v>
      </c>
      <c r="E430" s="129">
        <f>(C430-C$7)/C$8</f>
        <v>56395.411085677079</v>
      </c>
      <c r="F430" s="129">
        <f>ROUND(2*E430,0)/2</f>
        <v>56395.5</v>
      </c>
      <c r="G430" s="129">
        <f>C430-(C$7+F430*C$8)</f>
        <v>-2.1103449995280243E-2</v>
      </c>
      <c r="K430" s="130">
        <f>G430</f>
        <v>-2.1103449995280243E-2</v>
      </c>
      <c r="O430" s="199">
        <f ca="1">+C$11+C$12*F430</f>
        <v>-7.8266134842962694E-3</v>
      </c>
      <c r="P430" s="159">
        <f>+D$11+D$12*F430+D$13*F430^2</f>
        <v>-1.8508127809985127E-2</v>
      </c>
      <c r="Q430" s="201">
        <f>+C430-15018.5</f>
        <v>38389.135900000001</v>
      </c>
      <c r="R430" s="136">
        <f>+(P430-G430)^2</f>
        <v>6.7356972454850202E-6</v>
      </c>
      <c r="S430" s="136">
        <v>1</v>
      </c>
      <c r="T430" s="136">
        <f>+S430*R430</f>
        <v>6.7356972454850202E-6</v>
      </c>
      <c r="V430" s="129">
        <f>+G430-P430</f>
        <v>-2.5953221852951167E-3</v>
      </c>
    </row>
    <row r="431" spans="1:22" ht="12.95" customHeight="1" x14ac:dyDescent="0.2">
      <c r="A431" s="24" t="s">
        <v>653</v>
      </c>
      <c r="B431" s="303" t="s">
        <v>644</v>
      </c>
      <c r="C431" s="304">
        <v>53409.532399999996</v>
      </c>
      <c r="D431" s="304">
        <v>1E-4</v>
      </c>
      <c r="E431" s="129">
        <f>(C431-C$7)/C$8</f>
        <v>56403.401533373864</v>
      </c>
      <c r="F431" s="129">
        <f>ROUND(2*E431,0)/2</f>
        <v>56403.5</v>
      </c>
      <c r="G431" s="129">
        <f>C431-(C$7+F431*C$8)</f>
        <v>-2.3370650000288151E-2</v>
      </c>
      <c r="K431" s="130">
        <f>G431</f>
        <v>-2.3370650000288151E-2</v>
      </c>
      <c r="O431" s="199">
        <f ca="1">+C$11+C$12*F431</f>
        <v>-7.8254319195769032E-3</v>
      </c>
      <c r="P431" s="159">
        <f>+D$11+D$12*F431+D$13*F431^2</f>
        <v>-1.8505868255108256E-2</v>
      </c>
      <c r="Q431" s="201">
        <f>+C431-15018.5</f>
        <v>38391.032399999996</v>
      </c>
      <c r="R431" s="136">
        <f>+(P431-G431)^2</f>
        <v>2.3666101428235551E-5</v>
      </c>
      <c r="S431" s="136">
        <v>1</v>
      </c>
      <c r="T431" s="136">
        <f>+S431*R431</f>
        <v>2.3666101428235551E-5</v>
      </c>
      <c r="V431" s="129">
        <f>+G431-P431</f>
        <v>-4.8647817451798955E-3</v>
      </c>
    </row>
    <row r="432" spans="1:22" ht="12.95" customHeight="1" x14ac:dyDescent="0.2">
      <c r="A432" s="24" t="s">
        <v>653</v>
      </c>
      <c r="B432" s="303" t="s">
        <v>646</v>
      </c>
      <c r="C432" s="304">
        <v>53409.653400000003</v>
      </c>
      <c r="D432" s="304">
        <v>1E-4</v>
      </c>
      <c r="E432" s="129">
        <f>(C432-C$7)/C$8</f>
        <v>56403.911337840706</v>
      </c>
      <c r="F432" s="129">
        <f>ROUND(2*E432,0)/2</f>
        <v>56404</v>
      </c>
      <c r="G432" s="129">
        <f>C432-(C$7+F432*C$8)</f>
        <v>-2.1043599997938145E-2</v>
      </c>
      <c r="K432" s="130">
        <f>G432</f>
        <v>-2.1043599997938145E-2</v>
      </c>
      <c r="O432" s="199">
        <f ca="1">+C$11+C$12*F432</f>
        <v>-7.8253580717819425E-3</v>
      </c>
      <c r="P432" s="159">
        <f>+D$11+D$12*F432+D$13*F432^2</f>
        <v>-1.8505726967238359E-2</v>
      </c>
      <c r="Q432" s="201">
        <f>+C432-15018.5</f>
        <v>38391.153400000003</v>
      </c>
      <c r="R432" s="136">
        <f>+(P432-G432)^2</f>
        <v>6.4407995199533168E-6</v>
      </c>
      <c r="S432" s="136">
        <v>1</v>
      </c>
      <c r="T432" s="136">
        <f>+S432*R432</f>
        <v>6.4407995199533168E-6</v>
      </c>
      <c r="V432" s="129">
        <f>+G432-P432</f>
        <v>-2.537873030699786E-3</v>
      </c>
    </row>
    <row r="433" spans="1:22" ht="12.95" customHeight="1" x14ac:dyDescent="0.2">
      <c r="A433" s="24" t="s">
        <v>652</v>
      </c>
      <c r="B433" s="303"/>
      <c r="C433" s="165">
        <v>53409.654300000002</v>
      </c>
      <c r="D433" s="165">
        <v>2.2000000000000001E-3</v>
      </c>
      <c r="E433" s="129">
        <f>(C433-C$7)/C$8</f>
        <v>56403.915129774752</v>
      </c>
      <c r="F433" s="129">
        <f>ROUND(2*E433,0)/2</f>
        <v>56404</v>
      </c>
      <c r="G433" s="129">
        <f>C433-(C$7+F433*C$8)</f>
        <v>-2.0143599998846184E-2</v>
      </c>
      <c r="K433" s="130">
        <f>G433</f>
        <v>-2.0143599998846184E-2</v>
      </c>
      <c r="O433" s="199">
        <f ca="1">+C$11+C$12*F433</f>
        <v>-7.8253580717819425E-3</v>
      </c>
      <c r="P433" s="159">
        <f>+D$11+D$12*F433+D$13*F433^2</f>
        <v>-1.8505726967238359E-2</v>
      </c>
      <c r="Q433" s="201">
        <f>+C433-15018.5</f>
        <v>38391.154300000002</v>
      </c>
      <c r="R433" s="136">
        <f>+(P433-G433)^2</f>
        <v>2.6826280676682088E-6</v>
      </c>
      <c r="S433" s="136">
        <v>1</v>
      </c>
      <c r="T433" s="136">
        <f>+S433*R433</f>
        <v>2.6826280676682088E-6</v>
      </c>
      <c r="V433" s="129">
        <f>+G433-P433</f>
        <v>-1.6378730316078255E-3</v>
      </c>
    </row>
    <row r="434" spans="1:22" ht="12.95" customHeight="1" x14ac:dyDescent="0.2">
      <c r="A434" s="301" t="s">
        <v>1591</v>
      </c>
      <c r="B434" s="297" t="str">
        <f>IF(INT(F434)=F434,"I","II")</f>
        <v>II</v>
      </c>
      <c r="C434" s="298">
        <v>53410.256500000003</v>
      </c>
      <c r="D434" s="298" t="s">
        <v>467</v>
      </c>
      <c r="E434" s="129">
        <f>(C434-C$7)/C$8</f>
        <v>56406.452354980669</v>
      </c>
      <c r="F434" s="129">
        <f>ROUND(2*E434,0)/2</f>
        <v>56406.5</v>
      </c>
      <c r="G434" s="129">
        <f>C434-(C$7+F434*C$8)</f>
        <v>-1.1308349996397737E-2</v>
      </c>
      <c r="M434" s="130">
        <f>G434</f>
        <v>-1.1308349996397737E-2</v>
      </c>
      <c r="O434" s="199">
        <f ca="1">+C$11+C$12*F434</f>
        <v>-7.8249888328071407E-3</v>
      </c>
      <c r="P434" s="159">
        <f>+D$11+D$12*F434+D$13*F434^2</f>
        <v>-1.8505020411965174E-2</v>
      </c>
      <c r="Q434" s="201">
        <f>+C434-15018.5</f>
        <v>38391.756500000003</v>
      </c>
      <c r="R434" s="136">
        <f>+(P434-G434)^2</f>
        <v>5.1792065070303585E-5</v>
      </c>
      <c r="S434" s="136">
        <v>1</v>
      </c>
      <c r="T434" s="136">
        <f>+S434*R434</f>
        <v>5.1792065070303585E-5</v>
      </c>
      <c r="V434" s="129">
        <f>+G434-P434</f>
        <v>7.1966704155674369E-3</v>
      </c>
    </row>
    <row r="435" spans="1:22" ht="12.95" customHeight="1" x14ac:dyDescent="0.2">
      <c r="A435" s="301" t="s">
        <v>1591</v>
      </c>
      <c r="B435" s="297" t="str">
        <f>IF(INT(F435)=F435,"I","II")</f>
        <v>I</v>
      </c>
      <c r="C435" s="298">
        <v>53410.373500000002</v>
      </c>
      <c r="D435" s="298" t="s">
        <v>467</v>
      </c>
      <c r="E435" s="129">
        <f>(C435-C$7)/C$8</f>
        <v>56406.945306407251</v>
      </c>
      <c r="F435" s="129">
        <f>ROUND(2*E435,0)/2</f>
        <v>56407</v>
      </c>
      <c r="G435" s="129">
        <f>C435-(C$7+F435*C$8)</f>
        <v>-1.2981299994862638E-2</v>
      </c>
      <c r="M435" s="130">
        <f>G435</f>
        <v>-1.2981299994862638E-2</v>
      </c>
      <c r="O435" s="199">
        <f ca="1">+C$11+C$12*F435</f>
        <v>-7.82491498501218E-3</v>
      </c>
      <c r="P435" s="159">
        <f>+D$11+D$12*F435+D$13*F435^2</f>
        <v>-1.8504879077725793E-2</v>
      </c>
      <c r="Q435" s="201">
        <f>+C435-15018.5</f>
        <v>38391.873500000002</v>
      </c>
      <c r="R435" s="136">
        <f>+(P435-G435)^2</f>
        <v>3.0509925884643367E-5</v>
      </c>
      <c r="S435" s="136">
        <v>1</v>
      </c>
      <c r="T435" s="136">
        <f>+S435*R435</f>
        <v>3.0509925884643367E-5</v>
      </c>
      <c r="V435" s="129">
        <f>+G435-P435</f>
        <v>5.5235790828631545E-3</v>
      </c>
    </row>
    <row r="436" spans="1:22" ht="12.95" customHeight="1" x14ac:dyDescent="0.2">
      <c r="A436" s="298" t="s">
        <v>1515</v>
      </c>
      <c r="B436" s="297" t="str">
        <f>IF(INT(F436)=F436,"I","II")</f>
        <v>I</v>
      </c>
      <c r="C436" s="298">
        <v>53413.6895</v>
      </c>
      <c r="D436" s="298" t="s">
        <v>466</v>
      </c>
      <c r="E436" s="129">
        <f>(C436-C$7)/C$8</f>
        <v>56420.916476753984</v>
      </c>
      <c r="F436" s="129">
        <f>ROUND(2*E436,0)/2</f>
        <v>56421</v>
      </c>
      <c r="G436" s="129">
        <f>C436-(C$7+F436*C$8)</f>
        <v>-1.9823899994662497E-2</v>
      </c>
      <c r="M436" s="130">
        <f>G436</f>
        <v>-1.9823899994662497E-2</v>
      </c>
      <c r="O436" s="199">
        <f ca="1">+C$11+C$12*F436</f>
        <v>-7.8228472467532888E-3</v>
      </c>
      <c r="P436" s="159">
        <f>+D$11+D$12*F436+D$13*F436^2</f>
        <v>-1.8500918581355275E-2</v>
      </c>
      <c r="Q436" s="201">
        <f>+C436-15018.5</f>
        <v>38395.1895</v>
      </c>
      <c r="R436" s="136">
        <f>+(P436-G436)^2</f>
        <v>1.7502798199563762E-6</v>
      </c>
      <c r="S436" s="136">
        <v>1</v>
      </c>
      <c r="T436" s="136">
        <f>+S436*R436</f>
        <v>1.7502798199563762E-6</v>
      </c>
      <c r="V436" s="129">
        <f>+G436-P436</f>
        <v>-1.3229814133072226E-3</v>
      </c>
    </row>
    <row r="437" spans="1:22" ht="12.95" customHeight="1" x14ac:dyDescent="0.2">
      <c r="A437" s="301" t="s">
        <v>1616</v>
      </c>
      <c r="B437" s="297" t="str">
        <f>IF(INT(F437)=F437,"I","II")</f>
        <v>I</v>
      </c>
      <c r="C437" s="298">
        <v>53459.023399999998</v>
      </c>
      <c r="D437" s="298" t="s">
        <v>467</v>
      </c>
      <c r="E437" s="129">
        <f>(C437-C$7)/C$8</f>
        <v>56611.919986820925</v>
      </c>
      <c r="F437" s="129">
        <f>ROUND(2*E437,0)/2</f>
        <v>56612</v>
      </c>
      <c r="G437" s="129">
        <f>C437-(C$7+F437*C$8)</f>
        <v>-1.899079999566311E-2</v>
      </c>
      <c r="M437" s="130">
        <f>G437</f>
        <v>-1.899079999566311E-2</v>
      </c>
      <c r="O437" s="199">
        <f ca="1">+C$11+C$12*F437</f>
        <v>-7.7946373890784206E-3</v>
      </c>
      <c r="P437" s="159">
        <f>+D$11+D$12*F437+D$13*F437^2</f>
        <v>-1.8446280896187682E-2</v>
      </c>
      <c r="Q437" s="201">
        <f>+C437-15018.5</f>
        <v>38440.523399999998</v>
      </c>
      <c r="R437" s="136">
        <f>+(P437-G437)^2</f>
        <v>2.9650104969353124E-7</v>
      </c>
      <c r="S437" s="136">
        <v>1</v>
      </c>
      <c r="T437" s="136">
        <f>+S437*R437</f>
        <v>2.9650104969353124E-7</v>
      </c>
      <c r="V437" s="129">
        <f>+G437-P437</f>
        <v>-5.4451909947542815E-4</v>
      </c>
    </row>
    <row r="438" spans="1:22" ht="12.95" customHeight="1" x14ac:dyDescent="0.2">
      <c r="A438" s="301" t="s">
        <v>1616</v>
      </c>
      <c r="B438" s="297" t="str">
        <f>IF(INT(F438)=F438,"I","II")</f>
        <v>II</v>
      </c>
      <c r="C438" s="298">
        <v>53459.140500000001</v>
      </c>
      <c r="D438" s="298" t="s">
        <v>467</v>
      </c>
      <c r="E438" s="129">
        <f>(C438-C$7)/C$8</f>
        <v>56612.413359573533</v>
      </c>
      <c r="F438" s="129">
        <f>ROUND(2*E438,0)/2</f>
        <v>56612.5</v>
      </c>
      <c r="G438" s="129">
        <f>C438-(C$7+F438*C$8)</f>
        <v>-2.0563749996654224E-2</v>
      </c>
      <c r="M438" s="130">
        <f>G438</f>
        <v>-2.0563749996654224E-2</v>
      </c>
      <c r="O438" s="199">
        <f ca="1">+C$11+C$12*F438</f>
        <v>-7.7945635412834599E-3</v>
      </c>
      <c r="P438" s="159">
        <f>+D$11+D$12*F438+D$13*F438^2</f>
        <v>-1.8446136385639064E-2</v>
      </c>
      <c r="Q438" s="201">
        <f>+C438-15018.5</f>
        <v>38440.640500000001</v>
      </c>
      <c r="R438" s="136">
        <f>+(P438-G438)^2</f>
        <v>4.4842874055566628E-6</v>
      </c>
      <c r="S438" s="136">
        <v>1</v>
      </c>
      <c r="T438" s="136">
        <f>+S438*R438</f>
        <v>4.4842874055566628E-6</v>
      </c>
      <c r="V438" s="129">
        <f>+G438-P438</f>
        <v>-2.1176136110151594E-3</v>
      </c>
    </row>
    <row r="439" spans="1:22" ht="12.95" customHeight="1" x14ac:dyDescent="0.2">
      <c r="A439" s="56" t="s">
        <v>675</v>
      </c>
      <c r="B439" s="66" t="s">
        <v>644</v>
      </c>
      <c r="C439" s="56">
        <v>53461.395909999999</v>
      </c>
      <c r="D439" s="56">
        <v>1E-4</v>
      </c>
      <c r="E439" s="129">
        <f>(C439-C$7)/C$8</f>
        <v>56621.91598843714</v>
      </c>
      <c r="F439" s="129">
        <f>ROUND(2*E439,0)/2</f>
        <v>56622</v>
      </c>
      <c r="G439" s="129">
        <f>C439-(C$7+F439*C$8)</f>
        <v>-1.9939799996791407E-2</v>
      </c>
      <c r="M439" s="130">
        <f>G439</f>
        <v>-1.9939799996791407E-2</v>
      </c>
      <c r="O439" s="199">
        <f ca="1">+C$11+C$12*F439</f>
        <v>-7.7931604331792134E-3</v>
      </c>
      <c r="P439" s="159">
        <f>+D$11+D$12*F439+D$13*F439^2</f>
        <v>-1.8443389216848578E-2</v>
      </c>
      <c r="Q439" s="201">
        <f>+C439-15018.5</f>
        <v>38442.895909999999</v>
      </c>
      <c r="R439" s="136">
        <f>+(P439-G439)^2</f>
        <v>2.2392452223291062E-6</v>
      </c>
      <c r="S439" s="136">
        <v>1</v>
      </c>
      <c r="T439" s="136">
        <f>+S439*R439</f>
        <v>2.2392452223291062E-6</v>
      </c>
      <c r="V439" s="129">
        <f>+G439-P439</f>
        <v>-1.4964107799428292E-3</v>
      </c>
    </row>
    <row r="440" spans="1:22" ht="12.95" customHeight="1" x14ac:dyDescent="0.2">
      <c r="A440" s="45" t="s">
        <v>652</v>
      </c>
      <c r="B440" s="57"/>
      <c r="C440" s="56">
        <v>53462.3459</v>
      </c>
      <c r="D440" s="56">
        <v>4.0000000000000002E-4</v>
      </c>
      <c r="E440" s="129">
        <f>(C440-C$7)/C$8</f>
        <v>56625.918543358042</v>
      </c>
      <c r="F440" s="129">
        <f>ROUND(2*E440,0)/2</f>
        <v>56626</v>
      </c>
      <c r="G440" s="129">
        <f>C440-(C$7+F440*C$8)</f>
        <v>-1.9333399992319755E-2</v>
      </c>
      <c r="K440" s="130">
        <f>G440</f>
        <v>-1.9333399992319755E-2</v>
      </c>
      <c r="O440" s="199">
        <f ca="1">+C$11+C$12*F440</f>
        <v>-7.7925696508195294E-3</v>
      </c>
      <c r="P440" s="159">
        <f>+D$11+D$12*F440+D$13*F440^2</f>
        <v>-1.8442231679549358E-2</v>
      </c>
      <c r="Q440" s="201">
        <f>+C440-15018.5</f>
        <v>38443.8459</v>
      </c>
      <c r="R440" s="136">
        <f>+(P440-G440)^2</f>
        <v>7.9418096168603721E-7</v>
      </c>
      <c r="S440" s="136">
        <v>1</v>
      </c>
      <c r="T440" s="136">
        <f>+S440*R440</f>
        <v>7.9418096168603721E-7</v>
      </c>
      <c r="V440" s="129">
        <f>+G440-P440</f>
        <v>-8.911683127703976E-4</v>
      </c>
    </row>
    <row r="441" spans="1:22" ht="12.95" customHeight="1" x14ac:dyDescent="0.2">
      <c r="A441" s="45" t="s">
        <v>652</v>
      </c>
      <c r="B441" s="66" t="s">
        <v>646</v>
      </c>
      <c r="C441" s="56">
        <v>53462.462200000002</v>
      </c>
      <c r="D441" s="56">
        <v>2.9999999999999997E-4</v>
      </c>
      <c r="E441" s="129">
        <f>(C441-C$7)/C$8</f>
        <v>56626.4085455026</v>
      </c>
      <c r="F441" s="129">
        <f>ROUND(2*E441,0)/2</f>
        <v>56626.5</v>
      </c>
      <c r="G441" s="129">
        <f>C441-(C$7+F441*C$8)</f>
        <v>-2.1706349994929042E-2</v>
      </c>
      <c r="K441" s="130">
        <f>G441</f>
        <v>-2.1706349994929042E-2</v>
      </c>
      <c r="O441" s="199">
        <f ca="1">+C$11+C$12*F441</f>
        <v>-7.7924958030245687E-3</v>
      </c>
      <c r="P441" s="159">
        <f>+D$11+D$12*F441+D$13*F441^2</f>
        <v>-1.8442086952609842E-2</v>
      </c>
      <c r="Q441" s="201">
        <f>+C441-15018.5</f>
        <v>38443.962200000002</v>
      </c>
      <c r="R441" s="136">
        <f>+(P441-G441)^2</f>
        <v>1.0655413209451001E-5</v>
      </c>
      <c r="S441" s="136">
        <v>1</v>
      </c>
      <c r="T441" s="136">
        <f>+S441*R441</f>
        <v>1.0655413209451001E-5</v>
      </c>
      <c r="V441" s="129">
        <f>+G441-P441</f>
        <v>-3.2642630423192001E-3</v>
      </c>
    </row>
    <row r="442" spans="1:22" ht="12.95" customHeight="1" x14ac:dyDescent="0.2">
      <c r="A442" s="45" t="s">
        <v>652</v>
      </c>
      <c r="B442" s="57"/>
      <c r="C442" s="56">
        <v>53462.583500000001</v>
      </c>
      <c r="D442" s="56">
        <v>2.0000000000000001E-4</v>
      </c>
      <c r="E442" s="129">
        <f>(C442-C$7)/C$8</f>
        <v>56626.919613947422</v>
      </c>
      <c r="F442" s="129">
        <f>ROUND(2*E442,0)/2</f>
        <v>56627</v>
      </c>
      <c r="G442" s="129">
        <f>C442-(C$7+F442*C$8)</f>
        <v>-1.9079300000157673E-2</v>
      </c>
      <c r="K442" s="130">
        <f>G442</f>
        <v>-1.9079300000157673E-2</v>
      </c>
      <c r="O442" s="199">
        <f ca="1">+C$11+C$12*F442</f>
        <v>-7.7924219552296097E-3</v>
      </c>
      <c r="P442" s="159">
        <f>+D$11+D$12*F442+D$13*F442^2</f>
        <v>-1.8441942217942084E-2</v>
      </c>
      <c r="Q442" s="201">
        <f>+C442-15018.5</f>
        <v>38444.083500000001</v>
      </c>
      <c r="R442" s="136">
        <f>+(P442-G442)^2</f>
        <v>4.062249425507742E-7</v>
      </c>
      <c r="S442" s="136">
        <v>1</v>
      </c>
      <c r="T442" s="136">
        <f>+S442*R442</f>
        <v>4.062249425507742E-7</v>
      </c>
      <c r="V442" s="129">
        <f>+G442-P442</f>
        <v>-6.3735778221558903E-4</v>
      </c>
    </row>
    <row r="443" spans="1:22" ht="12.95" customHeight="1" x14ac:dyDescent="0.2">
      <c r="A443" s="45" t="s">
        <v>652</v>
      </c>
      <c r="B443" s="57"/>
      <c r="C443" s="56">
        <v>53463.532500000001</v>
      </c>
      <c r="D443" s="56">
        <v>3.3999999999999998E-3</v>
      </c>
      <c r="E443" s="129">
        <f>(C443-C$7)/C$8</f>
        <v>56630.917997740864</v>
      </c>
      <c r="F443" s="129">
        <f>ROUND(2*E443,0)/2</f>
        <v>56631</v>
      </c>
      <c r="G443" s="129">
        <f>C443-(C$7+F443*C$8)</f>
        <v>-1.9462899996142369E-2</v>
      </c>
      <c r="K443" s="130">
        <f>G443</f>
        <v>-1.9462899996142369E-2</v>
      </c>
      <c r="O443" s="199">
        <f ca="1">+C$11+C$12*F443</f>
        <v>-7.7918311728699258E-3</v>
      </c>
      <c r="P443" s="159">
        <f>+D$11+D$12*F443+D$13*F443^2</f>
        <v>-1.8440784062383149E-2</v>
      </c>
      <c r="Q443" s="201">
        <f>+C443-15018.5</f>
        <v>38445.032500000001</v>
      </c>
      <c r="R443" s="136">
        <f>+(P443-G443)^2</f>
        <v>1.0447209820444817E-6</v>
      </c>
      <c r="S443" s="136">
        <v>1</v>
      </c>
      <c r="T443" s="136">
        <f>+S443*R443</f>
        <v>1.0447209820444817E-6</v>
      </c>
      <c r="V443" s="129">
        <f>+G443-P443</f>
        <v>-1.0221159337592198E-3</v>
      </c>
    </row>
    <row r="444" spans="1:22" ht="12.95" customHeight="1" x14ac:dyDescent="0.2">
      <c r="A444" s="56" t="s">
        <v>657</v>
      </c>
      <c r="B444" s="66" t="s">
        <v>646</v>
      </c>
      <c r="C444" s="56">
        <v>53464.361299999997</v>
      </c>
      <c r="D444" s="56">
        <v>1E-4</v>
      </c>
      <c r="E444" s="129">
        <f>(C444-C$7)/C$8</f>
        <v>56634.409947675522</v>
      </c>
      <c r="F444" s="129">
        <f>ROUND(2*E444,0)/2</f>
        <v>56634.5</v>
      </c>
      <c r="G444" s="129">
        <f>C444-(C$7+F444*C$8)</f>
        <v>-2.1373550000134856E-2</v>
      </c>
      <c r="K444" s="130">
        <f>G444</f>
        <v>-2.1373550000134856E-2</v>
      </c>
      <c r="O444" s="199">
        <f ca="1">+C$11+C$12*F444</f>
        <v>-7.7913142383052025E-3</v>
      </c>
      <c r="P444" s="159">
        <f>+D$11+D$12*F444+D$13*F444^2</f>
        <v>-1.8439770270536143E-2</v>
      </c>
      <c r="Q444" s="201">
        <f>+C444-15018.5</f>
        <v>38445.861299999997</v>
      </c>
      <c r="R444" s="136">
        <f>+(P444-G444)^2</f>
        <v>8.6070635018042931E-6</v>
      </c>
      <c r="S444" s="136">
        <v>1</v>
      </c>
      <c r="T444" s="136">
        <f>+S444*R444</f>
        <v>8.6070635018042931E-6</v>
      </c>
      <c r="V444" s="129">
        <f>+G444-P444</f>
        <v>-2.9337797295987122E-3</v>
      </c>
    </row>
    <row r="445" spans="1:22" ht="12.95" customHeight="1" x14ac:dyDescent="0.2">
      <c r="A445" s="298" t="s">
        <v>1515</v>
      </c>
      <c r="B445" s="297" t="str">
        <f>IF(INT(F445)=F445,"I","II")</f>
        <v>I</v>
      </c>
      <c r="C445" s="298">
        <v>53466.62</v>
      </c>
      <c r="D445" s="298" t="s">
        <v>466</v>
      </c>
      <c r="E445" s="129">
        <f>(C445-C$7)/C$8</f>
        <v>56643.926438164744</v>
      </c>
      <c r="F445" s="129">
        <f>ROUND(2*E445,0)/2</f>
        <v>56644</v>
      </c>
      <c r="G445" s="129">
        <f>C445-(C$7+F445*C$8)</f>
        <v>-1.745959999243496E-2</v>
      </c>
      <c r="M445" s="130">
        <f>G445</f>
        <v>-1.745959999243496E-2</v>
      </c>
      <c r="O445" s="199">
        <f ca="1">+C$11+C$12*F445</f>
        <v>-7.789911130200956E-3</v>
      </c>
      <c r="P445" s="159">
        <f>+D$11+D$12*F445+D$13*F445^2</f>
        <v>-1.8437016640931732E-2</v>
      </c>
      <c r="Q445" s="201">
        <f>+C445-15018.5</f>
        <v>38448.120000000003</v>
      </c>
      <c r="R445" s="136">
        <f>+(P445-G445)^2</f>
        <v>9.5534330475866237E-7</v>
      </c>
      <c r="S445" s="136">
        <v>1</v>
      </c>
      <c r="T445" s="136">
        <f>+S445*R445</f>
        <v>9.5534330475866237E-7</v>
      </c>
      <c r="V445" s="129">
        <f>+G445-P445</f>
        <v>9.7741664849677196E-4</v>
      </c>
    </row>
    <row r="446" spans="1:22" ht="12.95" customHeight="1" x14ac:dyDescent="0.2">
      <c r="A446" s="45" t="s">
        <v>652</v>
      </c>
      <c r="B446" s="66" t="s">
        <v>646</v>
      </c>
      <c r="C446" s="56">
        <v>53476.466200000003</v>
      </c>
      <c r="D446" s="56">
        <v>1E-3</v>
      </c>
      <c r="E446" s="129">
        <f>(C446-C$7)/C$8</f>
        <v>56685.411039331229</v>
      </c>
      <c r="F446" s="129">
        <f>ROUND(2*E446,0)/2</f>
        <v>56685.5</v>
      </c>
      <c r="G446" s="129">
        <f>C446-(C$7+F446*C$8)</f>
        <v>-2.1114449999004137E-2</v>
      </c>
      <c r="K446" s="130">
        <f>G446</f>
        <v>-2.1114449999004137E-2</v>
      </c>
      <c r="O446" s="199">
        <f ca="1">+C$11+C$12*F446</f>
        <v>-7.783781763219243E-3</v>
      </c>
      <c r="P446" s="159">
        <f>+D$11+D$12*F446+D$13*F446^2</f>
        <v>-1.8424954913729967E-2</v>
      </c>
      <c r="Q446" s="201">
        <f>+C446-15018.5</f>
        <v>38457.966200000003</v>
      </c>
      <c r="R446" s="136">
        <f>+(P446-G446)^2</f>
        <v>7.2333838137139138E-6</v>
      </c>
      <c r="S446" s="136">
        <v>1</v>
      </c>
      <c r="T446" s="136">
        <f>+S446*R446</f>
        <v>7.2333838137139138E-6</v>
      </c>
      <c r="V446" s="129">
        <f>+G446-P446</f>
        <v>-2.6894950852741698E-3</v>
      </c>
    </row>
    <row r="447" spans="1:22" ht="12.95" customHeight="1" x14ac:dyDescent="0.2">
      <c r="A447" s="45" t="s">
        <v>652</v>
      </c>
      <c r="B447" s="57"/>
      <c r="C447" s="56">
        <v>53476.586300000003</v>
      </c>
      <c r="D447" s="56">
        <v>6.8999999999999999E-3</v>
      </c>
      <c r="E447" s="129">
        <f>(C447-C$7)/C$8</f>
        <v>56685.917051863988</v>
      </c>
      <c r="F447" s="129">
        <f>ROUND(2*E447,0)/2</f>
        <v>56686</v>
      </c>
      <c r="G447" s="129">
        <f>C447-(C$7+F447*C$8)</f>
        <v>-1.9687399995746091E-2</v>
      </c>
      <c r="K447" s="130">
        <f>G447</f>
        <v>-1.9687399995746091E-2</v>
      </c>
      <c r="O447" s="199">
        <f ca="1">+C$11+C$12*F447</f>
        <v>-7.7837079154242823E-3</v>
      </c>
      <c r="P447" s="159">
        <f>+D$11+D$12*F447+D$13*F447^2</f>
        <v>-1.8424809267129152E-2</v>
      </c>
      <c r="Q447" s="201">
        <f>+C447-15018.5</f>
        <v>38458.086300000003</v>
      </c>
      <c r="R447" s="136">
        <f>+(P447-G447)^2</f>
        <v>1.5941353479894517E-6</v>
      </c>
      <c r="S447" s="136">
        <v>1</v>
      </c>
      <c r="T447" s="136">
        <f>+S447*R447</f>
        <v>1.5941353479894517E-6</v>
      </c>
      <c r="V447" s="129">
        <f>+G447-P447</f>
        <v>-1.2625907286169386E-3</v>
      </c>
    </row>
    <row r="448" spans="1:22" ht="12.95" customHeight="1" x14ac:dyDescent="0.2">
      <c r="A448" s="45" t="s">
        <v>649</v>
      </c>
      <c r="B448" s="57" t="s">
        <v>646</v>
      </c>
      <c r="C448" s="58">
        <v>53486.673799999997</v>
      </c>
      <c r="D448" s="58">
        <v>2.9999999999999997E-4</v>
      </c>
      <c r="E448" s="129">
        <f>(C448-C$7)/C$8</f>
        <v>56728.418312682035</v>
      </c>
      <c r="F448" s="129">
        <f>ROUND(2*E448,0)/2</f>
        <v>56728.5</v>
      </c>
      <c r="G448" s="129">
        <f>C448-(C$7+F448*C$8)</f>
        <v>-1.9388150001759641E-2</v>
      </c>
      <c r="K448" s="130">
        <f>G448</f>
        <v>-1.9388150001759641E-2</v>
      </c>
      <c r="O448" s="199">
        <f ca="1">+C$11+C$12*F448</f>
        <v>-7.7774308528526497E-3</v>
      </c>
      <c r="P448" s="159">
        <f>+D$11+D$12*F448+D$13*F448^2</f>
        <v>-1.8412401059318725E-2</v>
      </c>
      <c r="Q448" s="201">
        <f>+C448-15018.5</f>
        <v>38468.173799999997</v>
      </c>
      <c r="R448" s="136">
        <f>+(P448-G448)^2</f>
        <v>9.5208599867456495E-7</v>
      </c>
      <c r="S448" s="136">
        <v>1</v>
      </c>
      <c r="T448" s="136">
        <f>+S448*R448</f>
        <v>9.5208599867456495E-7</v>
      </c>
      <c r="V448" s="129">
        <f>+G448-P448</f>
        <v>-9.7574894244091548E-4</v>
      </c>
    </row>
    <row r="449" spans="1:22" ht="12.95" customHeight="1" x14ac:dyDescent="0.2">
      <c r="A449" s="298" t="s">
        <v>1515</v>
      </c>
      <c r="B449" s="297" t="str">
        <f>IF(INT(F449)=F449,"I","II")</f>
        <v>I</v>
      </c>
      <c r="C449" s="298">
        <v>53489.4035</v>
      </c>
      <c r="D449" s="298" t="s">
        <v>466</v>
      </c>
      <c r="E449" s="129">
        <f>(C449-C$7)/C$8</f>
        <v>56739.919248657774</v>
      </c>
      <c r="F449" s="129">
        <f>ROUND(2*E449,0)/2</f>
        <v>56740</v>
      </c>
      <c r="G449" s="129">
        <f>C449-(C$7+F449*C$8)</f>
        <v>-1.9165999998222105E-2</v>
      </c>
      <c r="M449" s="130">
        <f>G449</f>
        <v>-1.9165999998222105E-2</v>
      </c>
      <c r="O449" s="199">
        <f ca="1">+C$11+C$12*F449</f>
        <v>-7.7757323535685603E-3</v>
      </c>
      <c r="P449" s="159">
        <f>+D$11+D$12*F449+D$13*F449^2</f>
        <v>-1.8409033945782215E-2</v>
      </c>
      <c r="Q449" s="201">
        <f>+C449-15018.5</f>
        <v>38470.9035</v>
      </c>
      <c r="R449" s="136">
        <f>+(P449-G449)^2</f>
        <v>5.7299760454643107E-7</v>
      </c>
      <c r="S449" s="136">
        <v>1</v>
      </c>
      <c r="T449" s="136">
        <f>+S449*R449</f>
        <v>5.7299760454643107E-7</v>
      </c>
      <c r="V449" s="129">
        <f>+G449-P449</f>
        <v>-7.5696605243989051E-4</v>
      </c>
    </row>
    <row r="450" spans="1:22" ht="12.95" customHeight="1" x14ac:dyDescent="0.2">
      <c r="A450" s="45" t="s">
        <v>649</v>
      </c>
      <c r="B450" s="57" t="s">
        <v>646</v>
      </c>
      <c r="C450" s="58">
        <v>53494.740299999998</v>
      </c>
      <c r="D450" s="58">
        <v>6.9999999999999999E-4</v>
      </c>
      <c r="E450" s="129">
        <f>(C450-C$7)/C$8</f>
        <v>56762.404574926302</v>
      </c>
      <c r="F450" s="129">
        <f>ROUND(2*E450,0)/2</f>
        <v>56762.5</v>
      </c>
      <c r="G450" s="129">
        <f>C450-(C$7+F450*C$8)</f>
        <v>-2.2648749996733386E-2</v>
      </c>
      <c r="K450" s="130">
        <f>G450</f>
        <v>-2.2648749996733386E-2</v>
      </c>
      <c r="O450" s="199">
        <f ca="1">+C$11+C$12*F450</f>
        <v>-7.772409202795344E-3</v>
      </c>
      <c r="P450" s="159">
        <f>+D$11+D$12*F450+D$13*F450^2</f>
        <v>-1.8402434290733023E-2</v>
      </c>
      <c r="Q450" s="201">
        <f>+C450-15018.5</f>
        <v>38476.240299999998</v>
      </c>
      <c r="R450" s="136">
        <f>+(P450-G450)^2</f>
        <v>1.803119707502536E-5</v>
      </c>
      <c r="S450" s="136">
        <v>1</v>
      </c>
      <c r="T450" s="136">
        <f>+S450*R450</f>
        <v>1.803119707502536E-5</v>
      </c>
      <c r="V450" s="129">
        <f>+G450-P450</f>
        <v>-4.2463157060003628E-3</v>
      </c>
    </row>
    <row r="451" spans="1:22" ht="12.95" customHeight="1" x14ac:dyDescent="0.2">
      <c r="A451" s="301" t="s">
        <v>1616</v>
      </c>
      <c r="B451" s="297" t="str">
        <f>IF(INT(F451)=F451,"I","II")</f>
        <v>I</v>
      </c>
      <c r="C451" s="298">
        <v>53495.099499999997</v>
      </c>
      <c r="D451" s="298" t="s">
        <v>467</v>
      </c>
      <c r="E451" s="129">
        <f>(C451-C$7)/C$8</f>
        <v>56763.917977938523</v>
      </c>
      <c r="F451" s="129">
        <f>ROUND(2*E451,0)/2</f>
        <v>56764</v>
      </c>
      <c r="G451" s="129">
        <f>C451-(C$7+F451*C$8)</f>
        <v>-1.9467600002826657E-2</v>
      </c>
      <c r="M451" s="130">
        <f>G451</f>
        <v>-1.9467600002826657E-2</v>
      </c>
      <c r="O451" s="199">
        <f ca="1">+C$11+C$12*F451</f>
        <v>-7.7721876594104618E-3</v>
      </c>
      <c r="P451" s="159">
        <f>+D$11+D$12*F451+D$13*F451^2</f>
        <v>-1.8401993757296009E-2</v>
      </c>
      <c r="Q451" s="201">
        <f>+C451-15018.5</f>
        <v>38476.599499999997</v>
      </c>
      <c r="R451" s="136">
        <f>+(P451-G451)^2</f>
        <v>1.1355166705139238E-6</v>
      </c>
      <c r="S451" s="136">
        <v>1</v>
      </c>
      <c r="T451" s="136">
        <f>+S451*R451</f>
        <v>1.1355166705139238E-6</v>
      </c>
      <c r="V451" s="129">
        <f>+G451-P451</f>
        <v>-1.0656062455306481E-3</v>
      </c>
    </row>
    <row r="452" spans="1:22" ht="12.95" customHeight="1" x14ac:dyDescent="0.2">
      <c r="A452" s="52" t="s">
        <v>649</v>
      </c>
      <c r="B452" s="89" t="s">
        <v>644</v>
      </c>
      <c r="C452" s="90">
        <v>53525.716800000002</v>
      </c>
      <c r="D452" s="90">
        <v>8.9999999999999998E-4</v>
      </c>
      <c r="E452" s="129">
        <f>(C452-C$7)/C$8</f>
        <v>56892.916625060745</v>
      </c>
      <c r="F452" s="129">
        <f>ROUND(2*E452,0)/2</f>
        <v>56893</v>
      </c>
      <c r="G452" s="129">
        <f>C452-(C$7+F452*C$8)</f>
        <v>-1.9788699995842762E-2</v>
      </c>
      <c r="K452" s="130">
        <f>G452</f>
        <v>-1.9788699995842762E-2</v>
      </c>
      <c r="O452" s="199">
        <f ca="1">+C$11+C$12*F452</f>
        <v>-7.7531349283106819E-3</v>
      </c>
      <c r="P452" s="159">
        <f>+D$11+D$12*F452+D$13*F452^2</f>
        <v>-1.8363847679387243E-2</v>
      </c>
      <c r="Q452" s="201">
        <f>+C452-15018.5</f>
        <v>38507.216800000002</v>
      </c>
      <c r="R452" s="136">
        <f>+(P452-G452)^2</f>
        <v>2.0302041237086577E-6</v>
      </c>
      <c r="S452" s="136">
        <v>1</v>
      </c>
      <c r="T452" s="136">
        <f>+S452*R452</f>
        <v>2.0302041237086577E-6</v>
      </c>
      <c r="V452" s="129">
        <f>+G452-P452</f>
        <v>-1.4248523164555188E-3</v>
      </c>
    </row>
    <row r="453" spans="1:22" ht="12.95" customHeight="1" x14ac:dyDescent="0.2">
      <c r="A453" s="45" t="s">
        <v>649</v>
      </c>
      <c r="B453" s="57" t="s">
        <v>644</v>
      </c>
      <c r="C453" s="58">
        <v>53529.751799999998</v>
      </c>
      <c r="D453" s="58">
        <v>4.0000000000000002E-4</v>
      </c>
      <c r="E453" s="138">
        <f>(C453-C$7)/C$8</f>
        <v>56909.917129387955</v>
      </c>
      <c r="F453" s="129">
        <f>ROUND(2*E453,0)/2</f>
        <v>56910</v>
      </c>
      <c r="G453" s="129">
        <f>C453-(C$7+F453*C$8)</f>
        <v>-1.9669000001158565E-2</v>
      </c>
      <c r="K453" s="130">
        <f>G453</f>
        <v>-1.9669000001158565E-2</v>
      </c>
      <c r="O453" s="199">
        <f ca="1">+C$11+C$12*F453</f>
        <v>-7.7506241032820281E-3</v>
      </c>
      <c r="P453" s="159">
        <f>+D$11+D$12*F453+D$13*F453^2</f>
        <v>-1.8358782313857382E-2</v>
      </c>
      <c r="Q453" s="201">
        <f>+C453-15018.5</f>
        <v>38511.251799999998</v>
      </c>
      <c r="R453" s="136">
        <f>+(P453-G453)^2</f>
        <v>1.7166703881168623E-6</v>
      </c>
      <c r="S453" s="136">
        <v>1</v>
      </c>
      <c r="T453" s="136">
        <f>+S453*R453</f>
        <v>1.7166703881168623E-6</v>
      </c>
      <c r="V453" s="129">
        <f>+G453-P453</f>
        <v>-1.3102176873011837E-3</v>
      </c>
    </row>
    <row r="454" spans="1:22" ht="12.95" customHeight="1" x14ac:dyDescent="0.2">
      <c r="A454" s="52" t="s">
        <v>649</v>
      </c>
      <c r="B454" s="89" t="s">
        <v>646</v>
      </c>
      <c r="C454" s="90">
        <v>53531.768799999998</v>
      </c>
      <c r="D454" s="90">
        <v>6.9999999999999999E-4</v>
      </c>
      <c r="E454" s="129">
        <f>(C454-C$7)/C$8</f>
        <v>56918.415274921543</v>
      </c>
      <c r="F454" s="129">
        <f>ROUND(2*E454,0)/2</f>
        <v>56918.5</v>
      </c>
      <c r="G454" s="129">
        <f>C454-(C$7+F454*C$8)</f>
        <v>-2.0109149998461362E-2</v>
      </c>
      <c r="K454" s="130">
        <f>G454</f>
        <v>-2.0109149998461362E-2</v>
      </c>
      <c r="O454" s="199">
        <f ca="1">+C$11+C$12*F454</f>
        <v>-7.749368690767703E-3</v>
      </c>
      <c r="P454" s="159">
        <f>+D$11+D$12*F454+D$13*F454^2</f>
        <v>-1.8356246280897666E-2</v>
      </c>
      <c r="Q454" s="201">
        <f>+C454-15018.5</f>
        <v>38513.268799999998</v>
      </c>
      <c r="R454" s="136">
        <f>+(P454-G454)^2</f>
        <v>3.0726714430486261E-6</v>
      </c>
      <c r="S454" s="136">
        <v>1</v>
      </c>
      <c r="T454" s="136">
        <f>+S454*R454</f>
        <v>3.0726714430486261E-6</v>
      </c>
      <c r="V454" s="129">
        <f>+G454-P454</f>
        <v>-1.7529037175636961E-3</v>
      </c>
    </row>
    <row r="455" spans="1:22" ht="12.95" customHeight="1" x14ac:dyDescent="0.2">
      <c r="A455" s="52" t="s">
        <v>649</v>
      </c>
      <c r="B455" s="89" t="s">
        <v>644</v>
      </c>
      <c r="C455" s="90">
        <v>53538.771000000001</v>
      </c>
      <c r="D455" s="90">
        <v>1E-3</v>
      </c>
      <c r="E455" s="129">
        <f>(C455-C$7)/C$8</f>
        <v>56947.917364487876</v>
      </c>
      <c r="F455" s="129">
        <f>ROUND(2*E455,0)/2</f>
        <v>56948</v>
      </c>
      <c r="G455" s="129">
        <f>C455-(C$7+F455*C$8)</f>
        <v>-1.9613199998275377E-2</v>
      </c>
      <c r="K455" s="130">
        <f>G455</f>
        <v>-1.9613199998275377E-2</v>
      </c>
      <c r="O455" s="199">
        <f ca="1">+C$11+C$12*F455</f>
        <v>-7.7450116708650402E-3</v>
      </c>
      <c r="P455" s="159">
        <f>+D$11+D$12*F455+D$13*F455^2</f>
        <v>-1.8347427428015116E-2</v>
      </c>
      <c r="Q455" s="201">
        <f>+C455-15018.5</f>
        <v>38520.271000000001</v>
      </c>
      <c r="R455" s="136">
        <f>+(P455-G455)^2</f>
        <v>1.6021801996232673E-6</v>
      </c>
      <c r="S455" s="136">
        <v>1</v>
      </c>
      <c r="T455" s="136">
        <f>+S455*R455</f>
        <v>1.6021801996232673E-6</v>
      </c>
      <c r="V455" s="129">
        <f>+G455-P455</f>
        <v>-1.265772570260261E-3</v>
      </c>
    </row>
    <row r="456" spans="1:22" ht="12.95" customHeight="1" x14ac:dyDescent="0.2">
      <c r="A456" s="52" t="s">
        <v>649</v>
      </c>
      <c r="B456" s="89" t="s">
        <v>644</v>
      </c>
      <c r="C456" s="90">
        <v>53540.6702</v>
      </c>
      <c r="D456" s="90">
        <v>5.0000000000000001E-4</v>
      </c>
      <c r="E456" s="129">
        <f>(C456-C$7)/C$8</f>
        <v>56955.91918798683</v>
      </c>
      <c r="F456" s="129">
        <f>ROUND(2*E456,0)/2</f>
        <v>56956</v>
      </c>
      <c r="G456" s="129">
        <f>C456-(C$7+F456*C$8)</f>
        <v>-1.9180399998731446E-2</v>
      </c>
      <c r="K456" s="130">
        <f>G456</f>
        <v>-1.9180399998731446E-2</v>
      </c>
      <c r="O456" s="199">
        <f ca="1">+C$11+C$12*F456</f>
        <v>-7.7438301061456723E-3</v>
      </c>
      <c r="P456" s="159">
        <f>+D$11+D$12*F456+D$13*F456^2</f>
        <v>-1.8345031237743233E-2</v>
      </c>
      <c r="Q456" s="201">
        <f>+C456-15018.5</f>
        <v>38522.1702</v>
      </c>
      <c r="R456" s="136">
        <f>+(P456-G456)^2</f>
        <v>6.9784096683498207E-7</v>
      </c>
      <c r="S456" s="136">
        <v>1</v>
      </c>
      <c r="T456" s="136">
        <f>+S456*R456</f>
        <v>6.9784096683498207E-7</v>
      </c>
      <c r="V456" s="129">
        <f>+G456-P456</f>
        <v>-8.3536876098821294E-4</v>
      </c>
    </row>
    <row r="457" spans="1:22" ht="12.95" customHeight="1" x14ac:dyDescent="0.2">
      <c r="A457" s="52" t="s">
        <v>649</v>
      </c>
      <c r="B457" s="89" t="s">
        <v>644</v>
      </c>
      <c r="C457" s="90">
        <v>53548.739800000003</v>
      </c>
      <c r="D457" s="90">
        <v>1E-3</v>
      </c>
      <c r="E457" s="129">
        <f>(C457-C$7)/C$8</f>
        <v>56989.918511337273</v>
      </c>
      <c r="F457" s="129">
        <f>ROUND(2*E457,0)/2</f>
        <v>56990</v>
      </c>
      <c r="G457" s="129">
        <f>C457-(C$7+F457*C$8)</f>
        <v>-1.9340999991982244E-2</v>
      </c>
      <c r="K457" s="130">
        <f>G457</f>
        <v>-1.9340999991982244E-2</v>
      </c>
      <c r="O457" s="199">
        <f ca="1">+C$11+C$12*F457</f>
        <v>-7.7388084560883665E-3</v>
      </c>
      <c r="P457" s="159">
        <f>+D$11+D$12*F457+D$13*F457^2</f>
        <v>-1.8334825357216263E-2</v>
      </c>
      <c r="Q457" s="201">
        <f>+C457-15018.5</f>
        <v>38530.239800000003</v>
      </c>
      <c r="R457" s="136">
        <f>+(P457-G457)^2</f>
        <v>1.0123873956464561E-6</v>
      </c>
      <c r="S457" s="136">
        <v>1</v>
      </c>
      <c r="T457" s="136">
        <f>+S457*R457</f>
        <v>1.0123873956464561E-6</v>
      </c>
      <c r="V457" s="129">
        <f>+G457-P457</f>
        <v>-1.0061746347659814E-3</v>
      </c>
    </row>
    <row r="458" spans="1:22" ht="12.95" customHeight="1" x14ac:dyDescent="0.2">
      <c r="A458" s="52" t="s">
        <v>649</v>
      </c>
      <c r="B458" s="89" t="s">
        <v>644</v>
      </c>
      <c r="C458" s="90">
        <v>53553.723899999997</v>
      </c>
      <c r="D458" s="90">
        <v>5.0000000000000001E-4</v>
      </c>
      <c r="E458" s="129">
        <f>(C458-C$7)/C$8</f>
        <v>57010.917820783929</v>
      </c>
      <c r="F458" s="129">
        <f>ROUND(2*E458,0)/2</f>
        <v>57011</v>
      </c>
      <c r="G458" s="129">
        <f>C458-(C$7+F458*C$8)</f>
        <v>-1.9504900003084913E-2</v>
      </c>
      <c r="K458" s="130">
        <f>G458</f>
        <v>-1.9504900003084913E-2</v>
      </c>
      <c r="O458" s="199">
        <f ca="1">+C$11+C$12*F458</f>
        <v>-7.7357068487000306E-3</v>
      </c>
      <c r="P458" s="159">
        <f>+D$11+D$12*F458+D$13*F458^2</f>
        <v>-1.8328503872877051E-2</v>
      </c>
      <c r="Q458" s="201">
        <f>+C458-15018.5</f>
        <v>38535.223899999997</v>
      </c>
      <c r="R458" s="136">
        <f>+(P458-G458)^2</f>
        <v>1.3839078551680319E-6</v>
      </c>
      <c r="S458" s="136">
        <v>1</v>
      </c>
      <c r="T458" s="136">
        <f>+S458*R458</f>
        <v>1.3839078551680319E-6</v>
      </c>
      <c r="V458" s="129">
        <f>+G458-P458</f>
        <v>-1.1763961302078615E-3</v>
      </c>
    </row>
    <row r="459" spans="1:22" ht="12.95" customHeight="1" x14ac:dyDescent="0.2">
      <c r="A459" s="63" t="s">
        <v>665</v>
      </c>
      <c r="B459" s="89" t="s">
        <v>646</v>
      </c>
      <c r="C459" s="90">
        <v>53760.571000000004</v>
      </c>
      <c r="D459" s="90">
        <v>1E-4</v>
      </c>
      <c r="E459" s="129">
        <f>(C459-C$7)/C$8</f>
        <v>57882.41844497843</v>
      </c>
      <c r="F459" s="129">
        <f>ROUND(2*E459,0)/2</f>
        <v>57882.5</v>
      </c>
      <c r="G459" s="129">
        <f>C459-(C$7+F459*C$8)</f>
        <v>-1.9356749995495193E-2</v>
      </c>
      <c r="K459" s="130">
        <f>G460</f>
        <v>-1.9829699995170813E-2</v>
      </c>
      <c r="O459" s="199">
        <f ca="1">+C$11+C$12*F459</f>
        <v>-7.6069901420840729E-3</v>
      </c>
      <c r="P459" s="159">
        <f>+D$11+D$12*F459+D$13*F459^2</f>
        <v>-1.8054140000291444E-2</v>
      </c>
      <c r="Q459" s="201">
        <f>+C459-15018.5</f>
        <v>38742.071000000004</v>
      </c>
      <c r="R459" s="136">
        <f>+(P459-G459)^2</f>
        <v>1.696792799604711E-6</v>
      </c>
      <c r="S459" s="136">
        <v>1</v>
      </c>
      <c r="T459" s="136">
        <f>+S459*R459</f>
        <v>1.696792799604711E-6</v>
      </c>
      <c r="V459" s="129">
        <f>+G459-P459</f>
        <v>-1.302609995203749E-3</v>
      </c>
    </row>
    <row r="460" spans="1:22" ht="12.95" customHeight="1" x14ac:dyDescent="0.2">
      <c r="A460" s="63" t="s">
        <v>665</v>
      </c>
      <c r="B460" s="89" t="s">
        <v>644</v>
      </c>
      <c r="C460" s="90">
        <v>53760.689200000001</v>
      </c>
      <c r="D460" s="90">
        <v>1E-4</v>
      </c>
      <c r="E460" s="129">
        <f>(C460-C$7)/C$8</f>
        <v>57882.916452317077</v>
      </c>
      <c r="F460" s="129">
        <f>ROUND(2*E460,0)/2</f>
        <v>57883</v>
      </c>
      <c r="G460" s="129">
        <f>C460-(C$7+F460*C$8)</f>
        <v>-1.9829699995170813E-2</v>
      </c>
      <c r="K460" s="130">
        <f>G461</f>
        <v>-1.9837050000205636E-2</v>
      </c>
      <c r="O460" s="199">
        <f ca="1">+C$11+C$12*F460</f>
        <v>-7.6069162942891122E-3</v>
      </c>
      <c r="P460" s="159">
        <f>+D$11+D$12*F460+D$13*F460^2</f>
        <v>-1.8053975852268915E-2</v>
      </c>
      <c r="Q460" s="201">
        <f>+C460-15018.5</f>
        <v>38742.189200000001</v>
      </c>
      <c r="R460" s="136">
        <f>+(P460-G460)^2</f>
        <v>3.1531962316846802E-6</v>
      </c>
      <c r="S460" s="136">
        <v>1</v>
      </c>
      <c r="T460" s="136">
        <f>+S460*R460</f>
        <v>3.1531962316846802E-6</v>
      </c>
      <c r="V460" s="129">
        <f>+G460-P460</f>
        <v>-1.775724142901898E-3</v>
      </c>
    </row>
    <row r="461" spans="1:22" ht="12.95" customHeight="1" x14ac:dyDescent="0.2">
      <c r="A461" s="63" t="s">
        <v>667</v>
      </c>
      <c r="B461" s="64" t="s">
        <v>646</v>
      </c>
      <c r="C461" s="63">
        <v>53764.6054</v>
      </c>
      <c r="D461" s="63">
        <v>2.9999999999999997E-4</v>
      </c>
      <c r="E461" s="129">
        <f>(C461-C$7)/C$8</f>
        <v>57899.416421349611</v>
      </c>
      <c r="F461" s="129">
        <f>ROUND(2*E461,0)/2</f>
        <v>57899.5</v>
      </c>
      <c r="G461" s="129">
        <f>C461-(C$7+F461*C$8)</f>
        <v>-1.9837050000205636E-2</v>
      </c>
      <c r="K461" s="130">
        <f>G462</f>
        <v>-1.9519599998602644E-2</v>
      </c>
      <c r="O461" s="199">
        <f ca="1">+C$11+C$12*F461</f>
        <v>-7.6044793170554192E-3</v>
      </c>
      <c r="P461" s="159">
        <f>+D$11+D$12*F461+D$13*F461^2</f>
        <v>-1.8048554631979415E-2</v>
      </c>
      <c r="Q461" s="201">
        <f>+C461-15018.5</f>
        <v>38746.1054</v>
      </c>
      <c r="R461" s="136">
        <f>+(P461-G461)^2</f>
        <v>3.1987156821666473E-6</v>
      </c>
      <c r="S461" s="136">
        <v>1</v>
      </c>
      <c r="T461" s="136">
        <f>+S461*R461</f>
        <v>3.1987156821666473E-6</v>
      </c>
      <c r="V461" s="129">
        <f>+G461-P461</f>
        <v>-1.7884953682262214E-3</v>
      </c>
    </row>
    <row r="462" spans="1:22" ht="12.95" customHeight="1" x14ac:dyDescent="0.2">
      <c r="A462" s="298" t="s">
        <v>1694</v>
      </c>
      <c r="B462" s="297" t="str">
        <f>IF(INT(F462)=F462,"I","II")</f>
        <v>I</v>
      </c>
      <c r="C462" s="298">
        <v>53798.902199999997</v>
      </c>
      <c r="D462" s="298" t="s">
        <v>466</v>
      </c>
      <c r="E462" s="199">
        <f>(C462-C$7)/C$8</f>
        <v>58043.917758849006</v>
      </c>
      <c r="F462" s="129">
        <f>ROUND(2*E462,0)/2</f>
        <v>58044</v>
      </c>
      <c r="G462" s="129">
        <f>C462-(C$7+F462*C$8)</f>
        <v>-1.9519599998602644E-2</v>
      </c>
      <c r="M462" s="130">
        <f>G462</f>
        <v>-1.9519599998602644E-2</v>
      </c>
      <c r="O462" s="199">
        <f ca="1">+C$11+C$12*F462</f>
        <v>-7.5831373043118676E-3</v>
      </c>
      <c r="P462" s="159">
        <f>+D$11+D$12*F462+D$13*F462^2</f>
        <v>-1.8000718297022322E-2</v>
      </c>
      <c r="Q462" s="201">
        <f>+C462-15018.5</f>
        <v>38780.402199999997</v>
      </c>
      <c r="R462" s="136">
        <f>+(P462-G462)^2</f>
        <v>2.3070016233955324E-6</v>
      </c>
      <c r="S462" s="136">
        <v>1</v>
      </c>
      <c r="T462" s="136">
        <f>+S462*R462</f>
        <v>2.3070016233955324E-6</v>
      </c>
      <c r="V462" s="129">
        <f>+G462-P462</f>
        <v>-1.5188817015803213E-3</v>
      </c>
    </row>
    <row r="463" spans="1:22" ht="12.95" customHeight="1" x14ac:dyDescent="0.2">
      <c r="A463" s="301" t="s">
        <v>1698</v>
      </c>
      <c r="B463" s="297" t="str">
        <f>IF(INT(F463)=F463,"I","II")</f>
        <v>II</v>
      </c>
      <c r="C463" s="298">
        <v>53808.040099999998</v>
      </c>
      <c r="D463" s="298" t="s">
        <v>467</v>
      </c>
      <c r="E463" s="129">
        <f>(C463-C$7)/C$8</f>
        <v>58082.418107917605</v>
      </c>
      <c r="F463" s="129">
        <f>ROUND(2*E463,0)/2</f>
        <v>58082.5</v>
      </c>
      <c r="G463" s="129">
        <f>C463-(C$7+F463*C$8)</f>
        <v>-1.943675000075018E-2</v>
      </c>
      <c r="M463" s="130">
        <f>G463</f>
        <v>-1.943675000075018E-2</v>
      </c>
      <c r="O463" s="199">
        <f ca="1">+C$11+C$12*F463</f>
        <v>-7.5774510240999172E-3</v>
      </c>
      <c r="P463" s="159">
        <f>+D$11+D$12*F463+D$13*F463^2</f>
        <v>-1.7987864077224844E-2</v>
      </c>
      <c r="Q463" s="201">
        <f>+C463-15018.5</f>
        <v>38789.540099999998</v>
      </c>
      <c r="R463" s="136">
        <f>+(P463-G463)^2</f>
        <v>2.0992704193898672E-6</v>
      </c>
      <c r="S463" s="136">
        <v>1</v>
      </c>
      <c r="T463" s="136">
        <f>+S463*R463</f>
        <v>2.0992704193898672E-6</v>
      </c>
      <c r="V463" s="129">
        <f>+G463-P463</f>
        <v>-1.4488859235253365E-3</v>
      </c>
    </row>
    <row r="464" spans="1:22" ht="12.95" customHeight="1" x14ac:dyDescent="0.2">
      <c r="A464" s="301" t="s">
        <v>1698</v>
      </c>
      <c r="B464" s="297" t="str">
        <f>IF(INT(F464)=F464,"I","II")</f>
        <v>I</v>
      </c>
      <c r="C464" s="298">
        <v>53808.158300000003</v>
      </c>
      <c r="D464" s="298" t="s">
        <v>467</v>
      </c>
      <c r="E464" s="129">
        <f>(C464-C$7)/C$8</f>
        <v>58082.916115256281</v>
      </c>
      <c r="F464" s="129">
        <f>ROUND(2*E464,0)/2</f>
        <v>58083</v>
      </c>
      <c r="G464" s="129">
        <f>C464-(C$7+F464*C$8)</f>
        <v>-1.9909699993149843E-2</v>
      </c>
      <c r="M464" s="130">
        <f>G464</f>
        <v>-1.9909699993149843E-2</v>
      </c>
      <c r="O464" s="199">
        <f ca="1">+C$11+C$12*F464</f>
        <v>-7.5773771763049565E-3</v>
      </c>
      <c r="P464" s="159">
        <f>+D$11+D$12*F464+D$13*F464^2</f>
        <v>-1.7987696837903785E-2</v>
      </c>
      <c r="Q464" s="201">
        <f>+C464-15018.5</f>
        <v>38789.658300000003</v>
      </c>
      <c r="R464" s="136">
        <f>+(P464-G464)^2</f>
        <v>3.6940961287758007E-6</v>
      </c>
      <c r="S464" s="136">
        <v>1</v>
      </c>
      <c r="T464" s="136">
        <f>+S464*R464</f>
        <v>3.6940961287758007E-6</v>
      </c>
      <c r="V464" s="129">
        <f>+G464-P464</f>
        <v>-1.9220031552460576E-3</v>
      </c>
    </row>
    <row r="465" spans="1:22" ht="12.95" customHeight="1" x14ac:dyDescent="0.2">
      <c r="A465" s="56" t="s">
        <v>667</v>
      </c>
      <c r="B465" s="57"/>
      <c r="C465" s="56">
        <v>53817.415399999998</v>
      </c>
      <c r="D465" s="56">
        <v>1E-4</v>
      </c>
      <c r="E465" s="129">
        <f>(C465-C$7)/C$8</f>
        <v>58121.91868492357</v>
      </c>
      <c r="F465" s="129">
        <f>ROUND(2*E465,0)/2</f>
        <v>58122</v>
      </c>
      <c r="G465" s="129">
        <f>C465-(C$7+F465*C$8)</f>
        <v>-1.9299799998407252E-2</v>
      </c>
      <c r="K465" s="130">
        <f>G466</f>
        <v>-2.0656349995988421E-2</v>
      </c>
      <c r="O465" s="199">
        <f ca="1">+C$11+C$12*F465</f>
        <v>-7.5716170482980471E-3</v>
      </c>
      <c r="P465" s="159">
        <f>+D$11+D$12*F465+D$13*F465^2</f>
        <v>-1.7974628360134602E-2</v>
      </c>
      <c r="Q465" s="201">
        <f>+C465-15018.5</f>
        <v>38798.915399999998</v>
      </c>
      <c r="R465" s="136">
        <f>+(P465-G465)^2</f>
        <v>1.7560798708822192E-6</v>
      </c>
      <c r="S465" s="136">
        <v>1</v>
      </c>
      <c r="T465" s="136">
        <f>+S465*R465</f>
        <v>1.7560798708822192E-6</v>
      </c>
      <c r="V465" s="129">
        <f>+G465-P465</f>
        <v>-1.32517163827265E-3</v>
      </c>
    </row>
    <row r="466" spans="1:22" ht="12.95" customHeight="1" x14ac:dyDescent="0.2">
      <c r="A466" s="56" t="s">
        <v>665</v>
      </c>
      <c r="B466" s="57" t="s">
        <v>644</v>
      </c>
      <c r="C466" s="58">
        <v>53818.482100000001</v>
      </c>
      <c r="D466" s="58">
        <v>2.0000000000000001E-4</v>
      </c>
      <c r="E466" s="129">
        <f>(C466-C$7)/C$8</f>
        <v>58126.412969425655</v>
      </c>
      <c r="F466" s="129">
        <f>ROUND(2*E466,0)/2</f>
        <v>58126.5</v>
      </c>
      <c r="G466" s="129">
        <f>C466-(C$7+F466*C$8)</f>
        <v>-2.0656349995988421E-2</v>
      </c>
      <c r="K466" s="130">
        <f>G467</f>
        <v>-2.1829299992532469E-2</v>
      </c>
      <c r="O466" s="199">
        <f ca="1">+C$11+C$12*F466</f>
        <v>-7.5709524181434024E-3</v>
      </c>
      <c r="P466" s="159">
        <f>+D$11+D$12*F466+D$13*F466^2</f>
        <v>-1.797311743324511E-2</v>
      </c>
      <c r="Q466" s="201">
        <f>+C466-15018.5</f>
        <v>38799.982100000001</v>
      </c>
      <c r="R466" s="136">
        <f>+(P466-G466)^2</f>
        <v>7.1997369857660359E-6</v>
      </c>
      <c r="S466" s="136">
        <v>1</v>
      </c>
      <c r="T466" s="136">
        <f>+S466*R466</f>
        <v>7.1997369857660359E-6</v>
      </c>
      <c r="V466" s="129">
        <f>+G466-P466</f>
        <v>-2.683232562743311E-3</v>
      </c>
    </row>
    <row r="467" spans="1:22" ht="12.95" customHeight="1" x14ac:dyDescent="0.2">
      <c r="A467" s="56" t="s">
        <v>665</v>
      </c>
      <c r="B467" s="57" t="s">
        <v>646</v>
      </c>
      <c r="C467" s="58">
        <v>53818.599600000001</v>
      </c>
      <c r="D467" s="58">
        <v>2.9999999999999997E-4</v>
      </c>
      <c r="E467" s="129">
        <f>(C467-C$7)/C$8</f>
        <v>58126.90802748227</v>
      </c>
      <c r="F467" s="129">
        <f>ROUND(2*E467,0)/2</f>
        <v>58127</v>
      </c>
      <c r="G467" s="129">
        <f>C467-(C$7+F467*C$8)</f>
        <v>-2.1829299992532469E-2</v>
      </c>
      <c r="K467" s="130">
        <f>G468</f>
        <v>-1.9362849998287857E-2</v>
      </c>
      <c r="O467" s="199">
        <f ca="1">+C$11+C$12*F467</f>
        <v>-7.5708785703484417E-3</v>
      </c>
      <c r="P467" s="159">
        <f>+D$11+D$12*F467+D$13*F467^2</f>
        <v>-1.7972949513838377E-2</v>
      </c>
      <c r="Q467" s="201">
        <f>+C467-15018.5</f>
        <v>38800.099600000001</v>
      </c>
      <c r="R467" s="136">
        <f>+(P467-G467)^2</f>
        <v>1.4871439014524158E-5</v>
      </c>
      <c r="S467" s="136">
        <v>1</v>
      </c>
      <c r="T467" s="136">
        <f>+S467*R467</f>
        <v>1.4871439014524158E-5</v>
      </c>
      <c r="V467" s="129">
        <f>+G467-P467</f>
        <v>-3.8563504786940928E-3</v>
      </c>
    </row>
    <row r="468" spans="1:22" ht="12.95" customHeight="1" x14ac:dyDescent="0.2">
      <c r="A468" s="305" t="s">
        <v>664</v>
      </c>
      <c r="B468" s="212"/>
      <c r="C468" s="213">
        <v>53826.790500000003</v>
      </c>
      <c r="D468" s="58">
        <v>5.0000000000000001E-4</v>
      </c>
      <c r="E468" s="129">
        <f>(C468-C$7)/C$8</f>
        <v>58161.418419277543</v>
      </c>
      <c r="F468" s="129">
        <f>ROUND(2*E468,0)/2</f>
        <v>58161.5</v>
      </c>
      <c r="G468" s="129">
        <f>C468-(C$7+F468*C$8)</f>
        <v>-1.9362849998287857E-2</v>
      </c>
      <c r="I468" s="130"/>
      <c r="K468" s="130">
        <f>G469</f>
        <v>-1.9207599994842894E-2</v>
      </c>
      <c r="L468" s="129">
        <f>G468</f>
        <v>-1.9362849998287857E-2</v>
      </c>
      <c r="O468" s="199">
        <f ca="1">+C$11+C$12*F468</f>
        <v>-7.5657830724961753E-3</v>
      </c>
      <c r="P468" s="159">
        <f>+D$11+D$12*F468+D$13*F468^2</f>
        <v>-1.7961344411059066E-2</v>
      </c>
      <c r="Q468" s="201">
        <f>+C468-15018.5</f>
        <v>38808.290500000003</v>
      </c>
      <c r="R468" s="136">
        <f>+(P468-G468)^2</f>
        <v>1.9642179110335176E-6</v>
      </c>
      <c r="S468" s="136">
        <v>1</v>
      </c>
      <c r="T468" s="136">
        <f>+S468*R468</f>
        <v>1.9642179110335176E-6</v>
      </c>
      <c r="V468" s="129">
        <f>+G468-P468</f>
        <v>-1.4015055872287907E-3</v>
      </c>
    </row>
    <row r="469" spans="1:22" ht="12.95" customHeight="1" x14ac:dyDescent="0.2">
      <c r="A469" s="45" t="s">
        <v>655</v>
      </c>
      <c r="B469" s="57" t="s">
        <v>644</v>
      </c>
      <c r="C469" s="58">
        <v>53827.384019999998</v>
      </c>
      <c r="D469" s="58">
        <v>6.9999999999999994E-5</v>
      </c>
      <c r="E469" s="129">
        <f>(C469-C$7)/C$8</f>
        <v>58163.919073386147</v>
      </c>
      <c r="F469" s="129">
        <f>ROUND(2*E469,0)/2</f>
        <v>58164</v>
      </c>
      <c r="G469" s="129">
        <f>C469-(C$7+F469*C$8)</f>
        <v>-1.9207599994842894E-2</v>
      </c>
      <c r="K469" s="130">
        <f>G469</f>
        <v>-1.9207599994842894E-2</v>
      </c>
      <c r="O469" s="199">
        <f ca="1">+C$11+C$12*F469</f>
        <v>-7.5654138335213734E-3</v>
      </c>
      <c r="P469" s="159">
        <f>+D$11+D$12*F469+D$13*F469^2</f>
        <v>-1.7960502031856729E-2</v>
      </c>
      <c r="Q469" s="201">
        <f>+C469-15018.5</f>
        <v>38808.884019999998</v>
      </c>
      <c r="R469" s="136">
        <f>+(P469-G469)^2</f>
        <v>1.5552533292842437E-6</v>
      </c>
      <c r="S469" s="136">
        <v>1</v>
      </c>
      <c r="T469" s="136">
        <f>+S469*R469</f>
        <v>1.5552533292842437E-6</v>
      </c>
      <c r="V469" s="129">
        <f>+G469-P469</f>
        <v>-1.2470979629861656E-3</v>
      </c>
    </row>
    <row r="470" spans="1:22" ht="12.95" customHeight="1" x14ac:dyDescent="0.2">
      <c r="A470" s="296" t="s">
        <v>1685</v>
      </c>
      <c r="B470" s="221" t="str">
        <f>IF(INT(F470)=F470,"I","II")</f>
        <v>I</v>
      </c>
      <c r="C470" s="220">
        <v>53830.305899999999</v>
      </c>
      <c r="D470" s="220" t="s">
        <v>466</v>
      </c>
      <c r="E470" s="129">
        <f>(C470-C$7)/C$8</f>
        <v>58176.229713679495</v>
      </c>
      <c r="F470" s="129">
        <f>ROUND(2*E470,0)/2</f>
        <v>58176</v>
      </c>
      <c r="G470" s="129">
        <f>C470-(C$7+F470*C$8)</f>
        <v>5.4521600002772175E-2</v>
      </c>
      <c r="M470" s="130">
        <f>G470</f>
        <v>5.4521600002772175E-2</v>
      </c>
      <c r="O470" s="199">
        <f ca="1">+C$11+C$12*F470</f>
        <v>-7.5636414864423251E-3</v>
      </c>
      <c r="P470" s="159">
        <f>+D$11+D$12*F470+D$13*F470^2</f>
        <v>-1.7956455922255823E-2</v>
      </c>
      <c r="Q470" s="201">
        <f>+C470-15018.5</f>
        <v>38811.805899999999</v>
      </c>
      <c r="R470" s="136">
        <f>+(P470-G470)^2</f>
        <v>5.2530685906714862E-3</v>
      </c>
      <c r="S470" s="136">
        <v>1</v>
      </c>
      <c r="T470" s="136">
        <f>+S470*R470</f>
        <v>5.2530685906714862E-3</v>
      </c>
      <c r="V470" s="129">
        <f>+G470-P470</f>
        <v>7.2478055925027998E-2</v>
      </c>
    </row>
    <row r="471" spans="1:22" ht="12.95" customHeight="1" x14ac:dyDescent="0.2">
      <c r="A471" s="298" t="s">
        <v>1583</v>
      </c>
      <c r="B471" s="297" t="str">
        <f>IF(INT(F471)=F471,"I","II")</f>
        <v>II</v>
      </c>
      <c r="C471" s="298">
        <v>53830.588100000001</v>
      </c>
      <c r="D471" s="298" t="s">
        <v>466</v>
      </c>
      <c r="E471" s="129">
        <f>(C471-C$7)/C$8</f>
        <v>58177.418695667395</v>
      </c>
      <c r="F471" s="129">
        <f>ROUND(2*E471,0)/2</f>
        <v>58177.5</v>
      </c>
      <c r="G471" s="129">
        <f>C471-(C$7+F471*C$8)</f>
        <v>-1.9297249993542209E-2</v>
      </c>
      <c r="M471" s="130">
        <f>G471</f>
        <v>-1.9297249993542209E-2</v>
      </c>
      <c r="O471" s="199">
        <f ca="1">+C$11+C$12*F471</f>
        <v>-7.5634199430574429E-3</v>
      </c>
      <c r="P471" s="159">
        <f>+D$11+D$12*F471+D$13*F471^2</f>
        <v>-1.7955949845561724E-2</v>
      </c>
      <c r="Q471" s="201">
        <f>+C471-15018.5</f>
        <v>38812.088100000001</v>
      </c>
      <c r="R471" s="136">
        <f>+(P471-G471)^2</f>
        <v>1.7990860869724726E-6</v>
      </c>
      <c r="S471" s="136">
        <v>1</v>
      </c>
      <c r="T471" s="136">
        <f>+S471*R471</f>
        <v>1.7990860869724726E-6</v>
      </c>
      <c r="V471" s="129">
        <f>+G471-P471</f>
        <v>-1.3413001479804856E-3</v>
      </c>
    </row>
    <row r="472" spans="1:22" ht="12.95" customHeight="1" x14ac:dyDescent="0.2">
      <c r="A472" s="259" t="s">
        <v>699</v>
      </c>
      <c r="B472" s="260" t="s">
        <v>646</v>
      </c>
      <c r="C472" s="261">
        <v>53830.588199999998</v>
      </c>
      <c r="D472" s="261">
        <v>1E-4</v>
      </c>
      <c r="E472" s="129">
        <f>(C472-C$7)/C$8</f>
        <v>58177.419116993391</v>
      </c>
      <c r="F472" s="129">
        <f>ROUND(2*E472,0)/2</f>
        <v>58177.5</v>
      </c>
      <c r="G472" s="129">
        <f>C472-(C$7+F472*C$8)</f>
        <v>-1.9197249996068422E-2</v>
      </c>
      <c r="J472" s="130">
        <f>G472</f>
        <v>-1.9197249996068422E-2</v>
      </c>
      <c r="O472" s="199">
        <f ca="1">+C$11+C$12*F472</f>
        <v>-7.5634199430574429E-3</v>
      </c>
      <c r="P472" s="159">
        <f>+D$11+D$12*F472+D$13*F472^2</f>
        <v>-1.7955949845561724E-2</v>
      </c>
      <c r="Q472" s="201">
        <f>+C472-15018.5</f>
        <v>38812.088199999998</v>
      </c>
      <c r="R472" s="136">
        <f>+(P472-G472)^2</f>
        <v>1.5408260636479513E-6</v>
      </c>
      <c r="S472" s="136">
        <v>0.5</v>
      </c>
      <c r="T472" s="136">
        <f>+S472*R472</f>
        <v>7.7041303182397566E-7</v>
      </c>
      <c r="V472" s="129">
        <f>+G472-P472</f>
        <v>-1.2413001505066981E-3</v>
      </c>
    </row>
    <row r="473" spans="1:22" ht="12.95" customHeight="1" x14ac:dyDescent="0.2">
      <c r="A473" s="56" t="s">
        <v>675</v>
      </c>
      <c r="B473" s="66" t="s">
        <v>646</v>
      </c>
      <c r="C473" s="56">
        <v>53832.487330000004</v>
      </c>
      <c r="D473" s="56">
        <v>2.0000000000000001E-4</v>
      </c>
      <c r="E473" s="129">
        <f>(C473-C$7)/C$8</f>
        <v>58185.420645564162</v>
      </c>
      <c r="F473" s="129">
        <f>ROUND(2*E473,0)/2</f>
        <v>58185.5</v>
      </c>
      <c r="G473" s="129">
        <f>C473-(C$7+F473*C$8)</f>
        <v>-1.8834449991118163E-2</v>
      </c>
      <c r="M473" s="130">
        <f>G473</f>
        <v>-1.8834449991118163E-2</v>
      </c>
      <c r="O473" s="199">
        <f ca="1">+C$11+C$12*F473</f>
        <v>-7.5622383783380768E-3</v>
      </c>
      <c r="P473" s="159">
        <f>+D$11+D$12*F473+D$13*F473^2</f>
        <v>-1.7953249595166476E-2</v>
      </c>
      <c r="Q473" s="201">
        <f>+C473-15018.5</f>
        <v>38813.987330000004</v>
      </c>
      <c r="R473" s="136">
        <f>+(P473-G473)^2</f>
        <v>7.765141378254095E-7</v>
      </c>
      <c r="S473" s="136">
        <v>1</v>
      </c>
      <c r="T473" s="136">
        <f>+S473*R473</f>
        <v>7.765141378254095E-7</v>
      </c>
      <c r="V473" s="129">
        <f>+G473-P473</f>
        <v>-8.8120039595168675E-4</v>
      </c>
    </row>
    <row r="474" spans="1:22" ht="12.95" customHeight="1" x14ac:dyDescent="0.2">
      <c r="A474" s="56" t="s">
        <v>675</v>
      </c>
      <c r="B474" s="66" t="s">
        <v>646</v>
      </c>
      <c r="C474" s="56">
        <v>53833.436459999997</v>
      </c>
      <c r="D474" s="56">
        <v>2.9999999999999997E-4</v>
      </c>
      <c r="E474" s="129">
        <f>(C474-C$7)/C$8</f>
        <v>58189.419577081382</v>
      </c>
      <c r="F474" s="129">
        <f>ROUND(2*E474,0)/2</f>
        <v>58189.5</v>
      </c>
      <c r="G474" s="129">
        <f>C474-(C$7+F474*C$8)</f>
        <v>-1.9088050001300871E-2</v>
      </c>
      <c r="M474" s="130">
        <f>G474</f>
        <v>-1.9088050001300871E-2</v>
      </c>
      <c r="O474" s="199">
        <f ca="1">+C$11+C$12*F474</f>
        <v>-7.5616475959783946E-3</v>
      </c>
      <c r="P474" s="159">
        <f>+D$11+D$12*F474+D$13*F474^2</f>
        <v>-1.7951898728057192E-2</v>
      </c>
      <c r="Q474" s="201">
        <f>+C474-15018.5</f>
        <v>38814.936459999997</v>
      </c>
      <c r="R474" s="136">
        <f>+(P474-G474)^2</f>
        <v>1.2908397156932344E-6</v>
      </c>
      <c r="S474" s="136">
        <v>1</v>
      </c>
      <c r="T474" s="136">
        <f>+S474*R474</f>
        <v>1.2908397156932344E-6</v>
      </c>
      <c r="V474" s="129">
        <f>+G474-P474</f>
        <v>-1.1361512732436796E-3</v>
      </c>
    </row>
    <row r="475" spans="1:22" ht="12.95" customHeight="1" x14ac:dyDescent="0.2">
      <c r="A475" s="56" t="s">
        <v>675</v>
      </c>
      <c r="B475" s="66" t="s">
        <v>646</v>
      </c>
      <c r="C475" s="56">
        <v>53833.436459999997</v>
      </c>
      <c r="D475" s="56">
        <v>2.9999999999999997E-4</v>
      </c>
      <c r="E475" s="129">
        <f>(C475-C$7)/C$8</f>
        <v>58189.419577081382</v>
      </c>
      <c r="F475" s="129">
        <f>ROUND(2*E475,0)/2</f>
        <v>58189.5</v>
      </c>
      <c r="G475" s="129">
        <f>C475-(C$7+F475*C$8)</f>
        <v>-1.9088050001300871E-2</v>
      </c>
      <c r="M475" s="130">
        <f>G475</f>
        <v>-1.9088050001300871E-2</v>
      </c>
      <c r="O475" s="199">
        <f ca="1">+C$11+C$12*F475</f>
        <v>-7.5616475959783946E-3</v>
      </c>
      <c r="P475" s="159">
        <f>+D$11+D$12*F475+D$13*F475^2</f>
        <v>-1.7951898728057192E-2</v>
      </c>
      <c r="Q475" s="201">
        <f>+C475-15018.5</f>
        <v>38814.936459999997</v>
      </c>
      <c r="R475" s="136">
        <f>+(P475-G475)^2</f>
        <v>1.2908397156932344E-6</v>
      </c>
      <c r="S475" s="136">
        <v>1</v>
      </c>
      <c r="T475" s="136">
        <f>+S475*R475</f>
        <v>1.2908397156932344E-6</v>
      </c>
      <c r="V475" s="129">
        <f>+G475-P475</f>
        <v>-1.1361512732436796E-3</v>
      </c>
    </row>
    <row r="476" spans="1:22" ht="12.95" customHeight="1" x14ac:dyDescent="0.2">
      <c r="A476" s="306" t="s">
        <v>657</v>
      </c>
      <c r="B476" s="57"/>
      <c r="C476" s="306">
        <v>53840.437700000002</v>
      </c>
      <c r="D476" s="306">
        <v>5.9999999999999995E-4</v>
      </c>
      <c r="E476" s="129">
        <f>(C476-C$7)/C$8</f>
        <v>58218.917621918074</v>
      </c>
      <c r="F476" s="129">
        <f>ROUND(2*E476,0)/2</f>
        <v>58219</v>
      </c>
      <c r="G476" s="129">
        <f>C476-(C$7+F476*C$8)</f>
        <v>-1.9552099991415162E-2</v>
      </c>
      <c r="L476" s="130">
        <f>G476</f>
        <v>-1.9552099991415162E-2</v>
      </c>
      <c r="O476" s="199">
        <f ca="1">+C$11+C$12*F476</f>
        <v>-7.5572905760757318E-3</v>
      </c>
      <c r="P476" s="159">
        <f>+D$11+D$12*F476+D$13*F476^2</f>
        <v>-1.7941920808247427E-2</v>
      </c>
      <c r="Q476" s="201">
        <f>+C476-15018.5</f>
        <v>38821.937700000002</v>
      </c>
      <c r="R476" s="136">
        <f>+(P476-G476)^2</f>
        <v>2.592677001906712E-6</v>
      </c>
      <c r="S476" s="136">
        <v>1</v>
      </c>
      <c r="T476" s="136">
        <f>+S476*R476</f>
        <v>2.592677001906712E-6</v>
      </c>
      <c r="V476" s="129">
        <f>+G476-P476</f>
        <v>-1.6101791831677342E-3</v>
      </c>
    </row>
    <row r="477" spans="1:22" ht="12.95" customHeight="1" x14ac:dyDescent="0.2">
      <c r="A477" s="45" t="s">
        <v>655</v>
      </c>
      <c r="B477" s="57" t="s">
        <v>646</v>
      </c>
      <c r="C477" s="58">
        <v>53845.303399999997</v>
      </c>
      <c r="D477" s="58">
        <v>1E-4</v>
      </c>
      <c r="E477" s="129">
        <f>(C477-C$7)/C$8</f>
        <v>58239.41808137406</v>
      </c>
      <c r="F477" s="129">
        <f>ROUND(2*E477,0)/2</f>
        <v>58239.5</v>
      </c>
      <c r="G477" s="129">
        <f>C477-(C$7+F477*C$8)</f>
        <v>-1.9443049997789785E-2</v>
      </c>
      <c r="K477" s="130">
        <f>G477</f>
        <v>-1.9443049997789785E-2</v>
      </c>
      <c r="O477" s="199">
        <f ca="1">+C$11+C$12*F477</f>
        <v>-7.5542628164823548E-3</v>
      </c>
      <c r="P477" s="159">
        <f>+D$11+D$12*F477+D$13*F477^2</f>
        <v>-1.7934971156661102E-2</v>
      </c>
      <c r="Q477" s="201">
        <f>+C477-15018.5</f>
        <v>38826.803399999997</v>
      </c>
      <c r="R477" s="136">
        <f>+(P477-G477)^2</f>
        <v>2.2743017910600333E-6</v>
      </c>
      <c r="S477" s="136">
        <v>1</v>
      </c>
      <c r="T477" s="136">
        <f>+S477*R477</f>
        <v>2.2743017910600333E-6</v>
      </c>
      <c r="V477" s="129">
        <f>+G477-P477</f>
        <v>-1.5080788411286836E-3</v>
      </c>
    </row>
    <row r="478" spans="1:22" ht="12.95" customHeight="1" x14ac:dyDescent="0.2">
      <c r="A478" s="301" t="s">
        <v>1685</v>
      </c>
      <c r="B478" s="297" t="str">
        <f>IF(INT(F478)=F478,"I","II")</f>
        <v>II</v>
      </c>
      <c r="C478" s="298">
        <v>53847.4787</v>
      </c>
      <c r="D478" s="298" t="s">
        <v>466</v>
      </c>
      <c r="E478" s="129">
        <f>(C478-C$7)/C$8</f>
        <v>58248.583185974574</v>
      </c>
      <c r="F478" s="129">
        <f>ROUND(2*E478,0)/2</f>
        <v>58248.5</v>
      </c>
      <c r="M478" s="130"/>
      <c r="O478" s="199">
        <f ca="1">+C$11+C$12*F478</f>
        <v>-7.5529335561730672E-3</v>
      </c>
      <c r="P478" s="159">
        <f>+D$11+D$12*F478+D$13*F478^2</f>
        <v>-1.7931915986412215E-2</v>
      </c>
      <c r="Q478" s="201">
        <f>+C478-15018.5</f>
        <v>38828.9787</v>
      </c>
      <c r="R478" s="136">
        <f>+(P478-U478)^2</f>
        <v>1.4194633429325562E-3</v>
      </c>
      <c r="S478" s="136">
        <v>1</v>
      </c>
      <c r="T478" s="136">
        <f>+S478*R478</f>
        <v>1.4194633429325562E-3</v>
      </c>
      <c r="U478" s="129">
        <f>C478-(C$7+F478*C$8)</f>
        <v>1.97438500035787E-2</v>
      </c>
      <c r="V478" s="129">
        <f>+U478-P478</f>
        <v>3.7675765989990916E-2</v>
      </c>
    </row>
    <row r="479" spans="1:22" ht="12.95" customHeight="1" x14ac:dyDescent="0.2">
      <c r="A479" s="45" t="s">
        <v>655</v>
      </c>
      <c r="B479" s="57" t="s">
        <v>646</v>
      </c>
      <c r="C479" s="58">
        <v>53863.337899999999</v>
      </c>
      <c r="D479" s="58">
        <v>2.0000000000000001E-4</v>
      </c>
      <c r="E479" s="129">
        <f>(C479-C$7)/C$8</f>
        <v>58315.402119859675</v>
      </c>
      <c r="F479" s="129">
        <f>ROUND(2*E479,0)/2</f>
        <v>58315.5</v>
      </c>
      <c r="G479" s="129">
        <f>C479-(C$7+F479*C$8)</f>
        <v>-2.3231450002640486E-2</v>
      </c>
      <c r="K479" s="130">
        <f>G479</f>
        <v>-2.3231450002640486E-2</v>
      </c>
      <c r="O479" s="199">
        <f ca="1">+C$11+C$12*F479</f>
        <v>-7.5430379516483754E-3</v>
      </c>
      <c r="P479" s="159">
        <f>+D$11+D$12*F479+D$13*F479^2</f>
        <v>-1.7909093236765435E-2</v>
      </c>
      <c r="Q479" s="201">
        <f>+C479-15018.5</f>
        <v>38844.837899999999</v>
      </c>
      <c r="R479" s="136">
        <f>+(P479-G479)^2</f>
        <v>2.8327481543255935E-5</v>
      </c>
      <c r="S479" s="136">
        <v>1</v>
      </c>
      <c r="T479" s="136">
        <f>+S479*R479</f>
        <v>2.8327481543255935E-5</v>
      </c>
      <c r="U479" s="294"/>
      <c r="V479" s="129">
        <f>+G479-P479</f>
        <v>-5.3223567658750512E-3</v>
      </c>
    </row>
    <row r="480" spans="1:22" ht="12.95" customHeight="1" x14ac:dyDescent="0.2">
      <c r="A480" s="56" t="s">
        <v>657</v>
      </c>
      <c r="B480" s="66" t="s">
        <v>646</v>
      </c>
      <c r="C480" s="56">
        <v>53863.342299999997</v>
      </c>
      <c r="D480" s="56">
        <v>1.1000000000000001E-3</v>
      </c>
      <c r="E480" s="129">
        <f>(C480-C$7)/C$8</f>
        <v>58315.420658203911</v>
      </c>
      <c r="F480" s="129">
        <f>ROUND(2*E480,0)/2</f>
        <v>58315.5</v>
      </c>
      <c r="G480" s="129">
        <f>C480-(C$7+F480*C$8)</f>
        <v>-1.8831450004654471E-2</v>
      </c>
      <c r="K480" s="130">
        <f>G480</f>
        <v>-1.8831450004654471E-2</v>
      </c>
      <c r="O480" s="199">
        <f ca="1">+C$11+C$12*F480</f>
        <v>-7.5430379516483754E-3</v>
      </c>
      <c r="P480" s="159">
        <f>+D$11+D$12*F480+D$13*F480^2</f>
        <v>-1.7909093236765435E-2</v>
      </c>
      <c r="Q480" s="201">
        <f>+C480-15018.5</f>
        <v>38844.842299999997</v>
      </c>
      <c r="R480" s="136">
        <f>+(P480-G480)^2</f>
        <v>8.5074200727070949E-7</v>
      </c>
      <c r="S480" s="136">
        <v>1</v>
      </c>
      <c r="T480" s="136">
        <f>+S480*R480</f>
        <v>8.5074200727070949E-7</v>
      </c>
      <c r="V480" s="129">
        <f>+G480-P480</f>
        <v>-9.2235676788903626E-4</v>
      </c>
    </row>
    <row r="481" spans="1:22" ht="12.95" customHeight="1" x14ac:dyDescent="0.2">
      <c r="A481" s="56" t="s">
        <v>657</v>
      </c>
      <c r="B481" s="66" t="s">
        <v>644</v>
      </c>
      <c r="C481" s="56">
        <v>53863.46</v>
      </c>
      <c r="D481" s="56">
        <v>5.0000000000000001E-4</v>
      </c>
      <c r="E481" s="129">
        <f>(C481-C$7)/C$8</f>
        <v>58315.916558912548</v>
      </c>
      <c r="F481" s="129">
        <f>ROUND(2*E481,0)/2</f>
        <v>58316</v>
      </c>
      <c r="G481" s="129">
        <f>C481-(C$7+F481*C$8)</f>
        <v>-1.9804399998974986E-2</v>
      </c>
      <c r="K481" s="130">
        <f>G481</f>
        <v>-1.9804399998974986E-2</v>
      </c>
      <c r="O481" s="199">
        <f ca="1">+C$11+C$12*F481</f>
        <v>-7.5429641038534147E-3</v>
      </c>
      <c r="P481" s="159">
        <f>+D$11+D$12*F481+D$13*F481^2</f>
        <v>-1.7908922396081585E-2</v>
      </c>
      <c r="Q481" s="201">
        <f>+C481-15018.5</f>
        <v>38844.959999999999</v>
      </c>
      <c r="R481" s="136">
        <f>+(P481-G481)^2</f>
        <v>3.5928353430705152E-6</v>
      </c>
      <c r="S481" s="136">
        <v>1</v>
      </c>
      <c r="T481" s="136">
        <f>+S481*R481</f>
        <v>3.5928353430705152E-6</v>
      </c>
      <c r="V481" s="129">
        <f>+G481-P481</f>
        <v>-1.8954776028934014E-3</v>
      </c>
    </row>
    <row r="482" spans="1:22" ht="12.95" customHeight="1" x14ac:dyDescent="0.2">
      <c r="A482" s="301" t="s">
        <v>1640</v>
      </c>
      <c r="B482" s="297" t="str">
        <f>IF(INT(F482)=F482,"I","II")</f>
        <v>II</v>
      </c>
      <c r="C482" s="298">
        <v>53863.58</v>
      </c>
      <c r="D482" s="298" t="s">
        <v>466</v>
      </c>
      <c r="E482" s="129">
        <f>(C482-C$7)/C$8</f>
        <v>58316.422150119317</v>
      </c>
      <c r="F482" s="129">
        <f>ROUND(2*E482,0)/2</f>
        <v>58316.5</v>
      </c>
      <c r="G482" s="129">
        <f>C482-(C$7+F482*C$8)</f>
        <v>-1.8477349993190728E-2</v>
      </c>
      <c r="M482" s="130">
        <f>G482</f>
        <v>-1.8477349993190728E-2</v>
      </c>
      <c r="O482" s="199">
        <f ca="1">+C$11+C$12*F482</f>
        <v>-7.5428902560584557E-3</v>
      </c>
      <c r="P482" s="159">
        <f>+D$11+D$12*F482+D$13*F482^2</f>
        <v>-1.7908751547669514E-2</v>
      </c>
      <c r="Q482" s="201">
        <f>+C482-15018.5</f>
        <v>38845.08</v>
      </c>
      <c r="R482" s="136">
        <f>+(P482-G482)^2</f>
        <v>3.2330419224914061E-7</v>
      </c>
      <c r="S482" s="136">
        <v>1</v>
      </c>
      <c r="T482" s="136">
        <f>+S482*R482</f>
        <v>3.2330419224914061E-7</v>
      </c>
      <c r="V482" s="129">
        <f>+G482-P482</f>
        <v>-5.6859844552121369E-4</v>
      </c>
    </row>
    <row r="483" spans="1:22" ht="12.95" customHeight="1" x14ac:dyDescent="0.2">
      <c r="A483" s="301" t="s">
        <v>1698</v>
      </c>
      <c r="B483" s="297" t="str">
        <f>IF(INT(F483)=F483,"I","II")</f>
        <v>I</v>
      </c>
      <c r="C483" s="298">
        <v>53895.977400000003</v>
      </c>
      <c r="D483" s="298" t="s">
        <v>467</v>
      </c>
      <c r="E483" s="129">
        <f>(C483-C$7)/C$8</f>
        <v>58452.920821467764</v>
      </c>
      <c r="F483" s="129">
        <f>ROUND(2*E483,0)/2</f>
        <v>58453</v>
      </c>
      <c r="G483" s="129">
        <f>C483-(C$7+F483*C$8)</f>
        <v>-1.87926999933552E-2</v>
      </c>
      <c r="M483" s="130">
        <f>G483</f>
        <v>-1.87926999933552E-2</v>
      </c>
      <c r="O483" s="199">
        <f ca="1">+C$11+C$12*F483</f>
        <v>-7.5227298080342685E-3</v>
      </c>
      <c r="P483" s="159">
        <f>+D$11+D$12*F483+D$13*F483^2</f>
        <v>-1.7861820887028736E-2</v>
      </c>
      <c r="Q483" s="201">
        <f>+C483-15018.5</f>
        <v>38877.477400000003</v>
      </c>
      <c r="R483" s="136">
        <f>+(P483-G483)^2</f>
        <v>8.6653591059515628E-7</v>
      </c>
      <c r="S483" s="136">
        <v>1</v>
      </c>
      <c r="T483" s="136">
        <f>+S483*R483</f>
        <v>8.6653591059515628E-7</v>
      </c>
      <c r="V483" s="129">
        <f>+G483-P483</f>
        <v>-9.3087910632646403E-4</v>
      </c>
    </row>
    <row r="484" spans="1:22" ht="12.95" customHeight="1" x14ac:dyDescent="0.2">
      <c r="A484" s="56" t="s">
        <v>673</v>
      </c>
      <c r="B484" s="66" t="s">
        <v>646</v>
      </c>
      <c r="C484" s="56">
        <v>54149.580800000003</v>
      </c>
      <c r="D484" s="56">
        <v>2.0000000000000001E-4</v>
      </c>
      <c r="E484" s="129">
        <f>(C484-C$7)/C$8</f>
        <v>59521.4178968333</v>
      </c>
      <c r="F484" s="129">
        <f>ROUND(2*E484,0)/2</f>
        <v>59521.5</v>
      </c>
      <c r="G484" s="129">
        <f>C484-(C$7+F484*C$8)</f>
        <v>-1.9486849989334587E-2</v>
      </c>
      <c r="K484" s="130">
        <f>G484</f>
        <v>-1.9486849989334587E-2</v>
      </c>
      <c r="O484" s="199">
        <f ca="1">+C$11+C$12*F484</f>
        <v>-7.3649170702039177E-3</v>
      </c>
      <c r="P484" s="159">
        <f>+D$11+D$12*F484+D$13*F484^2</f>
        <v>-1.7474554348262998E-2</v>
      </c>
      <c r="Q484" s="201">
        <f>+C484-15018.5</f>
        <v>39131.080800000003</v>
      </c>
      <c r="R484" s="136">
        <f>+(P484-G484)^2</f>
        <v>4.0493337470757172E-6</v>
      </c>
      <c r="S484" s="136">
        <v>1</v>
      </c>
      <c r="T484" s="136">
        <f>+S484*R484</f>
        <v>4.0493337470757172E-6</v>
      </c>
      <c r="V484" s="129">
        <f>+G484-P484</f>
        <v>-2.0122956410715889E-3</v>
      </c>
    </row>
    <row r="485" spans="1:22" ht="12.95" customHeight="1" x14ac:dyDescent="0.2">
      <c r="A485" s="56" t="s">
        <v>667</v>
      </c>
      <c r="B485" s="66" t="s">
        <v>646</v>
      </c>
      <c r="C485" s="56">
        <v>54154.564700000003</v>
      </c>
      <c r="D485" s="56">
        <v>1.1000000000000001E-3</v>
      </c>
      <c r="E485" s="129">
        <f>(C485-C$7)/C$8</f>
        <v>59542.416363627963</v>
      </c>
      <c r="F485" s="129">
        <f>ROUND(2*E485,0)/2</f>
        <v>59542.5</v>
      </c>
      <c r="G485" s="129">
        <f>C485-(C$7+F485*C$8)</f>
        <v>-1.9850749995384831E-2</v>
      </c>
      <c r="K485" s="130">
        <f>G486</f>
        <v>-1.8229349996545352E-2</v>
      </c>
      <c r="O485" s="199">
        <f ca="1">+C$11+C$12*F485</f>
        <v>-7.3618154628155817E-3</v>
      </c>
      <c r="P485" s="159">
        <f>+D$11+D$12*F485+D$13*F485^2</f>
        <v>-1.7466589483255954E-2</v>
      </c>
      <c r="Q485" s="201">
        <f>+C485-15018.5</f>
        <v>39136.064700000003</v>
      </c>
      <c r="R485" s="136">
        <f>+(P485-G485)^2</f>
        <v>5.68422134759463E-6</v>
      </c>
      <c r="S485" s="136">
        <v>1</v>
      </c>
      <c r="T485" s="136">
        <f>+S485*R485</f>
        <v>5.68422134759463E-6</v>
      </c>
      <c r="V485" s="129">
        <f>+G485-P485</f>
        <v>-2.3841605121288773E-3</v>
      </c>
    </row>
    <row r="486" spans="1:22" ht="12.95" customHeight="1" x14ac:dyDescent="0.2">
      <c r="A486" s="56" t="s">
        <v>665</v>
      </c>
      <c r="B486" s="57" t="s">
        <v>644</v>
      </c>
      <c r="C486" s="58">
        <v>54167.383000000002</v>
      </c>
      <c r="D486" s="58">
        <v>2.9999999999999997E-4</v>
      </c>
      <c r="E486" s="129">
        <f>(C486-C$7)/C$8</f>
        <v>59596.42319500781</v>
      </c>
      <c r="F486" s="129">
        <f>ROUND(2*E486,0)/2</f>
        <v>59596.5</v>
      </c>
      <c r="G486" s="129">
        <f>C486-(C$7+F486*C$8)</f>
        <v>-1.8229349996545352E-2</v>
      </c>
      <c r="K486" s="130">
        <f>G487</f>
        <v>-1.8658999993931502E-2</v>
      </c>
      <c r="O486" s="199">
        <f ca="1">+C$11+C$12*F486</f>
        <v>-7.3538399009598597E-3</v>
      </c>
      <c r="P486" s="159">
        <f>+D$11+D$12*F486+D$13*F486^2</f>
        <v>-1.7446045803013996E-2</v>
      </c>
      <c r="Q486" s="201">
        <f>+C486-15018.5</f>
        <v>39148.883000000002</v>
      </c>
      <c r="R486" s="136">
        <f>+(P486-G486)^2</f>
        <v>6.1356545960380828E-7</v>
      </c>
      <c r="S486" s="136">
        <v>1</v>
      </c>
      <c r="T486" s="136">
        <f>+S486*R486</f>
        <v>6.1356545960380828E-7</v>
      </c>
      <c r="V486" s="129">
        <f>+G486-P486</f>
        <v>-7.8330419353135616E-4</v>
      </c>
    </row>
    <row r="487" spans="1:22" ht="12.95" customHeight="1" x14ac:dyDescent="0.2">
      <c r="A487" s="56" t="s">
        <v>675</v>
      </c>
      <c r="B487" s="66" t="s">
        <v>644</v>
      </c>
      <c r="C487" s="56">
        <v>54170.586739999999</v>
      </c>
      <c r="D487" s="56">
        <v>2.0000000000000001E-4</v>
      </c>
      <c r="E487" s="129">
        <f>(C487-C$7)/C$8</f>
        <v>59609.921384780617</v>
      </c>
      <c r="F487" s="129">
        <f>ROUND(2*E487,0)/2</f>
        <v>59610</v>
      </c>
      <c r="G487" s="129">
        <f>C487-(C$7+F487*C$8)</f>
        <v>-1.8658999993931502E-2</v>
      </c>
      <c r="M487" s="130">
        <f>G487</f>
        <v>-1.8658999993931502E-2</v>
      </c>
      <c r="O487" s="199">
        <f ca="1">+C$11+C$12*F487</f>
        <v>-7.3518460104959292E-3</v>
      </c>
      <c r="P487" s="159">
        <f>+D$11+D$12*F487+D$13*F487^2</f>
        <v>-1.7440895798224589E-2</v>
      </c>
      <c r="Q487" s="201">
        <f>+C487-15018.5</f>
        <v>39152.086739999999</v>
      </c>
      <c r="R487" s="136">
        <f>+(P487-G487)^2</f>
        <v>1.4837778315987869E-6</v>
      </c>
      <c r="S487" s="136">
        <v>1</v>
      </c>
      <c r="T487" s="136">
        <f>+S487*R487</f>
        <v>1.4837778315987869E-6</v>
      </c>
      <c r="V487" s="129">
        <f>+G487-P487</f>
        <v>-1.2181041957069136E-3</v>
      </c>
    </row>
    <row r="488" spans="1:22" ht="12.95" customHeight="1" x14ac:dyDescent="0.2">
      <c r="A488" s="56" t="s">
        <v>665</v>
      </c>
      <c r="B488" s="57" t="s">
        <v>644</v>
      </c>
      <c r="C488" s="58">
        <v>54174.383600000001</v>
      </c>
      <c r="D488" s="58">
        <v>5.0000000000000001E-4</v>
      </c>
      <c r="E488" s="129">
        <f>(C488-C$7)/C$8</f>
        <v>59625.918543358042</v>
      </c>
      <c r="F488" s="129">
        <f>ROUND(2*E488,0)/2</f>
        <v>59626</v>
      </c>
      <c r="G488" s="129">
        <f>C488-(C$7+F488*C$8)</f>
        <v>-1.9333399992319755E-2</v>
      </c>
      <c r="K488" s="130">
        <f>G489</f>
        <v>-1.900634999765316E-2</v>
      </c>
      <c r="O488" s="199">
        <f ca="1">+C$11+C$12*F488</f>
        <v>-7.3494828810571969E-3</v>
      </c>
      <c r="P488" s="159">
        <f>+D$11+D$12*F488+D$13*F488^2</f>
        <v>-1.7434784793380009E-2</v>
      </c>
      <c r="Q488" s="201">
        <f>+C488-15018.5</f>
        <v>39155.883600000001</v>
      </c>
      <c r="R488" s="136">
        <f>+(P488-G488)^2</f>
        <v>3.6047396736450111E-6</v>
      </c>
      <c r="S488" s="136">
        <v>1</v>
      </c>
      <c r="T488" s="136">
        <f>+S488*R488</f>
        <v>3.6047396736450111E-6</v>
      </c>
      <c r="V488" s="129">
        <f>+G488-P488</f>
        <v>-1.898615198939746E-3</v>
      </c>
    </row>
    <row r="489" spans="1:22" ht="12.95" customHeight="1" x14ac:dyDescent="0.2">
      <c r="A489" s="56" t="s">
        <v>667</v>
      </c>
      <c r="B489" s="66" t="s">
        <v>646</v>
      </c>
      <c r="C489" s="56">
        <v>54174.5026</v>
      </c>
      <c r="D489" s="56">
        <v>6.9999999999999999E-4</v>
      </c>
      <c r="E489" s="129">
        <f>(C489-C$7)/C$8</f>
        <v>59626.41992130474</v>
      </c>
      <c r="F489" s="129">
        <f>ROUND(2*E489,0)/2</f>
        <v>59626.5</v>
      </c>
      <c r="G489" s="129">
        <f>C489-(C$7+F489*C$8)</f>
        <v>-1.900634999765316E-2</v>
      </c>
      <c r="K489" s="130">
        <f>G490</f>
        <v>-1.767929999914486E-2</v>
      </c>
      <c r="O489" s="199">
        <f ca="1">+C$11+C$12*F489</f>
        <v>-7.3494090332622362E-3</v>
      </c>
      <c r="P489" s="159">
        <f>+D$11+D$12*F489+D$13*F489^2</f>
        <v>-1.7434593696962548E-2</v>
      </c>
      <c r="Q489" s="201">
        <f>+C489-15018.5</f>
        <v>39156.0026</v>
      </c>
      <c r="R489" s="136">
        <f>+(P489-G489)^2</f>
        <v>2.470417868760637E-6</v>
      </c>
      <c r="S489" s="136">
        <v>1</v>
      </c>
      <c r="T489" s="136">
        <f>+S489*R489</f>
        <v>2.470417868760637E-6</v>
      </c>
      <c r="V489" s="129">
        <f>+G489-P489</f>
        <v>-1.5717563006906118E-3</v>
      </c>
    </row>
    <row r="490" spans="1:22" ht="12.95" customHeight="1" x14ac:dyDescent="0.2">
      <c r="A490" s="56" t="s">
        <v>667</v>
      </c>
      <c r="B490" s="57"/>
      <c r="C490" s="56">
        <v>54174.622600000002</v>
      </c>
      <c r="D490" s="56">
        <v>2.5999999999999999E-3</v>
      </c>
      <c r="E490" s="129">
        <f>(C490-C$7)/C$8</f>
        <v>59626.925512511509</v>
      </c>
      <c r="F490" s="129">
        <f>ROUND(2*E490,0)/2</f>
        <v>59627</v>
      </c>
      <c r="G490" s="129">
        <f>C490-(C$7+F490*C$8)</f>
        <v>-1.767929999914486E-2</v>
      </c>
      <c r="K490" s="130">
        <f>G491</f>
        <v>-1.9665350002469495E-2</v>
      </c>
      <c r="O490" s="199">
        <f ca="1">+C$11+C$12*F490</f>
        <v>-7.3493351854672755E-3</v>
      </c>
      <c r="P490" s="159">
        <f>+D$11+D$12*F490+D$13*F490^2</f>
        <v>-1.7434402592816846E-2</v>
      </c>
      <c r="Q490" s="201">
        <f>+C490-15018.5</f>
        <v>39156.122600000002</v>
      </c>
      <c r="R490" s="136">
        <f>+(P490-G490)^2</f>
        <v>5.9974739626188283E-8</v>
      </c>
      <c r="S490" s="136">
        <v>1</v>
      </c>
      <c r="T490" s="136">
        <f>+S490*R490</f>
        <v>5.9974739626188283E-8</v>
      </c>
      <c r="V490" s="129">
        <f>+G490-P490</f>
        <v>-2.4489740632801377E-4</v>
      </c>
    </row>
    <row r="491" spans="1:22" ht="12.95" customHeight="1" x14ac:dyDescent="0.2">
      <c r="A491" s="298" t="s">
        <v>1694</v>
      </c>
      <c r="B491" s="297" t="str">
        <f>IF(INT(F491)=F491,"I","II")</f>
        <v>II</v>
      </c>
      <c r="C491" s="298">
        <v>54176.875399999997</v>
      </c>
      <c r="D491" s="298" t="s">
        <v>466</v>
      </c>
      <c r="E491" s="129">
        <f>(C491-C$7)/C$8</f>
        <v>59636.417144766354</v>
      </c>
      <c r="F491" s="129">
        <f>ROUND(2*E491,0)/2</f>
        <v>59636.5</v>
      </c>
      <c r="G491" s="129">
        <f>C491-(C$7+F491*C$8)</f>
        <v>-1.9665350002469495E-2</v>
      </c>
      <c r="M491" s="130">
        <f>G491</f>
        <v>-1.9665350002469495E-2</v>
      </c>
      <c r="O491" s="199">
        <f ca="1">+C$11+C$12*F491</f>
        <v>-7.3479320773630289E-3</v>
      </c>
      <c r="P491" s="159">
        <f>+D$11+D$12*F491+D$13*F491^2</f>
        <v>-1.7430770145681673E-2</v>
      </c>
      <c r="Q491" s="292">
        <f>+C491-15018.5</f>
        <v>39158.375399999997</v>
      </c>
      <c r="R491" s="136">
        <f>+(P491-G491)^2</f>
        <v>4.9933471363618813E-6</v>
      </c>
      <c r="S491" s="136">
        <v>1</v>
      </c>
      <c r="T491" s="136">
        <f>+S491*R491</f>
        <v>4.9933471363618813E-6</v>
      </c>
      <c r="U491" s="263"/>
      <c r="V491" s="129">
        <f>+G491-P491</f>
        <v>-2.2345798567878217E-3</v>
      </c>
    </row>
    <row r="492" spans="1:22" ht="12.95" customHeight="1" x14ac:dyDescent="0.2">
      <c r="A492" s="56" t="s">
        <v>665</v>
      </c>
      <c r="B492" s="57" t="s">
        <v>644</v>
      </c>
      <c r="C492" s="58">
        <v>54182.3341</v>
      </c>
      <c r="D492" s="58">
        <v>2.0000000000000001E-4</v>
      </c>
      <c r="E492" s="129">
        <f>(C492-C$7)/C$8</f>
        <v>59659.41606743577</v>
      </c>
      <c r="F492" s="129">
        <f>ROUND(2*E492,0)/2</f>
        <v>59659.5</v>
      </c>
      <c r="G492" s="129">
        <f>C492-(C$7+F492*C$8)</f>
        <v>-1.9921049999538809E-2</v>
      </c>
      <c r="K492" s="130">
        <f>G493</f>
        <v>-1.8901349998486694E-2</v>
      </c>
      <c r="O492" s="199">
        <f ca="1">+C$11+C$12*F492</f>
        <v>-7.3445350787948501E-3</v>
      </c>
      <c r="P492" s="159">
        <f>+D$11+D$12*F492+D$13*F492^2</f>
        <v>-1.7421964246257741E-2</v>
      </c>
      <c r="Q492" s="201">
        <f>+C492-15018.5</f>
        <v>39163.8341</v>
      </c>
      <c r="R492" s="136">
        <f>+(P492-G492)^2</f>
        <v>6.2454296022524014E-6</v>
      </c>
      <c r="S492" s="136">
        <v>1</v>
      </c>
      <c r="T492" s="136">
        <f>+S492*R492</f>
        <v>6.2454296022524014E-6</v>
      </c>
      <c r="V492" s="129">
        <f>+G492-P492</f>
        <v>-2.4990857532810676E-3</v>
      </c>
    </row>
    <row r="493" spans="1:22" ht="12.95" customHeight="1" x14ac:dyDescent="0.2">
      <c r="A493" s="56" t="s">
        <v>667</v>
      </c>
      <c r="B493" s="66" t="s">
        <v>646</v>
      </c>
      <c r="C493" s="56">
        <v>54186.37</v>
      </c>
      <c r="D493" s="56">
        <v>4.0000000000000002E-4</v>
      </c>
      <c r="E493" s="129">
        <f>(C493-C$7)/C$8</f>
        <v>59676.420363697056</v>
      </c>
      <c r="F493" s="129">
        <f>ROUND(2*E493,0)/2</f>
        <v>59676.5</v>
      </c>
      <c r="G493" s="129">
        <f>C493-(C$7+F493*C$8)</f>
        <v>-1.8901349998486694E-2</v>
      </c>
      <c r="K493" s="130">
        <f>G494</f>
        <v>-1.9657899996673223E-2</v>
      </c>
      <c r="O493" s="199">
        <f ca="1">+C$11+C$12*F493</f>
        <v>-7.3420242537661981E-3</v>
      </c>
      <c r="P493" s="159">
        <f>+D$11+D$12*F493+D$13*F493^2</f>
        <v>-1.7415445027572883E-2</v>
      </c>
      <c r="Q493" s="201">
        <f>+C493-15018.5</f>
        <v>39167.870000000003</v>
      </c>
      <c r="R493" s="136">
        <f>+(P493-G493)^2</f>
        <v>2.207913582586373E-6</v>
      </c>
      <c r="S493" s="136">
        <v>1</v>
      </c>
      <c r="T493" s="136">
        <f>+S493*R493</f>
        <v>2.207913582586373E-6</v>
      </c>
      <c r="V493" s="129">
        <f>+G493-P493</f>
        <v>-1.4859049709138109E-3</v>
      </c>
    </row>
    <row r="494" spans="1:22" ht="12.95" customHeight="1" x14ac:dyDescent="0.2">
      <c r="A494" s="56" t="s">
        <v>673</v>
      </c>
      <c r="B494" s="66" t="s">
        <v>644</v>
      </c>
      <c r="C494" s="56">
        <v>54187.437299999998</v>
      </c>
      <c r="D494" s="56">
        <v>4.0000000000000002E-4</v>
      </c>
      <c r="E494" s="129">
        <f>(C494-C$7)/C$8</f>
        <v>59680.917176155141</v>
      </c>
      <c r="F494" s="129">
        <f>ROUND(2*E494,0)/2</f>
        <v>59681</v>
      </c>
      <c r="G494" s="129">
        <f>C494-(C$7+F494*C$8)</f>
        <v>-1.9657899996673223E-2</v>
      </c>
      <c r="K494" s="130">
        <f>G494</f>
        <v>-1.9657899996673223E-2</v>
      </c>
      <c r="O494" s="199">
        <f ca="1">+C$11+C$12*F494</f>
        <v>-7.3413596236115534E-3</v>
      </c>
      <c r="P494" s="159">
        <f>+D$11+D$12*F494+D$13*F494^2</f>
        <v>-1.741371785662299E-2</v>
      </c>
      <c r="Q494" s="201">
        <f>+C494-15018.5</f>
        <v>39168.937299999998</v>
      </c>
      <c r="R494" s="136">
        <f>+(P494-G494)^2</f>
        <v>5.0363534777204416E-6</v>
      </c>
      <c r="S494" s="136">
        <v>1</v>
      </c>
      <c r="T494" s="136">
        <f>+S494*R494</f>
        <v>5.0363534777204416E-6</v>
      </c>
      <c r="V494" s="129">
        <f>+G494-P494</f>
        <v>-2.2441821400502326E-3</v>
      </c>
    </row>
    <row r="495" spans="1:22" ht="12.95" customHeight="1" x14ac:dyDescent="0.2">
      <c r="A495" s="56" t="s">
        <v>673</v>
      </c>
      <c r="B495" s="66" t="s">
        <v>646</v>
      </c>
      <c r="C495" s="56">
        <v>54187.5576</v>
      </c>
      <c r="D495" s="56">
        <v>6.9999999999999999E-4</v>
      </c>
      <c r="E495" s="129">
        <f>(C495-C$7)/C$8</f>
        <v>59681.424031339928</v>
      </c>
      <c r="F495" s="129">
        <f>ROUND(2*E495,0)/2</f>
        <v>59681.5</v>
      </c>
      <c r="G495" s="129">
        <f>C495-(C$7+F495*C$8)</f>
        <v>-1.8030849998467602E-2</v>
      </c>
      <c r="K495" s="130">
        <f>G495</f>
        <v>-1.8030849998467602E-2</v>
      </c>
      <c r="O495" s="199">
        <f ca="1">+C$11+C$12*F495</f>
        <v>-7.3412857758165927E-3</v>
      </c>
      <c r="P495" s="159">
        <f>+D$11+D$12*F495+D$13*F495^2</f>
        <v>-1.7413525910098433E-2</v>
      </c>
      <c r="Q495" s="201">
        <f>+C495-15018.5</f>
        <v>39169.0576</v>
      </c>
      <c r="R495" s="136">
        <f>+(P495-G495)^2</f>
        <v>3.8108903008082506E-7</v>
      </c>
      <c r="S495" s="136">
        <v>1</v>
      </c>
      <c r="T495" s="136">
        <f>+S495*R495</f>
        <v>3.8108903008082506E-7</v>
      </c>
      <c r="V495" s="129">
        <f>+G495-P495</f>
        <v>-6.1732408836916858E-4</v>
      </c>
    </row>
    <row r="496" spans="1:22" ht="12.95" customHeight="1" x14ac:dyDescent="0.2">
      <c r="A496" s="56" t="s">
        <v>673</v>
      </c>
      <c r="B496" s="66" t="s">
        <v>644</v>
      </c>
      <c r="C496" s="56">
        <v>54189.3367</v>
      </c>
      <c r="D496" s="56">
        <v>5.0000000000000001E-4</v>
      </c>
      <c r="E496" s="129">
        <f>(C496-C$7)/C$8</f>
        <v>59688.919842306117</v>
      </c>
      <c r="F496" s="129">
        <f>ROUND(2*E496,0)/2</f>
        <v>59689</v>
      </c>
      <c r="G496" s="129">
        <f>C496-(C$7+F496*C$8)</f>
        <v>-1.9025099994905759E-2</v>
      </c>
      <c r="K496" s="130">
        <f>G496</f>
        <v>-1.9025099994905759E-2</v>
      </c>
      <c r="O496" s="199">
        <f ca="1">+C$11+C$12*F496</f>
        <v>-7.3401780588921873E-3</v>
      </c>
      <c r="P496" s="159">
        <f>+D$11+D$12*F496+D$13*F496^2</f>
        <v>-1.7410645784840584E-2</v>
      </c>
      <c r="Q496" s="201">
        <f>+C496-15018.5</f>
        <v>39170.8367</v>
      </c>
      <c r="R496" s="136">
        <f>+(P496-G496)^2</f>
        <v>2.6064623963971677E-6</v>
      </c>
      <c r="S496" s="136">
        <v>1</v>
      </c>
      <c r="T496" s="136">
        <f>+S496*R496</f>
        <v>2.6064623963971677E-6</v>
      </c>
      <c r="V496" s="129">
        <f>+G496-P496</f>
        <v>-1.6144542100651749E-3</v>
      </c>
    </row>
    <row r="497" spans="1:22" ht="12.95" customHeight="1" x14ac:dyDescent="0.2">
      <c r="A497" s="56" t="s">
        <v>673</v>
      </c>
      <c r="B497" s="66" t="s">
        <v>646</v>
      </c>
      <c r="C497" s="56">
        <v>54189.455600000001</v>
      </c>
      <c r="D497" s="56">
        <v>5.9999999999999995E-4</v>
      </c>
      <c r="E497" s="129">
        <f>(C497-C$7)/C$8</f>
        <v>59689.420798926818</v>
      </c>
      <c r="F497" s="129">
        <f>ROUND(2*E497,0)/2</f>
        <v>59689.5</v>
      </c>
      <c r="G497" s="129">
        <f>C497-(C$7+F497*C$8)</f>
        <v>-1.8798049997712951E-2</v>
      </c>
      <c r="K497" s="130">
        <f>G497</f>
        <v>-1.8798049997712951E-2</v>
      </c>
      <c r="O497" s="199">
        <f ca="1">+C$11+C$12*F497</f>
        <v>-7.3401042110972266E-3</v>
      </c>
      <c r="P497" s="159">
        <f>+D$11+D$12*F497+D$13*F497^2</f>
        <v>-1.7410453714664084E-2</v>
      </c>
      <c r="Q497" s="201">
        <f>+C497-15018.5</f>
        <v>39170.955600000001</v>
      </c>
      <c r="R497" s="136">
        <f>+(P497-G497)^2</f>
        <v>1.9254234447310311E-6</v>
      </c>
      <c r="S497" s="136">
        <v>1</v>
      </c>
      <c r="T497" s="136">
        <f>+S497*R497</f>
        <v>1.9254234447310311E-6</v>
      </c>
      <c r="V497" s="129">
        <f>+G497-P497</f>
        <v>-1.387596283048867E-3</v>
      </c>
    </row>
    <row r="498" spans="1:22" ht="12.95" customHeight="1" x14ac:dyDescent="0.2">
      <c r="A498" s="299" t="s">
        <v>666</v>
      </c>
      <c r="B498" s="57" t="s">
        <v>644</v>
      </c>
      <c r="C498" s="58">
        <v>54201.441899999998</v>
      </c>
      <c r="D498" s="58">
        <v>2.0000000000000001E-4</v>
      </c>
      <c r="E498" s="129">
        <f>(C498-C$7)/C$8</f>
        <v>59739.922197939806</v>
      </c>
      <c r="F498" s="129">
        <f>ROUND(2*E498,0)/2</f>
        <v>59740</v>
      </c>
      <c r="G498" s="129">
        <f>C498-(C$7+F498*C$8)</f>
        <v>-1.8466000001353677E-2</v>
      </c>
      <c r="K498" s="130">
        <f>G499</f>
        <v>-1.7833199999586213E-2</v>
      </c>
      <c r="O498" s="199">
        <f ca="1">+C$11+C$12*F498</f>
        <v>-7.3326455838062278E-3</v>
      </c>
      <c r="P498" s="159">
        <f>+D$11+D$12*F498+D$13*F498^2</f>
        <v>-1.7391014818641352E-2</v>
      </c>
      <c r="Q498" s="201">
        <f>+C498-15018.5</f>
        <v>39182.941899999998</v>
      </c>
      <c r="R498" s="136">
        <f>+(P498-G498)^2</f>
        <v>1.1555931430510507E-6</v>
      </c>
      <c r="S498" s="136">
        <v>1</v>
      </c>
      <c r="T498" s="136">
        <f>+S498*R498</f>
        <v>1.1555931430510507E-6</v>
      </c>
      <c r="V498" s="129">
        <f>+G498-P498</f>
        <v>-1.074985182712325E-3</v>
      </c>
    </row>
    <row r="499" spans="1:22" ht="12.95" customHeight="1" x14ac:dyDescent="0.2">
      <c r="A499" s="56" t="s">
        <v>673</v>
      </c>
      <c r="B499" s="66" t="s">
        <v>644</v>
      </c>
      <c r="C499" s="56">
        <v>54203.3413</v>
      </c>
      <c r="D499" s="56">
        <v>2.0000000000000001E-4</v>
      </c>
      <c r="E499" s="129">
        <f>(C499-C$7)/C$8</f>
        <v>59747.924864090775</v>
      </c>
      <c r="F499" s="129">
        <f>ROUND(2*E499,0)/2</f>
        <v>59748</v>
      </c>
      <c r="G499" s="129">
        <f>C499-(C$7+F499*C$8)</f>
        <v>-1.7833199999586213E-2</v>
      </c>
      <c r="K499" s="130">
        <f>G499</f>
        <v>-1.7833199999586213E-2</v>
      </c>
      <c r="O499" s="199">
        <f ca="1">+C$11+C$12*F499</f>
        <v>-7.3314640190868616E-3</v>
      </c>
      <c r="P499" s="159">
        <f>+D$11+D$12*F499+D$13*F499^2</f>
        <v>-1.7387928155929898E-2</v>
      </c>
      <c r="Q499" s="201">
        <f>+C499-15018.5</f>
        <v>39184.8413</v>
      </c>
      <c r="R499" s="136">
        <f>+(P499-G499)^2</f>
        <v>1.9826701475309428E-7</v>
      </c>
      <c r="S499" s="136">
        <v>1</v>
      </c>
      <c r="T499" s="136">
        <f>+S499*R499</f>
        <v>1.9826701475309428E-7</v>
      </c>
      <c r="V499" s="129">
        <f>+G499-P499</f>
        <v>-4.452718436563155E-4</v>
      </c>
    </row>
    <row r="500" spans="1:22" ht="12.95" customHeight="1" x14ac:dyDescent="0.2">
      <c r="A500" s="56" t="s">
        <v>673</v>
      </c>
      <c r="B500" s="66" t="s">
        <v>646</v>
      </c>
      <c r="C500" s="56">
        <v>54203.459300000002</v>
      </c>
      <c r="D500" s="56">
        <v>6.9999999999999999E-4</v>
      </c>
      <c r="E500" s="129">
        <f>(C500-C$7)/C$8</f>
        <v>59748.42202877743</v>
      </c>
      <c r="F500" s="129">
        <f>ROUND(2*E500,0)/2</f>
        <v>59748.5</v>
      </c>
      <c r="G500" s="129">
        <f>C500-(C$7+F500*C$8)</f>
        <v>-1.8506149994209409E-2</v>
      </c>
      <c r="K500" s="130">
        <f>G500</f>
        <v>-1.8506149994209409E-2</v>
      </c>
      <c r="O500" s="199">
        <f ca="1">+C$11+C$12*F500</f>
        <v>-7.3313901712919009E-3</v>
      </c>
      <c r="P500" s="159">
        <f>+D$11+D$12*F500+D$13*F500^2</f>
        <v>-1.7387735173820335E-2</v>
      </c>
      <c r="Q500" s="201">
        <f>+C500-15018.5</f>
        <v>39184.959300000002</v>
      </c>
      <c r="R500" s="136">
        <f>+(P500-G500)^2</f>
        <v>1.2508517104659252E-6</v>
      </c>
      <c r="S500" s="136">
        <v>1</v>
      </c>
      <c r="T500" s="136">
        <f>+S500*R500</f>
        <v>1.2508517104659252E-6</v>
      </c>
      <c r="V500" s="129">
        <f>+G500-P500</f>
        <v>-1.1184148203890742E-3</v>
      </c>
    </row>
    <row r="501" spans="1:22" ht="12.95" customHeight="1" x14ac:dyDescent="0.2">
      <c r="A501" s="56" t="s">
        <v>673</v>
      </c>
      <c r="B501" s="66" t="s">
        <v>644</v>
      </c>
      <c r="C501" s="56">
        <v>54203.576200000003</v>
      </c>
      <c r="D501" s="56">
        <v>4.0000000000000002E-4</v>
      </c>
      <c r="E501" s="129">
        <f>(C501-C$7)/C$8</f>
        <v>59748.914558878016</v>
      </c>
      <c r="F501" s="129">
        <f>ROUND(2*E501,0)/2</f>
        <v>59749</v>
      </c>
      <c r="G501" s="129">
        <f>C501-(C$7+F501*C$8)</f>
        <v>-2.0279099997424055E-2</v>
      </c>
      <c r="K501" s="130">
        <f>G501</f>
        <v>-2.0279099997424055E-2</v>
      </c>
      <c r="O501" s="199">
        <f ca="1">+C$11+C$12*F501</f>
        <v>-7.3313163234969402E-3</v>
      </c>
      <c r="P501" s="159">
        <f>+D$11+D$12*F501+D$13*F501^2</f>
        <v>-1.7387542183982529E-2</v>
      </c>
      <c r="Q501" s="201">
        <f>+C501-15018.5</f>
        <v>39185.076200000003</v>
      </c>
      <c r="R501" s="136">
        <f>+(P501-G501)^2</f>
        <v>8.3611065884747358E-6</v>
      </c>
      <c r="S501" s="136">
        <v>1</v>
      </c>
      <c r="T501" s="136">
        <f>+S501*R501</f>
        <v>8.3611065884747358E-6</v>
      </c>
      <c r="V501" s="129">
        <f>+G501-P501</f>
        <v>-2.8915578134415254E-3</v>
      </c>
    </row>
    <row r="502" spans="1:22" ht="12.95" customHeight="1" x14ac:dyDescent="0.2">
      <c r="A502" s="56" t="s">
        <v>675</v>
      </c>
      <c r="B502" s="66" t="s">
        <v>646</v>
      </c>
      <c r="C502" s="56">
        <v>54204.406309999998</v>
      </c>
      <c r="D502" s="56">
        <v>5.0000000000000001E-4</v>
      </c>
      <c r="E502" s="129">
        <f>(C502-C$7)/C$8</f>
        <v>59752.412028183346</v>
      </c>
      <c r="F502" s="129">
        <f>ROUND(2*E502,0)/2</f>
        <v>59752.5</v>
      </c>
      <c r="G502" s="129">
        <f>C502-(C$7+F502*C$8)</f>
        <v>-2.0879750001768116E-2</v>
      </c>
      <c r="M502" s="130">
        <f>G502</f>
        <v>-2.0879750001768116E-2</v>
      </c>
      <c r="O502" s="199">
        <f ca="1">+C$11+C$12*F502</f>
        <v>-7.3307993889322187E-3</v>
      </c>
      <c r="P502" s="159">
        <f>+D$11+D$12*F502+D$13*F502^2</f>
        <v>-1.7386191038726975E-2</v>
      </c>
      <c r="Q502" s="201">
        <f>+C502-15018.5</f>
        <v>39185.906309999998</v>
      </c>
      <c r="R502" s="136">
        <f>+(P502-G502)^2</f>
        <v>1.2204954228245089E-5</v>
      </c>
      <c r="S502" s="136">
        <v>1</v>
      </c>
      <c r="T502" s="136">
        <f>+S502*R502</f>
        <v>1.2204954228245089E-5</v>
      </c>
      <c r="V502" s="129">
        <f>+G502-P502</f>
        <v>-3.4935589630411407E-3</v>
      </c>
    </row>
    <row r="503" spans="1:22" ht="12.95" customHeight="1" x14ac:dyDescent="0.2">
      <c r="A503" s="56" t="s">
        <v>670</v>
      </c>
      <c r="B503" s="66" t="s">
        <v>644</v>
      </c>
      <c r="C503" s="56">
        <v>54207.375399999997</v>
      </c>
      <c r="D503" s="56">
        <v>1E-4</v>
      </c>
      <c r="E503" s="129">
        <f>(C503-C$7)/C$8</f>
        <v>59764.921576483939</v>
      </c>
      <c r="F503" s="129">
        <f>ROUND(2*E503,0)/2</f>
        <v>59765</v>
      </c>
      <c r="G503" s="129">
        <f>C503-(C$7+F503*C$8)</f>
        <v>-1.8613500003993977E-2</v>
      </c>
      <c r="K503" s="130">
        <f>G503</f>
        <v>-1.8613500003993977E-2</v>
      </c>
      <c r="O503" s="199">
        <f ca="1">+C$11+C$12*F503</f>
        <v>-7.3289531940582079E-3</v>
      </c>
      <c r="P503" s="159">
        <f>+D$11+D$12*F503+D$13*F503^2</f>
        <v>-1.7381362428658648E-2</v>
      </c>
      <c r="Q503" s="201">
        <f>+C503-15018.5</f>
        <v>39188.875399999997</v>
      </c>
      <c r="R503" s="136">
        <f>+(P503-G503)^2</f>
        <v>1.5181630045532241E-6</v>
      </c>
      <c r="S503" s="136">
        <v>1</v>
      </c>
      <c r="T503" s="136">
        <f>+S503*R503</f>
        <v>1.5181630045532241E-6</v>
      </c>
      <c r="V503" s="129">
        <f>+G503-P503</f>
        <v>-1.2321375753353292E-3</v>
      </c>
    </row>
    <row r="504" spans="1:22" ht="12.95" customHeight="1" x14ac:dyDescent="0.2">
      <c r="A504" s="56" t="s">
        <v>673</v>
      </c>
      <c r="B504" s="66" t="s">
        <v>646</v>
      </c>
      <c r="C504" s="56">
        <v>54209.63</v>
      </c>
      <c r="D504" s="56">
        <v>2.0000000000000001E-4</v>
      </c>
      <c r="E504" s="129">
        <f>(C504-C$7)/C$8</f>
        <v>59774.420792606907</v>
      </c>
      <c r="F504" s="129">
        <f>ROUND(2*E504,0)/2</f>
        <v>59774.5</v>
      </c>
      <c r="G504" s="129">
        <f>C504-(C$7+F504*C$8)</f>
        <v>-1.8799550001858734E-2</v>
      </c>
      <c r="K504" s="130">
        <f>G504</f>
        <v>-1.8799550001858734E-2</v>
      </c>
      <c r="O504" s="199">
        <f ca="1">+C$11+C$12*F504</f>
        <v>-7.3275500859539613E-3</v>
      </c>
      <c r="P504" s="159">
        <f>+D$11+D$12*F504+D$13*F504^2</f>
        <v>-1.7377689454599755E-2</v>
      </c>
      <c r="Q504" s="201">
        <f>+C504-15018.5</f>
        <v>39191.129999999997</v>
      </c>
      <c r="R504" s="136">
        <f>+(P504-G504)^2</f>
        <v>2.0216874158516008E-6</v>
      </c>
      <c r="S504" s="136">
        <v>1</v>
      </c>
      <c r="T504" s="136">
        <f>+S504*R504</f>
        <v>2.0216874158516008E-6</v>
      </c>
      <c r="V504" s="129">
        <f>+G504-P504</f>
        <v>-1.4218605472589782E-3</v>
      </c>
    </row>
    <row r="505" spans="1:22" ht="12.95" customHeight="1" x14ac:dyDescent="0.2">
      <c r="A505" s="56" t="s">
        <v>673</v>
      </c>
      <c r="B505" s="66" t="s">
        <v>644</v>
      </c>
      <c r="C505" s="56">
        <v>54209.748800000001</v>
      </c>
      <c r="D505" s="56">
        <v>2.0000000000000001E-4</v>
      </c>
      <c r="E505" s="129">
        <f>(C505-C$7)/C$8</f>
        <v>59774.921327901618</v>
      </c>
      <c r="F505" s="129">
        <f>ROUND(2*E505,0)/2</f>
        <v>59775</v>
      </c>
      <c r="G505" s="129">
        <f>C505-(C$7+F505*C$8)</f>
        <v>-1.8672499994863756E-2</v>
      </c>
      <c r="K505" s="130">
        <f>G505</f>
        <v>-1.8672499994863756E-2</v>
      </c>
      <c r="O505" s="199">
        <f ca="1">+C$11+C$12*F505</f>
        <v>-7.3274762381590006E-3</v>
      </c>
      <c r="P505" s="159">
        <f>+D$11+D$12*F505+D$13*F505^2</f>
        <v>-1.7377496062893134E-2</v>
      </c>
      <c r="Q505" s="201">
        <f>+C505-15018.5</f>
        <v>39191.248800000001</v>
      </c>
      <c r="R505" s="136">
        <f>+(P505-G505)^2</f>
        <v>1.6770351838193704E-6</v>
      </c>
      <c r="S505" s="136">
        <v>1</v>
      </c>
      <c r="T505" s="136">
        <f>+S505*R505</f>
        <v>1.6770351838193704E-6</v>
      </c>
      <c r="V505" s="129">
        <f>+G505-P505</f>
        <v>-1.2950039319706216E-3</v>
      </c>
    </row>
    <row r="506" spans="1:22" ht="12.95" customHeight="1" x14ac:dyDescent="0.2">
      <c r="A506" s="56" t="s">
        <v>673</v>
      </c>
      <c r="B506" s="66" t="s">
        <v>646</v>
      </c>
      <c r="C506" s="56">
        <v>54211.528899999998</v>
      </c>
      <c r="D506" s="56">
        <v>8.0000000000000004E-4</v>
      </c>
      <c r="E506" s="129">
        <f>(C506-C$7)/C$8</f>
        <v>59782.421352127843</v>
      </c>
      <c r="F506" s="129">
        <f>ROUND(2*E506,0)/2</f>
        <v>59782.5</v>
      </c>
      <c r="G506" s="129">
        <f>C506-(C$7+F506*C$8)</f>
        <v>-1.8666750002012122E-2</v>
      </c>
      <c r="K506" s="130">
        <f>G506</f>
        <v>-1.8666750002012122E-2</v>
      </c>
      <c r="O506" s="199">
        <f ca="1">+C$11+C$12*F506</f>
        <v>-7.3263685212345952E-3</v>
      </c>
      <c r="P506" s="159">
        <f>+D$11+D$12*F506+D$13*F506^2</f>
        <v>-1.7374594259904341E-2</v>
      </c>
      <c r="Q506" s="201">
        <f>+C506-15018.5</f>
        <v>39193.028899999998</v>
      </c>
      <c r="R506" s="136">
        <f>+(P506-G506)^2</f>
        <v>1.6696664618621106E-6</v>
      </c>
      <c r="S506" s="136">
        <v>1</v>
      </c>
      <c r="T506" s="136">
        <f>+S506*R506</f>
        <v>1.6696664618621106E-6</v>
      </c>
      <c r="V506" s="129">
        <f>+G506-P506</f>
        <v>-1.2921557421077812E-3</v>
      </c>
    </row>
    <row r="507" spans="1:22" ht="12.95" customHeight="1" x14ac:dyDescent="0.2">
      <c r="A507" s="56" t="s">
        <v>667</v>
      </c>
      <c r="B507" s="57"/>
      <c r="C507" s="56">
        <v>54216.393199999999</v>
      </c>
      <c r="D507" s="56">
        <v>1.4E-3</v>
      </c>
      <c r="E507" s="129">
        <f>(C507-C$7)/C$8</f>
        <v>59802.91591301978</v>
      </c>
      <c r="F507" s="129">
        <f>ROUND(2*E507,0)/2</f>
        <v>59803</v>
      </c>
      <c r="G507" s="129">
        <f>C507-(C$7+F507*C$8)</f>
        <v>-1.9957699994847644E-2</v>
      </c>
      <c r="K507" s="130">
        <f>G507</f>
        <v>-1.9957699994847644E-2</v>
      </c>
      <c r="O507" s="199">
        <f ca="1">+C$11+C$12*F507</f>
        <v>-7.3233407616412182E-3</v>
      </c>
      <c r="P507" s="159">
        <f>+D$11+D$12*F507+D$13*F507^2</f>
        <v>-1.7366653793041538E-2</v>
      </c>
      <c r="Q507" s="201">
        <f>+C507-15018.5</f>
        <v>39197.893199999999</v>
      </c>
      <c r="R507" s="136">
        <f>+(P507-G507)^2</f>
        <v>6.7135204198938491E-6</v>
      </c>
      <c r="S507" s="136">
        <v>1</v>
      </c>
      <c r="T507" s="136">
        <f>+S507*R507</f>
        <v>6.7135204198938491E-6</v>
      </c>
      <c r="V507" s="129">
        <f>+G507-P507</f>
        <v>-2.5910462018061062E-3</v>
      </c>
    </row>
    <row r="508" spans="1:22" ht="12.95" customHeight="1" x14ac:dyDescent="0.2">
      <c r="A508" s="56" t="s">
        <v>667</v>
      </c>
      <c r="B508" s="57"/>
      <c r="C508" s="56">
        <v>54216.394099999998</v>
      </c>
      <c r="D508" s="56">
        <v>2.9999999999999997E-4</v>
      </c>
      <c r="E508" s="129">
        <f>(C508-C$7)/C$8</f>
        <v>59802.919704953827</v>
      </c>
      <c r="F508" s="129">
        <f>ROUND(2*E508,0)/2</f>
        <v>59803</v>
      </c>
      <c r="G508" s="129">
        <f>C508-(C$7+F508*C$8)</f>
        <v>-1.9057699995755684E-2</v>
      </c>
      <c r="K508" s="130">
        <f>G508</f>
        <v>-1.9057699995755684E-2</v>
      </c>
      <c r="O508" s="199">
        <f ca="1">+C$11+C$12*F508</f>
        <v>-7.3233407616412182E-3</v>
      </c>
      <c r="P508" s="159">
        <f>+D$11+D$12*F508+D$13*F508^2</f>
        <v>-1.7366653793041538E-2</v>
      </c>
      <c r="Q508" s="201">
        <f>+C508-15018.5</f>
        <v>39197.894099999998</v>
      </c>
      <c r="R508" s="136">
        <f>+(P508-G508)^2</f>
        <v>2.8596372597139313E-6</v>
      </c>
      <c r="S508" s="136">
        <v>1</v>
      </c>
      <c r="T508" s="136">
        <f>+S508*R508</f>
        <v>2.8596372597139313E-6</v>
      </c>
      <c r="V508" s="129">
        <f>+G508-P508</f>
        <v>-1.6910462027141457E-3</v>
      </c>
    </row>
    <row r="509" spans="1:22" ht="12.95" customHeight="1" x14ac:dyDescent="0.2">
      <c r="A509" s="56" t="s">
        <v>667</v>
      </c>
      <c r="B509" s="66" t="s">
        <v>646</v>
      </c>
      <c r="C509" s="56">
        <v>54216.511700000003</v>
      </c>
      <c r="D509" s="56">
        <v>1.2999999999999999E-3</v>
      </c>
      <c r="E509" s="129">
        <f>(C509-C$7)/C$8</f>
        <v>59803.415184336474</v>
      </c>
      <c r="F509" s="129">
        <f>ROUND(2*E509,0)/2</f>
        <v>59803.5</v>
      </c>
      <c r="G509" s="129">
        <f>C509-(C$7+F509*C$8)</f>
        <v>-2.0130649994825944E-2</v>
      </c>
      <c r="K509" s="130">
        <f>G509</f>
        <v>-2.0130649994825944E-2</v>
      </c>
      <c r="O509" s="199">
        <f ca="1">+C$11+C$12*F509</f>
        <v>-7.3232669138462592E-3</v>
      </c>
      <c r="P509" s="159">
        <f>+D$11+D$12*F509+D$13*F509^2</f>
        <v>-1.7366459960824879E-2</v>
      </c>
      <c r="Q509" s="201">
        <f>+C509-15018.5</f>
        <v>39198.011700000003</v>
      </c>
      <c r="R509" s="136">
        <f>+(P509-G509)^2</f>
        <v>7.6407465440708126E-6</v>
      </c>
      <c r="S509" s="136">
        <v>1</v>
      </c>
      <c r="T509" s="136">
        <f>+S509*R509</f>
        <v>7.6407465440708126E-6</v>
      </c>
      <c r="V509" s="129">
        <f>+G509-P509</f>
        <v>-2.7641900340010656E-3</v>
      </c>
    </row>
    <row r="510" spans="1:22" ht="12.95" customHeight="1" x14ac:dyDescent="0.2">
      <c r="A510" s="298" t="s">
        <v>1694</v>
      </c>
      <c r="B510" s="297" t="str">
        <f>IF(INT(F510)=F510,"I","II")</f>
        <v>II</v>
      </c>
      <c r="C510" s="298">
        <v>54217.700100000002</v>
      </c>
      <c r="D510" s="298" t="s">
        <v>466</v>
      </c>
      <c r="E510" s="129">
        <f>(C510-C$7)/C$8</f>
        <v>59808.422222587389</v>
      </c>
      <c r="F510" s="129">
        <f>ROUND(2*E510,0)/2</f>
        <v>59808.5</v>
      </c>
      <c r="G510" s="129">
        <f>C510-(C$7+F510*C$8)</f>
        <v>-1.8460149993188679E-2</v>
      </c>
      <c r="M510" s="130">
        <f>G510</f>
        <v>-1.8460149993188679E-2</v>
      </c>
      <c r="O510" s="199">
        <f ca="1">+C$11+C$12*F510</f>
        <v>-7.3225284358966556E-3</v>
      </c>
      <c r="P510" s="159">
        <f>+D$11+D$12*F510+D$13*F510^2</f>
        <v>-1.7364521213604774E-2</v>
      </c>
      <c r="Q510" s="201">
        <f>+C510-15018.5</f>
        <v>39199.200100000002</v>
      </c>
      <c r="R510" s="136">
        <f>+(P510-G510)^2</f>
        <v>1.2004024226525185E-6</v>
      </c>
      <c r="S510" s="136">
        <v>1</v>
      </c>
      <c r="T510" s="136">
        <f>+S510*R510</f>
        <v>1.2004024226525185E-6</v>
      </c>
      <c r="V510" s="129">
        <f>+G510-P510</f>
        <v>-1.0956287795839056E-3</v>
      </c>
    </row>
    <row r="511" spans="1:22" ht="12.95" customHeight="1" x14ac:dyDescent="0.2">
      <c r="A511" s="56" t="s">
        <v>675</v>
      </c>
      <c r="B511" s="66" t="s">
        <v>646</v>
      </c>
      <c r="C511" s="56">
        <v>54219.360099999998</v>
      </c>
      <c r="D511" s="56">
        <v>5.0000000000000001E-4</v>
      </c>
      <c r="E511" s="129">
        <f>(C511-C$7)/C$8</f>
        <v>59815.416234280856</v>
      </c>
      <c r="F511" s="129">
        <f>ROUND(2*E511,0)/2</f>
        <v>59815.5</v>
      </c>
      <c r="G511" s="129">
        <f>C511-(C$7+F511*C$8)</f>
        <v>-1.9881449996319134E-2</v>
      </c>
      <c r="M511" s="130">
        <f>G511</f>
        <v>-1.9881449996319134E-2</v>
      </c>
      <c r="O511" s="199">
        <f ca="1">+C$11+C$12*F511</f>
        <v>-7.3214945667672091E-3</v>
      </c>
      <c r="P511" s="159">
        <f>+D$11+D$12*F511+D$13*F511^2</f>
        <v>-1.7361805669151228E-2</v>
      </c>
      <c r="Q511" s="201">
        <f>+C511-15018.5</f>
        <v>39200.860099999998</v>
      </c>
      <c r="R511" s="136">
        <f>+(P511-G511)^2</f>
        <v>6.3486075354294063E-6</v>
      </c>
      <c r="S511" s="136">
        <v>1</v>
      </c>
      <c r="T511" s="136">
        <f>+S511*R511</f>
        <v>6.3486075354294063E-6</v>
      </c>
      <c r="V511" s="129">
        <f>+G511-P511</f>
        <v>-2.5196443271679053E-3</v>
      </c>
    </row>
    <row r="512" spans="1:22" ht="12.95" customHeight="1" x14ac:dyDescent="0.2">
      <c r="A512" s="56" t="s">
        <v>673</v>
      </c>
      <c r="B512" s="66" t="s">
        <v>644</v>
      </c>
      <c r="C512" s="56">
        <v>54235.379699999998</v>
      </c>
      <c r="D512" s="56">
        <v>1E-4</v>
      </c>
      <c r="E512" s="129">
        <f>(C512-C$7)/C$8</f>
        <v>59882.910975078994</v>
      </c>
      <c r="F512" s="129">
        <f>ROUND(2*E512,0)/2</f>
        <v>59883</v>
      </c>
      <c r="G512" s="129">
        <f>C512-(C$7+F512*C$8)</f>
        <v>-2.1129699998709839E-2</v>
      </c>
      <c r="K512" s="130">
        <f>G512</f>
        <v>-2.1129699998709839E-2</v>
      </c>
      <c r="O512" s="199">
        <f ca="1">+C$11+C$12*F512</f>
        <v>-7.3115251144475566E-3</v>
      </c>
      <c r="P512" s="159">
        <f>+D$11+D$12*F512+D$13*F512^2</f>
        <v>-1.7335542335083311E-2</v>
      </c>
      <c r="Q512" s="201">
        <f>+C512-15018.5</f>
        <v>39216.879699999998</v>
      </c>
      <c r="R512" s="136">
        <f>+(P512-G512)^2</f>
        <v>1.4395632376455915E-5</v>
      </c>
      <c r="S512" s="136">
        <v>1</v>
      </c>
      <c r="T512" s="136">
        <f>+S512*R512</f>
        <v>1.4395632376455915E-5</v>
      </c>
      <c r="V512" s="129">
        <f>+G512-P512</f>
        <v>-3.7941576636265281E-3</v>
      </c>
    </row>
    <row r="513" spans="1:22" ht="12.95" customHeight="1" x14ac:dyDescent="0.2">
      <c r="A513" s="56" t="s">
        <v>673</v>
      </c>
      <c r="B513" s="66" t="s">
        <v>646</v>
      </c>
      <c r="C513" s="56">
        <v>54235.499499999998</v>
      </c>
      <c r="D513" s="56">
        <v>2.0000000000000001E-4</v>
      </c>
      <c r="E513" s="129">
        <f>(C513-C$7)/C$8</f>
        <v>59883.415723633741</v>
      </c>
      <c r="F513" s="129">
        <f>ROUND(2*E513,0)/2</f>
        <v>59883.5</v>
      </c>
      <c r="G513" s="129">
        <f>C513-(C$7+F513*C$8)</f>
        <v>-2.0002650002425071E-2</v>
      </c>
      <c r="K513" s="130">
        <f>G513</f>
        <v>-2.0002650002425071E-2</v>
      </c>
      <c r="O513" s="199">
        <f ca="1">+C$11+C$12*F513</f>
        <v>-7.3114512666525959E-3</v>
      </c>
      <c r="P513" s="159">
        <f>+D$11+D$12*F513+D$13*F513^2</f>
        <v>-1.7335347266347251E-2</v>
      </c>
      <c r="Q513" s="201">
        <f>+C513-15018.5</f>
        <v>39216.999499999998</v>
      </c>
      <c r="R513" s="136">
        <f>+(P513-G513)^2</f>
        <v>7.1145038858882248E-6</v>
      </c>
      <c r="S513" s="136">
        <v>1</v>
      </c>
      <c r="T513" s="136">
        <f>+S513*R513</f>
        <v>7.1145038858882248E-6</v>
      </c>
      <c r="V513" s="129">
        <f>+G513-P513</f>
        <v>-2.6673027360778201E-3</v>
      </c>
    </row>
    <row r="514" spans="1:22" ht="12.95" customHeight="1" x14ac:dyDescent="0.2">
      <c r="A514" s="56" t="s">
        <v>674</v>
      </c>
      <c r="B514" s="66" t="s">
        <v>644</v>
      </c>
      <c r="C514" s="56">
        <v>54260.30299999984</v>
      </c>
      <c r="D514" s="56">
        <v>1E-3</v>
      </c>
      <c r="E514" s="129">
        <f>(C514-C$7)/C$8</f>
        <v>59987.919319439869</v>
      </c>
      <c r="F514" s="129">
        <f>ROUND(2*E514,0)/2</f>
        <v>59988</v>
      </c>
      <c r="G514" s="129">
        <f>C514-(C$7+F514*C$8)</f>
        <v>-1.9149200161336921E-2</v>
      </c>
      <c r="M514" s="130">
        <f>G514</f>
        <v>-1.9149200161336921E-2</v>
      </c>
      <c r="O514" s="199">
        <f ca="1">+C$11+C$12*F514</f>
        <v>-7.2960170775058751E-3</v>
      </c>
      <c r="P514" s="159">
        <f>+D$11+D$12*F514+D$13*F514^2</f>
        <v>-1.7294408304143451E-2</v>
      </c>
      <c r="Q514" s="201">
        <f>+C514-15018.5</f>
        <v>39241.80299999984</v>
      </c>
      <c r="R514" s="136">
        <f>+(P514-G514)^2</f>
        <v>3.4402528335112032E-6</v>
      </c>
      <c r="S514" s="136">
        <v>1</v>
      </c>
      <c r="T514" s="136">
        <f>+S514*R514</f>
        <v>3.4402528335112032E-6</v>
      </c>
      <c r="V514" s="129">
        <f>+G514-P514</f>
        <v>-1.8547918571934705E-3</v>
      </c>
    </row>
    <row r="515" spans="1:22" ht="12.95" customHeight="1" x14ac:dyDescent="0.2">
      <c r="A515" s="301" t="s">
        <v>160</v>
      </c>
      <c r="B515" s="297" t="str">
        <f>IF(INT(F515)=F515,"I","II")</f>
        <v>I</v>
      </c>
      <c r="C515" s="298">
        <v>54260.303</v>
      </c>
      <c r="D515" s="298" t="s">
        <v>466</v>
      </c>
      <c r="E515" s="129">
        <f>(C515-C$7)/C$8</f>
        <v>59987.919319440538</v>
      </c>
      <c r="F515" s="129">
        <f>ROUND(2*E515,0)/2</f>
        <v>59988</v>
      </c>
      <c r="G515" s="129">
        <f>C515-(C$7+F515*C$8)</f>
        <v>-1.9149200001265854E-2</v>
      </c>
      <c r="M515" s="130">
        <f>G515</f>
        <v>-1.9149200001265854E-2</v>
      </c>
      <c r="O515" s="199">
        <f ca="1">+C$11+C$12*F515</f>
        <v>-7.2960170775058751E-3</v>
      </c>
      <c r="P515" s="159">
        <f>+D$11+D$12*F515+D$13*F515^2</f>
        <v>-1.7294408304143451E-2</v>
      </c>
      <c r="Q515" s="201">
        <f>+C515-15018.5</f>
        <v>39241.803</v>
      </c>
      <c r="R515" s="136">
        <f>+(P515-G515)^2</f>
        <v>3.4402522397142038E-6</v>
      </c>
      <c r="S515" s="136">
        <v>1</v>
      </c>
      <c r="T515" s="136">
        <f>+S515*R515</f>
        <v>3.4402522397142038E-6</v>
      </c>
      <c r="V515" s="129">
        <f>+G515-P515</f>
        <v>-1.8547916971224029E-3</v>
      </c>
    </row>
    <row r="516" spans="1:22" ht="12.95" customHeight="1" x14ac:dyDescent="0.2">
      <c r="A516" s="301" t="s">
        <v>160</v>
      </c>
      <c r="B516" s="297" t="str">
        <f>IF(INT(F516)=F516,"I","II")</f>
        <v>II</v>
      </c>
      <c r="C516" s="298">
        <v>54260.421000000002</v>
      </c>
      <c r="D516" s="298" t="s">
        <v>466</v>
      </c>
      <c r="E516" s="129">
        <f>(C516-C$7)/C$8</f>
        <v>59988.4164841272</v>
      </c>
      <c r="F516" s="129">
        <f>ROUND(2*E516,0)/2</f>
        <v>59988.5</v>
      </c>
      <c r="G516" s="129">
        <f>C516-(C$7+F516*C$8)</f>
        <v>-1.9822149995889049E-2</v>
      </c>
      <c r="M516" s="130">
        <f>G516</f>
        <v>-1.9822149995889049E-2</v>
      </c>
      <c r="O516" s="199">
        <f ca="1">+C$11+C$12*F516</f>
        <v>-7.2959432297109144E-3</v>
      </c>
      <c r="P516" s="159">
        <f>+D$11+D$12*F516+D$13*F516^2</f>
        <v>-1.7294211612475657E-2</v>
      </c>
      <c r="Q516" s="201">
        <f>+C516-15018.5</f>
        <v>39241.921000000002</v>
      </c>
      <c r="R516" s="136">
        <f>+(P516-G516)^2</f>
        <v>6.3904724703347122E-6</v>
      </c>
      <c r="S516" s="136">
        <v>1</v>
      </c>
      <c r="T516" s="136">
        <f>+S516*R516</f>
        <v>6.3904724703347122E-6</v>
      </c>
      <c r="V516" s="129">
        <f>+G516-P516</f>
        <v>-2.5279383834133917E-3</v>
      </c>
    </row>
    <row r="517" spans="1:22" ht="12.95" customHeight="1" x14ac:dyDescent="0.2">
      <c r="A517" s="56" t="s">
        <v>674</v>
      </c>
      <c r="B517" s="66" t="s">
        <v>646</v>
      </c>
      <c r="C517" s="56">
        <v>54260.421000000089</v>
      </c>
      <c r="D517" s="56">
        <v>2E-3</v>
      </c>
      <c r="E517" s="129">
        <f>(C517-C$7)/C$8</f>
        <v>59988.416484127563</v>
      </c>
      <c r="F517" s="129">
        <f>ROUND(2*E517,0)/2</f>
        <v>59988.5</v>
      </c>
      <c r="G517" s="129">
        <f>C517-(C$7+F517*C$8)</f>
        <v>-1.9822149908577558E-2</v>
      </c>
      <c r="M517" s="130">
        <f>G517</f>
        <v>-1.9822149908577558E-2</v>
      </c>
      <c r="O517" s="199">
        <f ca="1">+C$11+C$12*F517</f>
        <v>-7.2959432297109144E-3</v>
      </c>
      <c r="P517" s="159">
        <f>+D$11+D$12*F517+D$13*F517^2</f>
        <v>-1.7294211612475657E-2</v>
      </c>
      <c r="Q517" s="201">
        <f>+C517-15018.5</f>
        <v>39241.921000000089</v>
      </c>
      <c r="R517" s="136">
        <f>+(P517-G517)^2</f>
        <v>6.3904720288985789E-6</v>
      </c>
      <c r="S517" s="136">
        <v>1</v>
      </c>
      <c r="T517" s="136">
        <f>+S517*R517</f>
        <v>6.3904720288985789E-6</v>
      </c>
      <c r="V517" s="129">
        <f>+G517-P517</f>
        <v>-2.5279382961019004E-3</v>
      </c>
    </row>
    <row r="518" spans="1:22" ht="12.95" customHeight="1" x14ac:dyDescent="0.2">
      <c r="A518" s="298" t="s">
        <v>1694</v>
      </c>
      <c r="B518" s="297" t="str">
        <f>IF(INT(F518)=F518,"I","II")</f>
        <v>I</v>
      </c>
      <c r="C518" s="298">
        <v>54267.661399999997</v>
      </c>
      <c r="D518" s="298" t="s">
        <v>466</v>
      </c>
      <c r="E518" s="129">
        <f>(C518-C$7)/C$8</f>
        <v>60018.922172238912</v>
      </c>
      <c r="F518" s="129">
        <f>ROUND(2*E518,0)/2</f>
        <v>60019</v>
      </c>
      <c r="G518" s="129">
        <f>C518-(C$7+F518*C$8)</f>
        <v>-1.8472099996870384E-2</v>
      </c>
      <c r="M518" s="130">
        <f>G518</f>
        <v>-1.8472099996870384E-2</v>
      </c>
      <c r="O518" s="199">
        <f ca="1">+C$11+C$12*F518</f>
        <v>-7.2914385142183319E-3</v>
      </c>
      <c r="P518" s="159">
        <f>+D$11+D$12*F518+D$13*F518^2</f>
        <v>-1.7282198806626306E-2</v>
      </c>
      <c r="Q518" s="201">
        <f>+C518-15018.5</f>
        <v>39249.161399999997</v>
      </c>
      <c r="R518" s="136">
        <f>+(P518-G518)^2</f>
        <v>1.4158648425442725E-6</v>
      </c>
      <c r="S518" s="136">
        <v>1</v>
      </c>
      <c r="T518" s="136">
        <f>+S518*R518</f>
        <v>1.4158648425442725E-6</v>
      </c>
      <c r="V518" s="129">
        <f>+G518-P518</f>
        <v>-1.1899011902440776E-3</v>
      </c>
    </row>
    <row r="519" spans="1:22" ht="12.95" customHeight="1" x14ac:dyDescent="0.2">
      <c r="A519" s="56" t="s">
        <v>673</v>
      </c>
      <c r="B519" s="66" t="s">
        <v>644</v>
      </c>
      <c r="C519" s="56">
        <v>54513.551299999999</v>
      </c>
      <c r="D519" s="56">
        <v>1E-4</v>
      </c>
      <c r="E519" s="129">
        <f>(C519-C$7)/C$8</f>
        <v>61054.920266160072</v>
      </c>
      <c r="F519" s="129">
        <f>ROUND(2*E519,0)/2</f>
        <v>61055</v>
      </c>
      <c r="G519" s="129">
        <f>C519-(C$7+F519*C$8)</f>
        <v>-1.8924500000139233E-2</v>
      </c>
      <c r="K519" s="130">
        <f>G519</f>
        <v>-1.8924500000139233E-2</v>
      </c>
      <c r="O519" s="199">
        <f ca="1">+C$11+C$12*F519</f>
        <v>-7.1384258830604046E-3</v>
      </c>
      <c r="P519" s="159">
        <f>+D$11+D$12*F519+D$13*F519^2</f>
        <v>-1.6857079484246723E-2</v>
      </c>
      <c r="Q519" s="201">
        <f>+C519-15018.5</f>
        <v>39495.051299999999</v>
      </c>
      <c r="R519" s="136">
        <f>+(P519-G519)^2</f>
        <v>4.274227589533251E-6</v>
      </c>
      <c r="S519" s="136">
        <v>1</v>
      </c>
      <c r="T519" s="136">
        <f>+S519*R519</f>
        <v>4.274227589533251E-6</v>
      </c>
      <c r="V519" s="129">
        <f>+G519-P519</f>
        <v>-2.0674205158925096E-3</v>
      </c>
    </row>
    <row r="520" spans="1:22" ht="12.95" customHeight="1" x14ac:dyDescent="0.2">
      <c r="A520" s="45" t="s">
        <v>689</v>
      </c>
      <c r="B520" s="66" t="s">
        <v>646</v>
      </c>
      <c r="C520" s="56">
        <v>54520.789299999997</v>
      </c>
      <c r="D520" s="56">
        <v>2.0000000000000001E-4</v>
      </c>
      <c r="E520" s="129">
        <f>(C520-C$7)/C$8</f>
        <v>61085.41584244767</v>
      </c>
      <c r="F520" s="129">
        <f>ROUND(2*E520,0)/2</f>
        <v>61085.5</v>
      </c>
      <c r="G520" s="129">
        <f>C520-(C$7+F520*C$8)</f>
        <v>-1.9974449998699129E-2</v>
      </c>
      <c r="J520" s="130">
        <f>G520</f>
        <v>-1.9974449998699129E-2</v>
      </c>
      <c r="O520" s="199">
        <f ca="1">+C$11+C$12*F520</f>
        <v>-7.1339211675678221E-3</v>
      </c>
      <c r="P520" s="159">
        <f>+D$11+D$12*F520+D$13*F520^2</f>
        <v>-1.6844061133083378E-2</v>
      </c>
      <c r="Q520" s="201">
        <f>+C520-15018.5</f>
        <v>39502.289299999997</v>
      </c>
      <c r="R520" s="136">
        <f>+(P520-G520)^2</f>
        <v>9.7993344499710651E-6</v>
      </c>
      <c r="S520" s="136">
        <v>0.5</v>
      </c>
      <c r="T520" s="136">
        <f>+S520*R520</f>
        <v>4.8996672249855326E-6</v>
      </c>
      <c r="V520" s="129">
        <f>+G520-P520</f>
        <v>-3.1303888656157505E-3</v>
      </c>
    </row>
    <row r="521" spans="1:22" ht="12.95" customHeight="1" x14ac:dyDescent="0.2">
      <c r="A521" s="56" t="s">
        <v>673</v>
      </c>
      <c r="B521" s="66" t="s">
        <v>644</v>
      </c>
      <c r="C521" s="56">
        <v>54523.520499999999</v>
      </c>
      <c r="D521" s="56">
        <v>6.9999999999999999E-4</v>
      </c>
      <c r="E521" s="129">
        <f>(C521-C$7)/C$8</f>
        <v>61096.923098313484</v>
      </c>
      <c r="F521" s="129">
        <f>ROUND(2*E521,0)/2</f>
        <v>61097</v>
      </c>
      <c r="G521" s="129">
        <f>C521-(C$7+F521*C$8)</f>
        <v>-1.8252299996674992E-2</v>
      </c>
      <c r="K521" s="130">
        <f>G521</f>
        <v>-1.8252299996674992E-2</v>
      </c>
      <c r="O521" s="199">
        <f ca="1">+C$11+C$12*F521</f>
        <v>-7.1322226682837327E-3</v>
      </c>
      <c r="P521" s="159">
        <f>+D$11+D$12*F521+D$13*F521^2</f>
        <v>-1.6839145108962082E-2</v>
      </c>
      <c r="Q521" s="201">
        <f>+C521-15018.5</f>
        <v>39505.020499999999</v>
      </c>
      <c r="R521" s="136">
        <f>+(P521-G521)^2</f>
        <v>1.9970067366668872E-6</v>
      </c>
      <c r="S521" s="136">
        <v>1</v>
      </c>
      <c r="T521" s="136">
        <f>+S521*R521</f>
        <v>1.9970067366668872E-6</v>
      </c>
      <c r="V521" s="129">
        <f>+G521-P521</f>
        <v>-1.4131548877129099E-3</v>
      </c>
    </row>
    <row r="522" spans="1:22" ht="12.95" customHeight="1" x14ac:dyDescent="0.2">
      <c r="A522" s="295" t="s">
        <v>669</v>
      </c>
      <c r="B522" s="212"/>
      <c r="C522" s="307">
        <v>54556.748</v>
      </c>
      <c r="D522" s="213">
        <v>1E-4</v>
      </c>
      <c r="E522" s="129">
        <f>(C522-C$7)/C$8</f>
        <v>61236.919196834671</v>
      </c>
      <c r="F522" s="129">
        <f>ROUND(2*E522,0)/2</f>
        <v>61237</v>
      </c>
      <c r="G522" s="129">
        <f>C522-(C$7+F522*C$8)</f>
        <v>-1.9178299997292925E-2</v>
      </c>
      <c r="I522" s="130"/>
      <c r="L522" s="129">
        <f>G522</f>
        <v>-1.9178299997292925E-2</v>
      </c>
      <c r="O522" s="199">
        <f ca="1">+C$11+C$12*F522</f>
        <v>-7.1115452856948241E-3</v>
      </c>
      <c r="P522" s="159">
        <f>+D$11+D$12*F522+D$13*F522^2</f>
        <v>-1.6778970026580568E-2</v>
      </c>
      <c r="Q522" s="201">
        <f>+C522-15018.5</f>
        <v>39538.248</v>
      </c>
      <c r="R522" s="136">
        <f>+(P522-G522)^2</f>
        <v>5.7567843083585566E-6</v>
      </c>
      <c r="S522" s="136">
        <v>1</v>
      </c>
      <c r="T522" s="136">
        <f>+S522*R522</f>
        <v>5.7567843083585566E-6</v>
      </c>
      <c r="V522" s="129">
        <f>+G522-P522</f>
        <v>-2.3993299707123564E-3</v>
      </c>
    </row>
    <row r="523" spans="1:22" ht="12.95" customHeight="1" x14ac:dyDescent="0.2">
      <c r="A523" s="45" t="s">
        <v>690</v>
      </c>
      <c r="B523" s="66" t="s">
        <v>644</v>
      </c>
      <c r="C523" s="56">
        <v>54570.751400000001</v>
      </c>
      <c r="D523" s="56">
        <v>1E-4</v>
      </c>
      <c r="E523" s="129">
        <f>(C523-C$7)/C$8</f>
        <v>61295.919162707272</v>
      </c>
      <c r="F523" s="129">
        <f>ROUND(2*E523,0)/2</f>
        <v>61296</v>
      </c>
      <c r="G523" s="129">
        <f>C523-(C$7+F523*C$8)</f>
        <v>-1.9186399993486702E-2</v>
      </c>
      <c r="J523" s="130">
        <f>G523</f>
        <v>-1.9186399993486702E-2</v>
      </c>
      <c r="O523" s="199">
        <f ca="1">+C$11+C$12*F523</f>
        <v>-7.1028312458894984E-3</v>
      </c>
      <c r="P523" s="159">
        <f>+D$11+D$12*F523+D$13*F523^2</f>
        <v>-1.6753429052896757E-2</v>
      </c>
      <c r="Q523" s="201">
        <f>+C523-15018.5</f>
        <v>39552.251400000001</v>
      </c>
      <c r="R523" s="136">
        <f>+(P523-G523)^2</f>
        <v>5.9193475977551256E-6</v>
      </c>
      <c r="S523" s="136">
        <v>0.5</v>
      </c>
      <c r="T523" s="136">
        <f>+S523*R523</f>
        <v>2.9596737988775628E-6</v>
      </c>
      <c r="V523" s="129">
        <f>+G523-P523</f>
        <v>-2.4329709405899458E-3</v>
      </c>
    </row>
    <row r="524" spans="1:22" ht="12.95" customHeight="1" x14ac:dyDescent="0.2">
      <c r="A524" s="45" t="s">
        <v>690</v>
      </c>
      <c r="B524" s="66" t="s">
        <v>644</v>
      </c>
      <c r="C524" s="56">
        <v>54573.599499999997</v>
      </c>
      <c r="D524" s="56">
        <v>1E-4</v>
      </c>
      <c r="E524" s="129">
        <f>(C524-C$7)/C$8</f>
        <v>61307.918948673643</v>
      </c>
      <c r="F524" s="129">
        <f>ROUND(2*E524,0)/2</f>
        <v>61308</v>
      </c>
      <c r="G524" s="129">
        <f>C524-(C$7+F524*C$8)</f>
        <v>-1.923720000195317E-2</v>
      </c>
      <c r="J524" s="130">
        <f>G524</f>
        <v>-1.923720000195317E-2</v>
      </c>
      <c r="O524" s="199">
        <f ca="1">+C$11+C$12*F524</f>
        <v>-7.1010588988104483E-3</v>
      </c>
      <c r="P524" s="159">
        <f>+D$11+D$12*F524+D$13*F524^2</f>
        <v>-1.6748221109656451E-2</v>
      </c>
      <c r="Q524" s="201">
        <f>+C524-15018.5</f>
        <v>39555.099499999997</v>
      </c>
      <c r="R524" s="136">
        <f>+(P524-G524)^2</f>
        <v>6.1950159262985998E-6</v>
      </c>
      <c r="S524" s="136">
        <v>0.5</v>
      </c>
      <c r="T524" s="136">
        <f>+S524*R524</f>
        <v>3.0975079631492999E-6</v>
      </c>
      <c r="V524" s="129">
        <f>+G524-P524</f>
        <v>-2.4889788922967185E-3</v>
      </c>
    </row>
    <row r="525" spans="1:22" ht="12.95" customHeight="1" x14ac:dyDescent="0.2">
      <c r="A525" s="56" t="s">
        <v>670</v>
      </c>
      <c r="B525" s="66" t="s">
        <v>646</v>
      </c>
      <c r="C525" s="56">
        <v>54593.417300000001</v>
      </c>
      <c r="D525" s="56">
        <v>2.0000000000000001E-4</v>
      </c>
      <c r="E525" s="129">
        <f>(C525-C$7)/C$8</f>
        <v>61391.416493817691</v>
      </c>
      <c r="F525" s="129">
        <f>ROUND(2*E525,0)/2</f>
        <v>61391.5</v>
      </c>
      <c r="G525" s="129">
        <f>C525-(C$7+F525*C$8)</f>
        <v>-1.9819850000203587E-2</v>
      </c>
      <c r="K525" s="130">
        <f>G525</f>
        <v>-1.9819850000203587E-2</v>
      </c>
      <c r="O525" s="199">
        <f ca="1">+C$11+C$12*F525</f>
        <v>-7.0887263170520635E-3</v>
      </c>
      <c r="P525" s="159">
        <f>+D$11+D$12*F525+D$13*F525^2</f>
        <v>-1.6711859250672798E-2</v>
      </c>
      <c r="Q525" s="201">
        <f>+C525-15018.5</f>
        <v>39574.917300000001</v>
      </c>
      <c r="R525" s="136">
        <f>+(P525-G525)^2</f>
        <v>9.65960649916896E-6</v>
      </c>
      <c r="S525" s="136">
        <v>1</v>
      </c>
      <c r="T525" s="136">
        <f>+S525*R525</f>
        <v>9.65960649916896E-6</v>
      </c>
      <c r="V525" s="129">
        <f>+G525-P525</f>
        <v>-3.1079907495307896E-3</v>
      </c>
    </row>
    <row r="526" spans="1:22" ht="12.95" customHeight="1" x14ac:dyDescent="0.2">
      <c r="A526" s="45" t="s">
        <v>690</v>
      </c>
      <c r="B526" s="66" t="s">
        <v>646</v>
      </c>
      <c r="C526" s="56">
        <v>54597.689200000001</v>
      </c>
      <c r="D526" s="56">
        <v>1E-4</v>
      </c>
      <c r="E526" s="129">
        <f>(C526-C$7)/C$8</f>
        <v>61409.415119452256</v>
      </c>
      <c r="F526" s="129">
        <f>ROUND(2*E526,0)/2</f>
        <v>61409.5</v>
      </c>
      <c r="G526" s="129">
        <f>C526-(C$7+F526*C$8)</f>
        <v>-2.014604999567382E-2</v>
      </c>
      <c r="J526" s="130">
        <f>G526</f>
        <v>-2.014604999567382E-2</v>
      </c>
      <c r="O526" s="199">
        <f ca="1">+C$11+C$12*F526</f>
        <v>-7.0860677964334901E-3</v>
      </c>
      <c r="P526" s="159">
        <f>+D$11+D$12*F526+D$13*F526^2</f>
        <v>-1.6703992527089394E-2</v>
      </c>
      <c r="Q526" s="201">
        <f>+C526-15018.5</f>
        <v>39579.189200000001</v>
      </c>
      <c r="R526" s="136">
        <f>+(P526-G526)^2</f>
        <v>1.184775961703783E-5</v>
      </c>
      <c r="S526" s="136">
        <v>0.5</v>
      </c>
      <c r="T526" s="136">
        <f>+S526*R526</f>
        <v>5.923879808518915E-6</v>
      </c>
      <c r="V526" s="129">
        <f>+G526-P526</f>
        <v>-3.4420574685844266E-3</v>
      </c>
    </row>
    <row r="527" spans="1:22" ht="12.95" customHeight="1" x14ac:dyDescent="0.2">
      <c r="A527" s="45" t="s">
        <v>690</v>
      </c>
      <c r="B527" s="66" t="s">
        <v>646</v>
      </c>
      <c r="C527" s="56">
        <v>54620.711499999998</v>
      </c>
      <c r="D527" s="56">
        <v>2.0000000000000001E-4</v>
      </c>
      <c r="E527" s="129">
        <f>(C527-C$7)/C$8</f>
        <v>61506.414056446731</v>
      </c>
      <c r="F527" s="129">
        <f>ROUND(2*E527,0)/2</f>
        <v>61506.5</v>
      </c>
      <c r="G527" s="129">
        <f>C527-(C$7+F527*C$8)</f>
        <v>-2.0398350003233645E-2</v>
      </c>
      <c r="J527" s="130">
        <f>G527</f>
        <v>-2.0398350003233645E-2</v>
      </c>
      <c r="O527" s="199">
        <f ca="1">+C$11+C$12*F527</f>
        <v>-7.0717413242111747E-3</v>
      </c>
      <c r="P527" s="159">
        <f>+D$11+D$12*F527+D$13*F527^2</f>
        <v>-1.6661427210603388E-2</v>
      </c>
      <c r="Q527" s="201">
        <f>+C527-15018.5</f>
        <v>39602.211499999998</v>
      </c>
      <c r="R527" s="136">
        <f>+(P527-G527)^2</f>
        <v>1.3964591958079516E-5</v>
      </c>
      <c r="S527" s="136">
        <v>0.5</v>
      </c>
      <c r="T527" s="136">
        <f>+S527*R527</f>
        <v>6.982295979039758E-6</v>
      </c>
      <c r="V527" s="129">
        <f>+G527-P527</f>
        <v>-3.7369227926302567E-3</v>
      </c>
    </row>
    <row r="528" spans="1:22" ht="12.95" customHeight="1" x14ac:dyDescent="0.2">
      <c r="A528" s="295" t="s">
        <v>669</v>
      </c>
      <c r="B528" s="308" t="s">
        <v>646</v>
      </c>
      <c r="C528" s="213">
        <v>54802.9951</v>
      </c>
      <c r="D528" s="213">
        <v>2.0000000000000001E-4</v>
      </c>
      <c r="E528" s="129">
        <f>(C528-C$7)/C$8</f>
        <v>62274.422267247937</v>
      </c>
      <c r="F528" s="129">
        <f>ROUND(2*E528,0)/2</f>
        <v>62274.5</v>
      </c>
      <c r="G528" s="129">
        <f>C528-(C$7+F528*C$8)</f>
        <v>-1.8449549999786541E-2</v>
      </c>
      <c r="I528" s="130"/>
      <c r="L528" s="129">
        <f>G528</f>
        <v>-1.8449549999786541E-2</v>
      </c>
      <c r="O528" s="199">
        <f ca="1">+C$11+C$12*F528</f>
        <v>-6.9583111111520164E-3</v>
      </c>
      <c r="P528" s="159">
        <f>+D$11+D$12*F528+D$13*F528^2</f>
        <v>-1.6314147163084942E-2</v>
      </c>
      <c r="Q528" s="201">
        <f>+C528-15018.5</f>
        <v>39784.4951</v>
      </c>
      <c r="R528" s="136">
        <f>+(P528-G528)^2</f>
        <v>4.5599452749932332E-6</v>
      </c>
      <c r="S528" s="136">
        <v>1</v>
      </c>
      <c r="T528" s="136">
        <f>+S528*R528</f>
        <v>4.5599452749932332E-6</v>
      </c>
      <c r="V528" s="129">
        <f>+G528-P528</f>
        <v>-2.1354028367015984E-3</v>
      </c>
    </row>
    <row r="529" spans="1:22" ht="12.95" customHeight="1" x14ac:dyDescent="0.2">
      <c r="A529" s="295" t="s">
        <v>669</v>
      </c>
      <c r="B529" s="308" t="s">
        <v>644</v>
      </c>
      <c r="C529" s="213">
        <v>54803.113899999997</v>
      </c>
      <c r="D529" s="213">
        <v>2.0000000000000001E-4</v>
      </c>
      <c r="E529" s="129">
        <f>(C529-C$7)/C$8</f>
        <v>62274.92280254262</v>
      </c>
      <c r="F529" s="129">
        <f>ROUND(2*E529,0)/2</f>
        <v>62275</v>
      </c>
      <c r="G529" s="129">
        <f>C529-(C$7+F529*C$8)</f>
        <v>-1.8322500000067521E-2</v>
      </c>
      <c r="I529" s="130"/>
      <c r="L529" s="129">
        <f>G529</f>
        <v>-1.8322500000067521E-2</v>
      </c>
      <c r="O529" s="199">
        <f ca="1">+C$11+C$12*F529</f>
        <v>-6.9582372633570574E-3</v>
      </c>
      <c r="P529" s="159">
        <f>+D$11+D$12*F529+D$13*F529^2</f>
        <v>-1.6313915130146718E-2</v>
      </c>
      <c r="Q529" s="201">
        <f>+C529-15018.5</f>
        <v>39784.613899999997</v>
      </c>
      <c r="R529" s="136">
        <f>+(P529-G529)^2</f>
        <v>4.034413179674768E-6</v>
      </c>
      <c r="S529" s="136">
        <v>1</v>
      </c>
      <c r="T529" s="136">
        <f>+S529*R529</f>
        <v>4.034413179674768E-6</v>
      </c>
      <c r="V529" s="129">
        <f>+G529-P529</f>
        <v>-2.0085848699208028E-3</v>
      </c>
    </row>
    <row r="530" spans="1:22" ht="12.95" customHeight="1" x14ac:dyDescent="0.2">
      <c r="A530" s="56" t="s">
        <v>671</v>
      </c>
      <c r="B530" s="66" t="s">
        <v>646</v>
      </c>
      <c r="C530" s="56">
        <v>54854.499600000003</v>
      </c>
      <c r="D530" s="56">
        <v>1E-4</v>
      </c>
      <c r="E530" s="129">
        <f>(C530-C$7)/C$8</f>
        <v>62491.424119818403</v>
      </c>
      <c r="F530" s="129">
        <f>ROUND(2*E530,0)/2</f>
        <v>62491.5</v>
      </c>
      <c r="G530" s="129">
        <f>C530-(C$7+F530*C$8)</f>
        <v>-1.8009849991358351E-2</v>
      </c>
      <c r="K530" s="130">
        <f>G530</f>
        <v>-1.8009849991358351E-2</v>
      </c>
      <c r="O530" s="199">
        <f ca="1">+C$11+C$12*F530</f>
        <v>-6.9262611681392087E-3</v>
      </c>
      <c r="P530" s="159">
        <f>+D$11+D$12*F530+D$13*F530^2</f>
        <v>-1.6212718714137389E-2</v>
      </c>
      <c r="Q530" s="201">
        <f>+C530-15018.5</f>
        <v>39835.999600000003</v>
      </c>
      <c r="R530" s="136">
        <f>+(P530-G530)^2</f>
        <v>3.2296808275658457E-6</v>
      </c>
      <c r="S530" s="136">
        <v>1</v>
      </c>
      <c r="T530" s="136">
        <f>+S530*R530</f>
        <v>3.2296808275658457E-6</v>
      </c>
      <c r="V530" s="129">
        <f>+G530-P530</f>
        <v>-1.7971312772209619E-3</v>
      </c>
    </row>
    <row r="531" spans="1:22" ht="12.95" customHeight="1" x14ac:dyDescent="0.2">
      <c r="A531" s="56" t="s">
        <v>671</v>
      </c>
      <c r="B531" s="66" t="s">
        <v>644</v>
      </c>
      <c r="C531" s="56">
        <v>54854.618799999997</v>
      </c>
      <c r="D531" s="56">
        <v>1E-4</v>
      </c>
      <c r="E531" s="129">
        <f>(C531-C$7)/C$8</f>
        <v>62491.926340417085</v>
      </c>
      <c r="F531" s="129">
        <f>ROUND(2*E531,0)/2</f>
        <v>62492</v>
      </c>
      <c r="G531" s="129">
        <f>C531-(C$7+F531*C$8)</f>
        <v>-1.7482800001744181E-2</v>
      </c>
      <c r="K531" s="130">
        <f>G531</f>
        <v>-1.7482800001744181E-2</v>
      </c>
      <c r="O531" s="199">
        <f ca="1">+C$11+C$12*F531</f>
        <v>-6.926187320344248E-3</v>
      </c>
      <c r="P531" s="159">
        <f>+D$11+D$12*F531+D$13*F531^2</f>
        <v>-1.6212483327140245E-2</v>
      </c>
      <c r="Q531" s="201">
        <f>+C531-15018.5</f>
        <v>39836.118799999997</v>
      </c>
      <c r="R531" s="136">
        <f>+(P531-G531)^2</f>
        <v>1.6137044537768015E-6</v>
      </c>
      <c r="S531" s="136">
        <v>1</v>
      </c>
      <c r="T531" s="136">
        <f>+S531*R531</f>
        <v>1.6137044537768015E-6</v>
      </c>
      <c r="V531" s="129">
        <f>+G531-P531</f>
        <v>-1.2703166746039357E-3</v>
      </c>
    </row>
    <row r="532" spans="1:22" ht="12.95" customHeight="1" x14ac:dyDescent="0.2">
      <c r="A532" s="56" t="s">
        <v>671</v>
      </c>
      <c r="B532" s="66" t="s">
        <v>644</v>
      </c>
      <c r="C532" s="56">
        <v>54865.536099999998</v>
      </c>
      <c r="D532" s="56">
        <v>1E-4</v>
      </c>
      <c r="E532" s="129">
        <f>(C532-C$7)/C$8</f>
        <v>62537.923764429892</v>
      </c>
      <c r="F532" s="129">
        <f>ROUND(2*E532,0)/2</f>
        <v>62538</v>
      </c>
      <c r="G532" s="129">
        <f>C532-(C$7+F532*C$8)</f>
        <v>-1.8094200000632554E-2</v>
      </c>
      <c r="K532" s="130">
        <f>G532</f>
        <v>-1.8094200000632554E-2</v>
      </c>
      <c r="O532" s="199">
        <f ca="1">+C$11+C$12*F532</f>
        <v>-6.9193933232078921E-3</v>
      </c>
      <c r="P532" s="159">
        <f>+D$11+D$12*F532+D$13*F532^2</f>
        <v>-1.6190794661965463E-2</v>
      </c>
      <c r="Q532" s="201">
        <f>+C532-15018.5</f>
        <v>39847.036099999998</v>
      </c>
      <c r="R532" s="136">
        <f>+(P532-G532)^2</f>
        <v>3.6229518832663846E-6</v>
      </c>
      <c r="S532" s="136">
        <v>1</v>
      </c>
      <c r="T532" s="136">
        <f>+S532*R532</f>
        <v>3.6229518832663846E-6</v>
      </c>
      <c r="V532" s="129">
        <f>+G532-P532</f>
        <v>-1.9034053386670913E-3</v>
      </c>
    </row>
    <row r="533" spans="1:22" ht="12.95" customHeight="1" x14ac:dyDescent="0.2">
      <c r="A533" s="56" t="s">
        <v>671</v>
      </c>
      <c r="B533" s="66" t="s">
        <v>646</v>
      </c>
      <c r="C533" s="56">
        <v>54865.6541</v>
      </c>
      <c r="D533" s="56">
        <v>1E-4</v>
      </c>
      <c r="E533" s="129">
        <f>(C533-C$7)/C$8</f>
        <v>62538.420929116546</v>
      </c>
      <c r="F533" s="129">
        <f>ROUND(2*E533,0)/2</f>
        <v>62538.5</v>
      </c>
      <c r="G533" s="129">
        <f>C533-(C$7+F533*C$8)</f>
        <v>-1.876714999525575E-2</v>
      </c>
      <c r="K533" s="130">
        <f>G533</f>
        <v>-1.876714999525575E-2</v>
      </c>
      <c r="O533" s="199">
        <f ca="1">+C$11+C$12*F533</f>
        <v>-6.9193194754129314E-3</v>
      </c>
      <c r="P533" s="159">
        <f>+D$11+D$12*F533+D$13*F533^2</f>
        <v>-1.6190558556241422E-2</v>
      </c>
      <c r="Q533" s="201">
        <f>+C533-15018.5</f>
        <v>39847.1541</v>
      </c>
      <c r="R533" s="136">
        <f>+(P533-G533)^2</f>
        <v>6.6388234436019256E-6</v>
      </c>
      <c r="S533" s="136">
        <v>1</v>
      </c>
      <c r="T533" s="136">
        <f>+S533*R533</f>
        <v>6.6388234436019256E-6</v>
      </c>
      <c r="V533" s="129">
        <f>+G533-P533</f>
        <v>-2.576591439014328E-3</v>
      </c>
    </row>
    <row r="534" spans="1:22" ht="12.95" customHeight="1" x14ac:dyDescent="0.2">
      <c r="A534" s="56" t="s">
        <v>672</v>
      </c>
      <c r="B534" s="66" t="s">
        <v>646</v>
      </c>
      <c r="C534" s="56">
        <v>54874.908199999998</v>
      </c>
      <c r="D534" s="56">
        <v>8.0000000000000004E-4</v>
      </c>
      <c r="E534" s="129">
        <f>(C534-C$7)/C$8</f>
        <v>62577.410859003678</v>
      </c>
      <c r="F534" s="129">
        <f>ROUND(2*E534,0)/2</f>
        <v>62577.5</v>
      </c>
      <c r="G534" s="129">
        <f>C534-(C$7+F534*C$8)</f>
        <v>-2.115724999748636E-2</v>
      </c>
      <c r="K534" s="130">
        <f>G534</f>
        <v>-2.115724999748636E-2</v>
      </c>
      <c r="O534" s="199">
        <f ca="1">+C$11+C$12*F534</f>
        <v>-6.913559347406022E-3</v>
      </c>
      <c r="P534" s="159">
        <f>+D$11+D$12*F534+D$13*F534^2</f>
        <v>-1.6172118499038629E-2</v>
      </c>
      <c r="Q534" s="201">
        <f>+C534-15018.5</f>
        <v>39856.408199999998</v>
      </c>
      <c r="R534" s="136">
        <f>+(P534-G534)^2</f>
        <v>2.4851536056815724E-5</v>
      </c>
      <c r="S534" s="136">
        <v>1</v>
      </c>
      <c r="T534" s="136">
        <f>+S534*R534</f>
        <v>2.4851536056815724E-5</v>
      </c>
      <c r="V534" s="129">
        <f>+G534-P534</f>
        <v>-4.9851314984477313E-3</v>
      </c>
    </row>
    <row r="535" spans="1:22" ht="12.95" customHeight="1" x14ac:dyDescent="0.2">
      <c r="A535" s="56" t="s">
        <v>673</v>
      </c>
      <c r="B535" s="66" t="s">
        <v>646</v>
      </c>
      <c r="C535" s="56">
        <v>54883.456299999998</v>
      </c>
      <c r="D535" s="56">
        <v>1E-4</v>
      </c>
      <c r="E535" s="129">
        <f>(C535-C$7)/C$8</f>
        <v>62613.426227291056</v>
      </c>
      <c r="F535" s="129">
        <f>ROUND(2*E535,0)/2</f>
        <v>62613.5</v>
      </c>
      <c r="G535" s="129">
        <f>C535-(C$7+F535*C$8)</f>
        <v>-1.7509649995190557E-2</v>
      </c>
      <c r="K535" s="130">
        <f>G535</f>
        <v>-1.7509649995190557E-2</v>
      </c>
      <c r="O535" s="199">
        <f ca="1">+C$11+C$12*F535</f>
        <v>-6.9082423061688734E-3</v>
      </c>
      <c r="P535" s="159">
        <f>+D$11+D$12*F535+D$13*F535^2</f>
        <v>-1.6155055175244369E-2</v>
      </c>
      <c r="Q535" s="201">
        <f>+C535-15018.5</f>
        <v>39864.956299999998</v>
      </c>
      <c r="R535" s="136">
        <f>+(P535-G535)^2</f>
        <v>1.8349271262250454E-6</v>
      </c>
      <c r="S535" s="136">
        <v>1</v>
      </c>
      <c r="T535" s="136">
        <f>+S535*R535</f>
        <v>1.8349271262250454E-6</v>
      </c>
      <c r="V535" s="129">
        <f>+G535-P535</f>
        <v>-1.354594819946188E-3</v>
      </c>
    </row>
    <row r="536" spans="1:22" ht="12.95" customHeight="1" x14ac:dyDescent="0.2">
      <c r="A536" s="58" t="s">
        <v>673</v>
      </c>
      <c r="B536" s="57" t="s">
        <v>644</v>
      </c>
      <c r="C536" s="58">
        <v>54891.407599999999</v>
      </c>
      <c r="D536" s="58">
        <v>1E-4</v>
      </c>
      <c r="E536" s="129">
        <f>(C536-C$7)/C$8</f>
        <v>62646.927121976834</v>
      </c>
      <c r="F536" s="129">
        <f>ROUND(2*E536,0)/2</f>
        <v>62647</v>
      </c>
      <c r="G536" s="129">
        <f>C536-(C$7+F536*C$8)</f>
        <v>-1.7297300000791438E-2</v>
      </c>
      <c r="K536" s="130">
        <f>G536</f>
        <v>-1.7297300000791438E-2</v>
      </c>
      <c r="O536" s="199">
        <f ca="1">+C$11+C$12*F536</f>
        <v>-6.9032945039065267E-3</v>
      </c>
      <c r="P536" s="159">
        <f>+D$11+D$12*F536+D$13*F536^2</f>
        <v>-1.613914081791238E-2</v>
      </c>
      <c r="Q536" s="201">
        <f>+C536-15018.5</f>
        <v>39872.907599999999</v>
      </c>
      <c r="R536" s="136">
        <f>+(P536-G536)^2</f>
        <v>1.3413326928870874E-6</v>
      </c>
      <c r="S536" s="136">
        <v>1</v>
      </c>
      <c r="T536" s="136">
        <f>+S536*R536</f>
        <v>1.3413326928870874E-6</v>
      </c>
      <c r="V536" s="129">
        <f>+G536-P536</f>
        <v>-1.158159182879058E-3</v>
      </c>
    </row>
    <row r="537" spans="1:22" ht="12.95" customHeight="1" x14ac:dyDescent="0.2">
      <c r="A537" s="56" t="s">
        <v>671</v>
      </c>
      <c r="B537" s="66" t="s">
        <v>644</v>
      </c>
      <c r="C537" s="56">
        <v>54911.582300000002</v>
      </c>
      <c r="D537" s="56">
        <v>1E-4</v>
      </c>
      <c r="E537" s="129">
        <f>(C537-C$7)/C$8</f>
        <v>62731.928379634977</v>
      </c>
      <c r="F537" s="129">
        <f>ROUND(2*E537,0)/2</f>
        <v>62732</v>
      </c>
      <c r="G537" s="129">
        <f>C537-(C$7+F537*C$8)</f>
        <v>-1.6998799990687985E-2</v>
      </c>
      <c r="K537" s="130">
        <f>G537</f>
        <v>-1.6998799990687985E-2</v>
      </c>
      <c r="O537" s="199">
        <f ca="1">+C$11+C$12*F537</f>
        <v>-6.8907403787632614E-3</v>
      </c>
      <c r="P537" s="159">
        <f>+D$11+D$12*F537+D$13*F537^2</f>
        <v>-1.6098605419756745E-2</v>
      </c>
      <c r="Q537" s="201">
        <f>+C537-15018.5</f>
        <v>39893.082300000002</v>
      </c>
      <c r="R537" s="136">
        <f>+(P537-G537)^2</f>
        <v>8.1035026553407885E-7</v>
      </c>
      <c r="S537" s="136">
        <v>1</v>
      </c>
      <c r="T537" s="136">
        <f>+S537*R537</f>
        <v>8.1035026553407885E-7</v>
      </c>
      <c r="V537" s="129">
        <f>+G537-P537</f>
        <v>-9.0019457093123978E-4</v>
      </c>
    </row>
    <row r="538" spans="1:22" ht="12.95" customHeight="1" x14ac:dyDescent="0.2">
      <c r="A538" s="45" t="s">
        <v>691</v>
      </c>
      <c r="B538" s="66" t="s">
        <v>644</v>
      </c>
      <c r="C538" s="56">
        <v>54912.768700000001</v>
      </c>
      <c r="D538" s="56">
        <v>2.0000000000000001E-4</v>
      </c>
      <c r="E538" s="129">
        <f>(C538-C$7)/C$8</f>
        <v>62736.926991365784</v>
      </c>
      <c r="F538" s="129">
        <f>ROUND(2*E538,0)/2</f>
        <v>62737</v>
      </c>
      <c r="G538" s="129">
        <f>C538-(C$7+F538*C$8)</f>
        <v>-1.7328299996734131E-2</v>
      </c>
      <c r="J538" s="130">
        <f>G538</f>
        <v>-1.7328299996734131E-2</v>
      </c>
      <c r="O538" s="199">
        <f ca="1">+C$11+C$12*F538</f>
        <v>-6.8900019008136578E-3</v>
      </c>
      <c r="P538" s="159">
        <f>+D$11+D$12*F538+D$13*F538^2</f>
        <v>-1.6096214029149424E-2</v>
      </c>
      <c r="Q538" s="201">
        <f>+C538-15018.5</f>
        <v>39894.268700000001</v>
      </c>
      <c r="R538" s="136">
        <f>+(P538-G538)^2</f>
        <v>1.5180358315191452E-6</v>
      </c>
      <c r="S538" s="136">
        <v>0.5</v>
      </c>
      <c r="T538" s="136">
        <f>+S538*R538</f>
        <v>7.590179157595726E-7</v>
      </c>
      <c r="V538" s="129">
        <f>+G538-P538</f>
        <v>-1.2320859675847076E-3</v>
      </c>
    </row>
    <row r="539" spans="1:22" ht="12.95" customHeight="1" x14ac:dyDescent="0.2">
      <c r="A539" s="56" t="s">
        <v>671</v>
      </c>
      <c r="B539" s="66" t="s">
        <v>646</v>
      </c>
      <c r="C539" s="56">
        <v>54914.548600000002</v>
      </c>
      <c r="D539" s="56">
        <v>1E-4</v>
      </c>
      <c r="E539" s="129">
        <f>(C539-C$7)/C$8</f>
        <v>62744.426172940024</v>
      </c>
      <c r="F539" s="129">
        <f>ROUND(2*E539,0)/2</f>
        <v>62744.5</v>
      </c>
      <c r="G539" s="129">
        <f>C539-(C$7+F539*C$8)</f>
        <v>-1.7522549991554115E-2</v>
      </c>
      <c r="K539" s="130">
        <f>G539</f>
        <v>-1.7522549991554115E-2</v>
      </c>
      <c r="O539" s="199">
        <f ca="1">+C$11+C$12*F539</f>
        <v>-6.8888941838892524E-3</v>
      </c>
      <c r="P539" s="159">
        <f>+D$11+D$12*F539+D$13*F539^2</f>
        <v>-1.6092625494192263E-2</v>
      </c>
      <c r="Q539" s="201">
        <f>+C539-15018.5</f>
        <v>39896.048600000002</v>
      </c>
      <c r="R539" s="136">
        <f>+(P539-G539)^2</f>
        <v>2.0446840681555456E-6</v>
      </c>
      <c r="S539" s="136">
        <v>1</v>
      </c>
      <c r="T539" s="136">
        <f>+S539*R539</f>
        <v>2.0446840681555456E-6</v>
      </c>
      <c r="V539" s="129">
        <f>+G539-P539</f>
        <v>-1.4299244973618522E-3</v>
      </c>
    </row>
    <row r="540" spans="1:22" ht="12.95" customHeight="1" x14ac:dyDescent="0.2">
      <c r="A540" s="45" t="s">
        <v>691</v>
      </c>
      <c r="B540" s="66" t="s">
        <v>646</v>
      </c>
      <c r="C540" s="56">
        <v>54916.684399999998</v>
      </c>
      <c r="D540" s="56">
        <v>1E-4</v>
      </c>
      <c r="E540" s="129">
        <f>(C540-C$7)/C$8</f>
        <v>62753.42485376828</v>
      </c>
      <c r="F540" s="129">
        <f>ROUND(2*E540,0)/2</f>
        <v>62753.5</v>
      </c>
      <c r="G540" s="129">
        <f>C540-(C$7+F540*C$8)</f>
        <v>-1.7835649996413849E-2</v>
      </c>
      <c r="J540" s="130">
        <f>G540</f>
        <v>-1.7835649996413849E-2</v>
      </c>
      <c r="O540" s="199">
        <f ca="1">+C$11+C$12*F540</f>
        <v>-6.8875649235799648E-3</v>
      </c>
      <c r="P540" s="159">
        <f>+D$11+D$12*F540+D$13*F540^2</f>
        <v>-1.6088316956954507E-2</v>
      </c>
      <c r="Q540" s="201">
        <f>+C540-15018.5</f>
        <v>39898.184399999998</v>
      </c>
      <c r="R540" s="136">
        <f>+(P540-G540)^2</f>
        <v>3.0531727507862235E-6</v>
      </c>
      <c r="S540" s="136">
        <v>0.5</v>
      </c>
      <c r="T540" s="136">
        <f>+S540*R540</f>
        <v>1.5265863753931117E-6</v>
      </c>
      <c r="V540" s="129">
        <f>+G540-P540</f>
        <v>-1.7473330394593423E-3</v>
      </c>
    </row>
    <row r="541" spans="1:22" ht="12.95" customHeight="1" x14ac:dyDescent="0.2">
      <c r="A541" s="56" t="s">
        <v>671</v>
      </c>
      <c r="B541" s="66" t="s">
        <v>644</v>
      </c>
      <c r="C541" s="56">
        <v>54930.332499999997</v>
      </c>
      <c r="D541" s="56">
        <v>1E-4</v>
      </c>
      <c r="E541" s="129">
        <f>(C541-C$7)/C$8</f>
        <v>62810.927848342857</v>
      </c>
      <c r="F541" s="129">
        <f>ROUND(2*E541,0)/2</f>
        <v>62811</v>
      </c>
      <c r="G541" s="129">
        <f>C541-(C$7+F541*C$8)</f>
        <v>-1.7124899997725151E-2</v>
      </c>
      <c r="K541" s="130">
        <f>G541</f>
        <v>-1.7124899997725151E-2</v>
      </c>
      <c r="O541" s="199">
        <f ca="1">+C$11+C$12*F541</f>
        <v>-6.8790724271595195E-3</v>
      </c>
      <c r="P541" s="159">
        <f>+D$11+D$12*F541+D$13*F541^2</f>
        <v>-1.6060731089505099E-2</v>
      </c>
      <c r="Q541" s="201">
        <f>+C541-15018.5</f>
        <v>39911.832499999997</v>
      </c>
      <c r="R541" s="136">
        <f>+(P541-G541)^2</f>
        <v>1.1324554652222575E-6</v>
      </c>
      <c r="S541" s="136">
        <v>1</v>
      </c>
      <c r="T541" s="136">
        <f>+S541*R541</f>
        <v>1.1324554652222575E-6</v>
      </c>
      <c r="V541" s="129">
        <f>+G541-P541</f>
        <v>-1.064168908220052E-3</v>
      </c>
    </row>
    <row r="542" spans="1:22" ht="12.95" customHeight="1" x14ac:dyDescent="0.2">
      <c r="A542" s="56" t="s">
        <v>671</v>
      </c>
      <c r="B542" s="66" t="s">
        <v>646</v>
      </c>
      <c r="C542" s="56">
        <v>54930.450299999997</v>
      </c>
      <c r="D542" s="56">
        <v>2.0000000000000001E-4</v>
      </c>
      <c r="E542" s="129">
        <f>(C542-C$7)/C$8</f>
        <v>62811.424170377497</v>
      </c>
      <c r="F542" s="129">
        <f>ROUND(2*E542,0)/2</f>
        <v>62811.5</v>
      </c>
      <c r="G542" s="129">
        <f>C542-(C$7+F542*C$8)</f>
        <v>-1.7997850001847837E-2</v>
      </c>
      <c r="K542" s="130">
        <f>G542</f>
        <v>-1.7997850001847837E-2</v>
      </c>
      <c r="O542" s="199">
        <f ca="1">+C$11+C$12*F542</f>
        <v>-6.8789985793645588E-3</v>
      </c>
      <c r="P542" s="159">
        <f>+D$11+D$12*F542+D$13*F542^2</f>
        <v>-1.6060490764158553E-2</v>
      </c>
      <c r="Q542" s="201">
        <f>+C542-15018.5</f>
        <v>39911.950299999997</v>
      </c>
      <c r="R542" s="136">
        <f>+(P542-G542)^2</f>
        <v>3.7533608158600059E-6</v>
      </c>
      <c r="S542" s="136">
        <v>1</v>
      </c>
      <c r="T542" s="136">
        <f>+S542*R542</f>
        <v>3.7533608158600059E-6</v>
      </c>
      <c r="V542" s="129">
        <f>+G542-P542</f>
        <v>-1.9373592376892845E-3</v>
      </c>
    </row>
    <row r="543" spans="1:22" ht="12.95" customHeight="1" x14ac:dyDescent="0.2">
      <c r="A543" s="56" t="s">
        <v>685</v>
      </c>
      <c r="B543" s="66" t="s">
        <v>644</v>
      </c>
      <c r="C543" s="56">
        <v>54933.417999999998</v>
      </c>
      <c r="D543" s="56">
        <v>1.1999999999999999E-3</v>
      </c>
      <c r="E543" s="129">
        <f>(C543-C$7)/C$8</f>
        <v>62823.927862246623</v>
      </c>
      <c r="F543" s="129">
        <f>ROUND(2*E543,0)/2</f>
        <v>62824</v>
      </c>
      <c r="G543" s="129">
        <f>C543-(C$7+F543*C$8)</f>
        <v>-1.7121600001701154E-2</v>
      </c>
      <c r="K543" s="130">
        <f>G543</f>
        <v>-1.7121600001701154E-2</v>
      </c>
      <c r="O543" s="199">
        <f ca="1">+C$11+C$12*F543</f>
        <v>-6.8771523844905497E-3</v>
      </c>
      <c r="P543" s="159">
        <f>+D$11+D$12*F543+D$13*F543^2</f>
        <v>-1.605448011881494E-2</v>
      </c>
      <c r="Q543" s="201">
        <f>+C543-15018.5</f>
        <v>39914.917999999998</v>
      </c>
      <c r="R543" s="136">
        <f>+(P543-G543)^2</f>
        <v>1.1387448444510868E-6</v>
      </c>
      <c r="S543" s="136">
        <v>1</v>
      </c>
      <c r="T543" s="136">
        <f>+S543*R543</f>
        <v>1.1387448444510868E-6</v>
      </c>
      <c r="V543" s="129">
        <f>+G543-P543</f>
        <v>-1.0671198828862138E-3</v>
      </c>
    </row>
    <row r="544" spans="1:22" ht="12.95" customHeight="1" x14ac:dyDescent="0.2">
      <c r="A544" s="56" t="s">
        <v>686</v>
      </c>
      <c r="B544" s="66" t="s">
        <v>644</v>
      </c>
      <c r="C544" s="56">
        <v>54933.418100000003</v>
      </c>
      <c r="D544" s="56">
        <v>1E-4</v>
      </c>
      <c r="E544" s="129">
        <f>(C544-C$7)/C$8</f>
        <v>62823.928283572648</v>
      </c>
      <c r="F544" s="129">
        <f>ROUND(2*E544,0)/2</f>
        <v>62824</v>
      </c>
      <c r="G544" s="129">
        <f>C544-(C$7+F544*C$8)</f>
        <v>-1.7021599996951409E-2</v>
      </c>
      <c r="K544" s="130">
        <f>G544</f>
        <v>-1.7021599996951409E-2</v>
      </c>
      <c r="O544" s="199">
        <f ca="1">+C$11+C$12*F544</f>
        <v>-6.8771523844905497E-3</v>
      </c>
      <c r="P544" s="159">
        <f>+D$11+D$12*F544+D$13*F544^2</f>
        <v>-1.605448011881494E-2</v>
      </c>
      <c r="Q544" s="201">
        <f>+C544-15018.5</f>
        <v>39914.918100000003</v>
      </c>
      <c r="R544" s="136">
        <f>+(P544-G544)^2</f>
        <v>9.3532085868669811E-7</v>
      </c>
      <c r="S544" s="136">
        <v>1</v>
      </c>
      <c r="T544" s="136">
        <f>+S544*R544</f>
        <v>9.3532085868669811E-7</v>
      </c>
      <c r="V544" s="129">
        <f>+G544-P544</f>
        <v>-9.6711987813646871E-4</v>
      </c>
    </row>
    <row r="545" spans="1:22" ht="12.95" customHeight="1" x14ac:dyDescent="0.2">
      <c r="A545" s="56" t="s">
        <v>685</v>
      </c>
      <c r="B545" s="66" t="s">
        <v>646</v>
      </c>
      <c r="C545" s="56">
        <v>54933.537199999999</v>
      </c>
      <c r="D545" s="56">
        <v>8.9999999999999998E-4</v>
      </c>
      <c r="E545" s="129">
        <f>(C545-C$7)/C$8</f>
        <v>62824.430082845342</v>
      </c>
      <c r="F545" s="129">
        <f>ROUND(2*E545,0)/2</f>
        <v>62824.5</v>
      </c>
      <c r="G545" s="129">
        <f>C545-(C$7+F545*C$8)</f>
        <v>-1.6594549997535069E-2</v>
      </c>
      <c r="K545" s="130">
        <f>G545</f>
        <v>-1.6594549997535069E-2</v>
      </c>
      <c r="O545" s="199">
        <f ca="1">+C$11+C$12*F545</f>
        <v>-6.877078536695589E-3</v>
      </c>
      <c r="P545" s="159">
        <f>+D$11+D$12*F545+D$13*F545^2</f>
        <v>-1.6054239592533992E-2</v>
      </c>
      <c r="Q545" s="201">
        <f>+C545-15018.5</f>
        <v>39915.037199999999</v>
      </c>
      <c r="R545" s="136">
        <f>+(P545-G545)^2</f>
        <v>2.9193533375242732E-7</v>
      </c>
      <c r="S545" s="136">
        <v>1</v>
      </c>
      <c r="T545" s="136">
        <f>+S545*R545</f>
        <v>2.9193533375242732E-7</v>
      </c>
      <c r="V545" s="129">
        <f>+G545-P545</f>
        <v>-5.4031040500107652E-4</v>
      </c>
    </row>
    <row r="546" spans="1:22" ht="12.95" customHeight="1" x14ac:dyDescent="0.2">
      <c r="A546" s="45" t="s">
        <v>691</v>
      </c>
      <c r="B546" s="66" t="s">
        <v>644</v>
      </c>
      <c r="C546" s="56">
        <v>54933.655100000004</v>
      </c>
      <c r="D546" s="56">
        <v>2.0000000000000001E-4</v>
      </c>
      <c r="E546" s="129">
        <f>(C546-C$7)/C$8</f>
        <v>62824.926826206</v>
      </c>
      <c r="F546" s="129">
        <f>ROUND(2*E546,0)/2</f>
        <v>62825</v>
      </c>
      <c r="G546" s="129">
        <f>C546-(C$7+F546*C$8)</f>
        <v>-1.7367499996908009E-2</v>
      </c>
      <c r="J546" s="130">
        <f>G546</f>
        <v>-1.7367499996908009E-2</v>
      </c>
      <c r="O546" s="199">
        <f ca="1">+C$11+C$12*F546</f>
        <v>-6.8770046889006283E-3</v>
      </c>
      <c r="P546" s="159">
        <f>+D$11+D$12*F546+D$13*F546^2</f>
        <v>-1.6053999058524809E-2</v>
      </c>
      <c r="Q546" s="201">
        <f>+C546-15018.5</f>
        <v>39915.155100000004</v>
      </c>
      <c r="R546" s="136">
        <f>+(P546-G546)^2</f>
        <v>1.7252847151335461E-6</v>
      </c>
      <c r="S546" s="136">
        <v>0.5</v>
      </c>
      <c r="T546" s="136">
        <f>+S546*R546</f>
        <v>8.6264235756677307E-7</v>
      </c>
      <c r="V546" s="129">
        <f>+G546-P546</f>
        <v>-1.3135009383831997E-3</v>
      </c>
    </row>
    <row r="547" spans="1:22" ht="12.95" customHeight="1" x14ac:dyDescent="0.2">
      <c r="A547" s="56" t="s">
        <v>685</v>
      </c>
      <c r="B547" s="66" t="s">
        <v>644</v>
      </c>
      <c r="C547" s="56">
        <v>54937.453500000003</v>
      </c>
      <c r="D547" s="56">
        <v>1E-4</v>
      </c>
      <c r="E547" s="129">
        <f>(C547-C$7)/C$8</f>
        <v>62840.930473203902</v>
      </c>
      <c r="F547" s="129">
        <f>ROUND(2*E547,0)/2</f>
        <v>62841</v>
      </c>
      <c r="G547" s="129">
        <f>C547-(C$7+F547*C$8)</f>
        <v>-1.6501899997820146E-2</v>
      </c>
      <c r="K547" s="130">
        <f>G547</f>
        <v>-1.6501899997820146E-2</v>
      </c>
      <c r="O547" s="199">
        <f ca="1">+C$11+C$12*F547</f>
        <v>-6.874641559461896E-3</v>
      </c>
      <c r="P547" s="159">
        <f>+D$11+D$12*F547+D$13*F547^2</f>
        <v>-1.6046297889716558E-2</v>
      </c>
      <c r="Q547" s="201">
        <f>+C547-15018.5</f>
        <v>39918.953500000003</v>
      </c>
      <c r="R547" s="136">
        <f>+(P547-G547)^2</f>
        <v>2.0757328090843348E-7</v>
      </c>
      <c r="S547" s="136">
        <v>1</v>
      </c>
      <c r="T547" s="136">
        <f>+S547*R547</f>
        <v>2.0757328090843348E-7</v>
      </c>
      <c r="V547" s="129">
        <f>+G547-P547</f>
        <v>-4.5560210810358798E-4</v>
      </c>
    </row>
    <row r="548" spans="1:22" ht="12.95" customHeight="1" x14ac:dyDescent="0.2">
      <c r="A548" s="56" t="s">
        <v>685</v>
      </c>
      <c r="B548" s="66" t="s">
        <v>646</v>
      </c>
      <c r="C548" s="56">
        <v>54937.570699999997</v>
      </c>
      <c r="D548" s="56">
        <v>1.4E-3</v>
      </c>
      <c r="E548" s="129">
        <f>(C548-C$7)/C$8</f>
        <v>62841.424267282477</v>
      </c>
      <c r="F548" s="129">
        <f>ROUND(2*E548,0)/2</f>
        <v>62841.5</v>
      </c>
      <c r="G548" s="129">
        <f>C548-(C$7+F548*C$8)</f>
        <v>-1.7974850001337472E-2</v>
      </c>
      <c r="K548" s="130">
        <f>G548</f>
        <v>-1.7974850001337472E-2</v>
      </c>
      <c r="O548" s="199">
        <f ca="1">+C$11+C$12*F548</f>
        <v>-6.8745677116669353E-3</v>
      </c>
      <c r="P548" s="159">
        <f>+D$11+D$12*F548+D$13*F548^2</f>
        <v>-1.6046057100675234E-2</v>
      </c>
      <c r="Q548" s="293">
        <f>+C548-15018.5</f>
        <v>39919.070699999997</v>
      </c>
      <c r="R548" s="136">
        <f>+(P548-G548)^2</f>
        <v>3.7202420536450494E-6</v>
      </c>
      <c r="S548" s="136">
        <v>1</v>
      </c>
      <c r="T548" s="136">
        <f>+S548*R548</f>
        <v>3.7202420536450494E-6</v>
      </c>
      <c r="V548" s="129">
        <f>+G548-P548</f>
        <v>-1.9287929006622379E-3</v>
      </c>
    </row>
    <row r="549" spans="1:22" ht="12.95" customHeight="1" x14ac:dyDescent="0.2">
      <c r="A549" s="56" t="s">
        <v>672</v>
      </c>
      <c r="B549" s="66" t="s">
        <v>644</v>
      </c>
      <c r="C549" s="56">
        <v>54955.729299999999</v>
      </c>
      <c r="D549" s="56">
        <v>2.0000000000000001E-4</v>
      </c>
      <c r="E549" s="129">
        <f>(C549-C$7)/C$8</f>
        <v>62917.931171341079</v>
      </c>
      <c r="F549" s="129">
        <f>ROUND(2*E549,0)/2</f>
        <v>62918</v>
      </c>
      <c r="G549" s="129">
        <f>C549-(C$7+F549*C$8)</f>
        <v>-1.6336199994839262E-2</v>
      </c>
      <c r="K549" s="130">
        <f>G549</f>
        <v>-1.6336199994839262E-2</v>
      </c>
      <c r="O549" s="199">
        <f ca="1">+C$11+C$12*F549</f>
        <v>-6.8632689990379969E-3</v>
      </c>
      <c r="P549" s="159">
        <f>+D$11+D$12*F549+D$13*F549^2</f>
        <v>-1.6009125330883035E-2</v>
      </c>
      <c r="Q549" s="201">
        <f>+C549-15018.5</f>
        <v>39937.229299999999</v>
      </c>
      <c r="R549" s="136">
        <f>+(P549-G549)^2</f>
        <v>1.0697783580207877E-7</v>
      </c>
      <c r="S549" s="136">
        <v>1</v>
      </c>
      <c r="T549" s="136">
        <f>+S549*R549</f>
        <v>1.0697783580207877E-7</v>
      </c>
      <c r="V549" s="129">
        <f>+G549-P549</f>
        <v>-3.2707466395622692E-4</v>
      </c>
    </row>
    <row r="550" spans="1:22" ht="12.95" customHeight="1" x14ac:dyDescent="0.2">
      <c r="A550" s="298" t="s">
        <v>222</v>
      </c>
      <c r="B550" s="297" t="str">
        <f>IF(INT(F550)=F550,"I","II")</f>
        <v>I</v>
      </c>
      <c r="C550" s="298">
        <v>54964.2664</v>
      </c>
      <c r="D550" s="298" t="s">
        <v>466</v>
      </c>
      <c r="E550" s="129">
        <f>(C550-C$7)/C$8</f>
        <v>62953.900193767848</v>
      </c>
      <c r="F550" s="129">
        <f>ROUND(2*E550,0)/2</f>
        <v>62954</v>
      </c>
      <c r="G550" s="129">
        <f>C550-(C$7+F550*C$8)</f>
        <v>-2.3688599998422433E-2</v>
      </c>
      <c r="M550" s="130">
        <f>G550</f>
        <v>-2.3688599998422433E-2</v>
      </c>
      <c r="O550" s="199">
        <f ca="1">+C$11+C$12*F550</f>
        <v>-6.8579519578008483E-3</v>
      </c>
      <c r="P550" s="159">
        <f>+D$11+D$12*F550+D$13*F550^2</f>
        <v>-1.5991683075715003E-2</v>
      </c>
      <c r="Q550" s="201">
        <f>+C550-15018.5</f>
        <v>39945.7664</v>
      </c>
      <c r="R550" s="136">
        <f>+(P550-G550)^2</f>
        <v>5.9242530115060003E-5</v>
      </c>
      <c r="S550" s="136">
        <v>1</v>
      </c>
      <c r="T550" s="136">
        <f>+S550*R550</f>
        <v>5.9242530115060003E-5</v>
      </c>
      <c r="V550" s="129">
        <f>+G550-P550</f>
        <v>-7.6969169227074294E-3</v>
      </c>
    </row>
    <row r="551" spans="1:22" ht="12.95" customHeight="1" x14ac:dyDescent="0.2">
      <c r="A551" s="56" t="s">
        <v>685</v>
      </c>
      <c r="B551" s="66" t="s">
        <v>646</v>
      </c>
      <c r="C551" s="56">
        <v>54964.390800000001</v>
      </c>
      <c r="D551" s="56">
        <v>1E-4</v>
      </c>
      <c r="E551" s="129">
        <f>(C551-C$7)/C$8</f>
        <v>62954.424323318854</v>
      </c>
      <c r="F551" s="129">
        <f>ROUND(2*E551,0)/2</f>
        <v>62954.5</v>
      </c>
      <c r="G551" s="129">
        <f>C551-(C$7+F551*C$8)</f>
        <v>-1.796154999465216E-2</v>
      </c>
      <c r="K551" s="130">
        <f>G551</f>
        <v>-1.796154999465216E-2</v>
      </c>
      <c r="O551" s="199">
        <f ca="1">+C$11+C$12*F551</f>
        <v>-6.8578781100058876E-3</v>
      </c>
      <c r="P551" s="159">
        <f>+D$11+D$12*F551+D$13*F551^2</f>
        <v>-1.599144054009001E-2</v>
      </c>
      <c r="Q551" s="201">
        <f>+C551-15018.5</f>
        <v>39945.890800000001</v>
      </c>
      <c r="R551" s="136">
        <f>+(P551-G551)^2</f>
        <v>3.88133126295517E-6</v>
      </c>
      <c r="S551" s="136">
        <v>1</v>
      </c>
      <c r="T551" s="136">
        <f>+S551*R551</f>
        <v>3.88133126295517E-6</v>
      </c>
      <c r="V551" s="129">
        <f>+G551-P551</f>
        <v>-1.9701094545621495E-3</v>
      </c>
    </row>
    <row r="552" spans="1:22" ht="12.95" customHeight="1" x14ac:dyDescent="0.2">
      <c r="A552" s="52" t="s">
        <v>692</v>
      </c>
      <c r="B552" s="64" t="s">
        <v>644</v>
      </c>
      <c r="C552" s="63">
        <v>55163.883300000001</v>
      </c>
      <c r="D552" s="63">
        <v>2.0000000000000001E-4</v>
      </c>
      <c r="E552" s="129">
        <f>(C552-C$7)/C$8</f>
        <v>63794.93810510316</v>
      </c>
      <c r="F552" s="129">
        <f>ROUND(2*E552,0)/2</f>
        <v>63795</v>
      </c>
      <c r="G552" s="129">
        <f>C552-(C$7+F552*C$8)</f>
        <v>-1.4690500000142492E-2</v>
      </c>
      <c r="J552" s="130">
        <f>G552</f>
        <v>-1.4690500000142492E-2</v>
      </c>
      <c r="O552" s="199">
        <f ca="1">+C$11+C$12*F552</f>
        <v>-6.7337399666774749E-3</v>
      </c>
      <c r="P552" s="159">
        <f>+D$11+D$12*F552+D$13*F552^2</f>
        <v>-1.5572812570358072E-2</v>
      </c>
      <c r="Q552" s="201">
        <f>+C552-15018.5</f>
        <v>40145.383300000001</v>
      </c>
      <c r="R552" s="136">
        <f>+(P552-G552)^2</f>
        <v>7.7847547156042156E-7</v>
      </c>
      <c r="S552" s="136">
        <v>0.5</v>
      </c>
      <c r="T552" s="136">
        <f>+S552*R552</f>
        <v>3.8923773578021078E-7</v>
      </c>
      <c r="V552" s="129">
        <f>+G552-P552</f>
        <v>8.8231257021557929E-4</v>
      </c>
    </row>
    <row r="553" spans="1:22" ht="12.95" customHeight="1" x14ac:dyDescent="0.2">
      <c r="A553" s="215" t="s">
        <v>680</v>
      </c>
      <c r="B553" s="89" t="s">
        <v>646</v>
      </c>
      <c r="C553" s="90">
        <v>55219.5412</v>
      </c>
      <c r="D553" s="90">
        <v>2.9999999999999997E-4</v>
      </c>
      <c r="E553" s="129">
        <f>(C553-C$7)/C$8</f>
        <v>64029.439311991497</v>
      </c>
      <c r="F553" s="129">
        <f>ROUND(2*E553,0)/2</f>
        <v>64029.5</v>
      </c>
      <c r="G553" s="129">
        <f>C553-(C$7+F553*C$8)</f>
        <v>-1.4404049994482193E-2</v>
      </c>
      <c r="K553" s="130">
        <f>G553</f>
        <v>-1.4404049994482193E-2</v>
      </c>
      <c r="O553" s="199">
        <f ca="1">+C$11+C$12*F553</f>
        <v>-6.6991053508410527E-3</v>
      </c>
      <c r="P553" s="159">
        <f>+D$11+D$12*F553+D$13*F553^2</f>
        <v>-1.5452118729177275E-2</v>
      </c>
      <c r="Q553" s="201">
        <f>+C553-15018.5</f>
        <v>40201.0412</v>
      </c>
      <c r="R553" s="136">
        <f>+(P553-G553)^2</f>
        <v>1.0984480726453498E-6</v>
      </c>
      <c r="S553" s="136">
        <v>1</v>
      </c>
      <c r="T553" s="136">
        <f>+S553*R553</f>
        <v>1.0984480726453498E-6</v>
      </c>
      <c r="V553" s="129">
        <f>+G553-P553</f>
        <v>1.0480687346950818E-3</v>
      </c>
    </row>
    <row r="554" spans="1:22" ht="12.95" customHeight="1" x14ac:dyDescent="0.2">
      <c r="A554" s="215" t="s">
        <v>681</v>
      </c>
      <c r="B554" s="89" t="s">
        <v>646</v>
      </c>
      <c r="C554" s="90">
        <v>55279.827899999997</v>
      </c>
      <c r="D554" s="90">
        <v>1E-4</v>
      </c>
      <c r="E554" s="129">
        <f>(C554-C$7)/C$8</f>
        <v>64283.442857028494</v>
      </c>
      <c r="F554" s="129">
        <f>ROUND(2*E554,0)/2</f>
        <v>64283.5</v>
      </c>
      <c r="G554" s="129">
        <f>C554-(C$7+F554*C$8)</f>
        <v>-1.356264999776613E-2</v>
      </c>
      <c r="K554" s="130">
        <f>G554</f>
        <v>-1.356264999776613E-2</v>
      </c>
      <c r="O554" s="199">
        <f ca="1">+C$11+C$12*F554</f>
        <v>-6.661590671001175E-3</v>
      </c>
      <c r="P554" s="159">
        <f>+D$11+D$12*F554+D$13*F554^2</f>
        <v>-1.5319470686992159E-2</v>
      </c>
      <c r="Q554" s="201">
        <f>+C554-15018.5</f>
        <v>40261.327899999997</v>
      </c>
      <c r="R554" s="136">
        <f>+(P554-G554)^2</f>
        <v>3.0864189340926219E-6</v>
      </c>
      <c r="S554" s="136">
        <v>1</v>
      </c>
      <c r="T554" s="136">
        <f>+S554*R554</f>
        <v>3.0864189340926219E-6</v>
      </c>
      <c r="V554" s="129">
        <f>+G554-P554</f>
        <v>1.7568206892260296E-3</v>
      </c>
    </row>
    <row r="555" spans="1:22" ht="12.95" customHeight="1" x14ac:dyDescent="0.2">
      <c r="A555" s="215" t="s">
        <v>681</v>
      </c>
      <c r="B555" s="89" t="s">
        <v>646</v>
      </c>
      <c r="C555" s="90">
        <v>55279.828000000001</v>
      </c>
      <c r="D555" s="90">
        <v>2.0000000000000001E-4</v>
      </c>
      <c r="E555" s="129">
        <f>(C555-C$7)/C$8</f>
        <v>64283.44327835452</v>
      </c>
      <c r="F555" s="129">
        <f>ROUND(2*E555,0)/2</f>
        <v>64283.5</v>
      </c>
      <c r="G555" s="129">
        <f>C555-(C$7+F555*C$8)</f>
        <v>-1.3462649993016385E-2</v>
      </c>
      <c r="K555" s="130">
        <f>G555</f>
        <v>-1.3462649993016385E-2</v>
      </c>
      <c r="O555" s="199">
        <f ca="1">+C$11+C$12*F555</f>
        <v>-6.661590671001175E-3</v>
      </c>
      <c r="P555" s="159">
        <f>+D$11+D$12*F555+D$13*F555^2</f>
        <v>-1.5319470686992159E-2</v>
      </c>
      <c r="Q555" s="201">
        <f>+C555-15018.5</f>
        <v>40261.328000000001</v>
      </c>
      <c r="R555" s="136">
        <f>+(P555-G555)^2</f>
        <v>3.4477830895766776E-6</v>
      </c>
      <c r="S555" s="136">
        <v>1</v>
      </c>
      <c r="T555" s="136">
        <f>+S555*R555</f>
        <v>3.4477830895766776E-6</v>
      </c>
      <c r="V555" s="129">
        <f>+G555-P555</f>
        <v>1.8568206939757748E-3</v>
      </c>
    </row>
    <row r="556" spans="1:22" ht="12.95" customHeight="1" x14ac:dyDescent="0.2">
      <c r="A556" s="52" t="s">
        <v>693</v>
      </c>
      <c r="B556" s="64" t="s">
        <v>644</v>
      </c>
      <c r="C556" s="63">
        <v>55280.658499999998</v>
      </c>
      <c r="D556" s="63">
        <v>1E-4</v>
      </c>
      <c r="E556" s="129">
        <f>(C556-C$7)/C$8</f>
        <v>64286.942390831275</v>
      </c>
      <c r="F556" s="129">
        <f>ROUND(2*E556,0)/2</f>
        <v>64287</v>
      </c>
      <c r="G556" s="129">
        <f>C556-(C$7+F556*C$8)</f>
        <v>-1.3673300003574695E-2</v>
      </c>
      <c r="J556" s="130">
        <f>G556</f>
        <v>-1.3673300003574695E-2</v>
      </c>
      <c r="O556" s="199">
        <f ca="1">+C$11+C$12*F556</f>
        <v>-6.6610737364364517E-3</v>
      </c>
      <c r="P556" s="159">
        <f>+D$11+D$12*F556+D$13*F556^2</f>
        <v>-1.5317628929475233E-2</v>
      </c>
      <c r="Q556" s="201">
        <f>+C556-15018.5</f>
        <v>40262.158499999998</v>
      </c>
      <c r="R556" s="136">
        <f>+(P556-G556)^2</f>
        <v>2.7038176165532144E-6</v>
      </c>
      <c r="S556" s="136">
        <v>0.5</v>
      </c>
      <c r="T556" s="136">
        <f>+S556*R556</f>
        <v>1.3519088082766072E-6</v>
      </c>
      <c r="V556" s="129">
        <f>+G556-P556</f>
        <v>1.6443289259005373E-3</v>
      </c>
    </row>
    <row r="557" spans="1:22" ht="12.95" customHeight="1" x14ac:dyDescent="0.2">
      <c r="A557" s="63" t="s">
        <v>676</v>
      </c>
      <c r="B557" s="64" t="s">
        <v>644</v>
      </c>
      <c r="C557" s="63">
        <v>55283.744200000001</v>
      </c>
      <c r="D557" s="63">
        <v>8.0000000000000004E-4</v>
      </c>
      <c r="E557" s="129">
        <f>(C557-C$7)/C$8</f>
        <v>64299.943247387055</v>
      </c>
      <c r="F557" s="129">
        <f>ROUND(2*E557,0)/2</f>
        <v>64300</v>
      </c>
      <c r="G557" s="129">
        <f>C557-(C$7+F557*C$8)</f>
        <v>-1.3469999998051208E-2</v>
      </c>
      <c r="K557" s="130">
        <f>G557</f>
        <v>-1.3469999998051208E-2</v>
      </c>
      <c r="O557" s="199">
        <f ca="1">+C$11+C$12*F557</f>
        <v>-6.659153693767482E-3</v>
      </c>
      <c r="P557" s="159">
        <f>+D$11+D$12*F557+D$13*F557^2</f>
        <v>-1.5310784800423194E-2</v>
      </c>
      <c r="Q557" s="201">
        <f>+C557-15018.5</f>
        <v>40265.244200000001</v>
      </c>
      <c r="R557" s="136">
        <f>+(P557-G557)^2</f>
        <v>3.3884886886436729E-6</v>
      </c>
      <c r="S557" s="136">
        <v>1</v>
      </c>
      <c r="T557" s="136">
        <f>+S557*R557</f>
        <v>3.3884886886436729E-6</v>
      </c>
      <c r="V557" s="129">
        <f>+G557-P557</f>
        <v>1.8407848023719864E-3</v>
      </c>
    </row>
    <row r="558" spans="1:22" ht="12.95" customHeight="1" x14ac:dyDescent="0.2">
      <c r="A558" s="296" t="s">
        <v>290</v>
      </c>
      <c r="B558" s="221" t="str">
        <f>IF(INT(F558)=F558,"I","II")</f>
        <v>I</v>
      </c>
      <c r="C558" s="220">
        <v>55310.089800000002</v>
      </c>
      <c r="D558" s="220" t="s">
        <v>466</v>
      </c>
      <c r="E558" s="129">
        <f>(C558-C$7)/C$8</f>
        <v>64410.944111526696</v>
      </c>
      <c r="F558" s="129">
        <f>ROUND(2*E558,0)/2</f>
        <v>64411</v>
      </c>
      <c r="G558" s="129">
        <f>C558-(C$7+F558*C$8)</f>
        <v>-1.3264899993373547E-2</v>
      </c>
      <c r="M558" s="130">
        <f>G558</f>
        <v>-1.3264899993373547E-2</v>
      </c>
      <c r="O558" s="199">
        <f ca="1">+C$11+C$12*F558</f>
        <v>-6.6427594832862754E-3</v>
      </c>
      <c r="P558" s="159">
        <f>+D$11+D$12*F558+D$13*F558^2</f>
        <v>-1.5252133724583297E-2</v>
      </c>
      <c r="Q558" s="201">
        <f>+C558-15018.5</f>
        <v>40291.589800000002</v>
      </c>
      <c r="R558" s="136">
        <f>+(P558-G558)^2</f>
        <v>3.9490979024578266E-6</v>
      </c>
      <c r="S558" s="136">
        <v>1</v>
      </c>
      <c r="T558" s="136">
        <f>+S558*R558</f>
        <v>3.9490979024578266E-6</v>
      </c>
      <c r="V558" s="129">
        <f>+G558-P558</f>
        <v>1.9872337312097504E-3</v>
      </c>
    </row>
    <row r="559" spans="1:22" ht="12.95" customHeight="1" x14ac:dyDescent="0.2">
      <c r="A559" s="296" t="s">
        <v>290</v>
      </c>
      <c r="B559" s="221" t="str">
        <f>IF(INT(F559)=F559,"I","II")</f>
        <v>II</v>
      </c>
      <c r="C559" s="220">
        <v>55310.208899999998</v>
      </c>
      <c r="D559" s="220" t="s">
        <v>466</v>
      </c>
      <c r="E559" s="129">
        <f>(C559-C$7)/C$8</f>
        <v>64411.44591079939</v>
      </c>
      <c r="F559" s="129">
        <f>ROUND(2*E559,0)/2</f>
        <v>64411.5</v>
      </c>
      <c r="G559" s="129">
        <f>C559-(C$7+F559*C$8)</f>
        <v>-1.2837850001233164E-2</v>
      </c>
      <c r="M559" s="130">
        <f>G559</f>
        <v>-1.2837850001233164E-2</v>
      </c>
      <c r="O559" s="199">
        <f ca="1">+C$11+C$12*F559</f>
        <v>-6.6426856354913147E-3</v>
      </c>
      <c r="P559" s="159">
        <f>+D$11+D$12*F559+D$13*F559^2</f>
        <v>-1.525186866884852E-2</v>
      </c>
      <c r="Q559" s="201">
        <f>+C559-15018.5</f>
        <v>40291.708899999998</v>
      </c>
      <c r="R559" s="136">
        <f>+(P559-G559)^2</f>
        <v>5.8274861275954174E-6</v>
      </c>
      <c r="S559" s="136">
        <v>1</v>
      </c>
      <c r="T559" s="136">
        <f>+S559*R559</f>
        <v>5.8274861275954174E-6</v>
      </c>
      <c r="V559" s="129">
        <f>+G559-P559</f>
        <v>2.4140186676153558E-3</v>
      </c>
    </row>
    <row r="560" spans="1:22" ht="12.95" customHeight="1" x14ac:dyDescent="0.2">
      <c r="A560" s="63" t="s">
        <v>686</v>
      </c>
      <c r="B560" s="64" t="s">
        <v>646</v>
      </c>
      <c r="C560" s="63">
        <v>55310.445599999999</v>
      </c>
      <c r="D560" s="63">
        <v>1.6999999999999999E-3</v>
      </c>
      <c r="E560" s="129">
        <f>(C560-C$7)/C$8</f>
        <v>64412.443189454723</v>
      </c>
      <c r="F560" s="129">
        <f>ROUND(2*E560,0)/2</f>
        <v>64412.5</v>
      </c>
      <c r="G560" s="129">
        <f>C560-(C$7+F560*C$8)</f>
        <v>-1.3483750000887085E-2</v>
      </c>
      <c r="K560" s="130">
        <f>G560</f>
        <v>-1.3483750000887085E-2</v>
      </c>
      <c r="O560" s="199">
        <f ca="1">+C$11+C$12*F560</f>
        <v>-6.642537939901395E-3</v>
      </c>
      <c r="P560" s="159">
        <f>+D$11+D$12*F560+D$13*F560^2</f>
        <v>-1.5251338534194234E-2</v>
      </c>
      <c r="Q560" s="201">
        <f>+C560-15018.5</f>
        <v>40291.945599999999</v>
      </c>
      <c r="R560" s="136">
        <f>+(P560-G560)^2</f>
        <v>3.124369223078918E-6</v>
      </c>
      <c r="S560" s="136">
        <v>1</v>
      </c>
      <c r="T560" s="136">
        <f>+S560*R560</f>
        <v>3.124369223078918E-6</v>
      </c>
      <c r="V560" s="129">
        <f>+G560-P560</f>
        <v>1.7675885333071489E-3</v>
      </c>
    </row>
    <row r="561" spans="1:22" ht="12.95" customHeight="1" x14ac:dyDescent="0.2">
      <c r="A561" s="63" t="s">
        <v>686</v>
      </c>
      <c r="B561" s="64" t="s">
        <v>644</v>
      </c>
      <c r="C561" s="63">
        <v>55310.564599999998</v>
      </c>
      <c r="D561" s="63">
        <v>8.0000000000000004E-4</v>
      </c>
      <c r="E561" s="129">
        <f>(C561-C$7)/C$8</f>
        <v>64412.94456740142</v>
      </c>
      <c r="F561" s="129">
        <f>ROUND(2*E561,0)/2</f>
        <v>64413</v>
      </c>
      <c r="G561" s="129">
        <f>C561-(C$7+F561*C$8)</f>
        <v>-1.3156699998944532E-2</v>
      </c>
      <c r="K561" s="130">
        <f>G561</f>
        <v>-1.3156699998944532E-2</v>
      </c>
      <c r="O561" s="199">
        <f ca="1">+C$11+C$12*F561</f>
        <v>-6.6424640921064343E-3</v>
      </c>
      <c r="P561" s="159">
        <f>+D$11+D$12*F561+D$13*F561^2</f>
        <v>-1.5251073455274711E-2</v>
      </c>
      <c r="Q561" s="201">
        <f>+C561-15018.5</f>
        <v>40292.064599999998</v>
      </c>
      <c r="R561" s="136">
        <f>+(P561-G561)^2</f>
        <v>4.3864001745804184E-6</v>
      </c>
      <c r="S561" s="136">
        <v>1</v>
      </c>
      <c r="T561" s="136">
        <f>+S561*R561</f>
        <v>4.3864001745804184E-6</v>
      </c>
      <c r="V561" s="129">
        <f>+G561-P561</f>
        <v>2.0943734563301786E-3</v>
      </c>
    </row>
    <row r="562" spans="1:22" ht="12.95" customHeight="1" x14ac:dyDescent="0.2">
      <c r="A562" s="296" t="s">
        <v>303</v>
      </c>
      <c r="B562" s="221" t="str">
        <f>IF(INT(F562)=F562,"I","II")</f>
        <v>I</v>
      </c>
      <c r="C562" s="220">
        <v>55567.6126</v>
      </c>
      <c r="D562" s="220" t="s">
        <v>466</v>
      </c>
      <c r="E562" s="129">
        <f>(C562-C$7)/C$8</f>
        <v>65495.954638356947</v>
      </c>
      <c r="F562" s="129">
        <f>ROUND(2*E562,0)/2</f>
        <v>65496</v>
      </c>
      <c r="G562" s="129">
        <f>C562-(C$7+F562*C$8)</f>
        <v>-1.0766399995191023E-2</v>
      </c>
      <c r="M562" s="130">
        <f>G562</f>
        <v>-1.0766399995191023E-2</v>
      </c>
      <c r="O562" s="199">
        <f ca="1">+C$11+C$12*F562</f>
        <v>-6.4825097682222315E-3</v>
      </c>
      <c r="P562" s="159">
        <f>+D$11+D$12*F562+D$13*F562^2</f>
        <v>-1.4658775395700055E-2</v>
      </c>
      <c r="Q562" s="201">
        <f>+C562-15018.5</f>
        <v>40549.1126</v>
      </c>
      <c r="R562" s="136">
        <f>+(P562-G562)^2</f>
        <v>1.5150586258487849E-5</v>
      </c>
      <c r="S562" s="136">
        <v>1</v>
      </c>
      <c r="T562" s="136">
        <f>+S562*R562</f>
        <v>1.5150586258487849E-5</v>
      </c>
      <c r="V562" s="129">
        <f>+G562-P562</f>
        <v>3.8923754005090322E-3</v>
      </c>
    </row>
    <row r="563" spans="1:22" ht="12.95" customHeight="1" x14ac:dyDescent="0.2">
      <c r="A563" s="52" t="s">
        <v>683</v>
      </c>
      <c r="B563" s="64" t="s">
        <v>644</v>
      </c>
      <c r="C563" s="63">
        <v>55567.612679999998</v>
      </c>
      <c r="D563" s="63">
        <v>1E-3</v>
      </c>
      <c r="E563" s="129">
        <f>(C563-C$7)/C$8</f>
        <v>65495.954975417742</v>
      </c>
      <c r="F563" s="129">
        <f>ROUND(2*E563,0)/2</f>
        <v>65496</v>
      </c>
      <c r="G563" s="129">
        <f>C563-(C$7+F563*C$8)</f>
        <v>-1.0686399997211993E-2</v>
      </c>
      <c r="M563" s="130">
        <f>G563</f>
        <v>-1.0686399997211993E-2</v>
      </c>
      <c r="O563" s="199">
        <f ca="1">+C$11+C$12*F563</f>
        <v>-6.4825097682222315E-3</v>
      </c>
      <c r="P563" s="159">
        <f>+D$11+D$12*F563+D$13*F563^2</f>
        <v>-1.4658775395700055E-2</v>
      </c>
      <c r="Q563" s="201">
        <f>+C563-15018.5</f>
        <v>40549.112679999998</v>
      </c>
      <c r="R563" s="136">
        <f>+(P563-G563)^2</f>
        <v>1.5779766306513191E-5</v>
      </c>
      <c r="S563" s="136">
        <v>1</v>
      </c>
      <c r="T563" s="136">
        <f>+S563*R563</f>
        <v>1.5779766306513191E-5</v>
      </c>
      <c r="V563" s="129">
        <f>+G563-P563</f>
        <v>3.9723753984880622E-3</v>
      </c>
    </row>
    <row r="564" spans="1:22" ht="12.95" customHeight="1" x14ac:dyDescent="0.2">
      <c r="A564" s="296" t="s">
        <v>303</v>
      </c>
      <c r="B564" s="221" t="str">
        <f>IF(INT(F564)=F564,"I","II")</f>
        <v>I</v>
      </c>
      <c r="C564" s="220">
        <v>55567.613599999997</v>
      </c>
      <c r="D564" s="220" t="s">
        <v>466</v>
      </c>
      <c r="E564" s="129">
        <f>(C564-C$7)/C$8</f>
        <v>65495.958851616982</v>
      </c>
      <c r="F564" s="129">
        <f>ROUND(2*E564,0)/2</f>
        <v>65496</v>
      </c>
      <c r="G564" s="129">
        <f>C564-(C$7+F564*C$8)</f>
        <v>-9.7663999986252747E-3</v>
      </c>
      <c r="M564" s="130">
        <f>G564</f>
        <v>-9.7663999986252747E-3</v>
      </c>
      <c r="O564" s="199">
        <f ca="1">+C$11+C$12*F564</f>
        <v>-6.4825097682222315E-3</v>
      </c>
      <c r="P564" s="159">
        <f>+D$11+D$12*F564+D$13*F564^2</f>
        <v>-1.4658775395700055E-2</v>
      </c>
      <c r="Q564" s="201">
        <f>+C564-15018.5</f>
        <v>40549.113599999997</v>
      </c>
      <c r="R564" s="136">
        <f>+(P564-G564)^2</f>
        <v>2.3935337025902612E-5</v>
      </c>
      <c r="S564" s="136">
        <v>1</v>
      </c>
      <c r="T564" s="136">
        <f>+S564*R564</f>
        <v>2.3935337025902612E-5</v>
      </c>
      <c r="V564" s="129">
        <f>+G564-P564</f>
        <v>4.8923753970747802E-3</v>
      </c>
    </row>
    <row r="565" spans="1:22" ht="12.95" customHeight="1" x14ac:dyDescent="0.2">
      <c r="A565" s="52" t="s">
        <v>683</v>
      </c>
      <c r="B565" s="64" t="s">
        <v>644</v>
      </c>
      <c r="C565" s="63">
        <v>55567.613680000002</v>
      </c>
      <c r="D565" s="63">
        <v>1E-3</v>
      </c>
      <c r="E565" s="129">
        <f>(C565-C$7)/C$8</f>
        <v>65495.959188677814</v>
      </c>
      <c r="F565" s="129">
        <f>ROUND(2*E565,0)/2</f>
        <v>65496</v>
      </c>
      <c r="G565" s="129">
        <f>C565-(C$7+F565*C$8)</f>
        <v>-9.6863999933702871E-3</v>
      </c>
      <c r="M565" s="130">
        <f>G565</f>
        <v>-9.6863999933702871E-3</v>
      </c>
      <c r="O565" s="199">
        <f ca="1">+C$11+C$12*F565</f>
        <v>-6.4825097682222315E-3</v>
      </c>
      <c r="P565" s="159">
        <f>+D$11+D$12*F565+D$13*F565^2</f>
        <v>-1.4658775395700055E-2</v>
      </c>
      <c r="Q565" s="201">
        <f>+C565-15018.5</f>
        <v>40549.113680000002</v>
      </c>
      <c r="R565" s="136">
        <f>+(P565-G565)^2</f>
        <v>2.4724517141694121E-5</v>
      </c>
      <c r="S565" s="136">
        <v>1</v>
      </c>
      <c r="T565" s="136">
        <f>+S565*R565</f>
        <v>2.4724517141694121E-5</v>
      </c>
      <c r="V565" s="129">
        <f>+G565-P565</f>
        <v>4.9723754023297678E-3</v>
      </c>
    </row>
    <row r="566" spans="1:22" ht="12.95" customHeight="1" x14ac:dyDescent="0.2">
      <c r="A566" s="63" t="s">
        <v>694</v>
      </c>
      <c r="B566" s="64" t="s">
        <v>646</v>
      </c>
      <c r="C566" s="63">
        <v>55572.834699999999</v>
      </c>
      <c r="D566" s="63">
        <v>2.0000000000000001E-4</v>
      </c>
      <c r="E566" s="129">
        <f>(C566-C$7)/C$8</f>
        <v>65517.956703697018</v>
      </c>
      <c r="F566" s="129">
        <f>ROUND(2*E566,0)/2</f>
        <v>65518</v>
      </c>
      <c r="G566" s="129">
        <f>C566-(C$7+F566*C$8)</f>
        <v>-1.0276199995132629E-2</v>
      </c>
      <c r="J566" s="130">
        <f>G566</f>
        <v>-1.0276199995132629E-2</v>
      </c>
      <c r="O566" s="199">
        <f ca="1">+C$11+C$12*F566</f>
        <v>-6.4792604652439741E-3</v>
      </c>
      <c r="P566" s="159">
        <f>+D$11+D$12*F566+D$13*F566^2</f>
        <v>-1.4646367739489685E-2</v>
      </c>
      <c r="Q566" s="201">
        <f>+C566-15018.5</f>
        <v>40554.334699999999</v>
      </c>
      <c r="R566" s="136">
        <f>+(P566-G566)^2</f>
        <v>1.9098366113818843E-5</v>
      </c>
      <c r="S566" s="136">
        <v>0.5</v>
      </c>
      <c r="T566" s="136">
        <f>+S566*R566</f>
        <v>9.5491830569094215E-6</v>
      </c>
      <c r="V566" s="129">
        <f>+G566-P566</f>
        <v>4.3701677443570563E-3</v>
      </c>
    </row>
    <row r="567" spans="1:22" ht="12.95" customHeight="1" x14ac:dyDescent="0.2">
      <c r="A567" s="215" t="s">
        <v>680</v>
      </c>
      <c r="B567" s="89" t="s">
        <v>646</v>
      </c>
      <c r="C567" s="90">
        <v>55586.721899999997</v>
      </c>
      <c r="D567" s="90">
        <v>2.9999999999999997E-4</v>
      </c>
      <c r="E567" s="129">
        <f>(C567-C$7)/C$8</f>
        <v>65576.467088751058</v>
      </c>
      <c r="F567" s="129">
        <f>ROUND(2*E567,0)/2</f>
        <v>65576.5</v>
      </c>
      <c r="G567" s="129">
        <f>C567-(C$7+F567*C$8)</f>
        <v>-7.8113499985192902E-3</v>
      </c>
      <c r="K567" s="130">
        <f>G567</f>
        <v>-7.8113499985192902E-3</v>
      </c>
      <c r="O567" s="199">
        <f ca="1">+C$11+C$12*F567</f>
        <v>-6.4706202732336092E-3</v>
      </c>
      <c r="P567" s="159">
        <f>+D$11+D$12*F567+D$13*F567^2</f>
        <v>-1.4613301865169542E-2</v>
      </c>
      <c r="Q567" s="201">
        <f>+C567-15018.5</f>
        <v>40568.221899999997</v>
      </c>
      <c r="R567" s="136">
        <f>+(P567-G567)^2</f>
        <v>4.6266549196226847E-5</v>
      </c>
      <c r="S567" s="136">
        <v>1</v>
      </c>
      <c r="T567" s="136">
        <f>+S567*R567</f>
        <v>4.6266549196226847E-5</v>
      </c>
      <c r="V567" s="129">
        <f>+G567-P567</f>
        <v>6.8019518666502521E-3</v>
      </c>
    </row>
    <row r="568" spans="1:22" ht="12.95" customHeight="1" x14ac:dyDescent="0.2">
      <c r="A568" s="63" t="s">
        <v>694</v>
      </c>
      <c r="B568" s="64" t="s">
        <v>646</v>
      </c>
      <c r="C568" s="63">
        <v>55594.670599999998</v>
      </c>
      <c r="D568" s="63">
        <v>1E-4</v>
      </c>
      <c r="E568" s="129">
        <f>(C568-C$7)/C$8</f>
        <v>65609.957028960693</v>
      </c>
      <c r="F568" s="129">
        <f>ROUND(2*E568,0)/2</f>
        <v>65610</v>
      </c>
      <c r="G568" s="129">
        <f>C568-(C$7+F568*C$8)</f>
        <v>-1.0198999996646307E-2</v>
      </c>
      <c r="J568" s="130">
        <f>G568</f>
        <v>-1.0198999996646307E-2</v>
      </c>
      <c r="O568" s="199">
        <f ca="1">+C$11+C$12*F568</f>
        <v>-6.4656724709712624E-3</v>
      </c>
      <c r="P568" s="159">
        <f>+D$11+D$12*F568+D$13*F568^2</f>
        <v>-1.4594319069460487E-2</v>
      </c>
      <c r="Q568" s="201">
        <f>+C568-15018.5</f>
        <v>40576.170599999998</v>
      </c>
      <c r="R568" s="136">
        <f>+(P568-G568)^2</f>
        <v>1.9318829751844104E-5</v>
      </c>
      <c r="S568" s="136">
        <v>0.5</v>
      </c>
      <c r="T568" s="136">
        <f>+S568*R568</f>
        <v>9.6594148759220522E-6</v>
      </c>
      <c r="V568" s="129">
        <f>+G568-P568</f>
        <v>4.39531907281418E-3</v>
      </c>
    </row>
    <row r="569" spans="1:22" ht="12.95" customHeight="1" x14ac:dyDescent="0.2">
      <c r="A569" s="63" t="s">
        <v>694</v>
      </c>
      <c r="B569" s="64" t="s">
        <v>646</v>
      </c>
      <c r="C569" s="63">
        <v>55596.807200000003</v>
      </c>
      <c r="D569" s="63">
        <v>2.0000000000000001E-4</v>
      </c>
      <c r="E569" s="129">
        <f>(C569-C$7)/C$8</f>
        <v>65618.959080397035</v>
      </c>
      <c r="F569" s="129">
        <f>ROUND(2*E569,0)/2</f>
        <v>65619</v>
      </c>
      <c r="G569" s="129">
        <f>C569-(C$7+F569*C$8)</f>
        <v>-9.7120999926119111E-3</v>
      </c>
      <c r="J569" s="130">
        <f>G569</f>
        <v>-9.7120999926119111E-3</v>
      </c>
      <c r="O569" s="199">
        <f ca="1">+C$11+C$12*F569</f>
        <v>-6.4643432106619766E-3</v>
      </c>
      <c r="P569" s="159">
        <f>+D$11+D$12*F569+D$13*F569^2</f>
        <v>-1.4589213301788417E-2</v>
      </c>
      <c r="Q569" s="201">
        <f>+C569-15018.5</f>
        <v>40578.307200000003</v>
      </c>
      <c r="R569" s="136">
        <f>+(P569-G569)^2</f>
        <v>2.3786234230546612E-5</v>
      </c>
      <c r="S569" s="136">
        <v>0.5</v>
      </c>
      <c r="T569" s="136">
        <f>+S569*R569</f>
        <v>1.1893117115273306E-5</v>
      </c>
      <c r="V569" s="129">
        <f>+G569-P569</f>
        <v>4.8771133091765062E-3</v>
      </c>
    </row>
    <row r="570" spans="1:22" ht="12.95" customHeight="1" x14ac:dyDescent="0.2">
      <c r="A570" s="63" t="s">
        <v>687</v>
      </c>
      <c r="B570" s="64" t="s">
        <v>644</v>
      </c>
      <c r="C570" s="63">
        <v>55609.861199999999</v>
      </c>
      <c r="D570" s="63">
        <v>2.0000000000000001E-4</v>
      </c>
      <c r="E570" s="129">
        <f>(C570-C$7)/C$8</f>
        <v>65673.958977172151</v>
      </c>
      <c r="F570" s="129">
        <f>ROUND(2*E570,0)/2</f>
        <v>65674</v>
      </c>
      <c r="G570" s="129">
        <f>C570-(C$7+F570*C$8)</f>
        <v>-9.7365999972680584E-3</v>
      </c>
      <c r="K570" s="130">
        <f>G570</f>
        <v>-9.7365999972680584E-3</v>
      </c>
      <c r="O570" s="199">
        <f ca="1">+C$11+C$12*F570</f>
        <v>-6.4562199532163331E-3</v>
      </c>
      <c r="P570" s="159">
        <f>+D$11+D$12*F570+D$13*F570^2</f>
        <v>-1.4557956981382791E-2</v>
      </c>
      <c r="Q570" s="201">
        <f>+C570-15018.5</f>
        <v>40591.361199999999</v>
      </c>
      <c r="R570" s="136">
        <f>+(P570-G570)^2</f>
        <v>2.3245483168271914E-5</v>
      </c>
      <c r="S570" s="136">
        <v>1</v>
      </c>
      <c r="T570" s="136">
        <f>+S570*R570</f>
        <v>2.3245483168271914E-5</v>
      </c>
      <c r="V570" s="129">
        <f>+G570-P570</f>
        <v>4.821356984114733E-3</v>
      </c>
    </row>
    <row r="571" spans="1:22" ht="12.95" customHeight="1" x14ac:dyDescent="0.2">
      <c r="A571" s="63" t="s">
        <v>687</v>
      </c>
      <c r="B571" s="64" t="s">
        <v>646</v>
      </c>
      <c r="C571" s="63">
        <v>55609.979500000001</v>
      </c>
      <c r="D571" s="63">
        <v>4.0000000000000002E-4</v>
      </c>
      <c r="E571" s="129">
        <f>(C571-C$7)/C$8</f>
        <v>65674.457405836816</v>
      </c>
      <c r="F571" s="129">
        <f>ROUND(2*E571,0)/2</f>
        <v>65674.5</v>
      </c>
      <c r="G571" s="129">
        <f>C571-(C$7+F571*C$8)</f>
        <v>-1.0109549999469891E-2</v>
      </c>
      <c r="K571" s="130">
        <f>G571</f>
        <v>-1.0109549999469891E-2</v>
      </c>
      <c r="O571" s="199">
        <f ca="1">+C$11+C$12*F571</f>
        <v>-6.4561461054213724E-3</v>
      </c>
      <c r="P571" s="159">
        <f>+D$11+D$12*F571+D$13*F571^2</f>
        <v>-1.4557672404097804E-2</v>
      </c>
      <c r="Q571" s="201">
        <f>+C571-15018.5</f>
        <v>40591.479500000001</v>
      </c>
      <c r="R571" s="136">
        <f>+(P571-G571)^2</f>
        <v>1.9785792926552811E-5</v>
      </c>
      <c r="S571" s="136">
        <v>1</v>
      </c>
      <c r="T571" s="136">
        <f>+S571*R571</f>
        <v>1.9785792926552811E-5</v>
      </c>
      <c r="V571" s="129">
        <f>+G571-P571</f>
        <v>4.4481224046279133E-3</v>
      </c>
    </row>
    <row r="572" spans="1:22" ht="12.95" customHeight="1" x14ac:dyDescent="0.2">
      <c r="A572" s="302" t="s">
        <v>697</v>
      </c>
      <c r="B572" s="309" t="s">
        <v>644</v>
      </c>
      <c r="C572" s="310">
        <v>55624.576699999998</v>
      </c>
      <c r="D572" s="310">
        <v>2.9999999999999997E-4</v>
      </c>
      <c r="E572" s="129">
        <f>(C572-C$7)/C$8</f>
        <v>65735.959205530831</v>
      </c>
      <c r="F572" s="129">
        <f>ROUND(2*E572,0)/2</f>
        <v>65736</v>
      </c>
      <c r="G572" s="129">
        <f>C572-(C$7+F572*C$8)</f>
        <v>-9.6823999992921017E-3</v>
      </c>
      <c r="K572" s="130">
        <f>G572</f>
        <v>-9.6823999992921017E-3</v>
      </c>
      <c r="O572" s="199">
        <f ca="1">+C$11+C$12*F572</f>
        <v>-6.447062826641245E-3</v>
      </c>
      <c r="P572" s="159">
        <f>+D$11+D$12*F572+D$13*F572^2</f>
        <v>-1.4522610462436969E-2</v>
      </c>
      <c r="Q572" s="201">
        <f>+C572-15018.5</f>
        <v>40606.076699999998</v>
      </c>
      <c r="R572" s="136">
        <f>+(P572-G572)^2</f>
        <v>2.342763732753705E-5</v>
      </c>
      <c r="S572" s="136">
        <v>1</v>
      </c>
      <c r="T572" s="136">
        <f>+S572*R572</f>
        <v>2.342763732753705E-5</v>
      </c>
      <c r="V572" s="129">
        <f>+G572-P572</f>
        <v>4.8402104631448672E-3</v>
      </c>
    </row>
    <row r="573" spans="1:22" ht="12.95" customHeight="1" x14ac:dyDescent="0.2">
      <c r="A573" s="63" t="s">
        <v>694</v>
      </c>
      <c r="B573" s="64" t="s">
        <v>646</v>
      </c>
      <c r="C573" s="63">
        <v>55628.611499999999</v>
      </c>
      <c r="D573" s="63">
        <v>1E-4</v>
      </c>
      <c r="E573" s="129">
        <f>(C573-C$7)/C$8</f>
        <v>65752.958867206064</v>
      </c>
      <c r="F573" s="129">
        <f>ROUND(2*E573,0)/2</f>
        <v>65753</v>
      </c>
      <c r="G573" s="129">
        <f>C573-(C$7+F573*C$8)</f>
        <v>-9.7626999995554797E-3</v>
      </c>
      <c r="J573" s="130">
        <f>G573</f>
        <v>-9.7626999995554797E-3</v>
      </c>
      <c r="O573" s="199">
        <f ca="1">+C$11+C$12*F573</f>
        <v>-6.4445520016125912E-3</v>
      </c>
      <c r="P573" s="159">
        <f>+D$11+D$12*F573+D$13*F573^2</f>
        <v>-1.4512897916914444E-2</v>
      </c>
      <c r="Q573" s="201">
        <f>+C573-15018.5</f>
        <v>40610.111499999999</v>
      </c>
      <c r="R573" s="136">
        <f>+(P573-G573)^2</f>
        <v>2.256438025408144E-5</v>
      </c>
      <c r="S573" s="136">
        <v>0.5</v>
      </c>
      <c r="T573" s="136">
        <f>+S573*R573</f>
        <v>1.128219012704072E-5</v>
      </c>
      <c r="V573" s="129">
        <f>+G573-P573</f>
        <v>4.7501979173589642E-3</v>
      </c>
    </row>
    <row r="574" spans="1:22" ht="12.95" customHeight="1" x14ac:dyDescent="0.2">
      <c r="A574" s="63" t="s">
        <v>694</v>
      </c>
      <c r="B574" s="64" t="s">
        <v>646</v>
      </c>
      <c r="C574" s="63">
        <v>55637.392699999997</v>
      </c>
      <c r="D574" s="63">
        <v>1E-4</v>
      </c>
      <c r="E574" s="129">
        <f>(C574-C$7)/C$8</f>
        <v>65789.956346412553</v>
      </c>
      <c r="F574" s="129">
        <f>ROUND(2*E574,0)/2</f>
        <v>65790</v>
      </c>
      <c r="G574" s="129">
        <f>C574-(C$7+F574*C$8)</f>
        <v>-1.0361000000557397E-2</v>
      </c>
      <c r="J574" s="130">
        <f>G574</f>
        <v>-1.0361000000557397E-2</v>
      </c>
      <c r="O574" s="199">
        <f ca="1">+C$11+C$12*F574</f>
        <v>-6.439087264785523E-3</v>
      </c>
      <c r="P574" s="159">
        <f>+D$11+D$12*F574+D$13*F574^2</f>
        <v>-1.4491727965175477E-2</v>
      </c>
      <c r="Q574" s="201">
        <f>+C574-15018.5</f>
        <v>40618.892699999997</v>
      </c>
      <c r="R574" s="136">
        <f>+(P574-G574)^2</f>
        <v>1.7062913517677831E-5</v>
      </c>
      <c r="S574" s="136">
        <v>0.5</v>
      </c>
      <c r="T574" s="136">
        <f>+S574*R574</f>
        <v>8.5314567588389154E-6</v>
      </c>
      <c r="V574" s="129">
        <f>+G574-P574</f>
        <v>4.1307279646180806E-3</v>
      </c>
    </row>
    <row r="575" spans="1:22" ht="12.95" customHeight="1" x14ac:dyDescent="0.2">
      <c r="A575" s="63" t="s">
        <v>694</v>
      </c>
      <c r="B575" s="64" t="s">
        <v>646</v>
      </c>
      <c r="C575" s="63">
        <v>55642.3773</v>
      </c>
      <c r="D575" s="63">
        <v>2.0000000000000001E-4</v>
      </c>
      <c r="E575" s="129">
        <f>(C575-C$7)/C$8</f>
        <v>65810.95776248927</v>
      </c>
      <c r="F575" s="129">
        <f>ROUND(2*E575,0)/2</f>
        <v>65811</v>
      </c>
      <c r="G575" s="129">
        <f>C575-(C$7+F575*C$8)</f>
        <v>-1.0024899995187297E-2</v>
      </c>
      <c r="J575" s="130">
        <f>G575</f>
        <v>-1.0024899995187297E-2</v>
      </c>
      <c r="O575" s="199">
        <f ca="1">+C$11+C$12*F575</f>
        <v>-6.435985657397187E-3</v>
      </c>
      <c r="P575" s="159">
        <f>+D$11+D$12*F575+D$13*F575^2</f>
        <v>-1.447969376115342E-2</v>
      </c>
      <c r="Q575" s="201">
        <f>+C575-15018.5</f>
        <v>40623.8773</v>
      </c>
      <c r="R575" s="136">
        <f>+(P575-G575)^2</f>
        <v>1.9845187497290626E-5</v>
      </c>
      <c r="S575" s="136">
        <v>0.5</v>
      </c>
      <c r="T575" s="136">
        <f>+S575*R575</f>
        <v>9.9225937486453132E-6</v>
      </c>
      <c r="V575" s="129">
        <f>+G575-P575</f>
        <v>4.4547937659661224E-3</v>
      </c>
    </row>
    <row r="576" spans="1:22" ht="12.95" customHeight="1" x14ac:dyDescent="0.2">
      <c r="A576" s="63" t="s">
        <v>688</v>
      </c>
      <c r="B576" s="64" t="s">
        <v>644</v>
      </c>
      <c r="C576" s="63">
        <v>55642.377999999997</v>
      </c>
      <c r="D576" s="63">
        <v>6.9999999999999999E-4</v>
      </c>
      <c r="E576" s="129">
        <f>(C576-C$7)/C$8</f>
        <v>65810.960711771302</v>
      </c>
      <c r="F576" s="129">
        <f>ROUND(2*E576,0)/2</f>
        <v>65811</v>
      </c>
      <c r="G576" s="129">
        <f>C576-(C$7+F576*C$8)</f>
        <v>-9.3248999983188696E-3</v>
      </c>
      <c r="K576" s="130">
        <f>G576</f>
        <v>-9.3248999983188696E-3</v>
      </c>
      <c r="O576" s="199">
        <f ca="1">+C$11+C$12*F576</f>
        <v>-6.435985657397187E-3</v>
      </c>
      <c r="P576" s="159">
        <f>+D$11+D$12*F576+D$13*F576^2</f>
        <v>-1.447969376115342E-2</v>
      </c>
      <c r="Q576" s="201">
        <f>+C576-15018.5</f>
        <v>40623.877999999997</v>
      </c>
      <c r="R576" s="136">
        <f>+(P576-G576)^2</f>
        <v>2.6571898737357983E-5</v>
      </c>
      <c r="S576" s="136">
        <v>1</v>
      </c>
      <c r="T576" s="136">
        <f>+S576*R576</f>
        <v>2.6571898737357983E-5</v>
      </c>
      <c r="V576" s="129">
        <f>+G576-P576</f>
        <v>5.1547937628345503E-3</v>
      </c>
    </row>
    <row r="577" spans="1:22" ht="12.95" customHeight="1" x14ac:dyDescent="0.2">
      <c r="A577" s="63" t="s">
        <v>688</v>
      </c>
      <c r="B577" s="64" t="s">
        <v>646</v>
      </c>
      <c r="C577" s="63">
        <v>55642.494700000003</v>
      </c>
      <c r="D577" s="63">
        <v>6.9999999999999999E-4</v>
      </c>
      <c r="E577" s="129">
        <f>(C577-C$7)/C$8</f>
        <v>65811.452399219896</v>
      </c>
      <c r="F577" s="129">
        <f>ROUND(2*E577,0)/2</f>
        <v>65811.5</v>
      </c>
      <c r="G577" s="129">
        <f>C577-(C$7+F577*C$8)</f>
        <v>-1.1297849996481091E-2</v>
      </c>
      <c r="K577" s="130">
        <f>G577</f>
        <v>-1.1297849996481091E-2</v>
      </c>
      <c r="O577" s="199">
        <f ca="1">+C$11+C$12*F577</f>
        <v>-6.4359118096022263E-3</v>
      </c>
      <c r="P577" s="159">
        <f>+D$11+D$12*F577+D$13*F577^2</f>
        <v>-1.4479407066328942E-2</v>
      </c>
      <c r="Q577" s="201">
        <f>+C577-15018.5</f>
        <v>40623.994700000003</v>
      </c>
      <c r="R577" s="136">
        <f>+(P577-G577)^2</f>
        <v>1.0122305388698845E-5</v>
      </c>
      <c r="S577" s="136">
        <v>1</v>
      </c>
      <c r="T577" s="136">
        <f>+S577*R577</f>
        <v>1.0122305388698845E-5</v>
      </c>
      <c r="V577" s="129">
        <f>+G577-P577</f>
        <v>3.1815570698478512E-3</v>
      </c>
    </row>
    <row r="578" spans="1:22" ht="12.95" customHeight="1" x14ac:dyDescent="0.2">
      <c r="A578" s="63" t="s">
        <v>682</v>
      </c>
      <c r="B578" s="64" t="s">
        <v>644</v>
      </c>
      <c r="C578" s="63">
        <v>55643.3269</v>
      </c>
      <c r="D578" s="63">
        <v>2.0000000000000001E-4</v>
      </c>
      <c r="E578" s="129">
        <f>(C578-C$7)/C$8</f>
        <v>65814.958674238747</v>
      </c>
      <c r="F578" s="129">
        <f>ROUND(2*E578,0)/2</f>
        <v>65815</v>
      </c>
      <c r="G578" s="129">
        <f>C578-(C$7+F578*C$8)</f>
        <v>-9.8084999990533106E-3</v>
      </c>
      <c r="K578" s="130">
        <f>G578</f>
        <v>-9.8084999990533106E-3</v>
      </c>
      <c r="O578" s="199">
        <f ca="1">+C$11+C$12*F578</f>
        <v>-6.4353948750375031E-3</v>
      </c>
      <c r="P578" s="159">
        <f>+D$11+D$12*F578+D$13*F578^2</f>
        <v>-1.4477399986166622E-2</v>
      </c>
      <c r="Q578" s="201">
        <f>+C578-15018.5</f>
        <v>40624.8269</v>
      </c>
      <c r="R578" s="136">
        <f>+(P578-G578)^2</f>
        <v>2.1798627089666683E-5</v>
      </c>
      <c r="S578" s="136">
        <v>1</v>
      </c>
      <c r="T578" s="136">
        <f>+S578*R578</f>
        <v>2.1798627089666683E-5</v>
      </c>
      <c r="V578" s="129">
        <f>+G578-P578</f>
        <v>4.6688999871133119E-3</v>
      </c>
    </row>
    <row r="579" spans="1:22" ht="12.95" customHeight="1" x14ac:dyDescent="0.2">
      <c r="A579" s="63" t="s">
        <v>694</v>
      </c>
      <c r="B579" s="64" t="s">
        <v>646</v>
      </c>
      <c r="C579" s="63">
        <v>55646.411899999999</v>
      </c>
      <c r="D579" s="63">
        <v>2.9999999999999997E-4</v>
      </c>
      <c r="E579" s="129">
        <f>(C579-C$7)/C$8</f>
        <v>65827.956581512481</v>
      </c>
      <c r="F579" s="129">
        <f>ROUND(2*E579,0)/2</f>
        <v>65828</v>
      </c>
      <c r="G579" s="129">
        <f>C579-(C$7+F579*C$8)</f>
        <v>-1.0305199997674208E-2</v>
      </c>
      <c r="J579" s="130">
        <f>G579</f>
        <v>-1.0305199997674208E-2</v>
      </c>
      <c r="O579" s="199">
        <f ca="1">+C$11+C$12*F579</f>
        <v>-6.4334748323685333E-3</v>
      </c>
      <c r="P579" s="159">
        <f>+D$11+D$12*F579+D$13*F579^2</f>
        <v>-1.4469941801574654E-2</v>
      </c>
      <c r="Q579" s="201">
        <f>+C579-15018.5</f>
        <v>40627.911899999999</v>
      </c>
      <c r="R579" s="136">
        <f>+(P579-G579)^2</f>
        <v>1.7345074293155938E-5</v>
      </c>
      <c r="S579" s="136">
        <v>0.5</v>
      </c>
      <c r="T579" s="136">
        <f>+S579*R579</f>
        <v>8.672537146577969E-6</v>
      </c>
      <c r="V579" s="129">
        <f>+G579-P579</f>
        <v>4.1647418039004458E-3</v>
      </c>
    </row>
    <row r="580" spans="1:22" ht="12.95" customHeight="1" x14ac:dyDescent="0.2">
      <c r="A580" s="302" t="s">
        <v>700</v>
      </c>
      <c r="B580" s="311" t="s">
        <v>644</v>
      </c>
      <c r="C580" s="312">
        <v>55654.484700000001</v>
      </c>
      <c r="D580" s="312">
        <v>2.9999999999999997E-4</v>
      </c>
      <c r="E580" s="129">
        <f>(C580-C$7)/C$8</f>
        <v>65861.969387295103</v>
      </c>
      <c r="F580" s="129">
        <f>ROUND(2*E580,0)/2</f>
        <v>65862</v>
      </c>
      <c r="G580" s="129">
        <f>C580-(C$7+F580*C$8)</f>
        <v>-7.2657999990042299E-3</v>
      </c>
      <c r="M580" s="130">
        <f>G580</f>
        <v>-7.2657999990042299E-3</v>
      </c>
      <c r="O580" s="199">
        <f ca="1">+C$11+C$12*F580</f>
        <v>-6.4284531823112275E-3</v>
      </c>
      <c r="P580" s="159">
        <f>+D$11+D$12*F580+D$13*F580^2</f>
        <v>-1.4450411080858871E-2</v>
      </c>
      <c r="Q580" s="201">
        <f>+C580-15018.5</f>
        <v>40635.984700000001</v>
      </c>
      <c r="R580" s="136">
        <f>+(P580-G580)^2</f>
        <v>5.1618636397508523E-5</v>
      </c>
      <c r="S580" s="136">
        <v>1</v>
      </c>
      <c r="T580" s="136">
        <f>+S580*R580</f>
        <v>5.1618636397508523E-5</v>
      </c>
      <c r="V580" s="129">
        <f>+G580-P580</f>
        <v>7.1846110818546416E-3</v>
      </c>
    </row>
    <row r="581" spans="1:22" ht="12.95" customHeight="1" x14ac:dyDescent="0.2">
      <c r="A581" s="63" t="s">
        <v>682</v>
      </c>
      <c r="B581" s="64" t="s">
        <v>646</v>
      </c>
      <c r="C581" s="63">
        <v>55656.2618</v>
      </c>
      <c r="D581" s="63">
        <v>2.0000000000000001E-4</v>
      </c>
      <c r="E581" s="129">
        <f>(C581-C$7)/C$8</f>
        <v>65869.45677174117</v>
      </c>
      <c r="F581" s="129">
        <f>ROUND(2*E581,0)/2</f>
        <v>65869.5</v>
      </c>
      <c r="G581" s="129">
        <f>C581-(C$7+F581*C$8)</f>
        <v>-1.026004999584984E-2</v>
      </c>
      <c r="K581" s="130">
        <f>G581</f>
        <v>-1.026004999584984E-2</v>
      </c>
      <c r="O581" s="199">
        <f ca="1">+C$11+C$12*F581</f>
        <v>-6.4273454653868221E-3</v>
      </c>
      <c r="P581" s="159">
        <f>+D$11+D$12*F581+D$13*F581^2</f>
        <v>-1.4446098022808815E-2</v>
      </c>
      <c r="Q581" s="201">
        <f>+C581-15018.5</f>
        <v>40637.7618</v>
      </c>
      <c r="R581" s="136">
        <f>+(P581-G581)^2</f>
        <v>1.7522998084007124E-5</v>
      </c>
      <c r="S581" s="136">
        <v>1</v>
      </c>
      <c r="T581" s="136">
        <f>+S581*R581</f>
        <v>1.7522998084007124E-5</v>
      </c>
      <c r="V581" s="129">
        <f>+G581-P581</f>
        <v>4.1860480269589745E-3</v>
      </c>
    </row>
    <row r="582" spans="1:22" ht="12.95" customHeight="1" x14ac:dyDescent="0.2">
      <c r="A582" s="63" t="s">
        <v>682</v>
      </c>
      <c r="B582" s="64" t="s">
        <v>644</v>
      </c>
      <c r="C582" s="63">
        <v>55656.381099999999</v>
      </c>
      <c r="D582" s="63">
        <v>1E-4</v>
      </c>
      <c r="E582" s="129">
        <f>(C582-C$7)/C$8</f>
        <v>65869.959413665885</v>
      </c>
      <c r="F582" s="129">
        <f>ROUND(2*E582,0)/2</f>
        <v>65870</v>
      </c>
      <c r="G582" s="129">
        <f>C582-(C$7+F582*C$8)</f>
        <v>-9.6329999942099676E-3</v>
      </c>
      <c r="K582" s="130">
        <f>G582</f>
        <v>-9.6329999942099676E-3</v>
      </c>
      <c r="O582" s="199">
        <f ca="1">+C$11+C$12*F582</f>
        <v>-6.4272716175918614E-3</v>
      </c>
      <c r="P582" s="159">
        <f>+D$11+D$12*F582+D$13*F582^2</f>
        <v>-1.4445810423779501E-2</v>
      </c>
      <c r="Q582" s="201">
        <f>+C582-15018.5</f>
        <v>40637.881099999999</v>
      </c>
      <c r="R582" s="136">
        <f>+(P582-G582)^2</f>
        <v>2.3163144230973276E-5</v>
      </c>
      <c r="S582" s="136">
        <v>1</v>
      </c>
      <c r="T582" s="136">
        <f>+S582*R582</f>
        <v>2.3163144230973276E-5</v>
      </c>
      <c r="V582" s="129">
        <f>+G582-P582</f>
        <v>4.8128104295695334E-3</v>
      </c>
    </row>
    <row r="583" spans="1:22" ht="12.95" customHeight="1" x14ac:dyDescent="0.2">
      <c r="A583" s="63" t="s">
        <v>682</v>
      </c>
      <c r="B583" s="64" t="s">
        <v>646</v>
      </c>
      <c r="C583" s="63">
        <v>55656.498800000001</v>
      </c>
      <c r="D583" s="63">
        <v>1E-4</v>
      </c>
      <c r="E583" s="129">
        <f>(C583-C$7)/C$8</f>
        <v>65870.455314374529</v>
      </c>
      <c r="F583" s="129">
        <f>ROUND(2*E583,0)/2</f>
        <v>65870.5</v>
      </c>
      <c r="G583" s="129">
        <f>C583-(C$7+F583*C$8)</f>
        <v>-1.0605949995806441E-2</v>
      </c>
      <c r="K583" s="130">
        <f>G583</f>
        <v>-1.0605949995806441E-2</v>
      </c>
      <c r="O583" s="199">
        <f ca="1">+C$11+C$12*F583</f>
        <v>-6.4271977697969006E-3</v>
      </c>
      <c r="P583" s="159">
        <f>+D$11+D$12*F583+D$13*F583^2</f>
        <v>-1.4445522817021939E-2</v>
      </c>
      <c r="Q583" s="201">
        <f>+C583-15018.5</f>
        <v>40637.998800000001</v>
      </c>
      <c r="R583" s="136">
        <f>+(P583-G583)^2</f>
        <v>1.4742319449416737E-5</v>
      </c>
      <c r="S583" s="136">
        <v>1</v>
      </c>
      <c r="T583" s="136">
        <f>+S583*R583</f>
        <v>1.4742319449416737E-5</v>
      </c>
      <c r="V583" s="129">
        <f>+G583-P583</f>
        <v>3.8395728212154978E-3</v>
      </c>
    </row>
    <row r="584" spans="1:22" ht="12.95" customHeight="1" x14ac:dyDescent="0.2">
      <c r="A584" s="63" t="s">
        <v>682</v>
      </c>
      <c r="B584" s="64" t="s">
        <v>646</v>
      </c>
      <c r="C584" s="63">
        <v>55659.347099999999</v>
      </c>
      <c r="D584" s="63">
        <v>1E-4</v>
      </c>
      <c r="E584" s="129">
        <f>(C584-C$7)/C$8</f>
        <v>65882.455942992921</v>
      </c>
      <c r="F584" s="129">
        <f>ROUND(2*E584,0)/2</f>
        <v>65882.5</v>
      </c>
      <c r="G584" s="129">
        <f>C584-(C$7+F584*C$8)</f>
        <v>-1.0456749994773418E-2</v>
      </c>
      <c r="K584" s="130">
        <f>G584</f>
        <v>-1.0456749994773418E-2</v>
      </c>
      <c r="O584" s="199">
        <f ca="1">+C$11+C$12*F584</f>
        <v>-6.4254254227178505E-3</v>
      </c>
      <c r="P584" s="159">
        <f>+D$11+D$12*F584+D$13*F584^2</f>
        <v>-1.4438617936366749E-2</v>
      </c>
      <c r="Q584" s="201">
        <f>+C584-15018.5</f>
        <v>40640.847099999999</v>
      </c>
      <c r="R584" s="136">
        <f>+(P584-G584)^2</f>
        <v>1.5855272304288713E-5</v>
      </c>
      <c r="S584" s="136">
        <v>1</v>
      </c>
      <c r="T584" s="136">
        <f>+S584*R584</f>
        <v>1.5855272304288713E-5</v>
      </c>
      <c r="V584" s="129">
        <f>+G584-P584</f>
        <v>3.9818679415933311E-3</v>
      </c>
    </row>
    <row r="585" spans="1:22" ht="12.95" customHeight="1" x14ac:dyDescent="0.2">
      <c r="A585" s="63" t="s">
        <v>682</v>
      </c>
      <c r="B585" s="64" t="s">
        <v>644</v>
      </c>
      <c r="C585" s="63">
        <v>55659.466500000002</v>
      </c>
      <c r="D585" s="63">
        <v>1E-4</v>
      </c>
      <c r="E585" s="129">
        <f>(C585-C$7)/C$8</f>
        <v>65882.959006243647</v>
      </c>
      <c r="F585" s="129">
        <f>ROUND(2*E585,0)/2</f>
        <v>65883</v>
      </c>
      <c r="G585" s="129">
        <f>C585-(C$7+F585*C$8)</f>
        <v>-9.7296999956597574E-3</v>
      </c>
      <c r="K585" s="130">
        <f>G585</f>
        <v>-9.7296999956597574E-3</v>
      </c>
      <c r="O585" s="199">
        <f ca="1">+C$11+C$12*F585</f>
        <v>-6.4253515749228916E-3</v>
      </c>
      <c r="P585" s="159">
        <f>+D$11+D$12*F585+D$13*F585^2</f>
        <v>-1.4438330136403041E-2</v>
      </c>
      <c r="Q585" s="201">
        <f>+C585-15018.5</f>
        <v>40640.966500000002</v>
      </c>
      <c r="R585" s="136">
        <f>+(P585-G585)^2</f>
        <v>2.2171197802316113E-5</v>
      </c>
      <c r="S585" s="136">
        <v>1</v>
      </c>
      <c r="T585" s="136">
        <f>+S585*R585</f>
        <v>2.2171197802316113E-5</v>
      </c>
      <c r="V585" s="129">
        <f>+G585-P585</f>
        <v>4.7086301407432835E-3</v>
      </c>
    </row>
    <row r="586" spans="1:22" ht="12.95" customHeight="1" x14ac:dyDescent="0.2">
      <c r="A586" s="63" t="s">
        <v>682</v>
      </c>
      <c r="B586" s="64" t="s">
        <v>646</v>
      </c>
      <c r="C586" s="63">
        <v>55659.584499999997</v>
      </c>
      <c r="D586" s="63">
        <v>1E-4</v>
      </c>
      <c r="E586" s="129">
        <f>(C586-C$7)/C$8</f>
        <v>65883.45617093028</v>
      </c>
      <c r="F586" s="129">
        <f>ROUND(2*E586,0)/2</f>
        <v>65883.5</v>
      </c>
      <c r="G586" s="129">
        <f>C586-(C$7+F586*C$8)</f>
        <v>-1.040264999755891E-2</v>
      </c>
      <c r="K586" s="130">
        <f>G586</f>
        <v>-1.040264999755891E-2</v>
      </c>
      <c r="O586" s="199">
        <f ca="1">+C$11+C$12*F586</f>
        <v>-6.4252777271279309E-3</v>
      </c>
      <c r="P586" s="159">
        <f>+D$11+D$12*F586+D$13*F586^2</f>
        <v>-1.4438042328711084E-2</v>
      </c>
      <c r="Q586" s="201">
        <f>+C586-15018.5</f>
        <v>40641.084499999997</v>
      </c>
      <c r="R586" s="136">
        <f>+(P586-G586)^2</f>
        <v>1.6284391266321777E-5</v>
      </c>
      <c r="S586" s="136">
        <v>1</v>
      </c>
      <c r="T586" s="136">
        <f>+S586*R586</f>
        <v>1.6284391266321777E-5</v>
      </c>
      <c r="V586" s="129">
        <f>+G586-P586</f>
        <v>4.0353923311521739E-3</v>
      </c>
    </row>
    <row r="587" spans="1:22" ht="12.95" customHeight="1" x14ac:dyDescent="0.2">
      <c r="A587" s="63" t="s">
        <v>682</v>
      </c>
      <c r="B587" s="64" t="s">
        <v>644</v>
      </c>
      <c r="C587" s="63">
        <v>55661.364999999998</v>
      </c>
      <c r="D587" s="63">
        <v>2.0000000000000001E-4</v>
      </c>
      <c r="E587" s="129">
        <f>(C587-C$7)/C$8</f>
        <v>65890.957880460541</v>
      </c>
      <c r="F587" s="129">
        <f>ROUND(2*E587,0)/2</f>
        <v>65891</v>
      </c>
      <c r="G587" s="129">
        <f>C587-(C$7+F587*C$8)</f>
        <v>-9.9969000002602115E-3</v>
      </c>
      <c r="K587" s="130">
        <f>G587</f>
        <v>-9.9969000002602115E-3</v>
      </c>
      <c r="O587" s="199">
        <f ca="1">+C$11+C$12*F587</f>
        <v>-6.4241700102035254E-3</v>
      </c>
      <c r="P587" s="159">
        <f>+D$11+D$12*F587+D$13*F587^2</f>
        <v>-1.443372428594214E-2</v>
      </c>
      <c r="Q587" s="201">
        <f>+C587-15018.5</f>
        <v>40642.864999999998</v>
      </c>
      <c r="R587" s="136">
        <f>+(P587-G587)^2</f>
        <v>1.9685409742016953E-5</v>
      </c>
      <c r="S587" s="136">
        <v>1</v>
      </c>
      <c r="T587" s="136">
        <f>+S587*R587</f>
        <v>1.9685409742016953E-5</v>
      </c>
      <c r="V587" s="129">
        <f>+G587-P587</f>
        <v>4.4368242856819284E-3</v>
      </c>
    </row>
    <row r="588" spans="1:22" ht="12.95" customHeight="1" x14ac:dyDescent="0.2">
      <c r="A588" s="63" t="s">
        <v>682</v>
      </c>
      <c r="B588" s="64" t="s">
        <v>646</v>
      </c>
      <c r="C588" s="63">
        <v>55661.483200000002</v>
      </c>
      <c r="D588" s="63">
        <v>1E-4</v>
      </c>
      <c r="E588" s="129">
        <f>(C588-C$7)/C$8</f>
        <v>65891.455887799224</v>
      </c>
      <c r="F588" s="129">
        <f>ROUND(2*E588,0)/2</f>
        <v>65891.5</v>
      </c>
      <c r="G588" s="129">
        <f>C588-(C$7+F588*C$8)</f>
        <v>-1.0469849992659874E-2</v>
      </c>
      <c r="K588" s="130">
        <f>G588</f>
        <v>-1.0469849992659874E-2</v>
      </c>
      <c r="O588" s="199">
        <f ca="1">+C$11+C$12*F588</f>
        <v>-6.4240961624085647E-3</v>
      </c>
      <c r="P588" s="159">
        <f>+D$11+D$12*F588+D$13*F588^2</f>
        <v>-1.4433436354598261E-2</v>
      </c>
      <c r="Q588" s="201">
        <f>+C588-15018.5</f>
        <v>40642.983200000002</v>
      </c>
      <c r="R588" s="136">
        <f>+(P588-G588)^2</f>
        <v>1.571001684854398E-5</v>
      </c>
      <c r="S588" s="136">
        <v>1</v>
      </c>
      <c r="T588" s="136">
        <f>+S588*R588</f>
        <v>1.571001684854398E-5</v>
      </c>
      <c r="V588" s="129">
        <f>+G588-P588</f>
        <v>3.9635863619383871E-3</v>
      </c>
    </row>
    <row r="589" spans="1:22" ht="12.95" customHeight="1" x14ac:dyDescent="0.2">
      <c r="A589" s="63" t="s">
        <v>682</v>
      </c>
      <c r="B589" s="64" t="s">
        <v>644</v>
      </c>
      <c r="C589" s="63">
        <v>55662.3145</v>
      </c>
      <c r="D589" s="63">
        <v>1E-4</v>
      </c>
      <c r="E589" s="129">
        <f>(C589-C$7)/C$8</f>
        <v>65894.958370884022</v>
      </c>
      <c r="F589" s="129">
        <f>ROUND(2*E589,0)/2</f>
        <v>65895</v>
      </c>
      <c r="G589" s="129">
        <f>C589-(C$7+F589*C$8)</f>
        <v>-9.8804999943240546E-3</v>
      </c>
      <c r="K589" s="130">
        <f>G589</f>
        <v>-9.8804999943240546E-3</v>
      </c>
      <c r="O589" s="199">
        <f ca="1">+C$11+C$12*F589</f>
        <v>-6.4235792278438415E-3</v>
      </c>
      <c r="P589" s="159">
        <f>+D$11+D$12*F589+D$13*F589^2</f>
        <v>-1.4431420618800053E-2</v>
      </c>
      <c r="Q589" s="201">
        <f>+C589-15018.5</f>
        <v>40643.8145</v>
      </c>
      <c r="R589" s="136">
        <f>+(P589-G589)^2</f>
        <v>2.0710878530281014E-5</v>
      </c>
      <c r="S589" s="136">
        <v>1</v>
      </c>
      <c r="T589" s="136">
        <f>+S589*R589</f>
        <v>2.0710878530281014E-5</v>
      </c>
      <c r="V589" s="129">
        <f>+G589-P589</f>
        <v>4.5509206244759987E-3</v>
      </c>
    </row>
    <row r="590" spans="1:22" ht="12.95" customHeight="1" x14ac:dyDescent="0.2">
      <c r="A590" s="63" t="s">
        <v>688</v>
      </c>
      <c r="B590" s="64" t="s">
        <v>646</v>
      </c>
      <c r="C590" s="63">
        <v>55662.433299999997</v>
      </c>
      <c r="D590" s="63">
        <v>8.9999999999999998E-4</v>
      </c>
      <c r="E590" s="129">
        <f>(C590-C$7)/C$8</f>
        <v>65895.458906178697</v>
      </c>
      <c r="F590" s="129">
        <f>ROUND(2*E590,0)/2</f>
        <v>65895.5</v>
      </c>
      <c r="G590" s="129">
        <f>C590-(C$7+F590*C$8)</f>
        <v>-9.7534500018809922E-3</v>
      </c>
      <c r="K590" s="130">
        <f>G590</f>
        <v>-9.7534500018809922E-3</v>
      </c>
      <c r="O590" s="199">
        <f ca="1">+C$11+C$12*F590</f>
        <v>-6.4235053800488807E-3</v>
      </c>
      <c r="P590" s="159">
        <f>+D$11+D$12*F590+D$13*F590^2</f>
        <v>-1.4431132625630186E-2</v>
      </c>
      <c r="Q590" s="201">
        <f>+C590-15018.5</f>
        <v>40643.933299999997</v>
      </c>
      <c r="R590" s="136">
        <f>+(P590-G590)^2</f>
        <v>2.1880714728525141E-5</v>
      </c>
      <c r="S590" s="136">
        <v>1</v>
      </c>
      <c r="T590" s="136">
        <f>+S590*R590</f>
        <v>2.1880714728525141E-5</v>
      </c>
      <c r="V590" s="129">
        <f>+G590-P590</f>
        <v>4.6776826237491936E-3</v>
      </c>
    </row>
    <row r="591" spans="1:22" ht="12.95" customHeight="1" x14ac:dyDescent="0.2">
      <c r="A591" s="63" t="s">
        <v>688</v>
      </c>
      <c r="B591" s="64" t="s">
        <v>644</v>
      </c>
      <c r="C591" s="63">
        <v>55662.552600000003</v>
      </c>
      <c r="D591" s="63">
        <v>1.1999999999999999E-3</v>
      </c>
      <c r="E591" s="129">
        <f>(C591-C$7)/C$8</f>
        <v>65895.961548103442</v>
      </c>
      <c r="F591" s="129">
        <f>ROUND(2*E591,0)/2</f>
        <v>65896</v>
      </c>
      <c r="G591" s="129">
        <f>C591-(C$7+F591*C$8)</f>
        <v>-9.1263999929651618E-3</v>
      </c>
      <c r="K591" s="130">
        <f>G591</f>
        <v>-9.1263999929651618E-3</v>
      </c>
      <c r="O591" s="199">
        <f ca="1">+C$11+C$12*F591</f>
        <v>-6.42343153225392E-3</v>
      </c>
      <c r="P591" s="159">
        <f>+D$11+D$12*F591+D$13*F591^2</f>
        <v>-1.443084462473207E-2</v>
      </c>
      <c r="Q591" s="201">
        <f>+C591-15018.5</f>
        <v>40644.052600000003</v>
      </c>
      <c r="R591" s="136">
        <f>+(P591-G591)^2</f>
        <v>2.8137132851480768E-5</v>
      </c>
      <c r="S591" s="136">
        <v>1</v>
      </c>
      <c r="T591" s="136">
        <f>+S591*R591</f>
        <v>2.8137132851480768E-5</v>
      </c>
      <c r="V591" s="129">
        <f>+G591-P591</f>
        <v>5.3044446317669081E-3</v>
      </c>
    </row>
    <row r="592" spans="1:22" ht="12.95" customHeight="1" x14ac:dyDescent="0.2">
      <c r="A592" s="63" t="s">
        <v>682</v>
      </c>
      <c r="B592" s="64" t="s">
        <v>646</v>
      </c>
      <c r="C592" s="63">
        <v>55663.382100000003</v>
      </c>
      <c r="D592" s="63">
        <v>1E-4</v>
      </c>
      <c r="E592" s="129">
        <f>(C592-C$7)/C$8</f>
        <v>65899.456447320161</v>
      </c>
      <c r="F592" s="129">
        <f>ROUND(2*E592,0)/2</f>
        <v>65899.5</v>
      </c>
      <c r="G592" s="129">
        <f>C592-(C$7+F592*C$8)</f>
        <v>-1.0337049992813263E-2</v>
      </c>
      <c r="K592" s="130">
        <f>G592</f>
        <v>-1.0337049992813263E-2</v>
      </c>
      <c r="O592" s="199">
        <f ca="1">+C$11+C$12*F592</f>
        <v>-6.4229145976891985E-3</v>
      </c>
      <c r="P592" s="159">
        <f>+D$11+D$12*F592+D$13*F592^2</f>
        <v>-1.4428828402054353E-2</v>
      </c>
      <c r="Q592" s="201">
        <f>+C592-15018.5</f>
        <v>40644.882100000003</v>
      </c>
      <c r="R592" s="136">
        <f>+(P592-G592)^2</f>
        <v>1.6742650550331544E-5</v>
      </c>
      <c r="S592" s="136">
        <v>1</v>
      </c>
      <c r="T592" s="136">
        <f>+S592*R592</f>
        <v>1.6742650550331544E-5</v>
      </c>
      <c r="V592" s="129">
        <f>+G592-P592</f>
        <v>4.0917784092410897E-3</v>
      </c>
    </row>
    <row r="593" spans="1:22" ht="12.95" customHeight="1" x14ac:dyDescent="0.2">
      <c r="A593" s="63" t="s">
        <v>682</v>
      </c>
      <c r="B593" s="64" t="s">
        <v>644</v>
      </c>
      <c r="C593" s="63">
        <v>55663.501400000001</v>
      </c>
      <c r="D593" s="63">
        <v>1E-4</v>
      </c>
      <c r="E593" s="129">
        <f>(C593-C$7)/C$8</f>
        <v>65899.959089244876</v>
      </c>
      <c r="F593" s="129">
        <f>ROUND(2*E593,0)/2</f>
        <v>65900</v>
      </c>
      <c r="G593" s="129">
        <f>C593-(C$7+F593*C$8)</f>
        <v>-9.7099999984493479E-3</v>
      </c>
      <c r="K593" s="130">
        <f>G593</f>
        <v>-9.7099999984493479E-3</v>
      </c>
      <c r="O593" s="199">
        <f ca="1">+C$11+C$12*F593</f>
        <v>-6.4228407498942378E-3</v>
      </c>
      <c r="P593" s="159">
        <f>+D$11+D$12*F593+D$13*F593^2</f>
        <v>-1.4428540339330276E-2</v>
      </c>
      <c r="Q593" s="201">
        <f>+C593-15018.5</f>
        <v>40645.001400000001</v>
      </c>
      <c r="R593" s="136">
        <f>+(P593-G593)^2</f>
        <v>2.2264622948520702E-5</v>
      </c>
      <c r="S593" s="136">
        <v>1</v>
      </c>
      <c r="T593" s="136">
        <f>+S593*R593</f>
        <v>2.2264622948520702E-5</v>
      </c>
      <c r="V593" s="129">
        <f>+G593-P593</f>
        <v>4.7185403408809279E-3</v>
      </c>
    </row>
    <row r="594" spans="1:22" ht="12.95" customHeight="1" x14ac:dyDescent="0.2">
      <c r="A594" s="63" t="s">
        <v>688</v>
      </c>
      <c r="B594" s="64" t="s">
        <v>644</v>
      </c>
      <c r="C594" s="63">
        <v>55675.3704</v>
      </c>
      <c r="D594" s="63">
        <v>1.6000000000000001E-3</v>
      </c>
      <c r="E594" s="129">
        <f>(C594-C$7)/C$8</f>
        <v>65949.966272853257</v>
      </c>
      <c r="F594" s="129">
        <f>ROUND(2*E594,0)/2</f>
        <v>65950</v>
      </c>
      <c r="G594" s="129">
        <f>C594-(C$7+F594*C$8)</f>
        <v>-8.0049999960465357E-3</v>
      </c>
      <c r="K594" s="130">
        <f>G594</f>
        <v>-8.0049999960465357E-3</v>
      </c>
      <c r="O594" s="199">
        <f ca="1">+C$11+C$12*F594</f>
        <v>-6.415455970398198E-3</v>
      </c>
      <c r="P594" s="159">
        <f>+D$11+D$12*F594+D$13*F594^2</f>
        <v>-1.4399695039277627E-2</v>
      </c>
      <c r="Q594" s="201">
        <f>+C594-15018.5</f>
        <v>40656.8704</v>
      </c>
      <c r="R594" s="136">
        <f>+(P594-G594)^2</f>
        <v>4.0892124695924289E-5</v>
      </c>
      <c r="S594" s="136">
        <v>1</v>
      </c>
      <c r="T594" s="136">
        <f>+S594*R594</f>
        <v>4.0892124695924289E-5</v>
      </c>
      <c r="V594" s="129">
        <f>+G594-P594</f>
        <v>6.3946950432310912E-3</v>
      </c>
    </row>
    <row r="595" spans="1:22" ht="12.95" customHeight="1" x14ac:dyDescent="0.2">
      <c r="A595" s="63" t="s">
        <v>688</v>
      </c>
      <c r="B595" s="64" t="s">
        <v>646</v>
      </c>
      <c r="C595" s="63">
        <v>55675.487000000001</v>
      </c>
      <c r="D595" s="63">
        <v>5.9999999999999995E-4</v>
      </c>
      <c r="E595" s="129">
        <f>(C595-C$7)/C$8</f>
        <v>65950.457538975839</v>
      </c>
      <c r="F595" s="129">
        <f>ROUND(2*E595,0)/2</f>
        <v>65950.5</v>
      </c>
      <c r="G595" s="129">
        <f>C595-(C$7+F595*C$8)</f>
        <v>-1.0077949998958502E-2</v>
      </c>
      <c r="K595" s="130">
        <f>G595</f>
        <v>-1.0077949998958502E-2</v>
      </c>
      <c r="O595" s="199">
        <f ca="1">+C$11+C$12*F595</f>
        <v>-6.415382122603239E-3</v>
      </c>
      <c r="P595" s="159">
        <f>+D$11+D$12*F595+D$13*F595^2</f>
        <v>-1.439940619600065E-2</v>
      </c>
      <c r="Q595" s="201">
        <f>+C595-15018.5</f>
        <v>40656.987000000001</v>
      </c>
      <c r="R595" s="136">
        <f>+(P595-G595)^2</f>
        <v>1.8674983662953982E-5</v>
      </c>
      <c r="S595" s="136">
        <v>1</v>
      </c>
      <c r="T595" s="136">
        <f>+S595*R595</f>
        <v>1.8674983662953982E-5</v>
      </c>
      <c r="V595" s="129">
        <f>+G595-P595</f>
        <v>4.3214561970421478E-3</v>
      </c>
    </row>
    <row r="596" spans="1:22" ht="12.95" customHeight="1" x14ac:dyDescent="0.2">
      <c r="A596" s="63" t="s">
        <v>688</v>
      </c>
      <c r="B596" s="64" t="s">
        <v>644</v>
      </c>
      <c r="C596" s="63">
        <v>55675.606699999997</v>
      </c>
      <c r="D596" s="63">
        <v>4.0000000000000002E-4</v>
      </c>
      <c r="E596" s="129">
        <f>(C596-C$7)/C$8</f>
        <v>65950.961866204554</v>
      </c>
      <c r="F596" s="129">
        <f>ROUND(2*E596,0)/2</f>
        <v>65951</v>
      </c>
      <c r="G596" s="129">
        <f>C596-(C$7+F596*C$8)</f>
        <v>-9.0509000001475215E-3</v>
      </c>
      <c r="K596" s="130">
        <f>G596</f>
        <v>-9.0509000001475215E-3</v>
      </c>
      <c r="O596" s="199">
        <f ca="1">+C$11+C$12*F596</f>
        <v>-6.4153082748082783E-3</v>
      </c>
      <c r="P596" s="159">
        <f>+D$11+D$12*F596+D$13*F596^2</f>
        <v>-1.4399117344995438E-2</v>
      </c>
      <c r="Q596" s="201">
        <f>+C596-15018.5</f>
        <v>40657.106699999997</v>
      </c>
      <c r="R596" s="136">
        <f>+(P596-G596)^2</f>
        <v>2.8603428767732098E-5</v>
      </c>
      <c r="S596" s="136">
        <v>1</v>
      </c>
      <c r="T596" s="136">
        <f>+S596*R596</f>
        <v>2.8603428767732098E-5</v>
      </c>
      <c r="V596" s="129">
        <f>+G596-P596</f>
        <v>5.3482173448479164E-3</v>
      </c>
    </row>
    <row r="597" spans="1:22" ht="12.95" customHeight="1" x14ac:dyDescent="0.2">
      <c r="A597" s="63" t="s">
        <v>687</v>
      </c>
      <c r="B597" s="64" t="s">
        <v>646</v>
      </c>
      <c r="C597" s="63">
        <v>55679.756500000003</v>
      </c>
      <c r="D597" s="63">
        <v>5.9999999999999995E-4</v>
      </c>
      <c r="E597" s="129">
        <f>(C597-C$7)/C$8</f>
        <v>65968.446052786268</v>
      </c>
      <c r="F597" s="129">
        <f>ROUND(2*E597,0)/2</f>
        <v>65968.5</v>
      </c>
      <c r="G597" s="129">
        <f>C597-(C$7+F597*C$8)</f>
        <v>-1.2804149992007297E-2</v>
      </c>
      <c r="K597" s="130">
        <f>G597</f>
        <v>-1.2804149992007297E-2</v>
      </c>
      <c r="O597" s="199">
        <f ca="1">+C$11+C$12*F597</f>
        <v>-6.4127236019846639E-3</v>
      </c>
      <c r="P597" s="159">
        <f>+D$11+D$12*F597+D$13*F597^2</f>
        <v>-1.4389002691017824E-2</v>
      </c>
      <c r="Q597" s="201">
        <f>+C597-15018.5</f>
        <v>40661.256500000003</v>
      </c>
      <c r="R597" s="136">
        <f>+(P597-G597)^2</f>
        <v>2.5117580775609545E-6</v>
      </c>
      <c r="S597" s="136">
        <v>1</v>
      </c>
      <c r="T597" s="136">
        <f>+S597*R597</f>
        <v>2.5117580775609545E-6</v>
      </c>
      <c r="V597" s="129">
        <f>+G597-P597</f>
        <v>1.5848526990105277E-3</v>
      </c>
    </row>
    <row r="598" spans="1:22" ht="12.95" customHeight="1" x14ac:dyDescent="0.2">
      <c r="A598" s="63" t="s">
        <v>687</v>
      </c>
      <c r="B598" s="64" t="s">
        <v>644</v>
      </c>
      <c r="C598" s="63">
        <v>55679.8802</v>
      </c>
      <c r="D598" s="63">
        <v>5.9999999999999995E-4</v>
      </c>
      <c r="E598" s="129">
        <f>(C598-C$7)/C$8</f>
        <v>65968.967233055228</v>
      </c>
      <c r="F598" s="129">
        <f>ROUND(2*E598,0)/2</f>
        <v>65969</v>
      </c>
      <c r="G598" s="129">
        <f>C598-(C$7+F598*C$8)</f>
        <v>-7.7770999996573664E-3</v>
      </c>
      <c r="K598" s="130">
        <f>G598</f>
        <v>-7.7770999996573664E-3</v>
      </c>
      <c r="O598" s="199">
        <f ca="1">+C$11+C$12*F598</f>
        <v>-6.4126497541897032E-3</v>
      </c>
      <c r="P598" s="159">
        <f>+D$11+D$12*F598+D$13*F598^2</f>
        <v>-1.4388713561795746E-2</v>
      </c>
      <c r="Q598" s="201">
        <f>+C598-15018.5</f>
        <v>40661.3802</v>
      </c>
      <c r="R598" s="136">
        <f>+(P598-G598)^2</f>
        <v>4.3713433895052157E-5</v>
      </c>
      <c r="S598" s="136">
        <v>1</v>
      </c>
      <c r="T598" s="136">
        <f>+S598*R598</f>
        <v>4.3713433895052157E-5</v>
      </c>
      <c r="V598" s="129">
        <f>+G598-P598</f>
        <v>6.6116135621383798E-3</v>
      </c>
    </row>
    <row r="599" spans="1:22" ht="12.95" customHeight="1" x14ac:dyDescent="0.2">
      <c r="A599" s="296" t="s">
        <v>405</v>
      </c>
      <c r="B599" s="221" t="str">
        <f>IF(INT(F599)=F599,"I","II")</f>
        <v>I</v>
      </c>
      <c r="C599" s="220">
        <v>55690.088100000001</v>
      </c>
      <c r="D599" s="220" t="s">
        <v>466</v>
      </c>
      <c r="E599" s="129">
        <f>(C599-C$7)/C$8</f>
        <v>66011.975770384088</v>
      </c>
      <c r="F599" s="129">
        <f>ROUND(2*E599,0)/2</f>
        <v>66012</v>
      </c>
      <c r="G599" s="129">
        <f>C599-(C$7+F599*C$8)</f>
        <v>-5.7507999954395927E-3</v>
      </c>
      <c r="M599" s="130">
        <f>G599</f>
        <v>-5.7507999954395927E-3</v>
      </c>
      <c r="O599" s="199">
        <f ca="1">+C$11+C$12*F599</f>
        <v>-6.4062988438231099E-3</v>
      </c>
      <c r="P599" s="159">
        <f>+D$11+D$12*F599+D$13*F599^2</f>
        <v>-1.4363819537327391E-2</v>
      </c>
      <c r="Q599" s="201">
        <f>+C599-15018.5</f>
        <v>40671.588100000001</v>
      </c>
      <c r="R599" s="136">
        <f>+(P599-G599)^2</f>
        <v>7.4184105628941093E-5</v>
      </c>
      <c r="S599" s="136">
        <v>1</v>
      </c>
      <c r="T599" s="136">
        <f>+S599*R599</f>
        <v>7.4184105628941093E-5</v>
      </c>
      <c r="V599" s="129">
        <f>+G599-P599</f>
        <v>8.6130195418877981E-3</v>
      </c>
    </row>
    <row r="600" spans="1:22" ht="12.95" customHeight="1" x14ac:dyDescent="0.2">
      <c r="A600" s="302" t="s">
        <v>701</v>
      </c>
      <c r="B600" s="311" t="s">
        <v>644</v>
      </c>
      <c r="C600" s="312">
        <v>55921.972600000001</v>
      </c>
      <c r="D600" s="312">
        <v>2.0000000000000001E-4</v>
      </c>
      <c r="E600" s="129">
        <f>(C600-C$7)/C$8</f>
        <v>66988.965471912525</v>
      </c>
      <c r="F600" s="129">
        <f>ROUND(2*E600,0)/2</f>
        <v>66989</v>
      </c>
      <c r="G600" s="129">
        <f>C600-(C$7+F600*C$8)</f>
        <v>-8.1950999956461601E-3</v>
      </c>
      <c r="J600" s="130">
        <f>G600</f>
        <v>-8.1950999956461601E-3</v>
      </c>
      <c r="O600" s="199">
        <f ca="1">+C$11+C$12*F600</f>
        <v>-6.26200025247051E-3</v>
      </c>
      <c r="P600" s="159">
        <f>+D$11+D$12*F600+D$13*F600^2</f>
        <v>-1.3782801130990216E-2</v>
      </c>
      <c r="Q600" s="201">
        <f>+C600-15018.5</f>
        <v>40903.472600000001</v>
      </c>
      <c r="R600" s="136">
        <f>+(P600-G600)^2</f>
        <v>3.1222403977925249E-5</v>
      </c>
      <c r="S600" s="136">
        <v>0.5</v>
      </c>
      <c r="T600" s="136">
        <f>+S600*R600</f>
        <v>1.5611201988962625E-5</v>
      </c>
      <c r="V600" s="129">
        <f>+G600-P600</f>
        <v>5.5877011353440559E-3</v>
      </c>
    </row>
    <row r="601" spans="1:22" ht="12.95" customHeight="1" x14ac:dyDescent="0.2">
      <c r="A601" s="52" t="s">
        <v>695</v>
      </c>
      <c r="B601" s="64" t="s">
        <v>644</v>
      </c>
      <c r="C601" s="63">
        <v>55921.972600000001</v>
      </c>
      <c r="D601" s="63">
        <v>2.0000000000000001E-4</v>
      </c>
      <c r="E601" s="129">
        <f>(C601-C$7)/C$8</f>
        <v>66988.965471912525</v>
      </c>
      <c r="F601" s="129">
        <f>ROUND(2*E601,0)/2</f>
        <v>66989</v>
      </c>
      <c r="G601" s="129">
        <f>C601-(C$7+F601*C$8)</f>
        <v>-8.1950999956461601E-3</v>
      </c>
      <c r="J601" s="130">
        <f>G601</f>
        <v>-8.1950999956461601E-3</v>
      </c>
      <c r="O601" s="199">
        <f ca="1">+C$11+C$12*F601</f>
        <v>-6.26200025247051E-3</v>
      </c>
      <c r="P601" s="159">
        <f>+D$11+D$12*F601+D$13*F601^2</f>
        <v>-1.3782801130990216E-2</v>
      </c>
      <c r="Q601" s="201">
        <f>+C601-15018.5</f>
        <v>40903.472600000001</v>
      </c>
      <c r="R601" s="136">
        <f>+(P601-G601)^2</f>
        <v>3.1222403977925249E-5</v>
      </c>
      <c r="S601" s="136">
        <v>0.5</v>
      </c>
      <c r="T601" s="136">
        <f>+S601*R601</f>
        <v>1.5611201988962625E-5</v>
      </c>
      <c r="V601" s="129">
        <f>+G601-P601</f>
        <v>5.5877011353440559E-3</v>
      </c>
    </row>
    <row r="602" spans="1:22" ht="12.95" customHeight="1" x14ac:dyDescent="0.2">
      <c r="A602" s="302" t="s">
        <v>701</v>
      </c>
      <c r="B602" s="311" t="s">
        <v>646</v>
      </c>
      <c r="C602" s="312">
        <v>55924.939899999998</v>
      </c>
      <c r="D602" s="312">
        <v>1E-4</v>
      </c>
      <c r="E602" s="129">
        <f>(C602-C$7)/C$8</f>
        <v>67001.467478477614</v>
      </c>
      <c r="F602" s="129">
        <f>ROUND(2*E602,0)/2</f>
        <v>67001.5</v>
      </c>
      <c r="G602" s="129">
        <f>C602-(C$7+F602*C$8)</f>
        <v>-7.7188499999465421E-3</v>
      </c>
      <c r="J602" s="130">
        <f>G602</f>
        <v>-7.7188499999465421E-3</v>
      </c>
      <c r="O602" s="199">
        <f ca="1">+C$11+C$12*F602</f>
        <v>-6.2601540575965009E-3</v>
      </c>
      <c r="P602" s="159">
        <f>+D$11+D$12*F602+D$13*F602^2</f>
        <v>-1.3775176248195631E-2</v>
      </c>
      <c r="Q602" s="201">
        <f>+C602-15018.5</f>
        <v>40906.439899999998</v>
      </c>
      <c r="R602" s="136">
        <f>+(P602-G602)^2</f>
        <v>3.6679087625230882E-5</v>
      </c>
      <c r="S602" s="136">
        <v>0.5</v>
      </c>
      <c r="T602" s="136">
        <f>+S602*R602</f>
        <v>1.8339543812615441E-5</v>
      </c>
      <c r="V602" s="129">
        <f>+G602-P602</f>
        <v>6.0563262482490887E-3</v>
      </c>
    </row>
    <row r="603" spans="1:22" ht="12.95" customHeight="1" x14ac:dyDescent="0.2">
      <c r="A603" s="52" t="s">
        <v>695</v>
      </c>
      <c r="B603" s="64" t="s">
        <v>646</v>
      </c>
      <c r="C603" s="63">
        <v>55924.939899999998</v>
      </c>
      <c r="D603" s="63">
        <v>1E-4</v>
      </c>
      <c r="E603" s="129">
        <f>(C603-C$7)/C$8</f>
        <v>67001.467478477614</v>
      </c>
      <c r="F603" s="129">
        <f>ROUND(2*E603,0)/2</f>
        <v>67001.5</v>
      </c>
      <c r="G603" s="129">
        <f>C603-(C$7+F603*C$8)</f>
        <v>-7.7188499999465421E-3</v>
      </c>
      <c r="J603" s="130">
        <f>G603</f>
        <v>-7.7188499999465421E-3</v>
      </c>
      <c r="O603" s="199">
        <f ca="1">+C$11+C$12*F603</f>
        <v>-6.2601540575965009E-3</v>
      </c>
      <c r="P603" s="159">
        <f>+D$11+D$12*F603+D$13*F603^2</f>
        <v>-1.3775176248195631E-2</v>
      </c>
      <c r="Q603" s="201">
        <f>+C603-15018.5</f>
        <v>40906.439899999998</v>
      </c>
      <c r="R603" s="136">
        <f>+(P603-G603)^2</f>
        <v>3.6679087625230882E-5</v>
      </c>
      <c r="S603" s="136">
        <v>0.5</v>
      </c>
      <c r="T603" s="136">
        <f>+S603*R603</f>
        <v>1.8339543812615441E-5</v>
      </c>
      <c r="V603" s="129">
        <f>+G603-P603</f>
        <v>6.0563262482490887E-3</v>
      </c>
    </row>
    <row r="604" spans="1:22" ht="12.95" customHeight="1" x14ac:dyDescent="0.2">
      <c r="A604" s="214" t="s">
        <v>698</v>
      </c>
      <c r="B604" s="207"/>
      <c r="C604" s="224">
        <v>55932.890800000001</v>
      </c>
      <c r="D604" s="224">
        <v>2.0000000000000001E-4</v>
      </c>
      <c r="E604" s="129">
        <f>(C604-C$7)/C$8</f>
        <v>67034.966687859385</v>
      </c>
      <c r="F604" s="129">
        <f>ROUND(2*E604,0)/2</f>
        <v>67035</v>
      </c>
      <c r="G604" s="129">
        <f>C604-(C$7+F604*C$8)</f>
        <v>-7.906499995442573E-3</v>
      </c>
      <c r="K604" s="130"/>
      <c r="L604" s="129">
        <f>G604</f>
        <v>-7.906499995442573E-3</v>
      </c>
      <c r="N604" s="130"/>
      <c r="O604" s="199">
        <f ca="1">+C$11+C$12*F604</f>
        <v>-6.2552062553341541E-3</v>
      </c>
      <c r="P604" s="159">
        <f>+D$11+D$12*F604+D$13*F604^2</f>
        <v>-1.375471774385098E-2</v>
      </c>
      <c r="Q604" s="201">
        <f>+C604-15018.5</f>
        <v>40914.390800000001</v>
      </c>
      <c r="R604" s="136">
        <f>+(P604-G604)^2</f>
        <v>3.4201650832799105E-5</v>
      </c>
      <c r="S604" s="136">
        <v>1</v>
      </c>
      <c r="T604" s="136">
        <f>+S604*R604</f>
        <v>3.4201650832799105E-5</v>
      </c>
      <c r="V604" s="129">
        <f>+G604-P604</f>
        <v>5.8482177484084075E-3</v>
      </c>
    </row>
    <row r="605" spans="1:22" ht="12.95" customHeight="1" x14ac:dyDescent="0.2">
      <c r="A605" s="313" t="s">
        <v>696</v>
      </c>
      <c r="B605" s="314" t="s">
        <v>646</v>
      </c>
      <c r="C605" s="313">
        <v>55981.902000000002</v>
      </c>
      <c r="D605" s="313">
        <v>2.9999999999999997E-4</v>
      </c>
      <c r="E605" s="129">
        <f>(C605-C$7)/C$8</f>
        <v>67241.46361913142</v>
      </c>
      <c r="F605" s="129">
        <f>ROUND(2*E605,0)/2</f>
        <v>67241.5</v>
      </c>
      <c r="G605" s="129">
        <f>C605-(C$7+F605*C$8)</f>
        <v>-8.6348499971791171E-3</v>
      </c>
      <c r="K605" s="130">
        <f>G605</f>
        <v>-8.6348499971791171E-3</v>
      </c>
      <c r="O605" s="199">
        <f ca="1">+C$11+C$12*F605</f>
        <v>-6.2247071160155144E-3</v>
      </c>
      <c r="P605" s="159">
        <f>+D$11+D$12*F605+D$13*F605^2</f>
        <v>-1.36278418350851E-2</v>
      </c>
      <c r="Q605" s="201">
        <f>+C605-15018.5</f>
        <v>40963.402000000002</v>
      </c>
      <c r="R605" s="136">
        <f>+(P605-G605)^2</f>
        <v>2.4929967493395763E-5</v>
      </c>
      <c r="S605" s="136">
        <v>1</v>
      </c>
      <c r="T605" s="136">
        <f>+S605*R605</f>
        <v>2.4929967493395763E-5</v>
      </c>
      <c r="V605" s="129">
        <f>+G605-P605</f>
        <v>4.9929918379059829E-3</v>
      </c>
    </row>
    <row r="606" spans="1:22" ht="12.95" customHeight="1" x14ac:dyDescent="0.2">
      <c r="A606" s="302" t="s">
        <v>700</v>
      </c>
      <c r="B606" s="311" t="s">
        <v>644</v>
      </c>
      <c r="C606" s="312">
        <v>56007.418230000003</v>
      </c>
      <c r="D606" s="312">
        <v>1E-4</v>
      </c>
      <c r="E606" s="129">
        <f>(C606-C$7)/C$8</f>
        <v>67348.970131778158</v>
      </c>
      <c r="F606" s="129">
        <f>ROUND(2*E606,0)/2</f>
        <v>67349</v>
      </c>
      <c r="G606" s="129">
        <f>C606-(C$7+F606*C$8)</f>
        <v>-7.0890999922994524E-3</v>
      </c>
      <c r="M606" s="130">
        <f>G606</f>
        <v>-7.0890999922994524E-3</v>
      </c>
      <c r="O606" s="199">
        <f ca="1">+C$11+C$12*F606</f>
        <v>-6.208829840099031E-3</v>
      </c>
      <c r="P606" s="159">
        <f>+D$11+D$12*F606+D$13*F606^2</f>
        <v>-1.3561270899275849E-2</v>
      </c>
      <c r="Q606" s="201">
        <f>+C606-15018.5</f>
        <v>40988.918230000003</v>
      </c>
      <c r="R606" s="136">
        <f>+(P606-G606)^2</f>
        <v>4.1888996249111665E-5</v>
      </c>
      <c r="S606" s="136">
        <v>1</v>
      </c>
      <c r="T606" s="136">
        <f>+S606*R606</f>
        <v>4.1888996249111665E-5</v>
      </c>
      <c r="V606" s="129">
        <f>+G606-P606</f>
        <v>6.4721709069763961E-3</v>
      </c>
    </row>
    <row r="607" spans="1:22" ht="12.95" customHeight="1" x14ac:dyDescent="0.2">
      <c r="A607" s="302" t="s">
        <v>700</v>
      </c>
      <c r="B607" s="311" t="s">
        <v>644</v>
      </c>
      <c r="C607" s="312">
        <v>56007.418259999999</v>
      </c>
      <c r="D607" s="312">
        <v>1E-4</v>
      </c>
      <c r="E607" s="129">
        <f>(C607-C$7)/C$8</f>
        <v>67348.970258175948</v>
      </c>
      <c r="F607" s="129">
        <f>ROUND(2*E607,0)/2</f>
        <v>67349</v>
      </c>
      <c r="G607" s="129">
        <f>C607-(C$7+F607*C$8)</f>
        <v>-7.059099996695295E-3</v>
      </c>
      <c r="M607" s="130">
        <f>G607</f>
        <v>-7.059099996695295E-3</v>
      </c>
      <c r="O607" s="199">
        <f ca="1">+C$11+C$12*F607</f>
        <v>-6.208829840099031E-3</v>
      </c>
      <c r="P607" s="159">
        <f>+D$11+D$12*F607+D$13*F607^2</f>
        <v>-1.3561270899275849E-2</v>
      </c>
      <c r="Q607" s="201">
        <f>+C607-15018.5</f>
        <v>40988.918259999999</v>
      </c>
      <c r="R607" s="136">
        <f>+(P607-G607)^2</f>
        <v>4.227822644636521E-5</v>
      </c>
      <c r="S607" s="136">
        <v>1</v>
      </c>
      <c r="T607" s="136">
        <f>+S607*R607</f>
        <v>4.227822644636521E-5</v>
      </c>
      <c r="V607" s="129">
        <f>+G607-P607</f>
        <v>6.5021709025805535E-3</v>
      </c>
    </row>
    <row r="608" spans="1:22" ht="12.95" customHeight="1" x14ac:dyDescent="0.2">
      <c r="A608" s="313" t="s">
        <v>696</v>
      </c>
      <c r="B608" s="314" t="s">
        <v>644</v>
      </c>
      <c r="C608" s="313">
        <v>56046.698700000001</v>
      </c>
      <c r="D608" s="313">
        <v>4.0000000000000002E-4</v>
      </c>
      <c r="E608" s="129">
        <f>(C608-C$7)/C$8</f>
        <v>67514.468967022403</v>
      </c>
      <c r="F608" s="129">
        <f>ROUND(2*E608,0)/2</f>
        <v>67514.5</v>
      </c>
      <c r="G608" s="129">
        <f>C608-(C$7+F608*C$8)</f>
        <v>-7.3655499945743941E-3</v>
      </c>
      <c r="K608" s="130">
        <f>G608</f>
        <v>-7.3655499945743941E-3</v>
      </c>
      <c r="O608" s="199">
        <f ca="1">+C$11+C$12*F608</f>
        <v>-6.1843862199671418E-3</v>
      </c>
      <c r="P608" s="159">
        <f>+D$11+D$12*F608+D$13*F608^2</f>
        <v>-1.3458084273832951E-2</v>
      </c>
      <c r="Q608" s="201">
        <f>+C608-15018.5</f>
        <v>41028.198700000001</v>
      </c>
      <c r="R608" s="136">
        <f>+(P608-G608)^2</f>
        <v>3.7118973943940592E-5</v>
      </c>
      <c r="S608" s="136">
        <v>1</v>
      </c>
      <c r="T608" s="136">
        <f>+S608*R608</f>
        <v>3.7118973943940592E-5</v>
      </c>
      <c r="V608" s="129">
        <f>+G608-P608</f>
        <v>6.0925342792585574E-3</v>
      </c>
    </row>
    <row r="609" spans="1:22" ht="12.95" customHeight="1" x14ac:dyDescent="0.2">
      <c r="A609" s="302" t="s">
        <v>702</v>
      </c>
      <c r="B609" s="311" t="s">
        <v>646</v>
      </c>
      <c r="C609" s="312">
        <v>56061.414100000002</v>
      </c>
      <c r="D609" s="312">
        <v>1.5E-3</v>
      </c>
      <c r="E609" s="129">
        <f>(C609-C$7)/C$8</f>
        <v>67576.468774055102</v>
      </c>
      <c r="F609" s="129">
        <f>ROUND(2*E609,0)/2</f>
        <v>67576.5</v>
      </c>
      <c r="G609" s="129">
        <f>C609-(C$7+F609*C$8)</f>
        <v>-7.4113499940722249E-3</v>
      </c>
      <c r="K609" s="130">
        <f>G609</f>
        <v>-7.4113499940722249E-3</v>
      </c>
      <c r="N609" s="130"/>
      <c r="O609" s="199">
        <f ca="1">+C$11+C$12*F609</f>
        <v>-6.1752290933920536E-3</v>
      </c>
      <c r="P609" s="159">
        <f>+D$11+D$12*F609+D$13*F609^2</f>
        <v>-1.3419210243221902E-2</v>
      </c>
      <c r="Q609" s="201">
        <f>+C609-15018.5</f>
        <v>41042.914100000002</v>
      </c>
      <c r="R609" s="136">
        <f>+(P609-G609)^2</f>
        <v>3.6094384773312818E-5</v>
      </c>
      <c r="S609" s="136">
        <v>1</v>
      </c>
      <c r="T609" s="136">
        <f>+S609*R609</f>
        <v>3.6094384773312818E-5</v>
      </c>
      <c r="V609" s="129">
        <f>+G609-P609</f>
        <v>6.0078602491496769E-3</v>
      </c>
    </row>
    <row r="610" spans="1:22" ht="12.95" customHeight="1" x14ac:dyDescent="0.2">
      <c r="A610" s="302" t="s">
        <v>703</v>
      </c>
      <c r="B610" s="311" t="s">
        <v>646</v>
      </c>
      <c r="C610" s="312">
        <v>56061.6512</v>
      </c>
      <c r="D610" s="312">
        <v>2.0000000000000001E-4</v>
      </c>
      <c r="E610" s="129">
        <f>(C610-C$7)/C$8</f>
        <v>67577.467738014442</v>
      </c>
      <c r="F610" s="129">
        <f>ROUND(2*E610,0)/2</f>
        <v>67577.5</v>
      </c>
      <c r="G610" s="129">
        <f>C610-(C$7+F610*C$8)</f>
        <v>-7.6572499965550378E-3</v>
      </c>
      <c r="J610" s="130">
        <f>G610</f>
        <v>-7.6572499965550378E-3</v>
      </c>
      <c r="O610" s="199">
        <f ca="1">+C$11+C$12*F610</f>
        <v>-6.1750813978021339E-3</v>
      </c>
      <c r="P610" s="159">
        <f>+D$11+D$12*F610+D$13*F610^2</f>
        <v>-1.3418582268969151E-2</v>
      </c>
      <c r="Q610" s="201">
        <f>+C610-15018.5</f>
        <v>41043.1512</v>
      </c>
      <c r="R610" s="136">
        <f>+(P610-G610)^2</f>
        <v>3.3192949553160368E-5</v>
      </c>
      <c r="S610" s="136">
        <v>0.5</v>
      </c>
      <c r="T610" s="136">
        <f>+S610*R610</f>
        <v>1.6596474776580184E-5</v>
      </c>
      <c r="V610" s="129">
        <f>+G610-P610</f>
        <v>5.7613322724141131E-3</v>
      </c>
    </row>
    <row r="611" spans="1:22" ht="12.95" customHeight="1" x14ac:dyDescent="0.2">
      <c r="A611" s="302" t="s">
        <v>699</v>
      </c>
      <c r="B611" s="311" t="s">
        <v>646</v>
      </c>
      <c r="C611" s="312">
        <v>56336.738799999999</v>
      </c>
      <c r="D611" s="312">
        <v>2.0000000000000001E-4</v>
      </c>
      <c r="E611" s="129">
        <f>(C611-C$7)/C$8</f>
        <v>68736.483335081852</v>
      </c>
      <c r="F611" s="129">
        <f>ROUND(2*E611,0)/2</f>
        <v>68736.5</v>
      </c>
      <c r="G611" s="129">
        <f>C611-(C$7+F611*C$8)</f>
        <v>-3.9553499955218285E-3</v>
      </c>
      <c r="J611" s="130">
        <f>G611</f>
        <v>-3.9553499955218285E-3</v>
      </c>
      <c r="O611" s="199">
        <f ca="1">+C$11+C$12*F611</f>
        <v>-6.0039022090839517E-3</v>
      </c>
      <c r="P611" s="159">
        <f>+D$11+D$12*F611+D$13*F611^2</f>
        <v>-1.2669979783040283E-2</v>
      </c>
      <c r="Q611" s="201">
        <f>+C611-15018.5</f>
        <v>41318.238799999999</v>
      </c>
      <c r="R611" s="136">
        <f>+(P611-G611)^2</f>
        <v>7.5944772333503944E-5</v>
      </c>
      <c r="S611" s="136">
        <v>0.5</v>
      </c>
      <c r="T611" s="136">
        <f>+S611*R611</f>
        <v>3.7972386166751972E-5</v>
      </c>
      <c r="V611" s="129">
        <f>+G611-P611</f>
        <v>8.7146297875184547E-3</v>
      </c>
    </row>
    <row r="612" spans="1:22" ht="12.95" customHeight="1" x14ac:dyDescent="0.2">
      <c r="A612" s="296" t="s">
        <v>445</v>
      </c>
      <c r="B612" s="221" t="str">
        <f>IF(INT(F612)=F612,"I","II")</f>
        <v>I</v>
      </c>
      <c r="C612" s="220">
        <v>56357.033000000003</v>
      </c>
      <c r="D612" s="220" t="s">
        <v>466</v>
      </c>
      <c r="E612" s="129">
        <f>(C612-C$7)/C$8</f>
        <v>68821.988077316724</v>
      </c>
      <c r="F612" s="129">
        <f>ROUND(2*E612,0)/2</f>
        <v>68822</v>
      </c>
      <c r="G612" s="129">
        <f>C612-(C$7+F612*C$8)</f>
        <v>-2.8297999961068854E-3</v>
      </c>
      <c r="M612" s="130">
        <f>G612</f>
        <v>-2.8297999961068854E-3</v>
      </c>
      <c r="O612" s="199">
        <f ca="1">+C$11+C$12*F612</f>
        <v>-5.9912742361457258E-3</v>
      </c>
      <c r="P612" s="159">
        <f>+D$11+D$12*F612+D$13*F612^2</f>
        <v>-1.261311036525202E-2</v>
      </c>
      <c r="Q612" s="201">
        <f>+C612-15018.5</f>
        <v>41338.533000000003</v>
      </c>
      <c r="R612" s="136">
        <f>+(P612-G612)^2</f>
        <v>9.5713161779022711E-5</v>
      </c>
      <c r="S612" s="136">
        <v>1</v>
      </c>
      <c r="T612" s="136">
        <f>+S612*R612</f>
        <v>9.5713161779022711E-5</v>
      </c>
      <c r="V612" s="129">
        <f>+G612-P612</f>
        <v>9.7833103691451345E-3</v>
      </c>
    </row>
    <row r="613" spans="1:22" ht="12.95" customHeight="1" x14ac:dyDescent="0.2">
      <c r="A613" s="296" t="s">
        <v>445</v>
      </c>
      <c r="B613" s="221" t="str">
        <f>IF(INT(F613)=F613,"I","II")</f>
        <v>II</v>
      </c>
      <c r="C613" s="220">
        <v>56357.150699999998</v>
      </c>
      <c r="D613" s="220" t="s">
        <v>466</v>
      </c>
      <c r="E613" s="129">
        <f>(C613-C$7)/C$8</f>
        <v>68822.483978025324</v>
      </c>
      <c r="F613" s="129">
        <f>ROUND(2*E613,0)/2</f>
        <v>68822.5</v>
      </c>
      <c r="G613" s="129">
        <f>C613-(C$7+F613*C$8)</f>
        <v>-3.8027499977033585E-3</v>
      </c>
      <c r="M613" s="130">
        <f>G613</f>
        <v>-3.8027499977033585E-3</v>
      </c>
      <c r="O613" s="199">
        <f ca="1">+C$11+C$12*F613</f>
        <v>-5.9912003883507651E-3</v>
      </c>
      <c r="P613" s="159">
        <f>+D$11+D$12*F613+D$13*F613^2</f>
        <v>-1.2612777130928163E-2</v>
      </c>
      <c r="Q613" s="201">
        <f>+C613-15018.5</f>
        <v>41338.650699999998</v>
      </c>
      <c r="R613" s="136">
        <f>+(P613-G613)^2</f>
        <v>7.7616578088157256E-5</v>
      </c>
      <c r="S613" s="136">
        <v>1</v>
      </c>
      <c r="T613" s="136">
        <f>+S613*R613</f>
        <v>7.7616578088157256E-5</v>
      </c>
      <c r="V613" s="129">
        <f>+G613-P613</f>
        <v>8.8100271332248042E-3</v>
      </c>
    </row>
    <row r="614" spans="1:22" ht="12.95" customHeight="1" x14ac:dyDescent="0.2">
      <c r="A614" s="296" t="s">
        <v>445</v>
      </c>
      <c r="B614" s="221" t="str">
        <f>IF(INT(F614)=F614,"I","II")</f>
        <v>I</v>
      </c>
      <c r="C614" s="220">
        <v>56357.270199999999</v>
      </c>
      <c r="D614" s="220" t="s">
        <v>466</v>
      </c>
      <c r="E614" s="129">
        <f>(C614-C$7)/C$8</f>
        <v>68822.987462602061</v>
      </c>
      <c r="F614" s="129">
        <f>ROUND(2*E614,0)/2</f>
        <v>68823</v>
      </c>
      <c r="G614" s="129">
        <f>C614-(C$7+F614*C$8)</f>
        <v>-2.9757000011159107E-3</v>
      </c>
      <c r="M614" s="130">
        <f>G614</f>
        <v>-2.9757000011159107E-3</v>
      </c>
      <c r="O614" s="199">
        <f ca="1">+C$11+C$12*F614</f>
        <v>-5.9911265405558044E-3</v>
      </c>
      <c r="P614" s="159">
        <f>+D$11+D$12*F614+D$13*F614^2</f>
        <v>-1.2612443888876085E-2</v>
      </c>
      <c r="Q614" s="201">
        <f>+C614-15018.5</f>
        <v>41338.770199999999</v>
      </c>
      <c r="R614" s="136">
        <f>+(P614-G614)^2</f>
        <v>9.2866832758283069E-5</v>
      </c>
      <c r="S614" s="136">
        <v>1</v>
      </c>
      <c r="T614" s="136">
        <f>+S614*R614</f>
        <v>9.2866832758283069E-5</v>
      </c>
      <c r="V614" s="129">
        <f>+G614-P614</f>
        <v>9.6367438877601741E-3</v>
      </c>
    </row>
    <row r="615" spans="1:22" ht="12.95" customHeight="1" x14ac:dyDescent="0.2">
      <c r="A615" s="296" t="s">
        <v>445</v>
      </c>
      <c r="B615" s="221" t="str">
        <f>IF(INT(F615)=F615,"I","II")</f>
        <v>I</v>
      </c>
      <c r="C615" s="220">
        <v>56368.188000000002</v>
      </c>
      <c r="D615" s="220" t="s">
        <v>466</v>
      </c>
      <c r="E615" s="129">
        <f>(C615-C$7)/C$8</f>
        <v>68868.986993244907</v>
      </c>
      <c r="F615" s="129">
        <f>ROUND(2*E615,0)/2</f>
        <v>68869</v>
      </c>
      <c r="G615" s="129">
        <f>C615-(C$7+F615*C$8)</f>
        <v>-3.0870999980834313E-3</v>
      </c>
      <c r="M615" s="130">
        <f>G615</f>
        <v>-3.0870999980834313E-3</v>
      </c>
      <c r="O615" s="199">
        <f ca="1">+C$11+C$12*F615</f>
        <v>-5.9843325434194485E-3</v>
      </c>
      <c r="P615" s="159">
        <f>+D$11+D$12*F615+D$13*F615^2</f>
        <v>-1.2581752558645243E-2</v>
      </c>
      <c r="Q615" s="201">
        <f>+C615-15018.5</f>
        <v>41349.688000000002</v>
      </c>
      <c r="R615" s="136">
        <f>+(P615-G615)^2</f>
        <v>9.014842724578296E-5</v>
      </c>
      <c r="S615" s="136">
        <v>1</v>
      </c>
      <c r="T615" s="136">
        <f>+S615*R615</f>
        <v>9.014842724578296E-5</v>
      </c>
      <c r="V615" s="129">
        <f>+G615-P615</f>
        <v>9.4946525605618115E-3</v>
      </c>
    </row>
    <row r="616" spans="1:22" ht="12.95" customHeight="1" x14ac:dyDescent="0.2">
      <c r="A616" s="296" t="s">
        <v>445</v>
      </c>
      <c r="B616" s="221" t="str">
        <f>IF(INT(F616)=F616,"I","II")</f>
        <v>II</v>
      </c>
      <c r="C616" s="220">
        <v>56368.305800000002</v>
      </c>
      <c r="D616" s="220" t="s">
        <v>466</v>
      </c>
      <c r="E616" s="129">
        <f>(C616-C$7)/C$8</f>
        <v>68869.483315279533</v>
      </c>
      <c r="F616" s="129">
        <f>ROUND(2*E616,0)/2</f>
        <v>68869.5</v>
      </c>
      <c r="G616" s="129">
        <f>C616-(C$7+F616*C$8)</f>
        <v>-3.9600499949301593E-3</v>
      </c>
      <c r="M616" s="130">
        <f>G616</f>
        <v>-3.9600499949301593E-3</v>
      </c>
      <c r="O616" s="199">
        <f ca="1">+C$11+C$12*F616</f>
        <v>-5.9842586956244878E-3</v>
      </c>
      <c r="P616" s="159">
        <f>+D$11+D$12*F616+D$13*F616^2</f>
        <v>-1.258141859786624E-2</v>
      </c>
      <c r="Q616" s="201">
        <f>+C616-15018.5</f>
        <v>41349.805800000002</v>
      </c>
      <c r="R616" s="136">
        <f>+(P616-G616)^2</f>
        <v>7.4327996587692018E-5</v>
      </c>
      <c r="S616" s="136">
        <v>1</v>
      </c>
      <c r="T616" s="136">
        <f>+S616*R616</f>
        <v>7.4327996587692018E-5</v>
      </c>
      <c r="V616" s="129">
        <f>+G616-P616</f>
        <v>8.6213686029360803E-3</v>
      </c>
    </row>
    <row r="617" spans="1:22" ht="12.95" customHeight="1" x14ac:dyDescent="0.2">
      <c r="A617" s="302" t="s">
        <v>699</v>
      </c>
      <c r="B617" s="311" t="s">
        <v>644</v>
      </c>
      <c r="C617" s="312">
        <v>56386.701300000001</v>
      </c>
      <c r="D617" s="312">
        <v>2.0000000000000001E-4</v>
      </c>
      <c r="E617" s="129">
        <f>(C617-C$7)/C$8</f>
        <v>68946.988340645461</v>
      </c>
      <c r="F617" s="129">
        <f>ROUND(2*E617,0)/2</f>
        <v>68947</v>
      </c>
      <c r="G617" s="129">
        <f>C617-(C$7+F617*C$8)</f>
        <v>-2.7673000004142523E-3</v>
      </c>
      <c r="J617" s="130">
        <f>G617</f>
        <v>-2.7673000004142523E-3</v>
      </c>
      <c r="O617" s="199">
        <f ca="1">+C$11+C$12*F617</f>
        <v>-5.972812287405628E-3</v>
      </c>
      <c r="P617" s="159">
        <f>+D$11+D$12*F617+D$13*F617^2</f>
        <v>-1.2529561242622167E-2</v>
      </c>
      <c r="Q617" s="201">
        <f>+C617-15018.5</f>
        <v>41368.201300000001</v>
      </c>
      <c r="R617" s="136">
        <f>+(P617-G617)^2</f>
        <v>9.5301744561114817E-5</v>
      </c>
      <c r="S617" s="136">
        <v>0.5</v>
      </c>
      <c r="T617" s="136">
        <f>+S617*R617</f>
        <v>4.7650872280557409E-5</v>
      </c>
      <c r="V617" s="129">
        <f>+G617-P617</f>
        <v>9.7622612422079147E-3</v>
      </c>
    </row>
    <row r="618" spans="1:22" ht="12.95" customHeight="1" x14ac:dyDescent="0.2">
      <c r="A618" s="302" t="s">
        <v>699</v>
      </c>
      <c r="B618" s="311" t="s">
        <v>646</v>
      </c>
      <c r="C618" s="312">
        <v>56413.639600000002</v>
      </c>
      <c r="D618" s="312">
        <v>1E-4</v>
      </c>
      <c r="E618" s="129">
        <f>(C618-C$7)/C$8</f>
        <v>69060.486404020485</v>
      </c>
      <c r="F618" s="129">
        <f>ROUND(2*E618,0)/2</f>
        <v>69060.5</v>
      </c>
      <c r="G618" s="129">
        <f>C618-(C$7+F618*C$8)</f>
        <v>-3.2269499934045598E-3</v>
      </c>
      <c r="J618" s="130">
        <f>G618</f>
        <v>-3.2269499934045598E-3</v>
      </c>
      <c r="O618" s="199">
        <f ca="1">+C$11+C$12*F618</f>
        <v>-5.9560488379496197E-3</v>
      </c>
      <c r="P618" s="159">
        <f>+D$11+D$12*F618+D$13*F618^2</f>
        <v>-1.245328023588238E-2</v>
      </c>
      <c r="Q618" s="201">
        <f>+C618-15018.5</f>
        <v>41395.139600000002</v>
      </c>
      <c r="R618" s="136">
        <f>+(P618-G618)^2</f>
        <v>8.5125169743260838E-5</v>
      </c>
      <c r="S618" s="136">
        <v>0.5</v>
      </c>
      <c r="T618" s="136">
        <f>+S618*R618</f>
        <v>4.2562584871630419E-5</v>
      </c>
      <c r="V618" s="129">
        <f>+G618-P618</f>
        <v>9.2263302424778204E-3</v>
      </c>
    </row>
    <row r="619" spans="1:22" ht="12.95" customHeight="1" x14ac:dyDescent="0.2">
      <c r="A619" s="302" t="s">
        <v>699</v>
      </c>
      <c r="B619" s="311" t="s">
        <v>646</v>
      </c>
      <c r="C619" s="312">
        <v>56427.643300000003</v>
      </c>
      <c r="D619" s="312">
        <v>1E-4</v>
      </c>
      <c r="E619" s="129">
        <f>(C619-C$7)/C$8</f>
        <v>69119.487633871104</v>
      </c>
      <c r="F619" s="129">
        <f>ROUND(2*E619,0)/2</f>
        <v>69119.5</v>
      </c>
      <c r="G619" s="129">
        <f>C619-(C$7+F619*C$8)</f>
        <v>-2.9350499899010174E-3</v>
      </c>
      <c r="J619" s="130">
        <f>G619</f>
        <v>-2.9350499899010174E-3</v>
      </c>
      <c r="O619" s="199">
        <f ca="1">+C$11+C$12*F619</f>
        <v>-5.947334798144294E-3</v>
      </c>
      <c r="P619" s="159">
        <f>+D$11+D$12*F619+D$13*F619^2</f>
        <v>-1.2413470245510871E-2</v>
      </c>
      <c r="Q619" s="201">
        <f>+C619-15018.5</f>
        <v>41409.143300000003</v>
      </c>
      <c r="R619" s="136">
        <f>+(P619-G619)^2</f>
        <v>8.9840450541955164E-5</v>
      </c>
      <c r="S619" s="136">
        <v>0.5</v>
      </c>
      <c r="T619" s="136">
        <f>+S619*R619</f>
        <v>4.4920225270977582E-5</v>
      </c>
      <c r="V619" s="129">
        <f>+G619-P619</f>
        <v>9.478420255609854E-3</v>
      </c>
    </row>
    <row r="620" spans="1:22" ht="12.95" customHeight="1" x14ac:dyDescent="0.2">
      <c r="A620" s="280" t="s">
        <v>2</v>
      </c>
      <c r="B620" s="281" t="s">
        <v>644</v>
      </c>
      <c r="C620" s="280">
        <v>56684.336800000165</v>
      </c>
      <c r="D620" s="280" t="s">
        <v>403</v>
      </c>
      <c r="E620" s="129">
        <f>(C620-C$7)/C$8</f>
        <v>70201.004104137333</v>
      </c>
      <c r="F620" s="129">
        <f>ROUND(2*E620,0)/2</f>
        <v>70201</v>
      </c>
      <c r="G620" s="129">
        <f>C620-(C$7+F620*C$8)</f>
        <v>9.7410017042420805E-4</v>
      </c>
      <c r="J620" s="130">
        <f>G620</f>
        <v>9.7410017042420805E-4</v>
      </c>
      <c r="O620" s="199">
        <f ca="1">+C$11+C$12*F620</f>
        <v>-5.7876020176449734E-3</v>
      </c>
      <c r="P620" s="159">
        <f>+D$11+D$12*F620+D$13*F620^2</f>
        <v>-1.1664668057183303E-2</v>
      </c>
      <c r="Q620" s="201">
        <f>+C620-15018.5</f>
        <v>41665.836800000165</v>
      </c>
      <c r="R620" s="136">
        <f>+(P620-G620)^2</f>
        <v>1.597384623111811E-4</v>
      </c>
      <c r="S620" s="136">
        <v>0.5</v>
      </c>
      <c r="T620" s="136">
        <f>+S620*R620</f>
        <v>7.9869231155590549E-5</v>
      </c>
      <c r="V620" s="129">
        <f>+G620-P620</f>
        <v>1.2638768227607511E-2</v>
      </c>
    </row>
    <row r="621" spans="1:22" ht="12.95" customHeight="1" x14ac:dyDescent="0.2">
      <c r="A621" s="216" t="s">
        <v>1743</v>
      </c>
      <c r="B621" s="205" t="s">
        <v>644</v>
      </c>
      <c r="C621" s="204">
        <v>56725.872600000002</v>
      </c>
      <c r="D621" s="204">
        <v>2.9999999999999997E-4</v>
      </c>
      <c r="E621" s="129">
        <f>(C621-C$7)/C$8</f>
        <v>70376.005231183706</v>
      </c>
      <c r="F621" s="129">
        <f>ROUND(2*E621,0)/2</f>
        <v>70376</v>
      </c>
      <c r="G621" s="129">
        <f>C621-(C$7+F621*C$8)</f>
        <v>1.2416000099619851E-3</v>
      </c>
      <c r="J621" s="130">
        <f>G621</f>
        <v>1.2416000099619851E-3</v>
      </c>
      <c r="O621" s="199">
        <f ca="1">+C$11+C$12*F621</f>
        <v>-5.7617552894088375E-3</v>
      </c>
      <c r="P621" s="159">
        <f>+D$11+D$12*F621+D$13*F621^2</f>
        <v>-1.1540103965014079E-2</v>
      </c>
      <c r="Q621" s="201">
        <f>+C621-15018.5</f>
        <v>41707.372600000002</v>
      </c>
      <c r="R621" s="136">
        <f>+(P621-G621)^2</f>
        <v>1.6337195650391889E-4</v>
      </c>
      <c r="S621" s="136">
        <v>0.5</v>
      </c>
      <c r="T621" s="136">
        <f>+S621*R621</f>
        <v>8.1685978251959447E-5</v>
      </c>
      <c r="V621" s="129">
        <f>+G621-P621</f>
        <v>1.2781703974976064E-2</v>
      </c>
    </row>
    <row r="622" spans="1:22" ht="12.95" customHeight="1" x14ac:dyDescent="0.2">
      <c r="A622" s="282" t="s">
        <v>1743</v>
      </c>
      <c r="B622" s="329" t="s">
        <v>644</v>
      </c>
      <c r="C622" s="283">
        <v>56738.689100000003</v>
      </c>
      <c r="D622" s="283">
        <v>1E-4</v>
      </c>
      <c r="E622" s="129">
        <f>(C622-C$7)/C$8</f>
        <v>70430.004478695468</v>
      </c>
      <c r="F622" s="129">
        <f>ROUND(2*E622,0)/2</f>
        <v>70430</v>
      </c>
      <c r="G622" s="129">
        <f>C622-(C$7+F622*C$8)</f>
        <v>1.0630000033415854E-3</v>
      </c>
      <c r="J622" s="130">
        <f>G622</f>
        <v>1.0630000033415854E-3</v>
      </c>
      <c r="O622" s="199">
        <f ca="1">+C$11+C$12*F622</f>
        <v>-5.7537797275531155E-3</v>
      </c>
      <c r="P622" s="159">
        <f>+D$11+D$12*F622+D$13*F622^2</f>
        <v>-1.1501475910156614E-2</v>
      </c>
      <c r="Q622" s="201">
        <f>+C622-15018.5</f>
        <v>41720.189100000003</v>
      </c>
      <c r="R622" s="136">
        <f>+(P622-G622)^2</f>
        <v>1.578660549808764E-4</v>
      </c>
      <c r="S622" s="136">
        <v>0.5</v>
      </c>
      <c r="T622" s="136">
        <f>+S622*R622</f>
        <v>7.8933027490438201E-5</v>
      </c>
      <c r="V622" s="129">
        <f>+G622-P622</f>
        <v>1.2564475913498199E-2</v>
      </c>
    </row>
    <row r="623" spans="1:22" ht="12.95" customHeight="1" x14ac:dyDescent="0.2">
      <c r="A623" s="206" t="s">
        <v>1743</v>
      </c>
      <c r="B623" s="207" t="s">
        <v>646</v>
      </c>
      <c r="C623" s="208">
        <v>56741.653899999998</v>
      </c>
      <c r="D623" s="208">
        <v>1E-4</v>
      </c>
      <c r="E623" s="129">
        <f>(C623-C$7)/C$8</f>
        <v>70442.495952110403</v>
      </c>
      <c r="F623" s="129">
        <f>ROUND(2*E623,0)/2</f>
        <v>70442.5</v>
      </c>
      <c r="G623" s="129">
        <f>C623-(C$7+F623*C$8)</f>
        <v>-9.6075000328710303E-4</v>
      </c>
      <c r="J623" s="130">
        <f>G623</f>
        <v>-9.6075000328710303E-4</v>
      </c>
      <c r="O623" s="199">
        <f ca="1">+C$11+C$12*F623</f>
        <v>-5.7519335326791047E-3</v>
      </c>
      <c r="P623" s="159">
        <f>+D$11+D$12*F623+D$13*F623^2</f>
        <v>-1.1492521382581958E-2</v>
      </c>
      <c r="Q623" s="201">
        <f>+C623-15018.5</f>
        <v>41723.153899999998</v>
      </c>
      <c r="R623" s="136">
        <f>+(P623-G623)^2</f>
        <v>1.1091820838573424E-4</v>
      </c>
      <c r="S623" s="136">
        <v>0.5</v>
      </c>
      <c r="T623" s="136">
        <f>+S623*R623</f>
        <v>5.5459104192867122E-5</v>
      </c>
      <c r="V623" s="129">
        <f>+G623-P623</f>
        <v>1.0531771379294855E-2</v>
      </c>
    </row>
    <row r="624" spans="1:22" ht="12.95" customHeight="1" x14ac:dyDescent="0.2">
      <c r="A624" s="58" t="s">
        <v>1744</v>
      </c>
      <c r="B624" s="57" t="s">
        <v>644</v>
      </c>
      <c r="C624" s="58">
        <v>56746.400999999998</v>
      </c>
      <c r="D624" s="58">
        <v>1E-3</v>
      </c>
      <c r="E624" s="129">
        <f>(C624-C$7)/C$8</f>
        <v>70462.496718923736</v>
      </c>
      <c r="F624" s="129">
        <f>ROUND(2*E624,0)/2</f>
        <v>70462.5</v>
      </c>
      <c r="G624" s="129">
        <f>C624-(C$7+F624*C$8)</f>
        <v>-7.7874999988125637E-4</v>
      </c>
      <c r="J624" s="130">
        <f>G624</f>
        <v>-7.7874999988125637E-4</v>
      </c>
      <c r="O624" s="199">
        <f ca="1">+C$11+C$12*F624</f>
        <v>-5.7489796208806902E-3</v>
      </c>
      <c r="P624" s="159">
        <f>+D$11+D$12*F624+D$13*F624^2</f>
        <v>-1.1478184091742269E-2</v>
      </c>
      <c r="Q624" s="201">
        <f>+C624-15018.5</f>
        <v>41727.900999999998</v>
      </c>
      <c r="R624" s="136">
        <f>+(P624-G624)^2</f>
        <v>1.1447788988607769E-4</v>
      </c>
      <c r="S624" s="136">
        <v>0.5</v>
      </c>
      <c r="T624" s="136">
        <f>+S624*R624</f>
        <v>5.7238944943038845E-5</v>
      </c>
      <c r="V624" s="129">
        <f>+G624-P624</f>
        <v>1.0699434091861013E-2</v>
      </c>
    </row>
    <row r="625" spans="1:22" ht="12.95" customHeight="1" x14ac:dyDescent="0.2">
      <c r="A625" s="230" t="s">
        <v>2</v>
      </c>
      <c r="B625" s="231" t="s">
        <v>646</v>
      </c>
      <c r="C625" s="230">
        <v>56771.085099999793</v>
      </c>
      <c r="D625" s="230" t="s">
        <v>403</v>
      </c>
      <c r="E625" s="129">
        <f>(C625-C$7)/C$8</f>
        <v>70566.497251478941</v>
      </c>
      <c r="F625" s="129">
        <f>ROUND(2*E625,0)/2</f>
        <v>70566.5</v>
      </c>
      <c r="G625" s="129">
        <f>C625-(C$7+F625*C$8)</f>
        <v>-6.5235020883847028E-4</v>
      </c>
      <c r="J625" s="130">
        <f>G625</f>
        <v>-6.5235020883847028E-4</v>
      </c>
      <c r="O625" s="199">
        <f ca="1">+C$11+C$12*F625</f>
        <v>-5.7336192795289283E-3</v>
      </c>
      <c r="P625" s="159">
        <f>+D$11+D$12*F625+D$13*F625^2</f>
        <v>-1.1403430852446717E-2</v>
      </c>
      <c r="Q625" s="201">
        <f>+C625-15018.5</f>
        <v>41752.585099999793</v>
      </c>
      <c r="R625" s="136">
        <f>+(P625-G625)^2</f>
        <v>1.155857350053679E-4</v>
      </c>
      <c r="S625" s="136">
        <v>0.5</v>
      </c>
      <c r="T625" s="136">
        <f>+S625*R625</f>
        <v>5.7792867502683951E-5</v>
      </c>
      <c r="V625" s="129">
        <f>+G625-P625</f>
        <v>1.0751080643608246E-2</v>
      </c>
    </row>
    <row r="626" spans="1:22" ht="12.95" customHeight="1" x14ac:dyDescent="0.2">
      <c r="A626" s="232" t="s">
        <v>7</v>
      </c>
      <c r="B626" s="233" t="s">
        <v>644</v>
      </c>
      <c r="C626" s="234">
        <v>57041.546929999997</v>
      </c>
      <c r="D626" s="234">
        <v>2.9999999999999997E-4</v>
      </c>
      <c r="E626" s="129">
        <f>(C626-C$7)/C$8</f>
        <v>71706.02327657651</v>
      </c>
      <c r="F626" s="129">
        <f>ROUND(2*E626,0)/2</f>
        <v>71706</v>
      </c>
      <c r="G626" s="129">
        <f>C626-(C$7+F626*C$8)</f>
        <v>5.524599997443147E-3</v>
      </c>
      <c r="J626" s="130">
        <f>G626</f>
        <v>5.524599997443147E-3</v>
      </c>
      <c r="O626" s="199">
        <f ca="1">+C$11+C$12*F626</f>
        <v>-5.5653201548142017E-3</v>
      </c>
      <c r="P626" s="159">
        <f>+D$11+D$12*F626+D$13*F626^2</f>
        <v>-1.0562478376018258E-2</v>
      </c>
      <c r="Q626" s="201">
        <f>+C626-15018.5</f>
        <v>42023.046929999997</v>
      </c>
      <c r="R626" s="136">
        <f>+(P626-G626)^2</f>
        <v>2.5879409059388967E-4</v>
      </c>
      <c r="S626" s="136">
        <v>0.5</v>
      </c>
      <c r="T626" s="136">
        <f>+S626*R626</f>
        <v>1.2939704529694483E-4</v>
      </c>
      <c r="V626" s="129">
        <f>+G626-P626</f>
        <v>1.6087078373461405E-2</v>
      </c>
    </row>
    <row r="627" spans="1:22" ht="12.95" customHeight="1" x14ac:dyDescent="0.2">
      <c r="A627" s="235" t="s">
        <v>1746</v>
      </c>
      <c r="B627" s="236" t="s">
        <v>644</v>
      </c>
      <c r="C627" s="235">
        <v>57067.652999999998</v>
      </c>
      <c r="D627" s="235">
        <v>2.0000000000000001E-4</v>
      </c>
      <c r="E627" s="129">
        <f>(C627-C$7)/C$8</f>
        <v>71816.014938534863</v>
      </c>
      <c r="F627" s="129">
        <f>ROUND(2*E627,0)/2</f>
        <v>71816</v>
      </c>
      <c r="G627" s="129">
        <f>C627-(C$7+F627*C$8)</f>
        <v>3.5455999968689866E-3</v>
      </c>
      <c r="J627" s="130">
        <f>G627</f>
        <v>3.5455999968689866E-3</v>
      </c>
      <c r="O627" s="199">
        <f ca="1">+C$11+C$12*F627</f>
        <v>-5.5490736399229166E-3</v>
      </c>
      <c r="P627" s="159">
        <f>+D$11+D$12*F627+D$13*F627^2</f>
        <v>-1.0479173815861303E-2</v>
      </c>
      <c r="Q627" s="201">
        <f>+C627-15018.5</f>
        <v>42049.152999999998</v>
      </c>
      <c r="R627" s="136">
        <f>+(P627-G627)^2</f>
        <v>1.9669428049824532E-4</v>
      </c>
      <c r="S627" s="136">
        <v>0.5</v>
      </c>
      <c r="T627" s="136">
        <f>+S627*R627</f>
        <v>9.8347140249122658E-5</v>
      </c>
      <c r="V627" s="129">
        <f>+G627-P627</f>
        <v>1.402477381273029E-2</v>
      </c>
    </row>
    <row r="628" spans="1:22" ht="12.95" customHeight="1" x14ac:dyDescent="0.2">
      <c r="A628" s="235" t="s">
        <v>1746</v>
      </c>
      <c r="B628" s="236" t="s">
        <v>646</v>
      </c>
      <c r="C628" s="235">
        <v>57071.451000000001</v>
      </c>
      <c r="D628" s="235">
        <v>2.0000000000000001E-4</v>
      </c>
      <c r="E628" s="129">
        <f>(C628-C$7)/C$8</f>
        <v>71832.016900228758</v>
      </c>
      <c r="F628" s="129">
        <f>ROUND(2*E628,0)/2</f>
        <v>71832</v>
      </c>
      <c r="G628" s="129">
        <f>C628-(C$7+F628*C$8)</f>
        <v>4.0111999987857416E-3</v>
      </c>
      <c r="J628" s="130">
        <f>G628</f>
        <v>4.0111999987857416E-3</v>
      </c>
      <c r="O628" s="199">
        <f ca="1">+C$11+C$12*F628</f>
        <v>-5.5467105104841843E-3</v>
      </c>
      <c r="P628" s="159">
        <f>+D$11+D$12*F628+D$13*F628^2</f>
        <v>-1.0467025628640214E-2</v>
      </c>
      <c r="Q628" s="201">
        <f>+C628-15018.5</f>
        <v>42052.951000000001</v>
      </c>
      <c r="R628" s="136">
        <f>+(P628-G628)^2</f>
        <v>2.096190173186537E-4</v>
      </c>
      <c r="S628" s="136">
        <v>0.5</v>
      </c>
      <c r="T628" s="136">
        <f>+S628*R628</f>
        <v>1.0480950865932685E-4</v>
      </c>
      <c r="V628" s="129">
        <f>+G628-P628</f>
        <v>1.4478225627425956E-2</v>
      </c>
    </row>
    <row r="629" spans="1:22" ht="12.95" customHeight="1" x14ac:dyDescent="0.2">
      <c r="A629" s="235" t="s">
        <v>1746</v>
      </c>
      <c r="B629" s="236" t="s">
        <v>644</v>
      </c>
      <c r="C629" s="235">
        <v>57071.568500000001</v>
      </c>
      <c r="D629" s="235">
        <v>2.0000000000000001E-4</v>
      </c>
      <c r="E629" s="129">
        <f>(C629-C$7)/C$8</f>
        <v>71832.511958285366</v>
      </c>
      <c r="F629" s="129">
        <f>ROUND(2*E629,0)/2</f>
        <v>71832.5</v>
      </c>
      <c r="G629" s="129">
        <f>C629-(C$7+F629*C$8)</f>
        <v>2.8382500095176511E-3</v>
      </c>
      <c r="J629" s="130">
        <f>G629</f>
        <v>2.8382500095176511E-3</v>
      </c>
      <c r="O629" s="199">
        <f ca="1">+C$11+C$12*F629</f>
        <v>-5.5466366626892236E-3</v>
      </c>
      <c r="P629" s="159">
        <f>+D$11+D$12*F629+D$13*F629^2</f>
        <v>-1.0466645870273475E-2</v>
      </c>
      <c r="Q629" s="201">
        <f>+C629-15018.5</f>
        <v>42053.068500000001</v>
      </c>
      <c r="R629" s="136">
        <f>+(P629-G629)^2</f>
        <v>1.7702025437208287E-4</v>
      </c>
      <c r="S629" s="136">
        <v>0.5</v>
      </c>
      <c r="T629" s="136">
        <f>+S629*R629</f>
        <v>8.8510127186041434E-5</v>
      </c>
      <c r="V629" s="129">
        <f>+G629-P629</f>
        <v>1.3304895879791126E-2</v>
      </c>
    </row>
    <row r="630" spans="1:22" ht="12.95" customHeight="1" x14ac:dyDescent="0.2">
      <c r="A630" s="237" t="s">
        <v>6</v>
      </c>
      <c r="B630" s="238" t="s">
        <v>644</v>
      </c>
      <c r="C630" s="239">
        <v>57084.267249999997</v>
      </c>
      <c r="D630" s="239">
        <v>1.2E-4</v>
      </c>
      <c r="E630" s="129">
        <f>(C630-C$7)/C$8</f>
        <v>71886.015094425471</v>
      </c>
      <c r="F630" s="129">
        <f>ROUND(2*E630,0)/2</f>
        <v>71886</v>
      </c>
      <c r="G630" s="129">
        <f>C630-(C$7+F630*C$8)</f>
        <v>3.582600002118852E-3</v>
      </c>
      <c r="J630" s="130">
        <f>G630</f>
        <v>3.582600002118852E-3</v>
      </c>
      <c r="O630" s="199">
        <f ca="1">+C$11+C$12*F630</f>
        <v>-5.5387349486284623E-3</v>
      </c>
      <c r="P630" s="159">
        <f>+D$11+D$12*F630+D$13*F630^2</f>
        <v>-1.0425967071226769E-2</v>
      </c>
      <c r="Q630" s="201">
        <f>+C630-15018.5</f>
        <v>42065.767249999997</v>
      </c>
      <c r="R630" s="136">
        <f>+(P630-G630)^2</f>
        <v>1.962399514484231E-4</v>
      </c>
      <c r="S630" s="136">
        <v>0.5</v>
      </c>
      <c r="T630" s="136">
        <f>+S630*R630</f>
        <v>9.8119975724211551E-5</v>
      </c>
      <c r="V630" s="129">
        <f>+G630-P630</f>
        <v>1.4008567073345621E-2</v>
      </c>
    </row>
    <row r="631" spans="1:22" ht="12.95" customHeight="1" x14ac:dyDescent="0.2">
      <c r="A631" s="240" t="s">
        <v>4</v>
      </c>
      <c r="B631" s="238" t="s">
        <v>644</v>
      </c>
      <c r="C631" s="239">
        <v>57099.457799999996</v>
      </c>
      <c r="D631" s="239">
        <v>2.0000000000000001E-4</v>
      </c>
      <c r="E631" s="129">
        <f>(C631-C$7)/C$8</f>
        <v>71950.016831973917</v>
      </c>
      <c r="F631" s="129">
        <f>ROUND(2*E631,0)/2</f>
        <v>71950</v>
      </c>
      <c r="G631" s="129">
        <f>C631-(C$7+F631*C$8)</f>
        <v>3.9949999991222285E-3</v>
      </c>
      <c r="J631" s="130">
        <f>G631</f>
        <v>3.9949999991222285E-3</v>
      </c>
      <c r="O631" s="199">
        <f ca="1">+C$11+C$12*F631</f>
        <v>-5.529282430873533E-3</v>
      </c>
      <c r="P631" s="159">
        <f>+D$11+D$12*F631+D$13*F631^2</f>
        <v>-1.0377188349822833E-2</v>
      </c>
      <c r="Q631" s="201">
        <f>+C631-15018.5</f>
        <v>42080.957799999996</v>
      </c>
      <c r="R631" s="136">
        <f>+(P631-G631)^2</f>
        <v>2.0655979793755217E-4</v>
      </c>
      <c r="S631" s="136">
        <v>0.5</v>
      </c>
      <c r="T631" s="136">
        <f>+S631*R631</f>
        <v>1.0327989896877609E-4</v>
      </c>
      <c r="V631" s="129">
        <f>+G631-P631</f>
        <v>1.4372188348945061E-2</v>
      </c>
    </row>
    <row r="632" spans="1:22" ht="12.95" customHeight="1" x14ac:dyDescent="0.2">
      <c r="A632" s="235" t="s">
        <v>1745</v>
      </c>
      <c r="B632" s="236"/>
      <c r="C632" s="235">
        <v>57100.408799999997</v>
      </c>
      <c r="D632" s="235">
        <v>3.7000000000000002E-3</v>
      </c>
      <c r="E632" s="129">
        <f>(C632-C$7)/C$8</f>
        <v>71954.023642287488</v>
      </c>
      <c r="F632" s="129">
        <f>ROUND(2*E632,0)/2</f>
        <v>71954</v>
      </c>
      <c r="G632" s="129">
        <f>C632-(C$7+F632*C$8)</f>
        <v>5.6113999962690286E-3</v>
      </c>
      <c r="J632" s="130">
        <f>G632</f>
        <v>5.6113999962690286E-3</v>
      </c>
      <c r="O632" s="199">
        <f ca="1">+C$11+C$12*F632</f>
        <v>-5.528691648513849E-3</v>
      </c>
      <c r="P632" s="159">
        <f>+D$11+D$12*F632+D$13*F632^2</f>
        <v>-1.0374135475569077E-2</v>
      </c>
      <c r="Q632" s="201">
        <f>+C632-15018.5</f>
        <v>42081.908799999997</v>
      </c>
      <c r="R632" s="136">
        <f>+(P632-G632)^2</f>
        <v>2.5553734432139433E-4</v>
      </c>
      <c r="S632" s="136">
        <v>0.5</v>
      </c>
      <c r="T632" s="136">
        <f>+S632*R632</f>
        <v>1.2776867216069717E-4</v>
      </c>
      <c r="V632" s="129">
        <f>+G632-P632</f>
        <v>1.5985535471838105E-2</v>
      </c>
    </row>
    <row r="633" spans="1:22" ht="12.95" customHeight="1" x14ac:dyDescent="0.2">
      <c r="A633" s="235" t="s">
        <v>1745</v>
      </c>
      <c r="B633" s="236"/>
      <c r="C633" s="235">
        <v>57100.525199999996</v>
      </c>
      <c r="D633" s="235">
        <v>1.8E-3</v>
      </c>
      <c r="E633" s="129">
        <f>(C633-C$7)/C$8</f>
        <v>71954.514065758034</v>
      </c>
      <c r="F633" s="129">
        <f>ROUND(2*E633,0)/2</f>
        <v>71954.5</v>
      </c>
      <c r="G633" s="129">
        <f>C633-(C$7+F633*C$8)</f>
        <v>3.3384499984094873E-3</v>
      </c>
      <c r="J633" s="130">
        <f>G633</f>
        <v>3.3384499984094873E-3</v>
      </c>
      <c r="O633" s="199">
        <f ca="1">+C$11+C$12*F633</f>
        <v>-5.5286178007188901E-3</v>
      </c>
      <c r="P633" s="159">
        <f>+D$11+D$12*F633+D$13*F633^2</f>
        <v>-1.0373753831510249E-2</v>
      </c>
      <c r="Q633" s="201">
        <f>+C633-15018.5</f>
        <v>42082.025199999996</v>
      </c>
      <c r="R633" s="136">
        <f>+(P633-G633)^2</f>
        <v>1.8802453387326549E-4</v>
      </c>
      <c r="S633" s="136">
        <v>0.5</v>
      </c>
      <c r="T633" s="136">
        <f>+S633*R633</f>
        <v>9.4012266936632744E-5</v>
      </c>
      <c r="V633" s="129">
        <f>+G633-P633</f>
        <v>1.3712203829919736E-2</v>
      </c>
    </row>
    <row r="634" spans="1:22" ht="12.95" customHeight="1" x14ac:dyDescent="0.2">
      <c r="A634" s="235" t="s">
        <v>1745</v>
      </c>
      <c r="B634" s="236"/>
      <c r="C634" s="235">
        <v>57100.644500000002</v>
      </c>
      <c r="D634" s="235">
        <v>8.9999999999999998E-4</v>
      </c>
      <c r="E634" s="129">
        <f>(C634-C$7)/C$8</f>
        <v>71955.016707682778</v>
      </c>
      <c r="F634" s="129">
        <f>ROUND(2*E634,0)/2</f>
        <v>71955</v>
      </c>
      <c r="G634" s="129">
        <f>C634-(C$7+F634*C$8)</f>
        <v>3.9655000073253177E-3</v>
      </c>
      <c r="J634" s="130">
        <f>G634</f>
        <v>3.9655000073253177E-3</v>
      </c>
      <c r="O634" s="199">
        <f ca="1">+C$11+C$12*F634</f>
        <v>-5.5285439529239293E-3</v>
      </c>
      <c r="P634" s="159">
        <f>+D$11+D$12*F634+D$13*F634^2</f>
        <v>-1.0373372179723186E-2</v>
      </c>
      <c r="Q634" s="201">
        <f>+C634-15018.5</f>
        <v>42082.144500000002</v>
      </c>
      <c r="R634" s="136">
        <f>+(P634-G634)^2</f>
        <v>2.0560325559651314E-4</v>
      </c>
      <c r="S634" s="136">
        <v>0.5</v>
      </c>
      <c r="T634" s="136">
        <f>+S634*R634</f>
        <v>1.0280162779825657E-4</v>
      </c>
      <c r="V634" s="129">
        <f>+G634-P634</f>
        <v>1.4338872187048504E-2</v>
      </c>
    </row>
    <row r="635" spans="1:22" ht="12.95" customHeight="1" x14ac:dyDescent="0.2">
      <c r="A635" s="121" t="s">
        <v>1748</v>
      </c>
      <c r="B635" s="122" t="s">
        <v>644</v>
      </c>
      <c r="C635" s="121">
        <v>57105.629300000001</v>
      </c>
      <c r="D635" s="121">
        <v>1E-4</v>
      </c>
      <c r="E635" s="129">
        <f>(C635-C$7)/C$8</f>
        <v>71976.018966411488</v>
      </c>
      <c r="F635" s="129">
        <f>ROUND(2*E635,0)/2</f>
        <v>71976</v>
      </c>
      <c r="G635" s="129">
        <f>C635-(C$7+F635*C$8)</f>
        <v>4.5016000076429918E-3</v>
      </c>
      <c r="J635" s="130">
        <f>G635</f>
        <v>4.5016000076429918E-3</v>
      </c>
      <c r="O635" s="199">
        <f ca="1">+C$11+C$12*F635</f>
        <v>-5.5254423455355934E-3</v>
      </c>
      <c r="P635" s="159">
        <f>+D$11+D$12*F635+D$13*F635^2</f>
        <v>-1.0357335826059674E-2</v>
      </c>
      <c r="Q635" s="201">
        <f>+C635-15018.5</f>
        <v>42087.129300000001</v>
      </c>
      <c r="R635" s="136">
        <f>+(P635-G635)^2</f>
        <v>2.2078797411009314E-4</v>
      </c>
      <c r="S635" s="136">
        <v>0.5</v>
      </c>
      <c r="T635" s="136">
        <f>+S635*R635</f>
        <v>1.1039398705504657E-4</v>
      </c>
      <c r="V635" s="129">
        <f>+G635-P635</f>
        <v>1.4858935833702666E-2</v>
      </c>
    </row>
    <row r="636" spans="1:22" ht="12.95" customHeight="1" x14ac:dyDescent="0.2">
      <c r="A636" s="237" t="s">
        <v>5</v>
      </c>
      <c r="B636" s="238" t="s">
        <v>644</v>
      </c>
      <c r="C636" s="239">
        <v>57121.411800000002</v>
      </c>
      <c r="D636" s="239">
        <v>8.0000000000000004E-4</v>
      </c>
      <c r="E636" s="129">
        <f>(C636-C$7)/C$8</f>
        <v>72042.514743250271</v>
      </c>
      <c r="F636" s="129">
        <f>ROUND(2*E636,0)/2</f>
        <v>72042.5</v>
      </c>
      <c r="G636" s="129">
        <f>C636-(C$7+F636*C$8)</f>
        <v>3.499250000459142E-3</v>
      </c>
      <c r="J636" s="130">
        <f>G636</f>
        <v>3.499250000459142E-3</v>
      </c>
      <c r="O636" s="199">
        <f ca="1">+C$11+C$12*F636</f>
        <v>-5.5156205888058606E-3</v>
      </c>
      <c r="P636" s="159">
        <f>+D$11+D$12*F636+D$13*F636^2</f>
        <v>-1.0306464101991972E-2</v>
      </c>
      <c r="Q636" s="201">
        <f>+C636-15018.5</f>
        <v>42102.911800000002</v>
      </c>
      <c r="R636" s="136">
        <f>+(P636-G636)^2</f>
        <v>1.9059774187861757E-4</v>
      </c>
      <c r="S636" s="136">
        <v>0.5</v>
      </c>
      <c r="T636" s="136">
        <f>+S636*R636</f>
        <v>9.5298870939308786E-5</v>
      </c>
      <c r="V636" s="129">
        <f>+G636-P636</f>
        <v>1.3805714102451114E-2</v>
      </c>
    </row>
    <row r="637" spans="1:22" ht="12.95" customHeight="1" x14ac:dyDescent="0.2">
      <c r="A637" s="237" t="s">
        <v>5</v>
      </c>
      <c r="B637" s="238" t="s">
        <v>644</v>
      </c>
      <c r="C637" s="239">
        <v>57121.531499999997</v>
      </c>
      <c r="D637" s="239">
        <v>3.2000000000000002E-3</v>
      </c>
      <c r="E637" s="129">
        <f>(C637-C$7)/C$8</f>
        <v>72043.019070479</v>
      </c>
      <c r="F637" s="129">
        <f>ROUND(2*E637,0)/2</f>
        <v>72043</v>
      </c>
      <c r="G637" s="129">
        <f>C637-(C$7+F637*C$8)</f>
        <v>4.5262999992701225E-3</v>
      </c>
      <c r="J637" s="130">
        <f>G637</f>
        <v>4.5262999992701225E-3</v>
      </c>
      <c r="O637" s="199">
        <f ca="1">+C$11+C$12*F637</f>
        <v>-5.5155467410108999E-3</v>
      </c>
      <c r="P637" s="159">
        <f>+D$11+D$12*F637+D$13*F637^2</f>
        <v>-1.0306081090033559E-2</v>
      </c>
      <c r="Q637" s="201">
        <f>+C637-15018.5</f>
        <v>42103.031499999997</v>
      </c>
      <c r="R637" s="136">
        <f>+(P637-G637)^2</f>
        <v>2.1999952877833345E-4</v>
      </c>
      <c r="S637" s="136">
        <v>0.5</v>
      </c>
      <c r="T637" s="136">
        <f>+S637*R637</f>
        <v>1.0999976438916672E-4</v>
      </c>
      <c r="V637" s="129">
        <f>+G637-P637</f>
        <v>1.4832381089303681E-2</v>
      </c>
    </row>
    <row r="638" spans="1:22" ht="12.95" customHeight="1" x14ac:dyDescent="0.2">
      <c r="A638" s="121" t="s">
        <v>1750</v>
      </c>
      <c r="B638" s="122" t="s">
        <v>646</v>
      </c>
      <c r="C638" s="121">
        <v>57124.733999999997</v>
      </c>
      <c r="D638" s="121">
        <v>1E-4</v>
      </c>
      <c r="E638" s="129">
        <f>(C638-C$7)/C$8</f>
        <v>72056.512035809341</v>
      </c>
      <c r="F638" s="129">
        <f>ROUND(2*E638,0)/2</f>
        <v>72056.5</v>
      </c>
      <c r="G638" s="129">
        <f>C638-(C$7+F638*C$8)</f>
        <v>2.8566499968292192E-3</v>
      </c>
      <c r="J638" s="130">
        <f>G638</f>
        <v>2.8566499968292192E-3</v>
      </c>
      <c r="O638" s="199">
        <f ca="1">+C$11+C$12*F638</f>
        <v>-5.5135528505469693E-3</v>
      </c>
      <c r="P638" s="159">
        <f>+D$11+D$12*F638+D$13*F638^2</f>
        <v>-1.0295736845878922E-2</v>
      </c>
      <c r="Q638" s="201">
        <f>+C638-15018.5</f>
        <v>42106.233999999997</v>
      </c>
      <c r="R638" s="136">
        <f>+(P638-G638)^2</f>
        <v>1.7298527966024224E-4</v>
      </c>
      <c r="S638" s="136">
        <v>0.5</v>
      </c>
      <c r="T638" s="136">
        <f>+S638*R638</f>
        <v>8.6492639830121121E-5</v>
      </c>
      <c r="V638" s="129">
        <f>+G638-P638</f>
        <v>1.3152386842708141E-2</v>
      </c>
    </row>
    <row r="639" spans="1:22" ht="12.95" customHeight="1" x14ac:dyDescent="0.2">
      <c r="A639" s="240" t="s">
        <v>4</v>
      </c>
      <c r="B639" s="238" t="s">
        <v>644</v>
      </c>
      <c r="C639" s="239">
        <v>57129.363400000002</v>
      </c>
      <c r="D639" s="239">
        <v>2.0000000000000001E-4</v>
      </c>
      <c r="E639" s="129">
        <f>(C639-C$7)/C$8</f>
        <v>72076.016901914059</v>
      </c>
      <c r="F639" s="129">
        <f>ROUND(2*E639,0)/2</f>
        <v>72076</v>
      </c>
      <c r="G639" s="129">
        <f>C639-(C$7+F639*C$8)</f>
        <v>4.011600001831539E-3</v>
      </c>
      <c r="J639" s="130">
        <f>G639</f>
        <v>4.011600001831539E-3</v>
      </c>
      <c r="O639" s="199">
        <f ca="1">+C$11+C$12*F639</f>
        <v>-5.5106727865435155E-3</v>
      </c>
      <c r="P639" s="159">
        <f>+D$11+D$12*F639+D$13*F639^2</f>
        <v>-1.0280785213624799E-2</v>
      </c>
      <c r="Q639" s="201">
        <f>+C639-15018.5</f>
        <v>42110.863400000002</v>
      </c>
      <c r="R639" s="136">
        <f>+(P639-G639)^2</f>
        <v>2.0427227514699492E-4</v>
      </c>
      <c r="S639" s="136">
        <v>0.5</v>
      </c>
      <c r="T639" s="136">
        <f>+S639*R639</f>
        <v>1.0213613757349746E-4</v>
      </c>
      <c r="V639" s="129">
        <f>+G639-P639</f>
        <v>1.4292385215456338E-2</v>
      </c>
    </row>
    <row r="640" spans="1:22" ht="12.95" customHeight="1" x14ac:dyDescent="0.2">
      <c r="A640" s="240" t="s">
        <v>4</v>
      </c>
      <c r="B640" s="238" t="s">
        <v>646</v>
      </c>
      <c r="C640" s="239">
        <v>57129.481800000001</v>
      </c>
      <c r="D640" s="239">
        <v>1E-4</v>
      </c>
      <c r="E640" s="129">
        <f>(C640-C$7)/C$8</f>
        <v>72076.515751904721</v>
      </c>
      <c r="F640" s="129">
        <f>ROUND(2*E640,0)/2</f>
        <v>72076.5</v>
      </c>
      <c r="G640" s="129">
        <f>C640-(C$7+F640*C$8)</f>
        <v>3.7386500043794513E-3</v>
      </c>
      <c r="J640" s="130">
        <f>G640</f>
        <v>3.7386500043794513E-3</v>
      </c>
      <c r="O640" s="199">
        <f ca="1">+C$11+C$12*F640</f>
        <v>-5.5105989387485548E-3</v>
      </c>
      <c r="P640" s="159">
        <f>+D$11+D$12*F640+D$13*F640^2</f>
        <v>-1.0280401683873869E-2</v>
      </c>
      <c r="Q640" s="201">
        <f>+C640-15018.5</f>
        <v>42110.981800000001</v>
      </c>
      <c r="R640" s="136">
        <f>+(P640-G640)^2</f>
        <v>1.9653381023791827E-4</v>
      </c>
      <c r="S640" s="136">
        <v>0.5</v>
      </c>
      <c r="T640" s="136">
        <f>+S640*R640</f>
        <v>9.8266905118959136E-5</v>
      </c>
      <c r="V640" s="129">
        <f>+G640-P640</f>
        <v>1.401905168825332E-2</v>
      </c>
    </row>
    <row r="641" spans="1:22" ht="12.95" customHeight="1" x14ac:dyDescent="0.2">
      <c r="A641" s="240" t="s">
        <v>4</v>
      </c>
      <c r="B641" s="238" t="s">
        <v>644</v>
      </c>
      <c r="C641" s="239">
        <v>57134.347800000003</v>
      </c>
      <c r="D641" s="239">
        <v>2.0000000000000001E-4</v>
      </c>
      <c r="E641" s="129">
        <f>(C641-C$7)/C$8</f>
        <v>72097.017475338755</v>
      </c>
      <c r="F641" s="129">
        <f>ROUND(2*E641,0)/2</f>
        <v>72097</v>
      </c>
      <c r="G641" s="129">
        <f>C641-(C$7+F641*C$8)</f>
        <v>4.1477000049781054E-3</v>
      </c>
      <c r="J641" s="130">
        <f>G641</f>
        <v>4.1477000049781054E-3</v>
      </c>
      <c r="O641" s="199">
        <f ca="1">+C$11+C$12*F641</f>
        <v>-5.5075711791551778E-3</v>
      </c>
      <c r="P641" s="159">
        <f>+D$11+D$12*F641+D$13*F641^2</f>
        <v>-1.0264670310065643E-2</v>
      </c>
      <c r="Q641" s="201">
        <f>+C641-15018.5</f>
        <v>42115.847800000003</v>
      </c>
      <c r="R641" s="136">
        <f>+(P641-G641)^2</f>
        <v>2.0771641809795425E-4</v>
      </c>
      <c r="S641" s="136">
        <v>0.5</v>
      </c>
      <c r="T641" s="136">
        <f>+S641*R641</f>
        <v>1.0385820904897712E-4</v>
      </c>
      <c r="V641" s="129">
        <f>+G641-P641</f>
        <v>1.4412370315043749E-2</v>
      </c>
    </row>
    <row r="642" spans="1:22" ht="12.95" customHeight="1" x14ac:dyDescent="0.2">
      <c r="A642" s="121" t="s">
        <v>1749</v>
      </c>
      <c r="B642" s="122" t="s">
        <v>644</v>
      </c>
      <c r="C642" s="121">
        <v>57157.607000000004</v>
      </c>
      <c r="D642" s="121">
        <v>1E-4</v>
      </c>
      <c r="E642" s="129">
        <f>(C642-C$7)/C$8</f>
        <v>72195.014533640599</v>
      </c>
      <c r="F642" s="129">
        <f>ROUND(2*E642,0)/2</f>
        <v>72195</v>
      </c>
      <c r="G642" s="129">
        <f>C642-(C$7+F642*C$8)</f>
        <v>3.4495000072638504E-3</v>
      </c>
      <c r="J642" s="130">
        <f>G642</f>
        <v>3.4495000072638504E-3</v>
      </c>
      <c r="O642" s="199">
        <f ca="1">+C$11+C$12*F642</f>
        <v>-5.4930970113429428E-3</v>
      </c>
      <c r="P642" s="159">
        <f>+D$11+D$12*F642+D$13*F642^2</f>
        <v>-1.0189287173172371E-2</v>
      </c>
      <c r="Q642" s="201">
        <f>+C642-15018.5</f>
        <v>42139.107000000004</v>
      </c>
      <c r="R642" s="136">
        <f>+(P642-G642)^2</f>
        <v>1.8601651575323141E-4</v>
      </c>
      <c r="S642" s="136">
        <v>0.5</v>
      </c>
      <c r="T642" s="136">
        <f>+S642*R642</f>
        <v>9.3008257876615706E-5</v>
      </c>
      <c r="V642" s="129">
        <f>+G642-P642</f>
        <v>1.3638787180436221E-2</v>
      </c>
    </row>
    <row r="643" spans="1:22" ht="12.95" customHeight="1" x14ac:dyDescent="0.2">
      <c r="A643" s="241" t="s">
        <v>1747</v>
      </c>
      <c r="B643" s="330"/>
      <c r="C643" s="243">
        <v>57425.810448283468</v>
      </c>
      <c r="D643" s="243">
        <v>4.0000000000000002E-4</v>
      </c>
      <c r="E643" s="129">
        <f>(C643-C$7)/C$8</f>
        <v>73325.025409259106</v>
      </c>
      <c r="F643" s="129">
        <f>ROUND(2*E643,0)/2</f>
        <v>73325</v>
      </c>
      <c r="G643" s="129">
        <f>C643-(C$7+F643*C$8)</f>
        <v>6.0307834719424136E-3</v>
      </c>
      <c r="J643" s="130">
        <f>G643</f>
        <v>6.0307834719424136E-3</v>
      </c>
      <c r="O643" s="199">
        <f ca="1">+C$11+C$12*F643</f>
        <v>-5.3262009947324628E-3</v>
      </c>
      <c r="P643" s="159">
        <f>+D$11+D$12*F643+D$13*F643^2</f>
        <v>-9.2986254043933569E-3</v>
      </c>
      <c r="Q643" s="201">
        <f>+C643-15018.5</f>
        <v>42407.310448283468</v>
      </c>
      <c r="R643" s="136">
        <f>+(P643-G643)^2</f>
        <v>2.3499077649788192E-4</v>
      </c>
      <c r="S643" s="136">
        <v>0.5</v>
      </c>
      <c r="T643" s="136">
        <f>+S643*R643</f>
        <v>1.1749538824894096E-4</v>
      </c>
      <c r="V643" s="129">
        <f>+G643-P643</f>
        <v>1.5329408876335771E-2</v>
      </c>
    </row>
    <row r="644" spans="1:22" ht="12.95" customHeight="1" x14ac:dyDescent="0.2">
      <c r="A644" s="244" t="s">
        <v>7</v>
      </c>
      <c r="B644" s="245" t="s">
        <v>646</v>
      </c>
      <c r="C644" s="246">
        <v>57445.390729999999</v>
      </c>
      <c r="D644" s="246">
        <v>1E-4</v>
      </c>
      <c r="E644" s="129">
        <f>(C644-C$7)/C$8</f>
        <v>73407.522228106754</v>
      </c>
      <c r="F644" s="129">
        <f>ROUND(2*E644,0)/2</f>
        <v>73407.5</v>
      </c>
      <c r="G644" s="129">
        <f>C644-(C$7+F644*C$8)</f>
        <v>5.2757500016014092E-3</v>
      </c>
      <c r="J644" s="130">
        <f>G644</f>
        <v>5.2757500016014092E-3</v>
      </c>
      <c r="O644" s="199">
        <f ca="1">+C$11+C$12*F644</f>
        <v>-5.3140161085639993E-3</v>
      </c>
      <c r="P644" s="159">
        <f>+D$11+D$12*F644+D$13*F644^2</f>
        <v>-9.2320530810297008E-3</v>
      </c>
      <c r="Q644" s="201">
        <f>+C644-15018.5</f>
        <v>42426.890729999999</v>
      </c>
      <c r="R644" s="136">
        <f>+(P644-G644)^2</f>
        <v>2.1047635028440074E-4</v>
      </c>
      <c r="S644" s="136">
        <v>0.5</v>
      </c>
      <c r="T644" s="136">
        <f>+S644*R644</f>
        <v>1.0523817514220037E-4</v>
      </c>
      <c r="V644" s="129">
        <f>+G644-P644</f>
        <v>1.450780308263111E-2</v>
      </c>
    </row>
    <row r="645" spans="1:22" ht="12.95" customHeight="1" x14ac:dyDescent="0.2">
      <c r="A645" s="121" t="s">
        <v>1750</v>
      </c>
      <c r="B645" s="122" t="s">
        <v>646</v>
      </c>
      <c r="C645" s="121">
        <v>57445.866699999999</v>
      </c>
      <c r="D645" s="121">
        <v>2.0000000000000001E-4</v>
      </c>
      <c r="E645" s="129">
        <f>(C645-C$7)/C$8</f>
        <v>73409.527613495753</v>
      </c>
      <c r="F645" s="129">
        <f>ROUND(2*E645,0)/2</f>
        <v>73409.5</v>
      </c>
      <c r="G645" s="129">
        <f>C645-(C$7+F645*C$8)</f>
        <v>6.5539500064915046E-3</v>
      </c>
      <c r="J645" s="130">
        <f>G645</f>
        <v>6.5539500064915046E-3</v>
      </c>
      <c r="O645" s="199">
        <f ca="1">+C$11+C$12*F645</f>
        <v>-5.3137207173841582E-3</v>
      </c>
      <c r="P645" s="159">
        <f>+D$11+D$12*F645+D$13*F645^2</f>
        <v>-9.2304365943766675E-3</v>
      </c>
      <c r="Q645" s="201">
        <f>+C645-15018.5</f>
        <v>42427.366699999999</v>
      </c>
      <c r="R645" s="136">
        <f>+(P645-G645)^2</f>
        <v>2.4914686036566668E-4</v>
      </c>
      <c r="S645" s="136">
        <v>0.5</v>
      </c>
      <c r="T645" s="136">
        <f>+S645*R645</f>
        <v>1.2457343018283334E-4</v>
      </c>
      <c r="V645" s="129">
        <f>+G645-P645</f>
        <v>1.5784386600868172E-2</v>
      </c>
    </row>
    <row r="646" spans="1:22" ht="12.95" customHeight="1" x14ac:dyDescent="0.2">
      <c r="A646" s="237" t="s">
        <v>5</v>
      </c>
      <c r="B646" s="238" t="s">
        <v>644</v>
      </c>
      <c r="C646" s="239">
        <v>57465.3269</v>
      </c>
      <c r="D646" s="239">
        <v>1.8E-3</v>
      </c>
      <c r="E646" s="129">
        <f>(C646-C$7)/C$8</f>
        <v>73491.518496843652</v>
      </c>
      <c r="F646" s="129">
        <f>ROUND(2*E646,0)/2</f>
        <v>73491.5</v>
      </c>
      <c r="G646" s="129">
        <f>C646-(C$7+F646*C$8)</f>
        <v>4.390150003018789E-3</v>
      </c>
      <c r="J646" s="130">
        <f>G646</f>
        <v>4.390150003018789E-3</v>
      </c>
      <c r="O646" s="199">
        <f ca="1">+C$11+C$12*F646</f>
        <v>-5.3016096790106538E-3</v>
      </c>
      <c r="P646" s="159">
        <f>+D$11+D$12*F646+D$13*F646^2</f>
        <v>-9.1640541772805145E-3</v>
      </c>
      <c r="Q646" s="201">
        <f>+C646-15018.5</f>
        <v>42446.8269</v>
      </c>
      <c r="R646" s="136">
        <f>+(P646-G646)^2</f>
        <v>1.8371645096124312E-4</v>
      </c>
      <c r="S646" s="136">
        <v>0.5</v>
      </c>
      <c r="T646" s="136">
        <f>+S646*R646</f>
        <v>9.1858225480621561E-5</v>
      </c>
      <c r="V646" s="129">
        <f>+G646-P646</f>
        <v>1.3554204180299304E-2</v>
      </c>
    </row>
    <row r="647" spans="1:22" ht="12.95" customHeight="1" x14ac:dyDescent="0.2">
      <c r="A647" s="237" t="s">
        <v>5</v>
      </c>
      <c r="B647" s="238" t="s">
        <v>644</v>
      </c>
      <c r="C647" s="239">
        <v>57465.447</v>
      </c>
      <c r="D647" s="239">
        <v>8.0000000000000004E-4</v>
      </c>
      <c r="E647" s="129">
        <f>(C647-C$7)/C$8</f>
        <v>73492.02450937641</v>
      </c>
      <c r="F647" s="129">
        <f>ROUND(2*E647,0)/2</f>
        <v>73492</v>
      </c>
      <c r="G647" s="129">
        <f>C647-(C$7+F647*C$8)</f>
        <v>5.8171999990008771E-3</v>
      </c>
      <c r="J647" s="130">
        <f>G647</f>
        <v>5.8171999990008771E-3</v>
      </c>
      <c r="O647" s="199">
        <f ca="1">+C$11+C$12*F647</f>
        <v>-5.3015358312156931E-3</v>
      </c>
      <c r="P647" s="159">
        <f>+D$11+D$12*F647+D$13*F647^2</f>
        <v>-9.1636487688642604E-3</v>
      </c>
      <c r="Q647" s="201">
        <f>+C647-15018.5</f>
        <v>42446.947</v>
      </c>
      <c r="R647" s="136">
        <f>+(P647-G647)^2</f>
        <v>2.2442582980564642E-4</v>
      </c>
      <c r="S647" s="136">
        <v>0.5</v>
      </c>
      <c r="T647" s="136">
        <f>+S647*R647</f>
        <v>1.1221291490282321E-4</v>
      </c>
      <c r="V647" s="129">
        <f>+G647-P647</f>
        <v>1.4980848767865138E-2</v>
      </c>
    </row>
    <row r="648" spans="1:22" ht="12.95" customHeight="1" x14ac:dyDescent="0.2">
      <c r="A648" s="237" t="s">
        <v>5</v>
      </c>
      <c r="B648" s="238" t="s">
        <v>644</v>
      </c>
      <c r="C648" s="239">
        <v>57465.566099999996</v>
      </c>
      <c r="D648" s="239">
        <v>1.5E-3</v>
      </c>
      <c r="E648" s="129">
        <f>(C648-C$7)/C$8</f>
        <v>73492.526308649103</v>
      </c>
      <c r="F648" s="129">
        <f>ROUND(2*E648,0)/2</f>
        <v>73492.5</v>
      </c>
      <c r="G648" s="129">
        <f>C648-(C$7+F648*C$8)</f>
        <v>6.2442499984172173E-3</v>
      </c>
      <c r="J648" s="130">
        <f>G648</f>
        <v>6.2442499984172173E-3</v>
      </c>
      <c r="O648" s="199">
        <f ca="1">+C$11+C$12*F648</f>
        <v>-5.3014619834207324E-3</v>
      </c>
      <c r="P648" s="159">
        <f>+D$11+D$12*F648+D$13*F648^2</f>
        <v>-9.1632433527197299E-3</v>
      </c>
      <c r="Q648" s="201">
        <f>+C648-15018.5</f>
        <v>42447.066099999996</v>
      </c>
      <c r="R648" s="136">
        <f>+(P648-G648)^2</f>
        <v>2.3739085136532923E-4</v>
      </c>
      <c r="S648" s="136">
        <v>0.5</v>
      </c>
      <c r="T648" s="136">
        <f>+S648*R648</f>
        <v>1.1869542568266462E-4</v>
      </c>
      <c r="V648" s="129">
        <f>+G648-P648</f>
        <v>1.5407493351136947E-2</v>
      </c>
    </row>
    <row r="649" spans="1:22" ht="12.95" customHeight="1" x14ac:dyDescent="0.2">
      <c r="A649" s="230" t="s">
        <v>1</v>
      </c>
      <c r="B649" s="231" t="s">
        <v>646</v>
      </c>
      <c r="C649" s="230">
        <v>57468.1757</v>
      </c>
      <c r="D649" s="230" t="s">
        <v>1505</v>
      </c>
      <c r="E649" s="129">
        <f>(C649-C$7)/C$8</f>
        <v>73503.521232092069</v>
      </c>
      <c r="F649" s="129">
        <f>ROUND(2*E649,0)/2</f>
        <v>73503.5</v>
      </c>
      <c r="G649" s="129">
        <f>C649-(C$7+F649*C$8)</f>
        <v>5.0393500059726648E-3</v>
      </c>
      <c r="J649" s="130">
        <f>G649</f>
        <v>5.0393500059726648E-3</v>
      </c>
      <c r="O649" s="199">
        <f ca="1">+C$11+C$12*F649</f>
        <v>-5.2998373319316054E-3</v>
      </c>
      <c r="P649" s="159">
        <f>+D$11+D$12*F649+D$13*F649^2</f>
        <v>-9.1543222422939691E-3</v>
      </c>
      <c r="Q649" s="201">
        <f>+C649-15018.5</f>
        <v>42449.6757</v>
      </c>
      <c r="R649" s="136">
        <f>+(P649-G649)^2</f>
        <v>2.0146033189121439E-4</v>
      </c>
      <c r="S649" s="136">
        <v>0.5</v>
      </c>
      <c r="T649" s="136">
        <f>+S649*R649</f>
        <v>1.007301659456072E-4</v>
      </c>
      <c r="V649" s="129">
        <f>+G649-P649</f>
        <v>1.4193672248266634E-2</v>
      </c>
    </row>
    <row r="650" spans="1:22" ht="12.95" customHeight="1" x14ac:dyDescent="0.2">
      <c r="A650" s="230" t="s">
        <v>1</v>
      </c>
      <c r="B650" s="231" t="s">
        <v>644</v>
      </c>
      <c r="C650" s="230">
        <v>57468.294699999999</v>
      </c>
      <c r="D650" s="230" t="s">
        <v>1505</v>
      </c>
      <c r="E650" s="129">
        <f>(C650-C$7)/C$8</f>
        <v>73504.022610038766</v>
      </c>
      <c r="F650" s="129">
        <f>ROUND(2*E650,0)/2</f>
        <v>73504</v>
      </c>
      <c r="G650" s="129">
        <f>C650-(C$7+F650*C$8)</f>
        <v>5.3664000006392598E-3</v>
      </c>
      <c r="J650" s="130">
        <f>G650</f>
        <v>5.3664000006392598E-3</v>
      </c>
      <c r="O650" s="199">
        <f ca="1">+C$11+C$12*F650</f>
        <v>-5.2997634841366447E-3</v>
      </c>
      <c r="P650" s="159">
        <f>+D$11+D$12*F650+D$13*F650^2</f>
        <v>-9.1539166483997764E-3</v>
      </c>
      <c r="Q650" s="201">
        <f>+C650-15018.5</f>
        <v>42449.794699999999</v>
      </c>
      <c r="R650" s="136">
        <f>+(P650-G650)^2</f>
        <v>2.1083959558836022E-4</v>
      </c>
      <c r="S650" s="136">
        <v>0.5</v>
      </c>
      <c r="T650" s="136">
        <f>+S650*R650</f>
        <v>1.0541979779418011E-4</v>
      </c>
      <c r="V650" s="129">
        <f>+G650-P650</f>
        <v>1.4520316649039036E-2</v>
      </c>
    </row>
    <row r="651" spans="1:22" ht="12.95" customHeight="1" x14ac:dyDescent="0.2">
      <c r="A651" s="121" t="s">
        <v>1750</v>
      </c>
      <c r="B651" s="122" t="s">
        <v>646</v>
      </c>
      <c r="C651" s="121">
        <v>57524.665800000002</v>
      </c>
      <c r="D651" s="121">
        <v>1E-4</v>
      </c>
      <c r="E651" s="129">
        <f>(C651-C$7)/C$8</f>
        <v>73741.528713999302</v>
      </c>
      <c r="F651" s="129">
        <f>ROUND(2*E651,0)/2</f>
        <v>73741.5</v>
      </c>
      <c r="G651" s="129">
        <f>C651-(C$7+F651*C$8)</f>
        <v>6.8151500017847866E-3</v>
      </c>
      <c r="J651" s="130">
        <f>G651</f>
        <v>6.8151500017847866E-3</v>
      </c>
      <c r="O651" s="199">
        <f ca="1">+C$11+C$12*F651</f>
        <v>-5.26468578153046E-3</v>
      </c>
      <c r="P651" s="159">
        <f>+D$11+D$12*F651+D$13*F651^2</f>
        <v>-8.960385870414686E-3</v>
      </c>
      <c r="Q651" s="201">
        <f>+C651-15018.5</f>
        <v>42506.165800000002</v>
      </c>
      <c r="R651" s="136">
        <f>+(P651-G651)^2</f>
        <v>2.4886753205505236E-4</v>
      </c>
      <c r="S651" s="136">
        <v>0.5</v>
      </c>
      <c r="T651" s="136">
        <f>+S651*R651</f>
        <v>1.2443376602752618E-4</v>
      </c>
      <c r="V651" s="129">
        <f>+G651-P651</f>
        <v>1.5775535872199473E-2</v>
      </c>
    </row>
    <row r="652" spans="1:22" ht="12.95" customHeight="1" x14ac:dyDescent="0.2">
      <c r="A652" s="121" t="s">
        <v>1750</v>
      </c>
      <c r="B652" s="122" t="s">
        <v>644</v>
      </c>
      <c r="C652" s="121">
        <v>57530.717499999999</v>
      </c>
      <c r="D652" s="121">
        <v>1E-4</v>
      </c>
      <c r="E652" s="129">
        <f>(C652-C$7)/C$8</f>
        <v>73767.026099882074</v>
      </c>
      <c r="F652" s="129">
        <f>ROUND(2*E652,0)/2</f>
        <v>73767</v>
      </c>
      <c r="G652" s="129">
        <f>C652-(C$7+F652*C$8)</f>
        <v>6.1947000067448243E-3</v>
      </c>
      <c r="J652" s="130">
        <f>G652</f>
        <v>6.1947000067448243E-3</v>
      </c>
      <c r="O652" s="199">
        <f ca="1">+C$11+C$12*F652</f>
        <v>-5.2609195439874794E-3</v>
      </c>
      <c r="P652" s="159">
        <f>+D$11+D$12*F652+D$13*F652^2</f>
        <v>-8.9395031173893913E-3</v>
      </c>
      <c r="Q652" s="201">
        <f>+C652-15018.5</f>
        <v>42512.217499999999</v>
      </c>
      <c r="R652" s="136">
        <f>+(P652-G652)^2</f>
        <v>2.2904410420255386E-4</v>
      </c>
      <c r="S652" s="136">
        <v>0.5</v>
      </c>
      <c r="T652" s="136">
        <f>+S652*R652</f>
        <v>1.1452205210127693E-4</v>
      </c>
      <c r="V652" s="129">
        <f>+G652-P652</f>
        <v>1.5134203124134216E-2</v>
      </c>
    </row>
    <row r="653" spans="1:22" ht="12.95" customHeight="1" x14ac:dyDescent="0.2">
      <c r="A653" s="230" t="s">
        <v>1</v>
      </c>
      <c r="B653" s="231" t="s">
        <v>644</v>
      </c>
      <c r="C653" s="230">
        <v>57532.627</v>
      </c>
      <c r="D653" s="230" t="s">
        <v>62</v>
      </c>
      <c r="E653" s="129">
        <f>(C653-C$7)/C$8</f>
        <v>73775.071319959621</v>
      </c>
      <c r="F653" s="129">
        <f>ROUND(2*E653,0)/2</f>
        <v>73775</v>
      </c>
      <c r="G653" s="129">
        <f>C653-(C$7+F653*C$8)</f>
        <v>1.6927500000747386E-2</v>
      </c>
      <c r="J653" s="130">
        <f>G653</f>
        <v>1.6927500000747386E-2</v>
      </c>
      <c r="O653" s="199">
        <f ca="1">+C$11+C$12*F653</f>
        <v>-5.2597379792681132E-3</v>
      </c>
      <c r="P653" s="159">
        <f>+D$11+D$12*F653+D$13*F653^2</f>
        <v>-8.9329475231198496E-3</v>
      </c>
      <c r="Q653" s="201">
        <f>+C653-15018.5</f>
        <v>42514.127</v>
      </c>
      <c r="R653" s="136">
        <f>+(P653-G653)^2</f>
        <v>6.6876274613469108E-4</v>
      </c>
      <c r="S653" s="136">
        <v>0.5</v>
      </c>
      <c r="T653" s="136">
        <f>+S653*R653</f>
        <v>3.3438137306734554E-4</v>
      </c>
      <c r="V653" s="129">
        <f>+G653-P653</f>
        <v>2.5860447523867236E-2</v>
      </c>
    </row>
    <row r="654" spans="1:22" ht="12.95" customHeight="1" x14ac:dyDescent="0.2">
      <c r="A654" s="247" t="s">
        <v>1761</v>
      </c>
      <c r="B654" s="248" t="s">
        <v>646</v>
      </c>
      <c r="C654" s="249">
        <v>57752.518130000215</v>
      </c>
      <c r="D654" s="249">
        <v>2.0000000000000001E-4</v>
      </c>
      <c r="E654" s="129">
        <f>(C654-C$7)/C$8</f>
        <v>74701.529834727364</v>
      </c>
      <c r="F654" s="129">
        <f>ROUND(2*E654,0)/2</f>
        <v>74701.5</v>
      </c>
      <c r="G654" s="129">
        <f>C654-(C$7+F654*C$8)</f>
        <v>7.0811502228025347E-3</v>
      </c>
      <c r="J654" s="130">
        <f>G654</f>
        <v>7.0811502228025347E-3</v>
      </c>
      <c r="O654" s="199">
        <f ca="1">+C$11+C$12*F654</f>
        <v>-5.1228980152065139E-3</v>
      </c>
      <c r="P654" s="159">
        <f>+D$11+D$12*F654+D$13*F654^2</f>
        <v>-8.1603453101894569E-3</v>
      </c>
      <c r="Q654" s="201">
        <f>+C654-15018.5</f>
        <v>42734.018130000215</v>
      </c>
      <c r="R654" s="136">
        <f>+(P654-G654)^2</f>
        <v>2.3230318608221482E-4</v>
      </c>
      <c r="S654" s="136">
        <v>0.5</v>
      </c>
      <c r="T654" s="136">
        <f>+S654*R654</f>
        <v>1.1615159304110741E-4</v>
      </c>
      <c r="V654" s="129">
        <f>+G654-P654</f>
        <v>1.5241495532991992E-2</v>
      </c>
    </row>
    <row r="655" spans="1:22" ht="12.95" customHeight="1" x14ac:dyDescent="0.2">
      <c r="A655" s="121" t="s">
        <v>1751</v>
      </c>
      <c r="B655" s="122" t="s">
        <v>644</v>
      </c>
      <c r="C655" s="121">
        <v>57769.963199999998</v>
      </c>
      <c r="D655" s="121">
        <v>1E-4</v>
      </c>
      <c r="E655" s="129">
        <f>(C655-C$7)/C$8</f>
        <v>74775.030451337065</v>
      </c>
      <c r="F655" s="129">
        <f>ROUND(2*E655,0)/2</f>
        <v>74775</v>
      </c>
      <c r="G655" s="129">
        <f>C655-(C$7+F655*C$8)</f>
        <v>7.2274999984074384E-3</v>
      </c>
      <c r="J655" s="130">
        <f>G655</f>
        <v>7.2274999984074384E-3</v>
      </c>
      <c r="O655" s="199">
        <f ca="1">+C$11+C$12*F655</f>
        <v>-5.1120423893473363E-3</v>
      </c>
      <c r="P655" s="159">
        <f>+D$11+D$12*F655+D$13*F655^2</f>
        <v>-8.0979180948385215E-3</v>
      </c>
      <c r="Q655" s="201">
        <f>+C655-15018.5</f>
        <v>42751.463199999998</v>
      </c>
      <c r="R655" s="136">
        <f>+(P655-G655)^2</f>
        <v>2.3486843973279063E-4</v>
      </c>
      <c r="S655" s="136">
        <v>0.5</v>
      </c>
      <c r="T655" s="136">
        <f>+S655*R655</f>
        <v>1.1743421986639531E-4</v>
      </c>
      <c r="V655" s="129">
        <f>+G655-P655</f>
        <v>1.532541809324596E-2</v>
      </c>
    </row>
    <row r="656" spans="1:22" ht="12.95" customHeight="1" x14ac:dyDescent="0.2">
      <c r="A656" s="123" t="s">
        <v>1752</v>
      </c>
      <c r="B656" s="124" t="s">
        <v>644</v>
      </c>
      <c r="C656" s="123">
        <v>57784.9159</v>
      </c>
      <c r="D656" s="123">
        <v>2.9999999999999997E-4</v>
      </c>
      <c r="E656" s="129">
        <f>(C656-C$7)/C$8</f>
        <v>74838.030064981125</v>
      </c>
      <c r="F656" s="129">
        <f>ROUND(2*E656,0)/2</f>
        <v>74838</v>
      </c>
      <c r="G656" s="129">
        <f>C656-(C$7+F656*C$8)</f>
        <v>7.1358000059262849E-3</v>
      </c>
      <c r="J656" s="130">
        <f>G656</f>
        <v>7.1358000059262849E-3</v>
      </c>
      <c r="O656" s="199">
        <f ca="1">+C$11+C$12*F656</f>
        <v>-5.1027375671823267E-3</v>
      </c>
      <c r="P656" s="159">
        <f>+D$11+D$12*F656+D$13*F656^2</f>
        <v>-8.0442761350006387E-3</v>
      </c>
      <c r="Q656" s="201">
        <f>+C656-15018.5</f>
        <v>42766.4159</v>
      </c>
      <c r="R656" s="136">
        <f>+(P656-G656)^2</f>
        <v>2.3043471164433885E-4</v>
      </c>
      <c r="S656" s="136">
        <v>0.5</v>
      </c>
      <c r="T656" s="136">
        <f>+S656*R656</f>
        <v>1.1521735582216942E-4</v>
      </c>
      <c r="V656" s="129">
        <f>+G656-P656</f>
        <v>1.5180076140926924E-2</v>
      </c>
    </row>
    <row r="657" spans="1:22" ht="12.95" customHeight="1" x14ac:dyDescent="0.2">
      <c r="A657" s="250" t="s">
        <v>1753</v>
      </c>
      <c r="B657" s="122" t="s">
        <v>646</v>
      </c>
      <c r="C657" s="251">
        <v>57817.069100000001</v>
      </c>
      <c r="D657" s="121" t="s">
        <v>288</v>
      </c>
      <c r="E657" s="129">
        <f>(C657-C$7)/C$8</f>
        <v>74973.499858223819</v>
      </c>
      <c r="F657" s="129">
        <f>ROUND(2*E657,0)/2</f>
        <v>74973.5</v>
      </c>
      <c r="G657" s="129">
        <f>C657-(C$7+F657*C$8)</f>
        <v>-3.3650001569185406E-5</v>
      </c>
      <c r="J657" s="130">
        <f>G657</f>
        <v>-3.3650001569185406E-5</v>
      </c>
      <c r="O657" s="199">
        <f ca="1">+C$11+C$12*F657</f>
        <v>-5.082724814748061E-3</v>
      </c>
      <c r="P657" s="159">
        <f>+D$11+D$12*F657+D$13*F657^2</f>
        <v>-7.928487618946517E-3</v>
      </c>
      <c r="Q657" s="201">
        <f>+C657-15018.5</f>
        <v>42798.569100000001</v>
      </c>
      <c r="R657" s="136">
        <f>+(P657-G657)^2</f>
        <v>6.2328461004756183E-5</v>
      </c>
      <c r="S657" s="136">
        <v>0.5</v>
      </c>
      <c r="T657" s="136">
        <f>+S657*R657</f>
        <v>3.1164230502378091E-5</v>
      </c>
      <c r="V657" s="129">
        <f>+G657-P657</f>
        <v>7.8948376173773316E-3</v>
      </c>
    </row>
    <row r="658" spans="1:22" ht="12.95" customHeight="1" x14ac:dyDescent="0.2">
      <c r="A658" s="250" t="s">
        <v>1753</v>
      </c>
      <c r="B658" s="122" t="s">
        <v>644</v>
      </c>
      <c r="C658" s="251">
        <v>57817.195099999997</v>
      </c>
      <c r="D658" s="121" t="s">
        <v>288</v>
      </c>
      <c r="E658" s="129">
        <f>(C658-C$7)/C$8</f>
        <v>74974.030728990896</v>
      </c>
      <c r="F658" s="129">
        <f>ROUND(2*E658,0)/2</f>
        <v>74974</v>
      </c>
      <c r="G658" s="129">
        <f>C658-(C$7+F658*C$8)</f>
        <v>7.2934000054374337E-3</v>
      </c>
      <c r="J658" s="130">
        <f>G658</f>
        <v>7.2934000054374337E-3</v>
      </c>
      <c r="O658" s="199">
        <f ca="1">+C$11+C$12*F658</f>
        <v>-5.0826509669531002E-3</v>
      </c>
      <c r="P658" s="159">
        <f>+D$11+D$12*F658+D$13*F658^2</f>
        <v>-7.9280593040081532E-3</v>
      </c>
      <c r="Q658" s="201">
        <f>+C658-15018.5</f>
        <v>42798.695099999997</v>
      </c>
      <c r="R658" s="136">
        <f>+(P658-G658)^2</f>
        <v>2.3169282350910772E-4</v>
      </c>
      <c r="S658" s="136">
        <v>0.5</v>
      </c>
      <c r="T658" s="136">
        <f>+S658*R658</f>
        <v>1.1584641175455386E-4</v>
      </c>
      <c r="V658" s="129">
        <f>+G658-P658</f>
        <v>1.5221459309445587E-2</v>
      </c>
    </row>
    <row r="659" spans="1:22" ht="12.95" customHeight="1" x14ac:dyDescent="0.2">
      <c r="A659" s="250" t="s">
        <v>1753</v>
      </c>
      <c r="B659" s="122" t="s">
        <v>646</v>
      </c>
      <c r="C659" s="251">
        <v>57817.313600000001</v>
      </c>
      <c r="D659" s="121" t="s">
        <v>288</v>
      </c>
      <c r="E659" s="129">
        <f>(C659-C$7)/C$8</f>
        <v>74974.530000307583</v>
      </c>
      <c r="F659" s="129">
        <f>ROUND(2*E659,0)/2</f>
        <v>74974.5</v>
      </c>
      <c r="G659" s="129">
        <f>C659-(C$7+F659*C$8)</f>
        <v>7.1204500054591335E-3</v>
      </c>
      <c r="J659" s="130">
        <f>G659</f>
        <v>7.1204500054591335E-3</v>
      </c>
      <c r="O659" s="199">
        <f ca="1">+C$11+C$12*F659</f>
        <v>-5.0825771191581413E-3</v>
      </c>
      <c r="P659" s="159">
        <f>+D$11+D$12*F659+D$13*F659^2</f>
        <v>-7.9276309813415269E-3</v>
      </c>
      <c r="Q659" s="201">
        <f>+C659-15018.5</f>
        <v>42798.813600000001</v>
      </c>
      <c r="R659" s="136">
        <f>+(P659-G659)^2</f>
        <v>2.2644474138531153E-4</v>
      </c>
      <c r="S659" s="136">
        <v>0.5</v>
      </c>
      <c r="T659" s="136">
        <f>+S659*R659</f>
        <v>1.1322237069265576E-4</v>
      </c>
      <c r="V659" s="129">
        <f>+G659-P659</f>
        <v>1.504808098680066E-2</v>
      </c>
    </row>
    <row r="660" spans="1:22" ht="12.95" customHeight="1" x14ac:dyDescent="0.2">
      <c r="A660" s="123" t="s">
        <v>1752</v>
      </c>
      <c r="B660" s="124" t="s">
        <v>644</v>
      </c>
      <c r="C660" s="123">
        <v>57817.907599999999</v>
      </c>
      <c r="D660" s="123">
        <v>1E-4</v>
      </c>
      <c r="E660" s="129">
        <f>(C660-C$7)/C$8</f>
        <v>74977.032676781018</v>
      </c>
      <c r="F660" s="129">
        <f>ROUND(2*E660,0)/2</f>
        <v>74977</v>
      </c>
      <c r="G660" s="129">
        <f>C660-(C$7+F660*C$8)</f>
        <v>7.7556999967782758E-3</v>
      </c>
      <c r="J660" s="130">
        <f>G660</f>
        <v>7.7556999967782758E-3</v>
      </c>
      <c r="O660" s="199">
        <f ca="1">+C$11+C$12*F660</f>
        <v>-5.0822078801833395E-3</v>
      </c>
      <c r="P660" s="159">
        <f>+D$11+D$12*F660+D$13*F660^2</f>
        <v>-7.9254892520847081E-3</v>
      </c>
      <c r="Q660" s="201">
        <f>+C660-15018.5</f>
        <v>42799.407599999999</v>
      </c>
      <c r="R660" s="136">
        <f>+(P660-G660)^2</f>
        <v>2.4589969625865603E-4</v>
      </c>
      <c r="S660" s="136">
        <v>0.5</v>
      </c>
      <c r="T660" s="136">
        <f>+S660*R660</f>
        <v>1.2294984812932802E-4</v>
      </c>
      <c r="V660" s="129">
        <f>+G660-P660</f>
        <v>1.5681189248862984E-2</v>
      </c>
    </row>
    <row r="661" spans="1:22" ht="12.95" customHeight="1" x14ac:dyDescent="0.2">
      <c r="A661" s="247" t="s">
        <v>1761</v>
      </c>
      <c r="B661" s="248" t="s">
        <v>644</v>
      </c>
      <c r="C661" s="249">
        <v>57827.403369999956</v>
      </c>
      <c r="D661" s="249">
        <v>2.9999999999999997E-4</v>
      </c>
      <c r="E661" s="129">
        <f>(C661-C$7)/C$8</f>
        <v>75017.040825225791</v>
      </c>
      <c r="F661" s="129">
        <f>ROUND(2*E661,0)/2</f>
        <v>75017</v>
      </c>
      <c r="G661" s="129">
        <f>C661-(C$7+F661*C$8)</f>
        <v>9.6896999602904543E-3</v>
      </c>
      <c r="J661" s="130">
        <f>G661</f>
        <v>9.6896999602904543E-3</v>
      </c>
      <c r="O661" s="199">
        <f ca="1">+C$11+C$12*F661</f>
        <v>-5.0763000565865069E-3</v>
      </c>
      <c r="P661" s="159">
        <f>+D$11+D$12*F661+D$13*F661^2</f>
        <v>-7.8911953079380814E-3</v>
      </c>
      <c r="Q661" s="201">
        <f>+C661-15018.5</f>
        <v>42808.903369999956</v>
      </c>
      <c r="R661" s="136">
        <f>+(P661-G661)^2</f>
        <v>3.0908787843242054E-4</v>
      </c>
      <c r="S661" s="136">
        <v>0.5</v>
      </c>
      <c r="T661" s="136">
        <f>+S661*R661</f>
        <v>1.5454393921621027E-4</v>
      </c>
      <c r="V661" s="129">
        <f>+G661-P661</f>
        <v>1.7580895268228536E-2</v>
      </c>
    </row>
    <row r="662" spans="1:22" ht="12.95" customHeight="1" x14ac:dyDescent="0.2">
      <c r="A662" s="252" t="s">
        <v>3</v>
      </c>
      <c r="B662" s="331" t="s">
        <v>644</v>
      </c>
      <c r="C662" s="253">
        <v>57838.437899999997</v>
      </c>
      <c r="D662" s="253">
        <v>1.2999999999999999E-3</v>
      </c>
      <c r="E662" s="129">
        <f>(C662-C$7)/C$8</f>
        <v>75063.532169715167</v>
      </c>
      <c r="F662" s="129">
        <f>ROUND(2*E662,0)/2</f>
        <v>75063.5</v>
      </c>
      <c r="G662" s="129">
        <f>C662-(C$7+F662*C$8)</f>
        <v>7.6353499971446581E-3</v>
      </c>
      <c r="J662" s="130">
        <f>G662</f>
        <v>7.6353499971446581E-3</v>
      </c>
      <c r="O662" s="199">
        <f ca="1">+C$11+C$12*F662</f>
        <v>-5.0694322116551921E-3</v>
      </c>
      <c r="P662" s="159">
        <f>+D$11+D$12*F662+D$13*F662^2</f>
        <v>-7.8512664279900696E-3</v>
      </c>
      <c r="Q662" s="201">
        <f>+C662-15018.5</f>
        <v>42819.937899999997</v>
      </c>
      <c r="R662" s="136">
        <f>+(P662-G662)^2</f>
        <v>2.3983528829925273E-4</v>
      </c>
      <c r="S662" s="136">
        <v>0.5</v>
      </c>
      <c r="T662" s="136">
        <f>+S662*R662</f>
        <v>1.1991764414962636E-4</v>
      </c>
      <c r="V662" s="129">
        <f>+G662-P662</f>
        <v>1.5486616425134728E-2</v>
      </c>
    </row>
    <row r="663" spans="1:22" ht="12.95" customHeight="1" x14ac:dyDescent="0.2">
      <c r="A663" s="252" t="s">
        <v>3</v>
      </c>
      <c r="B663" s="332" t="s">
        <v>644</v>
      </c>
      <c r="C663" s="254">
        <v>57838.556600000004</v>
      </c>
      <c r="D663" s="254">
        <v>1E-3</v>
      </c>
      <c r="E663" s="129">
        <f>(C663-C$7)/C$8</f>
        <v>75064.03228368389</v>
      </c>
      <c r="F663" s="129">
        <f>ROUND(2*E663,0)/2</f>
        <v>75064</v>
      </c>
      <c r="G663" s="129">
        <f>C663-(C$7+F663*C$8)</f>
        <v>7.6624000066658482E-3</v>
      </c>
      <c r="J663" s="130">
        <f>G663</f>
        <v>7.6624000066658482E-3</v>
      </c>
      <c r="O663" s="199">
        <f ca="1">+C$11+C$12*F663</f>
        <v>-5.0693583638602314E-3</v>
      </c>
      <c r="P663" s="159">
        <f>+D$11+D$12*F663+D$13*F663^2</f>
        <v>-7.8508367219673469E-3</v>
      </c>
      <c r="Q663" s="201">
        <f>+C663-15018.5</f>
        <v>42820.056600000004</v>
      </c>
      <c r="R663" s="136">
        <f>+(P663-G663)^2</f>
        <v>2.4066051379861397E-4</v>
      </c>
      <c r="S663" s="136">
        <v>0.5</v>
      </c>
      <c r="T663" s="136">
        <f>+S663*R663</f>
        <v>1.2033025689930698E-4</v>
      </c>
      <c r="V663" s="129">
        <f>+G663-P663</f>
        <v>1.5513236728633195E-2</v>
      </c>
    </row>
    <row r="664" spans="1:22" ht="12.95" customHeight="1" x14ac:dyDescent="0.2">
      <c r="A664" s="123" t="s">
        <v>1752</v>
      </c>
      <c r="B664" s="124" t="s">
        <v>646</v>
      </c>
      <c r="C664" s="123">
        <v>57856.475599999998</v>
      </c>
      <c r="D664" s="123">
        <v>1E-4</v>
      </c>
      <c r="E664" s="129">
        <f>(C664-C$7)/C$8</f>
        <v>75139.52969063296</v>
      </c>
      <c r="F664" s="129">
        <f>ROUND(2*E664,0)/2</f>
        <v>75139.5</v>
      </c>
      <c r="G664" s="129">
        <f>C664-(C$7+F664*C$8)</f>
        <v>7.0469499987666495E-3</v>
      </c>
      <c r="J664" s="130">
        <f>G664</f>
        <v>7.0469499987666495E-3</v>
      </c>
      <c r="O664" s="199">
        <f ca="1">+C$11+C$12*F664</f>
        <v>-5.0582073468212127E-3</v>
      </c>
      <c r="P664" s="159">
        <f>+D$11+D$12*F664+D$13*F664^2</f>
        <v>-7.7858624231822576E-3</v>
      </c>
      <c r="Q664" s="201">
        <f>+C664-15018.5</f>
        <v>42837.975599999998</v>
      </c>
      <c r="R664" s="136">
        <f>+(P664-G664)^2</f>
        <v>2.200123243447218E-4</v>
      </c>
      <c r="S664" s="136">
        <v>0.5</v>
      </c>
      <c r="T664" s="136">
        <f>+S664*R664</f>
        <v>1.100061621723609E-4</v>
      </c>
      <c r="V664" s="129">
        <f>+G664-P664</f>
        <v>1.4832812421948907E-2</v>
      </c>
    </row>
    <row r="665" spans="1:22" ht="12.95" customHeight="1" x14ac:dyDescent="0.2">
      <c r="A665" s="123" t="s">
        <v>1752</v>
      </c>
      <c r="B665" s="124" t="s">
        <v>644</v>
      </c>
      <c r="C665" s="123">
        <v>57864.427600000003</v>
      </c>
      <c r="D665" s="123">
        <v>1E-4</v>
      </c>
      <c r="E665" s="129">
        <f>(C665-C$7)/C$8</f>
        <v>75173.033534600792</v>
      </c>
      <c r="F665" s="129">
        <f>ROUND(2*E665,0)/2</f>
        <v>75173</v>
      </c>
      <c r="G665" s="129">
        <f>C665-(C$7+F665*C$8)</f>
        <v>7.9593000045861118E-3</v>
      </c>
      <c r="J665" s="130">
        <f>G665</f>
        <v>7.9593000045861118E-3</v>
      </c>
      <c r="O665" s="199">
        <f ca="1">+C$11+C$12*F665</f>
        <v>-5.0532595445588659E-3</v>
      </c>
      <c r="P665" s="159">
        <f>+D$11+D$12*F665+D$13*F665^2</f>
        <v>-7.7569763280470327E-3</v>
      </c>
      <c r="Q665" s="201">
        <f>+C665-15018.5</f>
        <v>42845.927600000003</v>
      </c>
      <c r="R665" s="136">
        <f>+(P665-G665)^2</f>
        <v>2.4700134176368474E-4</v>
      </c>
      <c r="S665" s="136">
        <v>0.5</v>
      </c>
      <c r="T665" s="136">
        <f>+S665*R665</f>
        <v>1.2350067088184237E-4</v>
      </c>
      <c r="V665" s="129">
        <f>+G665-P665</f>
        <v>1.5716276332633144E-2</v>
      </c>
    </row>
    <row r="666" spans="1:22" ht="12.95" customHeight="1" x14ac:dyDescent="0.2">
      <c r="A666" s="123" t="s">
        <v>1752</v>
      </c>
      <c r="B666" s="124" t="s">
        <v>646</v>
      </c>
      <c r="C666" s="123">
        <v>57870.716699999997</v>
      </c>
      <c r="D666" s="123">
        <v>4.0000000000000002E-4</v>
      </c>
      <c r="E666" s="129">
        <f>(C666-C$7)/C$8</f>
        <v>75199.531148420938</v>
      </c>
      <c r="F666" s="129">
        <f>ROUND(2*E666,0)/2</f>
        <v>75199.5</v>
      </c>
      <c r="G666" s="129">
        <f>C666-(C$7+F666*C$8)</f>
        <v>7.3929499994846992E-3</v>
      </c>
      <c r="J666" s="130">
        <f>G666</f>
        <v>7.3929499994846992E-3</v>
      </c>
      <c r="O666" s="199">
        <f ca="1">+C$11+C$12*F666</f>
        <v>-5.0493456114259656E-3</v>
      </c>
      <c r="P666" s="159">
        <f>+D$11+D$12*F666+D$13*F666^2</f>
        <v>-7.7341015575644878E-3</v>
      </c>
      <c r="Q666" s="201">
        <f>+C666-15018.5</f>
        <v>42852.216699999997</v>
      </c>
      <c r="R666" s="136">
        <f>+(P666-G666)^2</f>
        <v>2.2882768880962424E-4</v>
      </c>
      <c r="S666" s="136">
        <v>0.5</v>
      </c>
      <c r="T666" s="136">
        <f>+S666*R666</f>
        <v>1.1441384440481212E-4</v>
      </c>
      <c r="V666" s="129">
        <f>+G666-P666</f>
        <v>1.5127051557049187E-2</v>
      </c>
    </row>
    <row r="667" spans="1:22" ht="12.95" customHeight="1" x14ac:dyDescent="0.2">
      <c r="A667" s="123" t="s">
        <v>1752</v>
      </c>
      <c r="B667" s="124" t="s">
        <v>646</v>
      </c>
      <c r="C667" s="123">
        <v>57890.653400000003</v>
      </c>
      <c r="D667" s="123">
        <v>1E-4</v>
      </c>
      <c r="E667" s="129">
        <f>(C667-C$7)/C$8</f>
        <v>75283.529650185679</v>
      </c>
      <c r="F667" s="129">
        <f>ROUND(2*E667,0)/2</f>
        <v>75283.5</v>
      </c>
      <c r="G667" s="129">
        <f>C667-(C$7+F667*C$8)</f>
        <v>7.0373500057030469E-3</v>
      </c>
      <c r="J667" s="130">
        <f>G667</f>
        <v>7.0373500057030469E-3</v>
      </c>
      <c r="O667" s="199">
        <f ca="1">+C$11+C$12*F667</f>
        <v>-5.0369391818726201E-3</v>
      </c>
      <c r="P667" s="159">
        <f>+D$11+D$12*F667+D$13*F667^2</f>
        <v>-7.6614493839645692E-3</v>
      </c>
      <c r="Q667" s="201">
        <f>+C667-15018.5</f>
        <v>42872.153400000003</v>
      </c>
      <c r="R667" s="136">
        <f>+(P667-G667)^2</f>
        <v>2.1605470349769307E-4</v>
      </c>
      <c r="S667" s="136">
        <v>0.5</v>
      </c>
      <c r="T667" s="136">
        <f>+S667*R667</f>
        <v>1.0802735174884654E-4</v>
      </c>
      <c r="V667" s="129">
        <f>+G667-P667</f>
        <v>1.4698799389667616E-2</v>
      </c>
    </row>
    <row r="668" spans="1:22" ht="12.95" customHeight="1" x14ac:dyDescent="0.2">
      <c r="A668" s="123" t="s">
        <v>1752</v>
      </c>
      <c r="B668" s="124" t="s">
        <v>646</v>
      </c>
      <c r="C668" s="123">
        <v>57914.626499999998</v>
      </c>
      <c r="D668" s="123">
        <v>1E-4</v>
      </c>
      <c r="E668" s="129">
        <f>(C668-C$7)/C$8</f>
        <v>75384.534554841695</v>
      </c>
      <c r="F668" s="129">
        <f>ROUND(2*E668,0)/2</f>
        <v>75384.5</v>
      </c>
      <c r="G668" s="129">
        <f>C668-(C$7+F668*C$8)</f>
        <v>8.2014500003424473E-3</v>
      </c>
      <c r="J668" s="130">
        <f>G668</f>
        <v>8.2014500003424473E-3</v>
      </c>
      <c r="O668" s="199">
        <f ca="1">+C$11+C$12*F668</f>
        <v>-5.0220219272906225E-3</v>
      </c>
      <c r="P668" s="159">
        <f>+D$11+D$12*F668+D$13*F668^2</f>
        <v>-7.5738049897137866E-3</v>
      </c>
      <c r="Q668" s="201">
        <f>+C668-15018.5</f>
        <v>42896.126499999998</v>
      </c>
      <c r="R668" s="136">
        <f>+(P668-G668)^2</f>
        <v>2.488586700012941E-4</v>
      </c>
      <c r="S668" s="136">
        <v>0.5</v>
      </c>
      <c r="T668" s="136">
        <f>+S668*R668</f>
        <v>1.2442933500064705E-4</v>
      </c>
      <c r="V668" s="129">
        <f>+G668-P668</f>
        <v>1.5775254990056234E-2</v>
      </c>
    </row>
    <row r="669" spans="1:22" ht="12.95" customHeight="1" x14ac:dyDescent="0.2">
      <c r="A669" s="123" t="s">
        <v>1752</v>
      </c>
      <c r="B669" s="124" t="s">
        <v>644</v>
      </c>
      <c r="C669" s="123">
        <v>57929.698600000003</v>
      </c>
      <c r="D669" s="123">
        <v>2.9999999999999997E-4</v>
      </c>
      <c r="E669" s="129">
        <f>(C669-C$7)/C$8</f>
        <v>75448.037231736496</v>
      </c>
      <c r="F669" s="129">
        <f>ROUND(2*E669,0)/2</f>
        <v>75448</v>
      </c>
      <c r="G669" s="129">
        <f>C669-(C$7+F669*C$8)</f>
        <v>8.8368000069749542E-3</v>
      </c>
      <c r="J669" s="130">
        <f>G669</f>
        <v>8.8368000069749542E-3</v>
      </c>
      <c r="O669" s="199">
        <f ca="1">+C$11+C$12*F669</f>
        <v>-5.0126432573306522E-3</v>
      </c>
      <c r="P669" s="159">
        <f>+D$11+D$12*F669+D$13*F669^2</f>
        <v>-7.5185403762940695E-3</v>
      </c>
      <c r="Q669" s="201">
        <f>+C669-15018.5</f>
        <v>42911.198600000003</v>
      </c>
      <c r="R669" s="136">
        <f>+(P669-G669)^2</f>
        <v>2.6749715905259055E-4</v>
      </c>
      <c r="S669" s="136">
        <v>0.5</v>
      </c>
      <c r="T669" s="136">
        <f>+S669*R669</f>
        <v>1.3374857952629527E-4</v>
      </c>
      <c r="V669" s="129">
        <f>+G669-P669</f>
        <v>1.6355340383269024E-2</v>
      </c>
    </row>
    <row r="670" spans="1:22" ht="12.95" customHeight="1" x14ac:dyDescent="0.2">
      <c r="A670" s="255" t="s">
        <v>1754</v>
      </c>
      <c r="B670" s="333"/>
      <c r="C670" s="257">
        <v>58159.805</v>
      </c>
      <c r="D670" s="258">
        <v>5.0000000000000001E-4</v>
      </c>
      <c r="E670" s="129">
        <f>(C670-C$7)/C$8</f>
        <v>76417.535335558787</v>
      </c>
      <c r="F670" s="129">
        <f>ROUND(2*E670,0)/2</f>
        <v>76417.5</v>
      </c>
      <c r="G670" s="129">
        <f>C670-(C$7+F670*C$8)</f>
        <v>8.3867499997722916E-3</v>
      </c>
      <c r="J670" s="130">
        <f>G670</f>
        <v>8.3867499997722916E-3</v>
      </c>
      <c r="O670" s="199">
        <f ca="1">+C$11+C$12*F670</f>
        <v>-4.8694523829024578E-3</v>
      </c>
      <c r="P670" s="159">
        <f>+D$11+D$12*F670+D$13*F670^2</f>
        <v>-6.6592963472415084E-3</v>
      </c>
      <c r="Q670" s="201">
        <f>+C670-15018.5</f>
        <v>43141.305</v>
      </c>
      <c r="R670" s="136">
        <f>+(P670-G670)^2</f>
        <v>2.2638351067648732E-4</v>
      </c>
      <c r="S670" s="136">
        <v>0.5</v>
      </c>
      <c r="T670" s="136">
        <f>+S670*R670</f>
        <v>1.1319175533824366E-4</v>
      </c>
      <c r="V670" s="129">
        <f>+G670-P670</f>
        <v>1.50460463470138E-2</v>
      </c>
    </row>
    <row r="671" spans="1:22" ht="12.95" customHeight="1" x14ac:dyDescent="0.2">
      <c r="A671" s="259" t="s">
        <v>1757</v>
      </c>
      <c r="B671" s="260" t="s">
        <v>646</v>
      </c>
      <c r="C671" s="261">
        <v>58191.611299999997</v>
      </c>
      <c r="D671" s="261">
        <v>2.9999999999999997E-4</v>
      </c>
      <c r="E671" s="129">
        <f>(C671-C$7)/C$8</f>
        <v>76551.54354888793</v>
      </c>
      <c r="F671" s="129">
        <f>ROUND(2*E671,0)/2</f>
        <v>76551.5</v>
      </c>
      <c r="G671" s="129">
        <f>C671-(C$7+F671*C$8)</f>
        <v>1.0336150000512134E-2</v>
      </c>
      <c r="J671" s="130">
        <f>G671</f>
        <v>1.0336150000512134E-2</v>
      </c>
      <c r="O671" s="199">
        <f ca="1">+C$11+C$12*F671</f>
        <v>-4.8496611738530742E-3</v>
      </c>
      <c r="P671" s="159">
        <f>+D$11+D$12*F671+D$13*F671^2</f>
        <v>-6.5382499035560315E-3</v>
      </c>
      <c r="Q671" s="201">
        <f>+C671-15018.5</f>
        <v>43173.111299999997</v>
      </c>
      <c r="R671" s="136">
        <f>+(P671-G671)^2</f>
        <v>2.8474537212241571E-4</v>
      </c>
      <c r="S671" s="136">
        <v>0.5</v>
      </c>
      <c r="T671" s="136">
        <f>+S671*R671</f>
        <v>1.4237268606120786E-4</v>
      </c>
      <c r="V671" s="129">
        <f>+G671-P671</f>
        <v>1.6874399904068166E-2</v>
      </c>
    </row>
    <row r="672" spans="1:22" ht="12.95" customHeight="1" x14ac:dyDescent="0.2">
      <c r="A672" s="259" t="s">
        <v>1757</v>
      </c>
      <c r="B672" s="260" t="s">
        <v>644</v>
      </c>
      <c r="C672" s="261">
        <v>58191.729800000001</v>
      </c>
      <c r="D672" s="261">
        <v>1E-4</v>
      </c>
      <c r="E672" s="129">
        <f>(C672-C$7)/C$8</f>
        <v>76552.042820204617</v>
      </c>
      <c r="F672" s="129">
        <f>ROUND(2*E672,0)/2</f>
        <v>76552</v>
      </c>
      <c r="G672" s="129">
        <f>C672-(C$7+F672*C$8)</f>
        <v>1.0163200000533834E-2</v>
      </c>
      <c r="J672" s="130">
        <f>G672</f>
        <v>1.0163200000533834E-2</v>
      </c>
      <c r="O672" s="199">
        <f ca="1">+C$11+C$12*F672</f>
        <v>-4.8495873260581135E-3</v>
      </c>
      <c r="P672" s="159">
        <f>+D$11+D$12*F672+D$13*F672^2</f>
        <v>-6.5377971982722577E-3</v>
      </c>
      <c r="Q672" s="201">
        <f>+C672-15018.5</f>
        <v>43173.229800000001</v>
      </c>
      <c r="R672" s="136">
        <f>+(P672-G672)^2</f>
        <v>2.7892330743452894E-4</v>
      </c>
      <c r="S672" s="136">
        <v>0.5</v>
      </c>
      <c r="T672" s="136">
        <f>+S672*R672</f>
        <v>1.3946165371726447E-4</v>
      </c>
      <c r="V672" s="129">
        <f>+G672-P672</f>
        <v>1.6700997198806092E-2</v>
      </c>
    </row>
    <row r="673" spans="1:22" ht="12.95" customHeight="1" x14ac:dyDescent="0.2">
      <c r="A673" s="247" t="s">
        <v>1761</v>
      </c>
      <c r="B673" s="248" t="s">
        <v>646</v>
      </c>
      <c r="C673" s="249">
        <v>58202.527749999892</v>
      </c>
      <c r="D673" s="249">
        <v>1E-4</v>
      </c>
      <c r="E673" s="129">
        <f>(C673-C$7)/C$8</f>
        <v>76597.537391629245</v>
      </c>
      <c r="F673" s="129">
        <f>ROUND(2*E673,0)/2</f>
        <v>76597.5</v>
      </c>
      <c r="G673" s="129">
        <f>C673-(C$7+F673*C$8)</f>
        <v>8.8747498957673088E-3</v>
      </c>
      <c r="J673" s="130">
        <f>G673</f>
        <v>8.8747498957673088E-3</v>
      </c>
      <c r="O673" s="199">
        <f ca="1">+C$11+C$12*F673</f>
        <v>-4.8428671767167183E-3</v>
      </c>
      <c r="P673" s="159">
        <f>+D$11+D$12*F673+D$13*F673^2</f>
        <v>-6.4965686670093448E-3</v>
      </c>
      <c r="Q673" s="201">
        <f>+C673-15018.5</f>
        <v>43184.027749999892</v>
      </c>
      <c r="R673" s="136">
        <f>+(P673-G673)^2</f>
        <v>2.3627743435836212E-4</v>
      </c>
      <c r="S673" s="136">
        <v>0.5</v>
      </c>
      <c r="T673" s="136">
        <f>+S673*R673</f>
        <v>1.1813871717918106E-4</v>
      </c>
      <c r="V673" s="129">
        <f>+G673-P673</f>
        <v>1.5371318562776654E-2</v>
      </c>
    </row>
    <row r="674" spans="1:22" ht="12.95" customHeight="1" x14ac:dyDescent="0.2">
      <c r="A674" s="259" t="s">
        <v>1757</v>
      </c>
      <c r="B674" s="260" t="s">
        <v>646</v>
      </c>
      <c r="C674" s="261">
        <v>58214.632599999997</v>
      </c>
      <c r="D674" s="261">
        <v>1E-4</v>
      </c>
      <c r="E674" s="129">
        <f>(C674-C$7)/C$8</f>
        <v>76648.538272622362</v>
      </c>
      <c r="F674" s="129">
        <f>ROUND(2*E674,0)/2</f>
        <v>76648.5</v>
      </c>
      <c r="G674" s="129">
        <f>C674-(C$7+F674*C$8)</f>
        <v>9.0838500036625192E-3</v>
      </c>
      <c r="J674" s="130">
        <f>G674</f>
        <v>9.0838500036625192E-3</v>
      </c>
      <c r="O674" s="199">
        <f ca="1">+C$11+C$12*F674</f>
        <v>-4.8353347016307589E-3</v>
      </c>
      <c r="P674" s="159">
        <f>+D$11+D$12*F674+D$13*F674^2</f>
        <v>-6.4502803980036744E-3</v>
      </c>
      <c r="Q674" s="201">
        <f>+C674-15018.5</f>
        <v>43196.132599999997</v>
      </c>
      <c r="R674" s="136">
        <f>+(P674-G674)^2</f>
        <v>2.4130920733596989E-4</v>
      </c>
      <c r="S674" s="136">
        <v>0.5</v>
      </c>
      <c r="T674" s="136">
        <f>+S674*R674</f>
        <v>1.2065460366798494E-4</v>
      </c>
      <c r="V674" s="129">
        <f>+G674-P674</f>
        <v>1.5534130401666194E-2</v>
      </c>
    </row>
    <row r="675" spans="1:22" ht="12.95" customHeight="1" x14ac:dyDescent="0.2">
      <c r="A675" s="259" t="s">
        <v>1756</v>
      </c>
      <c r="B675" s="260" t="s">
        <v>646</v>
      </c>
      <c r="C675" s="261">
        <v>58262.339890000003</v>
      </c>
      <c r="D675" s="261">
        <v>1E-4</v>
      </c>
      <c r="E675" s="129">
        <f>(C675-C$7)/C$8</f>
        <v>76849.541491974393</v>
      </c>
      <c r="F675" s="129">
        <f>ROUND(2*E675,0)/2</f>
        <v>76849.5</v>
      </c>
      <c r="G675" s="129">
        <f>C675-(C$7+F675*C$8)</f>
        <v>9.8479500011308119E-3</v>
      </c>
      <c r="J675" s="130">
        <f>G675</f>
        <v>9.8479500011308119E-3</v>
      </c>
      <c r="O675" s="199">
        <f ca="1">+C$11+C$12*F675</f>
        <v>-4.8056478880566817E-3</v>
      </c>
      <c r="P675" s="159">
        <f>+D$11+D$12*F675+D$13*F675^2</f>
        <v>-6.2670672590686427E-3</v>
      </c>
      <c r="Q675" s="201">
        <f>+C675-15018.5</f>
        <v>43243.839890000003</v>
      </c>
      <c r="R675" s="136">
        <f>+(P675-G675)^2</f>
        <v>2.5969378129652636E-4</v>
      </c>
      <c r="S675" s="136">
        <v>0.5</v>
      </c>
      <c r="T675" s="136">
        <f>+S675*R675</f>
        <v>1.2984689064826318E-4</v>
      </c>
      <c r="V675" s="129">
        <f>+G675-P675</f>
        <v>1.6115017260199455E-2</v>
      </c>
    </row>
    <row r="676" spans="1:22" ht="12.95" customHeight="1" x14ac:dyDescent="0.2">
      <c r="A676" s="252" t="s">
        <v>0</v>
      </c>
      <c r="B676" s="262" t="s">
        <v>644</v>
      </c>
      <c r="C676" s="252">
        <v>58487.940399999999</v>
      </c>
      <c r="D676" s="252">
        <v>1E-4</v>
      </c>
      <c r="E676" s="129">
        <f>(C676-C$7)/C$8</f>
        <v>77800.055109441542</v>
      </c>
      <c r="F676" s="129">
        <f>ROUND(2*E676,0)/2</f>
        <v>77800</v>
      </c>
      <c r="G676" s="129">
        <f>C676-(C$7+F676*C$8)</f>
        <v>1.3080000004265457E-2</v>
      </c>
      <c r="J676" s="130">
        <f>G676</f>
        <v>1.3080000004265457E-2</v>
      </c>
      <c r="O676" s="199">
        <f ca="1">+C$11+C$12*F676</f>
        <v>-4.6652632298369839E-3</v>
      </c>
      <c r="P676" s="159">
        <f>+D$11+D$12*F676+D$13*F676^2</f>
        <v>-5.3837616159853052E-3</v>
      </c>
      <c r="Q676" s="201">
        <f>+C676-15018.5</f>
        <v>43469.440399999999</v>
      </c>
      <c r="R676" s="136">
        <f>+(P676-G676)^2</f>
        <v>3.4091049316944505E-4</v>
      </c>
      <c r="S676" s="136">
        <v>0.5</v>
      </c>
      <c r="T676" s="136">
        <f>+S676*R676</f>
        <v>1.7045524658472252E-4</v>
      </c>
      <c r="V676" s="129">
        <f>+G676-P676</f>
        <v>1.8463761620250763E-2</v>
      </c>
    </row>
    <row r="677" spans="1:22" ht="12.95" customHeight="1" x14ac:dyDescent="0.2">
      <c r="A677" s="252" t="s">
        <v>0</v>
      </c>
      <c r="B677" s="262" t="s">
        <v>644</v>
      </c>
      <c r="C677" s="252">
        <v>58496.010699999999</v>
      </c>
      <c r="D677" s="252">
        <v>1E-4</v>
      </c>
      <c r="E677" s="129">
        <f>(C677-C$7)/C$8</f>
        <v>77834.057382074025</v>
      </c>
      <c r="F677" s="129">
        <f>ROUND(2*E677,0)/2</f>
        <v>77834</v>
      </c>
      <c r="G677" s="129">
        <f>C677-(C$7+F677*C$8)</f>
        <v>1.3619400000607129E-2</v>
      </c>
      <c r="J677" s="130">
        <f>G677</f>
        <v>1.3619400000607129E-2</v>
      </c>
      <c r="O677" s="199">
        <f ca="1">+C$11+C$12*F677</f>
        <v>-4.6602415797796764E-3</v>
      </c>
      <c r="P677" s="159">
        <f>+D$11+D$12*F677+D$13*F677^2</f>
        <v>-5.3516478264304113E-3</v>
      </c>
      <c r="Q677" s="201">
        <f>+C677-15018.5</f>
        <v>43477.510699999999</v>
      </c>
      <c r="R677" s="136">
        <f>+(P677-G677)^2</f>
        <v>3.5990065565574581E-4</v>
      </c>
      <c r="S677" s="136">
        <v>0.5</v>
      </c>
      <c r="T677" s="136">
        <f>+S677*R677</f>
        <v>1.799503278278729E-4</v>
      </c>
      <c r="V677" s="129">
        <f>+G677-P677</f>
        <v>1.897104782703754E-2</v>
      </c>
    </row>
    <row r="678" spans="1:22" ht="12.95" customHeight="1" x14ac:dyDescent="0.2">
      <c r="A678" s="259" t="s">
        <v>1758</v>
      </c>
      <c r="B678" s="260" t="s">
        <v>644</v>
      </c>
      <c r="C678" s="261">
        <v>58539.919199999997</v>
      </c>
      <c r="D678" s="261">
        <v>2.0000000000000001E-4</v>
      </c>
      <c r="E678" s="129">
        <f>(C678-C$7)/C$8</f>
        <v>78019.055311256685</v>
      </c>
      <c r="F678" s="129">
        <f>ROUND(2*E678,0)/2</f>
        <v>78019</v>
      </c>
      <c r="G678" s="129">
        <f>C678-(C$7+F678*C$8)</f>
        <v>1.3127899997925851E-2</v>
      </c>
      <c r="J678" s="130">
        <f>G678</f>
        <v>1.3127899997925851E-2</v>
      </c>
      <c r="O678" s="199">
        <f ca="1">+C$11+C$12*F678</f>
        <v>-4.6329178956443333E-3</v>
      </c>
      <c r="P678" s="159">
        <f>+D$11+D$12*F678+D$13*F678^2</f>
        <v>-5.1762848105232767E-3</v>
      </c>
      <c r="Q678" s="201">
        <f>+C678-15018.5</f>
        <v>43521.419199999997</v>
      </c>
      <c r="R678" s="136">
        <f>+(P678-G678)^2</f>
        <v>3.3504318150185986E-4</v>
      </c>
      <c r="S678" s="136">
        <v>0.5</v>
      </c>
      <c r="T678" s="136">
        <f>+S678*R678</f>
        <v>1.6752159075092993E-4</v>
      </c>
      <c r="V678" s="129">
        <f>+G678-P678</f>
        <v>1.8304184808449128E-2</v>
      </c>
    </row>
    <row r="679" spans="1:22" ht="12.95" customHeight="1" x14ac:dyDescent="0.2">
      <c r="A679" s="259" t="s">
        <v>1758</v>
      </c>
      <c r="B679" s="260" t="s">
        <v>646</v>
      </c>
      <c r="C679" s="261">
        <v>58543.597900000001</v>
      </c>
      <c r="D679" s="261">
        <v>1E-4</v>
      </c>
      <c r="E679" s="129">
        <f>(C679-C$7)/C$8</f>
        <v>78034.55463102588</v>
      </c>
      <c r="F679" s="129">
        <f>ROUND(2*E679,0)/2</f>
        <v>78034.5</v>
      </c>
      <c r="G679" s="129">
        <f>C679-(C$7+F679*C$8)</f>
        <v>1.2966450005478691E-2</v>
      </c>
      <c r="J679" s="130">
        <f>G679</f>
        <v>1.2966450005478691E-2</v>
      </c>
      <c r="O679" s="199">
        <f ca="1">+C$11+C$12*F679</f>
        <v>-4.6306286140005617E-3</v>
      </c>
      <c r="P679" s="159">
        <f>+D$11+D$12*F679+D$13*F679^2</f>
        <v>-5.1615441985998073E-3</v>
      </c>
      <c r="Q679" s="201">
        <f>+C679-15018.5</f>
        <v>43525.097900000001</v>
      </c>
      <c r="R679" s="136">
        <f>+(P679-G679)^2</f>
        <v>3.2862417386310362E-4</v>
      </c>
      <c r="S679" s="136">
        <v>0.5</v>
      </c>
      <c r="T679" s="136">
        <f>+S679*R679</f>
        <v>1.6431208693155181E-4</v>
      </c>
      <c r="V679" s="129">
        <f>+G679-P679</f>
        <v>1.8127994204078499E-2</v>
      </c>
    </row>
    <row r="680" spans="1:22" ht="12.95" customHeight="1" x14ac:dyDescent="0.2">
      <c r="A680" s="259" t="s">
        <v>1758</v>
      </c>
      <c r="B680" s="260" t="s">
        <v>644</v>
      </c>
      <c r="C680" s="261">
        <v>58543.717100000002</v>
      </c>
      <c r="D680" s="261">
        <v>1E-4</v>
      </c>
      <c r="E680" s="129">
        <f>(C680-C$7)/C$8</f>
        <v>78035.056851624584</v>
      </c>
      <c r="F680" s="129">
        <f>ROUND(2*E680,0)/2</f>
        <v>78035</v>
      </c>
      <c r="G680" s="129">
        <f>C680-(C$7+F680*C$8)</f>
        <v>1.3493500002368819E-2</v>
      </c>
      <c r="J680" s="130">
        <f>G680</f>
        <v>1.3493500002368819E-2</v>
      </c>
      <c r="O680" s="199">
        <f ca="1">+C$11+C$12*F680</f>
        <v>-4.630554766205601E-3</v>
      </c>
      <c r="P680" s="159">
        <f>+D$11+D$12*F680+D$13*F680^2</f>
        <v>-5.1610685713374266E-3</v>
      </c>
      <c r="Q680" s="201">
        <f>+C680-15018.5</f>
        <v>43525.217100000002</v>
      </c>
      <c r="R680" s="136">
        <f>+(P680-G680)^2</f>
        <v>3.4799292867110869E-4</v>
      </c>
      <c r="S680" s="136">
        <v>0.5</v>
      </c>
      <c r="T680" s="136">
        <f>+S680*R680</f>
        <v>1.7399646433555435E-4</v>
      </c>
      <c r="V680" s="129">
        <f>+G680-P680</f>
        <v>1.8654568573706246E-2</v>
      </c>
    </row>
    <row r="681" spans="1:22" ht="12.95" customHeight="1" x14ac:dyDescent="0.2">
      <c r="A681" s="259" t="s">
        <v>1758</v>
      </c>
      <c r="B681" s="260" t="s">
        <v>646</v>
      </c>
      <c r="C681" s="261">
        <v>58566.620699999999</v>
      </c>
      <c r="D681" s="261">
        <v>4.0000000000000002E-4</v>
      </c>
      <c r="E681" s="129">
        <f>(C681-C$7)/C$8</f>
        <v>78131.555674650386</v>
      </c>
      <c r="F681" s="129">
        <f>ROUND(2*E681,0)/2</f>
        <v>78131.5</v>
      </c>
      <c r="G681" s="129">
        <f>C681-(C$7+F681*C$8)</f>
        <v>1.3214150007115677E-2</v>
      </c>
      <c r="J681" s="130">
        <f>G681</f>
        <v>1.3214150007115677E-2</v>
      </c>
      <c r="O681" s="199">
        <f ca="1">+C$11+C$12*F681</f>
        <v>-4.6163021417782463E-3</v>
      </c>
      <c r="P681" s="159">
        <f>+D$11+D$12*F681+D$13*F681^2</f>
        <v>-5.0691278291995351E-3</v>
      </c>
      <c r="Q681" s="201">
        <f>+C681-15018.5</f>
        <v>43548.120699999999</v>
      </c>
      <c r="R681" s="136">
        <f>+(P681-G681)^2</f>
        <v>3.3427824843989504E-4</v>
      </c>
      <c r="S681" s="136">
        <v>0.5</v>
      </c>
      <c r="T681" s="136">
        <f>+S681*R681</f>
        <v>1.6713912421994752E-4</v>
      </c>
      <c r="V681" s="129">
        <f>+G681-P681</f>
        <v>1.8283277836315212E-2</v>
      </c>
    </row>
    <row r="682" spans="1:22" ht="12.95" customHeight="1" x14ac:dyDescent="0.2">
      <c r="A682" s="177" t="s">
        <v>1755</v>
      </c>
      <c r="B682" s="334"/>
      <c r="C682" s="264">
        <v>58572.9113</v>
      </c>
      <c r="D682" s="264">
        <v>2.0000000000000001E-4</v>
      </c>
      <c r="E682" s="129">
        <f>(C682-C$7)/C$8</f>
        <v>78158.059608360636</v>
      </c>
      <c r="F682" s="129">
        <f>ROUND(2*E682,0)/2</f>
        <v>78158</v>
      </c>
      <c r="G682" s="129">
        <f>C682-(C$7+F682*C$8)</f>
        <v>1.4147800007776823E-2</v>
      </c>
      <c r="J682" s="130">
        <f>G682</f>
        <v>1.4147800007776823E-2</v>
      </c>
      <c r="O682" s="199">
        <f ca="1">+C$11+C$12*F682</f>
        <v>-4.6123882086453443E-3</v>
      </c>
      <c r="P682" s="159">
        <f>+D$11+D$12*F682+D$13*F682^2</f>
        <v>-5.0438294729414773E-3</v>
      </c>
      <c r="Q682" s="201">
        <f>+C682-15018.5</f>
        <v>43554.4113</v>
      </c>
      <c r="R682" s="136">
        <f>+(P682-G682)^2</f>
        <v>3.6831864212517575E-4</v>
      </c>
      <c r="S682" s="136">
        <v>0.5</v>
      </c>
      <c r="T682" s="136">
        <f>+S682*R682</f>
        <v>1.8415932106258788E-4</v>
      </c>
      <c r="V682" s="129">
        <f>+G682-P682</f>
        <v>1.91916294807183E-2</v>
      </c>
    </row>
    <row r="683" spans="1:22" ht="12.95" customHeight="1" x14ac:dyDescent="0.2">
      <c r="A683" s="259" t="s">
        <v>1762</v>
      </c>
      <c r="B683" s="260" t="s">
        <v>644</v>
      </c>
      <c r="C683" s="261">
        <v>58596.650999999998</v>
      </c>
      <c r="D683" s="261" t="s">
        <v>62</v>
      </c>
      <c r="E683" s="129">
        <f>(C683-C$7)/C$8</f>
        <v>78258.081138119524</v>
      </c>
      <c r="F683" s="129">
        <f>ROUND(2*E683,0)/2</f>
        <v>78258</v>
      </c>
      <c r="G683" s="129">
        <f>C683-(C$7+F683*C$8)</f>
        <v>1.9257799998740666E-2</v>
      </c>
      <c r="J683" s="130">
        <f>G683</f>
        <v>1.9257799998740666E-2</v>
      </c>
      <c r="O683" s="199">
        <f ca="1">+C$11+C$12*F683</f>
        <v>-4.5976186496532664E-3</v>
      </c>
      <c r="P683" s="159">
        <f>+D$11+D$12*F683+D$13*F683^2</f>
        <v>-4.9481684529961156E-3</v>
      </c>
      <c r="Q683" s="201">
        <f>+C683-15018.5</f>
        <v>43578.150999999998</v>
      </c>
      <c r="R683" s="136">
        <f>+(P683-G683)^2</f>
        <v>5.8592890868647632E-4</v>
      </c>
      <c r="S683" s="136">
        <v>0.5</v>
      </c>
      <c r="T683" s="136">
        <f>+S683*R683</f>
        <v>2.9296445434323816E-4</v>
      </c>
      <c r="V683" s="129">
        <f>+G683-P683</f>
        <v>2.4205968451736781E-2</v>
      </c>
    </row>
    <row r="684" spans="1:22" ht="12.95" customHeight="1" x14ac:dyDescent="0.2">
      <c r="A684" s="259" t="s">
        <v>1756</v>
      </c>
      <c r="B684" s="260" t="s">
        <v>644</v>
      </c>
      <c r="C684" s="261">
        <v>58597.35817</v>
      </c>
      <c r="D684" s="261">
        <v>6.0000000000000002E-5</v>
      </c>
      <c r="E684" s="129">
        <f>(C684-C$7)/C$8</f>
        <v>78261.060629233543</v>
      </c>
      <c r="F684" s="129">
        <f>ROUND(2*E684,0)/2</f>
        <v>78261</v>
      </c>
      <c r="G684" s="129">
        <f>C684-(C$7+F684*C$8)</f>
        <v>1.4390100004675332E-2</v>
      </c>
      <c r="J684" s="130">
        <f>G684</f>
        <v>1.4390100004675332E-2</v>
      </c>
      <c r="O684" s="199">
        <f ca="1">+C$11+C$12*F684</f>
        <v>-4.5971755628835057E-3</v>
      </c>
      <c r="P684" s="159">
        <f>+D$11+D$12*F684+D$13*F684^2</f>
        <v>-4.945293846341528E-3</v>
      </c>
      <c r="Q684" s="201">
        <f>+C684-15018.5</f>
        <v>43578.85817</v>
      </c>
      <c r="R684" s="136">
        <f>+(P684-G684)^2</f>
        <v>3.738574553739406E-4</v>
      </c>
      <c r="S684" s="136">
        <v>0.5</v>
      </c>
      <c r="T684" s="136">
        <f>+S684*R684</f>
        <v>1.869287276869703E-4</v>
      </c>
      <c r="V684" s="129">
        <f>+G684-P684</f>
        <v>1.933539385101686E-2</v>
      </c>
    </row>
    <row r="685" spans="1:22" ht="12.95" customHeight="1" x14ac:dyDescent="0.2">
      <c r="A685" s="259" t="s">
        <v>1758</v>
      </c>
      <c r="B685" s="260" t="s">
        <v>644</v>
      </c>
      <c r="C685" s="261">
        <v>58625.602400000003</v>
      </c>
      <c r="D685" s="261">
        <v>1E-4</v>
      </c>
      <c r="E685" s="129">
        <f>(C685-C$7)/C$8</f>
        <v>78380.060915313923</v>
      </c>
      <c r="F685" s="129">
        <f>ROUND(2*E685,0)/2</f>
        <v>78380</v>
      </c>
      <c r="G685" s="129">
        <f>C685-(C$7+F685*C$8)</f>
        <v>1.4458000005106442E-2</v>
      </c>
      <c r="J685" s="130">
        <f>G685</f>
        <v>1.4458000005106442E-2</v>
      </c>
      <c r="O685" s="199">
        <f ca="1">+C$11+C$12*F685</f>
        <v>-4.5795997876829329E-3</v>
      </c>
      <c r="P685" s="159">
        <f>+D$11+D$12*F685+D$13*F685^2</f>
        <v>-4.8310433850158874E-3</v>
      </c>
      <c r="Q685" s="201">
        <f>+C685-15018.5</f>
        <v>43607.102400000003</v>
      </c>
      <c r="R685" s="136">
        <f>+(P685-G685)^2</f>
        <v>3.7206719490602189E-4</v>
      </c>
      <c r="S685" s="136">
        <v>0.5</v>
      </c>
      <c r="T685" s="136">
        <f>+S685*R685</f>
        <v>1.8603359745301095E-4</v>
      </c>
      <c r="V685" s="129">
        <f>+G685-P685</f>
        <v>1.9289043390122329E-2</v>
      </c>
    </row>
    <row r="686" spans="1:22" ht="12.95" customHeight="1" x14ac:dyDescent="0.2">
      <c r="A686" s="247" t="s">
        <v>1759</v>
      </c>
      <c r="B686" s="248" t="s">
        <v>644</v>
      </c>
      <c r="C686" s="249">
        <v>58835.892500000002</v>
      </c>
      <c r="D686" s="249">
        <v>1E-4</v>
      </c>
      <c r="E686" s="129">
        <f>(C686-C$7)/C$8</f>
        <v>79266.067793882277</v>
      </c>
      <c r="F686" s="129">
        <f>ROUND(2*E686,0)/2</f>
        <v>79266</v>
      </c>
      <c r="G686" s="129">
        <f>C686-(C$7+F686*C$8)</f>
        <v>1.6090600009192713E-2</v>
      </c>
      <c r="J686" s="130">
        <f>G686</f>
        <v>1.6090600009192713E-2</v>
      </c>
      <c r="O686" s="199">
        <f ca="1">+C$11+C$12*F686</f>
        <v>-4.4487414950131234E-3</v>
      </c>
      <c r="P686" s="159">
        <f>+D$11+D$12*F686+D$13*F686^2</f>
        <v>-3.9666425717415355E-3</v>
      </c>
      <c r="Q686" s="201">
        <f>+C686-15018.5</f>
        <v>43817.392500000002</v>
      </c>
      <c r="R686" s="136">
        <f>+(P686-G686)^2</f>
        <v>4.0229297995044192E-4</v>
      </c>
      <c r="S686" s="136">
        <v>0.5</v>
      </c>
      <c r="T686" s="136">
        <f>+S686*R686</f>
        <v>2.0114648997522096E-4</v>
      </c>
      <c r="V686" s="129">
        <f>+G686-P686</f>
        <v>2.0057242580934248E-2</v>
      </c>
    </row>
    <row r="687" spans="1:22" ht="12.95" customHeight="1" x14ac:dyDescent="0.2">
      <c r="A687" s="247" t="s">
        <v>1760</v>
      </c>
      <c r="B687" s="248" t="s">
        <v>644</v>
      </c>
      <c r="C687" s="249">
        <v>58886.921900000001</v>
      </c>
      <c r="D687" s="249">
        <v>2.0000000000000001E-4</v>
      </c>
      <c r="E687" s="129">
        <f>(C687-C$7)/C$8</f>
        <v>79481.067926599964</v>
      </c>
      <c r="F687" s="129">
        <f>ROUND(2*E687,0)/2</f>
        <v>79481</v>
      </c>
      <c r="G687" s="129">
        <f>C687-(C$7+F687*C$8)</f>
        <v>1.6122100001666695E-2</v>
      </c>
      <c r="J687" s="130">
        <f>G687</f>
        <v>1.6122100001666695E-2</v>
      </c>
      <c r="O687" s="199">
        <f ca="1">+C$11+C$12*F687</f>
        <v>-4.4169869431801567E-3</v>
      </c>
      <c r="P687" s="159">
        <f>+D$11+D$12*F687+D$13*F687^2</f>
        <v>-3.7532251257208632E-3</v>
      </c>
      <c r="Q687" s="201">
        <f>+C687-15018.5</f>
        <v>43868.421900000001</v>
      </c>
      <c r="R687" s="136">
        <f>+(P687-G687)^2</f>
        <v>3.9502854891936326E-4</v>
      </c>
      <c r="S687" s="136">
        <v>0.5</v>
      </c>
      <c r="T687" s="136">
        <f>+S687*R687</f>
        <v>1.9751427445968163E-4</v>
      </c>
      <c r="V687" s="129">
        <f>+G687-P687</f>
        <v>1.9875325127387558E-2</v>
      </c>
    </row>
    <row r="688" spans="1:22" ht="12.95" customHeight="1" x14ac:dyDescent="0.2">
      <c r="A688" s="247" t="s">
        <v>1760</v>
      </c>
      <c r="B688" s="248" t="s">
        <v>644</v>
      </c>
      <c r="C688" s="249">
        <v>58943.410600000003</v>
      </c>
      <c r="D688" s="249">
        <v>1E-4</v>
      </c>
      <c r="E688" s="129">
        <f>(C688-C$7)/C$8</f>
        <v>79719.069509943103</v>
      </c>
      <c r="F688" s="129">
        <f>ROUND(2*E688,0)/2</f>
        <v>79719</v>
      </c>
      <c r="G688" s="129">
        <f>C688-(C$7+F688*C$8)</f>
        <v>1.6497900011017919E-2</v>
      </c>
      <c r="J688" s="130">
        <f>G688</f>
        <v>1.6497900011017919E-2</v>
      </c>
      <c r="O688" s="199">
        <f ca="1">+C$11+C$12*F688</f>
        <v>-4.3818353927790113E-3</v>
      </c>
      <c r="P688" s="159">
        <f>+D$11+D$12*F688+D$13*F688^2</f>
        <v>-3.5153105498740012E-3</v>
      </c>
      <c r="Q688" s="201">
        <f>+C688-15018.5</f>
        <v>43924.910600000003</v>
      </c>
      <c r="R688" s="136">
        <f>+(P688-G688)^2</f>
        <v>4.0052859695459587E-4</v>
      </c>
      <c r="S688" s="136">
        <v>0.5</v>
      </c>
      <c r="T688" s="136">
        <f>+S688*R688</f>
        <v>2.0026429847729794E-4</v>
      </c>
      <c r="V688" s="129">
        <f>+G688-P688</f>
        <v>2.001321056089192E-2</v>
      </c>
    </row>
    <row r="689" spans="1:22" ht="12.95" customHeight="1" x14ac:dyDescent="0.2">
      <c r="A689" s="247" t="s">
        <v>1763</v>
      </c>
      <c r="B689" s="248" t="s">
        <v>644</v>
      </c>
      <c r="C689" s="249">
        <v>58967.631000000001</v>
      </c>
      <c r="D689" s="249" t="s">
        <v>62</v>
      </c>
      <c r="E689" s="129">
        <f>(C689-C$7)/C$8</f>
        <v>79821.116353811056</v>
      </c>
      <c r="F689" s="129">
        <f>ROUND(2*E689,0)/2</f>
        <v>79821</v>
      </c>
      <c r="G689" s="129">
        <f>C689-(C$7+F689*C$8)</f>
        <v>2.7616100000159349E-2</v>
      </c>
      <c r="J689" s="130">
        <f>G689</f>
        <v>2.7616100000159349E-2</v>
      </c>
      <c r="O689" s="199">
        <f ca="1">+C$11+C$12*F689</f>
        <v>-4.3667704426070923E-3</v>
      </c>
      <c r="P689" s="159">
        <f>+D$11+D$12*F689+D$13*F689^2</f>
        <v>-3.4128111290602781E-3</v>
      </c>
      <c r="Q689" s="201">
        <f>+C689-15018.5</f>
        <v>43949.131000000001</v>
      </c>
      <c r="R689" s="136">
        <f>+(P689-G689)^2</f>
        <v>9.6279332586500965E-4</v>
      </c>
      <c r="S689" s="136">
        <v>0.5</v>
      </c>
      <c r="T689" s="136">
        <f>+S689*R689</f>
        <v>4.8139666293250483E-4</v>
      </c>
      <c r="V689" s="129">
        <f>+G689-P689</f>
        <v>3.1028911129219627E-2</v>
      </c>
    </row>
    <row r="690" spans="1:22" ht="12.95" customHeight="1" x14ac:dyDescent="0.2">
      <c r="A690" s="265" t="s">
        <v>1763</v>
      </c>
      <c r="B690" s="266" t="s">
        <v>644</v>
      </c>
      <c r="C690" s="249">
        <v>59203.306600000004</v>
      </c>
      <c r="D690" s="249" t="s">
        <v>1505</v>
      </c>
      <c r="E690" s="129">
        <f>(C690-C$7)/C$8</f>
        <v>80814.078945539004</v>
      </c>
      <c r="F690" s="129">
        <f>ROUND(2*E690,0)/2</f>
        <v>80814</v>
      </c>
      <c r="G690" s="129">
        <f>C690-(C$7+F690*C$8)</f>
        <v>1.8737400001555216E-2</v>
      </c>
      <c r="J690" s="130">
        <f>G690</f>
        <v>1.8737400001555216E-2</v>
      </c>
      <c r="O690" s="199">
        <f ca="1">+C$11+C$12*F690</f>
        <v>-4.2201087218157601E-3</v>
      </c>
      <c r="P690" s="159">
        <f>+D$11+D$12*F690+D$13*F690^2</f>
        <v>-2.3981427351165568E-3</v>
      </c>
      <c r="Q690" s="201">
        <f>+C690-15018.5</f>
        <v>44184.806600000004</v>
      </c>
      <c r="R690" s="136">
        <f>+(P690-G690)^2</f>
        <v>4.4671116677367893E-4</v>
      </c>
      <c r="S690" s="136">
        <v>0.5</v>
      </c>
      <c r="T690" s="136">
        <f>+S690*R690</f>
        <v>2.2335558338683947E-4</v>
      </c>
      <c r="V690" s="129">
        <f>+G690-P690</f>
        <v>2.1135542736671772E-2</v>
      </c>
    </row>
    <row r="691" spans="1:22" ht="12.95" customHeight="1" x14ac:dyDescent="0.2">
      <c r="A691" s="247" t="s">
        <v>1763</v>
      </c>
      <c r="B691" s="248" t="s">
        <v>644</v>
      </c>
      <c r="C691" s="249">
        <v>59204.256200000003</v>
      </c>
      <c r="D691" s="249" t="s">
        <v>1505</v>
      </c>
      <c r="E691" s="129">
        <f>(C691-C$7)/C$8</f>
        <v>80818.079857288481</v>
      </c>
      <c r="F691" s="129">
        <f>ROUND(2*E691,0)/2</f>
        <v>80818</v>
      </c>
      <c r="G691" s="129">
        <f>C691-(C$7+F691*C$8)</f>
        <v>1.895380000496516E-2</v>
      </c>
      <c r="J691" s="130">
        <f>G691</f>
        <v>1.895380000496516E-2</v>
      </c>
      <c r="O691" s="199">
        <f ca="1">+C$11+C$12*F691</f>
        <v>-4.2195179394560762E-3</v>
      </c>
      <c r="P691" s="159">
        <f>+D$11+D$12*F691+D$13*F691^2</f>
        <v>-2.3939938100561164E-3</v>
      </c>
      <c r="Q691" s="201">
        <f>+C691-15018.5</f>
        <v>44185.756200000003</v>
      </c>
      <c r="R691" s="136">
        <f>+(P691-G691)^2</f>
        <v>4.5572830076866065E-4</v>
      </c>
      <c r="S691" s="136">
        <v>0.5</v>
      </c>
      <c r="T691" s="136">
        <f>+S691*R691</f>
        <v>2.2786415038433033E-4</v>
      </c>
      <c r="V691" s="129">
        <f>+G691-P691</f>
        <v>2.1347793815021276E-2</v>
      </c>
    </row>
    <row r="692" spans="1:22" ht="12.95" customHeight="1" x14ac:dyDescent="0.2">
      <c r="A692" s="247" t="s">
        <v>1763</v>
      </c>
      <c r="B692" s="248" t="s">
        <v>646</v>
      </c>
      <c r="C692" s="249">
        <v>59204.371299999999</v>
      </c>
      <c r="D692" s="249" t="s">
        <v>1505</v>
      </c>
      <c r="E692" s="129">
        <f>(C692-C$7)/C$8</f>
        <v>80818.564803520945</v>
      </c>
      <c r="F692" s="129">
        <f>ROUND(2*E692,0)/2</f>
        <v>80818.5</v>
      </c>
      <c r="G692" s="129">
        <f>C692-(C$7+F692*C$8)</f>
        <v>1.5380850003566593E-2</v>
      </c>
      <c r="J692" s="130">
        <f>G692</f>
        <v>1.5380850003566593E-2</v>
      </c>
      <c r="O692" s="199">
        <f ca="1">+C$11+C$12*F692</f>
        <v>-4.2194440916611155E-3</v>
      </c>
      <c r="P692" s="159">
        <f>+D$11+D$12*F692+D$13*F692^2</f>
        <v>-2.3934751596464549E-3</v>
      </c>
      <c r="Q692" s="201">
        <f>+C692-15018.5</f>
        <v>44185.871299999999</v>
      </c>
      <c r="R692" s="136">
        <f>+(P692-G692)^2</f>
        <v>3.1592663500762852E-4</v>
      </c>
      <c r="S692" s="136">
        <v>0.5</v>
      </c>
      <c r="T692" s="136">
        <f>+S692*R692</f>
        <v>1.5796331750381426E-4</v>
      </c>
      <c r="V692" s="129">
        <f>+G692-P692</f>
        <v>1.7774325163213048E-2</v>
      </c>
    </row>
    <row r="693" spans="1:22" ht="12.95" customHeight="1" x14ac:dyDescent="0.2">
      <c r="A693" s="247" t="s">
        <v>1763</v>
      </c>
      <c r="B693" s="248" t="s">
        <v>646</v>
      </c>
      <c r="C693" s="249">
        <v>59214.340799999998</v>
      </c>
      <c r="D693" s="249" t="s">
        <v>1505</v>
      </c>
      <c r="E693" s="129">
        <f>(C693-C$7)/C$8</f>
        <v>80860.568899652368</v>
      </c>
      <c r="F693" s="129">
        <f>ROUND(2*E693,0)/2</f>
        <v>80860.5</v>
      </c>
      <c r="G693" s="129">
        <f>C693-(C$7+F693*C$8)</f>
        <v>1.6353049999452196E-2</v>
      </c>
      <c r="J693" s="130">
        <f>G693</f>
        <v>1.6353049999452196E-2</v>
      </c>
      <c r="O693" s="199">
        <f ca="1">+C$11+C$12*F693</f>
        <v>-4.2132408768844436E-3</v>
      </c>
      <c r="P693" s="159">
        <f>+D$11+D$12*F693+D$13*F693^2</f>
        <v>-2.3498809353954403E-3</v>
      </c>
      <c r="Q693" s="201">
        <f>+C693-15018.5</f>
        <v>44195.840799999998</v>
      </c>
      <c r="R693" s="136">
        <f>+(P693-G693)^2</f>
        <v>3.4979962555368066E-4</v>
      </c>
      <c r="S693" s="136">
        <v>0.5</v>
      </c>
      <c r="T693" s="136">
        <f>+S693*R693</f>
        <v>1.7489981277684033E-4</v>
      </c>
      <c r="V693" s="129">
        <f>+G693-P693</f>
        <v>1.8702930934847636E-2</v>
      </c>
    </row>
    <row r="694" spans="1:22" ht="12.95" customHeight="1" x14ac:dyDescent="0.2">
      <c r="A694" s="128" t="s">
        <v>1771</v>
      </c>
      <c r="B694" s="268" t="s">
        <v>646</v>
      </c>
      <c r="C694" s="269">
        <v>59257.811900000001</v>
      </c>
      <c r="D694" s="270">
        <v>1E-4</v>
      </c>
      <c r="E694" s="129">
        <f>(C694-C$7)/C$8</f>
        <v>81043.723948886429</v>
      </c>
      <c r="F694" s="129">
        <f>ROUND(2*E694,0)/2</f>
        <v>81043.5</v>
      </c>
      <c r="G694" s="129">
        <f>C694-(C$7+F694*C$8)</f>
        <v>5.3153350003412925E-2</v>
      </c>
      <c r="J694" s="130">
        <f>G694</f>
        <v>5.3153350003412925E-2</v>
      </c>
      <c r="O694" s="199">
        <f ca="1">+C$11+C$12*F694</f>
        <v>-4.1862125839289416E-3</v>
      </c>
      <c r="P694" s="159">
        <f>+D$11+D$12*F694+D$13*F694^2</f>
        <v>-2.159298251502656E-3</v>
      </c>
      <c r="Q694" s="201">
        <f>+C694-15018.5</f>
        <v>44239.311900000001</v>
      </c>
      <c r="R694" s="136">
        <f>+(P694-G694)^2</f>
        <v>3.0594890569720155E-3</v>
      </c>
      <c r="S694" s="136">
        <v>0.5</v>
      </c>
      <c r="T694" s="136">
        <f>+S694*R694</f>
        <v>1.5297445284860078E-3</v>
      </c>
      <c r="V694" s="129">
        <f>+G694-P694</f>
        <v>5.5312648254915581E-2</v>
      </c>
    </row>
    <row r="695" spans="1:22" ht="12.95" customHeight="1" x14ac:dyDescent="0.2">
      <c r="A695" s="259" t="s">
        <v>1765</v>
      </c>
      <c r="B695" s="260" t="s">
        <v>644</v>
      </c>
      <c r="C695" s="261">
        <v>59295.633600000001</v>
      </c>
      <c r="D695" s="261">
        <v>2.9999999999999997E-4</v>
      </c>
      <c r="E695" s="129">
        <f>(C695-C$7)/C$8</f>
        <v>81203.076606758332</v>
      </c>
      <c r="F695" s="129">
        <f>ROUND(2*E695,0)/2</f>
        <v>81203</v>
      </c>
      <c r="G695" s="129">
        <f>C695-(C$7+F695*C$8)</f>
        <v>1.818230000208132E-2</v>
      </c>
      <c r="J695" s="130">
        <f>G695</f>
        <v>1.818230000208132E-2</v>
      </c>
      <c r="O695" s="199">
        <f ca="1">+C$11+C$12*F695</f>
        <v>-4.1626551373365774E-3</v>
      </c>
      <c r="P695" s="159">
        <f>+D$11+D$12*F695+D$13*F695^2</f>
        <v>-1.9923449313681424E-3</v>
      </c>
      <c r="Q695" s="201">
        <f>+C695-15018.5</f>
        <v>44277.133600000001</v>
      </c>
      <c r="R695" s="136">
        <f>+(P695-G695)^2</f>
        <v>4.0701629819075806E-4</v>
      </c>
      <c r="S695" s="136">
        <v>0.5</v>
      </c>
      <c r="T695" s="136">
        <f>+S695*R695</f>
        <v>2.0350814909537903E-4</v>
      </c>
      <c r="V695" s="129">
        <f>+G695-P695</f>
        <v>2.0174644933449462E-2</v>
      </c>
    </row>
    <row r="696" spans="1:22" ht="12.95" customHeight="1" x14ac:dyDescent="0.2">
      <c r="A696" s="126" t="s">
        <v>1767</v>
      </c>
      <c r="B696" s="127" t="s">
        <v>644</v>
      </c>
      <c r="C696" s="324">
        <v>59295.64000000013</v>
      </c>
      <c r="D696" s="323"/>
      <c r="E696" s="129">
        <f>(C696-C$7)/C$8</f>
        <v>81203.103571623244</v>
      </c>
      <c r="F696" s="129">
        <f>ROUND(2*E696,0)/2</f>
        <v>81203</v>
      </c>
      <c r="G696" s="129">
        <f>C696-(C$7+F696*C$8)</f>
        <v>2.4582300131442025E-2</v>
      </c>
      <c r="J696" s="130">
        <f>G696</f>
        <v>2.4582300131442025E-2</v>
      </c>
      <c r="O696" s="199">
        <f ca="1">+C$11+C$12*F696</f>
        <v>-4.1626551373365774E-3</v>
      </c>
      <c r="P696" s="159">
        <f>+D$11+D$12*F696+D$13*F696^2</f>
        <v>-1.9923449313681424E-3</v>
      </c>
      <c r="Q696" s="201">
        <f>+C696-15018.5</f>
        <v>44277.14000000013</v>
      </c>
      <c r="R696" s="136">
        <f>+(P696-G696)^2</f>
        <v>7.062117602143408E-4</v>
      </c>
      <c r="S696" s="136">
        <v>0.5</v>
      </c>
      <c r="T696" s="136">
        <f>+S696*R696</f>
        <v>3.531058801071704E-4</v>
      </c>
      <c r="V696" s="129">
        <f>+G696-P696</f>
        <v>2.6574645062810168E-2</v>
      </c>
    </row>
    <row r="697" spans="1:22" ht="12.95" customHeight="1" x14ac:dyDescent="0.2">
      <c r="A697" s="259" t="s">
        <v>1765</v>
      </c>
      <c r="B697" s="260" t="s">
        <v>646</v>
      </c>
      <c r="C697" s="261">
        <v>59295.751499999998</v>
      </c>
      <c r="D697" s="261">
        <v>2.0000000000000001E-4</v>
      </c>
      <c r="E697" s="129">
        <f>(C697-C$7)/C$8</f>
        <v>81203.573350118968</v>
      </c>
      <c r="F697" s="129">
        <f>ROUND(2*E697,0)/2</f>
        <v>81203.5</v>
      </c>
      <c r="G697" s="129">
        <f>C697-(C$7+F697*C$8)</f>
        <v>1.7409350002708379E-2</v>
      </c>
      <c r="J697" s="130">
        <f>G697</f>
        <v>1.7409350002708379E-2</v>
      </c>
      <c r="O697" s="199">
        <f ca="1">+C$11+C$12*F697</f>
        <v>-4.1625812895416166E-3</v>
      </c>
      <c r="P697" s="159">
        <f>+D$11+D$12*F697+D$13*F697^2</f>
        <v>-1.99182033020881E-3</v>
      </c>
      <c r="Q697" s="201">
        <f>+C697-15018.5</f>
        <v>44277.251499999998</v>
      </c>
      <c r="R697" s="136">
        <f>+(P697-G697)^2</f>
        <v>3.7640541028686607E-4</v>
      </c>
      <c r="S697" s="136">
        <v>0.5</v>
      </c>
      <c r="T697" s="136">
        <f>+S697*R697</f>
        <v>1.8820270514343304E-4</v>
      </c>
      <c r="V697" s="129">
        <f>+G697-P697</f>
        <v>1.9401170332917189E-2</v>
      </c>
    </row>
    <row r="698" spans="1:22" ht="12.95" customHeight="1" x14ac:dyDescent="0.2">
      <c r="A698" s="259" t="s">
        <v>1765</v>
      </c>
      <c r="B698" s="260" t="s">
        <v>644</v>
      </c>
      <c r="C698" s="261">
        <v>59296.821199999998</v>
      </c>
      <c r="D698" s="261">
        <v>1E-4</v>
      </c>
      <c r="E698" s="129">
        <f>(C698-C$7)/C$8</f>
        <v>81208.080274401203</v>
      </c>
      <c r="F698" s="129">
        <f>ROUND(2*E698,0)/2</f>
        <v>81208</v>
      </c>
      <c r="G698" s="129">
        <f>C698-(C$7+F698*C$8)</f>
        <v>1.9052800002100412E-2</v>
      </c>
      <c r="J698" s="130">
        <f>G698</f>
        <v>1.9052800002100412E-2</v>
      </c>
      <c r="O698" s="199">
        <f ca="1">+C$11+C$12*F698</f>
        <v>-4.1619166593869737E-3</v>
      </c>
      <c r="P698" s="159">
        <f>+D$11+D$12*F698+D$13*F698^2</f>
        <v>-1.9870985720037426E-3</v>
      </c>
      <c r="Q698" s="201">
        <f>+C698-15018.5</f>
        <v>44278.321199999998</v>
      </c>
      <c r="R698" s="136">
        <f>+(P698-G698)^2</f>
        <v>4.4267733200859004E-4</v>
      </c>
      <c r="S698" s="136">
        <v>0.5</v>
      </c>
      <c r="T698" s="136">
        <f>+S698*R698</f>
        <v>2.2133866600429502E-4</v>
      </c>
      <c r="V698" s="129">
        <f>+G698-P698</f>
        <v>2.1039898574104154E-2</v>
      </c>
    </row>
    <row r="699" spans="1:22" ht="12.95" customHeight="1" x14ac:dyDescent="0.2">
      <c r="A699" s="126" t="s">
        <v>1767</v>
      </c>
      <c r="B699" s="127" t="s">
        <v>644</v>
      </c>
      <c r="C699" s="324">
        <v>59335.034500000067</v>
      </c>
      <c r="D699" s="323"/>
      <c r="E699" s="129">
        <f>(C699-C$7)/C$8</f>
        <v>81369.082844911463</v>
      </c>
      <c r="F699" s="129">
        <f>ROUND(2*E699,0)/2</f>
        <v>81369</v>
      </c>
      <c r="G699" s="129">
        <f>C699-(C$7+F699*C$8)</f>
        <v>1.9662900071125478E-2</v>
      </c>
      <c r="J699" s="130">
        <f>G699</f>
        <v>1.9662900071125478E-2</v>
      </c>
      <c r="O699" s="199">
        <f ca="1">+C$11+C$12*F699</f>
        <v>-4.1381376694097274E-3</v>
      </c>
      <c r="P699" s="159">
        <f>+D$11+D$12*F699+D$13*F699^2</f>
        <v>-1.8177527102473945E-3</v>
      </c>
      <c r="Q699" s="201">
        <f>+C699-15018.5</f>
        <v>44316.534500000067</v>
      </c>
      <c r="R699" s="136">
        <f>+(P699-G699)^2</f>
        <v>4.6141844391390212E-4</v>
      </c>
      <c r="S699" s="136">
        <v>0.5</v>
      </c>
      <c r="T699" s="136">
        <f>+S699*R699</f>
        <v>2.3070922195695106E-4</v>
      </c>
      <c r="V699" s="129">
        <f>+G699-P699</f>
        <v>2.1480652781372872E-2</v>
      </c>
    </row>
    <row r="700" spans="1:22" ht="12.95" customHeight="1" x14ac:dyDescent="0.2">
      <c r="A700" s="126" t="s">
        <v>1767</v>
      </c>
      <c r="B700" s="127" t="s">
        <v>644</v>
      </c>
      <c r="C700" s="324">
        <v>59337.999299999792</v>
      </c>
      <c r="D700" s="323"/>
      <c r="E700" s="129">
        <f>(C700-C$7)/C$8</f>
        <v>81381.574318325263</v>
      </c>
      <c r="F700" s="129">
        <f>ROUND(2*E700,0)/2</f>
        <v>81381.5</v>
      </c>
      <c r="G700" s="129">
        <f>C700-(C$7+F700*C$8)</f>
        <v>1.7639149795286357E-2</v>
      </c>
      <c r="J700" s="130">
        <f>G700</f>
        <v>1.7639149795286357E-2</v>
      </c>
      <c r="O700" s="199">
        <f ca="1">+C$11+C$12*F700</f>
        <v>-4.1362914745357183E-3</v>
      </c>
      <c r="P700" s="159">
        <f>+D$11+D$12*F700+D$13*F700^2</f>
        <v>-1.8045712183457074E-3</v>
      </c>
      <c r="Q700" s="201">
        <f>+C700-15018.5</f>
        <v>44319.499299999792</v>
      </c>
      <c r="R700" s="136">
        <f>+(P700-G700)^2</f>
        <v>3.7805828685595714E-4</v>
      </c>
      <c r="S700" s="136">
        <v>0.5</v>
      </c>
      <c r="T700" s="136">
        <f>+S700*R700</f>
        <v>1.8902914342797857E-4</v>
      </c>
      <c r="V700" s="129">
        <f>+G700-P700</f>
        <v>1.9443721013632065E-2</v>
      </c>
    </row>
    <row r="701" spans="1:22" ht="12.95" customHeight="1" x14ac:dyDescent="0.2">
      <c r="A701" s="126" t="s">
        <v>1767</v>
      </c>
      <c r="B701" s="127" t="s">
        <v>644</v>
      </c>
      <c r="C701" s="324">
        <v>59338.1194000002</v>
      </c>
      <c r="D701" s="323"/>
      <c r="E701" s="129">
        <f>(C701-C$7)/C$8</f>
        <v>81382.080330859739</v>
      </c>
      <c r="F701" s="129">
        <f>ROUND(2*E701,0)/2</f>
        <v>81382</v>
      </c>
      <c r="G701" s="129">
        <f>C701-(C$7+F701*C$8)</f>
        <v>1.9066200198722072E-2</v>
      </c>
      <c r="J701" s="130">
        <f>G701</f>
        <v>1.9066200198722072E-2</v>
      </c>
      <c r="O701" s="199">
        <f ca="1">+C$11+C$12*F701</f>
        <v>-4.1362176267407576E-3</v>
      </c>
      <c r="P701" s="159">
        <f>+D$11+D$12*F701+D$13*F701^2</f>
        <v>-1.8040438582024448E-3</v>
      </c>
      <c r="Q701" s="201">
        <f>+C701-15018.5</f>
        <v>44319.6194000002</v>
      </c>
      <c r="R701" s="136">
        <f>+(P701-G701)^2</f>
        <v>4.3556708699559311E-4</v>
      </c>
      <c r="S701" s="136">
        <v>0.5</v>
      </c>
      <c r="T701" s="136">
        <f>+S701*R701</f>
        <v>2.1778354349779656E-4</v>
      </c>
      <c r="V701" s="129">
        <f>+G701-P701</f>
        <v>2.0870244056924517E-2</v>
      </c>
    </row>
    <row r="702" spans="1:22" ht="12.95" customHeight="1" x14ac:dyDescent="0.2">
      <c r="A702" s="259" t="s">
        <v>1765</v>
      </c>
      <c r="B702" s="260" t="s">
        <v>644</v>
      </c>
      <c r="C702" s="261">
        <v>59342.392</v>
      </c>
      <c r="D702" s="261">
        <v>2.0000000000000001E-4</v>
      </c>
      <c r="E702" s="129">
        <f>(C702-C$7)/C$8</f>
        <v>81400.0819057755</v>
      </c>
      <c r="F702" s="129">
        <f>ROUND(2*E702,0)/2</f>
        <v>81400</v>
      </c>
      <c r="G702" s="129">
        <f>C702-(C$7+F702*C$8)</f>
        <v>1.9440000003669411E-2</v>
      </c>
      <c r="J702" s="130">
        <f>G702</f>
        <v>1.9440000003669411E-2</v>
      </c>
      <c r="O702" s="199">
        <f ca="1">+C$11+C$12*F702</f>
        <v>-4.1335591061221841E-3</v>
      </c>
      <c r="P702" s="159">
        <f>+D$11+D$12*F702+D$13*F702^2</f>
        <v>-1.7850537460326749E-3</v>
      </c>
      <c r="Q702" s="201">
        <f>+C702-15018.5</f>
        <v>44323.892</v>
      </c>
      <c r="R702" s="136">
        <f>+(P702-G702)^2</f>
        <v>4.5050290667774257E-4</v>
      </c>
      <c r="S702" s="136">
        <v>0.5</v>
      </c>
      <c r="T702" s="136">
        <f>+S702*R702</f>
        <v>2.2525145333887129E-4</v>
      </c>
      <c r="V702" s="129">
        <f>+G702-P702</f>
        <v>2.1225053749702086E-2</v>
      </c>
    </row>
    <row r="703" spans="1:22" ht="12.95" customHeight="1" x14ac:dyDescent="0.2">
      <c r="A703" s="259" t="s">
        <v>1765</v>
      </c>
      <c r="B703" s="260" t="s">
        <v>646</v>
      </c>
      <c r="C703" s="261">
        <v>59342.509299999998</v>
      </c>
      <c r="D703" s="261">
        <v>2.0000000000000001E-4</v>
      </c>
      <c r="E703" s="129">
        <f>(C703-C$7)/C$8</f>
        <v>81400.5761211801</v>
      </c>
      <c r="F703" s="129">
        <f>ROUND(2*E703,0)/2</f>
        <v>81400.5</v>
      </c>
      <c r="G703" s="129">
        <f>C703-(C$7+F703*C$8)</f>
        <v>1.806705000490183E-2</v>
      </c>
      <c r="J703" s="130">
        <f>G703</f>
        <v>1.806705000490183E-2</v>
      </c>
      <c r="O703" s="199">
        <f ca="1">+C$11+C$12*F703</f>
        <v>-4.1334852583272234E-3</v>
      </c>
      <c r="P703" s="159">
        <f>+D$11+D$12*F703+D$13*F703^2</f>
        <v>-1.7845260999442836E-3</v>
      </c>
      <c r="Q703" s="201">
        <f>+C703-15018.5</f>
        <v>44324.009299999998</v>
      </c>
      <c r="R703" s="136">
        <f>+(P703-G703)^2</f>
        <v>3.9408507384649719E-4</v>
      </c>
      <c r="S703" s="136">
        <v>0.5</v>
      </c>
      <c r="T703" s="136">
        <f>+S703*R703</f>
        <v>1.9704253692324859E-4</v>
      </c>
      <c r="V703" s="129">
        <f>+G703-P703</f>
        <v>1.9851576104846114E-2</v>
      </c>
    </row>
    <row r="704" spans="1:22" ht="12.95" customHeight="1" x14ac:dyDescent="0.2">
      <c r="A704" s="126" t="s">
        <v>1767</v>
      </c>
      <c r="B704" s="127" t="s">
        <v>644</v>
      </c>
      <c r="C704" s="324">
        <v>59344.05429999996</v>
      </c>
      <c r="D704" s="323"/>
      <c r="E704" s="129">
        <f>(C704-C$7)/C$8</f>
        <v>81407.085607966947</v>
      </c>
      <c r="F704" s="129">
        <f>ROUND(2*E704,0)/2</f>
        <v>81407</v>
      </c>
      <c r="G704" s="129">
        <f>C704-(C$7+F704*C$8)</f>
        <v>2.0318699964263942E-2</v>
      </c>
      <c r="J704" s="130">
        <f>G704</f>
        <v>2.0318699964263942E-2</v>
      </c>
      <c r="O704" s="199">
        <f ca="1">+C$11+C$12*F704</f>
        <v>-4.1325252369927377E-3</v>
      </c>
      <c r="P704" s="159">
        <f>+D$11+D$12*F704+D$13*F704^2</f>
        <v>-1.7776659975248937E-3</v>
      </c>
      <c r="Q704" s="201">
        <f>+C704-15018.5</f>
        <v>44325.55429999996</v>
      </c>
      <c r="R704" s="136">
        <f>+(P704-G704)^2</f>
        <v>4.8824938871730027E-4</v>
      </c>
      <c r="S704" s="136">
        <v>0.5</v>
      </c>
      <c r="T704" s="136">
        <f>+S704*R704</f>
        <v>2.4412469435865014E-4</v>
      </c>
      <c r="V704" s="129">
        <f>+G704-P704</f>
        <v>2.2096365961788836E-2</v>
      </c>
    </row>
    <row r="705" spans="1:22" ht="12.95" customHeight="1" x14ac:dyDescent="0.2">
      <c r="A705" s="259" t="s">
        <v>1765</v>
      </c>
      <c r="B705" s="260" t="s">
        <v>644</v>
      </c>
      <c r="C705" s="261">
        <v>59370.635799999996</v>
      </c>
      <c r="D705" s="261">
        <v>1E-4</v>
      </c>
      <c r="E705" s="129">
        <f>(C705-C$7)/C$8</f>
        <v>81519.080380154031</v>
      </c>
      <c r="F705" s="129">
        <f>ROUND(2*E705,0)/2</f>
        <v>81519</v>
      </c>
      <c r="G705" s="129">
        <f>C705-(C$7+F705*C$8)</f>
        <v>1.9077900004049297E-2</v>
      </c>
      <c r="J705" s="130">
        <f>G705</f>
        <v>1.9077900004049297E-2</v>
      </c>
      <c r="O705" s="199">
        <f ca="1">+C$11+C$12*F705</f>
        <v>-4.1159833309216114E-3</v>
      </c>
      <c r="P705" s="159">
        <f>+D$11+D$12*F705+D$13*F705^2</f>
        <v>-1.6592560172662696E-3</v>
      </c>
      <c r="Q705" s="201">
        <f>+C705-15018.5</f>
        <v>44352.135799999996</v>
      </c>
      <c r="R705" s="136">
        <f>+(P705-G705)^2</f>
        <v>4.3002963985238447E-4</v>
      </c>
      <c r="S705" s="136">
        <v>0.5</v>
      </c>
      <c r="T705" s="136">
        <f>+S705*R705</f>
        <v>2.1501481992619223E-4</v>
      </c>
      <c r="V705" s="129">
        <f>+G705-P705</f>
        <v>2.0737156021315567E-2</v>
      </c>
    </row>
    <row r="706" spans="1:22" ht="12.95" customHeight="1" x14ac:dyDescent="0.2">
      <c r="A706" s="126" t="s">
        <v>1768</v>
      </c>
      <c r="B706" s="127" t="s">
        <v>646</v>
      </c>
      <c r="C706" s="324">
        <v>59528.714399999997</v>
      </c>
      <c r="D706" s="323">
        <v>2.0000000000000001E-4</v>
      </c>
      <c r="E706" s="129">
        <f>(C706-C$7)/C$8</f>
        <v>82185.106631292132</v>
      </c>
      <c r="F706" s="129">
        <f>ROUND(2*E706,0)/2</f>
        <v>82185</v>
      </c>
      <c r="G706" s="129">
        <f>C706-(C$7+F706*C$8)</f>
        <v>2.5308500000392087E-2</v>
      </c>
      <c r="J706" s="130">
        <f>G706</f>
        <v>2.5308500000392087E-2</v>
      </c>
      <c r="O706" s="199">
        <f ca="1">+C$11+C$12*F706</f>
        <v>-4.0176180680343739E-3</v>
      </c>
      <c r="P706" s="159">
        <f>+D$11+D$12*F706+D$13*F706^2</f>
        <v>-9.4713077676135404E-4</v>
      </c>
      <c r="Q706" s="201">
        <f>+C706-15018.5</f>
        <v>44510.214399999997</v>
      </c>
      <c r="R706" s="136">
        <f>+(P706-G706)^2</f>
        <v>6.8935814750620695E-4</v>
      </c>
      <c r="S706" s="136">
        <v>0.5</v>
      </c>
      <c r="T706" s="136">
        <f>+S706*R706</f>
        <v>3.4467907375310348E-4</v>
      </c>
      <c r="V706" s="129">
        <f>+G706-P706</f>
        <v>2.6255630777153441E-2</v>
      </c>
    </row>
    <row r="707" spans="1:22" ht="12.95" customHeight="1" x14ac:dyDescent="0.2">
      <c r="A707" s="267" t="s">
        <v>1764</v>
      </c>
      <c r="B707" s="334"/>
      <c r="C707" s="56">
        <v>59553.9859</v>
      </c>
      <c r="D707" s="56">
        <v>2.9999999999999997E-4</v>
      </c>
      <c r="E707" s="129">
        <f>(C707-C$7)/C$8</f>
        <v>82291.582032805294</v>
      </c>
      <c r="F707" s="129">
        <f>ROUND(2*E707,0)/2</f>
        <v>82291.5</v>
      </c>
      <c r="G707" s="129">
        <f>C707-(C$7+F707*C$8)</f>
        <v>1.9470150000415742E-2</v>
      </c>
      <c r="J707" s="130">
        <f>G707</f>
        <v>1.9470150000415742E-2</v>
      </c>
      <c r="O707" s="199">
        <f ca="1">+C$11+C$12*F707</f>
        <v>-4.0018884877078102E-3</v>
      </c>
      <c r="P707" s="159">
        <f>+D$11+D$12*F707+D$13*F707^2</f>
        <v>-8.3198326873683282E-4</v>
      </c>
      <c r="Q707" s="201">
        <f>+C707-15018.5</f>
        <v>44535.4859</v>
      </c>
      <c r="R707" s="136">
        <f>+(P707-G707)^2</f>
        <v>4.1217661527843182E-4</v>
      </c>
      <c r="S707" s="136">
        <v>0.5</v>
      </c>
      <c r="T707" s="136">
        <f>+S707*R707</f>
        <v>2.0608830763921591E-4</v>
      </c>
      <c r="V707" s="129">
        <f>+G707-P707</f>
        <v>2.0302133269152575E-2</v>
      </c>
    </row>
    <row r="708" spans="1:22" ht="12.95" customHeight="1" x14ac:dyDescent="0.2">
      <c r="A708" s="126" t="s">
        <v>1767</v>
      </c>
      <c r="B708" s="127" t="s">
        <v>644</v>
      </c>
      <c r="C708" s="324">
        <v>59567.277600000147</v>
      </c>
      <c r="D708" s="323"/>
      <c r="E708" s="129">
        <f>(C708-C$7)/C$8</f>
        <v>82347.583421496427</v>
      </c>
      <c r="F708" s="129">
        <f>ROUND(2*E708,0)/2</f>
        <v>82347.5</v>
      </c>
      <c r="G708" s="129">
        <f>C708-(C$7+F708*C$8)</f>
        <v>1.979975015274249E-2</v>
      </c>
      <c r="J708" s="130">
        <f>G708</f>
        <v>1.979975015274249E-2</v>
      </c>
      <c r="O708" s="199">
        <f ca="1">+C$11+C$12*F708</f>
        <v>-3.9936175346722471E-3</v>
      </c>
      <c r="P708" s="159">
        <f>+D$11+D$12*F708+D$13*F708^2</f>
        <v>-7.7129556818074374E-4</v>
      </c>
      <c r="Q708" s="201">
        <f>+C708-15018.5</f>
        <v>44548.777600000147</v>
      </c>
      <c r="R708" s="136">
        <f>+(P708-G708)^2</f>
        <v>4.2316792205231407E-4</v>
      </c>
      <c r="S708" s="136">
        <v>0.5</v>
      </c>
      <c r="T708" s="136">
        <f>+S708*R708</f>
        <v>2.1158396102615703E-4</v>
      </c>
      <c r="V708" s="129">
        <f>+G708-P708</f>
        <v>2.0571045720923234E-2</v>
      </c>
    </row>
    <row r="709" spans="1:22" ht="12.95" customHeight="1" x14ac:dyDescent="0.2">
      <c r="A709" s="126" t="s">
        <v>1769</v>
      </c>
      <c r="B709" s="127" t="s">
        <v>644</v>
      </c>
      <c r="C709" s="324">
        <v>59637.888700000003</v>
      </c>
      <c r="D709" s="323">
        <v>2.0000000000000001E-4</v>
      </c>
      <c r="E709" s="129">
        <f>(C709-C$7)/C$8</f>
        <v>82645.086348658253</v>
      </c>
      <c r="F709" s="129">
        <f>ROUND(2*E709,0)/2</f>
        <v>82645</v>
      </c>
      <c r="G709" s="129">
        <f>C709-(C$7+F709*C$8)</f>
        <v>2.0494500007771421E-2</v>
      </c>
      <c r="J709" s="130">
        <f>G709</f>
        <v>2.0494500007771421E-2</v>
      </c>
      <c r="O709" s="199">
        <f ca="1">+C$11+C$12*F709</f>
        <v>-3.9496780966708153E-3</v>
      </c>
      <c r="P709" s="159">
        <f>+D$11+D$12*F709+D$13*F709^2</f>
        <v>-4.4726665760656814E-4</v>
      </c>
      <c r="Q709" s="201">
        <f>+C709-15018.5</f>
        <v>44619.388700000003</v>
      </c>
      <c r="R709" s="136">
        <f>+(P709-G709)^2</f>
        <v>4.3855759106713676E-4</v>
      </c>
      <c r="S709" s="136">
        <v>0.5</v>
      </c>
      <c r="T709" s="136">
        <f>+S709*R709</f>
        <v>2.1927879553356838E-4</v>
      </c>
      <c r="V709" s="129">
        <f>+G709-P709</f>
        <v>2.0941766665377989E-2</v>
      </c>
    </row>
    <row r="710" spans="1:22" ht="12.95" customHeight="1" x14ac:dyDescent="0.2">
      <c r="A710" s="126" t="s">
        <v>1768</v>
      </c>
      <c r="B710" s="127" t="s">
        <v>646</v>
      </c>
      <c r="C710" s="324">
        <v>59647.377999999997</v>
      </c>
      <c r="D710" s="323">
        <v>2.0000000000000001E-4</v>
      </c>
      <c r="E710" s="129">
        <f>(C710-C$7)/C$8</f>
        <v>82685.067237310606</v>
      </c>
      <c r="F710" s="129">
        <f>ROUND(2*E710,0)/2</f>
        <v>82685</v>
      </c>
      <c r="G710" s="129">
        <f>C710-(C$7+F710*C$8)</f>
        <v>1.5958500000124332E-2</v>
      </c>
      <c r="J710" s="130">
        <f>G710</f>
        <v>1.5958500000124332E-2</v>
      </c>
      <c r="O710" s="199">
        <f ca="1">+C$11+C$12*F710</f>
        <v>-3.9437702730739845E-3</v>
      </c>
      <c r="P710" s="159">
        <f>+D$11+D$12*F710+D$13*F710^2</f>
        <v>-4.0349108260970268E-4</v>
      </c>
      <c r="Q710" s="201">
        <f>+C710-15018.5</f>
        <v>44628.877999999997</v>
      </c>
      <c r="R710" s="136">
        <f>+(P710-G710)^2</f>
        <v>2.6771475219146808E-4</v>
      </c>
      <c r="S710" s="136">
        <v>0.5</v>
      </c>
      <c r="T710" s="136">
        <f>+S710*R710</f>
        <v>1.3385737609573404E-4</v>
      </c>
      <c r="V710" s="129">
        <f>+G710-P710</f>
        <v>1.6361991082734034E-2</v>
      </c>
    </row>
    <row r="711" spans="1:22" ht="12.95" customHeight="1" x14ac:dyDescent="0.2">
      <c r="A711" s="126" t="s">
        <v>1769</v>
      </c>
      <c r="B711" s="127" t="s">
        <v>644</v>
      </c>
      <c r="C711" s="324">
        <v>59710.6351</v>
      </c>
      <c r="D711" s="323">
        <v>1E-4</v>
      </c>
      <c r="E711" s="129">
        <f>(C711-C$7)/C$8</f>
        <v>82951.585850018906</v>
      </c>
      <c r="F711" s="129">
        <f>ROUND(2*E711,0)/2</f>
        <v>82951.5</v>
      </c>
      <c r="G711" s="129">
        <f>C711-(C$7+F711*C$8)</f>
        <v>2.0376150001538917E-2</v>
      </c>
      <c r="J711" s="130">
        <f>G711</f>
        <v>2.0376150001538917E-2</v>
      </c>
      <c r="O711" s="199">
        <f ca="1">+C$11+C$12*F711</f>
        <v>-3.9044093983600977E-3</v>
      </c>
      <c r="P711" s="159">
        <f>+D$11+D$12*F711+D$13*F711^2</f>
        <v>-1.1057379309648008E-4</v>
      </c>
      <c r="Q711" s="201">
        <f>+C711-15018.5</f>
        <v>44692.1351</v>
      </c>
      <c r="R711" s="136">
        <f>+(P711-G711)^2</f>
        <v>4.1970585183768018E-4</v>
      </c>
      <c r="S711" s="136">
        <v>0.5</v>
      </c>
      <c r="T711" s="136">
        <f>+S711*R711</f>
        <v>2.0985292591884009E-4</v>
      </c>
      <c r="V711" s="129">
        <f>+G711-P711</f>
        <v>2.0486723794635397E-2</v>
      </c>
    </row>
    <row r="712" spans="1:22" ht="12.95" customHeight="1" x14ac:dyDescent="0.2">
      <c r="A712" s="336" t="s">
        <v>1769</v>
      </c>
      <c r="B712" s="337" t="s">
        <v>644</v>
      </c>
      <c r="C712" s="338">
        <v>59717.400199999996</v>
      </c>
      <c r="D712" s="339">
        <v>1E-4</v>
      </c>
      <c r="E712" s="129">
        <f>(C712-C$7)/C$8</f>
        <v>82980.088975625869</v>
      </c>
      <c r="F712" s="129">
        <f>ROUND(2*E712,0)/2</f>
        <v>82980</v>
      </c>
      <c r="G712" s="129">
        <f>C712-(C$7+F712*C$8)</f>
        <v>2.1117999996931758E-2</v>
      </c>
      <c r="J712" s="130">
        <f>G712</f>
        <v>2.1117999996931758E-2</v>
      </c>
      <c r="O712" s="199">
        <f ca="1">+C$11+C$12*F712</f>
        <v>-3.9002000740473546E-3</v>
      </c>
      <c r="P712" s="159">
        <f>+D$11+D$12*F712+D$13*F712^2</f>
        <v>-7.9118729121863129E-5</v>
      </c>
      <c r="Q712" s="201">
        <f>+C712-15018.5</f>
        <v>44698.900199999996</v>
      </c>
      <c r="R712" s="136">
        <f>+(P712-G712)^2</f>
        <v>4.4931784228641306E-4</v>
      </c>
      <c r="S712" s="136">
        <v>0.5</v>
      </c>
      <c r="T712" s="136">
        <f>+S712*R712</f>
        <v>2.2465892114320653E-4</v>
      </c>
      <c r="V712" s="129">
        <f>+G712-P712</f>
        <v>2.1197118726053621E-2</v>
      </c>
    </row>
    <row r="713" spans="1:22" ht="12.95" customHeight="1" x14ac:dyDescent="0.2">
      <c r="A713" s="336" t="s">
        <v>1769</v>
      </c>
      <c r="B713" s="337" t="s">
        <v>644</v>
      </c>
      <c r="C713" s="338">
        <v>59717.517399999997</v>
      </c>
      <c r="D713" s="339">
        <v>1E-4</v>
      </c>
      <c r="E713" s="129">
        <f>(C713-C$7)/C$8</f>
        <v>82980.582769704473</v>
      </c>
      <c r="F713" s="129">
        <f>ROUND(2*E713,0)/2</f>
        <v>82980.5</v>
      </c>
      <c r="G713" s="129">
        <f>C713-(C$7+F713*C$8)</f>
        <v>1.9645050000690389E-2</v>
      </c>
      <c r="J713" s="130">
        <f>G713</f>
        <v>1.9645050000690389E-2</v>
      </c>
      <c r="O713" s="199">
        <f ca="1">+C$11+C$12*F713</f>
        <v>-3.9001262262523938E-3</v>
      </c>
      <c r="P713" s="159">
        <f>+D$11+D$12*F713+D$13*F713^2</f>
        <v>-7.8566661775081315E-5</v>
      </c>
      <c r="Q713" s="201">
        <f>+C713-15018.5</f>
        <v>44699.017399999997</v>
      </c>
      <c r="R713" s="136">
        <f>+(P713-G713)^2</f>
        <v>3.8902105424788556E-4</v>
      </c>
      <c r="S713" s="136">
        <v>0.5</v>
      </c>
      <c r="T713" s="136">
        <f>+S713*R713</f>
        <v>1.9451052712394278E-4</v>
      </c>
      <c r="V713" s="129">
        <f>+G713-P713</f>
        <v>1.9723616662465471E-2</v>
      </c>
    </row>
    <row r="714" spans="1:22" ht="12.95" customHeight="1" x14ac:dyDescent="0.2">
      <c r="A714" s="340" t="s">
        <v>1769</v>
      </c>
      <c r="B714" s="341" t="s">
        <v>644</v>
      </c>
      <c r="C714" s="342">
        <v>59745.644899999999</v>
      </c>
      <c r="D714" s="343">
        <v>2.0000000000000001E-4</v>
      </c>
      <c r="E714" s="129">
        <f>(C714-C$7)/C$8</f>
        <v>83099.091241938469</v>
      </c>
      <c r="F714" s="129">
        <f>ROUND(2*E714,0)/2</f>
        <v>83099</v>
      </c>
      <c r="G714" s="129">
        <f>C714-(C$7+F714*C$8)</f>
        <v>2.1655900003679562E-2</v>
      </c>
      <c r="J714" s="130">
        <f>G714</f>
        <v>2.1655900003679562E-2</v>
      </c>
      <c r="O714" s="199">
        <f ca="1">+C$11+C$12*F714</f>
        <v>-3.8826242988467818E-3</v>
      </c>
      <c r="P714" s="159">
        <f>+D$11+D$12*F714+D$13*F714^2</f>
        <v>5.2491259140058366E-5</v>
      </c>
      <c r="Q714" s="201">
        <f>+C714-15018.5</f>
        <v>44727.144899999999</v>
      </c>
      <c r="R714" s="136">
        <f>+(P714-G714)^2</f>
        <v>4.6670726938364589E-4</v>
      </c>
      <c r="S714" s="136">
        <v>0.5</v>
      </c>
      <c r="T714" s="136">
        <f>+S714*R714</f>
        <v>2.3335363469182294E-4</v>
      </c>
      <c r="V714" s="129">
        <f>+G714-P714</f>
        <v>2.1603408744539504E-2</v>
      </c>
    </row>
    <row r="715" spans="1:22" ht="12.95" customHeight="1" x14ac:dyDescent="0.2">
      <c r="A715" s="344" t="s">
        <v>1770</v>
      </c>
      <c r="B715" s="345" t="s">
        <v>646</v>
      </c>
      <c r="C715" s="346">
        <v>59937.301700000186</v>
      </c>
      <c r="D715" s="347"/>
      <c r="E715" s="129">
        <f>(C715-C$7)/C$8</f>
        <v>83906.591181900294</v>
      </c>
      <c r="F715" s="129">
        <f>ROUND(2*E715,0)/2</f>
        <v>83906.5</v>
      </c>
      <c r="G715" s="129">
        <f>C715-(C$7+F715*C$8)</f>
        <v>2.1641650193487294E-2</v>
      </c>
      <c r="J715" s="130">
        <f>G715</f>
        <v>2.1641650193487294E-2</v>
      </c>
      <c r="O715" s="199">
        <f ca="1">+C$11+C$12*F715</f>
        <v>-3.7633601099857552E-3</v>
      </c>
      <c r="P715" s="159">
        <f>+D$11+D$12*F715+D$13*F715^2</f>
        <v>9.5712279228588049E-4</v>
      </c>
      <c r="Q715" s="201">
        <f>+C715-15018.5</f>
        <v>44918.801700000186</v>
      </c>
      <c r="R715" s="136">
        <f>+(P715-G715)^2</f>
        <v>4.278496738110521E-4</v>
      </c>
      <c r="S715" s="136">
        <v>0.5</v>
      </c>
      <c r="T715" s="136">
        <f>+S715*R715</f>
        <v>2.1392483690552605E-4</v>
      </c>
      <c r="V715" s="129">
        <f>+G715-P715</f>
        <v>2.0684527401201414E-2</v>
      </c>
    </row>
    <row r="716" spans="1:22" ht="12.95" customHeight="1" x14ac:dyDescent="0.2">
      <c r="A716" s="321" t="s">
        <v>1772</v>
      </c>
      <c r="B716" s="322" t="s">
        <v>646</v>
      </c>
      <c r="C716" s="323">
        <v>59993.791299999997</v>
      </c>
      <c r="D716" s="323">
        <v>2.0000000000000001E-4</v>
      </c>
      <c r="E716" s="129">
        <f>(C716-C$7)/C$8</f>
        <v>84144.596557176672</v>
      </c>
      <c r="F716" s="129">
        <f>ROUND(2*E716,0)/2</f>
        <v>84144.5</v>
      </c>
      <c r="G716" s="129">
        <f>C716-(C$7+F716*C$8)</f>
        <v>2.2917449998203665E-2</v>
      </c>
      <c r="J716" s="130">
        <f>G716</f>
        <v>2.2917449998203665E-2</v>
      </c>
      <c r="O716" s="199">
        <f ca="1">+C$11+C$12*F716</f>
        <v>-3.7282085595846098E-3</v>
      </c>
      <c r="P716" s="159">
        <f>+D$11+D$12*F716+D$13*F716^2</f>
        <v>1.227597057243332E-3</v>
      </c>
      <c r="Q716" s="201">
        <f>+C716-15018.5</f>
        <v>44975.291299999997</v>
      </c>
      <c r="R716" s="136">
        <f>+(P716-G716)^2</f>
        <v>4.7044972060048559E-4</v>
      </c>
      <c r="S716" s="136">
        <v>0.5</v>
      </c>
      <c r="T716" s="136">
        <f>+S716*R716</f>
        <v>2.352248603002428E-4</v>
      </c>
      <c r="V716" s="129">
        <f>+G716-P716</f>
        <v>2.1689852940960333E-2</v>
      </c>
    </row>
    <row r="717" spans="1:22" ht="12.95" customHeight="1" x14ac:dyDescent="0.2">
      <c r="A717" s="321" t="s">
        <v>1772</v>
      </c>
      <c r="B717" s="322" t="s">
        <v>646</v>
      </c>
      <c r="C717" s="323">
        <v>60053.602899999998</v>
      </c>
      <c r="D717" s="323">
        <v>2.0000000000000001E-4</v>
      </c>
      <c r="E717" s="129">
        <f>(C717-C$7)/C$8</f>
        <v>84396.598382360942</v>
      </c>
      <c r="F717" s="129">
        <f>ROUND(2*E717,0)/2</f>
        <v>84396.5</v>
      </c>
      <c r="G717" s="129">
        <f>C717-(C$7+F717*C$8)</f>
        <v>2.3350650000793394E-2</v>
      </c>
      <c r="J717" s="130">
        <f>G717</f>
        <v>2.3350650000793394E-2</v>
      </c>
      <c r="O717" s="199">
        <f ca="1">+C$11+C$12*F717</f>
        <v>-3.6909892709245731E-3</v>
      </c>
      <c r="P717" s="159">
        <f>+D$11+D$12*F717+D$13*F717^2</f>
        <v>1.5158901407928693E-3</v>
      </c>
      <c r="Q717" s="201">
        <f>+C717-15018.5</f>
        <v>45035.102899999998</v>
      </c>
      <c r="R717" s="136">
        <f>+(P717-G717)^2</f>
        <v>4.7675673814389014E-4</v>
      </c>
      <c r="S717" s="136">
        <v>0.5</v>
      </c>
      <c r="T717" s="136">
        <f>+S717*R717</f>
        <v>2.3837836907194507E-4</v>
      </c>
      <c r="V717" s="129">
        <f>+G717-P717</f>
        <v>2.1834759860000524E-2</v>
      </c>
    </row>
    <row r="718" spans="1:22" ht="12.95" customHeight="1" x14ac:dyDescent="0.2">
      <c r="A718" s="321" t="s">
        <v>1772</v>
      </c>
      <c r="B718" s="322" t="s">
        <v>644</v>
      </c>
      <c r="C718" s="323">
        <v>60053.722500000003</v>
      </c>
      <c r="D718" s="323">
        <v>2.0000000000000001E-4</v>
      </c>
      <c r="E718" s="129">
        <f>(C718-C$7)/C$8</f>
        <v>84397.10228826369</v>
      </c>
      <c r="F718" s="129">
        <f>ROUND(2*E718,0)/2</f>
        <v>84397</v>
      </c>
      <c r="G718" s="129">
        <f>C718-(C$7+F718*C$8)</f>
        <v>2.4277700009406544E-2</v>
      </c>
      <c r="J718" s="130">
        <f>G718</f>
        <v>2.4277700009406544E-2</v>
      </c>
      <c r="O718" s="199">
        <f ca="1">+C$11+C$12*F718</f>
        <v>-3.6909154231296124E-3</v>
      </c>
      <c r="P718" s="159">
        <f>+D$11+D$12*F718+D$13*F718^2</f>
        <v>1.5164641022614722E-3</v>
      </c>
      <c r="Q718" s="201">
        <f>+C718-15018.5</f>
        <v>45035.222500000003</v>
      </c>
      <c r="R718" s="136">
        <f>+(P718-G718)^2</f>
        <v>5.1807386002071011E-4</v>
      </c>
      <c r="S718" s="136">
        <v>0.5</v>
      </c>
      <c r="T718" s="136">
        <f>+S718*R718</f>
        <v>2.5903693001035505E-4</v>
      </c>
      <c r="V718" s="129">
        <f>+G718-P718</f>
        <v>2.2761235907145072E-2</v>
      </c>
    </row>
    <row r="719" spans="1:22" ht="12.95" customHeight="1" x14ac:dyDescent="0.2">
      <c r="A719" s="348" t="s">
        <v>1772</v>
      </c>
      <c r="B719" s="349" t="s">
        <v>646</v>
      </c>
      <c r="C719" s="339">
        <v>60076.625999999997</v>
      </c>
      <c r="D719" s="339">
        <v>2.9999999999999997E-4</v>
      </c>
      <c r="E719" s="129">
        <f>(C719-C$7)/C$8</f>
        <v>84493.600689963467</v>
      </c>
      <c r="F719" s="129">
        <f>ROUND(2*E719,0)/2</f>
        <v>84493.5</v>
      </c>
      <c r="G719" s="129">
        <f>C719-(C$7+F719*C$8)</f>
        <v>2.3898349994851742E-2</v>
      </c>
      <c r="J719" s="130">
        <f>G719</f>
        <v>2.3898349994851742E-2</v>
      </c>
      <c r="O719" s="199">
        <f ca="1">+C$11+C$12*F719</f>
        <v>-3.6766627987022578E-3</v>
      </c>
      <c r="P719" s="159">
        <f>+D$11+D$12*F719+D$13*F719^2</f>
        <v>1.6273833462016052E-3</v>
      </c>
      <c r="Q719" s="201">
        <f>+C719-15018.5</f>
        <v>45058.125999999997</v>
      </c>
      <c r="R719" s="136">
        <f>+(P719-G719)^2</f>
        <v>4.9599595546528669E-4</v>
      </c>
      <c r="S719" s="136">
        <v>0.5</v>
      </c>
      <c r="T719" s="136">
        <f>+S719*R719</f>
        <v>2.4799797773264335E-4</v>
      </c>
      <c r="V719" s="129">
        <f>+G719-P719</f>
        <v>2.2270966648650137E-2</v>
      </c>
    </row>
    <row r="720" spans="1:22" ht="12.95" customHeight="1" x14ac:dyDescent="0.2">
      <c r="C720" s="130"/>
      <c r="D720" s="130"/>
    </row>
    <row r="721" spans="3:4" ht="12.95" customHeight="1" x14ac:dyDescent="0.2">
      <c r="C721" s="130"/>
      <c r="D721" s="130"/>
    </row>
    <row r="722" spans="3:4" ht="12.95" customHeight="1" x14ac:dyDescent="0.2">
      <c r="C722" s="130"/>
      <c r="D722" s="130"/>
    </row>
  </sheetData>
  <sheetProtection sheet="1" objects="1" scenarios="1"/>
  <protectedRanges>
    <protectedRange sqref="A671:D689" name="Range1"/>
  </protectedRanges>
  <sortState xmlns:xlrd2="http://schemas.microsoft.com/office/spreadsheetml/2017/richdata2" ref="A21:W719">
    <sortCondition ref="C21:C719"/>
  </sortState>
  <phoneticPr fontId="0" type="noConversion"/>
  <hyperlinks>
    <hyperlink ref="A381" r:id="rId1" display="http://www.konkoly.hu/cgi-bin/IBVS?5040" xr:uid="{00000000-0004-0000-0400-000000000000}"/>
    <hyperlink ref="A395" r:id="rId2" display="http://vsolj.cetus-net.org/no40.pdf" xr:uid="{00000000-0004-0000-0400-000001000000}"/>
    <hyperlink ref="A405" r:id="rId3" display="http://vsolj.cetus-net.org/no40.pdf" xr:uid="{00000000-0004-0000-0400-000002000000}"/>
    <hyperlink ref="A406" r:id="rId4" display="http://vsolj.cetus-net.org/no42.pdf" xr:uid="{00000000-0004-0000-0400-000003000000}"/>
    <hyperlink ref="A407" r:id="rId5" display="http://vsolj.cetus-net.org/no42.pdf" xr:uid="{00000000-0004-0000-0400-000004000000}"/>
    <hyperlink ref="A416" r:id="rId6" display="http://www.konkoly.hu/cgi-bin/IBVS?5602" xr:uid="{00000000-0004-0000-0400-000005000000}"/>
    <hyperlink ref="A417" r:id="rId7" display="http://www.konkoly.hu/cgi-bin/IBVS?5602" xr:uid="{00000000-0004-0000-0400-000006000000}"/>
    <hyperlink ref="A434" r:id="rId8" display="http://www.konkoly.hu/cgi-bin/IBVS?5668" xr:uid="{00000000-0004-0000-0400-000007000000}"/>
    <hyperlink ref="A435" r:id="rId9" display="http://www.konkoly.hu/cgi-bin/IBVS?5668" xr:uid="{00000000-0004-0000-0400-000008000000}"/>
    <hyperlink ref="A437" r:id="rId10" display="http://vsolj.cetus-net.org/no44.pdf" xr:uid="{00000000-0004-0000-0400-000009000000}"/>
    <hyperlink ref="A438" r:id="rId11" display="http://vsolj.cetus-net.org/no44.pdf" xr:uid="{00000000-0004-0000-0400-00000A000000}"/>
    <hyperlink ref="A451" r:id="rId12" display="http://vsolj.cetus-net.org/no44.pdf" xr:uid="{00000000-0004-0000-0400-00000B000000}"/>
    <hyperlink ref="A463" r:id="rId13" display="http://vsolj.cetus-net.org/no45.pdf" xr:uid="{00000000-0004-0000-0400-00000C000000}"/>
    <hyperlink ref="A464" r:id="rId14" display="http://vsolj.cetus-net.org/no45.pdf" xr:uid="{00000000-0004-0000-0400-00000D000000}"/>
    <hyperlink ref="A470" r:id="rId15" display="http://www.konkoly.hu/cgi-bin/IBVS?5777" xr:uid="{00000000-0004-0000-0400-00000E000000}"/>
    <hyperlink ref="A478" r:id="rId16" display="http://www.konkoly.hu/cgi-bin/IBVS?5777" xr:uid="{00000000-0004-0000-0400-00000F000000}"/>
    <hyperlink ref="A482" r:id="rId17" display="http://www.bav-astro.de/sfs/BAVM_link.php?BAVMnr=178" xr:uid="{00000000-0004-0000-0400-000010000000}"/>
    <hyperlink ref="A483" r:id="rId18" display="http://vsolj.cetus-net.org/no45.pdf" xr:uid="{00000000-0004-0000-0400-000011000000}"/>
    <hyperlink ref="A515" r:id="rId19" display="http://var.astro.cz/oejv/issues/oejv0073.pdf" xr:uid="{00000000-0004-0000-0400-000012000000}"/>
    <hyperlink ref="A516" r:id="rId20" display="http://var.astro.cz/oejv/issues/oejv0073.pdf" xr:uid="{00000000-0004-0000-0400-000013000000}"/>
    <hyperlink ref="A558" r:id="rId21" display="http://vsolj.cetus-net.org/vsoljno51.pdf" xr:uid="{00000000-0004-0000-0400-000014000000}"/>
    <hyperlink ref="A559" r:id="rId22" display="http://vsolj.cetus-net.org/vsoljno51.pdf" xr:uid="{00000000-0004-0000-0400-000015000000}"/>
    <hyperlink ref="A562" r:id="rId23" display="http://var.astro.cz/oejv/issues/oejv0137.pdf" xr:uid="{00000000-0004-0000-0400-000016000000}"/>
    <hyperlink ref="A564" r:id="rId24" display="http://var.astro.cz/oejv/issues/oejv0137.pdf" xr:uid="{00000000-0004-0000-0400-000017000000}"/>
    <hyperlink ref="A599" r:id="rId25" display="http://vsolj.cetus-net.org/vsoljno53.pdf" xr:uid="{00000000-0004-0000-0400-000018000000}"/>
    <hyperlink ref="A612" r:id="rId26" display="http://vsolj.cetus-net.org/vsoljno56.pdf" xr:uid="{00000000-0004-0000-0400-000019000000}"/>
    <hyperlink ref="A613" r:id="rId27" display="http://vsolj.cetus-net.org/vsoljno56.pdf" xr:uid="{00000000-0004-0000-0400-00001A000000}"/>
    <hyperlink ref="A614" r:id="rId28" display="http://vsolj.cetus-net.org/vsoljno56.pdf" xr:uid="{00000000-0004-0000-0400-00001B000000}"/>
    <hyperlink ref="A615" r:id="rId29" display="http://vsolj.cetus-net.org/vsoljno56.pdf" xr:uid="{00000000-0004-0000-0400-00001C000000}"/>
    <hyperlink ref="A616" r:id="rId30" display="http://vsolj.cetus-net.org/vsoljno56.pdf" xr:uid="{00000000-0004-0000-0400-00001D000000}"/>
  </hyperlinks>
  <pageMargins left="0.75" right="0.75" top="1" bottom="1" header="0.5" footer="0.5"/>
  <pageSetup orientation="portrait" verticalDpi="300" r:id="rId31"/>
  <headerFooter alignWithMargins="0"/>
  <drawing r:id="rId3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4DDA0-F4E0-415F-BDFD-AE879F424462}">
  <dimension ref="A1"/>
  <sheetViews>
    <sheetView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BR733"/>
  <sheetViews>
    <sheetView workbookViewId="0">
      <pane xSplit="12" ySplit="22" topLeftCell="M710" activePane="bottomRight" state="frozen"/>
      <selection pane="topRight" activeCell="M1" sqref="M1"/>
      <selection pane="bottomLeft" activeCell="A23" sqref="A23"/>
      <selection pane="bottomRight" activeCell="E727" sqref="E727"/>
    </sheetView>
  </sheetViews>
  <sheetFormatPr defaultRowHeight="12.95" customHeight="1" x14ac:dyDescent="0.2"/>
  <cols>
    <col min="1" max="1" width="19.42578125" style="129" customWidth="1"/>
    <col min="2" max="2" width="5" style="129" customWidth="1"/>
    <col min="3" max="3" width="13.85546875" style="129" customWidth="1"/>
    <col min="4" max="4" width="9.140625" style="129"/>
    <col min="5" max="5" width="11.5703125" style="129" customWidth="1"/>
    <col min="6" max="6" width="16.85546875" style="129" customWidth="1"/>
    <col min="7" max="7" width="9.140625" style="129"/>
    <col min="8" max="10" width="8.42578125" style="129" customWidth="1"/>
    <col min="11" max="11" width="11.28515625" style="129" customWidth="1"/>
    <col min="12" max="14" width="10.140625" style="129" customWidth="1"/>
    <col min="15" max="15" width="9.140625" style="129"/>
    <col min="16" max="16" width="7" style="129" customWidth="1"/>
    <col min="17" max="17" width="10.140625" style="129" bestFit="1" customWidth="1"/>
    <col min="18" max="16384" width="9.140625" style="129"/>
  </cols>
  <sheetData>
    <row r="1" spans="1:70" s="2" customFormat="1" ht="21" thickBot="1" x14ac:dyDescent="0.35">
      <c r="A1" s="23" t="s">
        <v>658</v>
      </c>
      <c r="B1" s="1"/>
      <c r="V1" s="17" t="s">
        <v>572</v>
      </c>
      <c r="W1" s="91" t="s">
        <v>707</v>
      </c>
      <c r="BA1" s="62" t="s">
        <v>691</v>
      </c>
      <c r="BB1" s="54" t="s">
        <v>644</v>
      </c>
      <c r="BC1" s="55">
        <v>54964.2664</v>
      </c>
      <c r="BD1" s="55">
        <v>1E-4</v>
      </c>
      <c r="BE1" s="2">
        <f t="shared" ref="BE1:BE27" si="0">(BC1-C$7)/C$8</f>
        <v>18542.036609452422</v>
      </c>
      <c r="BF1" s="2">
        <f t="shared" ref="BF1:BF27" si="1">ROUND(2*BE1,0)/2</f>
        <v>18542</v>
      </c>
      <c r="BJ1" s="32"/>
      <c r="BO1" s="7"/>
      <c r="BQ1" s="13">
        <f t="shared" ref="BQ1:BQ27" si="2">+BC1-15018.5</f>
        <v>39945.7664</v>
      </c>
      <c r="BR1" s="2">
        <f t="shared" ref="BR1:BR27" si="3">BC1-(C$7+BF1*C$8)</f>
        <v>8.6890800012042746E-3</v>
      </c>
    </row>
    <row r="2" spans="1:70" ht="12.95" customHeight="1" x14ac:dyDescent="0.2">
      <c r="A2" s="24" t="s">
        <v>583</v>
      </c>
      <c r="B2" s="88" t="s">
        <v>651</v>
      </c>
      <c r="V2" s="136">
        <v>0</v>
      </c>
      <c r="W2" s="136">
        <f t="shared" ref="W2:W17" si="4">+D$11+D$12*V2+D$13*V2^2</f>
        <v>1.4728894172979592E-2</v>
      </c>
      <c r="BA2" s="206" t="s">
        <v>606</v>
      </c>
      <c r="BB2" s="207"/>
      <c r="BC2" s="208">
        <v>50898.550999999999</v>
      </c>
      <c r="BD2" s="208"/>
      <c r="BE2" s="129">
        <f t="shared" si="0"/>
        <v>1412.0741235784626</v>
      </c>
      <c r="BF2" s="199">
        <f t="shared" si="1"/>
        <v>1412</v>
      </c>
      <c r="BI2" s="130"/>
      <c r="BO2" s="199"/>
      <c r="BP2" s="129" t="s">
        <v>567</v>
      </c>
      <c r="BQ2" s="201">
        <f t="shared" si="2"/>
        <v>35880.050999999999</v>
      </c>
      <c r="BR2" s="129">
        <f t="shared" si="3"/>
        <v>1.7592880001757294E-2</v>
      </c>
    </row>
    <row r="3" spans="1:70" ht="12.95" customHeight="1" thickBot="1" x14ac:dyDescent="0.25">
      <c r="A3" s="24"/>
      <c r="B3" s="88"/>
      <c r="D3" s="138"/>
      <c r="V3" s="136">
        <v>5000</v>
      </c>
      <c r="W3" s="136">
        <f t="shared" si="4"/>
        <v>7.8101437159930455E-3</v>
      </c>
      <c r="BA3" s="206" t="s">
        <v>606</v>
      </c>
      <c r="BB3" s="207"/>
      <c r="BC3" s="208">
        <v>49801.612000000001</v>
      </c>
      <c r="BD3" s="208"/>
      <c r="BE3" s="129">
        <f t="shared" si="0"/>
        <v>-3209.6276116910703</v>
      </c>
      <c r="BF3" s="199">
        <f t="shared" si="1"/>
        <v>-3209.5</v>
      </c>
      <c r="BI3" s="130"/>
      <c r="BO3" s="199"/>
      <c r="BP3" s="129" t="s">
        <v>567</v>
      </c>
      <c r="BQ3" s="201">
        <f t="shared" si="2"/>
        <v>34783.112000000001</v>
      </c>
      <c r="BR3" s="129">
        <f t="shared" si="3"/>
        <v>-3.0288029993243981E-2</v>
      </c>
    </row>
    <row r="4" spans="1:70" ht="12.95" customHeight="1" thickBot="1" x14ac:dyDescent="0.25">
      <c r="A4" s="144" t="s">
        <v>584</v>
      </c>
      <c r="B4" s="145"/>
      <c r="C4" s="146">
        <v>50563.402399999999</v>
      </c>
      <c r="D4" s="147">
        <v>0.2373459</v>
      </c>
      <c r="E4" s="148"/>
      <c r="V4" s="136">
        <v>10000</v>
      </c>
      <c r="W4" s="136">
        <f t="shared" si="4"/>
        <v>1.6642178914267813E-3</v>
      </c>
      <c r="BA4" s="286" t="s">
        <v>606</v>
      </c>
      <c r="BB4" s="287"/>
      <c r="BC4" s="288">
        <v>50183.612000000001</v>
      </c>
      <c r="BD4" s="288"/>
      <c r="BE4" s="199">
        <f t="shared" si="0"/>
        <v>-1600.1579302657913</v>
      </c>
      <c r="BF4" s="199">
        <f t="shared" si="1"/>
        <v>-1600</v>
      </c>
      <c r="BH4" s="199"/>
      <c r="BI4" s="200"/>
      <c r="BJ4" s="199"/>
      <c r="BK4" s="199"/>
      <c r="BL4" s="199"/>
      <c r="BM4" s="199"/>
      <c r="BO4" s="199"/>
      <c r="BP4" s="199" t="s">
        <v>567</v>
      </c>
      <c r="BQ4" s="201">
        <f t="shared" si="2"/>
        <v>35165.112000000001</v>
      </c>
      <c r="BR4" s="199">
        <f t="shared" si="3"/>
        <v>-3.7483999993128236E-2</v>
      </c>
    </row>
    <row r="5" spans="1:70" ht="12.95" customHeight="1" x14ac:dyDescent="0.2">
      <c r="A5" s="153" t="s">
        <v>659</v>
      </c>
      <c r="B5" s="24"/>
      <c r="C5" s="154">
        <v>-9.5</v>
      </c>
      <c r="D5" s="24" t="s">
        <v>660</v>
      </c>
      <c r="E5" s="24"/>
      <c r="V5" s="136">
        <v>15000</v>
      </c>
      <c r="W5" s="136">
        <f t="shared" si="4"/>
        <v>-3.7088833007192005E-3</v>
      </c>
      <c r="BA5" s="206" t="s">
        <v>606</v>
      </c>
      <c r="BB5" s="207"/>
      <c r="BC5" s="208">
        <v>51298.669000000002</v>
      </c>
      <c r="BD5" s="208"/>
      <c r="BE5" s="129">
        <f t="shared" si="0"/>
        <v>3097.8798565431835</v>
      </c>
      <c r="BF5" s="199">
        <f t="shared" si="1"/>
        <v>3098</v>
      </c>
      <c r="BI5" s="130"/>
      <c r="BJ5" s="199"/>
      <c r="BM5" s="199"/>
      <c r="BO5" s="199"/>
      <c r="BP5" s="129" t="s">
        <v>567</v>
      </c>
      <c r="BQ5" s="201">
        <f t="shared" si="2"/>
        <v>36280.169000000002</v>
      </c>
      <c r="BR5" s="129">
        <f t="shared" si="3"/>
        <v>-2.8515479993075132E-2</v>
      </c>
    </row>
    <row r="6" spans="1:70" ht="12.95" customHeight="1" x14ac:dyDescent="0.2">
      <c r="A6" s="144" t="s">
        <v>585</v>
      </c>
      <c r="B6" s="88"/>
      <c r="V6" s="136">
        <v>20000</v>
      </c>
      <c r="W6" s="136">
        <f t="shared" si="4"/>
        <v>-8.3091598604449028E-3</v>
      </c>
      <c r="BA6" s="206" t="s">
        <v>606</v>
      </c>
      <c r="BB6" s="207"/>
      <c r="BC6" s="208">
        <v>51300.69</v>
      </c>
      <c r="BD6" s="208"/>
      <c r="BE6" s="129">
        <f t="shared" si="0"/>
        <v>3106.3948780776377</v>
      </c>
      <c r="BF6" s="199">
        <f t="shared" si="1"/>
        <v>3106.5</v>
      </c>
      <c r="BI6" s="130"/>
      <c r="BJ6" s="199"/>
      <c r="BM6" s="199"/>
      <c r="BO6" s="199"/>
      <c r="BP6" s="129" t="s">
        <v>567</v>
      </c>
      <c r="BQ6" s="201">
        <f t="shared" si="2"/>
        <v>36282.19</v>
      </c>
      <c r="BR6" s="129">
        <f t="shared" si="3"/>
        <v>-2.4950189996161498E-2</v>
      </c>
    </row>
    <row r="7" spans="1:70" ht="12.95" customHeight="1" x14ac:dyDescent="0.2">
      <c r="A7" s="24" t="s">
        <v>568</v>
      </c>
      <c r="B7" s="88"/>
      <c r="C7" s="155">
        <v>50563.401899999997</v>
      </c>
      <c r="V7" s="136">
        <v>25000</v>
      </c>
      <c r="W7" s="136">
        <f t="shared" si="4"/>
        <v>-1.2136611787750324E-2</v>
      </c>
      <c r="BA7" s="206" t="s">
        <v>606</v>
      </c>
      <c r="BB7" s="207"/>
      <c r="BC7" s="208">
        <v>49858.813999999998</v>
      </c>
      <c r="BD7" s="208"/>
      <c r="BE7" s="129">
        <f t="shared" si="0"/>
        <v>-2968.6200600761886</v>
      </c>
      <c r="BF7" s="199">
        <f t="shared" si="1"/>
        <v>-2968.5</v>
      </c>
      <c r="BI7" s="130"/>
      <c r="BJ7" s="199"/>
      <c r="BM7" s="199"/>
      <c r="BO7" s="199"/>
      <c r="BP7" s="129" t="s">
        <v>567</v>
      </c>
      <c r="BQ7" s="201">
        <f t="shared" si="2"/>
        <v>34840.313999999998</v>
      </c>
      <c r="BR7" s="129">
        <f t="shared" si="3"/>
        <v>-2.8495689999544993E-2</v>
      </c>
    </row>
    <row r="8" spans="1:70" ht="12.95" customHeight="1" x14ac:dyDescent="0.2">
      <c r="A8" s="24" t="s">
        <v>578</v>
      </c>
      <c r="B8" s="88"/>
      <c r="C8" s="155">
        <v>0.23734526</v>
      </c>
      <c r="V8" s="136">
        <v>30000</v>
      </c>
      <c r="W8" s="136">
        <f t="shared" si="4"/>
        <v>-1.5191239082635458E-2</v>
      </c>
      <c r="BA8" s="206" t="s">
        <v>606</v>
      </c>
      <c r="BB8" s="207"/>
      <c r="BC8" s="208">
        <v>51160.894999999997</v>
      </c>
      <c r="BD8" s="208"/>
      <c r="BE8" s="129">
        <f t="shared" si="0"/>
        <v>2517.4006002900569</v>
      </c>
      <c r="BF8" s="199">
        <f t="shared" si="1"/>
        <v>2517.5</v>
      </c>
      <c r="BI8" s="130"/>
      <c r="BJ8" s="199"/>
      <c r="BM8" s="199"/>
      <c r="BO8" s="199"/>
      <c r="BP8" s="129" t="s">
        <v>567</v>
      </c>
      <c r="BQ8" s="201">
        <f t="shared" si="2"/>
        <v>36142.394999999997</v>
      </c>
      <c r="BR8" s="129">
        <f t="shared" si="3"/>
        <v>-2.3592049998114817E-2</v>
      </c>
    </row>
    <row r="9" spans="1:70" s="24" customFormat="1" ht="12.95" customHeight="1" x14ac:dyDescent="0.2">
      <c r="A9" s="159" t="s">
        <v>668</v>
      </c>
      <c r="C9" s="160">
        <v>200</v>
      </c>
      <c r="D9" s="161" t="str">
        <f>"F"&amp;C9</f>
        <v>F200</v>
      </c>
      <c r="E9" s="170" t="str">
        <f>"G"&amp;C9</f>
        <v>G200</v>
      </c>
      <c r="V9" s="136">
        <v>35000</v>
      </c>
      <c r="W9" s="136">
        <f t="shared" si="4"/>
        <v>-1.7473041745100316E-2</v>
      </c>
      <c r="BA9" s="129" t="s">
        <v>618</v>
      </c>
      <c r="BB9" s="131" t="s">
        <v>646</v>
      </c>
      <c r="BC9" s="130">
        <v>40354.538</v>
      </c>
      <c r="BD9" s="130"/>
      <c r="BE9" s="129">
        <f t="shared" si="0"/>
        <v>-43012.714473421533</v>
      </c>
      <c r="BF9" s="199">
        <f t="shared" si="1"/>
        <v>-43012.5</v>
      </c>
      <c r="BG9" s="129"/>
      <c r="BH9" s="129"/>
      <c r="BI9" s="129"/>
      <c r="BJ9" s="199"/>
      <c r="BK9" s="129"/>
      <c r="BL9" s="129"/>
      <c r="BM9" s="199"/>
      <c r="BN9" s="129"/>
      <c r="BO9" s="199"/>
      <c r="BP9" s="129" t="s">
        <v>567</v>
      </c>
      <c r="BQ9" s="201">
        <f t="shared" si="2"/>
        <v>25336.038</v>
      </c>
      <c r="BR9" s="129">
        <f t="shared" si="3"/>
        <v>-5.0904249997984152E-2</v>
      </c>
    </row>
    <row r="10" spans="1:70" s="24" customFormat="1" ht="12.95" customHeight="1" thickBot="1" x14ac:dyDescent="0.25">
      <c r="C10" s="164" t="s">
        <v>590</v>
      </c>
      <c r="D10" s="164" t="s">
        <v>591</v>
      </c>
      <c r="V10" s="136">
        <v>40000</v>
      </c>
      <c r="W10" s="136">
        <f t="shared" si="4"/>
        <v>-1.8982019775144895E-2</v>
      </c>
      <c r="BA10" s="206" t="s">
        <v>606</v>
      </c>
      <c r="BB10" s="207"/>
      <c r="BC10" s="208">
        <v>51261.771000000001</v>
      </c>
      <c r="BD10" s="208"/>
      <c r="BE10" s="129">
        <f t="shared" si="0"/>
        <v>2942.4185677860323</v>
      </c>
      <c r="BF10" s="199">
        <f t="shared" si="1"/>
        <v>2942.5</v>
      </c>
      <c r="BG10" s="129"/>
      <c r="BH10" s="129"/>
      <c r="BI10" s="130"/>
      <c r="BJ10" s="199"/>
      <c r="BK10" s="129"/>
      <c r="BL10" s="129"/>
      <c r="BM10" s="199"/>
      <c r="BN10" s="129"/>
      <c r="BO10" s="199"/>
      <c r="BP10" s="129" t="s">
        <v>567</v>
      </c>
      <c r="BQ10" s="201">
        <f t="shared" si="2"/>
        <v>36243.271000000001</v>
      </c>
      <c r="BR10" s="129">
        <f t="shared" si="3"/>
        <v>-1.9327549998706672E-2</v>
      </c>
    </row>
    <row r="11" spans="1:70" s="24" customFormat="1" ht="12.95" customHeight="1" x14ac:dyDescent="0.2">
      <c r="A11" s="24" t="s">
        <v>586</v>
      </c>
      <c r="C11" s="170">
        <f ca="1">INTERCEPT(INDIRECT($E$9):G768,INDIRECT($D$9):F768)</f>
        <v>7.6870597947967792E-3</v>
      </c>
      <c r="D11" s="162">
        <f>+E11*F11</f>
        <v>1.4728894172979592E-2</v>
      </c>
      <c r="E11" s="143">
        <v>1.4728894172979592E-2</v>
      </c>
      <c r="F11" s="24">
        <v>1</v>
      </c>
      <c r="V11" s="136">
        <v>45000</v>
      </c>
      <c r="W11" s="136">
        <f t="shared" si="4"/>
        <v>-1.9718173172769179E-2</v>
      </c>
      <c r="BA11" s="206" t="s">
        <v>606</v>
      </c>
      <c r="BB11" s="207"/>
      <c r="BC11" s="208">
        <v>49843.748</v>
      </c>
      <c r="BD11" s="208"/>
      <c r="BE11" s="129">
        <f t="shared" si="0"/>
        <v>-3032.0972072498835</v>
      </c>
      <c r="BF11" s="199">
        <f t="shared" si="1"/>
        <v>-3032</v>
      </c>
      <c r="BG11" s="129"/>
      <c r="BH11" s="129"/>
      <c r="BI11" s="130"/>
      <c r="BJ11" s="199"/>
      <c r="BK11" s="129"/>
      <c r="BL11" s="129"/>
      <c r="BM11" s="199"/>
      <c r="BN11" s="129"/>
      <c r="BO11" s="199"/>
      <c r="BP11" s="129" t="s">
        <v>567</v>
      </c>
      <c r="BQ11" s="201">
        <f t="shared" si="2"/>
        <v>34825.248</v>
      </c>
      <c r="BR11" s="129">
        <f t="shared" si="3"/>
        <v>-2.307167999970261E-2</v>
      </c>
    </row>
    <row r="12" spans="1:70" s="24" customFormat="1" ht="12.95" customHeight="1" x14ac:dyDescent="0.2">
      <c r="A12" s="24" t="s">
        <v>587</v>
      </c>
      <c r="C12" s="170">
        <f ca="1">SLOPE(INDIRECT($E$9):G768,INDIRECT($D$9):F768)</f>
        <v>2.275567023568908E-7</v>
      </c>
      <c r="D12" s="162">
        <f>+E12*F12</f>
        <v>-1.4610325546393373E-6</v>
      </c>
      <c r="E12" s="152">
        <v>-1.4610325546393372E-2</v>
      </c>
      <c r="F12" s="274">
        <v>1E-4</v>
      </c>
      <c r="V12" s="136">
        <v>50000</v>
      </c>
      <c r="W12" s="136">
        <f t="shared" si="4"/>
        <v>-1.9681501937973196E-2</v>
      </c>
      <c r="BA12" s="206" t="s">
        <v>606</v>
      </c>
      <c r="BB12" s="207"/>
      <c r="BC12" s="208">
        <v>50926.642</v>
      </c>
      <c r="BD12" s="208"/>
      <c r="BE12" s="129">
        <f t="shared" si="0"/>
        <v>1530.4291309630651</v>
      </c>
      <c r="BF12" s="199">
        <f t="shared" si="1"/>
        <v>1530.5</v>
      </c>
      <c r="BG12" s="129"/>
      <c r="BH12" s="129"/>
      <c r="BI12" s="130"/>
      <c r="BJ12" s="199"/>
      <c r="BK12" s="129"/>
      <c r="BL12" s="129"/>
      <c r="BM12" s="199"/>
      <c r="BN12" s="129"/>
      <c r="BO12" s="199"/>
      <c r="BP12" s="129" t="s">
        <v>567</v>
      </c>
      <c r="BQ12" s="201">
        <f t="shared" si="2"/>
        <v>35908.142</v>
      </c>
      <c r="BR12" s="129">
        <f t="shared" si="3"/>
        <v>-1.6820429998915642E-2</v>
      </c>
    </row>
    <row r="13" spans="1:70" s="24" customFormat="1" ht="12.95" customHeight="1" thickBot="1" x14ac:dyDescent="0.25">
      <c r="A13" s="24" t="s">
        <v>588</v>
      </c>
      <c r="C13" s="162" t="s">
        <v>597</v>
      </c>
      <c r="D13" s="162">
        <f>+E13*F13</f>
        <v>1.5456492648405632E-11</v>
      </c>
      <c r="E13" s="169">
        <v>1.5456492648405632E-3</v>
      </c>
      <c r="F13" s="274">
        <v>1E-8</v>
      </c>
      <c r="V13" s="136">
        <v>55000</v>
      </c>
      <c r="W13" s="136">
        <f t="shared" si="4"/>
        <v>-1.8872006070756911E-2</v>
      </c>
      <c r="BA13" s="206" t="s">
        <v>606</v>
      </c>
      <c r="BB13" s="207"/>
      <c r="BC13" s="208">
        <v>51224.868000000002</v>
      </c>
      <c r="BD13" s="208"/>
      <c r="BE13" s="129">
        <f t="shared" si="0"/>
        <v>2786.9362126718061</v>
      </c>
      <c r="BF13" s="199">
        <f t="shared" si="1"/>
        <v>2787</v>
      </c>
      <c r="BG13" s="129"/>
      <c r="BH13" s="129"/>
      <c r="BI13" s="130"/>
      <c r="BJ13" s="129"/>
      <c r="BK13" s="129"/>
      <c r="BL13" s="129"/>
      <c r="BM13" s="199"/>
      <c r="BN13" s="199"/>
      <c r="BO13" s="199"/>
      <c r="BP13" s="129" t="s">
        <v>567</v>
      </c>
      <c r="BQ13" s="201">
        <f t="shared" si="2"/>
        <v>36206.368000000002</v>
      </c>
      <c r="BR13" s="129">
        <f t="shared" si="3"/>
        <v>-1.513961999444291E-2</v>
      </c>
    </row>
    <row r="14" spans="1:70" s="24" customFormat="1" ht="12.95" customHeight="1" x14ac:dyDescent="0.2">
      <c r="E14" s="24">
        <f>SUM(T21:T754)</f>
        <v>0.71096375018380153</v>
      </c>
      <c r="V14" s="136">
        <v>60000</v>
      </c>
      <c r="W14" s="136">
        <f t="shared" si="4"/>
        <v>-1.7289685571120365E-2</v>
      </c>
      <c r="BA14" s="52" t="s">
        <v>653</v>
      </c>
      <c r="BB14" s="89" t="s">
        <v>644</v>
      </c>
      <c r="BC14" s="90">
        <v>53410.373500000002</v>
      </c>
      <c r="BD14" s="90">
        <v>1E-4</v>
      </c>
      <c r="BE14" s="129">
        <f t="shared" si="0"/>
        <v>11995.064068269172</v>
      </c>
      <c r="BF14" s="199">
        <f t="shared" si="1"/>
        <v>11995</v>
      </c>
      <c r="BG14" s="129"/>
      <c r="BH14" s="129"/>
      <c r="BI14" s="129"/>
      <c r="BJ14" s="129"/>
      <c r="BK14" s="130"/>
      <c r="BL14" s="129"/>
      <c r="BM14" s="199"/>
      <c r="BN14" s="199"/>
      <c r="BO14" s="199"/>
      <c r="BP14" s="129" t="s">
        <v>567</v>
      </c>
      <c r="BQ14" s="201">
        <f t="shared" si="2"/>
        <v>38391.873500000002</v>
      </c>
      <c r="BR14" s="129">
        <f t="shared" si="3"/>
        <v>1.5206300005957019E-2</v>
      </c>
    </row>
    <row r="15" spans="1:70" s="24" customFormat="1" ht="12.95" customHeight="1" x14ac:dyDescent="0.2">
      <c r="A15" s="177" t="s">
        <v>589</v>
      </c>
      <c r="C15" s="178">
        <f ca="1">(C7+C11)+(C8+C12)*INT(MAX(F21:F3309))</f>
        <v>60076.691419307535</v>
      </c>
      <c r="E15" s="179" t="s">
        <v>677</v>
      </c>
      <c r="F15" s="154">
        <v>1</v>
      </c>
      <c r="V15" s="136">
        <v>65000</v>
      </c>
      <c r="W15" s="136">
        <f t="shared" si="4"/>
        <v>-1.4934540439063532E-2</v>
      </c>
      <c r="BA15" s="88" t="s">
        <v>653</v>
      </c>
      <c r="BB15" s="289" t="s">
        <v>644</v>
      </c>
      <c r="BC15" s="290">
        <v>53410.256500000003</v>
      </c>
      <c r="BD15" s="290">
        <v>1E-4</v>
      </c>
      <c r="BE15" s="129">
        <f t="shared" si="0"/>
        <v>11994.57111551335</v>
      </c>
      <c r="BF15" s="199">
        <f t="shared" si="1"/>
        <v>11994.5</v>
      </c>
      <c r="BG15" s="129"/>
      <c r="BH15" s="129"/>
      <c r="BI15" s="129"/>
      <c r="BJ15" s="129"/>
      <c r="BK15" s="130"/>
      <c r="BL15" s="129"/>
      <c r="BM15" s="199"/>
      <c r="BN15" s="199"/>
      <c r="BO15" s="199"/>
      <c r="BP15" s="129" t="s">
        <v>567</v>
      </c>
      <c r="BQ15" s="201">
        <f t="shared" si="2"/>
        <v>38391.756500000003</v>
      </c>
      <c r="BR15" s="129">
        <f t="shared" si="3"/>
        <v>1.6878930007806048E-2</v>
      </c>
    </row>
    <row r="16" spans="1:70" s="24" customFormat="1" ht="12.95" customHeight="1" x14ac:dyDescent="0.2">
      <c r="A16" s="144" t="s">
        <v>575</v>
      </c>
      <c r="C16" s="181">
        <f ca="1">+C8+C12</f>
        <v>0.23734548755670237</v>
      </c>
      <c r="E16" s="179" t="s">
        <v>661</v>
      </c>
      <c r="F16" s="182">
        <f ca="1">NOW()+15018.5+$C$5/24</f>
        <v>60368.60031736111</v>
      </c>
      <c r="V16" s="136">
        <v>70000</v>
      </c>
      <c r="W16" s="136">
        <f t="shared" si="4"/>
        <v>-1.1806570674586417E-2</v>
      </c>
      <c r="BA16" s="206" t="s">
        <v>606</v>
      </c>
      <c r="BB16" s="207"/>
      <c r="BC16" s="208">
        <v>50963.701999999997</v>
      </c>
      <c r="BD16" s="208"/>
      <c r="BE16" s="129">
        <f t="shared" si="0"/>
        <v>1686.5729696898113</v>
      </c>
      <c r="BF16" s="199">
        <f t="shared" si="1"/>
        <v>1686.5</v>
      </c>
      <c r="BG16" s="129"/>
      <c r="BH16" s="129"/>
      <c r="BI16" s="130"/>
      <c r="BJ16" s="129"/>
      <c r="BK16" s="129"/>
      <c r="BL16" s="129"/>
      <c r="BM16" s="199"/>
      <c r="BN16" s="199"/>
      <c r="BO16" s="199"/>
      <c r="BP16" s="129" t="s">
        <v>567</v>
      </c>
      <c r="BQ16" s="201">
        <f t="shared" si="2"/>
        <v>35945.201999999997</v>
      </c>
      <c r="BR16" s="129">
        <f t="shared" si="3"/>
        <v>1.7319010003120638E-2</v>
      </c>
    </row>
    <row r="17" spans="1:70" s="24" customFormat="1" ht="12.95" customHeight="1" thickBot="1" x14ac:dyDescent="0.25">
      <c r="A17" s="179" t="s">
        <v>656</v>
      </c>
      <c r="C17" s="24">
        <f>COUNT(C21:C1967)</f>
        <v>699</v>
      </c>
      <c r="E17" s="179" t="s">
        <v>678</v>
      </c>
      <c r="F17" s="182">
        <f ca="1">ROUND(2*(F16-$C$7)/$C$8,0)/2+F15</f>
        <v>41313</v>
      </c>
      <c r="V17" s="136">
        <v>75000</v>
      </c>
      <c r="W17" s="136">
        <f t="shared" si="4"/>
        <v>-7.9057762776890139E-3</v>
      </c>
      <c r="BA17" s="206" t="s">
        <v>606</v>
      </c>
      <c r="BB17" s="207"/>
      <c r="BC17" s="208">
        <v>50152.811000000002</v>
      </c>
      <c r="BD17" s="208"/>
      <c r="BE17" s="129">
        <f t="shared" si="0"/>
        <v>-1729.9309031913913</v>
      </c>
      <c r="BF17" s="199">
        <f t="shared" si="1"/>
        <v>-1730</v>
      </c>
      <c r="BG17" s="129"/>
      <c r="BH17" s="129"/>
      <c r="BI17" s="130"/>
      <c r="BJ17" s="129"/>
      <c r="BK17" s="129"/>
      <c r="BL17" s="129"/>
      <c r="BM17" s="199"/>
      <c r="BN17" s="199"/>
      <c r="BO17" s="199"/>
      <c r="BP17" s="129" t="s">
        <v>567</v>
      </c>
      <c r="BQ17" s="201">
        <f t="shared" si="2"/>
        <v>35134.311000000002</v>
      </c>
      <c r="BR17" s="129">
        <f t="shared" si="3"/>
        <v>1.6399800006183796E-2</v>
      </c>
    </row>
    <row r="18" spans="1:70" s="24" customFormat="1" ht="12.95" customHeight="1" thickTop="1" thickBot="1" x14ac:dyDescent="0.25">
      <c r="A18" s="144" t="s">
        <v>574</v>
      </c>
      <c r="C18" s="183">
        <f ca="1">+C15</f>
        <v>60076.691419307535</v>
      </c>
      <c r="D18" s="184">
        <f ca="1">+C16</f>
        <v>0.23734548755670237</v>
      </c>
      <c r="E18" s="179" t="s">
        <v>679</v>
      </c>
      <c r="F18" s="170">
        <f ca="1">ROUND(2*(F16-$C$15)/$C$16,0)/2+F15</f>
        <v>1231</v>
      </c>
      <c r="BA18" s="206" t="s">
        <v>606</v>
      </c>
      <c r="BB18" s="207"/>
      <c r="BC18" s="208">
        <v>51297.650999999998</v>
      </c>
      <c r="BD18" s="208"/>
      <c r="BE18" s="129">
        <f t="shared" si="0"/>
        <v>3093.590746240312</v>
      </c>
      <c r="BF18" s="199">
        <f t="shared" si="1"/>
        <v>3093.5</v>
      </c>
      <c r="BG18" s="129"/>
      <c r="BH18" s="129"/>
      <c r="BI18" s="130"/>
      <c r="BJ18" s="129"/>
      <c r="BK18" s="129"/>
      <c r="BL18" s="129"/>
      <c r="BM18" s="199"/>
      <c r="BN18" s="199"/>
      <c r="BO18" s="199"/>
      <c r="BP18" s="129" t="s">
        <v>567</v>
      </c>
      <c r="BQ18" s="201">
        <f t="shared" si="2"/>
        <v>36279.150999999998</v>
      </c>
      <c r="BR18" s="129">
        <f t="shared" si="3"/>
        <v>2.153818999795476E-2</v>
      </c>
    </row>
    <row r="19" spans="1:70" s="24" customFormat="1" ht="12.95" customHeight="1" thickTop="1" x14ac:dyDescent="0.2">
      <c r="E19" s="179" t="s">
        <v>662</v>
      </c>
      <c r="F19" s="189">
        <f ca="1">+$C$15+$C$16*F18-15018.5-$C$5/24</f>
        <v>45350.759547823174</v>
      </c>
      <c r="BA19" s="206" t="s">
        <v>606</v>
      </c>
      <c r="BB19" s="207"/>
      <c r="BC19" s="208">
        <v>50488.783000000003</v>
      </c>
      <c r="BD19" s="208"/>
      <c r="BE19" s="129">
        <f t="shared" si="0"/>
        <v>-314.38967856359983</v>
      </c>
      <c r="BF19" s="199">
        <f t="shared" si="1"/>
        <v>-314.5</v>
      </c>
      <c r="BG19" s="129"/>
      <c r="BH19" s="129"/>
      <c r="BI19" s="130"/>
      <c r="BJ19" s="129"/>
      <c r="BK19" s="129"/>
      <c r="BL19" s="129"/>
      <c r="BM19" s="199"/>
      <c r="BN19" s="199"/>
      <c r="BO19" s="199"/>
      <c r="BP19" s="129" t="s">
        <v>567</v>
      </c>
      <c r="BQ19" s="201">
        <f t="shared" si="2"/>
        <v>35470.283000000003</v>
      </c>
      <c r="BR19" s="129">
        <f t="shared" si="3"/>
        <v>2.6184270005614962E-2</v>
      </c>
    </row>
    <row r="20" spans="1:70" ht="12.95" customHeight="1" thickBot="1" x14ac:dyDescent="0.25">
      <c r="A20" s="191" t="s">
        <v>579</v>
      </c>
      <c r="B20" s="192" t="s">
        <v>581</v>
      </c>
      <c r="C20" s="191" t="s">
        <v>580</v>
      </c>
      <c r="D20" s="191" t="s">
        <v>569</v>
      </c>
      <c r="E20" s="191" t="s">
        <v>573</v>
      </c>
      <c r="F20" s="191" t="s">
        <v>572</v>
      </c>
      <c r="G20" s="191" t="s">
        <v>576</v>
      </c>
      <c r="H20" s="194" t="s">
        <v>570</v>
      </c>
      <c r="I20" s="194" t="s">
        <v>565</v>
      </c>
      <c r="J20" s="194" t="s">
        <v>642</v>
      </c>
      <c r="K20" s="194" t="s">
        <v>647</v>
      </c>
      <c r="L20" s="194" t="s">
        <v>564</v>
      </c>
      <c r="M20" s="194" t="s">
        <v>704</v>
      </c>
      <c r="N20" s="194" t="s">
        <v>566</v>
      </c>
      <c r="O20" s="194" t="s">
        <v>593</v>
      </c>
      <c r="P20" s="275" t="s">
        <v>707</v>
      </c>
      <c r="Q20" s="164" t="s">
        <v>582</v>
      </c>
      <c r="R20" s="276" t="s">
        <v>708</v>
      </c>
      <c r="S20" s="196" t="s">
        <v>709</v>
      </c>
      <c r="T20" s="276" t="s">
        <v>710</v>
      </c>
      <c r="U20" s="277" t="s">
        <v>705</v>
      </c>
      <c r="V20" s="129" t="s">
        <v>711</v>
      </c>
      <c r="BA20" s="52" t="s">
        <v>657</v>
      </c>
      <c r="BB20" s="64" t="s">
        <v>646</v>
      </c>
      <c r="BC20" s="63">
        <v>53859.458299999998</v>
      </c>
      <c r="BD20" s="63">
        <v>4.3E-3</v>
      </c>
      <c r="BE20" s="129">
        <f t="shared" si="0"/>
        <v>13887.180220072654</v>
      </c>
      <c r="BF20" s="199">
        <f t="shared" si="1"/>
        <v>13887</v>
      </c>
      <c r="BK20" s="291"/>
      <c r="BM20" s="199"/>
      <c r="BN20" s="199"/>
      <c r="BO20" s="199"/>
      <c r="BP20" s="129" t="s">
        <v>567</v>
      </c>
      <c r="BQ20" s="201">
        <f t="shared" si="2"/>
        <v>38840.958299999998</v>
      </c>
      <c r="BR20" s="129">
        <f t="shared" si="3"/>
        <v>4.2774380002811085E-2</v>
      </c>
    </row>
    <row r="21" spans="1:70" ht="12.95" customHeight="1" x14ac:dyDescent="0.2">
      <c r="A21" s="220" t="s">
        <v>790</v>
      </c>
      <c r="B21" s="221" t="str">
        <f>IF(INT(F21)=F21,"I","II")</f>
        <v>I</v>
      </c>
      <c r="C21" s="220">
        <v>33396.737999999998</v>
      </c>
      <c r="D21" s="220" t="s">
        <v>467</v>
      </c>
      <c r="E21" s="129">
        <f>(C21-C$7)/C$8</f>
        <v>-72327.81434101527</v>
      </c>
      <c r="F21" s="199">
        <f>ROUND(2*E21,0)/2</f>
        <v>-72328</v>
      </c>
      <c r="I21" s="199"/>
      <c r="M21" s="130"/>
      <c r="N21" s="199"/>
      <c r="O21" s="199">
        <f ca="1">+C$11+C$12*F21</f>
        <v>-8.7716613732724165E-3</v>
      </c>
      <c r="P21" s="159">
        <f>+D$11+D$12*F21+D$13*F21^2</f>
        <v>0.20126061860634298</v>
      </c>
      <c r="Q21" s="292">
        <f>+C21-15018.5</f>
        <v>18378.237999999998</v>
      </c>
      <c r="R21" s="136">
        <f>+(P21-U21)^2</f>
        <v>2.4710374478763692E-2</v>
      </c>
      <c r="S21" s="136">
        <v>1</v>
      </c>
      <c r="T21" s="136">
        <f>+S21*R21</f>
        <v>2.4710374478763692E-2</v>
      </c>
      <c r="U21" s="129">
        <f>C21-(C$7+F21*C$8)</f>
        <v>4.406528000254184E-2</v>
      </c>
      <c r="V21" s="129">
        <f>+U21-P21</f>
        <v>-0.15719533860380114</v>
      </c>
      <c r="AD21" s="129">
        <v>7</v>
      </c>
      <c r="AE21" s="129" t="s">
        <v>608</v>
      </c>
      <c r="AG21" s="129" t="s">
        <v>610</v>
      </c>
      <c r="BA21" s="52" t="s">
        <v>657</v>
      </c>
      <c r="BB21" s="215"/>
      <c r="BC21" s="63">
        <v>53446.487800000003</v>
      </c>
      <c r="BD21" s="63">
        <v>4.0000000000000002E-4</v>
      </c>
      <c r="BE21" s="129">
        <f t="shared" si="0"/>
        <v>12147.223416216551</v>
      </c>
      <c r="BF21" s="199">
        <f t="shared" si="1"/>
        <v>12147</v>
      </c>
      <c r="BK21" s="130"/>
      <c r="BM21" s="199"/>
      <c r="BN21" s="199"/>
      <c r="BO21" s="199"/>
      <c r="BP21" s="129" t="s">
        <v>567</v>
      </c>
      <c r="BQ21" s="201">
        <f t="shared" si="2"/>
        <v>38427.987800000003</v>
      </c>
      <c r="BR21" s="129">
        <f t="shared" si="3"/>
        <v>5.302678000589367E-2</v>
      </c>
    </row>
    <row r="22" spans="1:70" ht="12.95" customHeight="1" x14ac:dyDescent="0.2">
      <c r="A22" s="220" t="s">
        <v>843</v>
      </c>
      <c r="B22" s="221" t="str">
        <f>IF(INT(F22)=F22,"I","II")</f>
        <v>II</v>
      </c>
      <c r="C22" s="220">
        <v>34809.493999999999</v>
      </c>
      <c r="D22" s="220" t="s">
        <v>467</v>
      </c>
      <c r="E22" s="129">
        <f>(C22-C$7)/C$8</f>
        <v>-66375.48986653451</v>
      </c>
      <c r="F22" s="199">
        <f>ROUND(2*E22,0)/2</f>
        <v>-66375.5</v>
      </c>
      <c r="I22" s="199"/>
      <c r="M22" s="130"/>
      <c r="N22" s="199"/>
      <c r="O22" s="199">
        <f ca="1">+C$11+C$12*F22</f>
        <v>-7.4171301024930263E-3</v>
      </c>
      <c r="P22" s="159">
        <f>+D$11+D$12*F22+D$13*F22^2</f>
        <v>0.17980243836383628</v>
      </c>
      <c r="Q22" s="201">
        <f>+C22-15018.5</f>
        <v>19790.993999999999</v>
      </c>
      <c r="R22" s="136">
        <f>+(P22-U22)^2</f>
        <v>3.1469805012576194E-2</v>
      </c>
      <c r="S22" s="136">
        <v>1</v>
      </c>
      <c r="T22" s="136">
        <f>+S22*R22</f>
        <v>3.1469805012576194E-2</v>
      </c>
      <c r="U22" s="129">
        <f>C22-(C$7+F22*C$8)</f>
        <v>2.4051300060818903E-3</v>
      </c>
      <c r="V22" s="129">
        <f>+U22-P22</f>
        <v>-0.17739730835775439</v>
      </c>
      <c r="AD22" s="129">
        <v>8</v>
      </c>
      <c r="AE22" s="129" t="s">
        <v>617</v>
      </c>
      <c r="AG22" s="129" t="s">
        <v>610</v>
      </c>
      <c r="BA22" s="206" t="s">
        <v>606</v>
      </c>
      <c r="BB22" s="207"/>
      <c r="BC22" s="208">
        <v>50921.732000000004</v>
      </c>
      <c r="BD22" s="208"/>
      <c r="BE22" s="129">
        <f t="shared" si="0"/>
        <v>1509.7419683039236</v>
      </c>
      <c r="BF22" s="199">
        <f t="shared" si="1"/>
        <v>1509.5</v>
      </c>
      <c r="BI22" s="130"/>
      <c r="BM22" s="199"/>
      <c r="BN22" s="199"/>
      <c r="BO22" s="199"/>
      <c r="BP22" s="129" t="s">
        <v>567</v>
      </c>
      <c r="BQ22" s="201">
        <f t="shared" si="2"/>
        <v>35903.232000000004</v>
      </c>
      <c r="BR22" s="129">
        <f t="shared" si="3"/>
        <v>5.7430030006798916E-2</v>
      </c>
    </row>
    <row r="23" spans="1:70" ht="12.95" customHeight="1" x14ac:dyDescent="0.2">
      <c r="A23" s="220" t="s">
        <v>843</v>
      </c>
      <c r="B23" s="221" t="str">
        <f>IF(INT(F23)=F23,"I","II")</f>
        <v>I</v>
      </c>
      <c r="C23" s="220">
        <v>34826.417999999998</v>
      </c>
      <c r="D23" s="220" t="s">
        <v>467</v>
      </c>
      <c r="E23" s="129">
        <f>(C23-C$7)/C$8</f>
        <v>-66304.184461067387</v>
      </c>
      <c r="F23" s="199">
        <f>ROUND(2*E23,0)/2</f>
        <v>-66304</v>
      </c>
      <c r="I23" s="199"/>
      <c r="M23" s="130"/>
      <c r="N23" s="199"/>
      <c r="O23" s="199">
        <f ca="1">+C$11+C$12*F23</f>
        <v>-7.4008597982745091E-3</v>
      </c>
      <c r="P23" s="159">
        <f>+D$11+D$12*F23+D$13*F23^2</f>
        <v>0.17955134521646099</v>
      </c>
      <c r="Q23" s="201">
        <f>+C23-15018.5</f>
        <v>19807.917999999998</v>
      </c>
      <c r="R23" s="136">
        <f>+(P23-U23)^2</f>
        <v>4.9877318552000172E-2</v>
      </c>
      <c r="S23" s="136">
        <v>1</v>
      </c>
      <c r="T23" s="136">
        <f>+S23*R23</f>
        <v>4.9877318552000172E-2</v>
      </c>
      <c r="U23" s="129">
        <f>C23-(C$7+F23*C$8)</f>
        <v>-4.3780959997093305E-2</v>
      </c>
      <c r="V23" s="129">
        <f>+U23-P23</f>
        <v>-0.22333230521355429</v>
      </c>
      <c r="AD23" s="129">
        <v>6</v>
      </c>
      <c r="AE23" s="129" t="s">
        <v>608</v>
      </c>
      <c r="AG23" s="129" t="s">
        <v>610</v>
      </c>
      <c r="BA23" s="206" t="s">
        <v>606</v>
      </c>
      <c r="BB23" s="207"/>
      <c r="BC23" s="208">
        <v>50523.824000000001</v>
      </c>
      <c r="BD23" s="208"/>
      <c r="BE23" s="129">
        <f t="shared" si="0"/>
        <v>-166.75243482847137</v>
      </c>
      <c r="BF23" s="199">
        <f t="shared" si="1"/>
        <v>-167</v>
      </c>
      <c r="BI23" s="200"/>
      <c r="BN23" s="199"/>
      <c r="BO23" s="199"/>
      <c r="BP23" s="129" t="s">
        <v>567</v>
      </c>
      <c r="BQ23" s="201">
        <f t="shared" si="2"/>
        <v>35505.324000000001</v>
      </c>
      <c r="BR23" s="129">
        <f t="shared" si="3"/>
        <v>5.8758420003869105E-2</v>
      </c>
    </row>
    <row r="24" spans="1:70" ht="12.95" customHeight="1" x14ac:dyDescent="0.2">
      <c r="A24" s="220" t="s">
        <v>843</v>
      </c>
      <c r="B24" s="221" t="str">
        <f>IF(INT(F24)=F24,"I","II")</f>
        <v>II</v>
      </c>
      <c r="C24" s="220">
        <v>34826.588000000003</v>
      </c>
      <c r="D24" s="220" t="s">
        <v>467</v>
      </c>
      <c r="E24" s="129">
        <f>(C24-C$7)/C$8</f>
        <v>-66303.468204926423</v>
      </c>
      <c r="F24" s="199">
        <f>ROUND(2*E24,0)/2</f>
        <v>-66303.5</v>
      </c>
      <c r="I24" s="199"/>
      <c r="M24" s="130"/>
      <c r="N24" s="199"/>
      <c r="O24" s="199">
        <f ca="1">+C$11+C$12*F24</f>
        <v>-7.4007460199233309E-3</v>
      </c>
      <c r="P24" s="159">
        <f>+D$11+D$12*F24+D$13*F24^2</f>
        <v>0.17954958987675923</v>
      </c>
      <c r="Q24" s="201">
        <f>+C24-15018.5</f>
        <v>19808.088000000003</v>
      </c>
      <c r="R24" s="136">
        <f>+(P24-U24)^2</f>
        <v>2.9585093884890019E-2</v>
      </c>
      <c r="S24" s="136">
        <v>1</v>
      </c>
      <c r="T24" s="136">
        <f>+S24*R24</f>
        <v>2.9585093884890019E-2</v>
      </c>
      <c r="U24" s="129">
        <f>C24-(C$7+F24*C$8)</f>
        <v>7.5464100082172081E-3</v>
      </c>
      <c r="V24" s="129">
        <f>+U24-P24</f>
        <v>-0.17200317986854202</v>
      </c>
      <c r="AD24" s="129">
        <v>6</v>
      </c>
      <c r="AE24" s="129" t="s">
        <v>617</v>
      </c>
      <c r="AG24" s="129" t="s">
        <v>610</v>
      </c>
      <c r="BA24" s="63" t="s">
        <v>665</v>
      </c>
      <c r="BB24" s="89" t="s">
        <v>644</v>
      </c>
      <c r="BC24" s="90">
        <v>53830.305899999999</v>
      </c>
      <c r="BD24" s="90">
        <v>4.0000000000000002E-4</v>
      </c>
      <c r="BE24" s="129">
        <f t="shared" si="0"/>
        <v>13764.353246405688</v>
      </c>
      <c r="BF24" s="199">
        <f t="shared" si="1"/>
        <v>13764.5</v>
      </c>
      <c r="BI24" s="199"/>
      <c r="BK24" s="291"/>
      <c r="BN24" s="199"/>
      <c r="BO24" s="199"/>
      <c r="BP24" s="129" t="s">
        <v>567</v>
      </c>
      <c r="BQ24" s="201">
        <f t="shared" si="2"/>
        <v>38811.805899999999</v>
      </c>
      <c r="BR24" s="129">
        <f t="shared" si="3"/>
        <v>-3.4831270000722725E-2</v>
      </c>
    </row>
    <row r="25" spans="1:70" ht="12.95" customHeight="1" x14ac:dyDescent="0.2">
      <c r="A25" s="220" t="s">
        <v>843</v>
      </c>
      <c r="B25" s="221" t="str">
        <f>IF(INT(F25)=F25,"I","II")</f>
        <v>I</v>
      </c>
      <c r="C25" s="220">
        <v>34837.419000000002</v>
      </c>
      <c r="D25" s="220" t="s">
        <v>467</v>
      </c>
      <c r="E25" s="129">
        <f>(C25-C$7)/C$8</f>
        <v>-66257.834262205171</v>
      </c>
      <c r="F25" s="199">
        <f>ROUND(2*E25,0)/2</f>
        <v>-66258</v>
      </c>
      <c r="I25" s="199"/>
      <c r="M25" s="130"/>
      <c r="N25" s="199"/>
      <c r="O25" s="199">
        <f ca="1">+C$11+C$12*F25</f>
        <v>-7.3903921899660914E-3</v>
      </c>
      <c r="P25" s="159">
        <f>+D$11+D$12*F25+D$13*F25^2</f>
        <v>0.1793898863143385</v>
      </c>
      <c r="Q25" s="201">
        <f>+C25-15018.5</f>
        <v>19818.919000000002</v>
      </c>
      <c r="R25" s="136">
        <f>+(P25-U25)^2</f>
        <v>1.9614788554166339E-2</v>
      </c>
      <c r="S25" s="136">
        <v>1</v>
      </c>
      <c r="T25" s="136">
        <f>+S25*R25</f>
        <v>1.9614788554166339E-2</v>
      </c>
      <c r="U25" s="129">
        <f>C25-(C$7+F25*C$8)</f>
        <v>3.933708000840852E-2</v>
      </c>
      <c r="V25" s="129">
        <f>+U25-P25</f>
        <v>-0.14005280630592998</v>
      </c>
      <c r="AD25" s="129">
        <v>7</v>
      </c>
      <c r="AE25" s="129" t="s">
        <v>620</v>
      </c>
      <c r="AG25" s="129" t="s">
        <v>610</v>
      </c>
      <c r="BA25" s="206" t="s">
        <v>606</v>
      </c>
      <c r="BB25" s="207"/>
      <c r="BC25" s="208">
        <v>50572.735000000001</v>
      </c>
      <c r="BD25" s="208"/>
      <c r="BE25" s="129">
        <f t="shared" si="0"/>
        <v>39.322883465224749</v>
      </c>
      <c r="BF25" s="199">
        <f t="shared" si="1"/>
        <v>39.5</v>
      </c>
      <c r="BI25" s="200"/>
      <c r="BK25" s="291"/>
      <c r="BN25" s="199"/>
      <c r="BO25" s="199"/>
      <c r="BP25" s="129" t="s">
        <v>567</v>
      </c>
      <c r="BQ25" s="201">
        <f t="shared" si="2"/>
        <v>35554.235000000001</v>
      </c>
      <c r="BR25" s="129">
        <f t="shared" si="3"/>
        <v>-4.203776999929687E-2</v>
      </c>
    </row>
    <row r="26" spans="1:70" ht="12.95" customHeight="1" x14ac:dyDescent="0.2">
      <c r="A26" s="129" t="s">
        <v>609</v>
      </c>
      <c r="B26" s="131"/>
      <c r="C26" s="130">
        <v>39637.445</v>
      </c>
      <c r="D26" s="130"/>
      <c r="E26" s="129">
        <f>(C26-C$7)/C$8</f>
        <v>-46034.021913898752</v>
      </c>
      <c r="F26" s="199">
        <f>ROUND(2*E26,0)/2</f>
        <v>-46034</v>
      </c>
      <c r="G26" s="129">
        <f>C26-(C$7+F26*C$8)</f>
        <v>-5.2011599982506596E-3</v>
      </c>
      <c r="I26" s="199">
        <f>G26</f>
        <v>-5.2011599982506596E-3</v>
      </c>
      <c r="N26" s="199"/>
      <c r="O26" s="199"/>
      <c r="P26" s="159">
        <f>+D$11+D$12*F26+D$13*F26^2</f>
        <v>0.11474037101398288</v>
      </c>
      <c r="Q26" s="293">
        <f>+C26-15018.5</f>
        <v>24618.945</v>
      </c>
      <c r="R26" s="136">
        <f>+(P26-G26)^2</f>
        <v>1.4385970861558579E-2</v>
      </c>
      <c r="S26" s="136">
        <v>0.1</v>
      </c>
      <c r="T26" s="136">
        <f>+S26*R26</f>
        <v>1.4385970861558581E-3</v>
      </c>
      <c r="V26" s="129">
        <f>+G26-P26</f>
        <v>-0.11994153101223354</v>
      </c>
      <c r="AD26" s="129">
        <v>5</v>
      </c>
      <c r="AE26" s="129" t="s">
        <v>608</v>
      </c>
      <c r="AG26" s="129" t="s">
        <v>610</v>
      </c>
      <c r="BA26" s="56" t="s">
        <v>657</v>
      </c>
      <c r="BB26" s="66" t="s">
        <v>646</v>
      </c>
      <c r="BC26" s="56">
        <v>53863.58</v>
      </c>
      <c r="BD26" s="56">
        <v>1E-3</v>
      </c>
      <c r="BE26" s="129">
        <f t="shared" si="0"/>
        <v>13904.546060873534</v>
      </c>
      <c r="BF26" s="129">
        <f t="shared" si="1"/>
        <v>13904.5</v>
      </c>
      <c r="BK26" s="291"/>
      <c r="BN26" s="199"/>
      <c r="BO26" s="199"/>
      <c r="BP26" s="129" t="s">
        <v>567</v>
      </c>
      <c r="BQ26" s="201">
        <f t="shared" si="2"/>
        <v>38845.08</v>
      </c>
      <c r="BR26" s="129">
        <f t="shared" si="3"/>
        <v>1.0932330005744006E-2</v>
      </c>
    </row>
    <row r="27" spans="1:70" ht="12.95" customHeight="1" x14ac:dyDescent="0.2">
      <c r="A27" s="129" t="s">
        <v>609</v>
      </c>
      <c r="B27" s="131"/>
      <c r="C27" s="130">
        <v>39638.392</v>
      </c>
      <c r="D27" s="130"/>
      <c r="E27" s="129">
        <f>(C27-C$7)/C$8</f>
        <v>-46030.031945866525</v>
      </c>
      <c r="F27" s="199">
        <f>ROUND(2*E27,0)/2</f>
        <v>-46030</v>
      </c>
      <c r="G27" s="129">
        <f>C27-(C$7+F27*C$8)</f>
        <v>-7.5821999998879619E-3</v>
      </c>
      <c r="I27" s="199">
        <f>G27</f>
        <v>-7.5821999998879619E-3</v>
      </c>
      <c r="N27" s="199"/>
      <c r="O27" s="199"/>
      <c r="P27" s="159">
        <f>+D$11+D$12*F27+D$13*F27^2</f>
        <v>0.11472883493760759</v>
      </c>
      <c r="Q27" s="201">
        <f>+C27-15018.5</f>
        <v>24619.892</v>
      </c>
      <c r="R27" s="136">
        <f>+(P27-G27)^2</f>
        <v>1.4959989267481258E-2</v>
      </c>
      <c r="S27" s="136">
        <v>0.1</v>
      </c>
      <c r="T27" s="136">
        <f>+S27*R27</f>
        <v>1.4959989267481258E-3</v>
      </c>
      <c r="V27" s="129">
        <f>+G27-P27</f>
        <v>-0.12231103493749555</v>
      </c>
      <c r="AD27" s="129">
        <v>7</v>
      </c>
      <c r="AE27" s="129" t="s">
        <v>608</v>
      </c>
      <c r="AG27" s="129" t="s">
        <v>610</v>
      </c>
      <c r="BA27" s="56" t="s">
        <v>665</v>
      </c>
      <c r="BB27" s="57" t="s">
        <v>644</v>
      </c>
      <c r="BC27" s="58">
        <v>53847.4787</v>
      </c>
      <c r="BD27" s="58">
        <v>5.0000000000000001E-4</v>
      </c>
      <c r="BE27" s="129">
        <f t="shared" si="0"/>
        <v>13836.706913801449</v>
      </c>
      <c r="BF27" s="129">
        <f t="shared" si="1"/>
        <v>13836.5</v>
      </c>
      <c r="BK27" s="291"/>
      <c r="BN27" s="199"/>
      <c r="BO27" s="199"/>
      <c r="BP27" s="129" t="s">
        <v>567</v>
      </c>
      <c r="BQ27" s="201">
        <f t="shared" si="2"/>
        <v>38828.9787</v>
      </c>
      <c r="BR27" s="129">
        <f t="shared" si="3"/>
        <v>4.9110010004369542E-2</v>
      </c>
    </row>
    <row r="28" spans="1:70" ht="12.95" customHeight="1" x14ac:dyDescent="0.2">
      <c r="A28" s="129" t="s">
        <v>609</v>
      </c>
      <c r="B28" s="131"/>
      <c r="C28" s="130">
        <v>39646.461000000003</v>
      </c>
      <c r="D28" s="130"/>
      <c r="E28" s="129">
        <f>(C28-C$7)/C$8</f>
        <v>-45996.035058799971</v>
      </c>
      <c r="F28" s="199">
        <f>ROUND(2*E28,0)/2</f>
        <v>-45996</v>
      </c>
      <c r="G28" s="129">
        <f>C28-(C$7+F28*C$8)</f>
        <v>-8.3210399970994331E-3</v>
      </c>
      <c r="I28" s="199">
        <f>G28</f>
        <v>-8.3210399970994331E-3</v>
      </c>
      <c r="N28" s="199"/>
      <c r="O28" s="199"/>
      <c r="P28" s="159">
        <f>+D$11+D$12*F28+D$13*F28^2</f>
        <v>0.11463079825820613</v>
      </c>
      <c r="Q28" s="201">
        <f>+C28-15018.5</f>
        <v>24627.961000000003</v>
      </c>
      <c r="R28" s="136">
        <f>+(P28-G28)^2</f>
        <v>1.511715453035882E-2</v>
      </c>
      <c r="S28" s="136">
        <v>0.1</v>
      </c>
      <c r="T28" s="136">
        <f>+S28*R28</f>
        <v>1.5117154530358821E-3</v>
      </c>
      <c r="V28" s="129">
        <f>+G28-P28</f>
        <v>-0.12295183825530556</v>
      </c>
      <c r="AD28" s="129">
        <v>6</v>
      </c>
      <c r="AE28" s="129" t="s">
        <v>621</v>
      </c>
      <c r="AG28" s="129" t="s">
        <v>610</v>
      </c>
    </row>
    <row r="29" spans="1:70" ht="12.95" customHeight="1" x14ac:dyDescent="0.2">
      <c r="A29" s="129" t="s">
        <v>609</v>
      </c>
      <c r="B29" s="131"/>
      <c r="C29" s="130">
        <v>39648.404000000002</v>
      </c>
      <c r="D29" s="130"/>
      <c r="E29" s="129">
        <f>(C29-C$7)/C$8</f>
        <v>-45987.84867243607</v>
      </c>
      <c r="F29" s="199">
        <f>ROUND(2*E29,0)/2</f>
        <v>-45988</v>
      </c>
      <c r="G29" s="129">
        <f>C29-(C$7+F29*C$8)</f>
        <v>3.5916880005970597E-2</v>
      </c>
      <c r="I29" s="199">
        <f>G29</f>
        <v>3.5916880005970597E-2</v>
      </c>
      <c r="N29" s="199"/>
      <c r="O29" s="199"/>
      <c r="P29" s="159">
        <f>+D$11+D$12*F29+D$13*F29^2</f>
        <v>0.11460773599761086</v>
      </c>
      <c r="Q29" s="201">
        <f>+C29-15018.5</f>
        <v>24629.904000000002</v>
      </c>
      <c r="R29" s="136">
        <f>+(P29-G29)^2</f>
        <v>6.1922508166970657E-3</v>
      </c>
      <c r="S29" s="136">
        <v>0.1</v>
      </c>
      <c r="T29" s="136">
        <f>+S29*R29</f>
        <v>6.1922508166970664E-4</v>
      </c>
      <c r="V29" s="129">
        <f>+G29-P29</f>
        <v>-7.869085599164026E-2</v>
      </c>
      <c r="AD29" s="129">
        <v>6</v>
      </c>
      <c r="AE29" s="129" t="s">
        <v>608</v>
      </c>
      <c r="AG29" s="129" t="s">
        <v>610</v>
      </c>
    </row>
    <row r="30" spans="1:70" ht="12.95" customHeight="1" x14ac:dyDescent="0.2">
      <c r="A30" s="129" t="s">
        <v>609</v>
      </c>
      <c r="B30" s="131"/>
      <c r="C30" s="130">
        <v>39666.398999999998</v>
      </c>
      <c r="D30" s="130"/>
      <c r="E30" s="129">
        <f>(C30-C$7)/C$8</f>
        <v>-45912.030853280994</v>
      </c>
      <c r="F30" s="199">
        <f>ROUND(2*E30,0)/2</f>
        <v>-45912</v>
      </c>
      <c r="G30" s="129">
        <f>C30-(C$7+F30*C$8)</f>
        <v>-7.3228799956268631E-3</v>
      </c>
      <c r="I30" s="199">
        <f>G30</f>
        <v>-7.3228799956268631E-3</v>
      </c>
      <c r="N30" s="199"/>
      <c r="O30" s="199"/>
      <c r="P30" s="159">
        <f>+D$11+D$12*F30+D$13*F30^2</f>
        <v>0.11438874319620473</v>
      </c>
      <c r="Q30" s="201">
        <f>+C30-15018.5</f>
        <v>24647.898999999998</v>
      </c>
      <c r="R30" s="136">
        <f>+(P30-G30)^2</f>
        <v>1.4813719219990399E-2</v>
      </c>
      <c r="S30" s="136">
        <v>0.1</v>
      </c>
      <c r="T30" s="136">
        <f>+S30*R30</f>
        <v>1.48137192199904E-3</v>
      </c>
      <c r="V30" s="129">
        <f>+G30-P30</f>
        <v>-0.1217116231918316</v>
      </c>
      <c r="AD30" s="129">
        <v>5</v>
      </c>
      <c r="AE30" s="129" t="s">
        <v>608</v>
      </c>
      <c r="AG30" s="129" t="s">
        <v>610</v>
      </c>
    </row>
    <row r="31" spans="1:70" ht="12.95" customHeight="1" x14ac:dyDescent="0.2">
      <c r="A31" s="129" t="s">
        <v>611</v>
      </c>
      <c r="B31" s="131"/>
      <c r="C31" s="130">
        <v>39670.43</v>
      </c>
      <c r="D31" s="130"/>
      <c r="E31" s="129">
        <f>(C31-C$7)/C$8</f>
        <v>-45895.047156197674</v>
      </c>
      <c r="F31" s="199">
        <f>ROUND(2*E31,0)/2</f>
        <v>-45895</v>
      </c>
      <c r="G31" s="129">
        <f>C31-(C$7+F31*C$8)</f>
        <v>-1.1192300000402611E-2</v>
      </c>
      <c r="I31" s="199">
        <f>G31</f>
        <v>-1.1192300000402611E-2</v>
      </c>
      <c r="N31" s="199"/>
      <c r="O31" s="199"/>
      <c r="P31" s="159">
        <f>+D$11+D$12*F31+D$13*F31^2</f>
        <v>0.11433978240102614</v>
      </c>
      <c r="Q31" s="201">
        <f>+C31-15018.5</f>
        <v>24651.93</v>
      </c>
      <c r="R31" s="136">
        <f>+(P31-G31)^2</f>
        <v>1.5758303712039103E-2</v>
      </c>
      <c r="S31" s="136">
        <v>0.1</v>
      </c>
      <c r="T31" s="136">
        <f>+S31*R31</f>
        <v>1.5758303712039103E-3</v>
      </c>
      <c r="V31" s="129">
        <f>+G31-P31</f>
        <v>-0.12553208240142877</v>
      </c>
      <c r="AD31" s="129">
        <v>6</v>
      </c>
      <c r="AE31" s="129" t="s">
        <v>608</v>
      </c>
      <c r="AG31" s="129" t="s">
        <v>610</v>
      </c>
    </row>
    <row r="32" spans="1:70" ht="12.95" customHeight="1" x14ac:dyDescent="0.2">
      <c r="A32" s="129" t="s">
        <v>612</v>
      </c>
      <c r="B32" s="131"/>
      <c r="C32" s="130">
        <v>39914.423000000003</v>
      </c>
      <c r="D32" s="130"/>
      <c r="E32" s="129">
        <f>(C32-C$7)/C$8</f>
        <v>-44867.038423265731</v>
      </c>
      <c r="F32" s="199">
        <f>ROUND(2*E32,0)/2</f>
        <v>-44867</v>
      </c>
      <c r="G32" s="129">
        <f>C32-(C$7+F32*C$8)</f>
        <v>-9.1195799977867864E-3</v>
      </c>
      <c r="I32" s="199">
        <f>G32</f>
        <v>-9.1195799977867864E-3</v>
      </c>
      <c r="N32" s="199"/>
      <c r="O32" s="199"/>
      <c r="P32" s="159">
        <f>+D$11+D$12*F32+D$13*F32^2</f>
        <v>0.11139569860790119</v>
      </c>
      <c r="Q32" s="201">
        <f>+C32-15018.5</f>
        <v>24895.923000000003</v>
      </c>
      <c r="R32" s="136">
        <f>+(P32-G32)^2</f>
        <v>1.4523932377406594E-2</v>
      </c>
      <c r="S32" s="136">
        <v>0.1</v>
      </c>
      <c r="T32" s="136">
        <f>+S32*R32</f>
        <v>1.4523932377406594E-3</v>
      </c>
      <c r="V32" s="129">
        <f>+G32-P32</f>
        <v>-0.12051527860568798</v>
      </c>
      <c r="AD32" s="129">
        <v>10</v>
      </c>
      <c r="AE32" s="129" t="s">
        <v>608</v>
      </c>
      <c r="AG32" s="129" t="s">
        <v>610</v>
      </c>
    </row>
    <row r="33" spans="1:33" ht="12.95" customHeight="1" x14ac:dyDescent="0.2">
      <c r="A33" s="129" t="s">
        <v>612</v>
      </c>
      <c r="B33" s="131"/>
      <c r="C33" s="130">
        <v>39935.303999999996</v>
      </c>
      <c r="D33" s="130"/>
      <c r="E33" s="129">
        <f>(C33-C$7)/C$8</f>
        <v>-44779.061102800202</v>
      </c>
      <c r="F33" s="199">
        <f>ROUND(2*E33,0)/2</f>
        <v>-44779</v>
      </c>
      <c r="G33" s="129">
        <f>C33-(C$7+F33*C$8)</f>
        <v>-1.4502459998766426E-2</v>
      </c>
      <c r="I33" s="199">
        <f>G33</f>
        <v>-1.4502459998766426E-2</v>
      </c>
      <c r="N33" s="199"/>
      <c r="O33" s="199"/>
      <c r="P33" s="159">
        <f>+D$11+D$12*F33+D$13*F33^2</f>
        <v>0.11114519382197655</v>
      </c>
      <c r="Q33" s="201">
        <f>+C33-15018.5</f>
        <v>24916.803999999996</v>
      </c>
      <c r="R33" s="136">
        <f>+(P33-G33)^2</f>
        <v>1.5787332910657266E-2</v>
      </c>
      <c r="S33" s="136">
        <v>0.1</v>
      </c>
      <c r="T33" s="136">
        <f>+S33*R33</f>
        <v>1.5787332910657268E-3</v>
      </c>
      <c r="V33" s="129">
        <f>+G33-P33</f>
        <v>-0.12564765382074297</v>
      </c>
      <c r="AD33" s="129">
        <v>7</v>
      </c>
      <c r="AE33" s="129" t="s">
        <v>617</v>
      </c>
      <c r="AG33" s="129" t="s">
        <v>610</v>
      </c>
    </row>
    <row r="34" spans="1:33" ht="12.95" customHeight="1" x14ac:dyDescent="0.2">
      <c r="A34" s="129" t="s">
        <v>614</v>
      </c>
      <c r="B34" s="131"/>
      <c r="C34" s="130">
        <v>39990.370999999999</v>
      </c>
      <c r="D34" s="130"/>
      <c r="E34" s="129">
        <f>(C34-C$7)/C$8</f>
        <v>-44547.04888566133</v>
      </c>
      <c r="F34" s="199">
        <f>ROUND(2*E34,0)/2</f>
        <v>-44547</v>
      </c>
      <c r="G34" s="129">
        <f>C34-(C$7+F34*C$8)</f>
        <v>-1.1602779995882884E-2</v>
      </c>
      <c r="I34" s="199">
        <f>G34</f>
        <v>-1.1602779995882884E-2</v>
      </c>
      <c r="N34" s="199"/>
      <c r="O34" s="199"/>
      <c r="P34" s="159">
        <f>+D$11+D$12*F34+D$13*F34^2</f>
        <v>0.11048591960364396</v>
      </c>
      <c r="Q34" s="201">
        <f>+C34-15018.5</f>
        <v>24971.870999999999</v>
      </c>
      <c r="R34" s="136">
        <f>+(P34-G34)^2</f>
        <v>1.4905650569903506E-2</v>
      </c>
      <c r="S34" s="136">
        <v>0.1</v>
      </c>
      <c r="T34" s="136">
        <f>+S34*R34</f>
        <v>1.4905650569903507E-3</v>
      </c>
      <c r="V34" s="129">
        <f>+G34-P34</f>
        <v>-0.12208869959952684</v>
      </c>
      <c r="AD34" s="129">
        <v>5</v>
      </c>
      <c r="AE34" s="129" t="s">
        <v>617</v>
      </c>
      <c r="AG34" s="129" t="s">
        <v>610</v>
      </c>
    </row>
    <row r="35" spans="1:33" ht="12.95" customHeight="1" x14ac:dyDescent="0.2">
      <c r="A35" s="129" t="s">
        <v>616</v>
      </c>
      <c r="B35" s="131"/>
      <c r="C35" s="130">
        <v>40022.415999999997</v>
      </c>
      <c r="D35" s="130"/>
      <c r="E35" s="129">
        <f>(C35-C$7)/C$8</f>
        <v>-44412.034603092558</v>
      </c>
      <c r="F35" s="199">
        <f>ROUND(2*E35,0)/2</f>
        <v>-44412</v>
      </c>
      <c r="G35" s="129">
        <f>C35-(C$7+F35*C$8)</f>
        <v>-8.2128799986094236E-3</v>
      </c>
      <c r="I35" s="199">
        <f>G35</f>
        <v>-8.2128799986094236E-3</v>
      </c>
      <c r="N35" s="199"/>
      <c r="O35" s="199"/>
      <c r="P35" s="159">
        <f>+D$11+D$12*F35+D$13*F35^2</f>
        <v>0.11010305600128385</v>
      </c>
      <c r="Q35" s="201">
        <f>+C35-15018.5</f>
        <v>25003.915999999997</v>
      </c>
      <c r="R35" s="136">
        <f>+(P35-G35)^2</f>
        <v>1.3998660711530843E-2</v>
      </c>
      <c r="S35" s="136">
        <v>0.1</v>
      </c>
      <c r="T35" s="136">
        <f>+S35*R35</f>
        <v>1.3998660711530843E-3</v>
      </c>
      <c r="V35" s="129">
        <f>+G35-P35</f>
        <v>-0.11831593599989328</v>
      </c>
      <c r="AD35" s="129">
        <v>8</v>
      </c>
      <c r="AE35" s="129" t="s">
        <v>617</v>
      </c>
      <c r="AG35" s="129" t="s">
        <v>610</v>
      </c>
    </row>
    <row r="36" spans="1:33" ht="12.95" customHeight="1" x14ac:dyDescent="0.2">
      <c r="A36" s="129" t="s">
        <v>570</v>
      </c>
      <c r="B36" s="209"/>
      <c r="C36" s="130">
        <v>40022.416299999997</v>
      </c>
      <c r="D36" s="130"/>
      <c r="E36" s="129">
        <f>(C36-C$7)/C$8</f>
        <v>-44412.033339111134</v>
      </c>
      <c r="F36" s="199">
        <f>ROUND(2*E36,0)/2</f>
        <v>-44412</v>
      </c>
      <c r="G36" s="129">
        <f>C36-(C$7+F36*C$8)</f>
        <v>-7.9128799989121035E-3</v>
      </c>
      <c r="H36" s="129">
        <f>G36</f>
        <v>-7.9128799989121035E-3</v>
      </c>
      <c r="I36" s="199"/>
      <c r="N36" s="199"/>
      <c r="O36" s="199"/>
      <c r="P36" s="159">
        <f>+D$11+D$12*F36+D$13*F36^2</f>
        <v>0.11010305600128385</v>
      </c>
      <c r="Q36" s="201">
        <f>+C36-15018.5</f>
        <v>25003.916299999997</v>
      </c>
      <c r="R36" s="136">
        <f>+(P36-G36)^2</f>
        <v>1.3927761150002348E-2</v>
      </c>
      <c r="S36" s="136">
        <v>0.1</v>
      </c>
      <c r="T36" s="136">
        <f>+S36*R36</f>
        <v>1.3927761150002349E-3</v>
      </c>
      <c r="V36" s="129">
        <f>+G36-P36</f>
        <v>-0.11801593600019596</v>
      </c>
      <c r="AD36" s="129">
        <v>8</v>
      </c>
      <c r="AE36" s="129" t="s">
        <v>608</v>
      </c>
      <c r="AG36" s="129" t="s">
        <v>610</v>
      </c>
    </row>
    <row r="37" spans="1:33" ht="12.95" customHeight="1" x14ac:dyDescent="0.2">
      <c r="A37" s="129" t="s">
        <v>616</v>
      </c>
      <c r="B37" s="131" t="s">
        <v>646</v>
      </c>
      <c r="C37" s="130">
        <v>40024.449000000001</v>
      </c>
      <c r="D37" s="130"/>
      <c r="E37" s="129">
        <f>(C37-C$7)/C$8</f>
        <v>-44403.469022301084</v>
      </c>
      <c r="F37" s="199">
        <f>ROUND(2*E37,0)/2</f>
        <v>-44403.5</v>
      </c>
      <c r="G37" s="129">
        <f>C37-(C$7+F37*C$8)</f>
        <v>7.35241000802489E-3</v>
      </c>
      <c r="I37" s="199">
        <f>G37</f>
        <v>7.35241000802489E-3</v>
      </c>
      <c r="N37" s="199"/>
      <c r="O37" s="199"/>
      <c r="P37" s="159">
        <f>+D$11+D$12*F37+D$13*F37^2</f>
        <v>0.11007896862752549</v>
      </c>
      <c r="Q37" s="201">
        <f>+C37-15018.5</f>
        <v>25005.949000000001</v>
      </c>
      <c r="R37" s="136">
        <f>+(P37-G37)^2</f>
        <v>1.0552745845805693E-2</v>
      </c>
      <c r="S37" s="136">
        <v>0.1</v>
      </c>
      <c r="T37" s="136">
        <f>+S37*R37</f>
        <v>1.0552745845805694E-3</v>
      </c>
      <c r="V37" s="129">
        <f>+G37-P37</f>
        <v>-0.1027265586195006</v>
      </c>
      <c r="AD37" s="129">
        <v>9</v>
      </c>
      <c r="AE37" s="129" t="s">
        <v>617</v>
      </c>
      <c r="AG37" s="129" t="s">
        <v>610</v>
      </c>
    </row>
    <row r="38" spans="1:33" ht="12.95" customHeight="1" x14ac:dyDescent="0.2">
      <c r="A38" s="129" t="s">
        <v>618</v>
      </c>
      <c r="B38" s="131" t="s">
        <v>646</v>
      </c>
      <c r="C38" s="130">
        <v>40316.362000000001</v>
      </c>
      <c r="D38" s="130"/>
      <c r="E38" s="129">
        <f>(C38-C$7)/C$8</f>
        <v>-43173.560323050042</v>
      </c>
      <c r="F38" s="199">
        <f>ROUND(2*E38,0)/2</f>
        <v>-43173.5</v>
      </c>
      <c r="G38" s="129">
        <f>C38-(C$7+F38*C$8)</f>
        <v>-1.4317389992356766E-2</v>
      </c>
      <c r="I38" s="199">
        <f>G38</f>
        <v>-1.4317389992356766E-2</v>
      </c>
      <c r="N38" s="199"/>
      <c r="O38" s="199"/>
      <c r="P38" s="159">
        <f>+D$11+D$12*F38+D$13*F38^2</f>
        <v>0.10661692967961572</v>
      </c>
      <c r="Q38" s="201">
        <f>+C38-15018.5</f>
        <v>25297.862000000001</v>
      </c>
      <c r="R38" s="136">
        <f>+(P38-G38)^2</f>
        <v>1.4625109674522832E-2</v>
      </c>
      <c r="S38" s="136">
        <v>0.1</v>
      </c>
      <c r="T38" s="136">
        <f>+S38*R38</f>
        <v>1.4625109674522834E-3</v>
      </c>
      <c r="V38" s="129">
        <f>+G38-P38</f>
        <v>-0.12093431967197249</v>
      </c>
      <c r="AD38" s="129">
        <v>5</v>
      </c>
      <c r="AE38" s="129" t="s">
        <v>617</v>
      </c>
      <c r="AG38" s="129" t="s">
        <v>610</v>
      </c>
    </row>
    <row r="39" spans="1:33" ht="12.95" customHeight="1" x14ac:dyDescent="0.2">
      <c r="A39" s="129" t="s">
        <v>619</v>
      </c>
      <c r="B39" s="131" t="s">
        <v>646</v>
      </c>
      <c r="C39" s="130">
        <v>40316.364999999998</v>
      </c>
      <c r="D39" s="130"/>
      <c r="E39" s="129">
        <f>(C39-C$7)/C$8</f>
        <v>-43173.547683235804</v>
      </c>
      <c r="F39" s="199">
        <f>ROUND(2*E39,0)/2</f>
        <v>-43173.5</v>
      </c>
      <c r="G39" s="129">
        <f>C39-(C$7+F39*C$8)</f>
        <v>-1.1317389995383564E-2</v>
      </c>
      <c r="I39" s="199">
        <f>G39</f>
        <v>-1.1317389995383564E-2</v>
      </c>
      <c r="N39" s="199"/>
      <c r="O39" s="199"/>
      <c r="P39" s="159">
        <f>+D$11+D$12*F39+D$13*F39^2</f>
        <v>0.10661692967961572</v>
      </c>
      <c r="Q39" s="201">
        <f>+C39-15018.5</f>
        <v>25297.864999999998</v>
      </c>
      <c r="R39" s="136">
        <f>+(P39-G39)^2</f>
        <v>1.3908503757204925E-2</v>
      </c>
      <c r="S39" s="136">
        <v>0.1</v>
      </c>
      <c r="T39" s="136">
        <f>+S39*R39</f>
        <v>1.3908503757204926E-3</v>
      </c>
      <c r="V39" s="129">
        <f>+G39-P39</f>
        <v>-0.11793431967499929</v>
      </c>
      <c r="AD39" s="129">
        <v>6</v>
      </c>
      <c r="AE39" s="129" t="s">
        <v>617</v>
      </c>
      <c r="AG39" s="129" t="s">
        <v>610</v>
      </c>
    </row>
    <row r="40" spans="1:33" ht="12.95" customHeight="1" x14ac:dyDescent="0.2">
      <c r="A40" s="129" t="s">
        <v>618</v>
      </c>
      <c r="B40" s="131"/>
      <c r="C40" s="130">
        <v>40317.421999999999</v>
      </c>
      <c r="D40" s="130"/>
      <c r="E40" s="129">
        <f>(C40-C$7)/C$8</f>
        <v>-43169.094255347663</v>
      </c>
      <c r="F40" s="199">
        <f>ROUND(2*E40,0)/2</f>
        <v>-43169</v>
      </c>
      <c r="G40" s="129">
        <f>C40-(C$7+F40*C$8)</f>
        <v>-2.2371059996658005E-2</v>
      </c>
      <c r="I40" s="199">
        <f>G40</f>
        <v>-2.2371059996658005E-2</v>
      </c>
      <c r="N40" s="199"/>
      <c r="O40" s="199"/>
      <c r="P40" s="159">
        <f>+D$11+D$12*F40+D$13*F40^2</f>
        <v>0.10660434954814563</v>
      </c>
      <c r="Q40" s="201">
        <f>+C40-15018.5</f>
        <v>25298.921999999999</v>
      </c>
      <c r="R40" s="136">
        <f>+(P40-G40)^2</f>
        <v>1.6634656267249824E-2</v>
      </c>
      <c r="S40" s="136">
        <v>0.1</v>
      </c>
      <c r="T40" s="136">
        <f>+S40*R40</f>
        <v>1.6634656267249825E-3</v>
      </c>
      <c r="V40" s="129">
        <f>+G40-P40</f>
        <v>-0.12897540954480363</v>
      </c>
      <c r="AD40" s="129">
        <v>10</v>
      </c>
      <c r="AE40" s="129" t="s">
        <v>617</v>
      </c>
      <c r="AG40" s="129" t="s">
        <v>610</v>
      </c>
    </row>
    <row r="41" spans="1:33" ht="12.95" customHeight="1" x14ac:dyDescent="0.2">
      <c r="A41" s="129" t="s">
        <v>618</v>
      </c>
      <c r="B41" s="131"/>
      <c r="C41" s="130">
        <v>40319.330999999998</v>
      </c>
      <c r="D41" s="130"/>
      <c r="E41" s="129">
        <f>(C41-C$7)/C$8</f>
        <v>-43161.05112021196</v>
      </c>
      <c r="F41" s="199">
        <f>ROUND(2*E41,0)/2</f>
        <v>-43161</v>
      </c>
      <c r="G41" s="129">
        <f>C41-(C$7+F41*C$8)</f>
        <v>-1.2133140000514686E-2</v>
      </c>
      <c r="I41" s="199">
        <f>G41</f>
        <v>-1.2133140000514686E-2</v>
      </c>
      <c r="N41" s="199"/>
      <c r="O41" s="199"/>
      <c r="P41" s="159">
        <f>+D$11+D$12*F41+D$13*F41^2</f>
        <v>0.10658198641562582</v>
      </c>
      <c r="Q41" s="201">
        <f>+C41-15018.5</f>
        <v>25300.830999999998</v>
      </c>
      <c r="R41" s="136">
        <f>+(P41-G41)^2</f>
        <v>1.409328124000022E-2</v>
      </c>
      <c r="S41" s="136">
        <v>0.1</v>
      </c>
      <c r="T41" s="136">
        <f>+S41*R41</f>
        <v>1.4093281240000221E-3</v>
      </c>
      <c r="V41" s="129">
        <f>+G41-P41</f>
        <v>-0.1187151264161405</v>
      </c>
      <c r="AD41" s="129">
        <v>5</v>
      </c>
      <c r="AE41" s="129" t="s">
        <v>617</v>
      </c>
      <c r="AG41" s="129" t="s">
        <v>610</v>
      </c>
    </row>
    <row r="42" spans="1:33" ht="12.95" customHeight="1" x14ac:dyDescent="0.2">
      <c r="A42" s="129" t="s">
        <v>618</v>
      </c>
      <c r="B42" s="131"/>
      <c r="C42" s="130">
        <v>40319.338000000003</v>
      </c>
      <c r="D42" s="130"/>
      <c r="E42" s="129">
        <f>(C42-C$7)/C$8</f>
        <v>-43161.021627312017</v>
      </c>
      <c r="F42" s="199">
        <f>ROUND(2*E42,0)/2</f>
        <v>-43161</v>
      </c>
      <c r="G42" s="129">
        <f>C42-(C$7+F42*C$8)</f>
        <v>-5.1331399954506196E-3</v>
      </c>
      <c r="I42" s="199">
        <f>G42</f>
        <v>-5.1331399954506196E-3</v>
      </c>
      <c r="N42" s="199"/>
      <c r="O42" s="199"/>
      <c r="P42" s="159">
        <f>+D$11+D$12*F42+D$13*F42^2</f>
        <v>0.10658198641562582</v>
      </c>
      <c r="Q42" s="201">
        <f>+C42-15018.5</f>
        <v>25300.838000000003</v>
      </c>
      <c r="R42" s="136">
        <f>+(P42-G42)^2</f>
        <v>1.2480269469042788E-2</v>
      </c>
      <c r="S42" s="136">
        <v>0.1</v>
      </c>
      <c r="T42" s="136">
        <f>+S42*R42</f>
        <v>1.2480269469042789E-3</v>
      </c>
      <c r="V42" s="129">
        <f>+G42-P42</f>
        <v>-0.11171512641107643</v>
      </c>
      <c r="AD42" s="129">
        <v>9</v>
      </c>
      <c r="AE42" s="129" t="s">
        <v>617</v>
      </c>
      <c r="AG42" s="129" t="s">
        <v>610</v>
      </c>
    </row>
    <row r="43" spans="1:33" ht="12.95" customHeight="1" x14ac:dyDescent="0.2">
      <c r="A43" s="129" t="s">
        <v>618</v>
      </c>
      <c r="B43" s="131"/>
      <c r="C43" s="130">
        <v>40321.35</v>
      </c>
      <c r="D43" s="130"/>
      <c r="E43" s="129">
        <f>(C43-C$7)/C$8</f>
        <v>-43152.544525220343</v>
      </c>
      <c r="F43" s="199">
        <f>ROUND(2*E43,0)/2</f>
        <v>-43152.5</v>
      </c>
      <c r="G43" s="129">
        <f>C43-(C$7+F43*C$8)</f>
        <v>-1.0567849996732548E-2</v>
      </c>
      <c r="I43" s="199">
        <f>G43</f>
        <v>-1.0567849996732548E-2</v>
      </c>
      <c r="N43" s="199"/>
      <c r="O43" s="199"/>
      <c r="P43" s="159">
        <f>+D$11+D$12*F43+D$13*F43^2</f>
        <v>0.1065582277550966</v>
      </c>
      <c r="Q43" s="201">
        <f>+C43-15018.5</f>
        <v>25302.85</v>
      </c>
      <c r="R43" s="136">
        <f>+(P43-G43)^2</f>
        <v>1.3718518089527527E-2</v>
      </c>
      <c r="S43" s="136">
        <v>0.1</v>
      </c>
      <c r="T43" s="136">
        <f>+S43*R43</f>
        <v>1.3718518089527528E-3</v>
      </c>
      <c r="V43" s="129">
        <f>+G43-P43</f>
        <v>-0.11712607775182915</v>
      </c>
      <c r="AD43" s="129">
        <v>8</v>
      </c>
      <c r="AE43" s="129" t="s">
        <v>621</v>
      </c>
      <c r="AG43" s="129" t="s">
        <v>610</v>
      </c>
    </row>
    <row r="44" spans="1:33" ht="12.95" customHeight="1" x14ac:dyDescent="0.2">
      <c r="A44" s="129" t="s">
        <v>618</v>
      </c>
      <c r="B44" s="131" t="s">
        <v>646</v>
      </c>
      <c r="C44" s="130">
        <v>40321.360999999997</v>
      </c>
      <c r="D44" s="130"/>
      <c r="E44" s="129">
        <f>(C44-C$7)/C$8</f>
        <v>-43152.498179234753</v>
      </c>
      <c r="F44" s="199">
        <f>ROUND(2*E44,0)/2</f>
        <v>-43152.5</v>
      </c>
      <c r="G44" s="129">
        <f>C44-(C$7+F44*C$8)</f>
        <v>4.3215000187046826E-4</v>
      </c>
      <c r="I44" s="199">
        <f>G44</f>
        <v>4.3215000187046826E-4</v>
      </c>
      <c r="N44" s="199"/>
      <c r="O44" s="199"/>
      <c r="P44" s="159">
        <f>+D$11+D$12*F44+D$13*F44^2</f>
        <v>0.1065582277550966</v>
      </c>
      <c r="Q44" s="201">
        <f>+C44-15018.5</f>
        <v>25302.860999999997</v>
      </c>
      <c r="R44" s="136">
        <f>+(P44-G44)^2</f>
        <v>1.1262744379283799E-2</v>
      </c>
      <c r="S44" s="136">
        <v>0.1</v>
      </c>
      <c r="T44" s="136">
        <f>+S44*R44</f>
        <v>1.12627443792838E-3</v>
      </c>
      <c r="V44" s="129">
        <f>+G44-P44</f>
        <v>-0.10612607775322613</v>
      </c>
      <c r="AD44" s="129">
        <v>6</v>
      </c>
      <c r="AE44" s="129" t="s">
        <v>625</v>
      </c>
      <c r="AG44" s="129" t="s">
        <v>610</v>
      </c>
    </row>
    <row r="45" spans="1:33" ht="12.95" customHeight="1" x14ac:dyDescent="0.2">
      <c r="A45" s="129" t="s">
        <v>618</v>
      </c>
      <c r="B45" s="131" t="s">
        <v>646</v>
      </c>
      <c r="C45" s="130">
        <v>40325.385999999999</v>
      </c>
      <c r="D45" s="130"/>
      <c r="E45" s="129">
        <f>(C45-C$7)/C$8</f>
        <v>-43135.539761779939</v>
      </c>
      <c r="F45" s="199">
        <f>ROUND(2*E45,0)/2</f>
        <v>-43135.5</v>
      </c>
      <c r="G45" s="129">
        <f>C45-(C$7+F45*C$8)</f>
        <v>-9.4372699968516827E-3</v>
      </c>
      <c r="I45" s="199">
        <f>G45</f>
        <v>-9.4372699968516827E-3</v>
      </c>
      <c r="N45" s="199"/>
      <c r="O45" s="199"/>
      <c r="P45" s="159">
        <f>+D$11+D$12*F45+D$13*F45^2</f>
        <v>0.10651071713442777</v>
      </c>
      <c r="Q45" s="201">
        <f>+C45-15018.5</f>
        <v>25306.885999999999</v>
      </c>
      <c r="R45" s="136">
        <f>+(P45-G45)^2</f>
        <v>1.3443935719795344E-2</v>
      </c>
      <c r="S45" s="136">
        <v>0.1</v>
      </c>
      <c r="T45" s="136">
        <f>+S45*R45</f>
        <v>1.3443935719795344E-3</v>
      </c>
      <c r="V45" s="129">
        <f>+G45-P45</f>
        <v>-0.11594798713127945</v>
      </c>
      <c r="AD45" s="129">
        <v>6</v>
      </c>
      <c r="AE45" s="129" t="s">
        <v>608</v>
      </c>
      <c r="AG45" s="129" t="s">
        <v>610</v>
      </c>
    </row>
    <row r="46" spans="1:33" ht="12.95" customHeight="1" x14ac:dyDescent="0.2">
      <c r="A46" s="129" t="s">
        <v>618</v>
      </c>
      <c r="B46" s="131"/>
      <c r="C46" s="130">
        <v>40330.49</v>
      </c>
      <c r="D46" s="130"/>
      <c r="E46" s="129">
        <f>(C46-C$7)/C$8</f>
        <v>-43114.035224465821</v>
      </c>
      <c r="F46" s="199">
        <f>ROUND(2*E46,0)/2</f>
        <v>-43114</v>
      </c>
      <c r="G46" s="129">
        <f>C46-(C$7+F46*C$8)</f>
        <v>-8.3603599996422417E-3</v>
      </c>
      <c r="I46" s="199">
        <f>G46</f>
        <v>-8.3603599996422417E-3</v>
      </c>
      <c r="N46" s="199"/>
      <c r="O46" s="199"/>
      <c r="P46" s="159">
        <f>+D$11+D$12*F46+D$13*F46^2</f>
        <v>0.10645064296710542</v>
      </c>
      <c r="Q46" s="201">
        <f>+C46-15018.5</f>
        <v>25311.989999999998</v>
      </c>
      <c r="R46" s="136">
        <f>+(P46-G46)^2</f>
        <v>1.3181566402230541E-2</v>
      </c>
      <c r="S46" s="136">
        <v>0.1</v>
      </c>
      <c r="T46" s="136">
        <f>+S46*R46</f>
        <v>1.3181566402230543E-3</v>
      </c>
      <c r="U46" s="294"/>
      <c r="V46" s="129">
        <f>+G46-P46</f>
        <v>-0.11481100296674766</v>
      </c>
      <c r="AD46" s="129">
        <v>8</v>
      </c>
      <c r="AE46" s="129" t="s">
        <v>608</v>
      </c>
      <c r="AG46" s="129" t="s">
        <v>610</v>
      </c>
    </row>
    <row r="47" spans="1:33" ht="12.95" customHeight="1" x14ac:dyDescent="0.2">
      <c r="A47" s="129" t="s">
        <v>618</v>
      </c>
      <c r="B47" s="131"/>
      <c r="C47" s="130">
        <v>40344.49</v>
      </c>
      <c r="D47" s="130"/>
      <c r="E47" s="129">
        <f>(C47-C$7)/C$8</f>
        <v>-43055.049424623008</v>
      </c>
      <c r="F47" s="199">
        <f>ROUND(2*E47,0)/2</f>
        <v>-43055</v>
      </c>
      <c r="G47" s="129">
        <f>C47-(C$7+F47*C$8)</f>
        <v>-1.1730699996405747E-2</v>
      </c>
      <c r="I47" s="199">
        <f>G47</f>
        <v>-1.1730699996405747E-2</v>
      </c>
      <c r="N47" s="199"/>
      <c r="O47" s="199"/>
      <c r="P47" s="159">
        <f>+D$11+D$12*F47+D$13*F47^2</f>
        <v>0.10628586168599551</v>
      </c>
      <c r="Q47" s="201">
        <f>+C47-15018.5</f>
        <v>25325.989999999998</v>
      </c>
      <c r="R47" s="136">
        <f>+(P47-G47)^2</f>
        <v>1.392790883133602E-2</v>
      </c>
      <c r="S47" s="136">
        <v>0.1</v>
      </c>
      <c r="T47" s="136">
        <f>+S47*R47</f>
        <v>1.3927908831336021E-3</v>
      </c>
      <c r="V47" s="129">
        <f>+G47-P47</f>
        <v>-0.11801656168240125</v>
      </c>
      <c r="AD47" s="129">
        <v>9</v>
      </c>
      <c r="AE47" s="129" t="s">
        <v>617</v>
      </c>
      <c r="AG47" s="129" t="s">
        <v>610</v>
      </c>
    </row>
    <row r="48" spans="1:33" ht="12.95" customHeight="1" x14ac:dyDescent="0.2">
      <c r="A48" s="129" t="s">
        <v>618</v>
      </c>
      <c r="B48" s="131" t="s">
        <v>646</v>
      </c>
      <c r="C48" s="130">
        <v>40350.548000000003</v>
      </c>
      <c r="D48" s="130"/>
      <c r="E48" s="129">
        <f>(C48-C$7)/C$8</f>
        <v>-43029.525426376727</v>
      </c>
      <c r="F48" s="199">
        <f>ROUND(2*E48,0)/2</f>
        <v>-43029.5</v>
      </c>
      <c r="G48" s="129">
        <f>C48-(C$7+F48*C$8)</f>
        <v>-6.0348299957695417E-3</v>
      </c>
      <c r="I48" s="199">
        <f>G48</f>
        <v>-6.0348299957695417E-3</v>
      </c>
      <c r="N48" s="199"/>
      <c r="O48" s="199"/>
      <c r="P48" s="159">
        <f>+D$11+D$12*F48+D$13*F48^2</f>
        <v>0.10621467596259671</v>
      </c>
      <c r="Q48" s="201">
        <f>+C48-15018.5</f>
        <v>25332.048000000003</v>
      </c>
      <c r="R48" s="136">
        <f>+(P48-G48)^2</f>
        <v>1.25999515878973E-2</v>
      </c>
      <c r="S48" s="136">
        <v>0.1</v>
      </c>
      <c r="T48" s="136">
        <f>+S48*R48</f>
        <v>1.2599951587897301E-3</v>
      </c>
      <c r="V48" s="129">
        <f>+G48-P48</f>
        <v>-0.11224950595836625</v>
      </c>
      <c r="AD48" s="129">
        <v>6</v>
      </c>
      <c r="AE48" s="129" t="s">
        <v>617</v>
      </c>
      <c r="AG48" s="129" t="s">
        <v>610</v>
      </c>
    </row>
    <row r="49" spans="1:33" ht="12.95" customHeight="1" x14ac:dyDescent="0.2">
      <c r="A49" s="129" t="s">
        <v>618</v>
      </c>
      <c r="B49" s="131" t="s">
        <v>646</v>
      </c>
      <c r="C49" s="130">
        <v>40353.381999999998</v>
      </c>
      <c r="D49" s="130"/>
      <c r="E49" s="129">
        <f>(C49-C$7)/C$8</f>
        <v>-43017.58501517999</v>
      </c>
      <c r="F49" s="199">
        <f>ROUND(2*E49,0)/2</f>
        <v>-43017.5</v>
      </c>
      <c r="G49" s="129">
        <f>C49-(C$7+F49*C$8)</f>
        <v>-2.0177949998469558E-2</v>
      </c>
      <c r="I49" s="199">
        <f>G49</f>
        <v>-2.0177949998469558E-2</v>
      </c>
      <c r="N49" s="199"/>
      <c r="O49" s="199"/>
      <c r="P49" s="159">
        <f>+D$11+D$12*F49+D$13*F49^2</f>
        <v>0.10618118375406603</v>
      </c>
      <c r="Q49" s="201">
        <f>+C49-15018.5</f>
        <v>25334.881999999998</v>
      </c>
      <c r="R49" s="136">
        <f>+(P49-G49)^2</f>
        <v>1.596663068269118E-2</v>
      </c>
      <c r="S49" s="136">
        <v>0.1</v>
      </c>
      <c r="T49" s="136">
        <f>+S49*R49</f>
        <v>1.5966630682691181E-3</v>
      </c>
      <c r="V49" s="129">
        <f>+G49-P49</f>
        <v>-0.1263591337525356</v>
      </c>
      <c r="AD49" s="129">
        <v>9</v>
      </c>
      <c r="AE49" s="129" t="s">
        <v>617</v>
      </c>
      <c r="AG49" s="129" t="s">
        <v>610</v>
      </c>
    </row>
    <row r="50" spans="1:33" ht="12.95" customHeight="1" x14ac:dyDescent="0.2">
      <c r="A50" s="129" t="s">
        <v>618</v>
      </c>
      <c r="B50" s="131" t="s">
        <v>646</v>
      </c>
      <c r="C50" s="130">
        <v>40353.394999999997</v>
      </c>
      <c r="D50" s="130"/>
      <c r="E50" s="129">
        <f>(C50-C$7)/C$8</f>
        <v>-43017.53024265157</v>
      </c>
      <c r="F50" s="199">
        <f>ROUND(2*E50,0)/2</f>
        <v>-43017.5</v>
      </c>
      <c r="G50" s="129">
        <f>C50-(C$7+F50*C$8)</f>
        <v>-7.1779499994590878E-3</v>
      </c>
      <c r="I50" s="199">
        <f>G50</f>
        <v>-7.1779499994590878E-3</v>
      </c>
      <c r="N50" s="199"/>
      <c r="O50" s="199"/>
      <c r="P50" s="159">
        <f>+D$11+D$12*F50+D$13*F50^2</f>
        <v>0.10618118375406603</v>
      </c>
      <c r="Q50" s="201">
        <f>+C50-15018.5</f>
        <v>25334.894999999997</v>
      </c>
      <c r="R50" s="136">
        <f>+(P50-G50)^2</f>
        <v>1.2850293205349597E-2</v>
      </c>
      <c r="S50" s="136">
        <v>0.1</v>
      </c>
      <c r="T50" s="136">
        <f>+S50*R50</f>
        <v>1.2850293205349597E-3</v>
      </c>
      <c r="V50" s="129">
        <f>+G50-P50</f>
        <v>-0.11335913375352512</v>
      </c>
      <c r="AD50" s="129">
        <v>10</v>
      </c>
      <c r="AE50" s="129" t="s">
        <v>615</v>
      </c>
      <c r="AG50" s="129" t="s">
        <v>610</v>
      </c>
    </row>
    <row r="51" spans="1:33" ht="12.95" customHeight="1" x14ac:dyDescent="0.2">
      <c r="A51" s="129" t="s">
        <v>618</v>
      </c>
      <c r="B51" s="131" t="s">
        <v>646</v>
      </c>
      <c r="C51" s="130">
        <v>40362.411</v>
      </c>
      <c r="D51" s="130"/>
      <c r="E51" s="129">
        <f>(C51-C$7)/C$8</f>
        <v>-42979.543387552789</v>
      </c>
      <c r="F51" s="199">
        <f>ROUND(2*E51,0)/2</f>
        <v>-42979.5</v>
      </c>
      <c r="G51" s="129">
        <f>C51-(C$7+F51*C$8)</f>
        <v>-1.0297829998307861E-2</v>
      </c>
      <c r="I51" s="199">
        <f>G51</f>
        <v>-1.0297829998307861E-2</v>
      </c>
      <c r="N51" s="199"/>
      <c r="O51" s="199"/>
      <c r="P51" s="159">
        <f>+D$11+D$12*F51+D$13*F51^2</f>
        <v>0.10607515446105491</v>
      </c>
      <c r="Q51" s="201">
        <f>+C51-15018.5</f>
        <v>25343.911</v>
      </c>
      <c r="R51" s="136">
        <f>+(P51-G51)^2</f>
        <v>1.3542671511979089E-2</v>
      </c>
      <c r="S51" s="136">
        <v>0.1</v>
      </c>
      <c r="T51" s="136">
        <f>+S51*R51</f>
        <v>1.3542671511979089E-3</v>
      </c>
      <c r="V51" s="129">
        <f>+G51-P51</f>
        <v>-0.11637298445936277</v>
      </c>
      <c r="AD51" s="129">
        <v>6</v>
      </c>
      <c r="AE51" s="129" t="s">
        <v>608</v>
      </c>
      <c r="AG51" s="129" t="s">
        <v>610</v>
      </c>
    </row>
    <row r="52" spans="1:33" ht="12.95" customHeight="1" x14ac:dyDescent="0.2">
      <c r="A52" s="129" t="s">
        <v>618</v>
      </c>
      <c r="B52" s="131" t="s">
        <v>646</v>
      </c>
      <c r="C52" s="130">
        <v>40368.586000000003</v>
      </c>
      <c r="D52" s="130"/>
      <c r="E52" s="129">
        <f>(C52-C$7)/C$8</f>
        <v>-42953.526436550681</v>
      </c>
      <c r="F52" s="199">
        <f>ROUND(2*E52,0)/2</f>
        <v>-42953.5</v>
      </c>
      <c r="G52" s="129">
        <f>C52-(C$7+F52*C$8)</f>
        <v>-6.2745899922447279E-3</v>
      </c>
      <c r="I52" s="199">
        <f>G52</f>
        <v>-6.2745899922447279E-3</v>
      </c>
      <c r="N52" s="199"/>
      <c r="O52" s="199"/>
      <c r="P52" s="159">
        <f>+D$11+D$12*F52+D$13*F52^2</f>
        <v>0.10600263382228264</v>
      </c>
      <c r="Q52" s="201">
        <f>+C52-15018.5</f>
        <v>25350.086000000003</v>
      </c>
      <c r="R52" s="136">
        <f>+(P52-G52)^2</f>
        <v>1.2606174987497472E-2</v>
      </c>
      <c r="S52" s="136">
        <v>0.1</v>
      </c>
      <c r="T52" s="136">
        <f>+S52*R52</f>
        <v>1.2606174987497473E-3</v>
      </c>
      <c r="V52" s="129">
        <f>+G52-P52</f>
        <v>-0.11227722381452737</v>
      </c>
      <c r="AD52" s="129">
        <v>12</v>
      </c>
      <c r="AE52" s="129" t="s">
        <v>615</v>
      </c>
      <c r="AG52" s="129" t="s">
        <v>610</v>
      </c>
    </row>
    <row r="53" spans="1:33" ht="12.95" customHeight="1" x14ac:dyDescent="0.2">
      <c r="A53" s="129" t="s">
        <v>618</v>
      </c>
      <c r="B53" s="131" t="s">
        <v>646</v>
      </c>
      <c r="C53" s="130">
        <v>40381.402999999998</v>
      </c>
      <c r="D53" s="130"/>
      <c r="E53" s="129">
        <f>(C53-C$7)/C$8</f>
        <v>-42899.524936794602</v>
      </c>
      <c r="F53" s="199">
        <f>ROUND(2*E53,0)/2</f>
        <v>-42899.5</v>
      </c>
      <c r="G53" s="129">
        <f>C53-(C$7+F53*C$8)</f>
        <v>-5.918629998632241E-3</v>
      </c>
      <c r="I53" s="199">
        <f>G53</f>
        <v>-5.918629998632241E-3</v>
      </c>
      <c r="N53" s="199"/>
      <c r="O53" s="199"/>
      <c r="P53" s="159">
        <f>+D$11+D$12*F53+D$13*F53^2</f>
        <v>0.10585208080611157</v>
      </c>
      <c r="Q53" s="201">
        <f>+C53-15018.5</f>
        <v>25362.902999999998</v>
      </c>
      <c r="R53" s="136">
        <f>+(P53-G53)^2</f>
        <v>1.2492691793797674E-2</v>
      </c>
      <c r="S53" s="136">
        <v>0.1</v>
      </c>
      <c r="T53" s="136">
        <f>+S53*R53</f>
        <v>1.2492691793797675E-3</v>
      </c>
      <c r="V53" s="129">
        <f>+G53-P53</f>
        <v>-0.11177071080474381</v>
      </c>
      <c r="AD53" s="129">
        <v>6</v>
      </c>
      <c r="AE53" s="129" t="s">
        <v>608</v>
      </c>
      <c r="AG53" s="129" t="s">
        <v>610</v>
      </c>
    </row>
    <row r="54" spans="1:33" ht="12.95" customHeight="1" x14ac:dyDescent="0.2">
      <c r="A54" s="129" t="s">
        <v>618</v>
      </c>
      <c r="B54" s="131"/>
      <c r="C54" s="130">
        <v>40382.485999999997</v>
      </c>
      <c r="D54" s="130"/>
      <c r="E54" s="129">
        <f>(C54-C$7)/C$8</f>
        <v>-42894.961963849622</v>
      </c>
      <c r="F54" s="199">
        <f>ROUND(2*E54,0)/2</f>
        <v>-42895</v>
      </c>
      <c r="G54" s="129">
        <f>C54-(C$7+F54*C$8)</f>
        <v>9.0276999981142581E-3</v>
      </c>
      <c r="I54" s="199">
        <f>G54</f>
        <v>9.0276999981142581E-3</v>
      </c>
      <c r="N54" s="199"/>
      <c r="O54" s="199"/>
      <c r="P54" s="159">
        <f>+D$11+D$12*F54+D$13*F54^2</f>
        <v>0.10583953879035232</v>
      </c>
      <c r="Q54" s="201">
        <f>+C54-15018.5</f>
        <v>25363.985999999997</v>
      </c>
      <c r="R54" s="136">
        <f>+(P54-G54)^2</f>
        <v>9.3725321303342914E-3</v>
      </c>
      <c r="S54" s="136">
        <v>0.1</v>
      </c>
      <c r="T54" s="136">
        <f>+S54*R54</f>
        <v>9.372532130334292E-4</v>
      </c>
      <c r="V54" s="129">
        <f>+G54-P54</f>
        <v>-9.6811838792238064E-2</v>
      </c>
      <c r="AD54" s="129">
        <v>7</v>
      </c>
      <c r="AE54" s="129" t="s">
        <v>617</v>
      </c>
      <c r="AG54" s="129" t="s">
        <v>610</v>
      </c>
    </row>
    <row r="55" spans="1:33" ht="12.95" customHeight="1" x14ac:dyDescent="0.2">
      <c r="A55" s="129" t="s">
        <v>622</v>
      </c>
      <c r="B55" s="131" t="s">
        <v>646</v>
      </c>
      <c r="C55" s="130">
        <v>40589.546999999999</v>
      </c>
      <c r="D55" s="130"/>
      <c r="E55" s="129">
        <f>(C55-C$7)/C$8</f>
        <v>-42022.557770903026</v>
      </c>
      <c r="F55" s="199">
        <f>ROUND(2*E55,0)/2</f>
        <v>-42022.5</v>
      </c>
      <c r="G55" s="129">
        <f>C55-(C$7+F55*C$8)</f>
        <v>-1.3711649997276254E-2</v>
      </c>
      <c r="I55" s="199">
        <f>G55</f>
        <v>-1.3711649997276254E-2</v>
      </c>
      <c r="N55" s="199"/>
      <c r="O55" s="199"/>
      <c r="P55" s="159">
        <f>+D$11+D$12*F55+D$13*F55^2</f>
        <v>0.10341960832805357</v>
      </c>
      <c r="Q55" s="201">
        <f>+C55-15018.5</f>
        <v>25571.046999999999</v>
      </c>
      <c r="R55" s="136">
        <f>+(P55-G55)^2</f>
        <v>1.3719731676875147E-2</v>
      </c>
      <c r="S55" s="136">
        <v>0.1</v>
      </c>
      <c r="T55" s="136">
        <f>+S55*R55</f>
        <v>1.3719731676875148E-3</v>
      </c>
      <c r="V55" s="129">
        <f>+G55-P55</f>
        <v>-0.11713125832532982</v>
      </c>
      <c r="AD55" s="129">
        <v>7</v>
      </c>
      <c r="AE55" s="129" t="s">
        <v>608</v>
      </c>
      <c r="AG55" s="129" t="s">
        <v>610</v>
      </c>
    </row>
    <row r="56" spans="1:33" ht="12.95" customHeight="1" x14ac:dyDescent="0.2">
      <c r="A56" s="129" t="s">
        <v>623</v>
      </c>
      <c r="B56" s="131"/>
      <c r="C56" s="130">
        <v>40674.398999999998</v>
      </c>
      <c r="D56" s="130"/>
      <c r="E56" s="129">
        <f>(C56-C$7)/C$8</f>
        <v>-41665.05326459858</v>
      </c>
      <c r="F56" s="199">
        <f>ROUND(2*E56,0)/2</f>
        <v>-41665</v>
      </c>
      <c r="G56" s="129">
        <f>C56-(C$7+F56*C$8)</f>
        <v>-1.264209999499144E-2</v>
      </c>
      <c r="I56" s="199">
        <f>G56</f>
        <v>-1.264209999499144E-2</v>
      </c>
      <c r="N56" s="199"/>
      <c r="O56" s="199"/>
      <c r="P56" s="159">
        <f>+D$11+D$12*F56+D$13*F56^2</f>
        <v>0.10243485749557645</v>
      </c>
      <c r="Q56" s="201">
        <f>+C56-15018.5</f>
        <v>25655.898999999998</v>
      </c>
      <c r="R56" s="136">
        <f>+(P56-G56)^2</f>
        <v>1.3242706145285969E-2</v>
      </c>
      <c r="S56" s="136">
        <v>0.1</v>
      </c>
      <c r="T56" s="136">
        <f>+S56*R56</f>
        <v>1.3242706145285971E-3</v>
      </c>
      <c r="V56" s="129">
        <f>+G56-P56</f>
        <v>-0.11507695749056789</v>
      </c>
      <c r="AD56" s="129">
        <v>12</v>
      </c>
      <c r="AE56" s="129" t="s">
        <v>608</v>
      </c>
      <c r="AG56" s="129" t="s">
        <v>610</v>
      </c>
    </row>
    <row r="57" spans="1:33" ht="12.95" customHeight="1" x14ac:dyDescent="0.2">
      <c r="A57" s="129" t="s">
        <v>623</v>
      </c>
      <c r="B57" s="131" t="s">
        <v>646</v>
      </c>
      <c r="C57" s="130">
        <v>40682.589</v>
      </c>
      <c r="D57" s="130"/>
      <c r="E57" s="129">
        <f>(C57-C$7)/C$8</f>
        <v>-41630.546571690531</v>
      </c>
      <c r="F57" s="199">
        <f>ROUND(2*E57,0)/2</f>
        <v>-41630.5</v>
      </c>
      <c r="G57" s="129">
        <f>C57-(C$7+F57*C$8)</f>
        <v>-1.1053570000512991E-2</v>
      </c>
      <c r="I57" s="199">
        <f>G57</f>
        <v>-1.1053570000512991E-2</v>
      </c>
      <c r="N57" s="199"/>
      <c r="O57" s="199"/>
      <c r="P57" s="159">
        <f>+D$11+D$12*F57+D$13*F57^2</f>
        <v>0.10234003463066425</v>
      </c>
      <c r="Q57" s="201">
        <f>+C57-15018.5</f>
        <v>25664.089</v>
      </c>
      <c r="R57" s="136">
        <f>+(P57-G57)^2</f>
        <v>1.2858109571251742E-2</v>
      </c>
      <c r="S57" s="136">
        <v>0.1</v>
      </c>
      <c r="T57" s="136">
        <f>+S57*R57</f>
        <v>1.2858109571251743E-3</v>
      </c>
      <c r="V57" s="129">
        <f>+G57-P57</f>
        <v>-0.11339360463117724</v>
      </c>
      <c r="AD57" s="129">
        <v>17</v>
      </c>
      <c r="AE57" s="129" t="s">
        <v>632</v>
      </c>
      <c r="AG57" s="129" t="s">
        <v>610</v>
      </c>
    </row>
    <row r="58" spans="1:33" ht="12.95" customHeight="1" x14ac:dyDescent="0.2">
      <c r="A58" s="129" t="s">
        <v>623</v>
      </c>
      <c r="B58" s="131"/>
      <c r="C58" s="130">
        <v>40688.410000000003</v>
      </c>
      <c r="D58" s="130"/>
      <c r="E58" s="129">
        <f>(C58-C$7)/C$8</f>
        <v>-41606.021118770157</v>
      </c>
      <c r="F58" s="199">
        <f>ROUND(2*E58,0)/2</f>
        <v>-41606</v>
      </c>
      <c r="G58" s="129">
        <f>C58-(C$7+F58*C$8)</f>
        <v>-5.0124399931519292E-3</v>
      </c>
      <c r="I58" s="199">
        <f>G58</f>
        <v>-5.0124399931519292E-3</v>
      </c>
      <c r="N58" s="199"/>
      <c r="O58" s="199"/>
      <c r="P58" s="159">
        <f>+D$11+D$12*F58+D$13*F58^2</f>
        <v>0.10227271899649253</v>
      </c>
      <c r="Q58" s="201">
        <f>+C58-15018.5</f>
        <v>25669.910000000003</v>
      </c>
      <c r="R58" s="136">
        <f>+(P58-G58)^2</f>
        <v>1.1510105339433288E-2</v>
      </c>
      <c r="S58" s="136">
        <v>0.1</v>
      </c>
      <c r="T58" s="136">
        <f>+S58*R58</f>
        <v>1.1510105339433288E-3</v>
      </c>
      <c r="V58" s="129">
        <f>+G58-P58</f>
        <v>-0.10728515898964446</v>
      </c>
      <c r="AD58" s="129">
        <v>9</v>
      </c>
      <c r="AE58" s="129" t="s">
        <v>632</v>
      </c>
      <c r="AG58" s="129" t="s">
        <v>610</v>
      </c>
    </row>
    <row r="59" spans="1:33" ht="12.95" customHeight="1" x14ac:dyDescent="0.2">
      <c r="A59" s="129" t="s">
        <v>623</v>
      </c>
      <c r="B59" s="131"/>
      <c r="C59" s="130">
        <v>40688.417000000001</v>
      </c>
      <c r="D59" s="130"/>
      <c r="E59" s="129">
        <f>(C59-C$7)/C$8</f>
        <v>-41605.991625870243</v>
      </c>
      <c r="F59" s="199">
        <f>ROUND(2*E59,0)/2</f>
        <v>-41606</v>
      </c>
      <c r="G59" s="129">
        <f>C59-(C$7+F59*C$8)</f>
        <v>1.9875600046361797E-3</v>
      </c>
      <c r="I59" s="199">
        <f>G59</f>
        <v>1.9875600046361797E-3</v>
      </c>
      <c r="N59" s="199"/>
      <c r="O59" s="199"/>
      <c r="P59" s="159">
        <f>+D$11+D$12*F59+D$13*F59^2</f>
        <v>0.10227271899649253</v>
      </c>
      <c r="Q59" s="201">
        <f>+C59-15018.5</f>
        <v>25669.917000000001</v>
      </c>
      <c r="R59" s="136">
        <f>+(P59-G59)^2</f>
        <v>1.0057113114021906E-2</v>
      </c>
      <c r="S59" s="136">
        <v>0.1</v>
      </c>
      <c r="T59" s="136">
        <f>+S59*R59</f>
        <v>1.0057113114021906E-3</v>
      </c>
      <c r="V59" s="129">
        <f>+G59-P59</f>
        <v>-0.10028515899185635</v>
      </c>
      <c r="AD59" s="129">
        <v>9</v>
      </c>
      <c r="AE59" s="129" t="s">
        <v>632</v>
      </c>
      <c r="AG59" s="129" t="s">
        <v>610</v>
      </c>
    </row>
    <row r="60" spans="1:33" ht="12.95" customHeight="1" x14ac:dyDescent="0.2">
      <c r="A60" s="129" t="s">
        <v>624</v>
      </c>
      <c r="B60" s="131"/>
      <c r="C60" s="130">
        <v>40692.303</v>
      </c>
      <c r="D60" s="130"/>
      <c r="E60" s="129">
        <f>(C60-C$7)/C$8</f>
        <v>-41589.618853142449</v>
      </c>
      <c r="F60" s="199">
        <f>ROUND(2*E60,0)/2</f>
        <v>-41589.5</v>
      </c>
      <c r="G60" s="129">
        <f>C60-(C$7+F60*C$8)</f>
        <v>-2.8209229996718932E-2</v>
      </c>
      <c r="I60" s="199">
        <f>G60</f>
        <v>-2.8209229996718932E-2</v>
      </c>
      <c r="N60" s="199"/>
      <c r="O60" s="199"/>
      <c r="P60" s="159">
        <f>+D$11+D$12*F60+D$13*F60^2</f>
        <v>0.10222739443387782</v>
      </c>
      <c r="Q60" s="201">
        <f>+C60-15018.5</f>
        <v>25673.803</v>
      </c>
      <c r="R60" s="136">
        <f>+(P60-G60)^2</f>
        <v>1.701371299284855E-2</v>
      </c>
      <c r="S60" s="136">
        <v>0.1</v>
      </c>
      <c r="T60" s="136">
        <f>+S60*R60</f>
        <v>1.7013712992848551E-3</v>
      </c>
      <c r="V60" s="129">
        <f>+G60-P60</f>
        <v>-0.13043662443059675</v>
      </c>
      <c r="AD60" s="129">
        <v>7</v>
      </c>
      <c r="AE60" s="129" t="s">
        <v>608</v>
      </c>
      <c r="AG60" s="129" t="s">
        <v>610</v>
      </c>
    </row>
    <row r="61" spans="1:33" ht="12.95" customHeight="1" x14ac:dyDescent="0.2">
      <c r="A61" s="129" t="s">
        <v>624</v>
      </c>
      <c r="B61" s="131"/>
      <c r="C61" s="130">
        <v>40692.430999999997</v>
      </c>
      <c r="D61" s="130"/>
      <c r="E61" s="129">
        <f>(C61-C$7)/C$8</f>
        <v>-41589.079554401047</v>
      </c>
      <c r="F61" s="199">
        <f>ROUND(2*E61,0)/2</f>
        <v>-41589</v>
      </c>
      <c r="G61" s="129">
        <f>C61-(C$7+F61*C$8)</f>
        <v>-1.8881859999964945E-2</v>
      </c>
      <c r="I61" s="199">
        <f>G61</f>
        <v>-1.8881859999964945E-2</v>
      </c>
      <c r="N61" s="199"/>
      <c r="O61" s="199"/>
      <c r="P61" s="159">
        <f>+D$11+D$12*F61+D$13*F61^2</f>
        <v>0.10222602109366363</v>
      </c>
      <c r="Q61" s="201">
        <f>+C61-15018.5</f>
        <v>25673.930999999997</v>
      </c>
      <c r="R61" s="136">
        <f>+(P61-G61)^2</f>
        <v>1.4667118862988479E-2</v>
      </c>
      <c r="S61" s="136">
        <v>0.1</v>
      </c>
      <c r="T61" s="136">
        <f>+S61*R61</f>
        <v>1.466711886298848E-3</v>
      </c>
      <c r="V61" s="129">
        <f>+G61-P61</f>
        <v>-0.12110788109362858</v>
      </c>
      <c r="AD61" s="129">
        <v>11</v>
      </c>
      <c r="AE61" s="129" t="s">
        <v>632</v>
      </c>
      <c r="AG61" s="129" t="s">
        <v>610</v>
      </c>
    </row>
    <row r="62" spans="1:33" ht="12.95" customHeight="1" x14ac:dyDescent="0.2">
      <c r="A62" s="129" t="s">
        <v>624</v>
      </c>
      <c r="B62" s="131"/>
      <c r="C62" s="130">
        <v>40698.383000000002</v>
      </c>
      <c r="D62" s="130"/>
      <c r="E62" s="129">
        <f>(C62-C$7)/C$8</f>
        <v>-41564.002162924997</v>
      </c>
      <c r="F62" s="199">
        <f>ROUND(2*E62,0)/2</f>
        <v>-41564</v>
      </c>
      <c r="G62" s="129">
        <f>C62-(C$7+F62*C$8)</f>
        <v>-5.1335999160073698E-4</v>
      </c>
      <c r="I62" s="199">
        <f>G62</f>
        <v>-5.1335999160073698E-4</v>
      </c>
      <c r="N62" s="199"/>
      <c r="O62" s="199"/>
      <c r="P62" s="159">
        <f>+D$11+D$12*F62+D$13*F62^2</f>
        <v>0.10215736393646783</v>
      </c>
      <c r="Q62" s="201">
        <f>+C62-15018.5</f>
        <v>25679.883000000002</v>
      </c>
      <c r="R62" s="136">
        <f>+(P62-G62)^2</f>
        <v>1.0541277551913673E-2</v>
      </c>
      <c r="S62" s="136">
        <v>0.1</v>
      </c>
      <c r="T62" s="136">
        <f>+S62*R62</f>
        <v>1.0541277551913673E-3</v>
      </c>
      <c r="V62" s="129">
        <f>+G62-P62</f>
        <v>-0.10267072392806857</v>
      </c>
      <c r="AD62" s="129">
        <v>11</v>
      </c>
      <c r="AE62" s="129" t="s">
        <v>632</v>
      </c>
      <c r="AG62" s="129" t="s">
        <v>610</v>
      </c>
    </row>
    <row r="63" spans="1:33" ht="12.95" customHeight="1" x14ac:dyDescent="0.2">
      <c r="A63" s="129" t="s">
        <v>624</v>
      </c>
      <c r="B63" s="131"/>
      <c r="C63" s="130">
        <v>40711.428999999996</v>
      </c>
      <c r="D63" s="130"/>
      <c r="E63" s="129">
        <f>(C63-C$7)/C$8</f>
        <v>-41509.035824014354</v>
      </c>
      <c r="F63" s="199">
        <f>ROUND(2*E63,0)/2</f>
        <v>-41509</v>
      </c>
      <c r="G63" s="129">
        <f>C63-(C$7+F63*C$8)</f>
        <v>-8.5026599990669638E-3</v>
      </c>
      <c r="I63" s="199">
        <f>G63</f>
        <v>-8.5026599990669638E-3</v>
      </c>
      <c r="N63" s="199"/>
      <c r="O63" s="199"/>
      <c r="P63" s="159">
        <f>+D$11+D$12*F63+D$13*F63^2</f>
        <v>0.10200638619920471</v>
      </c>
      <c r="Q63" s="201">
        <f>+C63-15018.5</f>
        <v>25692.928999999996</v>
      </c>
      <c r="R63" s="136">
        <f>+(P63-G63)^2</f>
        <v>1.2212249291651744E-2</v>
      </c>
      <c r="S63" s="136">
        <v>0.1</v>
      </c>
      <c r="T63" s="136">
        <f>+S63*R63</f>
        <v>1.2212249291651744E-3</v>
      </c>
      <c r="V63" s="129">
        <f>+G63-P63</f>
        <v>-0.11050904619827168</v>
      </c>
      <c r="AD63" s="129">
        <v>12</v>
      </c>
      <c r="AE63" s="129" t="s">
        <v>632</v>
      </c>
      <c r="AG63" s="129" t="s">
        <v>610</v>
      </c>
    </row>
    <row r="64" spans="1:33" ht="12.95" customHeight="1" x14ac:dyDescent="0.2">
      <c r="A64" s="129" t="s">
        <v>624</v>
      </c>
      <c r="B64" s="131" t="s">
        <v>646</v>
      </c>
      <c r="C64" s="130">
        <v>40711.542000000001</v>
      </c>
      <c r="D64" s="130"/>
      <c r="E64" s="129">
        <f>(C64-C$7)/C$8</f>
        <v>-41508.559724344173</v>
      </c>
      <c r="F64" s="199">
        <f>ROUND(2*E64,0)/2</f>
        <v>-41508.5</v>
      </c>
      <c r="G64" s="129">
        <f>C64-(C$7+F64*C$8)</f>
        <v>-1.4175289994454943E-2</v>
      </c>
      <c r="I64" s="199">
        <f>G64</f>
        <v>-1.4175289994454943E-2</v>
      </c>
      <c r="N64" s="199"/>
      <c r="O64" s="199"/>
      <c r="P64" s="159">
        <f>+D$11+D$12*F64+D$13*F64^2</f>
        <v>0.10200501410323817</v>
      </c>
      <c r="Q64" s="201">
        <f>+C64-15018.5</f>
        <v>25693.042000000001</v>
      </c>
      <c r="R64" s="136">
        <f>+(P64-G64)^2</f>
        <v>1.3497863060232448E-2</v>
      </c>
      <c r="S64" s="136">
        <v>0.1</v>
      </c>
      <c r="T64" s="136">
        <f>+S64*R64</f>
        <v>1.3497863060232449E-3</v>
      </c>
      <c r="V64" s="129">
        <f>+G64-P64</f>
        <v>-0.11618030409769312</v>
      </c>
      <c r="AD64" s="129">
        <v>10</v>
      </c>
      <c r="AE64" s="129" t="s">
        <v>608</v>
      </c>
      <c r="AG64" s="129" t="s">
        <v>610</v>
      </c>
    </row>
    <row r="65" spans="1:33" ht="12.95" customHeight="1" x14ac:dyDescent="0.2">
      <c r="A65" s="129" t="s">
        <v>624</v>
      </c>
      <c r="B65" s="131" t="s">
        <v>646</v>
      </c>
      <c r="C65" s="130">
        <v>40720.58</v>
      </c>
      <c r="D65" s="130"/>
      <c r="E65" s="129">
        <f>(C65-C$7)/C$8</f>
        <v>-41470.480177274221</v>
      </c>
      <c r="F65" s="199">
        <f>ROUND(2*E65,0)/2</f>
        <v>-41470.5</v>
      </c>
      <c r="G65" s="129">
        <f>C65-(C$7+F65*C$8)</f>
        <v>4.7048300039023161E-3</v>
      </c>
      <c r="I65" s="199">
        <f>G65</f>
        <v>4.7048300039023161E-3</v>
      </c>
      <c r="N65" s="199"/>
      <c r="O65" s="199"/>
      <c r="P65" s="159">
        <f>+D$11+D$12*F65+D$13*F65^2</f>
        <v>0.10190075742262993</v>
      </c>
      <c r="Q65" s="201">
        <f>+C65-15018.5</f>
        <v>25702.080000000002</v>
      </c>
      <c r="R65" s="136">
        <f>+(P65-G65)^2</f>
        <v>9.4470483067865662E-3</v>
      </c>
      <c r="S65" s="136">
        <v>0.1</v>
      </c>
      <c r="T65" s="136">
        <f>+S65*R65</f>
        <v>9.4470483067865671E-4</v>
      </c>
      <c r="V65" s="129">
        <f>+G65-P65</f>
        <v>-9.719592741872761E-2</v>
      </c>
      <c r="AD65" s="129">
        <v>7</v>
      </c>
      <c r="AE65" s="129" t="s">
        <v>632</v>
      </c>
      <c r="AG65" s="129" t="s">
        <v>610</v>
      </c>
    </row>
    <row r="66" spans="1:33" ht="12.95" customHeight="1" x14ac:dyDescent="0.2">
      <c r="A66" s="129" t="s">
        <v>624</v>
      </c>
      <c r="B66" s="131"/>
      <c r="C66" s="130">
        <v>40725.425999999999</v>
      </c>
      <c r="D66" s="130"/>
      <c r="E66" s="129">
        <f>(C66-C$7)/C$8</f>
        <v>-41450.06266398578</v>
      </c>
      <c r="F66" s="199">
        <f>ROUND(2*E66,0)/2</f>
        <v>-41450</v>
      </c>
      <c r="G66" s="129">
        <f>C66-(C$7+F66*C$8)</f>
        <v>-1.4873000000079628E-2</v>
      </c>
      <c r="I66" s="199">
        <f>G66</f>
        <v>-1.4873000000079628E-2</v>
      </c>
      <c r="N66" s="199"/>
      <c r="O66" s="199"/>
      <c r="P66" s="159">
        <f>+D$11+D$12*F66+D$13*F66^2</f>
        <v>0.10184453222323746</v>
      </c>
      <c r="Q66" s="201">
        <f>+C66-15018.5</f>
        <v>25706.925999999999</v>
      </c>
      <c r="R66" s="136">
        <f>+(P66-G66)^2</f>
        <v>1.3622982328301062E-2</v>
      </c>
      <c r="S66" s="136">
        <v>0.1</v>
      </c>
      <c r="T66" s="136">
        <f>+S66*R66</f>
        <v>1.3622982328301064E-3</v>
      </c>
      <c r="V66" s="129">
        <f>+G66-P66</f>
        <v>-0.11671753222331709</v>
      </c>
      <c r="AD66" s="129">
        <v>12</v>
      </c>
      <c r="AE66" s="129" t="s">
        <v>632</v>
      </c>
      <c r="AG66" s="129" t="s">
        <v>610</v>
      </c>
    </row>
    <row r="67" spans="1:33" ht="12.95" customHeight="1" x14ac:dyDescent="0.2">
      <c r="A67" s="129" t="s">
        <v>624</v>
      </c>
      <c r="B67" s="131" t="s">
        <v>646</v>
      </c>
      <c r="C67" s="130">
        <v>40731.468999999997</v>
      </c>
      <c r="D67" s="130"/>
      <c r="E67" s="129">
        <f>(C67-C$7)/C$8</f>
        <v>-41424.601864810778</v>
      </c>
      <c r="F67" s="199">
        <f>ROUND(2*E67,0)/2</f>
        <v>-41424.5</v>
      </c>
      <c r="G67" s="129">
        <f>C67-(C$7+F67*C$8)</f>
        <v>-2.4177129998861346E-2</v>
      </c>
      <c r="I67" s="199">
        <f>G67</f>
        <v>-2.4177129998861346E-2</v>
      </c>
      <c r="N67" s="199"/>
      <c r="O67" s="199"/>
      <c r="P67" s="159">
        <f>+D$11+D$12*F67+D$13*F67^2</f>
        <v>0.1017746116910444</v>
      </c>
      <c r="Q67" s="201">
        <f>+C67-15018.5</f>
        <v>25712.968999999997</v>
      </c>
      <c r="R67" s="136">
        <f>+(P67-G67)^2</f>
        <v>1.5863841234720743E-2</v>
      </c>
      <c r="S67" s="136">
        <v>0.1</v>
      </c>
      <c r="T67" s="136">
        <f>+S67*R67</f>
        <v>1.5863841234720743E-3</v>
      </c>
      <c r="V67" s="129">
        <f>+G67-P67</f>
        <v>-0.12595174168990575</v>
      </c>
      <c r="AD67" s="129">
        <v>5</v>
      </c>
      <c r="AE67" s="129" t="s">
        <v>608</v>
      </c>
      <c r="AG67" s="129" t="s">
        <v>610</v>
      </c>
    </row>
    <row r="68" spans="1:33" ht="12.95" customHeight="1" x14ac:dyDescent="0.2">
      <c r="A68" s="129" t="s">
        <v>624</v>
      </c>
      <c r="B68" s="131"/>
      <c r="C68" s="130">
        <v>40735.402000000002</v>
      </c>
      <c r="D68" s="130"/>
      <c r="E68" s="129">
        <f>(C68-C$7)/C$8</f>
        <v>-41408.031068326352</v>
      </c>
      <c r="F68" s="199">
        <f>ROUND(2*E68,0)/2</f>
        <v>-41408</v>
      </c>
      <c r="G68" s="129">
        <f>C68-(C$7+F68*C$8)</f>
        <v>-7.3739199942792766E-3</v>
      </c>
      <c r="I68" s="199">
        <f>G68</f>
        <v>-7.3739199942792766E-3</v>
      </c>
      <c r="N68" s="199"/>
      <c r="O68" s="199"/>
      <c r="P68" s="159">
        <f>+D$11+D$12*F68+D$13*F68^2</f>
        <v>0.10172937970509242</v>
      </c>
      <c r="Q68" s="201">
        <f>+C68-15018.5</f>
        <v>25716.902000000002</v>
      </c>
      <c r="R68" s="136">
        <f>+(P68-G68)^2</f>
        <v>1.1903530005290921E-2</v>
      </c>
      <c r="S68" s="136">
        <v>0.1</v>
      </c>
      <c r="T68" s="136">
        <f>+S68*R68</f>
        <v>1.1903530005290923E-3</v>
      </c>
      <c r="V68" s="129">
        <f>+G68-P68</f>
        <v>-0.1091032996993717</v>
      </c>
      <c r="AD68" s="129">
        <v>6</v>
      </c>
      <c r="AE68" s="129" t="s">
        <v>608</v>
      </c>
      <c r="AG68" s="129" t="s">
        <v>610</v>
      </c>
    </row>
    <row r="69" spans="1:33" ht="12.95" customHeight="1" x14ac:dyDescent="0.2">
      <c r="A69" s="129" t="s">
        <v>624</v>
      </c>
      <c r="B69" s="131" t="s">
        <v>646</v>
      </c>
      <c r="C69" s="130">
        <v>40741.455999999998</v>
      </c>
      <c r="D69" s="130"/>
      <c r="E69" s="129">
        <f>(C69-C$7)/C$8</f>
        <v>-41382.523923165769</v>
      </c>
      <c r="F69" s="199">
        <f>ROUND(2*E69,0)/2</f>
        <v>-41382.5</v>
      </c>
      <c r="G69" s="129">
        <f>C69-(C$7+F69*C$8)</f>
        <v>-5.6780499944579788E-3</v>
      </c>
      <c r="I69" s="199">
        <f>G69</f>
        <v>-5.6780499944579788E-3</v>
      </c>
      <c r="N69" s="199"/>
      <c r="O69" s="199"/>
      <c r="P69" s="159">
        <f>+D$11+D$12*F69+D$13*F69^2</f>
        <v>0.10165949228070661</v>
      </c>
      <c r="Q69" s="201">
        <f>+C69-15018.5</f>
        <v>25722.955999999998</v>
      </c>
      <c r="R69" s="136">
        <f>+(P69-G69)^2</f>
        <v>1.1521347981672746E-2</v>
      </c>
      <c r="S69" s="136">
        <v>0.1</v>
      </c>
      <c r="T69" s="136">
        <f>+S69*R69</f>
        <v>1.1521347981672746E-3</v>
      </c>
      <c r="V69" s="129">
        <f>+G69-P69</f>
        <v>-0.10733754227516459</v>
      </c>
      <c r="AD69" s="129">
        <v>10</v>
      </c>
      <c r="AE69" s="129" t="s">
        <v>615</v>
      </c>
      <c r="AG69" s="129" t="s">
        <v>610</v>
      </c>
    </row>
    <row r="70" spans="1:33" ht="12.95" customHeight="1" x14ac:dyDescent="0.2">
      <c r="A70" s="129" t="s">
        <v>624</v>
      </c>
      <c r="B70" s="131" t="s">
        <v>646</v>
      </c>
      <c r="C70" s="130">
        <v>40742.402999999998</v>
      </c>
      <c r="D70" s="130"/>
      <c r="E70" s="129">
        <f>(C70-C$7)/C$8</f>
        <v>-41378.533955133542</v>
      </c>
      <c r="F70" s="199">
        <f>ROUND(2*E70,0)/2</f>
        <v>-41378.5</v>
      </c>
      <c r="G70" s="129">
        <f>C70-(C$7+F70*C$8)</f>
        <v>-8.0590899960952811E-3</v>
      </c>
      <c r="I70" s="199">
        <f>G70</f>
        <v>-8.0590899960952811E-3</v>
      </c>
      <c r="N70" s="199"/>
      <c r="O70" s="199"/>
      <c r="P70" s="159">
        <f>+D$11+D$12*F70+D$13*F70^2</f>
        <v>0.10164853137133577</v>
      </c>
      <c r="Q70" s="201">
        <f>+C70-15018.5</f>
        <v>25723.902999999998</v>
      </c>
      <c r="R70" s="136">
        <f>+(P70-G70)^2</f>
        <v>1.2035762186099613E-2</v>
      </c>
      <c r="S70" s="136">
        <v>0.1</v>
      </c>
      <c r="T70" s="136">
        <f>+S70*R70</f>
        <v>1.2035762186099613E-3</v>
      </c>
      <c r="V70" s="129">
        <f>+G70-P70</f>
        <v>-0.10970762136743105</v>
      </c>
      <c r="AD70" s="129">
        <v>7</v>
      </c>
      <c r="AE70" s="129" t="s">
        <v>621</v>
      </c>
      <c r="AG70" s="129" t="s">
        <v>610</v>
      </c>
    </row>
    <row r="71" spans="1:33" ht="12.95" customHeight="1" x14ac:dyDescent="0.2">
      <c r="A71" s="129" t="s">
        <v>626</v>
      </c>
      <c r="B71" s="131" t="s">
        <v>646</v>
      </c>
      <c r="C71" s="130">
        <v>40947.701999999997</v>
      </c>
      <c r="D71" s="130"/>
      <c r="E71" s="129">
        <f>(C71-C$7)/C$8</f>
        <v>-40513.553546424308</v>
      </c>
      <c r="F71" s="199">
        <f>ROUND(2*E71,0)/2</f>
        <v>-40513.5</v>
      </c>
      <c r="G71" s="129">
        <f>C71-(C$7+F71*C$8)</f>
        <v>-1.2708989997918252E-2</v>
      </c>
      <c r="I71" s="199">
        <f>G71</f>
        <v>-1.2708989997918252E-2</v>
      </c>
      <c r="N71" s="199"/>
      <c r="O71" s="199"/>
      <c r="P71" s="159">
        <f>+D$11+D$12*F71+D$13*F71^2</f>
        <v>9.9289853133564532E-2</v>
      </c>
      <c r="Q71" s="201">
        <f>+C71-15018.5</f>
        <v>25929.201999999997</v>
      </c>
      <c r="R71" s="136">
        <f>+(P71-G71)^2</f>
        <v>1.2543740862790488E-2</v>
      </c>
      <c r="S71" s="136">
        <v>0.1</v>
      </c>
      <c r="T71" s="136">
        <f>+S71*R71</f>
        <v>1.2543740862790489E-3</v>
      </c>
      <c r="V71" s="129">
        <f>+G71-P71</f>
        <v>-0.11199884313148278</v>
      </c>
      <c r="AD71" s="129">
        <v>10</v>
      </c>
      <c r="AE71" s="129" t="s">
        <v>632</v>
      </c>
      <c r="AG71" s="129" t="s">
        <v>610</v>
      </c>
    </row>
    <row r="72" spans="1:33" ht="12.95" customHeight="1" x14ac:dyDescent="0.2">
      <c r="A72" s="129" t="s">
        <v>627</v>
      </c>
      <c r="B72" s="131" t="s">
        <v>646</v>
      </c>
      <c r="C72" s="130">
        <v>41059.493999999999</v>
      </c>
      <c r="D72" s="130"/>
      <c r="E72" s="129">
        <f>(C72-C$7)/C$8</f>
        <v>-40042.543508136623</v>
      </c>
      <c r="F72" s="199">
        <f>ROUND(2*E72,0)/2</f>
        <v>-40042.5</v>
      </c>
      <c r="G72" s="129">
        <f>C72-(C$7+F72*C$8)</f>
        <v>-1.0326449999411125E-2</v>
      </c>
      <c r="I72" s="199">
        <f>G72</f>
        <v>-1.0326449999411125E-2</v>
      </c>
      <c r="N72" s="199"/>
      <c r="O72" s="199"/>
      <c r="P72" s="159">
        <f>+D$11+D$12*F72+D$13*F72^2</f>
        <v>9.8015258472868697E-2</v>
      </c>
      <c r="Q72" s="201">
        <f>+C72-15018.5</f>
        <v>26040.993999999999</v>
      </c>
      <c r="R72" s="136">
        <f>+(P72-G72)^2</f>
        <v>1.173792579469247E-2</v>
      </c>
      <c r="S72" s="136">
        <v>0.1</v>
      </c>
      <c r="T72" s="136">
        <f>+S72*R72</f>
        <v>1.173792579469247E-3</v>
      </c>
      <c r="V72" s="129">
        <f>+G72-P72</f>
        <v>-0.10834170847227982</v>
      </c>
      <c r="AD72" s="129">
        <v>8</v>
      </c>
      <c r="AE72" s="129" t="s">
        <v>621</v>
      </c>
      <c r="AG72" s="129" t="s">
        <v>610</v>
      </c>
    </row>
    <row r="73" spans="1:33" ht="12.95" customHeight="1" x14ac:dyDescent="0.2">
      <c r="A73" s="129" t="s">
        <v>628</v>
      </c>
      <c r="B73" s="131"/>
      <c r="C73" s="130">
        <v>41390.447</v>
      </c>
      <c r="D73" s="130"/>
      <c r="E73" s="129">
        <f>(C73-C$7)/C$8</f>
        <v>-38648.148692752475</v>
      </c>
      <c r="F73" s="199">
        <f>ROUND(2*E73,0)/2</f>
        <v>-38648</v>
      </c>
      <c r="G73" s="129">
        <f>C73-(C$7+F73*C$8)</f>
        <v>-3.5291519998281728E-2</v>
      </c>
      <c r="I73" s="199">
        <f>G73</f>
        <v>-3.5291519998281728E-2</v>
      </c>
      <c r="N73" s="199"/>
      <c r="O73" s="199"/>
      <c r="P73" s="159">
        <f>+D$11+D$12*F73+D$13*F73^2</f>
        <v>9.4281747322016149E-2</v>
      </c>
      <c r="Q73" s="201">
        <f>+C73-15018.5</f>
        <v>26371.947</v>
      </c>
      <c r="R73" s="136">
        <f>+(P73-G73)^2</f>
        <v>1.6789231604057379E-2</v>
      </c>
      <c r="S73" s="136">
        <v>0.1</v>
      </c>
      <c r="T73" s="136">
        <f>+S73*R73</f>
        <v>1.6789231604057379E-3</v>
      </c>
      <c r="V73" s="129">
        <f>+G73-P73</f>
        <v>-0.12957326732029789</v>
      </c>
      <c r="AD73" s="129">
        <v>8</v>
      </c>
      <c r="AE73" s="129" t="s">
        <v>608</v>
      </c>
      <c r="AG73" s="129" t="s">
        <v>610</v>
      </c>
    </row>
    <row r="74" spans="1:33" ht="12.95" customHeight="1" x14ac:dyDescent="0.2">
      <c r="A74" s="129" t="s">
        <v>628</v>
      </c>
      <c r="B74" s="131"/>
      <c r="C74" s="130">
        <v>41391.42</v>
      </c>
      <c r="D74" s="130"/>
      <c r="E74" s="129">
        <f>(C74-C$7)/C$8</f>
        <v>-38644.049179663409</v>
      </c>
      <c r="F74" s="199">
        <f>ROUND(2*E74,0)/2</f>
        <v>-38644</v>
      </c>
      <c r="G74" s="129">
        <f>C74-(C$7+F74*C$8)</f>
        <v>-1.1672559994622134E-2</v>
      </c>
      <c r="I74" s="199">
        <f>G74</f>
        <v>-1.1672559994622134E-2</v>
      </c>
      <c r="N74" s="199"/>
      <c r="O74" s="199"/>
      <c r="P74" s="159">
        <f>+D$11+D$12*F74+D$13*F74^2</f>
        <v>9.4271124538878467E-2</v>
      </c>
      <c r="Q74" s="201">
        <f>+C74-15018.5</f>
        <v>26372.92</v>
      </c>
      <c r="R74" s="136">
        <f>+(P74-G74)^2</f>
        <v>1.1224064292533895E-2</v>
      </c>
      <c r="S74" s="136">
        <v>0.1</v>
      </c>
      <c r="T74" s="136">
        <f>+S74*R74</f>
        <v>1.1224064292533896E-3</v>
      </c>
      <c r="V74" s="129">
        <f>+G74-P74</f>
        <v>-0.1059436845335006</v>
      </c>
      <c r="AD74" s="129">
        <v>8</v>
      </c>
      <c r="AE74" s="129" t="s">
        <v>632</v>
      </c>
      <c r="AG74" s="129" t="s">
        <v>610</v>
      </c>
    </row>
    <row r="75" spans="1:33" ht="12.95" customHeight="1" x14ac:dyDescent="0.2">
      <c r="A75" s="129" t="s">
        <v>628</v>
      </c>
      <c r="B75" s="131"/>
      <c r="C75" s="130">
        <v>41392.370000000003</v>
      </c>
      <c r="D75" s="130"/>
      <c r="E75" s="129">
        <f>(C75-C$7)/C$8</f>
        <v>-38640.046571816914</v>
      </c>
      <c r="F75" s="199">
        <f>ROUND(2*E75,0)/2</f>
        <v>-38640</v>
      </c>
      <c r="G75" s="129">
        <f>C75-(C$7+F75*C$8)</f>
        <v>-1.1053599992010277E-2</v>
      </c>
      <c r="I75" s="199">
        <f>G75</f>
        <v>-1.1053599992010277E-2</v>
      </c>
      <c r="N75" s="199"/>
      <c r="O75" s="199"/>
      <c r="P75" s="159">
        <f>+D$11+D$12*F75+D$13*F75^2</f>
        <v>9.4260502250348557E-2</v>
      </c>
      <c r="Q75" s="201">
        <f>+C75-15018.5</f>
        <v>26373.870000000003</v>
      </c>
      <c r="R75" s="136">
        <f>+(P75-G75)^2</f>
        <v>1.109106013111401E-2</v>
      </c>
      <c r="S75" s="136">
        <v>0.1</v>
      </c>
      <c r="T75" s="136">
        <f>+S75*R75</f>
        <v>1.109106013111401E-3</v>
      </c>
      <c r="V75" s="129">
        <f>+G75-P75</f>
        <v>-0.10531410224235883</v>
      </c>
      <c r="AD75" s="129">
        <v>6</v>
      </c>
      <c r="AE75" s="129" t="s">
        <v>632</v>
      </c>
      <c r="AG75" s="129" t="s">
        <v>610</v>
      </c>
    </row>
    <row r="76" spans="1:33" ht="12.95" customHeight="1" x14ac:dyDescent="0.2">
      <c r="A76" s="129" t="s">
        <v>629</v>
      </c>
      <c r="B76" s="131" t="s">
        <v>646</v>
      </c>
      <c r="C76" s="130">
        <v>41436.404000000002</v>
      </c>
      <c r="D76" s="130"/>
      <c r="E76" s="129">
        <f>(C76-C$7)/C$8</f>
        <v>-38454.519378225603</v>
      </c>
      <c r="F76" s="199">
        <f>ROUND(2*E76,0)/2</f>
        <v>-38454.5</v>
      </c>
      <c r="G76" s="129">
        <f>C76-(C$7+F76*C$8)</f>
        <v>-4.5993299936526455E-3</v>
      </c>
      <c r="I76" s="199">
        <f>G76</f>
        <v>-4.5993299936526455E-3</v>
      </c>
      <c r="N76" s="199"/>
      <c r="O76" s="199"/>
      <c r="P76" s="159">
        <f>+D$11+D$12*F76+D$13*F76^2</f>
        <v>9.3768436950267459E-2</v>
      </c>
      <c r="Q76" s="201">
        <f>+C76-15018.5</f>
        <v>26417.904000000002</v>
      </c>
      <c r="R76" s="136">
        <f>+(P76-G76)^2</f>
        <v>9.6762175735333814E-3</v>
      </c>
      <c r="S76" s="136">
        <v>0.1</v>
      </c>
      <c r="T76" s="136">
        <f>+S76*R76</f>
        <v>9.6762175735333814E-4</v>
      </c>
      <c r="V76" s="129">
        <f>+G76-P76</f>
        <v>-9.8367766943920104E-2</v>
      </c>
      <c r="AD76" s="129">
        <v>6</v>
      </c>
      <c r="AE76" s="129" t="s">
        <v>636</v>
      </c>
      <c r="AG76" s="129" t="s">
        <v>610</v>
      </c>
    </row>
    <row r="77" spans="1:33" ht="12.95" customHeight="1" x14ac:dyDescent="0.2">
      <c r="A77" s="129" t="s">
        <v>629</v>
      </c>
      <c r="B77" s="131"/>
      <c r="C77" s="130">
        <v>41439.366999999998</v>
      </c>
      <c r="D77" s="130"/>
      <c r="E77" s="129">
        <f>(C77-C$7)/C$8</f>
        <v>-38442.035455016034</v>
      </c>
      <c r="F77" s="199">
        <f>ROUND(2*E77,0)/2</f>
        <v>-38442</v>
      </c>
      <c r="G77" s="129">
        <f>C77-(C$7+F77*C$8)</f>
        <v>-8.4150799957569689E-3</v>
      </c>
      <c r="I77" s="199">
        <f>G77</f>
        <v>-8.4150799957569689E-3</v>
      </c>
      <c r="N77" s="199"/>
      <c r="O77" s="199"/>
      <c r="P77" s="159">
        <f>+D$11+D$12*F77+D$13*F77^2</f>
        <v>9.3735317165997742E-2</v>
      </c>
      <c r="Q77" s="201">
        <f>+C77-15018.5</f>
        <v>26420.866999999998</v>
      </c>
      <c r="R77" s="136">
        <f>+(P77-G77)^2</f>
        <v>1.0434703640304225E-2</v>
      </c>
      <c r="S77" s="136">
        <v>0.1</v>
      </c>
      <c r="T77" s="136">
        <f>+S77*R77</f>
        <v>1.0434703640304225E-3</v>
      </c>
      <c r="V77" s="129">
        <f>+G77-P77</f>
        <v>-0.10215039716175471</v>
      </c>
      <c r="AD77" s="129">
        <v>6</v>
      </c>
      <c r="AE77" s="129" t="s">
        <v>608</v>
      </c>
      <c r="AG77" s="129" t="s">
        <v>610</v>
      </c>
    </row>
    <row r="78" spans="1:33" ht="12.95" customHeight="1" x14ac:dyDescent="0.2">
      <c r="A78" s="129" t="s">
        <v>629</v>
      </c>
      <c r="B78" s="131"/>
      <c r="C78" s="130">
        <v>41439.372000000003</v>
      </c>
      <c r="D78" s="130"/>
      <c r="E78" s="129">
        <f>(C78-C$7)/C$8</f>
        <v>-38442.014388658929</v>
      </c>
      <c r="F78" s="199">
        <f>ROUND(2*E78,0)/2</f>
        <v>-38442</v>
      </c>
      <c r="G78" s="129">
        <f>C78-(C$7+F78*C$8)</f>
        <v>-3.415079991100356E-3</v>
      </c>
      <c r="I78" s="129">
        <f>G78</f>
        <v>-3.415079991100356E-3</v>
      </c>
      <c r="O78" s="199"/>
      <c r="P78" s="159">
        <f>+D$11+D$12*F78+D$13*F78^2</f>
        <v>9.3735317165997742E-2</v>
      </c>
      <c r="Q78" s="201">
        <f>+C78-15018.5</f>
        <v>26420.872000000003</v>
      </c>
      <c r="R78" s="136">
        <f>+(P78-G78)^2</f>
        <v>9.4381996677818936E-3</v>
      </c>
      <c r="S78" s="136">
        <v>0.1</v>
      </c>
      <c r="T78" s="136">
        <f>+S78*R78</f>
        <v>9.4381996677818944E-4</v>
      </c>
      <c r="V78" s="129">
        <f>+G78-P78</f>
        <v>-9.7150397157098098E-2</v>
      </c>
      <c r="AD78" s="129">
        <v>6</v>
      </c>
      <c r="AE78" s="129" t="s">
        <v>608</v>
      </c>
      <c r="AG78" s="129" t="s">
        <v>610</v>
      </c>
    </row>
    <row r="79" spans="1:33" ht="12.95" customHeight="1" x14ac:dyDescent="0.2">
      <c r="A79" s="129" t="s">
        <v>629</v>
      </c>
      <c r="B79" s="131" t="s">
        <v>646</v>
      </c>
      <c r="C79" s="130">
        <v>41440.423999999999</v>
      </c>
      <c r="D79" s="130"/>
      <c r="E79" s="129">
        <f>(C79-C$7)/C$8</f>
        <v>-38437.582027127901</v>
      </c>
      <c r="F79" s="199">
        <f>ROUND(2*E79,0)/2</f>
        <v>-38437.5</v>
      </c>
      <c r="G79" s="129">
        <f>C79-(C$7+F79*C$8)</f>
        <v>-1.9468749997031409E-2</v>
      </c>
      <c r="I79" s="129">
        <f>G79</f>
        <v>-1.9468749997031409E-2</v>
      </c>
      <c r="O79" s="199"/>
      <c r="P79" s="159">
        <f>+D$11+D$12*F79+D$13*F79^2</f>
        <v>9.3723395226082321E-2</v>
      </c>
      <c r="Q79" s="201">
        <f>+C79-15018.5</f>
        <v>26421.923999999999</v>
      </c>
      <c r="R79" s="136">
        <f>+(P79-G79)^2</f>
        <v>1.2812461740210468E-2</v>
      </c>
      <c r="S79" s="136">
        <v>0.1</v>
      </c>
      <c r="T79" s="136">
        <f>+S79*R79</f>
        <v>1.2812461740210469E-3</v>
      </c>
      <c r="V79" s="129">
        <f>+G79-P79</f>
        <v>-0.11319214522311373</v>
      </c>
      <c r="AD79" s="129">
        <v>11</v>
      </c>
      <c r="AE79" s="129" t="s">
        <v>608</v>
      </c>
      <c r="AG79" s="129" t="s">
        <v>610</v>
      </c>
    </row>
    <row r="80" spans="1:33" ht="12.95" customHeight="1" x14ac:dyDescent="0.2">
      <c r="A80" s="129" t="s">
        <v>629</v>
      </c>
      <c r="B80" s="131"/>
      <c r="C80" s="130">
        <v>41471.406000000003</v>
      </c>
      <c r="D80" s="130"/>
      <c r="E80" s="129">
        <f>(C80-C$7)/C$8</f>
        <v>-38307.046452075738</v>
      </c>
      <c r="F80" s="199">
        <f>ROUND(2*E80,0)/2</f>
        <v>-38307</v>
      </c>
      <c r="G80" s="129">
        <f>C80-(C$7+F80*C$8)</f>
        <v>-1.1025179992429912E-2</v>
      </c>
      <c r="I80" s="129">
        <f>G80</f>
        <v>-1.1025179992429912E-2</v>
      </c>
      <c r="O80" s="199"/>
      <c r="P80" s="159">
        <f>+D$11+D$12*F80+D$13*F80^2</f>
        <v>9.3377931273294634E-2</v>
      </c>
      <c r="Q80" s="201">
        <f>+C80-15018.5</f>
        <v>26452.906000000003</v>
      </c>
      <c r="R80" s="136">
        <f>+(P80-G80)^2</f>
        <v>1.0900009641963259E-2</v>
      </c>
      <c r="S80" s="136">
        <v>0.1</v>
      </c>
      <c r="T80" s="136">
        <f>+S80*R80</f>
        <v>1.0900009641963259E-3</v>
      </c>
      <c r="V80" s="129">
        <f>+G80-P80</f>
        <v>-0.10440311126572455</v>
      </c>
      <c r="AD80" s="129">
        <v>6</v>
      </c>
      <c r="AE80" s="129" t="s">
        <v>608</v>
      </c>
      <c r="AG80" s="129" t="s">
        <v>610</v>
      </c>
    </row>
    <row r="81" spans="1:33" ht="12.95" customHeight="1" x14ac:dyDescent="0.2">
      <c r="A81" s="129" t="s">
        <v>630</v>
      </c>
      <c r="B81" s="131" t="s">
        <v>646</v>
      </c>
      <c r="C81" s="130">
        <v>41506.404000000002</v>
      </c>
      <c r="D81" s="130"/>
      <c r="E81" s="129">
        <f>(C81-C$7)/C$8</f>
        <v>-38159.590379011548</v>
      </c>
      <c r="F81" s="199">
        <f>ROUND(2*E81,0)/2</f>
        <v>-38159.5</v>
      </c>
      <c r="G81" s="129">
        <f>C81-(C$7+F81*C$8)</f>
        <v>-2.1451029992022086E-2</v>
      </c>
      <c r="I81" s="129">
        <f>G81</f>
        <v>-2.1451029992022086E-2</v>
      </c>
      <c r="O81" s="199"/>
      <c r="P81" s="159">
        <f>+D$11+D$12*F81+D$13*F81^2</f>
        <v>9.2988098146958187E-2</v>
      </c>
      <c r="Q81" s="201">
        <f>+C81-15018.5</f>
        <v>26487.904000000002</v>
      </c>
      <c r="R81" s="136">
        <f>+(P81-G81)^2</f>
        <v>1.3096314049209946E-2</v>
      </c>
      <c r="S81" s="136">
        <v>0.1</v>
      </c>
      <c r="T81" s="136">
        <f>+S81*R81</f>
        <v>1.3096314049209946E-3</v>
      </c>
      <c r="V81" s="129">
        <f>+G81-P81</f>
        <v>-0.11443912813898027</v>
      </c>
      <c r="AD81" s="129">
        <v>9</v>
      </c>
      <c r="AE81" s="129" t="s">
        <v>608</v>
      </c>
      <c r="AG81" s="129" t="s">
        <v>610</v>
      </c>
    </row>
    <row r="82" spans="1:33" ht="12.95" customHeight="1" x14ac:dyDescent="0.2">
      <c r="A82" s="129" t="s">
        <v>631</v>
      </c>
      <c r="B82" s="131"/>
      <c r="C82" s="130">
        <v>41706.620000000003</v>
      </c>
      <c r="D82" s="130"/>
      <c r="E82" s="129">
        <f>(C82-C$7)/C$8</f>
        <v>-37316.026028916669</v>
      </c>
      <c r="F82" s="199">
        <f>ROUND(2*E82,0)/2</f>
        <v>-37316</v>
      </c>
      <c r="G82" s="129">
        <f>C82-(C$7+F82*C$8)</f>
        <v>-6.1778399904142134E-3</v>
      </c>
      <c r="I82" s="129">
        <f>G82</f>
        <v>-6.1778399904142134E-3</v>
      </c>
      <c r="O82" s="199"/>
      <c r="P82" s="159">
        <f>+D$11+D$12*F82+D$13*F82^2</f>
        <v>9.077170146518862E-2</v>
      </c>
      <c r="Q82" s="201">
        <f>+C82-15018.5</f>
        <v>26688.120000000003</v>
      </c>
      <c r="R82" s="136">
        <f>+(P82-G82)^2</f>
        <v>9.399213588451652E-3</v>
      </c>
      <c r="S82" s="136">
        <v>0.1</v>
      </c>
      <c r="T82" s="136">
        <f>+S82*R82</f>
        <v>9.399213588451652E-4</v>
      </c>
      <c r="V82" s="129">
        <f>+G82-P82</f>
        <v>-9.6949541455602833E-2</v>
      </c>
      <c r="AD82" s="129">
        <v>6</v>
      </c>
      <c r="AE82" s="129" t="s">
        <v>617</v>
      </c>
      <c r="AG82" s="129" t="s">
        <v>610</v>
      </c>
    </row>
    <row r="83" spans="1:33" ht="12.95" customHeight="1" x14ac:dyDescent="0.2">
      <c r="A83" s="129" t="s">
        <v>633</v>
      </c>
      <c r="B83" s="131" t="s">
        <v>646</v>
      </c>
      <c r="C83" s="130">
        <v>41707.928999999996</v>
      </c>
      <c r="D83" s="130"/>
      <c r="E83" s="129">
        <f>(C83-C$7)/C$8</f>
        <v>-37310.510856631394</v>
      </c>
      <c r="F83" s="199">
        <f>ROUND(2*E83,0)/2</f>
        <v>-37310.5</v>
      </c>
      <c r="G83" s="129">
        <f>C83-(C$7+F83*C$8)</f>
        <v>-2.5767699989955872E-3</v>
      </c>
      <c r="I83" s="129">
        <f>G83</f>
        <v>-2.5767699989955872E-3</v>
      </c>
      <c r="O83" s="199"/>
      <c r="P83" s="159">
        <f>+D$11+D$12*F83+D$13*F83^2</f>
        <v>9.0757321734420665E-2</v>
      </c>
      <c r="Q83" s="201">
        <f>+C83-15018.5</f>
        <v>26689.428999999996</v>
      </c>
      <c r="R83" s="136">
        <f>+(P83-G83)^2</f>
        <v>8.7112526797017593E-3</v>
      </c>
      <c r="S83" s="136">
        <v>0.1</v>
      </c>
      <c r="T83" s="136">
        <f>+S83*R83</f>
        <v>8.7112526797017593E-4</v>
      </c>
      <c r="V83" s="129">
        <f>+G83-P83</f>
        <v>-9.3334091733416252E-2</v>
      </c>
      <c r="AD83" s="129">
        <v>10</v>
      </c>
      <c r="AE83" s="129" t="s">
        <v>608</v>
      </c>
      <c r="AG83" s="129" t="s">
        <v>610</v>
      </c>
    </row>
    <row r="84" spans="1:33" ht="12.95" customHeight="1" x14ac:dyDescent="0.2">
      <c r="A84" s="129" t="s">
        <v>633</v>
      </c>
      <c r="B84" s="131"/>
      <c r="C84" s="130">
        <v>41747.675999999999</v>
      </c>
      <c r="D84" s="130"/>
      <c r="E84" s="129">
        <f>(C84-C$7)/C$8</f>
        <v>-37143.04595760622</v>
      </c>
      <c r="F84" s="199">
        <f>ROUND(2*E84,0)/2</f>
        <v>-37143</v>
      </c>
      <c r="G84" s="129">
        <f>C84-(C$7+F84*C$8)</f>
        <v>-1.090781999664614E-2</v>
      </c>
      <c r="I84" s="129">
        <f>G84</f>
        <v>-1.090781999664614E-2</v>
      </c>
      <c r="O84" s="199"/>
      <c r="P84" s="159">
        <f>+D$11+D$12*F84+D$13*F84^2</f>
        <v>9.0319841460639413E-2</v>
      </c>
      <c r="Q84" s="201">
        <f>+C84-15018.5</f>
        <v>26729.175999999999</v>
      </c>
      <c r="R84" s="136">
        <f>+(P84-G84)^2</f>
        <v>1.0247039444110815E-2</v>
      </c>
      <c r="S84" s="136">
        <v>0.1</v>
      </c>
      <c r="T84" s="136">
        <f>+S84*R84</f>
        <v>1.0247039444110815E-3</v>
      </c>
      <c r="V84" s="129">
        <f>+G84-P84</f>
        <v>-0.10122766145728555</v>
      </c>
      <c r="AD84" s="129">
        <v>11</v>
      </c>
      <c r="AE84" s="129" t="s">
        <v>608</v>
      </c>
      <c r="AG84" s="129" t="s">
        <v>610</v>
      </c>
    </row>
    <row r="85" spans="1:33" ht="12.95" customHeight="1" x14ac:dyDescent="0.2">
      <c r="A85" s="129" t="s">
        <v>633</v>
      </c>
      <c r="B85" s="131" t="s">
        <v>646</v>
      </c>
      <c r="C85" s="130">
        <v>41747.805999999997</v>
      </c>
      <c r="D85" s="130"/>
      <c r="E85" s="129">
        <f>(C85-C$7)/C$8</f>
        <v>-37142.498232321981</v>
      </c>
      <c r="F85" s="199">
        <f>ROUND(2*E85,0)/2</f>
        <v>-37142.5</v>
      </c>
      <c r="G85" s="129">
        <f>C85-(C$7+F85*C$8)</f>
        <v>4.1955000051530078E-4</v>
      </c>
      <c r="I85" s="129">
        <f>G85</f>
        <v>4.1955000051530078E-4</v>
      </c>
      <c r="O85" s="199"/>
      <c r="P85" s="159">
        <f>+D$11+D$12*F85+D$13*F85^2</f>
        <v>9.031853684771976E-2</v>
      </c>
      <c r="Q85" s="201">
        <f>+C85-15018.5</f>
        <v>26729.305999999997</v>
      </c>
      <c r="R85" s="136">
        <f>+(P85-G85)^2</f>
        <v>8.0818278361538404E-3</v>
      </c>
      <c r="S85" s="136">
        <v>0.1</v>
      </c>
      <c r="T85" s="136">
        <f>+S85*R85</f>
        <v>8.0818278361538412E-4</v>
      </c>
      <c r="V85" s="129">
        <f>+G85-P85</f>
        <v>-8.989898684720446E-2</v>
      </c>
      <c r="AD85" s="129">
        <v>6</v>
      </c>
      <c r="AE85" s="129" t="s">
        <v>621</v>
      </c>
      <c r="AG85" s="129" t="s">
        <v>610</v>
      </c>
    </row>
    <row r="86" spans="1:33" ht="12.95" customHeight="1" x14ac:dyDescent="0.2">
      <c r="A86" s="129" t="s">
        <v>633</v>
      </c>
      <c r="B86" s="131"/>
      <c r="C86" s="130">
        <v>41761.442999999999</v>
      </c>
      <c r="D86" s="130"/>
      <c r="E86" s="129">
        <f>(C86-C$7)/C$8</f>
        <v>-37085.041850003654</v>
      </c>
      <c r="F86" s="199">
        <f>ROUND(2*E86,0)/2</f>
        <v>-37085</v>
      </c>
      <c r="G86" s="129">
        <f>C86-(C$7+F86*C$8)</f>
        <v>-9.932900000421796E-3</v>
      </c>
      <c r="I86" s="129">
        <f>G86</f>
        <v>-9.932900000421796E-3</v>
      </c>
      <c r="O86" s="199"/>
      <c r="P86" s="159">
        <f>+D$11+D$12*F86+D$13*F86^2</f>
        <v>9.016855790936458E-2</v>
      </c>
      <c r="Q86" s="201">
        <f>+C86-15018.5</f>
        <v>26742.942999999999</v>
      </c>
      <c r="R86" s="136">
        <f>+(P86-G86)^2</f>
        <v>1.0020301875664734E-2</v>
      </c>
      <c r="S86" s="136">
        <v>0.1</v>
      </c>
      <c r="T86" s="136">
        <f>+S86*R86</f>
        <v>1.0020301875664735E-3</v>
      </c>
      <c r="V86" s="129">
        <f>+G86-P86</f>
        <v>-0.10010145790978638</v>
      </c>
      <c r="AD86" s="129">
        <v>7</v>
      </c>
      <c r="AE86" s="129" t="s">
        <v>621</v>
      </c>
      <c r="AG86" s="129" t="s">
        <v>610</v>
      </c>
    </row>
    <row r="87" spans="1:33" ht="12.95" customHeight="1" x14ac:dyDescent="0.2">
      <c r="A87" s="129" t="s">
        <v>633</v>
      </c>
      <c r="B87" s="131"/>
      <c r="C87" s="130">
        <v>41764.775000000001</v>
      </c>
      <c r="D87" s="130"/>
      <c r="E87" s="129">
        <f>(C87-C$7)/C$8</f>
        <v>-37071.00322964105</v>
      </c>
      <c r="F87" s="199">
        <f>ROUND(2*E87,0)/2</f>
        <v>-37071</v>
      </c>
      <c r="G87" s="129">
        <f>C87-(C$7+F87*C$8)</f>
        <v>-7.6653999713016674E-4</v>
      </c>
      <c r="I87" s="129">
        <f>G87</f>
        <v>-7.6653999713016674E-4</v>
      </c>
      <c r="O87" s="199"/>
      <c r="P87" s="159">
        <f>+D$11+D$12*F87+D$13*F87^2</f>
        <v>9.0132056770235947E-2</v>
      </c>
      <c r="Q87" s="201">
        <f>+C87-15018.5</f>
        <v>26746.275000000001</v>
      </c>
      <c r="R87" s="136">
        <f>+(P87-G87)^2</f>
        <v>8.2625548942762209E-3</v>
      </c>
      <c r="S87" s="136">
        <v>0.1</v>
      </c>
      <c r="T87" s="136">
        <f>+S87*R87</f>
        <v>8.2625548942762215E-4</v>
      </c>
      <c r="V87" s="129">
        <f>+G87-P87</f>
        <v>-9.0898596767366113E-2</v>
      </c>
      <c r="AD87" s="129">
        <v>7</v>
      </c>
      <c r="AE87" s="129" t="s">
        <v>621</v>
      </c>
      <c r="AG87" s="129" t="s">
        <v>610</v>
      </c>
    </row>
    <row r="88" spans="1:33" ht="12.95" customHeight="1" x14ac:dyDescent="0.2">
      <c r="A88" s="129" t="s">
        <v>633</v>
      </c>
      <c r="B88" s="131"/>
      <c r="C88" s="130">
        <v>41765.714999999997</v>
      </c>
      <c r="D88" s="130"/>
      <c r="E88" s="129">
        <f>(C88-C$7)/C$8</f>
        <v>-37067.042754508773</v>
      </c>
      <c r="F88" s="199">
        <f>ROUND(2*E88,0)/2</f>
        <v>-37067</v>
      </c>
      <c r="G88" s="129">
        <f>C88-(C$7+F88*C$8)</f>
        <v>-1.0147580003831536E-2</v>
      </c>
      <c r="I88" s="129">
        <f>G88</f>
        <v>-1.0147580003831536E-2</v>
      </c>
      <c r="O88" s="199"/>
      <c r="P88" s="159">
        <f>+D$11+D$12*F88+D$13*F88^2</f>
        <v>9.0121628986209512E-2</v>
      </c>
      <c r="Q88" s="201">
        <f>+C88-15018.5</f>
        <v>26747.214999999997</v>
      </c>
      <c r="R88" s="136">
        <f>+(P88-G88)^2</f>
        <v>1.0053914271488528E-2</v>
      </c>
      <c r="S88" s="136">
        <v>0.1</v>
      </c>
      <c r="T88" s="136">
        <f>+S88*R88</f>
        <v>1.005391427148853E-3</v>
      </c>
      <c r="V88" s="129">
        <f>+G88-P88</f>
        <v>-0.10026920899004105</v>
      </c>
      <c r="AD88" s="129">
        <v>8</v>
      </c>
      <c r="AE88" s="129" t="s">
        <v>621</v>
      </c>
      <c r="AG88" s="129" t="s">
        <v>610</v>
      </c>
    </row>
    <row r="89" spans="1:33" ht="12.95" customHeight="1" x14ac:dyDescent="0.2">
      <c r="A89" s="129" t="s">
        <v>633</v>
      </c>
      <c r="B89" s="131" t="s">
        <v>646</v>
      </c>
      <c r="C89" s="130">
        <v>41768.686999999998</v>
      </c>
      <c r="D89" s="130"/>
      <c r="E89" s="129">
        <f>(C89-C$7)/C$8</f>
        <v>-37054.520911856416</v>
      </c>
      <c r="F89" s="199">
        <f>ROUND(2*E89,0)/2</f>
        <v>-37054.5</v>
      </c>
      <c r="G89" s="129">
        <f>C89-(C$7+F89*C$8)</f>
        <v>-4.9633300004643388E-3</v>
      </c>
      <c r="I89" s="129">
        <f>G89</f>
        <v>-4.9633300004643388E-3</v>
      </c>
      <c r="O89" s="199"/>
      <c r="P89" s="159">
        <f>+D$11+D$12*F89+D$13*F89^2</f>
        <v>9.0089045349028535E-2</v>
      </c>
      <c r="Q89" s="201">
        <f>+C89-15018.5</f>
        <v>26750.186999999998</v>
      </c>
      <c r="R89" s="136">
        <f>+(P89-G89)^2</f>
        <v>9.0349540595808797E-3</v>
      </c>
      <c r="S89" s="136">
        <v>0.1</v>
      </c>
      <c r="T89" s="136">
        <f>+S89*R89</f>
        <v>9.0349540595808804E-4</v>
      </c>
      <c r="V89" s="129">
        <f>+G89-P89</f>
        <v>-9.5052375349492874E-2</v>
      </c>
      <c r="AD89" s="129">
        <v>8</v>
      </c>
      <c r="AE89" s="129" t="s">
        <v>621</v>
      </c>
      <c r="AG89" s="129" t="s">
        <v>610</v>
      </c>
    </row>
    <row r="90" spans="1:33" ht="12.95" customHeight="1" x14ac:dyDescent="0.2">
      <c r="A90" s="129" t="s">
        <v>634</v>
      </c>
      <c r="B90" s="131"/>
      <c r="C90" s="130">
        <v>41774.504000000001</v>
      </c>
      <c r="D90" s="130"/>
      <c r="E90" s="129">
        <f>(C90-C$7)/C$8</f>
        <v>-37030.012312021718</v>
      </c>
      <c r="F90" s="199">
        <f>ROUND(2*E90,0)/2</f>
        <v>-37030</v>
      </c>
      <c r="G90" s="129">
        <f>C90-(C$7+F90*C$8)</f>
        <v>-2.9221999939181842E-3</v>
      </c>
      <c r="I90" s="129">
        <f>G90</f>
        <v>-2.9221999939181842E-3</v>
      </c>
      <c r="O90" s="199"/>
      <c r="P90" s="159">
        <f>+D$11+D$12*F90+D$13*F90^2</f>
        <v>9.0025195431464408E-2</v>
      </c>
      <c r="Q90" s="201">
        <f>+C90-15018.5</f>
        <v>26756.004000000001</v>
      </c>
      <c r="R90" s="136">
        <f>+(P90-G90)^2</f>
        <v>8.6392183163624334E-3</v>
      </c>
      <c r="S90" s="136">
        <v>0.1</v>
      </c>
      <c r="T90" s="136">
        <f>+S90*R90</f>
        <v>8.639218316362434E-4</v>
      </c>
      <c r="V90" s="129">
        <f>+G90-P90</f>
        <v>-9.2947395425382592E-2</v>
      </c>
      <c r="AD90" s="129">
        <v>6</v>
      </c>
      <c r="AE90" s="129" t="s">
        <v>621</v>
      </c>
      <c r="AG90" s="129" t="s">
        <v>610</v>
      </c>
    </row>
    <row r="91" spans="1:33" ht="12.95" customHeight="1" x14ac:dyDescent="0.2">
      <c r="A91" s="129" t="s">
        <v>634</v>
      </c>
      <c r="B91" s="131"/>
      <c r="C91" s="130">
        <v>41792.775999999998</v>
      </c>
      <c r="D91" s="130"/>
      <c r="E91" s="129">
        <f>(C91-C$7)/C$8</f>
        <v>-36953.027416684032</v>
      </c>
      <c r="F91" s="199">
        <f>ROUND(2*E91,0)/2</f>
        <v>-36953</v>
      </c>
      <c r="G91" s="129">
        <f>C91-(C$7+F91*C$8)</f>
        <v>-6.5072200013673864E-3</v>
      </c>
      <c r="I91" s="129">
        <f>G91</f>
        <v>-6.5072200013673864E-3</v>
      </c>
      <c r="O91" s="199"/>
      <c r="P91" s="159">
        <f>+D$11+D$12*F91+D$13*F91^2</f>
        <v>8.9824645062195438E-2</v>
      </c>
      <c r="Q91" s="201">
        <f>+C91-15018.5</f>
        <v>26774.275999999998</v>
      </c>
      <c r="R91" s="136">
        <f>+(P91-G91)^2</f>
        <v>9.2798282266244765E-3</v>
      </c>
      <c r="S91" s="136">
        <v>0.1</v>
      </c>
      <c r="T91" s="136">
        <f>+S91*R91</f>
        <v>9.2798282266244765E-4</v>
      </c>
      <c r="V91" s="129">
        <f>+G91-P91</f>
        <v>-9.6331865063562824E-2</v>
      </c>
      <c r="AD91" s="129">
        <v>10</v>
      </c>
      <c r="AE91" s="129" t="s">
        <v>615</v>
      </c>
      <c r="AG91" s="129" t="s">
        <v>610</v>
      </c>
    </row>
    <row r="92" spans="1:33" ht="12.95" customHeight="1" x14ac:dyDescent="0.2">
      <c r="A92" s="129" t="s">
        <v>634</v>
      </c>
      <c r="B92" s="131"/>
      <c r="C92" s="130">
        <v>41793.724999999999</v>
      </c>
      <c r="D92" s="130"/>
      <c r="E92" s="129">
        <f>(C92-C$7)/C$8</f>
        <v>-36949.029022108967</v>
      </c>
      <c r="F92" s="199">
        <f>ROUND(2*E92,0)/2</f>
        <v>-36949</v>
      </c>
      <c r="G92" s="129">
        <f>C92-(C$7+F92*C$8)</f>
        <v>-6.8882599953212775E-3</v>
      </c>
      <c r="I92" s="129">
        <f>G92</f>
        <v>-6.8882599953212775E-3</v>
      </c>
      <c r="O92" s="199"/>
      <c r="P92" s="159">
        <f>+D$11+D$12*F92+D$13*F92^2</f>
        <v>8.9814231869098066E-2</v>
      </c>
      <c r="Q92" s="201">
        <f>+C92-15018.5</f>
        <v>26775.224999999999</v>
      </c>
      <c r="R92" s="136">
        <f>+(P92-G92)^2</f>
        <v>9.3513719327880888E-3</v>
      </c>
      <c r="S92" s="136">
        <v>0.1</v>
      </c>
      <c r="T92" s="136">
        <f>+S92*R92</f>
        <v>9.3513719327880892E-4</v>
      </c>
      <c r="V92" s="129">
        <f>+G92-P92</f>
        <v>-9.6702491864419343E-2</v>
      </c>
      <c r="AD92" s="129">
        <v>6</v>
      </c>
      <c r="AE92" s="129" t="s">
        <v>621</v>
      </c>
      <c r="AG92" s="129" t="s">
        <v>610</v>
      </c>
    </row>
    <row r="93" spans="1:33" ht="12.95" customHeight="1" x14ac:dyDescent="0.2">
      <c r="A93" s="129" t="s">
        <v>634</v>
      </c>
      <c r="B93" s="131" t="s">
        <v>646</v>
      </c>
      <c r="C93" s="130">
        <v>41794.321000000004</v>
      </c>
      <c r="D93" s="130"/>
      <c r="E93" s="129">
        <f>(C93-C$7)/C$8</f>
        <v>-36946.517912344207</v>
      </c>
      <c r="F93" s="199">
        <f>ROUND(2*E93,0)/2</f>
        <v>-36946.5</v>
      </c>
      <c r="G93" s="129">
        <f>C93-(C$7+F93*C$8)</f>
        <v>-4.2514099914114922E-3</v>
      </c>
      <c r="I93" s="129">
        <f>G93</f>
        <v>-4.2514099914114922E-3</v>
      </c>
      <c r="O93" s="199"/>
      <c r="P93" s="159">
        <f>+D$11+D$12*F93+D$13*F93^2</f>
        <v>8.980772387458022E-2</v>
      </c>
      <c r="Q93" s="201">
        <f>+C93-15018.5</f>
        <v>26775.821000000004</v>
      </c>
      <c r="R93" s="136">
        <f>+(P93-G93)^2</f>
        <v>8.8471206636205491E-3</v>
      </c>
      <c r="S93" s="136">
        <v>0.1</v>
      </c>
      <c r="T93" s="136">
        <f>+S93*R93</f>
        <v>8.8471206636205491E-4</v>
      </c>
      <c r="V93" s="129">
        <f>+G93-P93</f>
        <v>-9.4059133865991712E-2</v>
      </c>
      <c r="AD93" s="129">
        <v>6</v>
      </c>
      <c r="AE93" s="129" t="s">
        <v>621</v>
      </c>
      <c r="AG93" s="129" t="s">
        <v>610</v>
      </c>
    </row>
    <row r="94" spans="1:33" ht="12.95" customHeight="1" x14ac:dyDescent="0.2">
      <c r="A94" s="129" t="s">
        <v>634</v>
      </c>
      <c r="B94" s="131"/>
      <c r="C94" s="130">
        <v>41823.39</v>
      </c>
      <c r="D94" s="130"/>
      <c r="E94" s="129">
        <f>(C94-C$7)/C$8</f>
        <v>-36824.042325513466</v>
      </c>
      <c r="F94" s="199">
        <f>ROUND(2*E94,0)/2</f>
        <v>-36824</v>
      </c>
      <c r="G94" s="129">
        <f>C94-(C$7+F94*C$8)</f>
        <v>-1.0045759998320136E-2</v>
      </c>
      <c r="I94" s="129">
        <f>G94</f>
        <v>-1.0045759998320136E-2</v>
      </c>
      <c r="O94" s="199"/>
      <c r="P94" s="159">
        <f>+D$11+D$12*F94+D$13*F94^2</f>
        <v>8.9489068820749307E-2</v>
      </c>
      <c r="Q94" s="201">
        <f>+C94-15018.5</f>
        <v>26804.89</v>
      </c>
      <c r="R94" s="136">
        <f>+(P94-G94)^2</f>
        <v>9.9071821480414563E-3</v>
      </c>
      <c r="S94" s="136">
        <v>0.1</v>
      </c>
      <c r="T94" s="136">
        <f>+S94*R94</f>
        <v>9.9071821480414563E-4</v>
      </c>
      <c r="V94" s="129">
        <f>+G94-P94</f>
        <v>-9.9534828819069443E-2</v>
      </c>
      <c r="AD94" s="129">
        <v>8</v>
      </c>
      <c r="AE94" s="129" t="s">
        <v>621</v>
      </c>
      <c r="AG94" s="129" t="s">
        <v>610</v>
      </c>
    </row>
    <row r="95" spans="1:33" ht="12.95" customHeight="1" x14ac:dyDescent="0.2">
      <c r="A95" s="129" t="s">
        <v>634</v>
      </c>
      <c r="B95" s="131" t="s">
        <v>646</v>
      </c>
      <c r="C95" s="130">
        <v>41828.5</v>
      </c>
      <c r="D95" s="130"/>
      <c r="E95" s="129">
        <f>(C95-C$7)/C$8</f>
        <v>-36802.512508570835</v>
      </c>
      <c r="F95" s="199">
        <f>ROUND(2*E95,0)/2</f>
        <v>-36802.5</v>
      </c>
      <c r="G95" s="129">
        <f>C95-(C$7+F95*C$8)</f>
        <v>-2.9688499926123768E-3</v>
      </c>
      <c r="I95" s="129">
        <f>G95</f>
        <v>-2.9688499926123768E-3</v>
      </c>
      <c r="O95" s="199"/>
      <c r="P95" s="159">
        <f>+D$11+D$12*F95+D$13*F95^2</f>
        <v>8.9433189460521034E-2</v>
      </c>
      <c r="Q95" s="201">
        <f>+C95-15018.5</f>
        <v>26810</v>
      </c>
      <c r="R95" s="136">
        <f>+(P95-G95)^2</f>
        <v>8.5381368950984242E-3</v>
      </c>
      <c r="S95" s="136">
        <v>0.1</v>
      </c>
      <c r="T95" s="136">
        <f>+S95*R95</f>
        <v>8.5381368950984248E-4</v>
      </c>
      <c r="V95" s="129">
        <f>+G95-P95</f>
        <v>-9.2402039453133411E-2</v>
      </c>
      <c r="AD95" s="129">
        <v>8</v>
      </c>
      <c r="AE95" s="129" t="s">
        <v>617</v>
      </c>
      <c r="AG95" s="129" t="s">
        <v>610</v>
      </c>
    </row>
    <row r="96" spans="1:33" ht="12.95" customHeight="1" x14ac:dyDescent="0.2">
      <c r="A96" s="129" t="s">
        <v>634</v>
      </c>
      <c r="B96" s="131" t="s">
        <v>646</v>
      </c>
      <c r="C96" s="130">
        <v>41830.381999999998</v>
      </c>
      <c r="D96" s="130"/>
      <c r="E96" s="129">
        <f>(C96-C$7)/C$8</f>
        <v>-36794.5831317634</v>
      </c>
      <c r="F96" s="199">
        <f>ROUND(2*E96,0)/2</f>
        <v>-36794.5</v>
      </c>
      <c r="G96" s="129">
        <f>C96-(C$7+F96*C$8)</f>
        <v>-1.9730929998331703E-2</v>
      </c>
      <c r="I96" s="129">
        <f>G96</f>
        <v>-1.9730929998331703E-2</v>
      </c>
      <c r="O96" s="199"/>
      <c r="P96" s="159">
        <f>+D$11+D$12*F96+D$13*F96^2</f>
        <v>8.9412400788168367E-2</v>
      </c>
      <c r="Q96" s="201">
        <f>+C96-15018.5</f>
        <v>26811.881999999998</v>
      </c>
      <c r="R96" s="136">
        <f>+(P96-G96)^2</f>
        <v>1.1912266655171373E-2</v>
      </c>
      <c r="S96" s="136">
        <v>0.1</v>
      </c>
      <c r="T96" s="136">
        <f>+S96*R96</f>
        <v>1.1912266655171374E-3</v>
      </c>
      <c r="V96" s="129">
        <f>+G96-P96</f>
        <v>-0.10914333078650007</v>
      </c>
      <c r="AD96" s="129">
        <v>10</v>
      </c>
      <c r="AE96" s="129" t="s">
        <v>608</v>
      </c>
      <c r="AG96" s="129" t="s">
        <v>610</v>
      </c>
    </row>
    <row r="97" spans="1:33" ht="12.95" customHeight="1" x14ac:dyDescent="0.2">
      <c r="A97" s="129" t="s">
        <v>634</v>
      </c>
      <c r="B97" s="131" t="s">
        <v>646</v>
      </c>
      <c r="C97" s="130">
        <v>41834.665999999997</v>
      </c>
      <c r="D97" s="130"/>
      <c r="E97" s="129">
        <f>(C97-C$7)/C$8</f>
        <v>-36776.533477011508</v>
      </c>
      <c r="F97" s="199">
        <f>ROUND(2*E97,0)/2</f>
        <v>-36776.5</v>
      </c>
      <c r="G97" s="129">
        <f>C97-(C$7+F97*C$8)</f>
        <v>-7.9456099992967211E-3</v>
      </c>
      <c r="I97" s="129">
        <f>G97</f>
        <v>-7.9456099992967211E-3</v>
      </c>
      <c r="O97" s="199"/>
      <c r="P97" s="159">
        <f>+D$11+D$12*F97+D$13*F97^2</f>
        <v>8.9365633509013415E-2</v>
      </c>
      <c r="Q97" s="201">
        <f>+C97-15018.5</f>
        <v>26816.165999999997</v>
      </c>
      <c r="R97" s="136">
        <f>+(P97-G97)^2</f>
        <v>9.4694781131336309E-3</v>
      </c>
      <c r="S97" s="136">
        <v>0.1</v>
      </c>
      <c r="T97" s="136">
        <f>+S97*R97</f>
        <v>9.4694781131336313E-4</v>
      </c>
      <c r="V97" s="129">
        <f>+G97-P97</f>
        <v>-9.7311243508310136E-2</v>
      </c>
      <c r="AD97" s="129">
        <v>7</v>
      </c>
      <c r="AE97" s="129" t="s">
        <v>608</v>
      </c>
      <c r="AG97" s="129" t="s">
        <v>610</v>
      </c>
    </row>
    <row r="98" spans="1:33" ht="12.95" customHeight="1" x14ac:dyDescent="0.2">
      <c r="A98" s="129" t="s">
        <v>635</v>
      </c>
      <c r="B98" s="131"/>
      <c r="C98" s="130">
        <v>41837.398999999998</v>
      </c>
      <c r="D98" s="130"/>
      <c r="E98" s="129">
        <f>(C98-C$7)/C$8</f>
        <v>-36765.018606227903</v>
      </c>
      <c r="F98" s="199">
        <f>ROUND(2*E98,0)/2</f>
        <v>-36765</v>
      </c>
      <c r="G98" s="129">
        <f>C98-(C$7+F98*C$8)</f>
        <v>-4.4160999968880787E-3</v>
      </c>
      <c r="I98" s="129">
        <f>G98</f>
        <v>-4.4160999968880787E-3</v>
      </c>
      <c r="O98" s="199"/>
      <c r="P98" s="159">
        <f>+D$11+D$12*F98+D$13*F98^2</f>
        <v>8.9335759657612868E-2</v>
      </c>
      <c r="Q98" s="201">
        <f>+C98-15018.5</f>
        <v>26818.898999999998</v>
      </c>
      <c r="R98" s="136">
        <f>+(P98-G98)^2</f>
        <v>8.7894111886772427E-3</v>
      </c>
      <c r="S98" s="136">
        <v>0.1</v>
      </c>
      <c r="T98" s="136">
        <f>+S98*R98</f>
        <v>8.7894111886772431E-4</v>
      </c>
      <c r="V98" s="129">
        <f>+G98-P98</f>
        <v>-9.3751859654500946E-2</v>
      </c>
      <c r="AD98" s="129">
        <v>5</v>
      </c>
      <c r="AE98" s="129" t="s">
        <v>608</v>
      </c>
      <c r="AG98" s="129" t="s">
        <v>610</v>
      </c>
    </row>
    <row r="99" spans="1:33" ht="12.95" customHeight="1" x14ac:dyDescent="0.2">
      <c r="A99" s="129" t="s">
        <v>635</v>
      </c>
      <c r="B99" s="131"/>
      <c r="C99" s="130">
        <v>41837.4</v>
      </c>
      <c r="D99" s="130"/>
      <c r="E99" s="129">
        <f>(C99-C$7)/C$8</f>
        <v>-36765.014392956473</v>
      </c>
      <c r="F99" s="199">
        <f>ROUND(2*E99,0)/2</f>
        <v>-36765</v>
      </c>
      <c r="G99" s="129">
        <f>C99-(C$7+F99*C$8)</f>
        <v>-3.4160999930463731E-3</v>
      </c>
      <c r="I99" s="129">
        <f>G99</f>
        <v>-3.4160999930463731E-3</v>
      </c>
      <c r="O99" s="199"/>
      <c r="P99" s="159">
        <f>+D$11+D$12*F99+D$13*F99^2</f>
        <v>8.9335759657612868E-2</v>
      </c>
      <c r="Q99" s="201">
        <f>+C99-15018.5</f>
        <v>26818.9</v>
      </c>
      <c r="R99" s="136">
        <f>+(P99-G99)^2</f>
        <v>8.6029074686555899E-3</v>
      </c>
      <c r="S99" s="136">
        <v>0.1</v>
      </c>
      <c r="T99" s="136">
        <f>+S99*R99</f>
        <v>8.6029074686555908E-4</v>
      </c>
      <c r="V99" s="129">
        <f>+G99-P99</f>
        <v>-9.2751859650659241E-2</v>
      </c>
      <c r="AD99" s="129">
        <v>6</v>
      </c>
      <c r="AE99" s="129" t="s">
        <v>608</v>
      </c>
      <c r="AG99" s="129" t="s">
        <v>610</v>
      </c>
    </row>
    <row r="100" spans="1:33" ht="12.95" customHeight="1" x14ac:dyDescent="0.2">
      <c r="A100" s="129" t="s">
        <v>635</v>
      </c>
      <c r="B100" s="131"/>
      <c r="C100" s="130">
        <v>41841.675999999999</v>
      </c>
      <c r="D100" s="130"/>
      <c r="E100" s="129">
        <f>(C100-C$7)/C$8</f>
        <v>-36746.998444375917</v>
      </c>
      <c r="F100" s="199">
        <f>ROUND(2*E100,0)/2</f>
        <v>-36747</v>
      </c>
      <c r="G100" s="129">
        <f>C100-(C$7+F100*C$8)</f>
        <v>3.6922000435879454E-4</v>
      </c>
      <c r="I100" s="129">
        <f>G100</f>
        <v>3.6922000435879454E-4</v>
      </c>
      <c r="O100" s="199"/>
      <c r="P100" s="159">
        <f>+D$11+D$12*F100+D$13*F100^2</f>
        <v>8.9289008793253105E-2</v>
      </c>
      <c r="Q100" s="201">
        <f>+C100-15018.5</f>
        <v>26823.175999999999</v>
      </c>
      <c r="R100" s="136">
        <f>+(P100-G100)^2</f>
        <v>7.9067288382615748E-3</v>
      </c>
      <c r="S100" s="136">
        <v>0.1</v>
      </c>
      <c r="T100" s="136">
        <f>+S100*R100</f>
        <v>7.9067288382615752E-4</v>
      </c>
      <c r="V100" s="129">
        <f>+G100-P100</f>
        <v>-8.8919788788894311E-2</v>
      </c>
      <c r="AD100" s="129">
        <v>6</v>
      </c>
      <c r="AE100" s="129" t="s">
        <v>608</v>
      </c>
      <c r="AG100" s="129" t="s">
        <v>610</v>
      </c>
    </row>
    <row r="101" spans="1:33" ht="12.95" customHeight="1" x14ac:dyDescent="0.2">
      <c r="A101" s="129" t="s">
        <v>635</v>
      </c>
      <c r="B101" s="131"/>
      <c r="C101" s="130">
        <v>41847.606</v>
      </c>
      <c r="D101" s="130"/>
      <c r="E101" s="129">
        <f>(C101-C$7)/C$8</f>
        <v>-36722.013744871067</v>
      </c>
      <c r="F101" s="199">
        <f>ROUND(2*E101,0)/2</f>
        <v>-36722</v>
      </c>
      <c r="G101" s="129">
        <f>C101-(C$7+F101*C$8)</f>
        <v>-3.2622799990349449E-3</v>
      </c>
      <c r="I101" s="129">
        <f>G101</f>
        <v>-3.2622799990349449E-3</v>
      </c>
      <c r="O101" s="199"/>
      <c r="P101" s="159">
        <f>+D$11+D$12*F101+D$13*F101^2</f>
        <v>8.9224093652927494E-2</v>
      </c>
      <c r="Q101" s="201">
        <f>+C101-15018.5</f>
        <v>26829.106</v>
      </c>
      <c r="R101" s="136">
        <f>+(P101-G101)^2</f>
        <v>8.5537293112904113E-3</v>
      </c>
      <c r="S101" s="136">
        <v>0.1</v>
      </c>
      <c r="T101" s="136">
        <f>+S101*R101</f>
        <v>8.5537293112904113E-4</v>
      </c>
      <c r="V101" s="129">
        <f>+G101-P101</f>
        <v>-9.2486373651962439E-2</v>
      </c>
      <c r="AD101" s="129">
        <v>6</v>
      </c>
      <c r="AE101" s="129" t="s">
        <v>608</v>
      </c>
      <c r="AG101" s="129" t="s">
        <v>610</v>
      </c>
    </row>
    <row r="102" spans="1:33" ht="12.95" customHeight="1" x14ac:dyDescent="0.2">
      <c r="A102" s="129" t="s">
        <v>635</v>
      </c>
      <c r="B102" s="131"/>
      <c r="C102" s="130">
        <v>41847.607000000004</v>
      </c>
      <c r="D102" s="130"/>
      <c r="E102" s="129">
        <f>(C102-C$7)/C$8</f>
        <v>-36722.009531599637</v>
      </c>
      <c r="F102" s="199">
        <f>ROUND(2*E102,0)/2</f>
        <v>-36722</v>
      </c>
      <c r="G102" s="129">
        <f>C102-(C$7+F102*C$8)</f>
        <v>-2.2622799951932393E-3</v>
      </c>
      <c r="I102" s="129">
        <f>G102</f>
        <v>-2.2622799951932393E-3</v>
      </c>
      <c r="O102" s="199"/>
      <c r="P102" s="159">
        <f>+D$11+D$12*F102+D$13*F102^2</f>
        <v>8.9224093652927494E-2</v>
      </c>
      <c r="Q102" s="201">
        <f>+C102-15018.5</f>
        <v>26829.107000000004</v>
      </c>
      <c r="R102" s="136">
        <f>+(P102-G102)^2</f>
        <v>8.3697565632835595E-3</v>
      </c>
      <c r="S102" s="136">
        <v>0.1</v>
      </c>
      <c r="T102" s="136">
        <f>+S102*R102</f>
        <v>8.3697565632835603E-4</v>
      </c>
      <c r="V102" s="129">
        <f>+G102-P102</f>
        <v>-9.1486373648120733E-2</v>
      </c>
      <c r="AD102" s="129">
        <v>5</v>
      </c>
      <c r="AE102" s="129" t="s">
        <v>608</v>
      </c>
      <c r="AG102" s="129" t="s">
        <v>610</v>
      </c>
    </row>
    <row r="103" spans="1:33" ht="12.95" customHeight="1" x14ac:dyDescent="0.2">
      <c r="A103" s="129" t="s">
        <v>637</v>
      </c>
      <c r="B103" s="131"/>
      <c r="C103" s="130">
        <v>42004.724000000002</v>
      </c>
      <c r="D103" s="130"/>
      <c r="E103" s="129">
        <f>(C103-C$7)/C$8</f>
        <v>-36060.032966320854</v>
      </c>
      <c r="F103" s="199">
        <f>ROUND(2*E103,0)/2</f>
        <v>-36060</v>
      </c>
      <c r="G103" s="129">
        <f>C103-(C$7+F103*C$8)</f>
        <v>-7.8243999960250221E-3</v>
      </c>
      <c r="I103" s="129">
        <f>G103</f>
        <v>-7.8243999960250221E-3</v>
      </c>
      <c r="O103" s="199"/>
      <c r="P103" s="159">
        <f>+D$11+D$12*F103+D$13*F103^2</f>
        <v>8.7512170257222438E-2</v>
      </c>
      <c r="Q103" s="201">
        <f>+C103-15018.5</f>
        <v>26986.224000000002</v>
      </c>
      <c r="R103" s="136">
        <f>+(P103-G103)^2</f>
        <v>9.0890616276523891E-3</v>
      </c>
      <c r="S103" s="136">
        <v>0.1</v>
      </c>
      <c r="T103" s="136">
        <f>+S103*R103</f>
        <v>9.0890616276523891E-4</v>
      </c>
      <c r="V103" s="129">
        <f>+G103-P103</f>
        <v>-9.533657025324746E-2</v>
      </c>
      <c r="AD103" s="129">
        <v>8</v>
      </c>
      <c r="AE103" s="129" t="s">
        <v>621</v>
      </c>
      <c r="AG103" s="129" t="s">
        <v>610</v>
      </c>
    </row>
    <row r="104" spans="1:33" ht="12.95" customHeight="1" x14ac:dyDescent="0.2">
      <c r="A104" s="129" t="s">
        <v>638</v>
      </c>
      <c r="B104" s="131" t="s">
        <v>646</v>
      </c>
      <c r="C104" s="130">
        <v>42026.678999999996</v>
      </c>
      <c r="D104" s="130"/>
      <c r="E104" s="129">
        <f>(C104-C$7)/C$8</f>
        <v>-35967.530592353098</v>
      </c>
      <c r="F104" s="199">
        <f>ROUND(2*E104,0)/2</f>
        <v>-35967.5</v>
      </c>
      <c r="G104" s="129">
        <f>C104-(C$7+F104*C$8)</f>
        <v>-7.2609499984537251E-3</v>
      </c>
      <c r="I104" s="129">
        <f>G104</f>
        <v>-7.2609499984537251E-3</v>
      </c>
      <c r="O104" s="199"/>
      <c r="P104" s="159">
        <f>+D$11+D$12*F104+D$13*F104^2</f>
        <v>8.7274045187426749E-2</v>
      </c>
      <c r="Q104" s="201">
        <f>+C104-15018.5</f>
        <v>27008.178999999996</v>
      </c>
      <c r="R104" s="136">
        <f>+(P104-G104)^2</f>
        <v>8.9368653147944444E-3</v>
      </c>
      <c r="S104" s="136">
        <v>0.1</v>
      </c>
      <c r="T104" s="136">
        <f>+S104*R104</f>
        <v>8.9368653147944453E-4</v>
      </c>
      <c r="V104" s="129">
        <f>+G104-P104</f>
        <v>-9.4534995185880474E-2</v>
      </c>
      <c r="AD104" s="129">
        <v>6</v>
      </c>
      <c r="AE104" s="129" t="s">
        <v>621</v>
      </c>
      <c r="AG104" s="129" t="s">
        <v>610</v>
      </c>
    </row>
    <row r="105" spans="1:33" ht="12.95" customHeight="1" x14ac:dyDescent="0.2">
      <c r="A105" s="129" t="s">
        <v>638</v>
      </c>
      <c r="B105" s="131" t="s">
        <v>646</v>
      </c>
      <c r="C105" s="130">
        <v>42054.696000000004</v>
      </c>
      <c r="D105" s="130"/>
      <c r="E105" s="129">
        <f>(C105-C$7)/C$8</f>
        <v>-35849.487367053356</v>
      </c>
      <c r="F105" s="199">
        <f>ROUND(2*E105,0)/2</f>
        <v>-35849.5</v>
      </c>
      <c r="G105" s="129">
        <f>C105-(C$7+F105*C$8)</f>
        <v>2.9983700078446418E-3</v>
      </c>
      <c r="I105" s="129">
        <f>G105</f>
        <v>2.9983700078446418E-3</v>
      </c>
      <c r="O105" s="199"/>
      <c r="P105" s="159">
        <f>+D$11+D$12*F105+D$13*F105^2</f>
        <v>8.697065875194071E-2</v>
      </c>
      <c r="Q105" s="201">
        <f>+C105-15018.5</f>
        <v>27036.196000000004</v>
      </c>
      <c r="R105" s="136">
        <f>+(P105-G105)^2</f>
        <v>7.0513452769218436E-3</v>
      </c>
      <c r="S105" s="136">
        <v>0.1</v>
      </c>
      <c r="T105" s="136">
        <f>+S105*R105</f>
        <v>7.0513452769218438E-4</v>
      </c>
      <c r="V105" s="129">
        <f>+G105-P105</f>
        <v>-8.3972288744096069E-2</v>
      </c>
      <c r="AD105" s="129">
        <v>6</v>
      </c>
      <c r="AE105" s="129" t="s">
        <v>608</v>
      </c>
      <c r="AG105" s="129" t="s">
        <v>610</v>
      </c>
    </row>
    <row r="106" spans="1:33" ht="12.95" customHeight="1" x14ac:dyDescent="0.2">
      <c r="A106" s="129" t="s">
        <v>639</v>
      </c>
      <c r="B106" s="131"/>
      <c r="C106" s="130">
        <v>42089.455999999998</v>
      </c>
      <c r="D106" s="130"/>
      <c r="E106" s="129">
        <f>(C106-C$7)/C$8</f>
        <v>-35703.03405258651</v>
      </c>
      <c r="F106" s="199">
        <f>ROUND(2*E106,0)/2</f>
        <v>-35703</v>
      </c>
      <c r="G106" s="129">
        <f>C106-(C$7+F106*C$8)</f>
        <v>-8.0822199961403385E-3</v>
      </c>
      <c r="I106" s="129">
        <f>G106</f>
        <v>-8.0822199961403385E-3</v>
      </c>
      <c r="O106" s="199"/>
      <c r="P106" s="159">
        <f>+D$11+D$12*F106+D$13*F106^2</f>
        <v>8.6594595706568064E-2</v>
      </c>
      <c r="Q106" s="201">
        <f>+C106-15018.5</f>
        <v>27070.955999999998</v>
      </c>
      <c r="R106" s="136">
        <f>+(P106-G106)^2</f>
        <v>8.9636994316046117E-3</v>
      </c>
      <c r="S106" s="136">
        <v>0.1</v>
      </c>
      <c r="T106" s="136">
        <f>+S106*R106</f>
        <v>8.9636994316046124E-4</v>
      </c>
      <c r="V106" s="129">
        <f>+G106-P106</f>
        <v>-9.4676815702708403E-2</v>
      </c>
      <c r="AD106" s="129">
        <v>5</v>
      </c>
      <c r="AE106" s="129" t="s">
        <v>608</v>
      </c>
      <c r="AG106" s="129" t="s">
        <v>610</v>
      </c>
    </row>
    <row r="107" spans="1:33" ht="12.95" customHeight="1" x14ac:dyDescent="0.2">
      <c r="A107" s="129" t="s">
        <v>639</v>
      </c>
      <c r="B107" s="131"/>
      <c r="C107" s="130">
        <v>42119.362000000001</v>
      </c>
      <c r="D107" s="130"/>
      <c r="E107" s="129">
        <f>(C107-C$7)/C$8</f>
        <v>-35577.03195757942</v>
      </c>
      <c r="F107" s="199">
        <f>ROUND(2*E107,0)/2</f>
        <v>-35577</v>
      </c>
      <c r="G107" s="129">
        <f>C107-(C$7+F107*C$8)</f>
        <v>-7.5849799977731891E-3</v>
      </c>
      <c r="I107" s="129">
        <f>G107</f>
        <v>-7.5849799977731891E-3</v>
      </c>
      <c r="O107" s="199"/>
      <c r="P107" s="159">
        <f>+D$11+D$12*F107+D$13*F107^2</f>
        <v>8.6271686516390236E-2</v>
      </c>
      <c r="Q107" s="201">
        <f>+C107-15018.5</f>
        <v>27100.862000000001</v>
      </c>
      <c r="R107" s="136">
        <f>+(P107-G107)^2</f>
        <v>8.8090738491508856E-3</v>
      </c>
      <c r="S107" s="136">
        <v>0.1</v>
      </c>
      <c r="T107" s="136">
        <f>+S107*R107</f>
        <v>8.8090738491508863E-4</v>
      </c>
      <c r="V107" s="129">
        <f>+G107-P107</f>
        <v>-9.3856666514163425E-2</v>
      </c>
      <c r="AD107" s="129">
        <v>7</v>
      </c>
      <c r="AE107" s="129" t="s">
        <v>621</v>
      </c>
      <c r="AG107" s="129" t="s">
        <v>610</v>
      </c>
    </row>
    <row r="108" spans="1:33" ht="12.95" customHeight="1" x14ac:dyDescent="0.2">
      <c r="A108" s="129" t="s">
        <v>639</v>
      </c>
      <c r="B108" s="131"/>
      <c r="C108" s="130">
        <v>42132.425000000003</v>
      </c>
      <c r="D108" s="130"/>
      <c r="E108" s="129">
        <f>(C108-C$7)/C$8</f>
        <v>-35521.993993054653</v>
      </c>
      <c r="F108" s="199">
        <f>ROUND(2*E108,0)/2</f>
        <v>-35522</v>
      </c>
      <c r="G108" s="129">
        <f>C108-(C$7+F108*C$8)</f>
        <v>1.4257200091378763E-3</v>
      </c>
      <c r="I108" s="129">
        <f>G108</f>
        <v>1.4257200091378763E-3</v>
      </c>
      <c r="O108" s="199"/>
      <c r="P108" s="159">
        <f>+D$11+D$12*F108+D$13*F108^2</f>
        <v>8.6130887961490571E-2</v>
      </c>
      <c r="Q108" s="201">
        <f>+C108-15018.5</f>
        <v>27113.925000000003</v>
      </c>
      <c r="R108" s="136">
        <f>+(P108-G108)^2</f>
        <v>7.1749654778362777E-3</v>
      </c>
      <c r="S108" s="136">
        <v>0.1</v>
      </c>
      <c r="T108" s="136">
        <f>+S108*R108</f>
        <v>7.1749654778362779E-4</v>
      </c>
      <c r="V108" s="129">
        <f>+G108-P108</f>
        <v>-8.4705167952352695E-2</v>
      </c>
      <c r="AD108" s="129">
        <v>7</v>
      </c>
      <c r="AE108" s="129" t="s">
        <v>621</v>
      </c>
      <c r="AG108" s="129" t="s">
        <v>610</v>
      </c>
    </row>
    <row r="109" spans="1:33" ht="12.95" customHeight="1" x14ac:dyDescent="0.2">
      <c r="A109" s="129" t="s">
        <v>640</v>
      </c>
      <c r="B109" s="131" t="s">
        <v>646</v>
      </c>
      <c r="C109" s="130">
        <v>42139.661999999997</v>
      </c>
      <c r="D109" s="130"/>
      <c r="E109" s="129">
        <f>(C109-C$7)/C$8</f>
        <v>-35491.502547807358</v>
      </c>
      <c r="F109" s="199">
        <f>ROUND(2*E109,0)/2</f>
        <v>-35491.5</v>
      </c>
      <c r="G109" s="129">
        <f>C109-(C$7+F109*C$8)</f>
        <v>-6.047100032446906E-4</v>
      </c>
      <c r="I109" s="129">
        <f>G109</f>
        <v>-6.047100032446906E-4</v>
      </c>
      <c r="O109" s="199"/>
      <c r="P109" s="159">
        <f>+D$11+D$12*F109+D$13*F109^2</f>
        <v>8.6052849069533116E-2</v>
      </c>
      <c r="Q109" s="201">
        <f>+C109-15018.5</f>
        <v>27121.161999999997</v>
      </c>
      <c r="R109" s="136">
        <f>+(P109-G109)^2</f>
        <v>7.509532544451975E-3</v>
      </c>
      <c r="S109" s="136">
        <v>0.1</v>
      </c>
      <c r="T109" s="136">
        <f>+S109*R109</f>
        <v>7.509532544451975E-4</v>
      </c>
      <c r="V109" s="129">
        <f>+G109-P109</f>
        <v>-8.6657559072777807E-2</v>
      </c>
      <c r="AD109" s="129">
        <v>9</v>
      </c>
      <c r="AE109" s="129" t="s">
        <v>615</v>
      </c>
      <c r="AG109" s="129" t="s">
        <v>610</v>
      </c>
    </row>
    <row r="110" spans="1:33" ht="12.95" customHeight="1" x14ac:dyDescent="0.2">
      <c r="A110" s="129" t="s">
        <v>640</v>
      </c>
      <c r="B110" s="131" t="s">
        <v>646</v>
      </c>
      <c r="C110" s="130">
        <v>42145.345999999998</v>
      </c>
      <c r="D110" s="130"/>
      <c r="E110" s="129">
        <f>(C110-C$7)/C$8</f>
        <v>-35467.554313071174</v>
      </c>
      <c r="F110" s="199">
        <f>ROUND(2*E110,0)/2</f>
        <v>-35467.5</v>
      </c>
      <c r="G110" s="129">
        <f>C110-(C$7+F110*C$8)</f>
        <v>-1.2890949998109136E-2</v>
      </c>
      <c r="I110" s="129">
        <f>G110</f>
        <v>-1.2890949998109136E-2</v>
      </c>
      <c r="O110" s="199"/>
      <c r="P110" s="159">
        <f>+D$11+D$12*F110+D$13*F110^2</f>
        <v>8.5991461633937658E-2</v>
      </c>
      <c r="Q110" s="201">
        <f>+C110-15018.5</f>
        <v>27126.845999999998</v>
      </c>
      <c r="R110" s="136">
        <f>+(P110-G110)^2</f>
        <v>9.7777313301695423E-3</v>
      </c>
      <c r="S110" s="136">
        <v>0.1</v>
      </c>
      <c r="T110" s="136">
        <f>+S110*R110</f>
        <v>9.7777313301695436E-4</v>
      </c>
      <c r="V110" s="129">
        <f>+G110-P110</f>
        <v>-9.8882411632046793E-2</v>
      </c>
      <c r="AD110" s="129">
        <v>5</v>
      </c>
      <c r="AE110" s="129" t="s">
        <v>615</v>
      </c>
      <c r="AG110" s="129" t="s">
        <v>610</v>
      </c>
    </row>
    <row r="111" spans="1:33" ht="12.95" customHeight="1" x14ac:dyDescent="0.2">
      <c r="A111" s="129" t="s">
        <v>640</v>
      </c>
      <c r="B111" s="131"/>
      <c r="C111" s="130">
        <v>42146.419000000002</v>
      </c>
      <c r="D111" s="130"/>
      <c r="E111" s="129">
        <f>(C111-C$7)/C$8</f>
        <v>-35463.033472840347</v>
      </c>
      <c r="F111" s="199">
        <f>ROUND(2*E111,0)/2</f>
        <v>-35463</v>
      </c>
      <c r="G111" s="129">
        <f>C111-(C$7+F111*C$8)</f>
        <v>-7.9446199961239472E-3</v>
      </c>
      <c r="I111" s="129">
        <f>G111</f>
        <v>-7.9446199961239472E-3</v>
      </c>
      <c r="O111" s="199"/>
      <c r="P111" s="159">
        <f>+D$11+D$12*F111+D$13*F111^2</f>
        <v>8.5979953472058682E-2</v>
      </c>
      <c r="Q111" s="201">
        <f>+C111-15018.5</f>
        <v>27127.919000000002</v>
      </c>
      <c r="R111" s="136">
        <f>+(P111-G111)^2</f>
        <v>8.8218255011800369E-3</v>
      </c>
      <c r="S111" s="136">
        <v>0.1</v>
      </c>
      <c r="T111" s="136">
        <f>+S111*R111</f>
        <v>8.8218255011800369E-4</v>
      </c>
      <c r="V111" s="129">
        <f>+G111-P111</f>
        <v>-9.3924573468182629E-2</v>
      </c>
      <c r="AD111" s="129">
        <v>12</v>
      </c>
      <c r="AE111" s="129" t="s">
        <v>621</v>
      </c>
      <c r="AG111" s="129" t="s">
        <v>610</v>
      </c>
    </row>
    <row r="112" spans="1:33" ht="12.95" customHeight="1" x14ac:dyDescent="0.2">
      <c r="A112" s="129" t="s">
        <v>640</v>
      </c>
      <c r="B112" s="131"/>
      <c r="C112" s="130">
        <v>42147.377999999997</v>
      </c>
      <c r="D112" s="130"/>
      <c r="E112" s="129">
        <f>(C112-C$7)/C$8</f>
        <v>-35458.992945551137</v>
      </c>
      <c r="F112" s="199">
        <f>ROUND(2*E112,0)/2</f>
        <v>-35459</v>
      </c>
      <c r="G112" s="129">
        <f>C112-(C$7+F112*C$8)</f>
        <v>1.6743399974075146E-3</v>
      </c>
      <c r="I112" s="129">
        <f>G112</f>
        <v>1.6743399974075146E-3</v>
      </c>
      <c r="O112" s="199"/>
      <c r="P112" s="159">
        <f>+D$11+D$12*F112+D$13*F112^2</f>
        <v>8.5969724520353674E-2</v>
      </c>
      <c r="Q112" s="201">
        <f>+C112-15018.5</f>
        <v>27128.877999999997</v>
      </c>
      <c r="R112" s="136">
        <f>+(P112-G112)^2</f>
        <v>7.105711851871351E-3</v>
      </c>
      <c r="S112" s="136">
        <v>0.1</v>
      </c>
      <c r="T112" s="136">
        <f>+S112*R112</f>
        <v>7.1057118518713517E-4</v>
      </c>
      <c r="V112" s="129">
        <f>+G112-P112</f>
        <v>-8.429538452294616E-2</v>
      </c>
      <c r="AD112" s="129">
        <v>10</v>
      </c>
      <c r="AE112" s="129" t="s">
        <v>615</v>
      </c>
      <c r="AG112" s="129" t="s">
        <v>610</v>
      </c>
    </row>
    <row r="113" spans="1:33" ht="12.95" customHeight="1" x14ac:dyDescent="0.2">
      <c r="A113" s="129" t="s">
        <v>640</v>
      </c>
      <c r="B113" s="131"/>
      <c r="C113" s="130">
        <v>42148.326999999997</v>
      </c>
      <c r="D113" s="130"/>
      <c r="E113" s="129">
        <f>(C113-C$7)/C$8</f>
        <v>-35454.994550976073</v>
      </c>
      <c r="F113" s="199">
        <f>ROUND(2*E113,0)/2</f>
        <v>-35455</v>
      </c>
      <c r="G113" s="129">
        <f>C113-(C$7+F113*C$8)</f>
        <v>1.2933000034536235E-3</v>
      </c>
      <c r="I113" s="129">
        <f>G113</f>
        <v>1.2933000034536235E-3</v>
      </c>
      <c r="O113" s="199"/>
      <c r="P113" s="159">
        <f>+D$11+D$12*F113+D$13*F113^2</f>
        <v>8.5959496063256452E-2</v>
      </c>
      <c r="Q113" s="201">
        <f>+C113-15018.5</f>
        <v>27129.826999999997</v>
      </c>
      <c r="R113" s="136">
        <f>+(P113-G113)^2</f>
        <v>7.1683647552369719E-3</v>
      </c>
      <c r="S113" s="136">
        <v>0.1</v>
      </c>
      <c r="T113" s="136">
        <f>+S113*R113</f>
        <v>7.1683647552369723E-4</v>
      </c>
      <c r="V113" s="129">
        <f>+G113-P113</f>
        <v>-8.4666196059802828E-2</v>
      </c>
      <c r="AD113" s="129">
        <v>7</v>
      </c>
      <c r="AE113" s="129" t="s">
        <v>621</v>
      </c>
      <c r="AG113" s="129" t="s">
        <v>610</v>
      </c>
    </row>
    <row r="114" spans="1:33" ht="12.95" customHeight="1" x14ac:dyDescent="0.2">
      <c r="A114" s="129" t="s">
        <v>640</v>
      </c>
      <c r="B114" s="131"/>
      <c r="C114" s="130">
        <v>42156.37</v>
      </c>
      <c r="D114" s="130"/>
      <c r="E114" s="129">
        <f>(C114-C$7)/C$8</f>
        <v>-35421.107208966358</v>
      </c>
      <c r="F114" s="199">
        <f>ROUND(2*E114,0)/2</f>
        <v>-35421</v>
      </c>
      <c r="G114" s="129">
        <f>C114-(C$7+F114*C$8)</f>
        <v>-2.5445539991778787E-2</v>
      </c>
      <c r="I114" s="129">
        <f>G114</f>
        <v>-2.5445539991778787E-2</v>
      </c>
      <c r="O114" s="199"/>
      <c r="P114" s="159">
        <f>+D$11+D$12*F114+D$13*F114^2</f>
        <v>8.587257414771847E-2</v>
      </c>
      <c r="Q114" s="201">
        <f>+C114-15018.5</f>
        <v>27137.870000000003</v>
      </c>
      <c r="R114" s="136">
        <f>+(P114-G114)^2</f>
        <v>1.239172253557414E-2</v>
      </c>
      <c r="S114" s="136">
        <v>0.1</v>
      </c>
      <c r="T114" s="136">
        <f>+S114*R114</f>
        <v>1.239172253557414E-3</v>
      </c>
      <c r="V114" s="129">
        <f>+G114-P114</f>
        <v>-0.11131811413949726</v>
      </c>
      <c r="AD114" s="129">
        <v>7</v>
      </c>
      <c r="AE114" s="129" t="s">
        <v>617</v>
      </c>
      <c r="AG114" s="129" t="s">
        <v>610</v>
      </c>
    </row>
    <row r="115" spans="1:33" ht="12.95" customHeight="1" x14ac:dyDescent="0.2">
      <c r="A115" s="129" t="s">
        <v>640</v>
      </c>
      <c r="B115" s="131"/>
      <c r="C115" s="130">
        <v>42157.341999999997</v>
      </c>
      <c r="D115" s="130"/>
      <c r="E115" s="129">
        <f>(C115-C$7)/C$8</f>
        <v>-35417.011909148721</v>
      </c>
      <c r="F115" s="199">
        <f>ROUND(2*E115,0)/2</f>
        <v>-35417</v>
      </c>
      <c r="G115" s="129">
        <f>C115-(C$7+F115*C$8)</f>
        <v>-2.8265799992368557E-3</v>
      </c>
      <c r="I115" s="129">
        <f>G115</f>
        <v>-2.8265799992368557E-3</v>
      </c>
      <c r="O115" s="199"/>
      <c r="P115" s="159">
        <f>+D$11+D$12*F115+D$13*F115^2</f>
        <v>8.5862350389394992E-2</v>
      </c>
      <c r="Q115" s="201">
        <f>+C115-15018.5</f>
        <v>27138.841999999997</v>
      </c>
      <c r="R115" s="136">
        <f>+(P115-G115)^2</f>
        <v>7.8657263734795858E-3</v>
      </c>
      <c r="S115" s="136">
        <v>0.1</v>
      </c>
      <c r="T115" s="136">
        <f>+S115*R115</f>
        <v>7.8657263734795862E-4</v>
      </c>
      <c r="V115" s="129">
        <f>+G115-P115</f>
        <v>-8.8688930388631848E-2</v>
      </c>
      <c r="AD115" s="129">
        <v>6</v>
      </c>
      <c r="AE115" s="129" t="s">
        <v>608</v>
      </c>
      <c r="AG115" s="129" t="s">
        <v>610</v>
      </c>
    </row>
    <row r="116" spans="1:33" ht="12.95" customHeight="1" x14ac:dyDescent="0.2">
      <c r="A116" s="129" t="s">
        <v>640</v>
      </c>
      <c r="B116" s="131"/>
      <c r="C116" s="130">
        <v>42158.529000000002</v>
      </c>
      <c r="D116" s="130"/>
      <c r="E116" s="129">
        <f>(C116-C$7)/C$8</f>
        <v>-35412.010755976313</v>
      </c>
      <c r="F116" s="199">
        <f>ROUND(2*E116,0)/2</f>
        <v>-35412</v>
      </c>
      <c r="G116" s="129">
        <f>C116-(C$7+F116*C$8)</f>
        <v>-2.5528799960738979E-3</v>
      </c>
      <c r="I116" s="129">
        <f>G116</f>
        <v>-2.5528799960738979E-3</v>
      </c>
      <c r="O116" s="199"/>
      <c r="P116" s="159">
        <f>+D$11+D$12*F116+D$13*F116^2</f>
        <v>8.5849571387032836E-2</v>
      </c>
      <c r="Q116" s="201">
        <f>+C116-15018.5</f>
        <v>27140.029000000002</v>
      </c>
      <c r="R116" s="136">
        <f>+(P116-G116)^2</f>
        <v>7.8149934105425489E-3</v>
      </c>
      <c r="S116" s="136">
        <v>0.1</v>
      </c>
      <c r="T116" s="136">
        <f>+S116*R116</f>
        <v>7.8149934105425489E-4</v>
      </c>
      <c r="V116" s="129">
        <f>+G116-P116</f>
        <v>-8.8402451383106734E-2</v>
      </c>
      <c r="AD116" s="129">
        <v>7</v>
      </c>
      <c r="AE116" s="129" t="s">
        <v>621</v>
      </c>
      <c r="AG116" s="129" t="s">
        <v>610</v>
      </c>
    </row>
    <row r="117" spans="1:33" ht="12.95" customHeight="1" x14ac:dyDescent="0.2">
      <c r="A117" s="129" t="s">
        <v>640</v>
      </c>
      <c r="B117" s="131" t="s">
        <v>646</v>
      </c>
      <c r="C117" s="130">
        <v>42177.398999999998</v>
      </c>
      <c r="D117" s="130"/>
      <c r="E117" s="129">
        <f>(C117-C$7)/C$8</f>
        <v>-35332.506324331058</v>
      </c>
      <c r="F117" s="199">
        <f>ROUND(2*E117,0)/2</f>
        <v>-35332.5</v>
      </c>
      <c r="G117" s="129">
        <f>C117-(C$7+F117*C$8)</f>
        <v>-1.5010499992058612E-3</v>
      </c>
      <c r="I117" s="129">
        <f>G117</f>
        <v>-1.5010499992058612E-3</v>
      </c>
      <c r="O117" s="199"/>
      <c r="P117" s="159">
        <f>+D$11+D$12*F117+D$13*F117^2</f>
        <v>8.5646489082327887E-2</v>
      </c>
      <c r="Q117" s="201">
        <f>+C117-15018.5</f>
        <v>27158.898999999998</v>
      </c>
      <c r="R117" s="136">
        <f>+(P117-G117)^2</f>
        <v>7.5946935679674522E-3</v>
      </c>
      <c r="S117" s="136">
        <v>0.1</v>
      </c>
      <c r="T117" s="136">
        <f>+S117*R117</f>
        <v>7.5946935679674528E-4</v>
      </c>
      <c r="V117" s="129">
        <f>+G117-P117</f>
        <v>-8.7147539081533748E-2</v>
      </c>
      <c r="AD117" s="129">
        <v>9</v>
      </c>
      <c r="AE117" s="129" t="s">
        <v>615</v>
      </c>
      <c r="AG117" s="129" t="s">
        <v>610</v>
      </c>
    </row>
    <row r="118" spans="1:33" ht="12.95" customHeight="1" x14ac:dyDescent="0.2">
      <c r="A118" s="129" t="s">
        <v>640</v>
      </c>
      <c r="B118" s="131" t="s">
        <v>646</v>
      </c>
      <c r="C118" s="130">
        <v>42177.4</v>
      </c>
      <c r="D118" s="130"/>
      <c r="E118" s="129">
        <f>(C118-C$7)/C$8</f>
        <v>-35332.502111059628</v>
      </c>
      <c r="F118" s="199">
        <f>ROUND(2*E118,0)/2</f>
        <v>-35332.5</v>
      </c>
      <c r="G118" s="129">
        <f>C118-(C$7+F118*C$8)</f>
        <v>-5.0104999536415562E-4</v>
      </c>
      <c r="I118" s="129">
        <f>G118</f>
        <v>-5.0104999536415562E-4</v>
      </c>
      <c r="O118" s="199"/>
      <c r="P118" s="159">
        <f>+D$11+D$12*F118+D$13*F118^2</f>
        <v>8.5646489082327887E-2</v>
      </c>
      <c r="Q118" s="201">
        <f>+C118-15018.5</f>
        <v>27158.9</v>
      </c>
      <c r="R118" s="136">
        <f>+(P118-G118)^2</f>
        <v>7.4213984891424774E-3</v>
      </c>
      <c r="S118" s="136">
        <v>0.1</v>
      </c>
      <c r="T118" s="136">
        <f>+S118*R118</f>
        <v>7.4213984891424777E-4</v>
      </c>
      <c r="V118" s="129">
        <f>+G118-P118</f>
        <v>-8.6147539077692042E-2</v>
      </c>
      <c r="AD118" s="129">
        <v>10</v>
      </c>
      <c r="AE118" s="129" t="s">
        <v>608</v>
      </c>
      <c r="AG118" s="129" t="s">
        <v>610</v>
      </c>
    </row>
    <row r="119" spans="1:33" ht="12.95" customHeight="1" x14ac:dyDescent="0.2">
      <c r="A119" s="129" t="s">
        <v>640</v>
      </c>
      <c r="B119" s="131" t="s">
        <v>646</v>
      </c>
      <c r="C119" s="130">
        <v>42187.368000000002</v>
      </c>
      <c r="D119" s="130"/>
      <c r="E119" s="129">
        <f>(C119-C$7)/C$8</f>
        <v>-35290.504221571537</v>
      </c>
      <c r="F119" s="199">
        <f>ROUND(2*E119,0)/2</f>
        <v>-35290.5</v>
      </c>
      <c r="G119" s="129">
        <f>C119-(C$7+F119*C$8)</f>
        <v>-1.0019699984695762E-3</v>
      </c>
      <c r="I119" s="129">
        <f>G119</f>
        <v>-1.0019699984695762E-3</v>
      </c>
      <c r="O119" s="199"/>
      <c r="P119" s="159">
        <f>+D$11+D$12*F119+D$13*F119^2</f>
        <v>8.5539279192060072E-2</v>
      </c>
      <c r="Q119" s="201">
        <f>+C119-15018.5</f>
        <v>27168.868000000002</v>
      </c>
      <c r="R119" s="136">
        <f>+(P119-G119)^2</f>
        <v>7.4893878114573485E-3</v>
      </c>
      <c r="S119" s="136">
        <v>0.1</v>
      </c>
      <c r="T119" s="136">
        <f>+S119*R119</f>
        <v>7.4893878114573489E-4</v>
      </c>
      <c r="V119" s="129">
        <f>+G119-P119</f>
        <v>-8.6541249190529648E-2</v>
      </c>
      <c r="AD119" s="129">
        <v>6</v>
      </c>
      <c r="AE119" s="129" t="s">
        <v>608</v>
      </c>
      <c r="AG119" s="129" t="s">
        <v>610</v>
      </c>
    </row>
    <row r="120" spans="1:33" ht="12.95" customHeight="1" x14ac:dyDescent="0.2">
      <c r="A120" s="129" t="s">
        <v>640</v>
      </c>
      <c r="B120" s="131"/>
      <c r="C120" s="130">
        <v>42193.413999999997</v>
      </c>
      <c r="D120" s="130"/>
      <c r="E120" s="129">
        <f>(C120-C$7)/C$8</f>
        <v>-35265.030782582304</v>
      </c>
      <c r="F120" s="199">
        <f>ROUND(2*E120,0)/2</f>
        <v>-35265</v>
      </c>
      <c r="G120" s="129">
        <f>C120-(C$7+F120*C$8)</f>
        <v>-7.3061000002780929E-3</v>
      </c>
      <c r="I120" s="129">
        <f>G120</f>
        <v>-7.3061000002780929E-3</v>
      </c>
      <c r="O120" s="199"/>
      <c r="P120" s="159">
        <f>+D$11+D$12*F120+D$13*F120^2</f>
        <v>8.5474214077456881E-2</v>
      </c>
      <c r="Q120" s="201">
        <f>+C120-15018.5</f>
        <v>27174.913999999997</v>
      </c>
      <c r="R120" s="136">
        <f>+(P120-G120)^2</f>
        <v>8.6081866803631463E-3</v>
      </c>
      <c r="S120" s="136">
        <v>0.1</v>
      </c>
      <c r="T120" s="136">
        <f>+S120*R120</f>
        <v>8.608186680363147E-4</v>
      </c>
      <c r="V120" s="129">
        <f>+G120-P120</f>
        <v>-9.2780314077734974E-2</v>
      </c>
      <c r="AD120" s="129">
        <v>8</v>
      </c>
      <c r="AE120" s="129" t="s">
        <v>617</v>
      </c>
      <c r="AG120" s="129" t="s">
        <v>610</v>
      </c>
    </row>
    <row r="121" spans="1:33" ht="12.95" customHeight="1" x14ac:dyDescent="0.2">
      <c r="A121" s="129" t="s">
        <v>641</v>
      </c>
      <c r="B121" s="131" t="s">
        <v>646</v>
      </c>
      <c r="C121" s="130">
        <v>42223.444000000003</v>
      </c>
      <c r="D121" s="130"/>
      <c r="E121" s="129">
        <f>(C121-C$7)/C$8</f>
        <v>-35138.506241919444</v>
      </c>
      <c r="F121" s="199">
        <f>ROUND(2*E121,0)/2</f>
        <v>-35138.5</v>
      </c>
      <c r="G121" s="129">
        <f>C121-(C$7+F121*C$8)</f>
        <v>-1.4814899914199486E-3</v>
      </c>
      <c r="I121" s="129">
        <f>G121</f>
        <v>-1.4814899914199486E-3</v>
      </c>
      <c r="O121" s="199"/>
      <c r="P121" s="159">
        <f>+D$11+D$12*F121+D$13*F121^2</f>
        <v>8.5151737275003248E-2</v>
      </c>
      <c r="Q121" s="201">
        <f>+C121-15018.5</f>
        <v>27204.944000000003</v>
      </c>
      <c r="R121" s="136">
        <f>+(P121-G121)^2</f>
        <v>7.5053160665957313E-3</v>
      </c>
      <c r="S121" s="136">
        <v>0.1</v>
      </c>
      <c r="T121" s="136">
        <f>+S121*R121</f>
        <v>7.5053160665957319E-4</v>
      </c>
      <c r="V121" s="129">
        <f>+G121-P121</f>
        <v>-8.6633227266423196E-2</v>
      </c>
      <c r="AD121" s="129">
        <v>6</v>
      </c>
      <c r="AE121" s="129" t="s">
        <v>621</v>
      </c>
      <c r="AG121" s="129" t="s">
        <v>610</v>
      </c>
    </row>
    <row r="122" spans="1:33" ht="12.95" customHeight="1" x14ac:dyDescent="0.2">
      <c r="A122" s="129" t="s">
        <v>472</v>
      </c>
      <c r="B122" s="131" t="s">
        <v>646</v>
      </c>
      <c r="C122" s="130">
        <v>42427.555999999997</v>
      </c>
      <c r="D122" s="130"/>
      <c r="E122" s="129">
        <f>(C122-C$7)/C$8</f>
        <v>-34278.526986382625</v>
      </c>
      <c r="F122" s="199">
        <f>ROUND(2*E122,0)/2</f>
        <v>-34278.5</v>
      </c>
      <c r="G122" s="129">
        <f>C122-(C$7+F122*C$8)</f>
        <v>-6.4050899964058772E-3</v>
      </c>
      <c r="I122" s="129">
        <f>G122</f>
        <v>-6.4050899964058772E-3</v>
      </c>
      <c r="O122" s="199"/>
      <c r="P122" s="159">
        <f>+D$11+D$12*F122+D$13*F122^2</f>
        <v>8.2972517996863449E-2</v>
      </c>
      <c r="Q122" s="201">
        <f>+C122-15018.5</f>
        <v>27409.055999999997</v>
      </c>
      <c r="R122" s="136">
        <f>+(P122-G122)^2</f>
        <v>7.9883568105985209E-3</v>
      </c>
      <c r="S122" s="136">
        <v>0.1</v>
      </c>
      <c r="T122" s="136">
        <f>+S122*R122</f>
        <v>7.9883568105985209E-4</v>
      </c>
      <c r="V122" s="129">
        <f>+G122-P122</f>
        <v>-8.9377607993269326E-2</v>
      </c>
    </row>
    <row r="123" spans="1:33" ht="12.95" customHeight="1" x14ac:dyDescent="0.2">
      <c r="A123" s="129" t="s">
        <v>472</v>
      </c>
      <c r="B123" s="131"/>
      <c r="C123" s="130">
        <v>42439.544000000002</v>
      </c>
      <c r="D123" s="130"/>
      <c r="E123" s="129">
        <f>(C123-C$7)/C$8</f>
        <v>-34228.018288631487</v>
      </c>
      <c r="F123" s="199">
        <f>ROUND(2*E123,0)/2</f>
        <v>-34228</v>
      </c>
      <c r="G123" s="129">
        <f>C123-(C$7+F123*C$8)</f>
        <v>-4.3407199918874539E-3</v>
      </c>
      <c r="I123" s="129">
        <f>G123</f>
        <v>-4.3407199918874539E-3</v>
      </c>
      <c r="O123" s="199"/>
      <c r="P123" s="159">
        <f>+D$11+D$12*F123+D$13*F123^2</f>
        <v>8.2845262907066453E-2</v>
      </c>
      <c r="Q123" s="201">
        <f>+C123-15018.5</f>
        <v>27421.044000000002</v>
      </c>
      <c r="R123" s="136">
        <f>+(P123-G123)^2</f>
        <v>7.6013956140566826E-3</v>
      </c>
      <c r="S123" s="136">
        <v>0.1</v>
      </c>
      <c r="T123" s="136">
        <f>+S123*R123</f>
        <v>7.6013956140566833E-4</v>
      </c>
      <c r="V123" s="129">
        <f>+G123-P123</f>
        <v>-8.7185982898953907E-2</v>
      </c>
    </row>
    <row r="124" spans="1:33" ht="12.95" customHeight="1" x14ac:dyDescent="0.2">
      <c r="A124" s="129" t="s">
        <v>473</v>
      </c>
      <c r="B124" s="131" t="s">
        <v>646</v>
      </c>
      <c r="C124" s="130">
        <v>42501.379000000001</v>
      </c>
      <c r="D124" s="130"/>
      <c r="E124" s="129">
        <f>(C124-C$7)/C$8</f>
        <v>-33967.490650540043</v>
      </c>
      <c r="F124" s="199">
        <f>ROUND(2*E124,0)/2</f>
        <v>-33967.5</v>
      </c>
      <c r="G124" s="129">
        <f>C124-(C$7+F124*C$8)</f>
        <v>2.2190500021679327E-3</v>
      </c>
      <c r="I124" s="129">
        <f>G124</f>
        <v>2.2190500021679327E-3</v>
      </c>
      <c r="O124" s="199"/>
      <c r="P124" s="159">
        <f>+D$11+D$12*F124+D$13*F124^2</f>
        <v>8.219008045141557E-2</v>
      </c>
      <c r="Q124" s="201">
        <f>+C124-15018.5</f>
        <v>27482.879000000001</v>
      </c>
      <c r="R124" s="136">
        <f>+(P124-G124)^2</f>
        <v>6.3953657111144929E-3</v>
      </c>
      <c r="S124" s="136">
        <v>0.1</v>
      </c>
      <c r="T124" s="136">
        <f>+S124*R124</f>
        <v>6.3953657111144938E-4</v>
      </c>
      <c r="V124" s="129">
        <f>+G124-P124</f>
        <v>-7.9971030449247638E-2</v>
      </c>
    </row>
    <row r="125" spans="1:33" ht="12.95" customHeight="1" x14ac:dyDescent="0.2">
      <c r="A125" s="129" t="s">
        <v>473</v>
      </c>
      <c r="B125" s="131"/>
      <c r="C125" s="130">
        <v>42503.398000000001</v>
      </c>
      <c r="D125" s="130"/>
      <c r="E125" s="129">
        <f>(C125-C$7)/C$8</f>
        <v>-33958.984055548426</v>
      </c>
      <c r="F125" s="199">
        <f>ROUND(2*E125,0)/2</f>
        <v>-33959</v>
      </c>
      <c r="G125" s="129">
        <f>C125-(C$7+F125*C$8)</f>
        <v>3.7843400059500709E-3</v>
      </c>
      <c r="I125" s="129">
        <f>G125</f>
        <v>3.7843400059500709E-3</v>
      </c>
      <c r="O125" s="199"/>
      <c r="P125" s="159">
        <f>+D$11+D$12*F125+D$13*F125^2</f>
        <v>8.2168737478394149E-2</v>
      </c>
      <c r="Q125" s="201">
        <f>+C125-15018.5</f>
        <v>27484.898000000001</v>
      </c>
      <c r="R125" s="136">
        <f>+(P125-G125)^2</f>
        <v>6.1441137671180979E-3</v>
      </c>
      <c r="S125" s="136">
        <v>0.1</v>
      </c>
      <c r="T125" s="136">
        <f>+S125*R125</f>
        <v>6.1441137671180979E-4</v>
      </c>
      <c r="V125" s="129">
        <f>+G125-P125</f>
        <v>-7.8384397472444078E-2</v>
      </c>
    </row>
    <row r="126" spans="1:33" ht="12.95" customHeight="1" x14ac:dyDescent="0.2">
      <c r="A126" s="129" t="s">
        <v>474</v>
      </c>
      <c r="B126" s="131" t="s">
        <v>646</v>
      </c>
      <c r="C126" s="130">
        <v>42504.46</v>
      </c>
      <c r="D126" s="130"/>
      <c r="E126" s="129">
        <f>(C126-C$7)/C$8</f>
        <v>-33954.509561303217</v>
      </c>
      <c r="F126" s="199">
        <f>ROUND(2*E126,0)/2</f>
        <v>-33954.5</v>
      </c>
      <c r="G126" s="129">
        <f>C126-(C$7+F126*C$8)</f>
        <v>-2.2693299979437143E-3</v>
      </c>
      <c r="I126" s="129">
        <f>G126</f>
        <v>-2.2693299979437143E-3</v>
      </c>
      <c r="O126" s="199"/>
      <c r="P126" s="159">
        <f>+D$11+D$12*F126+D$13*F126^2</f>
        <v>8.2157439161587617E-2</v>
      </c>
      <c r="Q126" s="201">
        <f>+C126-15018.5</f>
        <v>27485.96</v>
      </c>
      <c r="R126" s="136">
        <f>+(P126-G126)^2</f>
        <v>7.1278793507167908E-3</v>
      </c>
      <c r="S126" s="136">
        <v>0.1</v>
      </c>
      <c r="T126" s="136">
        <f>+S126*R126</f>
        <v>7.1278793507167915E-4</v>
      </c>
      <c r="V126" s="129">
        <f>+G126-P126</f>
        <v>-8.4426769159531331E-2</v>
      </c>
    </row>
    <row r="127" spans="1:33" ht="12.95" customHeight="1" x14ac:dyDescent="0.2">
      <c r="A127" s="129" t="s">
        <v>474</v>
      </c>
      <c r="B127" s="131"/>
      <c r="C127" s="130">
        <v>42509.57</v>
      </c>
      <c r="D127" s="130"/>
      <c r="E127" s="129">
        <f>(C127-C$7)/C$8</f>
        <v>-33932.979744360586</v>
      </c>
      <c r="F127" s="199">
        <f>ROUND(2*E127,0)/2</f>
        <v>-33933</v>
      </c>
      <c r="G127" s="129">
        <f>C127-(C$7+F127*C$8)</f>
        <v>4.8075800004880875E-3</v>
      </c>
      <c r="I127" s="129">
        <f>G127</f>
        <v>4.8075800004880875E-3</v>
      </c>
      <c r="O127" s="199"/>
      <c r="P127" s="159">
        <f>+D$11+D$12*F127+D$13*F127^2</f>
        <v>8.2103466954802501E-2</v>
      </c>
      <c r="Q127" s="201">
        <f>+C127-15018.5</f>
        <v>27491.07</v>
      </c>
      <c r="R127" s="136">
        <f>+(P127-G127)^2</f>
        <v>5.9746541400541534E-3</v>
      </c>
      <c r="S127" s="136">
        <v>0.1</v>
      </c>
      <c r="T127" s="136">
        <f>+S127*R127</f>
        <v>5.9746541400541539E-4</v>
      </c>
      <c r="V127" s="129">
        <f>+G127-P127</f>
        <v>-7.7295886954314413E-2</v>
      </c>
      <c r="AD127" s="129">
        <v>10</v>
      </c>
      <c r="AE127" s="129" t="s">
        <v>621</v>
      </c>
      <c r="AG127" s="129" t="s">
        <v>610</v>
      </c>
    </row>
    <row r="128" spans="1:33" ht="12.95" customHeight="1" x14ac:dyDescent="0.2">
      <c r="A128" s="129" t="s">
        <v>474</v>
      </c>
      <c r="B128" s="131" t="s">
        <v>646</v>
      </c>
      <c r="C128" s="130">
        <v>42510.625999999997</v>
      </c>
      <c r="D128" s="130"/>
      <c r="E128" s="129">
        <f>(C128-C$7)/C$8</f>
        <v>-33928.53052974389</v>
      </c>
      <c r="F128" s="199">
        <f>ROUND(2*E128,0)/2</f>
        <v>-33928.5</v>
      </c>
      <c r="G128" s="129">
        <f>C128-(C$7+F128*C$8)</f>
        <v>-7.2460899973521009E-3</v>
      </c>
      <c r="I128" s="129">
        <f>G128</f>
        <v>-7.2460899973521009E-3</v>
      </c>
      <c r="O128" s="199"/>
      <c r="P128" s="159">
        <f>+D$11+D$12*F128+D$13*F128^2</f>
        <v>8.2092172254815257E-2</v>
      </c>
      <c r="Q128" s="201">
        <f>+C128-15018.5</f>
        <v>27492.125999999997</v>
      </c>
      <c r="R128" s="136">
        <f>+(P128-G128)^2</f>
        <v>7.9813251022370305E-3</v>
      </c>
      <c r="S128" s="136">
        <v>0.1</v>
      </c>
      <c r="T128" s="136">
        <f>+S128*R128</f>
        <v>7.9813251022370314E-4</v>
      </c>
      <c r="V128" s="129">
        <f>+G128-P128</f>
        <v>-8.9338262252167358E-2</v>
      </c>
      <c r="AD128" s="129">
        <v>8</v>
      </c>
      <c r="AE128" s="129" t="s">
        <v>621</v>
      </c>
      <c r="AG128" s="129" t="s">
        <v>610</v>
      </c>
    </row>
    <row r="129" spans="1:33" ht="12.95" customHeight="1" x14ac:dyDescent="0.2">
      <c r="A129" s="129" t="s">
        <v>474</v>
      </c>
      <c r="B129" s="131"/>
      <c r="C129" s="130">
        <v>42517.389000000003</v>
      </c>
      <c r="D129" s="130"/>
      <c r="E129" s="129">
        <f>(C129-C$7)/C$8</f>
        <v>-33900.036175148365</v>
      </c>
      <c r="F129" s="199">
        <f>ROUND(2*E129,0)/2</f>
        <v>-33900</v>
      </c>
      <c r="G129" s="129">
        <f>C129-(C$7+F129*C$8)</f>
        <v>-8.5859999962849542E-3</v>
      </c>
      <c r="I129" s="129">
        <f>G129</f>
        <v>-8.5859999962849542E-3</v>
      </c>
      <c r="O129" s="199"/>
      <c r="P129" s="159">
        <f>+D$11+D$12*F129+D$13*F129^2</f>
        <v>8.2020653691727355E-2</v>
      </c>
      <c r="Q129" s="201">
        <f>+C129-15018.5</f>
        <v>27498.889000000003</v>
      </c>
      <c r="R129" s="136">
        <f>+(P129-G129)^2</f>
        <v>8.2095656925393942E-3</v>
      </c>
      <c r="S129" s="136">
        <v>0.1</v>
      </c>
      <c r="T129" s="136">
        <f>+S129*R129</f>
        <v>8.2095656925393942E-4</v>
      </c>
      <c r="V129" s="129">
        <f>+G129-P129</f>
        <v>-9.0606653688012309E-2</v>
      </c>
      <c r="AD129" s="129">
        <v>9</v>
      </c>
      <c r="AE129" s="129" t="s">
        <v>621</v>
      </c>
      <c r="AG129" s="129" t="s">
        <v>610</v>
      </c>
    </row>
    <row r="130" spans="1:33" ht="12.95" customHeight="1" x14ac:dyDescent="0.2">
      <c r="A130" s="129" t="s">
        <v>474</v>
      </c>
      <c r="B130" s="131"/>
      <c r="C130" s="130">
        <v>42521.428999999996</v>
      </c>
      <c r="D130" s="130"/>
      <c r="E130" s="129">
        <f>(C130-C$7)/C$8</f>
        <v>-33883.014558622323</v>
      </c>
      <c r="F130" s="199">
        <f>ROUND(2*E130,0)/2</f>
        <v>-33883</v>
      </c>
      <c r="G130" s="129">
        <f>C130-(C$7+F130*C$8)</f>
        <v>-3.4554200028651394E-3</v>
      </c>
      <c r="I130" s="129">
        <f>G130</f>
        <v>-3.4554200028651394E-3</v>
      </c>
      <c r="O130" s="199"/>
      <c r="P130" s="159">
        <f>+D$11+D$12*F130+D$13*F130^2</f>
        <v>8.1978005451798314E-2</v>
      </c>
      <c r="Q130" s="201">
        <f>+C130-15018.5</f>
        <v>27502.928999999996</v>
      </c>
      <c r="R130" s="136">
        <f>+(P130-G130)^2</f>
        <v>7.2988701849175368E-3</v>
      </c>
      <c r="S130" s="136">
        <v>0.1</v>
      </c>
      <c r="T130" s="136">
        <f>+S130*R130</f>
        <v>7.2988701849175373E-4</v>
      </c>
      <c r="V130" s="129">
        <f>+G130-P130</f>
        <v>-8.5433425454663453E-2</v>
      </c>
      <c r="AD130" s="129">
        <v>8</v>
      </c>
      <c r="AE130" s="129" t="s">
        <v>621</v>
      </c>
      <c r="AG130" s="129" t="s">
        <v>610</v>
      </c>
    </row>
    <row r="131" spans="1:33" ht="12.95" customHeight="1" x14ac:dyDescent="0.2">
      <c r="A131" s="129" t="s">
        <v>474</v>
      </c>
      <c r="B131" s="131"/>
      <c r="C131" s="130">
        <v>42524.521999999997</v>
      </c>
      <c r="D131" s="130"/>
      <c r="E131" s="129">
        <f>(C131-C$7)/C$8</f>
        <v>-33869.982910128478</v>
      </c>
      <c r="F131" s="199">
        <f>ROUND(2*E131,0)/2</f>
        <v>-33870</v>
      </c>
      <c r="G131" s="129">
        <f>C131-(C$7+F131*C$8)</f>
        <v>4.0561999994679354E-3</v>
      </c>
      <c r="I131" s="129">
        <f>G131</f>
        <v>4.0561999994679354E-3</v>
      </c>
      <c r="O131" s="199"/>
      <c r="P131" s="159">
        <f>+D$11+D$12*F131+D$13*F131^2</f>
        <v>8.1945398119884702E-2</v>
      </c>
      <c r="Q131" s="201">
        <f>+C131-15018.5</f>
        <v>27506.021999999997</v>
      </c>
      <c r="R131" s="136">
        <f>+(P131-G131)^2</f>
        <v>6.0667271838415349E-3</v>
      </c>
      <c r="S131" s="136">
        <v>0.1</v>
      </c>
      <c r="T131" s="136">
        <f>+S131*R131</f>
        <v>6.0667271838415354E-4</v>
      </c>
      <c r="V131" s="129">
        <f>+G131-P131</f>
        <v>-7.7889198120416767E-2</v>
      </c>
      <c r="AD131" s="129">
        <v>8</v>
      </c>
      <c r="AE131" s="129" t="s">
        <v>621</v>
      </c>
      <c r="AG131" s="129" t="s">
        <v>610</v>
      </c>
    </row>
    <row r="132" spans="1:33" ht="12.95" customHeight="1" x14ac:dyDescent="0.2">
      <c r="A132" s="129" t="s">
        <v>474</v>
      </c>
      <c r="B132" s="131"/>
      <c r="C132" s="130">
        <v>42528.565000000002</v>
      </c>
      <c r="D132" s="130"/>
      <c r="E132" s="129">
        <f>(C132-C$7)/C$8</f>
        <v>-33852.948653788131</v>
      </c>
      <c r="F132" s="199">
        <f>ROUND(2*E132,0)/2</f>
        <v>-33853</v>
      </c>
      <c r="G132" s="129">
        <f>C132-(C$7+F132*C$8)</f>
        <v>1.2186780004412867E-2</v>
      </c>
      <c r="I132" s="129">
        <f>G132</f>
        <v>1.2186780004412867E-2</v>
      </c>
      <c r="O132" s="199"/>
      <c r="P132" s="159">
        <f>+D$11+D$12*F132+D$13*F132^2</f>
        <v>8.1902765645578163E-2</v>
      </c>
      <c r="Q132" s="201">
        <f>+C132-15018.5</f>
        <v>27510.065000000002</v>
      </c>
      <c r="R132" s="136">
        <f>+(P132-G132)^2</f>
        <v>4.860318653919166E-3</v>
      </c>
      <c r="S132" s="136">
        <v>0.1</v>
      </c>
      <c r="T132" s="136">
        <f>+S132*R132</f>
        <v>4.860318653919166E-4</v>
      </c>
      <c r="V132" s="129">
        <f>+G132-P132</f>
        <v>-6.9715985641165296E-2</v>
      </c>
      <c r="AD132" s="129">
        <v>8</v>
      </c>
      <c r="AE132" s="129" t="s">
        <v>621</v>
      </c>
      <c r="AG132" s="129" t="s">
        <v>610</v>
      </c>
    </row>
    <row r="133" spans="1:33" ht="12.95" customHeight="1" x14ac:dyDescent="0.2">
      <c r="A133" s="129" t="s">
        <v>474</v>
      </c>
      <c r="B133" s="131"/>
      <c r="C133" s="130">
        <v>42532.341999999997</v>
      </c>
      <c r="D133" s="130"/>
      <c r="E133" s="129">
        <f>(C133-C$7)/C$8</f>
        <v>-33837.035127644849</v>
      </c>
      <c r="F133" s="199">
        <f>ROUND(2*E133,0)/2</f>
        <v>-33837</v>
      </c>
      <c r="G133" s="129">
        <f>C133-(C$7+F133*C$8)</f>
        <v>-8.3373800007393584E-3</v>
      </c>
      <c r="I133" s="129">
        <f>G133</f>
        <v>-8.3373800007393584E-3</v>
      </c>
      <c r="O133" s="199"/>
      <c r="P133" s="159">
        <f>+D$11+D$12*F133+D$13*F133^2</f>
        <v>8.1862649124905998E-2</v>
      </c>
      <c r="Q133" s="201">
        <f>+C133-15018.5</f>
        <v>27513.841999999997</v>
      </c>
      <c r="R133" s="136">
        <f>+(P133-G133)^2</f>
        <v>8.1360452542672702E-3</v>
      </c>
      <c r="S133" s="136">
        <v>0.1</v>
      </c>
      <c r="T133" s="136">
        <f>+S133*R133</f>
        <v>8.1360452542672708E-4</v>
      </c>
      <c r="V133" s="129">
        <f>+G133-P133</f>
        <v>-9.0200029125645356E-2</v>
      </c>
      <c r="AD133" s="129">
        <v>7</v>
      </c>
      <c r="AE133" s="129" t="s">
        <v>608</v>
      </c>
      <c r="AG133" s="129" t="s">
        <v>610</v>
      </c>
    </row>
    <row r="134" spans="1:33" ht="12.95" customHeight="1" x14ac:dyDescent="0.2">
      <c r="A134" s="129" t="s">
        <v>474</v>
      </c>
      <c r="B134" s="131" t="s">
        <v>646</v>
      </c>
      <c r="C134" s="130">
        <v>42534.37</v>
      </c>
      <c r="D134" s="130"/>
      <c r="E134" s="129">
        <f>(C134-C$7)/C$8</f>
        <v>-33828.490613210452</v>
      </c>
      <c r="F134" s="199">
        <f>ROUND(2*E134,0)/2</f>
        <v>-33828.5</v>
      </c>
      <c r="G134" s="129">
        <f>C134-(C$7+F134*C$8)</f>
        <v>2.2279100085143E-3</v>
      </c>
      <c r="I134" s="129">
        <f>G134</f>
        <v>2.2279100085143E-3</v>
      </c>
      <c r="O134" s="199"/>
      <c r="P134" s="159">
        <f>+D$11+D$12*F134+D$13*F134^2</f>
        <v>8.1841340442113525E-2</v>
      </c>
      <c r="Q134" s="201">
        <f>+C134-15018.5</f>
        <v>27515.870000000003</v>
      </c>
      <c r="R134" s="136">
        <f>+(P134-G134)^2</f>
        <v>6.3382983054055429E-3</v>
      </c>
      <c r="S134" s="136">
        <v>0.1</v>
      </c>
      <c r="T134" s="136">
        <f>+S134*R134</f>
        <v>6.3382983054055433E-4</v>
      </c>
      <c r="V134" s="129">
        <f>+G134-P134</f>
        <v>-7.9613430433599225E-2</v>
      </c>
      <c r="AD134" s="129">
        <v>7</v>
      </c>
      <c r="AE134" s="129" t="s">
        <v>608</v>
      </c>
      <c r="AG134" s="129" t="s">
        <v>610</v>
      </c>
    </row>
    <row r="135" spans="1:33" ht="12.95" customHeight="1" x14ac:dyDescent="0.2">
      <c r="A135" s="129" t="s">
        <v>474</v>
      </c>
      <c r="B135" s="131"/>
      <c r="C135" s="130">
        <v>42540.425999999999</v>
      </c>
      <c r="D135" s="130"/>
      <c r="E135" s="129">
        <f>(C135-C$7)/C$8</f>
        <v>-33802.97504150703</v>
      </c>
      <c r="F135" s="199">
        <f>ROUND(2*E135,0)/2</f>
        <v>-33803</v>
      </c>
      <c r="G135" s="129">
        <f>C135-(C$7+F135*C$8)</f>
        <v>5.9237800014670938E-3</v>
      </c>
      <c r="I135" s="129">
        <f>G135</f>
        <v>5.9237800014670938E-3</v>
      </c>
      <c r="O135" s="199"/>
      <c r="P135" s="159">
        <f>+D$11+D$12*F135+D$13*F135^2</f>
        <v>8.1777427794515176E-2</v>
      </c>
      <c r="Q135" s="201">
        <f>+C135-15018.5</f>
        <v>27521.925999999999</v>
      </c>
      <c r="R135" s="136">
        <f>+(P135-G135)^2</f>
        <v>5.7537758835117881E-3</v>
      </c>
      <c r="S135" s="136">
        <v>0.1</v>
      </c>
      <c r="T135" s="136">
        <f>+S135*R135</f>
        <v>5.7537758835117883E-4</v>
      </c>
      <c r="V135" s="129">
        <f>+G135-P135</f>
        <v>-7.5853647793048082E-2</v>
      </c>
    </row>
    <row r="136" spans="1:33" ht="12.95" customHeight="1" x14ac:dyDescent="0.2">
      <c r="A136" s="129" t="s">
        <v>474</v>
      </c>
      <c r="B136" s="131"/>
      <c r="C136" s="130">
        <v>42541.375</v>
      </c>
      <c r="D136" s="130"/>
      <c r="E136" s="129">
        <f>(C136-C$7)/C$8</f>
        <v>-33798.976646931973</v>
      </c>
      <c r="F136" s="199">
        <f>ROUND(2*E136,0)/2</f>
        <v>-33799</v>
      </c>
      <c r="G136" s="129">
        <f>C136-(C$7+F136*C$8)</f>
        <v>5.5427400002372451E-3</v>
      </c>
      <c r="I136" s="129">
        <f>G136</f>
        <v>5.5427400002372451E-3</v>
      </c>
      <c r="O136" s="199"/>
      <c r="P136" s="159">
        <f>+D$11+D$12*F136+D$13*F136^2</f>
        <v>8.176740410503254E-2</v>
      </c>
      <c r="Q136" s="201">
        <f>+C136-15018.5</f>
        <v>27522.875</v>
      </c>
      <c r="R136" s="136">
        <f>+(P136-G136)^2</f>
        <v>5.8101994178888679E-3</v>
      </c>
      <c r="S136" s="136">
        <v>0.1</v>
      </c>
      <c r="T136" s="136">
        <f>+S136*R136</f>
        <v>5.8101994178888679E-4</v>
      </c>
      <c r="V136" s="129">
        <f>+G136-P136</f>
        <v>-7.6224664104795295E-2</v>
      </c>
      <c r="AD136" s="129">
        <v>9</v>
      </c>
      <c r="AE136" s="129" t="s">
        <v>615</v>
      </c>
      <c r="AG136" s="129" t="s">
        <v>610</v>
      </c>
    </row>
    <row r="137" spans="1:33" ht="12.95" customHeight="1" x14ac:dyDescent="0.2">
      <c r="A137" s="129" t="s">
        <v>474</v>
      </c>
      <c r="B137" s="131"/>
      <c r="C137" s="130">
        <v>42549.430999999997</v>
      </c>
      <c r="D137" s="130"/>
      <c r="E137" s="129">
        <f>(C137-C$7)/C$8</f>
        <v>-33765.034532393867</v>
      </c>
      <c r="F137" s="199">
        <f>ROUND(2*E137,0)/2</f>
        <v>-33765</v>
      </c>
      <c r="G137" s="129">
        <f>C137-(C$7+F137*C$8)</f>
        <v>-8.1961000032606535E-3</v>
      </c>
      <c r="I137" s="129">
        <f>G137</f>
        <v>-8.1961000032606535E-3</v>
      </c>
      <c r="O137" s="199"/>
      <c r="P137" s="159">
        <f>+D$11+D$12*F137+D$13*F137^2</f>
        <v>8.1682222714218711E-2</v>
      </c>
      <c r="Q137" s="201">
        <f>+C137-15018.5</f>
        <v>27530.930999999997</v>
      </c>
      <c r="R137" s="136">
        <f>+(P137-G137)^2</f>
        <v>8.0781128945073676E-3</v>
      </c>
      <c r="S137" s="136">
        <v>0.1</v>
      </c>
      <c r="T137" s="136">
        <f>+S137*R137</f>
        <v>8.0781128945073678E-4</v>
      </c>
      <c r="V137" s="129">
        <f>+G137-P137</f>
        <v>-8.9878322717479364E-2</v>
      </c>
    </row>
    <row r="138" spans="1:33" ht="12.95" customHeight="1" x14ac:dyDescent="0.2">
      <c r="A138" s="129" t="s">
        <v>474</v>
      </c>
      <c r="B138" s="131"/>
      <c r="C138" s="130">
        <v>42550.392</v>
      </c>
      <c r="D138" s="130"/>
      <c r="E138" s="129">
        <f>(C138-C$7)/C$8</f>
        <v>-33760.985578561784</v>
      </c>
      <c r="F138" s="199">
        <f>ROUND(2*E138,0)/2</f>
        <v>-33761</v>
      </c>
      <c r="G138" s="129">
        <f>C138-(C$7+F138*C$8)</f>
        <v>3.4228600052301772E-3</v>
      </c>
      <c r="I138" s="129">
        <f>G138</f>
        <v>3.4228600052301772E-3</v>
      </c>
      <c r="O138" s="199"/>
      <c r="P138" s="159">
        <f>+D$11+D$12*F138+D$13*F138^2</f>
        <v>8.1672203723509848E-2</v>
      </c>
      <c r="Q138" s="201">
        <f>+C138-15018.5</f>
        <v>27531.892</v>
      </c>
      <c r="R138" s="136">
        <f>+(P138-G138)^2</f>
        <v>6.1229597923414744E-3</v>
      </c>
      <c r="S138" s="136">
        <v>0.1</v>
      </c>
      <c r="T138" s="136">
        <f>+S138*R138</f>
        <v>6.1229597923414744E-4</v>
      </c>
      <c r="V138" s="129">
        <f>+G138-P138</f>
        <v>-7.8249343718279671E-2</v>
      </c>
      <c r="AD138" s="129">
        <v>8</v>
      </c>
      <c r="AE138" s="129" t="s">
        <v>621</v>
      </c>
      <c r="AG138" s="129" t="s">
        <v>610</v>
      </c>
    </row>
    <row r="139" spans="1:33" ht="12.95" customHeight="1" x14ac:dyDescent="0.2">
      <c r="A139" s="129" t="s">
        <v>474</v>
      </c>
      <c r="B139" s="131" t="s">
        <v>646</v>
      </c>
      <c r="C139" s="130">
        <v>42561.411</v>
      </c>
      <c r="D139" s="130"/>
      <c r="E139" s="129">
        <f>(C139-C$7)/C$8</f>
        <v>-33714.559540814073</v>
      </c>
      <c r="F139" s="199">
        <f>ROUND(2*E139,0)/2</f>
        <v>-33714.5</v>
      </c>
      <c r="G139" s="129">
        <f>C139-(C$7+F139*C$8)</f>
        <v>-1.4131729993096087E-2</v>
      </c>
      <c r="I139" s="129">
        <f>G139</f>
        <v>-1.4131729993096087E-2</v>
      </c>
      <c r="O139" s="199"/>
      <c r="P139" s="159">
        <f>+D$11+D$12*F139+D$13*F139^2</f>
        <v>8.1555769252228197E-2</v>
      </c>
      <c r="Q139" s="201">
        <f>+C139-15018.5</f>
        <v>27542.911</v>
      </c>
      <c r="R139" s="136">
        <f>+(P139-G139)^2</f>
        <v>9.1560975118239359E-3</v>
      </c>
      <c r="S139" s="136">
        <v>0.1</v>
      </c>
      <c r="T139" s="136">
        <f>+S139*R139</f>
        <v>9.1560975118239359E-4</v>
      </c>
      <c r="V139" s="129">
        <f>+G139-P139</f>
        <v>-9.5687499245324284E-2</v>
      </c>
      <c r="AD139" s="129">
        <v>7</v>
      </c>
      <c r="AE139" s="129" t="s">
        <v>621</v>
      </c>
      <c r="AG139" s="129" t="s">
        <v>610</v>
      </c>
    </row>
    <row r="140" spans="1:33" ht="12.95" customHeight="1" x14ac:dyDescent="0.2">
      <c r="A140" s="129" t="s">
        <v>475</v>
      </c>
      <c r="B140" s="131"/>
      <c r="C140" s="130">
        <v>42568.417999999998</v>
      </c>
      <c r="D140" s="130"/>
      <c r="E140" s="129">
        <f>(C140-C$7)/C$8</f>
        <v>-33685.037147992756</v>
      </c>
      <c r="F140" s="199">
        <f>ROUND(2*E140,0)/2</f>
        <v>-33685</v>
      </c>
      <c r="G140" s="129">
        <f>C140-(C$7+F140*C$8)</f>
        <v>-8.8169000009656884E-3</v>
      </c>
      <c r="I140" s="129">
        <f>G140</f>
        <v>-8.8169000009656884E-3</v>
      </c>
      <c r="O140" s="199"/>
      <c r="P140" s="159">
        <f>+D$11+D$12*F140+D$13*F140^2</f>
        <v>8.1481936875516775E-2</v>
      </c>
      <c r="Q140" s="201">
        <f>+C140-15018.5</f>
        <v>27549.917999999998</v>
      </c>
      <c r="R140" s="136">
        <f>+(P140-G140)^2</f>
        <v>8.1538799412455894E-3</v>
      </c>
      <c r="S140" s="136">
        <v>0.1</v>
      </c>
      <c r="T140" s="136">
        <f>+S140*R140</f>
        <v>8.1538799412455903E-4</v>
      </c>
      <c r="V140" s="129">
        <f>+G140-P140</f>
        <v>-9.0298836876482463E-2</v>
      </c>
    </row>
    <row r="141" spans="1:33" ht="12.95" customHeight="1" x14ac:dyDescent="0.2">
      <c r="A141" s="129" t="s">
        <v>475</v>
      </c>
      <c r="B141" s="131" t="s">
        <v>646</v>
      </c>
      <c r="C141" s="130">
        <v>42570.442999999999</v>
      </c>
      <c r="D141" s="130"/>
      <c r="E141" s="129">
        <f>(C141-C$7)/C$8</f>
        <v>-33676.505273372626</v>
      </c>
      <c r="F141" s="199">
        <f>ROUND(2*E141,0)/2</f>
        <v>-33676.5</v>
      </c>
      <c r="G141" s="129">
        <f>C141-(C$7+F141*C$8)</f>
        <v>-1.2516099959611893E-3</v>
      </c>
      <c r="I141" s="129">
        <f>G141</f>
        <v>-1.2516099959611893E-3</v>
      </c>
      <c r="O141" s="199"/>
      <c r="P141" s="159">
        <f>+D$11+D$12*F141+D$13*F141^2</f>
        <v>8.1460668132301281E-2</v>
      </c>
      <c r="Q141" s="201">
        <f>+C141-15018.5</f>
        <v>27551.942999999999</v>
      </c>
      <c r="R141" s="136">
        <f>+(P141-G141)^2</f>
        <v>6.8413209531670459E-3</v>
      </c>
      <c r="S141" s="136">
        <v>0.1</v>
      </c>
      <c r="T141" s="136">
        <f>+S141*R141</f>
        <v>6.8413209531670467E-4</v>
      </c>
      <c r="V141" s="129">
        <f>+G141-P141</f>
        <v>-8.271227812826247E-2</v>
      </c>
      <c r="AD141" s="129">
        <v>6</v>
      </c>
      <c r="AE141" s="129" t="s">
        <v>621</v>
      </c>
      <c r="AG141" s="129" t="s">
        <v>610</v>
      </c>
    </row>
    <row r="142" spans="1:33" ht="12.95" customHeight="1" x14ac:dyDescent="0.2">
      <c r="A142" s="129" t="s">
        <v>475</v>
      </c>
      <c r="B142" s="131" t="s">
        <v>646</v>
      </c>
      <c r="C142" s="130">
        <v>42571.385999999999</v>
      </c>
      <c r="D142" s="130"/>
      <c r="E142" s="129">
        <f>(C142-C$7)/C$8</f>
        <v>-33672.532158426075</v>
      </c>
      <c r="F142" s="199">
        <f>ROUND(2*E142,0)/2</f>
        <v>-33672.5</v>
      </c>
      <c r="G142" s="129">
        <f>C142-(C$7+F142*C$8)</f>
        <v>-7.6326499984133989E-3</v>
      </c>
      <c r="I142" s="129">
        <f>G142</f>
        <v>-7.6326499984133989E-3</v>
      </c>
      <c r="O142" s="199"/>
      <c r="P142" s="159">
        <f>+D$11+D$12*F142+D$13*F142^2</f>
        <v>8.1450660084789211E-2</v>
      </c>
      <c r="Q142" s="201">
        <f>+C142-15018.5</f>
        <v>27552.885999999999</v>
      </c>
      <c r="R142" s="136">
        <f>+(P142-G142)^2</f>
        <v>7.9358361353800283E-3</v>
      </c>
      <c r="S142" s="136">
        <v>0.1</v>
      </c>
      <c r="T142" s="136">
        <f>+S142*R142</f>
        <v>7.935836135380029E-4</v>
      </c>
      <c r="V142" s="129">
        <f>+G142-P142</f>
        <v>-8.908331008320261E-2</v>
      </c>
      <c r="AD142" s="129">
        <v>5</v>
      </c>
      <c r="AE142" s="129" t="s">
        <v>617</v>
      </c>
      <c r="AG142" s="129" t="s">
        <v>610</v>
      </c>
    </row>
    <row r="143" spans="1:33" ht="12.95" customHeight="1" x14ac:dyDescent="0.2">
      <c r="A143" s="129" t="s">
        <v>475</v>
      </c>
      <c r="B143" s="131"/>
      <c r="C143" s="130">
        <v>42572.455999999998</v>
      </c>
      <c r="D143" s="130"/>
      <c r="E143" s="129">
        <f>(C143-C$7)/C$8</f>
        <v>-33668.023958009522</v>
      </c>
      <c r="F143" s="199">
        <f>ROUND(2*E143,0)/2</f>
        <v>-33668</v>
      </c>
      <c r="G143" s="129">
        <f>C143-(C$7+F143*C$8)</f>
        <v>-5.6863200006773695E-3</v>
      </c>
      <c r="I143" s="129">
        <f>G143</f>
        <v>-5.6863200006773695E-3</v>
      </c>
      <c r="O143" s="199"/>
      <c r="P143" s="159">
        <f>+D$11+D$12*F143+D$13*F143^2</f>
        <v>8.1439401622548979E-2</v>
      </c>
      <c r="Q143" s="201">
        <f>+C143-15018.5</f>
        <v>27553.955999999998</v>
      </c>
      <c r="R143" s="136">
        <f>+(P143-G143)^2</f>
        <v>7.5908913683679314E-3</v>
      </c>
      <c r="S143" s="136">
        <v>0.1</v>
      </c>
      <c r="T143" s="136">
        <f>+S143*R143</f>
        <v>7.5908913683679321E-4</v>
      </c>
      <c r="V143" s="129">
        <f>+G143-P143</f>
        <v>-8.7125721623226349E-2</v>
      </c>
      <c r="AD143" s="129">
        <v>7</v>
      </c>
      <c r="AE143" s="129" t="s">
        <v>621</v>
      </c>
      <c r="AG143" s="129" t="s">
        <v>610</v>
      </c>
    </row>
    <row r="144" spans="1:33" ht="12.95" customHeight="1" x14ac:dyDescent="0.2">
      <c r="A144" s="206" t="s">
        <v>476</v>
      </c>
      <c r="B144" s="207"/>
      <c r="C144" s="208">
        <v>42745.722000000002</v>
      </c>
      <c r="D144" s="208"/>
      <c r="E144" s="129">
        <f>(C144-C$7)/C$8</f>
        <v>-32938.007272612042</v>
      </c>
      <c r="F144" s="199">
        <f>ROUND(2*E144,0)/2</f>
        <v>-32938</v>
      </c>
      <c r="G144" s="129">
        <f>C144-(C$7+F144*C$8)</f>
        <v>-1.7261199973290786E-3</v>
      </c>
      <c r="I144" s="129">
        <f>G144</f>
        <v>-1.7261199973290786E-3</v>
      </c>
      <c r="O144" s="199"/>
      <c r="P144" s="159">
        <f>+D$11+D$12*F144+D$13*F144^2</f>
        <v>7.9621316398644282E-2</v>
      </c>
      <c r="Q144" s="201">
        <f>+C144-15018.5</f>
        <v>27727.222000000002</v>
      </c>
      <c r="R144" s="136">
        <f>+(P144-G144)^2</f>
        <v>6.6174054081969309E-3</v>
      </c>
      <c r="S144" s="136">
        <v>0.1</v>
      </c>
      <c r="T144" s="136">
        <f>+S144*R144</f>
        <v>6.6174054081969314E-4</v>
      </c>
      <c r="V144" s="129">
        <f>+G144-P144</f>
        <v>-8.134743639597336E-2</v>
      </c>
      <c r="AD144" s="129">
        <v>7</v>
      </c>
      <c r="AE144" s="129" t="s">
        <v>621</v>
      </c>
      <c r="AG144" s="129" t="s">
        <v>610</v>
      </c>
    </row>
    <row r="145" spans="1:33" ht="12.95" customHeight="1" x14ac:dyDescent="0.2">
      <c r="A145" s="206" t="s">
        <v>477</v>
      </c>
      <c r="B145" s="207" t="s">
        <v>646</v>
      </c>
      <c r="C145" s="208">
        <v>42753.678</v>
      </c>
      <c r="D145" s="208"/>
      <c r="E145" s="129">
        <f>(C145-C$7)/C$8</f>
        <v>-32904.486485215661</v>
      </c>
      <c r="F145" s="199">
        <f>ROUND(2*E145,0)/2</f>
        <v>-32904.5</v>
      </c>
      <c r="G145" s="129">
        <f>C145-(C$7+F145*C$8)</f>
        <v>3.207670000847429E-3</v>
      </c>
      <c r="I145" s="129">
        <f>G145</f>
        <v>3.207670000847429E-3</v>
      </c>
      <c r="O145" s="199"/>
      <c r="P145" s="159">
        <f>+D$11+D$12*F145+D$13*F145^2</f>
        <v>7.9538279055137578E-2</v>
      </c>
      <c r="Q145" s="201">
        <f>+C145-15018.5</f>
        <v>27735.178</v>
      </c>
      <c r="R145" s="136">
        <f>+(P145-G145)^2</f>
        <v>5.8263618785988815E-3</v>
      </c>
      <c r="S145" s="136">
        <v>0.1</v>
      </c>
      <c r="T145" s="136">
        <f>+S145*R145</f>
        <v>5.8263618785988822E-4</v>
      </c>
      <c r="V145" s="129">
        <f>+G145-P145</f>
        <v>-7.6330609054290149E-2</v>
      </c>
      <c r="AD145" s="129">
        <v>8</v>
      </c>
      <c r="AE145" s="129" t="s">
        <v>615</v>
      </c>
      <c r="AG145" s="129" t="s">
        <v>610</v>
      </c>
    </row>
    <row r="146" spans="1:33" ht="12.95" customHeight="1" x14ac:dyDescent="0.2">
      <c r="A146" s="206" t="s">
        <v>477</v>
      </c>
      <c r="B146" s="207"/>
      <c r="C146" s="208">
        <v>42775.63</v>
      </c>
      <c r="D146" s="208"/>
      <c r="E146" s="129">
        <f>(C146-C$7)/C$8</f>
        <v>-32811.996751062143</v>
      </c>
      <c r="F146" s="199">
        <f>ROUND(2*E146,0)/2</f>
        <v>-32812</v>
      </c>
      <c r="G146" s="129">
        <f>C146-(C$7+F146*C$8)</f>
        <v>7.7112000144552439E-4</v>
      </c>
      <c r="I146" s="129">
        <f>G146</f>
        <v>7.7112000144552439E-4</v>
      </c>
      <c r="O146" s="199"/>
      <c r="P146" s="159">
        <f>+D$11+D$12*F146+D$13*F146^2</f>
        <v>7.9309176983413998E-2</v>
      </c>
      <c r="Q146" s="201">
        <f>+C146-15018.5</f>
        <v>27757.129999999997</v>
      </c>
      <c r="R146" s="136">
        <f>+(P146-G146)^2</f>
        <v>6.1682263945029266E-3</v>
      </c>
      <c r="S146" s="136">
        <v>0.1</v>
      </c>
      <c r="T146" s="136">
        <f>+S146*R146</f>
        <v>6.1682263945029268E-4</v>
      </c>
      <c r="V146" s="129">
        <f>+G146-P146</f>
        <v>-7.8538056981968474E-2</v>
      </c>
      <c r="AD146" s="129">
        <v>7</v>
      </c>
      <c r="AE146" s="129" t="s">
        <v>621</v>
      </c>
      <c r="AG146" s="129" t="s">
        <v>610</v>
      </c>
    </row>
    <row r="147" spans="1:33" ht="12.95" customHeight="1" x14ac:dyDescent="0.2">
      <c r="A147" s="206" t="s">
        <v>478</v>
      </c>
      <c r="B147" s="207" t="s">
        <v>646</v>
      </c>
      <c r="C147" s="208">
        <v>42830.337</v>
      </c>
      <c r="D147" s="208"/>
      <c r="E147" s="129">
        <f>(C147-C$7)/C$8</f>
        <v>-32581.501311633514</v>
      </c>
      <c r="F147" s="199">
        <f>ROUND(2*E147,0)/2</f>
        <v>-32581.5</v>
      </c>
      <c r="G147" s="129">
        <f>C147-(C$7+F147*C$8)</f>
        <v>-3.1130999559536576E-4</v>
      </c>
      <c r="I147" s="129">
        <f>G147</f>
        <v>-3.1130999559536576E-4</v>
      </c>
      <c r="O147" s="199"/>
      <c r="P147" s="159">
        <f>+D$11+D$12*F147+D$13*F147^2</f>
        <v>7.8739430147532818E-2</v>
      </c>
      <c r="Q147" s="201">
        <f>+C147-15018.5</f>
        <v>27811.837</v>
      </c>
      <c r="R147" s="136">
        <f>+(P147-G147)^2</f>
        <v>6.2490195171763779E-3</v>
      </c>
      <c r="S147" s="136">
        <v>0.1</v>
      </c>
      <c r="T147" s="136">
        <f>+S147*R147</f>
        <v>6.2490195171763783E-4</v>
      </c>
      <c r="V147" s="129">
        <f>+G147-P147</f>
        <v>-7.9050740143128184E-2</v>
      </c>
      <c r="AD147" s="129">
        <v>7</v>
      </c>
      <c r="AE147" s="129" t="s">
        <v>621</v>
      </c>
      <c r="AG147" s="129" t="s">
        <v>610</v>
      </c>
    </row>
    <row r="148" spans="1:33" ht="12.95" customHeight="1" x14ac:dyDescent="0.2">
      <c r="A148" s="206" t="s">
        <v>596</v>
      </c>
      <c r="B148" s="64" t="s">
        <v>644</v>
      </c>
      <c r="C148" s="208">
        <v>42841.374000000003</v>
      </c>
      <c r="D148" s="208" t="s">
        <v>597</v>
      </c>
      <c r="E148" s="129">
        <f>(C148-C$7)/C$8</f>
        <v>-32534.999435000274</v>
      </c>
      <c r="F148" s="199">
        <f>ROUND(2*E148,0)/2</f>
        <v>-32535</v>
      </c>
      <c r="G148" s="129">
        <f>C148-(C$7+F148*C$8)</f>
        <v>1.3410000974545255E-4</v>
      </c>
      <c r="K148" s="129">
        <f>+G148</f>
        <v>1.3410000974545255E-4</v>
      </c>
      <c r="O148" s="199"/>
      <c r="P148" s="159">
        <f>+D$11+D$12*F148+D$13*F148^2</f>
        <v>7.8624691153027504E-2</v>
      </c>
      <c r="Q148" s="201">
        <f>+C148-15018.5</f>
        <v>27822.874000000003</v>
      </c>
      <c r="R148" s="136">
        <f>+(P148-G148)^2</f>
        <v>6.1607728980218671E-3</v>
      </c>
      <c r="S148" s="136">
        <v>1</v>
      </c>
      <c r="T148" s="136">
        <f>+S148*R148</f>
        <v>6.1607728980218671E-3</v>
      </c>
      <c r="V148" s="129">
        <f>+G148-P148</f>
        <v>-7.8490591143282051E-2</v>
      </c>
      <c r="AD148" s="129">
        <v>7</v>
      </c>
      <c r="AE148" s="129" t="s">
        <v>615</v>
      </c>
      <c r="AG148" s="129" t="s">
        <v>610</v>
      </c>
    </row>
    <row r="149" spans="1:33" ht="12.95" customHeight="1" x14ac:dyDescent="0.2">
      <c r="A149" s="206" t="s">
        <v>596</v>
      </c>
      <c r="B149" s="207" t="s">
        <v>644</v>
      </c>
      <c r="C149" s="208">
        <v>42842.321499999998</v>
      </c>
      <c r="D149" s="208" t="s">
        <v>597</v>
      </c>
      <c r="E149" s="129">
        <f>(C149-C$7)/C$8</f>
        <v>-32531.007360332365</v>
      </c>
      <c r="F149" s="199">
        <f>ROUND(2*E149,0)/2</f>
        <v>-32531</v>
      </c>
      <c r="G149" s="129">
        <f>C149-(C$7+F149*C$8)</f>
        <v>-1.7469399972469546E-3</v>
      </c>
      <c r="K149" s="129">
        <f>+G149</f>
        <v>-1.7469399972469546E-3</v>
      </c>
      <c r="O149" s="199"/>
      <c r="P149" s="159">
        <f>+D$11+D$12*F149+D$13*F149^2</f>
        <v>7.8614824254206295E-2</v>
      </c>
      <c r="Q149" s="201">
        <f>+C149-15018.5</f>
        <v>27823.821499999998</v>
      </c>
      <c r="R149" s="136">
        <f>+(P149-G149)^2</f>
        <v>6.4580131536061498E-3</v>
      </c>
      <c r="S149" s="136">
        <v>1</v>
      </c>
      <c r="T149" s="136">
        <f>+S149*R149</f>
        <v>6.4580131536061498E-3</v>
      </c>
      <c r="V149" s="129">
        <f>+G149-P149</f>
        <v>-8.0361764251453249E-2</v>
      </c>
    </row>
    <row r="150" spans="1:33" ht="12.95" customHeight="1" x14ac:dyDescent="0.2">
      <c r="A150" s="206" t="s">
        <v>596</v>
      </c>
      <c r="B150" s="207" t="s">
        <v>646</v>
      </c>
      <c r="C150" s="208">
        <v>42842.436999999998</v>
      </c>
      <c r="D150" s="208" t="s">
        <v>597</v>
      </c>
      <c r="E150" s="129">
        <f>(C150-C$7)/C$8</f>
        <v>-32530.520727483661</v>
      </c>
      <c r="F150" s="199">
        <f>ROUND(2*E150,0)/2</f>
        <v>-32530.5</v>
      </c>
      <c r="G150" s="129">
        <f>C150-(C$7+F150*C$8)</f>
        <v>-4.9195699975825846E-3</v>
      </c>
      <c r="K150" s="129">
        <f>+G150</f>
        <v>-4.9195699975825846E-3</v>
      </c>
      <c r="O150" s="199"/>
      <c r="P150" s="159">
        <f>+D$11+D$12*F150+D$13*F150^2</f>
        <v>7.8613590926630755E-2</v>
      </c>
      <c r="Q150" s="201">
        <f>+C150-15018.5</f>
        <v>27823.936999999998</v>
      </c>
      <c r="R150" s="136">
        <f>+(P150-G150)^2</f>
        <v>6.9777889739905223E-3</v>
      </c>
      <c r="S150" s="136">
        <v>1</v>
      </c>
      <c r="T150" s="136">
        <f>+S150*R150</f>
        <v>6.9777889739905223E-3</v>
      </c>
      <c r="V150" s="129">
        <f>+G150-P150</f>
        <v>-8.353316092421334E-2</v>
      </c>
    </row>
    <row r="151" spans="1:33" ht="12.95" customHeight="1" x14ac:dyDescent="0.2">
      <c r="A151" s="206" t="s">
        <v>598</v>
      </c>
      <c r="B151" s="207"/>
      <c r="C151" s="208">
        <v>42860.716</v>
      </c>
      <c r="D151" s="208">
        <v>4.0000000000000001E-3</v>
      </c>
      <c r="E151" s="129">
        <f>(C151-C$7)/C$8</f>
        <v>-32453.506339246029</v>
      </c>
      <c r="F151" s="199">
        <f>ROUND(2*E151,0)/2</f>
        <v>-32453.5</v>
      </c>
      <c r="G151" s="129">
        <f>C151-(C$7+F151*C$8)</f>
        <v>-1.5045899926917627E-3</v>
      </c>
      <c r="K151" s="129">
        <f>+G151</f>
        <v>-1.5045899926917627E-3</v>
      </c>
      <c r="O151" s="199"/>
      <c r="P151" s="159">
        <f>+D$11+D$12*F151+D$13*F151^2</f>
        <v>7.8423750716617197E-2</v>
      </c>
      <c r="Q151" s="201">
        <f>+C151-15018.5</f>
        <v>27842.216</v>
      </c>
      <c r="R151" s="136">
        <f>+(P151-G151)^2</f>
        <v>6.3885396485433756E-3</v>
      </c>
      <c r="S151" s="136">
        <v>1</v>
      </c>
      <c r="T151" s="136">
        <f>+S151*R151</f>
        <v>6.3885396485433756E-3</v>
      </c>
      <c r="V151" s="129">
        <f>+G151-P151</f>
        <v>-7.9928340709308959E-2</v>
      </c>
    </row>
    <row r="152" spans="1:33" ht="12.95" customHeight="1" x14ac:dyDescent="0.2">
      <c r="A152" s="206" t="s">
        <v>598</v>
      </c>
      <c r="B152" s="207"/>
      <c r="C152" s="208">
        <v>42861.675999999999</v>
      </c>
      <c r="D152" s="208">
        <v>4.0000000000000001E-3</v>
      </c>
      <c r="E152" s="129">
        <f>(C152-C$7)/C$8</f>
        <v>-32449.461598685382</v>
      </c>
      <c r="F152" s="199">
        <f>ROUND(2*E152,0)/2</f>
        <v>-32449.5</v>
      </c>
      <c r="G152" s="129">
        <f>C152-(C$7+F152*C$8)</f>
        <v>9.1143700046814047E-3</v>
      </c>
      <c r="K152" s="129">
        <f>+G152</f>
        <v>9.1143700046814047E-3</v>
      </c>
      <c r="O152" s="199"/>
      <c r="P152" s="159">
        <f>+D$11+D$12*F152+D$13*F152^2</f>
        <v>7.8413893895429201E-2</v>
      </c>
      <c r="Q152" s="201">
        <f>+C152-15018.5</f>
        <v>27843.175999999999</v>
      </c>
      <c r="R152" s="136">
        <f>+(P152-G152)^2</f>
        <v>4.8024240114843244E-3</v>
      </c>
      <c r="S152" s="136">
        <v>1</v>
      </c>
      <c r="T152" s="136">
        <f>+S152*R152</f>
        <v>4.8024240114843244E-3</v>
      </c>
      <c r="V152" s="129">
        <f>+G152-P152</f>
        <v>-6.9299523890747797E-2</v>
      </c>
      <c r="AD152" s="129">
        <v>8</v>
      </c>
      <c r="AE152" s="129" t="s">
        <v>621</v>
      </c>
      <c r="AG152" s="129" t="s">
        <v>610</v>
      </c>
    </row>
    <row r="153" spans="1:33" ht="12.95" customHeight="1" x14ac:dyDescent="0.2">
      <c r="A153" s="206" t="s">
        <v>479</v>
      </c>
      <c r="B153" s="207"/>
      <c r="C153" s="208">
        <v>42864.394999999997</v>
      </c>
      <c r="D153" s="208"/>
      <c r="E153" s="129">
        <f>(C153-C$7)/C$8</f>
        <v>-32438.005713701634</v>
      </c>
      <c r="F153" s="199">
        <f>ROUND(2*E153,0)/2</f>
        <v>-32438</v>
      </c>
      <c r="G153" s="129">
        <f>C153-(C$7+F153*C$8)</f>
        <v>-1.356120003038086E-3</v>
      </c>
      <c r="I153" s="129">
        <f>G153</f>
        <v>-1.356120003038086E-3</v>
      </c>
      <c r="O153" s="199"/>
      <c r="P153" s="159">
        <f>+D$11+D$12*F153+D$13*F153^2</f>
        <v>7.8385558289633533E-2</v>
      </c>
      <c r="Q153" s="201">
        <f>+C153-15018.5</f>
        <v>27845.894999999997</v>
      </c>
      <c r="R153" s="136">
        <f>+(P153-G153)^2</f>
        <v>6.3587352569319366E-3</v>
      </c>
      <c r="S153" s="136">
        <v>0.1</v>
      </c>
      <c r="T153" s="136">
        <f>+S153*R153</f>
        <v>6.3587352569319374E-4</v>
      </c>
      <c r="V153" s="129">
        <f>+G153-P153</f>
        <v>-7.9741678292671619E-2</v>
      </c>
    </row>
    <row r="154" spans="1:33" ht="12.95" customHeight="1" x14ac:dyDescent="0.2">
      <c r="A154" s="206" t="s">
        <v>479</v>
      </c>
      <c r="B154" s="207"/>
      <c r="C154" s="208">
        <v>42866.292000000001</v>
      </c>
      <c r="D154" s="208"/>
      <c r="E154" s="129">
        <f>(C154-C$7)/C$8</f>
        <v>-32430.013137822916</v>
      </c>
      <c r="F154" s="199">
        <f>ROUND(2*E154,0)/2</f>
        <v>-32430</v>
      </c>
      <c r="G154" s="129">
        <f>C154-(C$7+F154*C$8)</f>
        <v>-3.1181999947875738E-3</v>
      </c>
      <c r="I154" s="129">
        <f>G154</f>
        <v>-3.1181999947875738E-3</v>
      </c>
      <c r="O154" s="199"/>
      <c r="P154" s="159">
        <f>+D$11+D$12*F154+D$13*F154^2</f>
        <v>7.8365848975075481E-2</v>
      </c>
      <c r="Q154" s="201">
        <f>+C154-15018.5</f>
        <v>27847.792000000001</v>
      </c>
      <c r="R154" s="136">
        <f>+(P154-G154)^2</f>
        <v>6.6396502365230403E-3</v>
      </c>
      <c r="S154" s="136">
        <v>0.1</v>
      </c>
      <c r="T154" s="136">
        <f>+S154*R154</f>
        <v>6.6396502365230405E-4</v>
      </c>
      <c r="V154" s="129">
        <f>+G154-P154</f>
        <v>-8.1484048969863054E-2</v>
      </c>
    </row>
    <row r="155" spans="1:33" ht="12.95" customHeight="1" x14ac:dyDescent="0.2">
      <c r="A155" s="206" t="s">
        <v>479</v>
      </c>
      <c r="B155" s="207" t="s">
        <v>646</v>
      </c>
      <c r="C155" s="208">
        <v>42866.423999999999</v>
      </c>
      <c r="D155" s="208"/>
      <c r="E155" s="129">
        <f>(C155-C$7)/C$8</f>
        <v>-32429.456985995836</v>
      </c>
      <c r="F155" s="199">
        <f>ROUND(2*E155,0)/2</f>
        <v>-32429.5</v>
      </c>
      <c r="G155" s="129">
        <f>C155-(C$7+F155*C$8)</f>
        <v>1.020917000278132E-2</v>
      </c>
      <c r="I155" s="129">
        <f>G155</f>
        <v>1.020917000278132E-2</v>
      </c>
      <c r="O155" s="199"/>
      <c r="P155" s="159">
        <f>+D$11+D$12*F155+D$13*F155^2</f>
        <v>7.83646172086057E-2</v>
      </c>
      <c r="Q155" s="201">
        <f>+C155-15018.5</f>
        <v>27847.923999999999</v>
      </c>
      <c r="R155" s="136">
        <f>+(P155-G155)^2</f>
        <v>4.6451649838259142E-3</v>
      </c>
      <c r="S155" s="136">
        <v>0.1</v>
      </c>
      <c r="T155" s="136">
        <f>+S155*R155</f>
        <v>4.6451649838259143E-4</v>
      </c>
      <c r="V155" s="129">
        <f>+G155-P155</f>
        <v>-6.8155447205824379E-2</v>
      </c>
    </row>
    <row r="156" spans="1:33" ht="12.95" customHeight="1" x14ac:dyDescent="0.2">
      <c r="A156" s="206" t="s">
        <v>479</v>
      </c>
      <c r="B156" s="207" t="s">
        <v>646</v>
      </c>
      <c r="C156" s="208">
        <v>42867.364000000001</v>
      </c>
      <c r="D156" s="208"/>
      <c r="E156" s="129">
        <f>(C156-C$7)/C$8</f>
        <v>-32425.496510863522</v>
      </c>
      <c r="F156" s="199">
        <f>ROUND(2*E156,0)/2</f>
        <v>-32425.5</v>
      </c>
      <c r="G156" s="129">
        <f>C156-(C$7+F156*C$8)</f>
        <v>8.2813000335590914E-4</v>
      </c>
      <c r="I156" s="129">
        <f>G156</f>
        <v>8.2813000335590914E-4</v>
      </c>
      <c r="O156" s="199"/>
      <c r="P156" s="159">
        <f>+D$11+D$12*F156+D$13*F156^2</f>
        <v>7.8354763355064277E-2</v>
      </c>
      <c r="Q156" s="201">
        <f>+C156-15018.5</f>
        <v>27848.864000000001</v>
      </c>
      <c r="R156" s="136">
        <f>+(P156-G156)^2</f>
        <v>6.0103788788502203E-3</v>
      </c>
      <c r="S156" s="136">
        <v>0.1</v>
      </c>
      <c r="T156" s="136">
        <f>+S156*R156</f>
        <v>6.0103788788502203E-4</v>
      </c>
      <c r="V156" s="129">
        <f>+G156-P156</f>
        <v>-7.7526633351708368E-2</v>
      </c>
    </row>
    <row r="157" spans="1:33" ht="12.95" customHeight="1" x14ac:dyDescent="0.2">
      <c r="A157" s="206" t="s">
        <v>479</v>
      </c>
      <c r="B157" s="207"/>
      <c r="C157" s="208">
        <v>42869.383000000002</v>
      </c>
      <c r="D157" s="208"/>
      <c r="E157" s="129">
        <f>(C157-C$7)/C$8</f>
        <v>-32416.989915871905</v>
      </c>
      <c r="F157" s="199">
        <f>ROUND(2*E157,0)/2</f>
        <v>-32417</v>
      </c>
      <c r="G157" s="129">
        <f>C157-(C$7+F157*C$8)</f>
        <v>2.3934200071380474E-3</v>
      </c>
      <c r="I157" s="129">
        <f>G157</f>
        <v>2.3934200071380474E-3</v>
      </c>
      <c r="O157" s="199"/>
      <c r="P157" s="159">
        <f>+D$11+D$12*F157+D$13*F157^2</f>
        <v>7.833382555854114E-2</v>
      </c>
      <c r="Q157" s="201">
        <f>+C157-15018.5</f>
        <v>27850.883000000002</v>
      </c>
      <c r="R157" s="136">
        <f>+(P157-G157)^2</f>
        <v>5.7669451953115732E-3</v>
      </c>
      <c r="S157" s="136">
        <v>0.1</v>
      </c>
      <c r="T157" s="136">
        <f>+S157*R157</f>
        <v>5.7669451953115734E-4</v>
      </c>
      <c r="V157" s="129">
        <f>+G157-P157</f>
        <v>-7.5940405551403092E-2</v>
      </c>
    </row>
    <row r="158" spans="1:33" ht="12.95" customHeight="1" x14ac:dyDescent="0.2">
      <c r="A158" s="206" t="s">
        <v>479</v>
      </c>
      <c r="B158" s="207"/>
      <c r="C158" s="208">
        <v>42870.33</v>
      </c>
      <c r="D158" s="208"/>
      <c r="E158" s="129">
        <f>(C158-C$7)/C$8</f>
        <v>-32412.999947839678</v>
      </c>
      <c r="F158" s="199">
        <f>ROUND(2*E158,0)/2</f>
        <v>-32413</v>
      </c>
      <c r="G158" s="129">
        <f>C158-(C$7+F158*C$8)</f>
        <v>1.2380005500745028E-5</v>
      </c>
      <c r="I158" s="129">
        <f>G158</f>
        <v>1.2380005500745028E-5</v>
      </c>
      <c r="O158" s="199"/>
      <c r="P158" s="159">
        <f>+D$11+D$12*F158+D$13*F158^2</f>
        <v>7.8323973250648993E-2</v>
      </c>
      <c r="Q158" s="201">
        <f>+C158-15018.5</f>
        <v>27851.83</v>
      </c>
      <c r="R158" s="136">
        <f>+(P158-G158)^2</f>
        <v>6.1327056365935483E-3</v>
      </c>
      <c r="S158" s="136">
        <v>0.1</v>
      </c>
      <c r="T158" s="136">
        <f>+S158*R158</f>
        <v>6.1327056365935483E-4</v>
      </c>
      <c r="V158" s="129">
        <f>+G158-P158</f>
        <v>-7.8311593245148248E-2</v>
      </c>
      <c r="AD158" s="129">
        <v>6</v>
      </c>
      <c r="AE158" s="129" t="s">
        <v>617</v>
      </c>
      <c r="AG158" s="129" t="s">
        <v>610</v>
      </c>
    </row>
    <row r="159" spans="1:33" ht="12.95" customHeight="1" x14ac:dyDescent="0.2">
      <c r="A159" s="206" t="s">
        <v>479</v>
      </c>
      <c r="B159" s="207" t="s">
        <v>646</v>
      </c>
      <c r="C159" s="208">
        <v>42871.633999999998</v>
      </c>
      <c r="D159" s="208"/>
      <c r="E159" s="129">
        <f>(C159-C$7)/C$8</f>
        <v>-32407.505841911479</v>
      </c>
      <c r="F159" s="199">
        <f>ROUND(2*E159,0)/2</f>
        <v>-32407.5</v>
      </c>
      <c r="G159" s="129">
        <f>C159-(C$7+F159*C$8)</f>
        <v>-1.3865500004612841E-3</v>
      </c>
      <c r="I159" s="129">
        <f>G159</f>
        <v>-1.3865500004612841E-3</v>
      </c>
      <c r="O159" s="199"/>
      <c r="P159" s="159">
        <f>+D$11+D$12*F159+D$13*F159^2</f>
        <v>7.8310427134899052E-2</v>
      </c>
      <c r="Q159" s="201">
        <f>+C159-15018.5</f>
        <v>27853.133999999998</v>
      </c>
      <c r="R159" s="136">
        <f>+(P159-G159)^2</f>
        <v>6.3516081645141479E-3</v>
      </c>
      <c r="S159" s="136">
        <v>0.1</v>
      </c>
      <c r="T159" s="136">
        <f>+S159*R159</f>
        <v>6.3516081645141479E-4</v>
      </c>
      <c r="V159" s="129">
        <f>+G159-P159</f>
        <v>-7.9696977135360336E-2</v>
      </c>
    </row>
    <row r="160" spans="1:33" ht="12.95" customHeight="1" x14ac:dyDescent="0.2">
      <c r="A160" s="206" t="s">
        <v>479</v>
      </c>
      <c r="B160" s="207" t="s">
        <v>646</v>
      </c>
      <c r="C160" s="208">
        <v>42872.36</v>
      </c>
      <c r="D160" s="208"/>
      <c r="E160" s="129">
        <f>(C160-C$7)/C$8</f>
        <v>-32404.447006862476</v>
      </c>
      <c r="F160" s="199">
        <f>ROUND(2*E160,0)/2</f>
        <v>-32404.5</v>
      </c>
      <c r="G160" s="129">
        <f>C160-(C$7+F160*C$8)</f>
        <v>1.2577670000609942E-2</v>
      </c>
      <c r="I160" s="129">
        <f>G160</f>
        <v>1.2577670000609942E-2</v>
      </c>
      <c r="O160" s="199"/>
      <c r="P160" s="159">
        <f>+D$11+D$12*F160+D$13*F160^2</f>
        <v>7.8303038738630537E-2</v>
      </c>
      <c r="Q160" s="201">
        <f>+C160-15018.5</f>
        <v>27853.86</v>
      </c>
      <c r="R160" s="136">
        <f>+(P160-G160)^2</f>
        <v>4.3198240957487751E-3</v>
      </c>
      <c r="S160" s="136">
        <v>0.1</v>
      </c>
      <c r="T160" s="136">
        <f>+S160*R160</f>
        <v>4.3198240957487751E-4</v>
      </c>
      <c r="V160" s="129">
        <f>+G160-P160</f>
        <v>-6.5725368738020595E-2</v>
      </c>
      <c r="AD160" s="129">
        <v>8</v>
      </c>
      <c r="AE160" s="129" t="s">
        <v>621</v>
      </c>
      <c r="AG160" s="129" t="s">
        <v>610</v>
      </c>
    </row>
    <row r="161" spans="1:33" ht="12.95" customHeight="1" x14ac:dyDescent="0.2">
      <c r="A161" s="206" t="s">
        <v>577</v>
      </c>
      <c r="B161" s="64"/>
      <c r="C161" s="208">
        <v>42873.648999999998</v>
      </c>
      <c r="D161" s="208"/>
      <c r="E161" s="129">
        <f>(C161-C$7)/C$8</f>
        <v>-32399.016100005534</v>
      </c>
      <c r="F161" s="199">
        <f>ROUND(2*E161,0)/2</f>
        <v>-32399</v>
      </c>
      <c r="G161" s="129">
        <f>C161-(C$7+F161*C$8)</f>
        <v>-3.8212599974940531E-3</v>
      </c>
      <c r="J161" s="129">
        <f>G161</f>
        <v>-3.8212599974940531E-3</v>
      </c>
      <c r="O161" s="199"/>
      <c r="P161" s="159">
        <f>+D$11+D$12*F161+D$13*F161^2</f>
        <v>7.8289494068062654E-2</v>
      </c>
      <c r="Q161" s="201">
        <f>+C161-15018.5</f>
        <v>27855.148999999998</v>
      </c>
      <c r="R161" s="136">
        <f>+(P161-G161)^2</f>
        <v>6.742175933214337E-3</v>
      </c>
      <c r="S161" s="136">
        <v>0.1</v>
      </c>
      <c r="T161" s="136">
        <f>+S161*R161</f>
        <v>6.7421759332143372E-4</v>
      </c>
      <c r="V161" s="129">
        <f>+G161-P161</f>
        <v>-8.2110754065556707E-2</v>
      </c>
      <c r="AD161" s="129">
        <v>10</v>
      </c>
      <c r="AE161" s="129" t="s">
        <v>621</v>
      </c>
      <c r="AG161" s="129" t="s">
        <v>610</v>
      </c>
    </row>
    <row r="162" spans="1:33" ht="12.95" customHeight="1" x14ac:dyDescent="0.2">
      <c r="A162" s="206" t="s">
        <v>479</v>
      </c>
      <c r="B162" s="207"/>
      <c r="C162" s="208">
        <v>42874.368999999999</v>
      </c>
      <c r="D162" s="208"/>
      <c r="E162" s="129">
        <f>(C162-C$7)/C$8</f>
        <v>-32395.98254458504</v>
      </c>
      <c r="F162" s="199">
        <f>ROUND(2*E162,0)/2</f>
        <v>-32396</v>
      </c>
      <c r="G162" s="129">
        <f>C162-(C$7+F162*C$8)</f>
        <v>4.1429600023548119E-3</v>
      </c>
      <c r="I162" s="129">
        <f>G162</f>
        <v>4.1429600023548119E-3</v>
      </c>
      <c r="O162" s="199"/>
      <c r="P162" s="159">
        <f>+D$11+D$12*F162+D$13*F162^2</f>
        <v>7.8282106460075274E-2</v>
      </c>
      <c r="Q162" s="201">
        <f>+C162-15018.5</f>
        <v>27855.868999999999</v>
      </c>
      <c r="R162" s="136">
        <f>+(P162-G162)^2</f>
        <v>5.4966130374793244E-3</v>
      </c>
      <c r="S162" s="136">
        <v>0.1</v>
      </c>
      <c r="T162" s="136">
        <f>+S162*R162</f>
        <v>5.4966130374793241E-4</v>
      </c>
      <c r="V162" s="129">
        <f>+G162-P162</f>
        <v>-7.4139146457720462E-2</v>
      </c>
      <c r="AD162" s="129">
        <v>8</v>
      </c>
      <c r="AE162" s="129" t="s">
        <v>621</v>
      </c>
      <c r="AG162" s="129" t="s">
        <v>610</v>
      </c>
    </row>
    <row r="163" spans="1:33" ht="12.95" customHeight="1" x14ac:dyDescent="0.2">
      <c r="A163" s="206" t="s">
        <v>577</v>
      </c>
      <c r="B163" s="64"/>
      <c r="C163" s="208">
        <v>42874.608999999997</v>
      </c>
      <c r="D163" s="208"/>
      <c r="E163" s="129">
        <f>(C163-C$7)/C$8</f>
        <v>-32394.971359444888</v>
      </c>
      <c r="F163" s="199">
        <f>ROUND(2*E163,0)/2</f>
        <v>-32395</v>
      </c>
      <c r="G163" s="129">
        <f>C163-(C$7+F163*C$8)</f>
        <v>6.7976999998791143E-3</v>
      </c>
      <c r="J163" s="129">
        <f>G163</f>
        <v>6.7976999998791143E-3</v>
      </c>
      <c r="O163" s="199"/>
      <c r="P163" s="159">
        <f>+D$11+D$12*F163+D$13*F163^2</f>
        <v>7.827964398590545E-2</v>
      </c>
      <c r="Q163" s="201">
        <f>+C163-15018.5</f>
        <v>27856.108999999997</v>
      </c>
      <c r="R163" s="136">
        <f>+(P163-G163)^2</f>
        <v>5.1096683160214065E-3</v>
      </c>
      <c r="S163" s="136">
        <v>0.1</v>
      </c>
      <c r="T163" s="136">
        <f>+S163*R163</f>
        <v>5.1096683160214062E-4</v>
      </c>
      <c r="V163" s="129">
        <f>+G163-P163</f>
        <v>-7.1481943986026336E-2</v>
      </c>
      <c r="AD163" s="129">
        <v>6</v>
      </c>
      <c r="AE163" s="129" t="s">
        <v>621</v>
      </c>
      <c r="AG163" s="129" t="s">
        <v>610</v>
      </c>
    </row>
    <row r="164" spans="1:33" ht="12.95" customHeight="1" x14ac:dyDescent="0.2">
      <c r="A164" s="206" t="s">
        <v>479</v>
      </c>
      <c r="B164" s="207" t="s">
        <v>646</v>
      </c>
      <c r="C164" s="208">
        <v>42885.408000000003</v>
      </c>
      <c r="D164" s="208"/>
      <c r="E164" s="129">
        <f>(C164-C$7)/C$8</f>
        <v>-32349.472241408967</v>
      </c>
      <c r="F164" s="199">
        <f>ROUND(2*E164,0)/2</f>
        <v>-32349.5</v>
      </c>
      <c r="G164" s="129">
        <f>C164-(C$7+F164*C$8)</f>
        <v>6.5883700081030838E-3</v>
      </c>
      <c r="I164" s="129">
        <f>G164</f>
        <v>6.5883700081030838E-3</v>
      </c>
      <c r="O164" s="199"/>
      <c r="P164" s="159">
        <f>+D$11+D$12*F164+D$13*F164^2</f>
        <v>7.8167634113252865E-2</v>
      </c>
      <c r="Q164" s="201">
        <f>+C164-15018.5</f>
        <v>27866.908000000003</v>
      </c>
      <c r="R164" s="136">
        <f>+(P164-G164)^2</f>
        <v>5.1235910498347841E-3</v>
      </c>
      <c r="S164" s="136">
        <v>0.1</v>
      </c>
      <c r="T164" s="136">
        <f>+S164*R164</f>
        <v>5.1235910498347839E-4</v>
      </c>
      <c r="V164" s="129">
        <f>+G164-P164</f>
        <v>-7.1579264105149781E-2</v>
      </c>
    </row>
    <row r="165" spans="1:33" ht="12.95" customHeight="1" x14ac:dyDescent="0.2">
      <c r="A165" s="206" t="s">
        <v>479</v>
      </c>
      <c r="B165" s="207" t="s">
        <v>646</v>
      </c>
      <c r="C165" s="208">
        <v>42886.345999999998</v>
      </c>
      <c r="D165" s="208"/>
      <c r="E165" s="129">
        <f>(C165-C$7)/C$8</f>
        <v>-32345.52019281952</v>
      </c>
      <c r="F165" s="199">
        <f>ROUND(2*E165,0)/2</f>
        <v>-32345.5</v>
      </c>
      <c r="G165" s="129">
        <f>C165-(C$7+F165*C$8)</f>
        <v>-4.7926699990057386E-3</v>
      </c>
      <c r="I165" s="129">
        <f>G165</f>
        <v>-4.7926699990057386E-3</v>
      </c>
      <c r="O165" s="199"/>
      <c r="P165" s="159">
        <f>+D$11+D$12*F165+D$13*F165^2</f>
        <v>7.815779015186676E-2</v>
      </c>
      <c r="Q165" s="201">
        <f>+C165-15018.5</f>
        <v>27867.845999999998</v>
      </c>
      <c r="R165" s="136">
        <f>+(P165-G165)^2</f>
        <v>6.8807788392414868E-3</v>
      </c>
      <c r="S165" s="136">
        <v>0.1</v>
      </c>
      <c r="T165" s="136">
        <f>+S165*R165</f>
        <v>6.8807788392414877E-4</v>
      </c>
      <c r="V165" s="129">
        <f>+G165-P165</f>
        <v>-8.2950460150872499E-2</v>
      </c>
    </row>
    <row r="166" spans="1:33" ht="12.95" customHeight="1" x14ac:dyDescent="0.2">
      <c r="A166" s="206" t="s">
        <v>577</v>
      </c>
      <c r="B166" s="64"/>
      <c r="C166" s="208">
        <v>42897.63</v>
      </c>
      <c r="D166" s="208"/>
      <c r="E166" s="129">
        <f>(C166-C$7)/C$8</f>
        <v>-32297.977638146218</v>
      </c>
      <c r="F166" s="199">
        <f>ROUND(2*E166,0)/2</f>
        <v>-32298</v>
      </c>
      <c r="G166" s="129">
        <f>C166-(C$7+F166*C$8)</f>
        <v>5.307480001647491E-3</v>
      </c>
      <c r="J166" s="129">
        <f>G166</f>
        <v>5.307480001647491E-3</v>
      </c>
      <c r="O166" s="199"/>
      <c r="P166" s="159">
        <f>+D$11+D$12*F166+D$13*F166^2</f>
        <v>7.804093092085182E-2</v>
      </c>
      <c r="Q166" s="201">
        <f>+C166-15018.5</f>
        <v>27879.129999999997</v>
      </c>
      <c r="R166" s="136">
        <f>+(P166-G166)^2</f>
        <v>5.2901548826163047E-3</v>
      </c>
      <c r="S166" s="136">
        <v>0.1</v>
      </c>
      <c r="T166" s="136">
        <f>+S166*R166</f>
        <v>5.2901548826163054E-4</v>
      </c>
      <c r="V166" s="129">
        <f>+G166-P166</f>
        <v>-7.2733450919204329E-2</v>
      </c>
      <c r="AC166" s="129" t="s">
        <v>480</v>
      </c>
      <c r="AD166" s="129">
        <v>6</v>
      </c>
      <c r="AE166" s="129" t="s">
        <v>621</v>
      </c>
      <c r="AG166" s="129" t="s">
        <v>610</v>
      </c>
    </row>
    <row r="167" spans="1:33" ht="12.95" customHeight="1" x14ac:dyDescent="0.2">
      <c r="A167" s="206" t="s">
        <v>479</v>
      </c>
      <c r="B167" s="207" t="s">
        <v>646</v>
      </c>
      <c r="C167" s="208">
        <v>42899.404000000002</v>
      </c>
      <c r="D167" s="208"/>
      <c r="E167" s="129">
        <f>(C167-C$7)/C$8</f>
        <v>-32290.503294651829</v>
      </c>
      <c r="F167" s="199">
        <f>ROUND(2*E167,0)/2</f>
        <v>-32290.5</v>
      </c>
      <c r="G167" s="129">
        <f>C167-(C$7+F167*C$8)</f>
        <v>-7.8196999675128609E-4</v>
      </c>
      <c r="I167" s="129">
        <f>G167</f>
        <v>-7.8196999675128609E-4</v>
      </c>
      <c r="O167" s="199"/>
      <c r="P167" s="159">
        <f>+D$11+D$12*F167+D$13*F167^2</f>
        <v>7.8022485839126368E-2</v>
      </c>
      <c r="Q167" s="201">
        <f>+C167-15018.5</f>
        <v>27880.904000000002</v>
      </c>
      <c r="R167" s="136">
        <f>+(P167-G167)^2</f>
        <v>6.2101422595887915E-3</v>
      </c>
      <c r="S167" s="136">
        <v>0.1</v>
      </c>
      <c r="T167" s="136">
        <f>+S167*R167</f>
        <v>6.2101422595887924E-4</v>
      </c>
      <c r="V167" s="129">
        <f>+G167-P167</f>
        <v>-7.8804455835877654E-2</v>
      </c>
      <c r="AC167" s="129" t="s">
        <v>480</v>
      </c>
      <c r="AD167" s="129">
        <v>10</v>
      </c>
      <c r="AE167" s="129" t="s">
        <v>621</v>
      </c>
      <c r="AG167" s="129" t="s">
        <v>610</v>
      </c>
    </row>
    <row r="168" spans="1:33" ht="12.95" customHeight="1" x14ac:dyDescent="0.2">
      <c r="A168" s="206" t="s">
        <v>481</v>
      </c>
      <c r="B168" s="207" t="s">
        <v>646</v>
      </c>
      <c r="C168" s="208">
        <v>42900.353000000003</v>
      </c>
      <c r="D168" s="208"/>
      <c r="E168" s="129">
        <f>(C168-C$7)/C$8</f>
        <v>-32286.504900076769</v>
      </c>
      <c r="F168" s="199">
        <f>ROUND(2*E168,0)/2</f>
        <v>-32286.5</v>
      </c>
      <c r="G168" s="129">
        <f>C168-(C$7+F168*C$8)</f>
        <v>-1.1630099907051772E-3</v>
      </c>
      <c r="I168" s="129">
        <f>G168</f>
        <v>-1.1630099907051772E-3</v>
      </c>
      <c r="O168" s="199"/>
      <c r="P168" s="159">
        <f>+D$11+D$12*F168+D$13*F168^2</f>
        <v>7.8012649173204773E-2</v>
      </c>
      <c r="Q168" s="201">
        <f>+C168-15018.5</f>
        <v>27881.853000000003</v>
      </c>
      <c r="R168" s="136">
        <f>+(P168-G168)^2</f>
        <v>6.2687850040396374E-3</v>
      </c>
      <c r="S168" s="136">
        <v>0.1</v>
      </c>
      <c r="T168" s="136">
        <f>+S168*R168</f>
        <v>6.268785004039638E-4</v>
      </c>
      <c r="V168" s="129">
        <f>+G168-P168</f>
        <v>-7.9175659163909951E-2</v>
      </c>
      <c r="AC168" s="129" t="s">
        <v>480</v>
      </c>
      <c r="AG168" s="129" t="s">
        <v>485</v>
      </c>
    </row>
    <row r="169" spans="1:33" ht="12.95" customHeight="1" x14ac:dyDescent="0.2">
      <c r="A169" s="206" t="s">
        <v>481</v>
      </c>
      <c r="B169" s="207" t="s">
        <v>646</v>
      </c>
      <c r="C169" s="208">
        <v>42900.368000000002</v>
      </c>
      <c r="D169" s="208"/>
      <c r="E169" s="129">
        <f>(C169-C$7)/C$8</f>
        <v>-32286.441701005508</v>
      </c>
      <c r="F169" s="199">
        <f>ROUND(2*E169,0)/2</f>
        <v>-32286.5</v>
      </c>
      <c r="G169" s="129">
        <f>C169-(C$7+F169*C$8)</f>
        <v>1.3836990008712746E-2</v>
      </c>
      <c r="I169" s="129">
        <f>G169</f>
        <v>1.3836990008712746E-2</v>
      </c>
      <c r="O169" s="199"/>
      <c r="P169" s="159">
        <f>+D$11+D$12*F169+D$13*F169^2</f>
        <v>7.8012649173204773E-2</v>
      </c>
      <c r="Q169" s="201">
        <f>+C169-15018.5</f>
        <v>27881.868000000002</v>
      </c>
      <c r="R169" s="136">
        <f>+(P169-G169)^2</f>
        <v>4.1185152291970499E-3</v>
      </c>
      <c r="S169" s="136">
        <v>0.1</v>
      </c>
      <c r="T169" s="136">
        <f>+S169*R169</f>
        <v>4.1185152291970501E-4</v>
      </c>
      <c r="V169" s="129">
        <f>+G169-P169</f>
        <v>-6.4175659164492027E-2</v>
      </c>
      <c r="AC169" s="129" t="s">
        <v>480</v>
      </c>
      <c r="AG169" s="129" t="s">
        <v>485</v>
      </c>
    </row>
    <row r="170" spans="1:33" ht="12.95" customHeight="1" x14ac:dyDescent="0.2">
      <c r="A170" s="206" t="s">
        <v>481</v>
      </c>
      <c r="B170" s="207" t="s">
        <v>646</v>
      </c>
      <c r="C170" s="208">
        <v>42904.373</v>
      </c>
      <c r="D170" s="208"/>
      <c r="E170" s="129">
        <f>(C170-C$7)/C$8</f>
        <v>-32269.567548979059</v>
      </c>
      <c r="F170" s="199">
        <f>ROUND(2*E170,0)/2</f>
        <v>-32269.5</v>
      </c>
      <c r="G170" s="129">
        <f>C170-(C$7+F170*C$8)</f>
        <v>-1.6032430001359899E-2</v>
      </c>
      <c r="I170" s="129">
        <f>G170</f>
        <v>-1.6032430001359899E-2</v>
      </c>
      <c r="O170" s="199"/>
      <c r="P170" s="159">
        <f>+D$11+D$12*F170+D$13*F170^2</f>
        <v>7.7970848861005929E-2</v>
      </c>
      <c r="Q170" s="201">
        <f>+C170-15018.5</f>
        <v>27885.873</v>
      </c>
      <c r="R170" s="136">
        <f>+(P170-G170)^2</f>
        <v>8.8366164368757147E-3</v>
      </c>
      <c r="S170" s="136">
        <v>0.1</v>
      </c>
      <c r="T170" s="136">
        <f>+S170*R170</f>
        <v>8.8366164368757156E-4</v>
      </c>
      <c r="V170" s="129">
        <f>+G170-P170</f>
        <v>-9.4003278862365827E-2</v>
      </c>
      <c r="AC170" s="129" t="s">
        <v>480</v>
      </c>
      <c r="AD170" s="129">
        <v>8</v>
      </c>
      <c r="AE170" s="129" t="s">
        <v>621</v>
      </c>
      <c r="AG170" s="129" t="s">
        <v>610</v>
      </c>
    </row>
    <row r="171" spans="1:33" ht="12.95" customHeight="1" x14ac:dyDescent="0.2">
      <c r="A171" s="206" t="s">
        <v>481</v>
      </c>
      <c r="B171" s="207" t="s">
        <v>646</v>
      </c>
      <c r="C171" s="208">
        <v>42904.394999999997</v>
      </c>
      <c r="D171" s="208"/>
      <c r="E171" s="129">
        <f>(C171-C$7)/C$8</f>
        <v>-32269.474857007888</v>
      </c>
      <c r="F171" s="199">
        <f>ROUND(2*E171,0)/2</f>
        <v>-32269.5</v>
      </c>
      <c r="G171" s="129">
        <f>C171-(C$7+F171*C$8)</f>
        <v>5.9675699958461337E-3</v>
      </c>
      <c r="I171" s="129">
        <f>G171</f>
        <v>5.9675699958461337E-3</v>
      </c>
      <c r="O171" s="199"/>
      <c r="P171" s="159">
        <f>+D$11+D$12*F171+D$13*F171^2</f>
        <v>7.7970848861005929E-2</v>
      </c>
      <c r="Q171" s="201">
        <f>+C171-15018.5</f>
        <v>27885.894999999997</v>
      </c>
      <c r="R171" s="136">
        <f>+(P171-G171)^2</f>
        <v>5.1844721673339669E-3</v>
      </c>
      <c r="S171" s="136">
        <v>0.1</v>
      </c>
      <c r="T171" s="136">
        <f>+S171*R171</f>
        <v>5.1844721673339675E-4</v>
      </c>
      <c r="V171" s="129">
        <f>+G171-P171</f>
        <v>-7.2003278865159795E-2</v>
      </c>
      <c r="AC171" s="129" t="s">
        <v>480</v>
      </c>
      <c r="AG171" s="129" t="s">
        <v>485</v>
      </c>
    </row>
    <row r="172" spans="1:33" ht="12.95" customHeight="1" x14ac:dyDescent="0.2">
      <c r="A172" s="206" t="s">
        <v>481</v>
      </c>
      <c r="B172" s="207" t="s">
        <v>646</v>
      </c>
      <c r="C172" s="208">
        <v>42913.409</v>
      </c>
      <c r="D172" s="208"/>
      <c r="E172" s="129">
        <f>(C172-C$7)/C$8</f>
        <v>-32231.496428451941</v>
      </c>
      <c r="F172" s="199">
        <f>ROUND(2*E172,0)/2</f>
        <v>-32231.5</v>
      </c>
      <c r="G172" s="129">
        <f>C172-(C$7+F172*C$8)</f>
        <v>8.4769000386586413E-4</v>
      </c>
      <c r="I172" s="129">
        <f>G172</f>
        <v>8.4769000386586413E-4</v>
      </c>
      <c r="O172" s="199"/>
      <c r="P172" s="159">
        <f>+D$11+D$12*F172+D$13*F172^2</f>
        <v>7.7877445173101675E-2</v>
      </c>
      <c r="Q172" s="201">
        <f>+C172-15018.5</f>
        <v>27894.909</v>
      </c>
      <c r="R172" s="136">
        <f>+(P172-G172)^2</f>
        <v>5.9335831814324108E-3</v>
      </c>
      <c r="S172" s="136">
        <v>0.1</v>
      </c>
      <c r="T172" s="136">
        <f>+S172*R172</f>
        <v>5.9335831814324113E-4</v>
      </c>
      <c r="V172" s="129">
        <f>+G172-P172</f>
        <v>-7.7029755169235811E-2</v>
      </c>
      <c r="AD172" s="129">
        <v>8</v>
      </c>
      <c r="AE172" s="129" t="s">
        <v>621</v>
      </c>
      <c r="AG172" s="129" t="s">
        <v>610</v>
      </c>
    </row>
    <row r="173" spans="1:33" ht="12.95" customHeight="1" x14ac:dyDescent="0.2">
      <c r="A173" s="206" t="s">
        <v>481</v>
      </c>
      <c r="B173" s="207"/>
      <c r="C173" s="208">
        <v>42916.375</v>
      </c>
      <c r="D173" s="208"/>
      <c r="E173" s="129">
        <f>(C173-C$7)/C$8</f>
        <v>-32218.999865428097</v>
      </c>
      <c r="F173" s="199">
        <f>ROUND(2*E173,0)/2</f>
        <v>-32219</v>
      </c>
      <c r="G173" s="129">
        <f>C173-(C$7+F173*C$8)</f>
        <v>3.1940006010700017E-5</v>
      </c>
      <c r="I173" s="129">
        <f>G173</f>
        <v>3.1940006010700017E-5</v>
      </c>
      <c r="O173" s="199"/>
      <c r="P173" s="159">
        <f>+D$11+D$12*F173+D$13*F173^2</f>
        <v>7.7846730032675726E-2</v>
      </c>
      <c r="Q173" s="201">
        <f>+C173-15018.5</f>
        <v>27897.875</v>
      </c>
      <c r="R173" s="136">
        <f>+(P173-G173)^2</f>
        <v>6.0551415468939667E-3</v>
      </c>
      <c r="S173" s="136">
        <v>0.1</v>
      </c>
      <c r="T173" s="136">
        <f>+S173*R173</f>
        <v>6.0551415468939674E-4</v>
      </c>
      <c r="V173" s="129">
        <f>+G173-P173</f>
        <v>-7.7814790026665026E-2</v>
      </c>
    </row>
    <row r="174" spans="1:33" ht="12.95" customHeight="1" x14ac:dyDescent="0.2">
      <c r="A174" s="206" t="s">
        <v>481</v>
      </c>
      <c r="B174" s="207"/>
      <c r="C174" s="208">
        <v>42916.394</v>
      </c>
      <c r="D174" s="208"/>
      <c r="E174" s="129">
        <f>(C174-C$7)/C$8</f>
        <v>-32218.919813271168</v>
      </c>
      <c r="F174" s="199">
        <f>ROUND(2*E174,0)/2</f>
        <v>-32219</v>
      </c>
      <c r="G174" s="129">
        <f>C174-(C$7+F174*C$8)</f>
        <v>1.9031940006243531E-2</v>
      </c>
      <c r="I174" s="129">
        <f>G174</f>
        <v>1.9031940006243531E-2</v>
      </c>
      <c r="O174" s="199"/>
      <c r="P174" s="159">
        <f>+D$11+D$12*F174+D$13*F174^2</f>
        <v>7.7846730032675726E-2</v>
      </c>
      <c r="Q174" s="201">
        <f>+C174-15018.5</f>
        <v>27897.894</v>
      </c>
      <c r="R174" s="136">
        <f>+(P174-G174)^2</f>
        <v>3.4591795258533081E-3</v>
      </c>
      <c r="S174" s="136">
        <v>0.1</v>
      </c>
      <c r="T174" s="136">
        <f>+S174*R174</f>
        <v>3.4591795258533082E-4</v>
      </c>
      <c r="V174" s="129">
        <f>+G174-P174</f>
        <v>-5.8814790026432195E-2</v>
      </c>
    </row>
    <row r="175" spans="1:33" ht="12.95" customHeight="1" x14ac:dyDescent="0.2">
      <c r="A175" s="206" t="s">
        <v>577</v>
      </c>
      <c r="B175" s="64"/>
      <c r="C175" s="208">
        <v>42917.678999999996</v>
      </c>
      <c r="D175" s="208"/>
      <c r="E175" s="129">
        <f>(C175-C$7)/C$8</f>
        <v>-32213.505759499898</v>
      </c>
      <c r="F175" s="199">
        <f>ROUND(2*E175,0)/2</f>
        <v>-32213.5</v>
      </c>
      <c r="G175" s="129">
        <f>C175-(C$7+F175*C$8)</f>
        <v>-1.3669899999513291E-3</v>
      </c>
      <c r="I175" s="130"/>
      <c r="J175" s="129">
        <f>G175</f>
        <v>-1.3669899999513291E-3</v>
      </c>
      <c r="O175" s="199"/>
      <c r="P175" s="159">
        <f>+D$11+D$12*F175+D$13*F175^2</f>
        <v>7.7833216901081081E-2</v>
      </c>
      <c r="Q175" s="201">
        <f>+C175-15018.5</f>
        <v>27899.178999999996</v>
      </c>
      <c r="R175" s="136">
        <f>+(P175-G175)^2</f>
        <v>6.2726727731663417E-3</v>
      </c>
      <c r="S175" s="136">
        <v>0.1</v>
      </c>
      <c r="T175" s="136">
        <f>+S175*R175</f>
        <v>6.2726727731663421E-4</v>
      </c>
      <c r="V175" s="129">
        <f>+G175-P175</f>
        <v>-7.9200206901032411E-2</v>
      </c>
      <c r="AC175" s="129" t="s">
        <v>480</v>
      </c>
      <c r="AD175" s="129">
        <v>8</v>
      </c>
      <c r="AE175" s="129" t="s">
        <v>621</v>
      </c>
      <c r="AG175" s="129" t="s">
        <v>610</v>
      </c>
    </row>
    <row r="176" spans="1:33" ht="12.95" customHeight="1" x14ac:dyDescent="0.2">
      <c r="A176" s="206" t="s">
        <v>598</v>
      </c>
      <c r="B176" s="207"/>
      <c r="C176" s="208">
        <v>42920.642999999996</v>
      </c>
      <c r="D176" s="208">
        <v>4.0000000000000001E-3</v>
      </c>
      <c r="E176" s="129">
        <f>(C176-C$7)/C$8</f>
        <v>-32201.017623018892</v>
      </c>
      <c r="F176" s="199">
        <f>ROUND(2*E176,0)/2</f>
        <v>-32201</v>
      </c>
      <c r="G176" s="129">
        <f>C176-(C$7+F176*C$8)</f>
        <v>-4.1827399982139468E-3</v>
      </c>
      <c r="K176" s="130">
        <f>+G176</f>
        <v>-4.1827399982139468E-3</v>
      </c>
      <c r="O176" s="199"/>
      <c r="P176" s="159">
        <f>+D$11+D$12*F176+D$13*F176^2</f>
        <v>7.7802508716076829E-2</v>
      </c>
      <c r="Q176" s="201">
        <f>+C176-15018.5</f>
        <v>27902.142999999996</v>
      </c>
      <c r="R176" s="136">
        <f>+(P176-G176)^2</f>
        <v>6.7215810067441173E-3</v>
      </c>
      <c r="S176" s="136">
        <v>1</v>
      </c>
      <c r="T176" s="136">
        <f>+S176*R176</f>
        <v>6.7215810067441173E-3</v>
      </c>
      <c r="V176" s="129">
        <f>+G176-P176</f>
        <v>-8.1985248714290776E-2</v>
      </c>
      <c r="AC176" s="129" t="s">
        <v>480</v>
      </c>
      <c r="AD176" s="129">
        <v>7</v>
      </c>
      <c r="AE176" s="129" t="s">
        <v>621</v>
      </c>
      <c r="AG176" s="129" t="s">
        <v>610</v>
      </c>
    </row>
    <row r="177" spans="1:33" ht="12.95" customHeight="1" x14ac:dyDescent="0.2">
      <c r="A177" s="206" t="s">
        <v>598</v>
      </c>
      <c r="B177" s="207"/>
      <c r="C177" s="208">
        <v>42922.665000000001</v>
      </c>
      <c r="D177" s="208">
        <v>4.0000000000000001E-3</v>
      </c>
      <c r="E177" s="129">
        <f>(C177-C$7)/C$8</f>
        <v>-32192.498388213004</v>
      </c>
      <c r="F177" s="199">
        <f>ROUND(2*E177,0)/2</f>
        <v>-32192.5</v>
      </c>
      <c r="G177" s="129">
        <f>C177-(C$7+F177*C$8)</f>
        <v>3.8255000254139304E-4</v>
      </c>
      <c r="K177" s="130">
        <f>+G177</f>
        <v>3.8255000254139304E-4</v>
      </c>
      <c r="O177" s="199"/>
      <c r="P177" s="159">
        <f>+D$11+D$12*F177+D$13*F177^2</f>
        <v>7.7781629909257882E-2</v>
      </c>
      <c r="Q177" s="201">
        <f>+C177-15018.5</f>
        <v>27904.165000000001</v>
      </c>
      <c r="R177" s="136">
        <f>+(P177-G177)^2</f>
        <v>5.990617570406284E-3</v>
      </c>
      <c r="S177" s="136">
        <v>1</v>
      </c>
      <c r="T177" s="136">
        <f>+S177*R177</f>
        <v>5.990617570406284E-3</v>
      </c>
      <c r="V177" s="129">
        <f>+G177-P177</f>
        <v>-7.7399079906716489E-2</v>
      </c>
      <c r="AC177" s="129" t="s">
        <v>480</v>
      </c>
      <c r="AG177" s="129" t="s">
        <v>485</v>
      </c>
    </row>
    <row r="178" spans="1:33" ht="12.95" customHeight="1" x14ac:dyDescent="0.2">
      <c r="A178" s="206" t="s">
        <v>481</v>
      </c>
      <c r="B178" s="207" t="s">
        <v>646</v>
      </c>
      <c r="C178" s="208">
        <v>42923.370999999999</v>
      </c>
      <c r="D178" s="208"/>
      <c r="E178" s="129">
        <f>(C178-C$7)/C$8</f>
        <v>-32189.523818592366</v>
      </c>
      <c r="F178" s="199">
        <f>ROUND(2*E178,0)/2</f>
        <v>-32189.5</v>
      </c>
      <c r="G178" s="129">
        <f>C178-(C$7+F178*C$8)</f>
        <v>-5.6532300004619174E-3</v>
      </c>
      <c r="I178" s="129">
        <f>G178</f>
        <v>-5.6532300004619174E-3</v>
      </c>
      <c r="O178" s="199"/>
      <c r="P178" s="159">
        <f>+D$11+D$12*F178+D$13*F178^2</f>
        <v>7.777426145186489E-2</v>
      </c>
      <c r="Q178" s="201">
        <f>+C178-15018.5</f>
        <v>27904.870999999999</v>
      </c>
      <c r="R178" s="136">
        <f>+(P178-G178)^2</f>
        <v>6.9601463300280626E-3</v>
      </c>
      <c r="S178" s="136">
        <v>0.1</v>
      </c>
      <c r="T178" s="136">
        <f>+S178*R178</f>
        <v>6.9601463300280632E-4</v>
      </c>
      <c r="V178" s="129">
        <f>+G178-P178</f>
        <v>-8.3427491452326807E-2</v>
      </c>
      <c r="AC178" s="129" t="s">
        <v>480</v>
      </c>
      <c r="AG178" s="129" t="s">
        <v>485</v>
      </c>
    </row>
    <row r="179" spans="1:33" ht="12.95" customHeight="1" x14ac:dyDescent="0.2">
      <c r="A179" s="206" t="s">
        <v>598</v>
      </c>
      <c r="B179" s="207"/>
      <c r="C179" s="208">
        <v>42925.637999999999</v>
      </c>
      <c r="D179" s="208">
        <v>4.0000000000000001E-3</v>
      </c>
      <c r="E179" s="129">
        <f>(C179-C$7)/C$8</f>
        <v>-32179.97233228925</v>
      </c>
      <c r="F179" s="199">
        <f>ROUND(2*E179,0)/2</f>
        <v>-32180</v>
      </c>
      <c r="G179" s="129">
        <f>C179-(C$7+F179*C$8)</f>
        <v>6.5668000024743378E-3</v>
      </c>
      <c r="K179" s="130">
        <f>+G179</f>
        <v>6.5668000024743378E-3</v>
      </c>
      <c r="O179" s="199"/>
      <c r="P179" s="159">
        <f>+D$11+D$12*F179+D$13*F179^2</f>
        <v>7.7750929838912283E-2</v>
      </c>
      <c r="Q179" s="201">
        <f>+C179-15018.5</f>
        <v>27907.137999999999</v>
      </c>
      <c r="R179" s="136">
        <f>+(P179-G179)^2</f>
        <v>5.0671803405708546E-3</v>
      </c>
      <c r="S179" s="136">
        <v>1</v>
      </c>
      <c r="T179" s="136">
        <f>+S179*R179</f>
        <v>5.0671803405708546E-3</v>
      </c>
      <c r="V179" s="129">
        <f>+G179-P179</f>
        <v>-7.1184129836437945E-2</v>
      </c>
      <c r="AC179" s="129" t="s">
        <v>480</v>
      </c>
      <c r="AD179" s="129">
        <v>7</v>
      </c>
      <c r="AE179" s="129" t="s">
        <v>621</v>
      </c>
      <c r="AG179" s="129" t="s">
        <v>610</v>
      </c>
    </row>
    <row r="180" spans="1:33" ht="12.95" customHeight="1" x14ac:dyDescent="0.2">
      <c r="A180" s="206" t="s">
        <v>577</v>
      </c>
      <c r="B180" s="64"/>
      <c r="C180" s="208">
        <v>42932.747000000003</v>
      </c>
      <c r="D180" s="208"/>
      <c r="E180" s="129">
        <f>(C180-C$7)/C$8</f>
        <v>-32150.020185783334</v>
      </c>
      <c r="F180" s="199">
        <f>ROUND(2*E180,0)/2</f>
        <v>-32150</v>
      </c>
      <c r="G180" s="129">
        <f>C180-(C$7+F180*C$8)</f>
        <v>-4.7909999921103008E-3</v>
      </c>
      <c r="I180" s="130"/>
      <c r="J180" s="129">
        <f>G180</f>
        <v>-4.7909999921103008E-3</v>
      </c>
      <c r="O180" s="199"/>
      <c r="P180" s="159">
        <f>+D$11+D$12*F180+D$13*F180^2</f>
        <v>7.7677269377110947E-2</v>
      </c>
      <c r="Q180" s="201">
        <f>+C180-15018.5</f>
        <v>27914.247000000003</v>
      </c>
      <c r="R180" s="136">
        <f>+(P180-G180)^2</f>
        <v>6.8010154527544352E-3</v>
      </c>
      <c r="S180" s="136">
        <v>0.1</v>
      </c>
      <c r="T180" s="136">
        <f>+S180*R180</f>
        <v>6.8010154527544352E-4</v>
      </c>
      <c r="V180" s="129">
        <f>+G180-P180</f>
        <v>-8.2468269369221248E-2</v>
      </c>
      <c r="AC180" s="129" t="s">
        <v>480</v>
      </c>
      <c r="AD180" s="129">
        <v>6</v>
      </c>
      <c r="AE180" s="129" t="s">
        <v>608</v>
      </c>
      <c r="AG180" s="129" t="s">
        <v>610</v>
      </c>
    </row>
    <row r="181" spans="1:33" ht="12.95" customHeight="1" x14ac:dyDescent="0.2">
      <c r="A181" s="206" t="s">
        <v>577</v>
      </c>
      <c r="B181" s="64"/>
      <c r="C181" s="208">
        <v>42932.752999999997</v>
      </c>
      <c r="D181" s="208"/>
      <c r="E181" s="129">
        <f>(C181-C$7)/C$8</f>
        <v>-32149.994906154858</v>
      </c>
      <c r="F181" s="199">
        <f>ROUND(2*E181,0)/2</f>
        <v>-32150</v>
      </c>
      <c r="G181" s="129">
        <f>C181-(C$7+F181*C$8)</f>
        <v>1.2090000018361025E-3</v>
      </c>
      <c r="I181" s="130"/>
      <c r="J181" s="129">
        <f>G181</f>
        <v>1.2090000018361025E-3</v>
      </c>
      <c r="O181" s="199"/>
      <c r="P181" s="159">
        <f>+D$11+D$12*F181+D$13*F181^2</f>
        <v>7.7677269377110947E-2</v>
      </c>
      <c r="Q181" s="201">
        <f>+C181-15018.5</f>
        <v>27914.252999999997</v>
      </c>
      <c r="R181" s="136">
        <f>+(P181-G181)^2</f>
        <v>5.8473962212495963E-3</v>
      </c>
      <c r="S181" s="136">
        <v>0.1</v>
      </c>
      <c r="T181" s="136">
        <f>+S181*R181</f>
        <v>5.8473962212495965E-4</v>
      </c>
      <c r="V181" s="129">
        <f>+G181-P181</f>
        <v>-7.6468269375274844E-2</v>
      </c>
    </row>
    <row r="182" spans="1:33" ht="12.95" customHeight="1" x14ac:dyDescent="0.2">
      <c r="A182" s="206" t="s">
        <v>577</v>
      </c>
      <c r="B182" s="64"/>
      <c r="C182" s="208">
        <v>42932.754999999997</v>
      </c>
      <c r="D182" s="208"/>
      <c r="E182" s="129">
        <f>(C182-C$7)/C$8</f>
        <v>-32149.98647961202</v>
      </c>
      <c r="F182" s="199">
        <f>ROUND(2*E182,0)/2</f>
        <v>-32150</v>
      </c>
      <c r="G182" s="129">
        <f>C182-(C$7+F182*C$8)</f>
        <v>3.2090000022435561E-3</v>
      </c>
      <c r="I182" s="130"/>
      <c r="J182" s="129">
        <f>G182</f>
        <v>3.2090000022435561E-3</v>
      </c>
      <c r="O182" s="199"/>
      <c r="P182" s="159">
        <f>+D$11+D$12*F182+D$13*F182^2</f>
        <v>7.7677269377110947E-2</v>
      </c>
      <c r="Q182" s="201">
        <f>+C182-15018.5</f>
        <v>27914.254999999997</v>
      </c>
      <c r="R182" s="136">
        <f>+(P182-G182)^2</f>
        <v>5.5455231436878126E-3</v>
      </c>
      <c r="S182" s="136">
        <v>0.1</v>
      </c>
      <c r="T182" s="136">
        <f>+S182*R182</f>
        <v>5.5455231436878126E-4</v>
      </c>
      <c r="V182" s="129">
        <f>+G182-P182</f>
        <v>-7.4468269374867391E-2</v>
      </c>
      <c r="AC182" s="129" t="s">
        <v>480</v>
      </c>
      <c r="AD182" s="129">
        <v>9</v>
      </c>
      <c r="AE182" s="129" t="s">
        <v>621</v>
      </c>
      <c r="AG182" s="129" t="s">
        <v>610</v>
      </c>
    </row>
    <row r="183" spans="1:33" ht="12.95" customHeight="1" x14ac:dyDescent="0.2">
      <c r="A183" s="206" t="s">
        <v>577</v>
      </c>
      <c r="B183" s="64"/>
      <c r="C183" s="208">
        <v>42933.696000000004</v>
      </c>
      <c r="D183" s="208"/>
      <c r="E183" s="129">
        <f>(C183-C$7)/C$8</f>
        <v>-32146.021791208273</v>
      </c>
      <c r="F183" s="199">
        <f>ROUND(2*E183,0)/2</f>
        <v>-32146</v>
      </c>
      <c r="G183" s="129">
        <f>C183-(C$7+F183*C$8)</f>
        <v>-5.1720399933401495E-3</v>
      </c>
      <c r="I183" s="130"/>
      <c r="J183" s="129">
        <f>G183</f>
        <v>-5.1720399933401495E-3</v>
      </c>
      <c r="O183" s="199"/>
      <c r="P183" s="159">
        <f>+D$11+D$12*F183+D$13*F183^2</f>
        <v>7.766745008428709E-2</v>
      </c>
      <c r="Q183" s="201">
        <f>+C183-15018.5</f>
        <v>27915.196000000004</v>
      </c>
      <c r="R183" s="136">
        <f>+(P183-G183)^2</f>
        <v>6.8623811163213023E-3</v>
      </c>
      <c r="S183" s="136">
        <v>0.1</v>
      </c>
      <c r="T183" s="136">
        <f>+S183*R183</f>
        <v>6.8623811163213023E-4</v>
      </c>
      <c r="V183" s="129">
        <f>+G183-P183</f>
        <v>-8.283949007762724E-2</v>
      </c>
    </row>
    <row r="184" spans="1:33" ht="12.95" customHeight="1" x14ac:dyDescent="0.2">
      <c r="A184" s="206" t="s">
        <v>481</v>
      </c>
      <c r="B184" s="207" t="s">
        <v>646</v>
      </c>
      <c r="C184" s="208">
        <v>42937.377999999997</v>
      </c>
      <c r="D184" s="208"/>
      <c r="E184" s="129">
        <f>(C184-C$7)/C$8</f>
        <v>-32130.508525849644</v>
      </c>
      <c r="F184" s="199">
        <f>ROUND(2*E184,0)/2</f>
        <v>-32130.5</v>
      </c>
      <c r="G184" s="129">
        <f>C184-(C$7+F184*C$8)</f>
        <v>-2.0235699994373135E-3</v>
      </c>
      <c r="I184" s="129">
        <f>G184</f>
        <v>-2.0235699994373135E-3</v>
      </c>
      <c r="O184" s="199"/>
      <c r="P184" s="159">
        <f>+D$11+D$12*F184+D$13*F184^2</f>
        <v>7.7629404996319595E-2</v>
      </c>
      <c r="Q184" s="201">
        <f>+C184-15018.5</f>
        <v>27918.877999999997</v>
      </c>
      <c r="R184" s="136">
        <f>+(P184-G184)^2</f>
        <v>6.3445964256746753E-3</v>
      </c>
      <c r="S184" s="136">
        <v>0.1</v>
      </c>
      <c r="T184" s="136">
        <f>+S184*R184</f>
        <v>6.3445964256746753E-4</v>
      </c>
      <c r="V184" s="129">
        <f>+G184-P184</f>
        <v>-7.9652974995756909E-2</v>
      </c>
      <c r="AC184" s="129" t="s">
        <v>480</v>
      </c>
      <c r="AD184" s="129">
        <v>7</v>
      </c>
      <c r="AE184" s="129" t="s">
        <v>608</v>
      </c>
      <c r="AG184" s="129" t="s">
        <v>610</v>
      </c>
    </row>
    <row r="185" spans="1:33" ht="12.95" customHeight="1" x14ac:dyDescent="0.2">
      <c r="A185" s="206" t="s">
        <v>577</v>
      </c>
      <c r="B185" s="64"/>
      <c r="C185" s="208">
        <v>42937.728000000003</v>
      </c>
      <c r="D185" s="208"/>
      <c r="E185" s="129">
        <f>(C185-C$7)/C$8</f>
        <v>-32129.033880853549</v>
      </c>
      <c r="F185" s="199">
        <f>ROUND(2*E185,0)/2</f>
        <v>-32129</v>
      </c>
      <c r="G185" s="129">
        <f>C185-(C$7+F185*C$8)</f>
        <v>-8.0414599942741916E-3</v>
      </c>
      <c r="I185" s="130"/>
      <c r="J185" s="129">
        <f>G185</f>
        <v>-8.0414599942741916E-3</v>
      </c>
      <c r="O185" s="199"/>
      <c r="P185" s="159">
        <f>+D$11+D$12*F185+D$13*F185^2</f>
        <v>7.7625723607753619E-2</v>
      </c>
      <c r="Q185" s="201">
        <f>+C185-15018.5</f>
        <v>27919.228000000003</v>
      </c>
      <c r="R185" s="136">
        <f>+(P185-G185)^2</f>
        <v>7.3388663463035426E-3</v>
      </c>
      <c r="S185" s="136">
        <v>0.1</v>
      </c>
      <c r="T185" s="136">
        <f>+S185*R185</f>
        <v>7.3388663463035434E-4</v>
      </c>
      <c r="V185" s="129">
        <f>+G185-P185</f>
        <v>-8.566718360202781E-2</v>
      </c>
      <c r="AC185" s="129" t="s">
        <v>480</v>
      </c>
      <c r="AD185" s="129">
        <v>6</v>
      </c>
      <c r="AE185" s="129" t="s">
        <v>608</v>
      </c>
      <c r="AG185" s="129" t="s">
        <v>610</v>
      </c>
    </row>
    <row r="186" spans="1:33" ht="12.95" customHeight="1" x14ac:dyDescent="0.2">
      <c r="A186" s="206" t="s">
        <v>481</v>
      </c>
      <c r="B186" s="207" t="s">
        <v>646</v>
      </c>
      <c r="C186" s="208">
        <v>42951.379000000001</v>
      </c>
      <c r="D186" s="208"/>
      <c r="E186" s="129">
        <f>(C186-C$7)/C$8</f>
        <v>-32071.518512735398</v>
      </c>
      <c r="F186" s="199">
        <f>ROUND(2*E186,0)/2</f>
        <v>-32071.5</v>
      </c>
      <c r="G186" s="129">
        <f>C186-(C$7+F186*C$8)</f>
        <v>-4.3939099996350706E-3</v>
      </c>
      <c r="I186" s="129">
        <f>G186</f>
        <v>-4.3939099996350706E-3</v>
      </c>
      <c r="O186" s="199"/>
      <c r="P186" s="159">
        <f>+D$11+D$12*F186+D$13*F186^2</f>
        <v>7.7484656148876105E-2</v>
      </c>
      <c r="Q186" s="201">
        <f>+C186-15018.5</f>
        <v>27932.879000000001</v>
      </c>
      <c r="R186" s="136">
        <f>+(P186-G186)^2</f>
        <v>6.7040995945361198E-3</v>
      </c>
      <c r="S186" s="136">
        <v>0.1</v>
      </c>
      <c r="T186" s="136">
        <f>+S186*R186</f>
        <v>6.70409959453612E-4</v>
      </c>
      <c r="V186" s="129">
        <f>+G186-P186</f>
        <v>-8.1878566148511175E-2</v>
      </c>
      <c r="AC186" s="129" t="s">
        <v>480</v>
      </c>
      <c r="AD186" s="129">
        <v>9</v>
      </c>
      <c r="AE186" s="129" t="s">
        <v>621</v>
      </c>
      <c r="AG186" s="129" t="s">
        <v>610</v>
      </c>
    </row>
    <row r="187" spans="1:33" ht="12.95" customHeight="1" x14ac:dyDescent="0.2">
      <c r="A187" s="206" t="s">
        <v>481</v>
      </c>
      <c r="B187" s="207"/>
      <c r="C187" s="208">
        <v>42953.411999999997</v>
      </c>
      <c r="D187" s="208"/>
      <c r="E187" s="129">
        <f>(C187-C$7)/C$8</f>
        <v>-32062.952931943957</v>
      </c>
      <c r="F187" s="199">
        <f>ROUND(2*E187,0)/2</f>
        <v>-32063</v>
      </c>
      <c r="G187" s="129">
        <f>C187-(C$7+F187*C$8)</f>
        <v>1.1171379999723285E-2</v>
      </c>
      <c r="I187" s="129">
        <f>G187</f>
        <v>1.1171379999723285E-2</v>
      </c>
      <c r="O187" s="199"/>
      <c r="P187" s="159">
        <f>+D$11+D$12*F187+D$13*F187^2</f>
        <v>7.7463811369525723E-2</v>
      </c>
      <c r="Q187" s="201">
        <f>+C187-15018.5</f>
        <v>27934.911999999997</v>
      </c>
      <c r="R187" s="136">
        <f>+(P187-G187)^2</f>
        <v>4.3946864569199664E-3</v>
      </c>
      <c r="S187" s="136">
        <v>0.1</v>
      </c>
      <c r="T187" s="136">
        <f>+S187*R187</f>
        <v>4.3946864569199666E-4</v>
      </c>
      <c r="V187" s="129">
        <f>+G187-P187</f>
        <v>-6.6292431369802438E-2</v>
      </c>
      <c r="AC187" s="129" t="s">
        <v>480</v>
      </c>
      <c r="AD187" s="129">
        <v>7</v>
      </c>
      <c r="AE187" s="129" t="s">
        <v>621</v>
      </c>
      <c r="AG187" s="129" t="s">
        <v>610</v>
      </c>
    </row>
    <row r="188" spans="1:33" ht="12.95" customHeight="1" x14ac:dyDescent="0.2">
      <c r="A188" s="206" t="s">
        <v>481</v>
      </c>
      <c r="B188" s="207"/>
      <c r="C188" s="208">
        <v>42958.383999999998</v>
      </c>
      <c r="D188" s="208"/>
      <c r="E188" s="129">
        <f>(C188-C$7)/C$8</f>
        <v>-32042.004546456916</v>
      </c>
      <c r="F188" s="199">
        <f>ROUND(2*E188,0)/2</f>
        <v>-32042</v>
      </c>
      <c r="G188" s="129">
        <f>C188-(C$7+F188*C$8)</f>
        <v>-1.0790800006361678E-3</v>
      </c>
      <c r="I188" s="129">
        <f>G188</f>
        <v>-1.0790800006361678E-3</v>
      </c>
      <c r="O188" s="199"/>
      <c r="P188" s="159">
        <f>+D$11+D$12*F188+D$13*F188^2</f>
        <v>7.7412322078192555E-2</v>
      </c>
      <c r="Q188" s="201">
        <f>+C188-15018.5</f>
        <v>27939.883999999998</v>
      </c>
      <c r="R188" s="136">
        <f>+(P188-G188)^2</f>
        <v>6.1609002003003583E-3</v>
      </c>
      <c r="S188" s="136">
        <v>0.1</v>
      </c>
      <c r="T188" s="136">
        <f>+S188*R188</f>
        <v>6.1609002003003592E-4</v>
      </c>
      <c r="V188" s="129">
        <f>+G188-P188</f>
        <v>-7.8491402078828723E-2</v>
      </c>
      <c r="AC188" s="129" t="s">
        <v>480</v>
      </c>
      <c r="AD188" s="129">
        <v>10</v>
      </c>
      <c r="AE188" s="129" t="s">
        <v>608</v>
      </c>
      <c r="AG188" s="129" t="s">
        <v>610</v>
      </c>
    </row>
    <row r="189" spans="1:33" ht="12.95" customHeight="1" x14ac:dyDescent="0.2">
      <c r="A189" s="206" t="s">
        <v>482</v>
      </c>
      <c r="B189" s="207" t="s">
        <v>646</v>
      </c>
      <c r="C189" s="208">
        <v>42975.353000000003</v>
      </c>
      <c r="D189" s="208"/>
      <c r="E189" s="129">
        <f>(C189-C$7)/C$8</f>
        <v>-31970.509543775992</v>
      </c>
      <c r="F189" s="199">
        <f>ROUND(2*E189,0)/2</f>
        <v>-31970.5</v>
      </c>
      <c r="G189" s="129">
        <f>C189-(C$7+F189*C$8)</f>
        <v>-2.2651699982816353E-3</v>
      </c>
      <c r="I189" s="129">
        <f>G189</f>
        <v>-2.2651699982816353E-3</v>
      </c>
      <c r="O189" s="199"/>
      <c r="P189" s="159">
        <f>+D$11+D$12*F189+D$13*F189^2</f>
        <v>7.7237115525936428E-2</v>
      </c>
      <c r="Q189" s="201">
        <f>+C189-15018.5</f>
        <v>27956.853000000003</v>
      </c>
      <c r="R189" s="136">
        <f>+(P189-G189)^2</f>
        <v>6.320613403574293E-3</v>
      </c>
      <c r="S189" s="136">
        <v>0.1</v>
      </c>
      <c r="T189" s="136">
        <f>+S189*R189</f>
        <v>6.3206134035742937E-4</v>
      </c>
      <c r="V189" s="129">
        <f>+G189-P189</f>
        <v>-7.9502285524218064E-2</v>
      </c>
      <c r="AC189" s="129" t="s">
        <v>480</v>
      </c>
      <c r="AD189" s="129">
        <v>6</v>
      </c>
      <c r="AE189" s="129" t="s">
        <v>608</v>
      </c>
      <c r="AG189" s="129" t="s">
        <v>610</v>
      </c>
    </row>
    <row r="190" spans="1:33" ht="12.95" customHeight="1" x14ac:dyDescent="0.2">
      <c r="A190" s="206" t="s">
        <v>577</v>
      </c>
      <c r="B190" s="64"/>
      <c r="C190" s="208">
        <v>43165.826999999997</v>
      </c>
      <c r="D190" s="208"/>
      <c r="E190" s="129">
        <f>(C190-C$7)/C$8</f>
        <v>-31167.990883828897</v>
      </c>
      <c r="F190" s="199">
        <f>ROUND(2*E190,0)/2</f>
        <v>-31168</v>
      </c>
      <c r="G190" s="129">
        <f>C190-(C$7+F190*C$8)</f>
        <v>2.1636800011037849E-3</v>
      </c>
      <c r="I190" s="130"/>
      <c r="J190" s="129">
        <f>G190</f>
        <v>2.1636800011037849E-3</v>
      </c>
      <c r="O190" s="199"/>
      <c r="P190" s="159">
        <f>+D$11+D$12*F190+D$13*F190^2</f>
        <v>7.5281477342570569E-2</v>
      </c>
      <c r="Q190" s="201">
        <f>+C190-15018.5</f>
        <v>28147.326999999997</v>
      </c>
      <c r="R190" s="136">
        <f>+(P190-G190)^2</f>
        <v>5.3462122880678069E-3</v>
      </c>
      <c r="S190" s="136">
        <v>0.1</v>
      </c>
      <c r="T190" s="136">
        <f>+S190*R190</f>
        <v>5.3462122880678069E-4</v>
      </c>
      <c r="V190" s="129">
        <f>+G190-P190</f>
        <v>-7.3117797341466784E-2</v>
      </c>
      <c r="AC190" s="129" t="s">
        <v>480</v>
      </c>
      <c r="AD190" s="129">
        <v>6</v>
      </c>
      <c r="AE190" s="129" t="s">
        <v>621</v>
      </c>
      <c r="AG190" s="129" t="s">
        <v>610</v>
      </c>
    </row>
    <row r="191" spans="1:33" ht="12.95" customHeight="1" x14ac:dyDescent="0.2">
      <c r="A191" s="206" t="s">
        <v>577</v>
      </c>
      <c r="B191" s="64"/>
      <c r="C191" s="208">
        <v>43165.834000000003</v>
      </c>
      <c r="D191" s="208"/>
      <c r="E191" s="129">
        <f>(C191-C$7)/C$8</f>
        <v>-31167.961390928955</v>
      </c>
      <c r="F191" s="199">
        <f>ROUND(2*E191,0)/2</f>
        <v>-31168</v>
      </c>
      <c r="G191" s="129">
        <f>C191-(C$7+F191*C$8)</f>
        <v>9.1636800061678514E-3</v>
      </c>
      <c r="I191" s="130"/>
      <c r="J191" s="129">
        <f>G191</f>
        <v>9.1636800061678514E-3</v>
      </c>
      <c r="O191" s="199"/>
      <c r="P191" s="159">
        <f>+D$11+D$12*F191+D$13*F191^2</f>
        <v>7.5281477342570569E-2</v>
      </c>
      <c r="Q191" s="201">
        <f>+C191-15018.5</f>
        <v>28147.334000000003</v>
      </c>
      <c r="R191" s="136">
        <f>+(P191-G191)^2</f>
        <v>4.371563124617622E-3</v>
      </c>
      <c r="S191" s="136">
        <v>0.1</v>
      </c>
      <c r="T191" s="136">
        <f>+S191*R191</f>
        <v>4.3715631246176221E-4</v>
      </c>
      <c r="V191" s="129">
        <f>+G191-P191</f>
        <v>-6.6117797336402717E-2</v>
      </c>
      <c r="AC191" s="129" t="s">
        <v>480</v>
      </c>
      <c r="AD191" s="129">
        <v>7</v>
      </c>
      <c r="AE191" s="129" t="s">
        <v>621</v>
      </c>
      <c r="AG191" s="129" t="s">
        <v>610</v>
      </c>
    </row>
    <row r="192" spans="1:33" ht="12.95" customHeight="1" x14ac:dyDescent="0.2">
      <c r="A192" s="206" t="s">
        <v>483</v>
      </c>
      <c r="B192" s="207" t="s">
        <v>646</v>
      </c>
      <c r="C192" s="208">
        <v>43210.33</v>
      </c>
      <c r="D192" s="208"/>
      <c r="E192" s="129">
        <f>(C192-C$7)/C$8</f>
        <v>-30980.487665942834</v>
      </c>
      <c r="F192" s="199">
        <f>ROUND(2*E192,0)/2</f>
        <v>-30980.5</v>
      </c>
      <c r="G192" s="129">
        <f>C192-(C$7+F192*C$8)</f>
        <v>2.9274300031829625E-3</v>
      </c>
      <c r="I192" s="129">
        <f>G192</f>
        <v>2.9274300031829625E-3</v>
      </c>
      <c r="O192" s="199"/>
      <c r="P192" s="159">
        <f>+D$11+D$12*F192+D$13*F192^2</f>
        <v>7.4827421644820799E-2</v>
      </c>
      <c r="Q192" s="201">
        <f>+C192-15018.5</f>
        <v>28191.83</v>
      </c>
      <c r="R192" s="136">
        <f>+(P192-G192)^2</f>
        <v>5.1696087980675903E-3</v>
      </c>
      <c r="S192" s="136">
        <v>0.1</v>
      </c>
      <c r="T192" s="136">
        <f>+S192*R192</f>
        <v>5.1696087980675903E-4</v>
      </c>
      <c r="V192" s="129">
        <f>+G192-P192</f>
        <v>-7.1899991641637837E-2</v>
      </c>
    </row>
    <row r="193" spans="1:33" ht="12.95" customHeight="1" x14ac:dyDescent="0.2">
      <c r="A193" s="206" t="s">
        <v>483</v>
      </c>
      <c r="B193" s="207"/>
      <c r="C193" s="208">
        <v>43212.339</v>
      </c>
      <c r="D193" s="208"/>
      <c r="E193" s="129">
        <f>(C193-C$7)/C$8</f>
        <v>-30972.023203665398</v>
      </c>
      <c r="F193" s="199">
        <f>ROUND(2*E193,0)/2</f>
        <v>-30972</v>
      </c>
      <c r="G193" s="129">
        <f>C193-(C$7+F193*C$8)</f>
        <v>-5.5072799950721674E-3</v>
      </c>
      <c r="I193" s="129">
        <f>G193</f>
        <v>-5.5072799950721674E-3</v>
      </c>
      <c r="O193" s="199"/>
      <c r="P193" s="159">
        <f>+D$11+D$12*F193+D$13*F193^2</f>
        <v>7.4806863537039567E-2</v>
      </c>
      <c r="Q193" s="201">
        <f>+C193-15018.5</f>
        <v>28193.839</v>
      </c>
      <c r="R193" s="136">
        <f>+(P193-G193)^2</f>
        <v>6.450361651296645E-3</v>
      </c>
      <c r="S193" s="136">
        <v>0.1</v>
      </c>
      <c r="T193" s="136">
        <f>+S193*R193</f>
        <v>6.4503616512966459E-4</v>
      </c>
      <c r="V193" s="129">
        <f>+G193-P193</f>
        <v>-8.0314143532111734E-2</v>
      </c>
      <c r="AC193" s="129" t="s">
        <v>480</v>
      </c>
      <c r="AD193" s="129">
        <v>7</v>
      </c>
      <c r="AE193" s="129" t="s">
        <v>621</v>
      </c>
      <c r="AG193" s="129" t="s">
        <v>610</v>
      </c>
    </row>
    <row r="194" spans="1:33" ht="12.95" customHeight="1" x14ac:dyDescent="0.2">
      <c r="A194" s="206" t="s">
        <v>484</v>
      </c>
      <c r="B194" s="207"/>
      <c r="C194" s="208">
        <v>43244.394</v>
      </c>
      <c r="D194" s="208"/>
      <c r="E194" s="129">
        <f>(C194-C$7)/C$8</f>
        <v>-30836.966788382448</v>
      </c>
      <c r="F194" s="199">
        <f>ROUND(2*E194,0)/2</f>
        <v>-30837</v>
      </c>
      <c r="G194" s="129">
        <f>C194-(C$7+F194*C$8)</f>
        <v>7.8826200042385608E-3</v>
      </c>
      <c r="I194" s="130"/>
      <c r="N194" s="129">
        <f>G194</f>
        <v>7.8826200042385608E-3</v>
      </c>
      <c r="O194" s="199"/>
      <c r="P194" s="159">
        <f>+D$11+D$12*F194+D$13*F194^2</f>
        <v>7.4480651844359036E-2</v>
      </c>
      <c r="Q194" s="201">
        <f>+C194-15018.5</f>
        <v>28225.894</v>
      </c>
      <c r="R194" s="136">
        <f>+(P194-G194)^2</f>
        <v>4.435297844977701E-3</v>
      </c>
      <c r="S194" s="136">
        <v>1</v>
      </c>
      <c r="T194" s="136">
        <f>+S194*R194</f>
        <v>4.435297844977701E-3</v>
      </c>
      <c r="V194" s="129">
        <f>+G194-P194</f>
        <v>-6.6598031840120475E-2</v>
      </c>
      <c r="AC194" s="129" t="s">
        <v>480</v>
      </c>
      <c r="AD194" s="129">
        <v>7</v>
      </c>
      <c r="AE194" s="129" t="s">
        <v>621</v>
      </c>
      <c r="AG194" s="129" t="s">
        <v>610</v>
      </c>
    </row>
    <row r="195" spans="1:33" ht="12.95" customHeight="1" x14ac:dyDescent="0.2">
      <c r="A195" s="206" t="s">
        <v>484</v>
      </c>
      <c r="B195" s="207"/>
      <c r="C195" s="208">
        <v>43249.391000000003</v>
      </c>
      <c r="D195" s="208"/>
      <c r="E195" s="129">
        <f>(C195-C$7)/C$8</f>
        <v>-30815.913071109968</v>
      </c>
      <c r="F195" s="199">
        <f>ROUND(2*E195,0)/2</f>
        <v>-30816</v>
      </c>
      <c r="G195" s="129">
        <f>C195-(C$7+F195*C$8)</f>
        <v>2.0632160005334299E-2</v>
      </c>
      <c r="I195" s="130"/>
      <c r="N195" s="129">
        <f>G195</f>
        <v>2.0632160005334299E-2</v>
      </c>
      <c r="O195" s="199"/>
      <c r="P195" s="159">
        <f>+D$11+D$12*F195+D$13*F195^2</f>
        <v>7.4429958438745322E-2</v>
      </c>
      <c r="Q195" s="201">
        <f>+C195-15018.5</f>
        <v>28230.891000000003</v>
      </c>
      <c r="R195" s="136">
        <f>+(P195-G195)^2</f>
        <v>2.8942031162819217E-3</v>
      </c>
      <c r="S195" s="136">
        <v>1</v>
      </c>
      <c r="T195" s="136">
        <f>+S195*R195</f>
        <v>2.8942031162819217E-3</v>
      </c>
      <c r="V195" s="129">
        <f>+G195-P195</f>
        <v>-5.3797798433411023E-2</v>
      </c>
      <c r="AC195" s="129" t="s">
        <v>480</v>
      </c>
      <c r="AD195" s="129">
        <v>11</v>
      </c>
      <c r="AE195" s="129" t="s">
        <v>615</v>
      </c>
      <c r="AG195" s="129" t="s">
        <v>610</v>
      </c>
    </row>
    <row r="196" spans="1:33" ht="12.95" customHeight="1" x14ac:dyDescent="0.2">
      <c r="A196" s="206" t="s">
        <v>483</v>
      </c>
      <c r="B196" s="207"/>
      <c r="C196" s="208">
        <v>43250.324000000001</v>
      </c>
      <c r="D196" s="208"/>
      <c r="E196" s="129">
        <f>(C196-C$7)/C$8</f>
        <v>-30811.982088877598</v>
      </c>
      <c r="F196" s="199">
        <f>ROUND(2*E196,0)/2</f>
        <v>-30812</v>
      </c>
      <c r="G196" s="129">
        <f>C196-(C$7+F196*C$8)</f>
        <v>4.2511200008448213E-3</v>
      </c>
      <c r="I196" s="129">
        <f>G196</f>
        <v>4.2511200008448213E-3</v>
      </c>
      <c r="O196" s="199"/>
      <c r="P196" s="159">
        <f>+D$11+D$12*F196+D$13*F196^2</f>
        <v>7.4420304097611009E-2</v>
      </c>
      <c r="Q196" s="201">
        <f>+C196-15018.5</f>
        <v>28231.824000000001</v>
      </c>
      <c r="R196" s="136">
        <f>+(P196-G196)^2</f>
        <v>4.9237143968058651E-3</v>
      </c>
      <c r="S196" s="136">
        <v>0.1</v>
      </c>
      <c r="T196" s="136">
        <f>+S196*R196</f>
        <v>4.9237143968058656E-4</v>
      </c>
      <c r="V196" s="129">
        <f>+G196-P196</f>
        <v>-7.0169184096766188E-2</v>
      </c>
      <c r="AC196" s="129" t="s">
        <v>480</v>
      </c>
      <c r="AD196" s="129">
        <v>7</v>
      </c>
      <c r="AE196" s="129" t="s">
        <v>621</v>
      </c>
      <c r="AG196" s="129" t="s">
        <v>610</v>
      </c>
    </row>
    <row r="197" spans="1:33" ht="12.95" customHeight="1" x14ac:dyDescent="0.2">
      <c r="A197" s="206" t="s">
        <v>484</v>
      </c>
      <c r="B197" s="207"/>
      <c r="C197" s="208">
        <v>43250.328999999998</v>
      </c>
      <c r="D197" s="208"/>
      <c r="E197" s="129">
        <f>(C197-C$7)/C$8</f>
        <v>-30811.961022520522</v>
      </c>
      <c r="F197" s="199">
        <f>ROUND(2*E197,0)/2</f>
        <v>-30812</v>
      </c>
      <c r="G197" s="129">
        <f>C197-(C$7+F197*C$8)</f>
        <v>9.2511199982254766E-3</v>
      </c>
      <c r="I197" s="130"/>
      <c r="N197" s="129">
        <f>G197</f>
        <v>9.2511199982254766E-3</v>
      </c>
      <c r="O197" s="199"/>
      <c r="P197" s="159">
        <f>+D$11+D$12*F197+D$13*F197^2</f>
        <v>7.4420304097611009E-2</v>
      </c>
      <c r="Q197" s="201">
        <f>+C197-15018.5</f>
        <v>28231.828999999998</v>
      </c>
      <c r="R197" s="136">
        <f>+(P197-G197)^2</f>
        <v>4.2470225561796037E-3</v>
      </c>
      <c r="S197" s="136">
        <v>1</v>
      </c>
      <c r="T197" s="136">
        <f>+S197*R197</f>
        <v>4.2470225561796037E-3</v>
      </c>
      <c r="V197" s="129">
        <f>+G197-P197</f>
        <v>-6.5169184099385533E-2</v>
      </c>
      <c r="AC197" s="129" t="s">
        <v>480</v>
      </c>
      <c r="AD197" s="129">
        <v>6</v>
      </c>
      <c r="AE197" s="129" t="s">
        <v>621</v>
      </c>
      <c r="AG197" s="129" t="s">
        <v>610</v>
      </c>
    </row>
    <row r="198" spans="1:33" ht="12.95" customHeight="1" x14ac:dyDescent="0.2">
      <c r="A198" s="206" t="s">
        <v>483</v>
      </c>
      <c r="B198" s="207"/>
      <c r="C198" s="208">
        <v>43254.358</v>
      </c>
      <c r="D198" s="208"/>
      <c r="E198" s="129">
        <f>(C198-C$7)/C$8</f>
        <v>-30794.985751980035</v>
      </c>
      <c r="F198" s="199">
        <f>ROUND(2*E198,0)/2</f>
        <v>-30795</v>
      </c>
      <c r="G198" s="129">
        <f>C198-(C$7+F198*C$8)</f>
        <v>3.3817000003182329E-3</v>
      </c>
      <c r="I198" s="129">
        <f>G198</f>
        <v>3.3817000003182329E-3</v>
      </c>
      <c r="O198" s="199"/>
      <c r="P198" s="159">
        <f>+D$11+D$12*F198+D$13*F198^2</f>
        <v>7.4379278665758108E-2</v>
      </c>
      <c r="Q198" s="201">
        <f>+C198-15018.5</f>
        <v>28235.858</v>
      </c>
      <c r="R198" s="136">
        <f>+(P198-G198)^2</f>
        <v>5.0406561763553237E-3</v>
      </c>
      <c r="S198" s="136">
        <v>0.1</v>
      </c>
      <c r="T198" s="136">
        <f>+S198*R198</f>
        <v>5.0406561763553239E-4</v>
      </c>
      <c r="V198" s="129">
        <f>+G198-P198</f>
        <v>-7.0997578665439876E-2</v>
      </c>
      <c r="AC198" s="129" t="s">
        <v>480</v>
      </c>
      <c r="AD198" s="129">
        <v>6</v>
      </c>
      <c r="AE198" s="129" t="s">
        <v>621</v>
      </c>
      <c r="AG198" s="129" t="s">
        <v>610</v>
      </c>
    </row>
    <row r="199" spans="1:33" ht="12.95" customHeight="1" x14ac:dyDescent="0.2">
      <c r="A199" s="206" t="s">
        <v>577</v>
      </c>
      <c r="B199" s="64"/>
      <c r="C199" s="208">
        <v>43260.767</v>
      </c>
      <c r="D199" s="208"/>
      <c r="E199" s="129">
        <f>(C199-C$7)/C$8</f>
        <v>-30767.982895466281</v>
      </c>
      <c r="F199" s="199">
        <f>ROUND(2*E199,0)/2</f>
        <v>-30768</v>
      </c>
      <c r="G199" s="129">
        <f>C199-(C$7+F199*C$8)</f>
        <v>4.059680002683308E-3</v>
      </c>
      <c r="I199" s="130"/>
      <c r="J199" s="129">
        <f>G199</f>
        <v>4.059680002683308E-3</v>
      </c>
      <c r="O199" s="199"/>
      <c r="P199" s="159">
        <f>+D$11+D$12*F199+D$13*F199^2</f>
        <v>7.4314138989246173E-2</v>
      </c>
      <c r="Q199" s="201">
        <f>+C199-15018.5</f>
        <v>28242.267</v>
      </c>
      <c r="R199" s="136">
        <f>+(P199-G199)^2</f>
        <v>4.9356890074946438E-3</v>
      </c>
      <c r="S199" s="136">
        <v>0.1</v>
      </c>
      <c r="T199" s="136">
        <f>+S199*R199</f>
        <v>4.9356890074946438E-4</v>
      </c>
      <c r="V199" s="129">
        <f>+G199-P199</f>
        <v>-7.0254458986562865E-2</v>
      </c>
    </row>
    <row r="200" spans="1:33" ht="12.95" customHeight="1" x14ac:dyDescent="0.2">
      <c r="A200" s="206" t="s">
        <v>577</v>
      </c>
      <c r="B200" s="64"/>
      <c r="C200" s="208">
        <v>43260.767999999996</v>
      </c>
      <c r="D200" s="208"/>
      <c r="E200" s="129">
        <f>(C200-C$7)/C$8</f>
        <v>-30767.978682194876</v>
      </c>
      <c r="F200" s="199">
        <f>ROUND(2*E200,0)/2</f>
        <v>-30768</v>
      </c>
      <c r="G200" s="129">
        <f>C200-(C$7+F200*C$8)</f>
        <v>5.059679999249056E-3</v>
      </c>
      <c r="I200" s="130"/>
      <c r="J200" s="129">
        <f>G200</f>
        <v>5.059679999249056E-3</v>
      </c>
      <c r="O200" s="199"/>
      <c r="P200" s="159">
        <f>+D$11+D$12*F200+D$13*F200^2</f>
        <v>7.4314138989246173E-2</v>
      </c>
      <c r="Q200" s="201">
        <f>+C200-15018.5</f>
        <v>28242.267999999996</v>
      </c>
      <c r="R200" s="136">
        <f>+(P200-G200)^2</f>
        <v>4.7961800899971926E-3</v>
      </c>
      <c r="S200" s="136">
        <v>0.1</v>
      </c>
      <c r="T200" s="136">
        <f>+S200*R200</f>
        <v>4.7961800899971928E-4</v>
      </c>
      <c r="V200" s="129">
        <f>+G200-P200</f>
        <v>-6.9254458989997117E-2</v>
      </c>
    </row>
    <row r="201" spans="1:33" ht="12.95" customHeight="1" x14ac:dyDescent="0.2">
      <c r="A201" s="206" t="s">
        <v>483</v>
      </c>
      <c r="B201" s="207"/>
      <c r="C201" s="208">
        <v>43281.406999999999</v>
      </c>
      <c r="D201" s="208"/>
      <c r="E201" s="129">
        <f>(C201-C$7)/C$8</f>
        <v>-30681.020973412309</v>
      </c>
      <c r="F201" s="199">
        <f>ROUND(2*E201,0)/2</f>
        <v>-30681</v>
      </c>
      <c r="G201" s="129">
        <f>C201-(C$7+F201*C$8)</f>
        <v>-4.9779399996623397E-3</v>
      </c>
      <c r="I201" s="129">
        <f>G201</f>
        <v>-4.9779399996623397E-3</v>
      </c>
      <c r="O201" s="199"/>
      <c r="P201" s="159">
        <f>+D$11+D$12*F201+D$13*F201^2</f>
        <v>7.4104397773535141E-2</v>
      </c>
      <c r="Q201" s="201">
        <f>+C201-15018.5</f>
        <v>28262.906999999999</v>
      </c>
      <c r="R201" s="136">
        <f>+(P201-G201)^2</f>
        <v>6.2540161476740972E-3</v>
      </c>
      <c r="S201" s="136">
        <v>0.1</v>
      </c>
      <c r="T201" s="136">
        <f>+S201*R201</f>
        <v>6.2540161476740976E-4</v>
      </c>
      <c r="V201" s="129">
        <f>+G201-P201</f>
        <v>-7.9082337773197481E-2</v>
      </c>
      <c r="AC201" s="129" t="s">
        <v>480</v>
      </c>
      <c r="AD201" s="129">
        <v>7</v>
      </c>
      <c r="AE201" s="129" t="s">
        <v>621</v>
      </c>
      <c r="AG201" s="129" t="s">
        <v>610</v>
      </c>
    </row>
    <row r="202" spans="1:33" ht="12.95" customHeight="1" x14ac:dyDescent="0.2">
      <c r="A202" s="206" t="s">
        <v>483</v>
      </c>
      <c r="B202" s="207" t="s">
        <v>646</v>
      </c>
      <c r="C202" s="208">
        <v>43288.411999999997</v>
      </c>
      <c r="D202" s="208"/>
      <c r="E202" s="129">
        <f>(C202-C$7)/C$8</f>
        <v>-30651.507007133827</v>
      </c>
      <c r="F202" s="199">
        <f>ROUND(2*E202,0)/2</f>
        <v>-30651.5</v>
      </c>
      <c r="G202" s="129">
        <f>C202-(C$7+F202*C$8)</f>
        <v>-1.6631100006634369E-3</v>
      </c>
      <c r="I202" s="129">
        <f>G202</f>
        <v>-1.6631100006634369E-3</v>
      </c>
      <c r="O202" s="199"/>
      <c r="P202" s="159">
        <f>+D$11+D$12*F202+D$13*F202^2</f>
        <v>7.4033331745780209E-2</v>
      </c>
      <c r="Q202" s="201">
        <f>+C202-15018.5</f>
        <v>28269.911999999997</v>
      </c>
      <c r="R202" s="136">
        <f>+(P202-G202)^2</f>
        <v>5.7299512930727367E-3</v>
      </c>
      <c r="S202" s="136">
        <v>0.1</v>
      </c>
      <c r="T202" s="136">
        <f>+S202*R202</f>
        <v>5.7299512930727374E-4</v>
      </c>
      <c r="V202" s="129">
        <f>+G202-P202</f>
        <v>-7.5696441746443646E-2</v>
      </c>
      <c r="AC202" s="129" t="s">
        <v>480</v>
      </c>
      <c r="AD202" s="129">
        <v>8</v>
      </c>
      <c r="AE202" s="129" t="s">
        <v>621</v>
      </c>
      <c r="AG202" s="129" t="s">
        <v>610</v>
      </c>
    </row>
    <row r="203" spans="1:33" ht="12.95" customHeight="1" x14ac:dyDescent="0.2">
      <c r="A203" s="206" t="s">
        <v>484</v>
      </c>
      <c r="B203" s="207"/>
      <c r="C203" s="208">
        <v>43291.387999999999</v>
      </c>
      <c r="D203" s="208"/>
      <c r="E203" s="129">
        <f>(C203-C$7)/C$8</f>
        <v>-30638.968311395805</v>
      </c>
      <c r="F203" s="199">
        <f>ROUND(2*E203,0)/2</f>
        <v>-30639</v>
      </c>
      <c r="G203" s="129">
        <f>C203-(C$7+F203*C$8)</f>
        <v>7.5211400035186671E-3</v>
      </c>
      <c r="I203" s="130"/>
      <c r="N203" s="129">
        <f>G203</f>
        <v>7.5211400035186671E-3</v>
      </c>
      <c r="O203" s="199"/>
      <c r="P203" s="159">
        <f>+D$11+D$12*F203+D$13*F203^2</f>
        <v>7.4003227136813871E-2</v>
      </c>
      <c r="Q203" s="201">
        <f>+C203-15018.5</f>
        <v>28272.887999999999</v>
      </c>
      <c r="R203" s="136">
        <f>+(P203-G203)^2</f>
        <v>4.4198679095990559E-3</v>
      </c>
      <c r="S203" s="136">
        <v>1</v>
      </c>
      <c r="T203" s="136">
        <f>+S203*R203</f>
        <v>4.4198679095990559E-3</v>
      </c>
      <c r="V203" s="129">
        <f>+G203-P203</f>
        <v>-6.6482087133295203E-2</v>
      </c>
      <c r="AC203" s="129" t="s">
        <v>480</v>
      </c>
      <c r="AD203" s="129">
        <v>6</v>
      </c>
      <c r="AE203" s="129" t="s">
        <v>621</v>
      </c>
      <c r="AG203" s="129" t="s">
        <v>610</v>
      </c>
    </row>
    <row r="204" spans="1:33" ht="12.95" customHeight="1" x14ac:dyDescent="0.2">
      <c r="A204" s="206" t="s">
        <v>484</v>
      </c>
      <c r="B204" s="207"/>
      <c r="C204" s="208">
        <v>43299.451000000001</v>
      </c>
      <c r="D204" s="208"/>
      <c r="E204" s="129">
        <f>(C204-C$7)/C$8</f>
        <v>-30604.996703957753</v>
      </c>
      <c r="F204" s="199">
        <f>ROUND(2*E204,0)/2</f>
        <v>-30605</v>
      </c>
      <c r="G204" s="129">
        <f>C204-(C$7+F204*C$8)</f>
        <v>7.8230000508483499E-4</v>
      </c>
      <c r="I204" s="130"/>
      <c r="N204" s="129">
        <f>G204</f>
        <v>7.8230000508483499E-4</v>
      </c>
      <c r="O204" s="199"/>
      <c r="P204" s="159">
        <f>+D$11+D$12*F204+D$13*F204^2</f>
        <v>7.3921367037140334E-2</v>
      </c>
      <c r="Q204" s="201">
        <f>+C204-15018.5</f>
        <v>28280.951000000001</v>
      </c>
      <c r="R204" s="136">
        <f>+(P204-G204)^2</f>
        <v>5.3493231263195074E-3</v>
      </c>
      <c r="S204" s="136">
        <v>1</v>
      </c>
      <c r="T204" s="136">
        <f>+S204*R204</f>
        <v>5.3493231263195074E-3</v>
      </c>
      <c r="V204" s="129">
        <f>+G204-P204</f>
        <v>-7.3139067032055499E-2</v>
      </c>
      <c r="AC204" s="129" t="s">
        <v>480</v>
      </c>
      <c r="AD204" s="129">
        <v>8</v>
      </c>
      <c r="AE204" s="129" t="s">
        <v>621</v>
      </c>
      <c r="AG204" s="129" t="s">
        <v>610</v>
      </c>
    </row>
    <row r="205" spans="1:33" ht="12.95" customHeight="1" x14ac:dyDescent="0.2">
      <c r="A205" s="206" t="s">
        <v>486</v>
      </c>
      <c r="B205" s="207" t="s">
        <v>646</v>
      </c>
      <c r="C205" s="208">
        <v>43326.38</v>
      </c>
      <c r="D205" s="208"/>
      <c r="E205" s="129">
        <f>(C205-C$7)/C$8</f>
        <v>-30491.537517960121</v>
      </c>
      <c r="F205" s="199">
        <f>ROUND(2*E205,0)/2</f>
        <v>-30491.5</v>
      </c>
      <c r="G205" s="129">
        <f>C205-(C$7+F205*C$8)</f>
        <v>-8.9047099972958677E-3</v>
      </c>
      <c r="I205" s="129">
        <f>G205</f>
        <v>-8.9047099972958677E-3</v>
      </c>
      <c r="O205" s="199"/>
      <c r="P205" s="159">
        <f>+D$11+D$12*F205+D$13*F205^2</f>
        <v>7.3648357524237679E-2</v>
      </c>
      <c r="Q205" s="201">
        <f>+C205-15018.5</f>
        <v>28307.879999999997</v>
      </c>
      <c r="R205" s="136">
        <f>+(P205-G205)^2</f>
        <v>6.8150089572148768E-3</v>
      </c>
      <c r="S205" s="136">
        <v>0.1</v>
      </c>
      <c r="T205" s="136">
        <f>+S205*R205</f>
        <v>6.8150089572148768E-4</v>
      </c>
      <c r="V205" s="129">
        <f>+G205-P205</f>
        <v>-8.2553067521533546E-2</v>
      </c>
      <c r="AC205" s="129" t="s">
        <v>480</v>
      </c>
      <c r="AD205" s="129">
        <v>7</v>
      </c>
      <c r="AE205" s="129" t="s">
        <v>617</v>
      </c>
      <c r="AG205" s="129" t="s">
        <v>610</v>
      </c>
    </row>
    <row r="206" spans="1:33" ht="12.95" customHeight="1" x14ac:dyDescent="0.2">
      <c r="A206" s="206" t="s">
        <v>487</v>
      </c>
      <c r="B206" s="207" t="s">
        <v>646</v>
      </c>
      <c r="C206" s="208">
        <v>43447.673000000003</v>
      </c>
      <c r="D206" s="208"/>
      <c r="E206" s="129">
        <f>(C206-C$7)/C$8</f>
        <v>-29980.497187936235</v>
      </c>
      <c r="F206" s="199">
        <f>ROUND(2*E206,0)/2</f>
        <v>-29980.5</v>
      </c>
      <c r="G206" s="129">
        <f>C206-(C$7+F206*C$8)</f>
        <v>6.6743000206770375E-4</v>
      </c>
      <c r="I206" s="129">
        <f>G206</f>
        <v>6.6743000206770375E-4</v>
      </c>
      <c r="O206" s="199"/>
      <c r="P206" s="159">
        <f>+D$11+D$12*F206+D$13*F206^2</f>
        <v>7.2424145841842008E-2</v>
      </c>
      <c r="Q206" s="201">
        <f>+C206-15018.5</f>
        <v>28429.173000000003</v>
      </c>
      <c r="R206" s="136">
        <f>+(P206-G206)^2</f>
        <v>5.1490262681101167E-3</v>
      </c>
      <c r="S206" s="136">
        <v>0.1</v>
      </c>
      <c r="T206" s="136">
        <f>+S206*R206</f>
        <v>5.1490262681101165E-4</v>
      </c>
      <c r="V206" s="129">
        <f>+G206-P206</f>
        <v>-7.1756715839774304E-2</v>
      </c>
      <c r="AC206" s="129" t="s">
        <v>480</v>
      </c>
      <c r="AD206" s="129">
        <v>6</v>
      </c>
      <c r="AE206" s="129" t="s">
        <v>608</v>
      </c>
      <c r="AG206" s="129" t="s">
        <v>610</v>
      </c>
    </row>
    <row r="207" spans="1:33" ht="12.95" customHeight="1" x14ac:dyDescent="0.2">
      <c r="A207" s="206" t="s">
        <v>577</v>
      </c>
      <c r="B207" s="64"/>
      <c r="C207" s="208">
        <v>43549.860999999997</v>
      </c>
      <c r="D207" s="208"/>
      <c r="E207" s="129">
        <f>(C207-C$7)/C$8</f>
        <v>-29549.951408340745</v>
      </c>
      <c r="F207" s="199">
        <f>ROUND(2*E207,0)/2</f>
        <v>-29550</v>
      </c>
      <c r="G207" s="129">
        <f>C207-(C$7+F207*C$8)</f>
        <v>1.1532999997143634E-2</v>
      </c>
      <c r="I207" s="130"/>
      <c r="J207" s="129">
        <f>G207</f>
        <v>1.1532999997143634E-2</v>
      </c>
      <c r="O207" s="199"/>
      <c r="P207" s="159">
        <f>+D$11+D$12*F207+D$13*F207^2</f>
        <v>7.1399054184391436E-2</v>
      </c>
      <c r="Q207" s="201">
        <f>+C207-15018.5</f>
        <v>28531.360999999997</v>
      </c>
      <c r="R207" s="136">
        <f>+(P207-G207)^2</f>
        <v>3.58394444395049E-3</v>
      </c>
      <c r="S207" s="136">
        <v>0.1</v>
      </c>
      <c r="T207" s="136">
        <f>+S207*R207</f>
        <v>3.5839444439504902E-4</v>
      </c>
      <c r="V207" s="129">
        <f>+G207-P207</f>
        <v>-5.9866054187247802E-2</v>
      </c>
      <c r="AC207" s="129" t="s">
        <v>480</v>
      </c>
      <c r="AD207" s="129">
        <v>7</v>
      </c>
      <c r="AE207" s="129" t="s">
        <v>617</v>
      </c>
      <c r="AG207" s="129" t="s">
        <v>610</v>
      </c>
    </row>
    <row r="208" spans="1:33" ht="12.95" customHeight="1" x14ac:dyDescent="0.2">
      <c r="A208" s="206" t="s">
        <v>488</v>
      </c>
      <c r="B208" s="207"/>
      <c r="C208" s="208">
        <v>43568.368000000002</v>
      </c>
      <c r="D208" s="208"/>
      <c r="E208" s="129">
        <f>(C208-C$7)/C$8</f>
        <v>-29471.976394219942</v>
      </c>
      <c r="F208" s="199">
        <f>ROUND(2*E208,0)/2</f>
        <v>-29472</v>
      </c>
      <c r="G208" s="129">
        <f>C208-(C$7+F208*C$8)</f>
        <v>5.6027200043899938E-3</v>
      </c>
      <c r="I208" s="129">
        <f>G208</f>
        <v>5.6027200043899938E-3</v>
      </c>
      <c r="O208" s="199"/>
      <c r="P208" s="159">
        <f>+D$11+D$12*F208+D$13*F208^2</f>
        <v>7.1213936342620215E-2</v>
      </c>
      <c r="Q208" s="201">
        <f>+C208-15018.5</f>
        <v>28549.868000000002</v>
      </c>
      <c r="R208" s="136">
        <f>+(P208-G208)^2</f>
        <v>4.3048317093820482E-3</v>
      </c>
      <c r="S208" s="136">
        <v>0.1</v>
      </c>
      <c r="T208" s="136">
        <f>+S208*R208</f>
        <v>4.3048317093820484E-4</v>
      </c>
      <c r="V208" s="129">
        <f>+G208-P208</f>
        <v>-6.5611216338230222E-2</v>
      </c>
      <c r="AC208" s="129" t="s">
        <v>480</v>
      </c>
      <c r="AD208" s="129">
        <v>7</v>
      </c>
      <c r="AE208" s="129" t="s">
        <v>621</v>
      </c>
      <c r="AG208" s="129" t="s">
        <v>610</v>
      </c>
    </row>
    <row r="209" spans="1:33" ht="12.95" customHeight="1" x14ac:dyDescent="0.2">
      <c r="A209" s="206" t="s">
        <v>577</v>
      </c>
      <c r="B209" s="64"/>
      <c r="C209" s="208">
        <v>43610.731</v>
      </c>
      <c r="D209" s="208"/>
      <c r="E209" s="129">
        <f>(C209-C$7)/C$8</f>
        <v>-29293.489577167024</v>
      </c>
      <c r="F209" s="199">
        <f>ROUND(2*E209,0)/2</f>
        <v>-29293.5</v>
      </c>
      <c r="G209" s="129">
        <f>C209-(C$7+F209*C$8)</f>
        <v>2.4738100037211552E-3</v>
      </c>
      <c r="I209" s="130"/>
      <c r="J209" s="129">
        <f>G209</f>
        <v>2.4738100037211552E-3</v>
      </c>
      <c r="O209" s="199"/>
      <c r="P209" s="159">
        <f>+D$11+D$12*F209+D$13*F209^2</f>
        <v>7.0791008961023805E-2</v>
      </c>
      <c r="Q209" s="201">
        <f>+C209-15018.5</f>
        <v>28592.231</v>
      </c>
      <c r="R209" s="136">
        <f>+(P209-G209)^2</f>
        <v>4.6672396733716745E-3</v>
      </c>
      <c r="S209" s="136">
        <v>0.1</v>
      </c>
      <c r="T209" s="136">
        <f>+S209*R209</f>
        <v>4.6672396733716745E-4</v>
      </c>
      <c r="V209" s="129">
        <f>+G209-P209</f>
        <v>-6.8317198957302649E-2</v>
      </c>
      <c r="AC209" s="129" t="s">
        <v>480</v>
      </c>
      <c r="AD209" s="129">
        <v>8</v>
      </c>
      <c r="AE209" s="129" t="s">
        <v>621</v>
      </c>
      <c r="AG209" s="129" t="s">
        <v>610</v>
      </c>
    </row>
    <row r="210" spans="1:33" ht="12.95" customHeight="1" x14ac:dyDescent="0.2">
      <c r="A210" s="206" t="s">
        <v>489</v>
      </c>
      <c r="B210" s="207" t="s">
        <v>646</v>
      </c>
      <c r="C210" s="208">
        <v>43616.425000000003</v>
      </c>
      <c r="D210" s="208"/>
      <c r="E210" s="129">
        <f>(C210-C$7)/C$8</f>
        <v>-29269.499209716654</v>
      </c>
      <c r="F210" s="199">
        <f>ROUND(2*E210,0)/2</f>
        <v>-29269.5</v>
      </c>
      <c r="G210" s="129">
        <f>C210-(C$7+F210*C$8)</f>
        <v>1.8757000361802056E-4</v>
      </c>
      <c r="I210" s="129">
        <f>G210</f>
        <v>1.8757000361802056E-4</v>
      </c>
      <c r="O210" s="199"/>
      <c r="P210" s="159">
        <f>+D$11+D$12*F210+D$13*F210^2</f>
        <v>7.0734219893817216E-2</v>
      </c>
      <c r="Q210" s="201">
        <f>+C210-15018.5</f>
        <v>28597.925000000003</v>
      </c>
      <c r="R210" s="136">
        <f>+(P210-G210)^2</f>
        <v>4.9768298107303417E-3</v>
      </c>
      <c r="S210" s="136">
        <v>0.1</v>
      </c>
      <c r="T210" s="136">
        <f>+S210*R210</f>
        <v>4.9768298107303417E-4</v>
      </c>
      <c r="V210" s="129">
        <f>+G210-P210</f>
        <v>-7.0546649890199195E-2</v>
      </c>
    </row>
    <row r="211" spans="1:33" ht="12.95" customHeight="1" x14ac:dyDescent="0.2">
      <c r="A211" s="206" t="s">
        <v>489</v>
      </c>
      <c r="B211" s="207" t="s">
        <v>646</v>
      </c>
      <c r="C211" s="208">
        <v>43622.364000000001</v>
      </c>
      <c r="D211" s="208"/>
      <c r="E211" s="129">
        <f>(C211-C$7)/C$8</f>
        <v>-29244.476590769056</v>
      </c>
      <c r="F211" s="199">
        <f>ROUND(2*E211,0)/2</f>
        <v>-29244.5</v>
      </c>
      <c r="G211" s="129">
        <f>C211-(C$7+F211*C$8)</f>
        <v>5.5560700056958012E-3</v>
      </c>
      <c r="I211" s="129">
        <f>G211</f>
        <v>5.5560700056958012E-3</v>
      </c>
      <c r="O211" s="199"/>
      <c r="P211" s="159">
        <f>+D$11+D$12*F211+D$13*F211^2</f>
        <v>7.0675083549680509E-2</v>
      </c>
      <c r="Q211" s="201">
        <f>+C211-15018.5</f>
        <v>28603.864000000001</v>
      </c>
      <c r="R211" s="136">
        <f>+(P211-G211)^2</f>
        <v>4.2404859249416636E-3</v>
      </c>
      <c r="S211" s="136">
        <v>0.1</v>
      </c>
      <c r="T211" s="136">
        <f>+S211*R211</f>
        <v>4.2404859249416636E-4</v>
      </c>
      <c r="V211" s="129">
        <f>+G211-P211</f>
        <v>-6.5119013543984708E-2</v>
      </c>
      <c r="AC211" s="129" t="s">
        <v>480</v>
      </c>
      <c r="AD211" s="129">
        <v>8</v>
      </c>
      <c r="AE211" s="129" t="s">
        <v>621</v>
      </c>
      <c r="AG211" s="129" t="s">
        <v>610</v>
      </c>
    </row>
    <row r="212" spans="1:33" ht="12.95" customHeight="1" x14ac:dyDescent="0.2">
      <c r="A212" s="206" t="s">
        <v>489</v>
      </c>
      <c r="B212" s="207" t="s">
        <v>646</v>
      </c>
      <c r="C212" s="208">
        <v>43659.385999999999</v>
      </c>
      <c r="D212" s="208"/>
      <c r="E212" s="129">
        <f>(C212-C$7)/C$8</f>
        <v>-29088.492856356173</v>
      </c>
      <c r="F212" s="199">
        <f>ROUND(2*E212,0)/2</f>
        <v>-29088.5</v>
      </c>
      <c r="G212" s="129">
        <f>C212-(C$7+F212*C$8)</f>
        <v>1.6955099999904633E-3</v>
      </c>
      <c r="I212" s="129">
        <f>G212</f>
        <v>1.6955099999904633E-3</v>
      </c>
      <c r="O212" s="199"/>
      <c r="P212" s="159">
        <f>+D$11+D$12*F212+D$13*F212^2</f>
        <v>7.0306509191793903E-2</v>
      </c>
      <c r="Q212" s="201">
        <f>+C212-15018.5</f>
        <v>28640.885999999999</v>
      </c>
      <c r="R212" s="136">
        <f>+(P212-G212)^2</f>
        <v>4.7074692100976525E-3</v>
      </c>
      <c r="S212" s="136">
        <v>0.1</v>
      </c>
      <c r="T212" s="136">
        <f>+S212*R212</f>
        <v>4.7074692100976527E-4</v>
      </c>
      <c r="V212" s="129">
        <f>+G212-P212</f>
        <v>-6.861099919180344E-2</v>
      </c>
      <c r="AC212" s="129" t="s">
        <v>480</v>
      </c>
      <c r="AD212" s="129">
        <v>7</v>
      </c>
      <c r="AE212" s="129" t="s">
        <v>621</v>
      </c>
      <c r="AG212" s="129" t="s">
        <v>610</v>
      </c>
    </row>
    <row r="213" spans="1:33" ht="12.95" customHeight="1" x14ac:dyDescent="0.2">
      <c r="A213" s="206" t="s">
        <v>489</v>
      </c>
      <c r="B213" s="207" t="s">
        <v>646</v>
      </c>
      <c r="C213" s="208">
        <v>43663.41</v>
      </c>
      <c r="D213" s="208"/>
      <c r="E213" s="129">
        <f>(C213-C$7)/C$8</f>
        <v>-29071.53865217276</v>
      </c>
      <c r="F213" s="199">
        <f>ROUND(2*E213,0)/2</f>
        <v>-29071.5</v>
      </c>
      <c r="G213" s="129">
        <f>C213-(C$7+F213*C$8)</f>
        <v>-9.1739099952974357E-3</v>
      </c>
      <c r="I213" s="129">
        <f>G213</f>
        <v>-9.1739099952974357E-3</v>
      </c>
      <c r="O213" s="199"/>
      <c r="P213" s="159">
        <f>+D$11+D$12*F213+D$13*F213^2</f>
        <v>7.0266389494953702E-2</v>
      </c>
      <c r="Q213" s="201">
        <f>+C213-15018.5</f>
        <v>28644.910000000003</v>
      </c>
      <c r="R213" s="136">
        <f>+(P213-G213)^2</f>
        <v>6.3107611831007947E-3</v>
      </c>
      <c r="S213" s="136">
        <v>0.1</v>
      </c>
      <c r="T213" s="136">
        <f>+S213*R213</f>
        <v>6.3107611831007956E-4</v>
      </c>
      <c r="V213" s="129">
        <f>+G213-P213</f>
        <v>-7.9440299490251137E-2</v>
      </c>
      <c r="AC213" s="129" t="s">
        <v>480</v>
      </c>
      <c r="AG213" s="129" t="s">
        <v>485</v>
      </c>
    </row>
    <row r="214" spans="1:33" ht="12.95" customHeight="1" x14ac:dyDescent="0.2">
      <c r="A214" s="206" t="s">
        <v>490</v>
      </c>
      <c r="B214" s="207"/>
      <c r="C214" s="208">
        <v>43713.387999999999</v>
      </c>
      <c r="D214" s="208"/>
      <c r="E214" s="129">
        <f>(C214-C$7)/C$8</f>
        <v>-28860.967773276778</v>
      </c>
      <c r="F214" s="199">
        <f>ROUND(2*E214,0)/2</f>
        <v>-28861</v>
      </c>
      <c r="G214" s="129">
        <f>C214-(C$7+F214*C$8)</f>
        <v>7.6488600025186315E-3</v>
      </c>
      <c r="I214" s="129">
        <f>G214</f>
        <v>7.6488600025186315E-3</v>
      </c>
      <c r="O214" s="199"/>
      <c r="P214" s="159">
        <f>+D$11+D$12*F214+D$13*F214^2</f>
        <v>6.9770353440897659E-2</v>
      </c>
      <c r="Q214" s="201">
        <f>+C214-15018.5</f>
        <v>28694.887999999999</v>
      </c>
      <c r="R214" s="136">
        <f>+(P214-G214)^2</f>
        <v>3.8590799470145684E-3</v>
      </c>
      <c r="S214" s="136">
        <v>0.1</v>
      </c>
      <c r="T214" s="136">
        <f>+S214*R214</f>
        <v>3.8590799470145684E-4</v>
      </c>
      <c r="V214" s="129">
        <f>+G214-P214</f>
        <v>-6.2121493438379027E-2</v>
      </c>
      <c r="AC214" s="129" t="s">
        <v>480</v>
      </c>
      <c r="AG214" s="129" t="s">
        <v>485</v>
      </c>
    </row>
    <row r="215" spans="1:33" ht="12.95" customHeight="1" x14ac:dyDescent="0.2">
      <c r="A215" s="206" t="s">
        <v>491</v>
      </c>
      <c r="B215" s="207" t="s">
        <v>646</v>
      </c>
      <c r="C215" s="208">
        <v>43831.7</v>
      </c>
      <c r="D215" s="208"/>
      <c r="E215" s="129">
        <f>(C215-C$7)/C$8</f>
        <v>-28362.487205348025</v>
      </c>
      <c r="F215" s="199">
        <f>ROUND(2*E215,0)/2</f>
        <v>-28362.5</v>
      </c>
      <c r="G215" s="129">
        <f>C215-(C$7+F215*C$8)</f>
        <v>3.0367500003194436E-3</v>
      </c>
      <c r="I215" s="129">
        <f>G215</f>
        <v>3.0367500003194436E-3</v>
      </c>
      <c r="O215" s="199"/>
      <c r="P215" s="159">
        <f>+D$11+D$12*F215+D$13*F215^2</f>
        <v>6.8601118120787535E-2</v>
      </c>
      <c r="Q215" s="201">
        <f>+C215-15018.5</f>
        <v>28813.199999999997</v>
      </c>
      <c r="R215" s="136">
        <f>+(P215-G215)^2</f>
        <v>4.2986863670362524E-3</v>
      </c>
      <c r="S215" s="136">
        <v>0.1</v>
      </c>
      <c r="T215" s="136">
        <f>+S215*R215</f>
        <v>4.2986863670362529E-4</v>
      </c>
      <c r="V215" s="129">
        <f>+G215-P215</f>
        <v>-6.5564368120468092E-2</v>
      </c>
    </row>
    <row r="216" spans="1:33" ht="12.95" customHeight="1" x14ac:dyDescent="0.2">
      <c r="A216" s="206" t="s">
        <v>492</v>
      </c>
      <c r="B216" s="207" t="s">
        <v>646</v>
      </c>
      <c r="C216" s="208">
        <v>43932.338000000003</v>
      </c>
      <c r="D216" s="208"/>
      <c r="E216" s="129">
        <f>(C216-C$7)/C$8</f>
        <v>-27938.471996449367</v>
      </c>
      <c r="F216" s="199">
        <f>ROUND(2*E216,0)/2</f>
        <v>-27938.5</v>
      </c>
      <c r="G216" s="129">
        <f>C216-(C$7+F216*C$8)</f>
        <v>6.6465100098866969E-3</v>
      </c>
      <c r="I216" s="129">
        <f>G216</f>
        <v>6.6465100098866969E-3</v>
      </c>
      <c r="O216" s="199"/>
      <c r="P216" s="159">
        <f>+D$11+D$12*F216+D$13*F216^2</f>
        <v>6.7612668736758946E-2</v>
      </c>
      <c r="Q216" s="201">
        <f>+C216-15018.5</f>
        <v>28913.838000000003</v>
      </c>
      <c r="R216" s="136">
        <f>+(P216-G216)^2</f>
        <v>3.7168725099101813E-3</v>
      </c>
      <c r="S216" s="136">
        <v>0.1</v>
      </c>
      <c r="T216" s="136">
        <f>+S216*R216</f>
        <v>3.7168725099101816E-4</v>
      </c>
      <c r="V216" s="129">
        <f>+G216-P216</f>
        <v>-6.0966158726872249E-2</v>
      </c>
      <c r="AC216" s="129" t="s">
        <v>480</v>
      </c>
      <c r="AD216" s="129">
        <v>8</v>
      </c>
      <c r="AE216" s="129" t="s">
        <v>621</v>
      </c>
      <c r="AG216" s="129" t="s">
        <v>610</v>
      </c>
    </row>
    <row r="217" spans="1:33" ht="12.95" customHeight="1" x14ac:dyDescent="0.2">
      <c r="A217" s="206" t="s">
        <v>492</v>
      </c>
      <c r="B217" s="207"/>
      <c r="C217" s="208">
        <v>43957.379000000001</v>
      </c>
      <c r="D217" s="208"/>
      <c r="E217" s="129">
        <f>(C217-C$7)/C$8</f>
        <v>-27832.967466887672</v>
      </c>
      <c r="F217" s="199">
        <f>ROUND(2*E217,0)/2</f>
        <v>-27833</v>
      </c>
      <c r="G217" s="129">
        <f>C217-(C$7+F217*C$8)</f>
        <v>7.7215800047270022E-3</v>
      </c>
      <c r="I217" s="129">
        <f>G217</f>
        <v>7.7215800047270022E-3</v>
      </c>
      <c r="O217" s="199"/>
      <c r="P217" s="159">
        <f>+D$11+D$12*F217+D$13*F217^2</f>
        <v>6.7367585449481862E-2</v>
      </c>
      <c r="Q217" s="201">
        <f>+C217-15018.5</f>
        <v>28938.879000000001</v>
      </c>
      <c r="R217" s="136">
        <f>+(P217-G217)^2</f>
        <v>3.5576459655157263E-3</v>
      </c>
      <c r="S217" s="136">
        <v>0.1</v>
      </c>
      <c r="T217" s="136">
        <f>+S217*R217</f>
        <v>3.5576459655157263E-4</v>
      </c>
      <c r="V217" s="129">
        <f>+G217-P217</f>
        <v>-5.964600544475486E-2</v>
      </c>
      <c r="AC217" s="129" t="s">
        <v>480</v>
      </c>
      <c r="AD217" s="129">
        <v>8</v>
      </c>
      <c r="AE217" s="129" t="s">
        <v>621</v>
      </c>
      <c r="AG217" s="129" t="s">
        <v>610</v>
      </c>
    </row>
    <row r="218" spans="1:33" ht="12.95" customHeight="1" x14ac:dyDescent="0.2">
      <c r="A218" s="206" t="s">
        <v>577</v>
      </c>
      <c r="B218" s="64"/>
      <c r="C218" s="208">
        <v>43982.773999999998</v>
      </c>
      <c r="D218" s="208"/>
      <c r="E218" s="129">
        <f>(C218-C$7)/C$8</f>
        <v>-27725.971439244244</v>
      </c>
      <c r="F218" s="199">
        <f>ROUND(2*E218,0)/2</f>
        <v>-27726</v>
      </c>
      <c r="G218" s="129">
        <f>C218-(C$7+F218*C$8)</f>
        <v>6.7787599982693791E-3</v>
      </c>
      <c r="I218" s="130"/>
      <c r="J218" s="129">
        <f>G218</f>
        <v>6.7787599982693791E-3</v>
      </c>
      <c r="O218" s="199"/>
      <c r="P218" s="159">
        <f>+D$11+D$12*F218+D$13*F218^2</f>
        <v>6.7119369007704807E-2</v>
      </c>
      <c r="Q218" s="201">
        <f>+C218-15018.5</f>
        <v>28964.273999999998</v>
      </c>
      <c r="R218" s="136">
        <f>+(P218-G218)^2</f>
        <v>3.6409890956295601E-3</v>
      </c>
      <c r="S218" s="136">
        <v>0.1</v>
      </c>
      <c r="T218" s="136">
        <f>+S218*R218</f>
        <v>3.6409890956295602E-4</v>
      </c>
      <c r="V218" s="129">
        <f>+G218-P218</f>
        <v>-6.0340609009435428E-2</v>
      </c>
      <c r="AC218" s="129" t="s">
        <v>480</v>
      </c>
      <c r="AD218" s="129">
        <v>7</v>
      </c>
      <c r="AE218" s="129" t="s">
        <v>621</v>
      </c>
      <c r="AG218" s="129" t="s">
        <v>610</v>
      </c>
    </row>
    <row r="219" spans="1:33" ht="12.95" customHeight="1" x14ac:dyDescent="0.2">
      <c r="A219" s="206" t="s">
        <v>493</v>
      </c>
      <c r="B219" s="207" t="s">
        <v>646</v>
      </c>
      <c r="C219" s="208">
        <v>43983.364999999998</v>
      </c>
      <c r="D219" s="208"/>
      <c r="E219" s="129">
        <f>(C219-C$7)/C$8</f>
        <v>-27723.481395836592</v>
      </c>
      <c r="F219" s="199">
        <f>ROUND(2*E219,0)/2</f>
        <v>-27723.5</v>
      </c>
      <c r="G219" s="129">
        <f>C219-(C$7+F219*C$8)</f>
        <v>4.4156099975225516E-3</v>
      </c>
      <c r="I219" s="129">
        <f>G219</f>
        <v>4.4156099975225516E-3</v>
      </c>
      <c r="O219" s="199"/>
      <c r="P219" s="159">
        <f>+D$11+D$12*F219+D$13*F219^2</f>
        <v>6.7113573789345432E-2</v>
      </c>
      <c r="Q219" s="201">
        <f>+C219-15018.5</f>
        <v>28964.864999999998</v>
      </c>
      <c r="R219" s="136">
        <f>+(P219-G219)^2</f>
        <v>3.9310346636407326E-3</v>
      </c>
      <c r="S219" s="136">
        <v>0.1</v>
      </c>
      <c r="T219" s="136">
        <f>+S219*R219</f>
        <v>3.9310346636407329E-4</v>
      </c>
      <c r="V219" s="129">
        <f>+G219-P219</f>
        <v>-6.269796379182288E-2</v>
      </c>
      <c r="AC219" s="129" t="s">
        <v>480</v>
      </c>
      <c r="AD219" s="129">
        <v>7</v>
      </c>
      <c r="AE219" s="129" t="s">
        <v>621</v>
      </c>
      <c r="AG219" s="129" t="s">
        <v>610</v>
      </c>
    </row>
    <row r="220" spans="1:33" ht="12.95" customHeight="1" x14ac:dyDescent="0.2">
      <c r="A220" s="206" t="s">
        <v>493</v>
      </c>
      <c r="B220" s="207"/>
      <c r="C220" s="208">
        <v>44008.404999999999</v>
      </c>
      <c r="D220" s="208"/>
      <c r="E220" s="129">
        <f>(C220-C$7)/C$8</f>
        <v>-27617.981079546305</v>
      </c>
      <c r="F220" s="199">
        <f>ROUND(2*E220,0)/2</f>
        <v>-27618</v>
      </c>
      <c r="G220" s="129">
        <f>C220-(C$7+F220*C$8)</f>
        <v>4.4906800030730665E-3</v>
      </c>
      <c r="I220" s="129">
        <f>G220</f>
        <v>4.4906800030730665E-3</v>
      </c>
      <c r="O220" s="199"/>
      <c r="P220" s="159">
        <f>+D$11+D$12*F220+D$13*F220^2</f>
        <v>6.6869191685857352E-2</v>
      </c>
      <c r="Q220" s="201">
        <f>+C220-15018.5</f>
        <v>28989.904999999999</v>
      </c>
      <c r="R220" s="136">
        <f>+(P220-G220)^2</f>
        <v>3.8910787197592557E-3</v>
      </c>
      <c r="S220" s="136">
        <v>0.1</v>
      </c>
      <c r="T220" s="136">
        <f>+S220*R220</f>
        <v>3.8910787197592557E-4</v>
      </c>
      <c r="V220" s="129">
        <f>+G220-P220</f>
        <v>-6.2378511682784285E-2</v>
      </c>
      <c r="AC220" s="129" t="s">
        <v>480</v>
      </c>
      <c r="AD220" s="129">
        <v>7</v>
      </c>
      <c r="AE220" s="129" t="s">
        <v>621</v>
      </c>
      <c r="AG220" s="129" t="s">
        <v>610</v>
      </c>
    </row>
    <row r="221" spans="1:33" ht="12.95" customHeight="1" x14ac:dyDescent="0.2">
      <c r="A221" s="206" t="s">
        <v>493</v>
      </c>
      <c r="B221" s="207" t="s">
        <v>646</v>
      </c>
      <c r="C221" s="208">
        <v>44010.423999999999</v>
      </c>
      <c r="D221" s="208"/>
      <c r="E221" s="129">
        <f>(C221-C$7)/C$8</f>
        <v>-27609.474484554685</v>
      </c>
      <c r="F221" s="199">
        <f>ROUND(2*E221,0)/2</f>
        <v>-27609.5</v>
      </c>
      <c r="G221" s="129">
        <f>C221-(C$7+F221*C$8)</f>
        <v>6.0559699995792471E-3</v>
      </c>
      <c r="I221" s="129">
        <f>G221</f>
        <v>6.0559699995792471E-3</v>
      </c>
      <c r="O221" s="199"/>
      <c r="P221" s="159">
        <f>+D$11+D$12*F221+D$13*F221^2</f>
        <v>6.6849517109837137E-2</v>
      </c>
      <c r="Q221" s="201">
        <f>+C221-15018.5</f>
        <v>28991.923999999999</v>
      </c>
      <c r="R221" s="136">
        <f>+(P221-G221)^2</f>
        <v>3.6958553702471455E-3</v>
      </c>
      <c r="S221" s="136">
        <v>0.1</v>
      </c>
      <c r="T221" s="136">
        <f>+S221*R221</f>
        <v>3.6958553702471459E-4</v>
      </c>
      <c r="V221" s="129">
        <f>+G221-P221</f>
        <v>-6.0793547110257889E-2</v>
      </c>
      <c r="AC221" s="129" t="s">
        <v>503</v>
      </c>
      <c r="AG221" s="129" t="s">
        <v>485</v>
      </c>
    </row>
    <row r="222" spans="1:33" ht="12.95" customHeight="1" x14ac:dyDescent="0.2">
      <c r="A222" s="206" t="s">
        <v>493</v>
      </c>
      <c r="B222" s="207"/>
      <c r="C222" s="208">
        <v>44017.421000000002</v>
      </c>
      <c r="D222" s="208"/>
      <c r="E222" s="129">
        <f>(C222-C$7)/C$8</f>
        <v>-27579.994224447521</v>
      </c>
      <c r="F222" s="199">
        <f>ROUND(2*E222,0)/2</f>
        <v>-27580</v>
      </c>
      <c r="G222" s="129">
        <f>C222-(C$7+F222*C$8)</f>
        <v>1.3708000042242929E-3</v>
      </c>
      <c r="I222" s="129">
        <f>G222</f>
        <v>1.3708000042242929E-3</v>
      </c>
      <c r="O222" s="199"/>
      <c r="P222" s="159">
        <f>+D$11+D$12*F222+D$13*F222^2</f>
        <v>6.6781252084495202E-2</v>
      </c>
      <c r="Q222" s="201">
        <f>+C222-15018.5</f>
        <v>28998.921000000002</v>
      </c>
      <c r="R222" s="136">
        <f>+(P222-G222)^2</f>
        <v>4.2785272413454166E-3</v>
      </c>
      <c r="S222" s="136">
        <v>0.1</v>
      </c>
      <c r="T222" s="136">
        <f>+S222*R222</f>
        <v>4.2785272413454166E-4</v>
      </c>
      <c r="V222" s="129">
        <f>+G222-P222</f>
        <v>-6.5410452080270909E-2</v>
      </c>
      <c r="AC222" s="129" t="s">
        <v>503</v>
      </c>
      <c r="AG222" s="129" t="s">
        <v>485</v>
      </c>
    </row>
    <row r="223" spans="1:33" ht="12.95" customHeight="1" x14ac:dyDescent="0.2">
      <c r="A223" s="206" t="s">
        <v>494</v>
      </c>
      <c r="B223" s="207" t="s">
        <v>646</v>
      </c>
      <c r="C223" s="208">
        <v>44039.38</v>
      </c>
      <c r="D223" s="208"/>
      <c r="E223" s="129">
        <f>(C223-C$7)/C$8</f>
        <v>-27487.474997394089</v>
      </c>
      <c r="F223" s="199">
        <f>ROUND(2*E223,0)/2</f>
        <v>-27487.5</v>
      </c>
      <c r="G223" s="129">
        <f>C223-(C$7+F223*C$8)</f>
        <v>5.9342500026104972E-3</v>
      </c>
      <c r="I223" s="129">
        <f>G223</f>
        <v>5.9342500026104972E-3</v>
      </c>
      <c r="O223" s="199"/>
      <c r="P223" s="159">
        <f>+D$11+D$12*F223+D$13*F223^2</f>
        <v>6.6567375160366329E-2</v>
      </c>
      <c r="Q223" s="201">
        <f>+C223-15018.5</f>
        <v>29020.879999999997</v>
      </c>
      <c r="R223" s="136">
        <f>+(P223-G223)^2</f>
        <v>3.6763758663960833E-3</v>
      </c>
      <c r="S223" s="136">
        <v>0.1</v>
      </c>
      <c r="T223" s="136">
        <f>+S223*R223</f>
        <v>3.6763758663960834E-4</v>
      </c>
      <c r="V223" s="129">
        <f>+G223-P223</f>
        <v>-6.0633125157755832E-2</v>
      </c>
    </row>
    <row r="224" spans="1:33" ht="12.95" customHeight="1" x14ac:dyDescent="0.2">
      <c r="A224" s="206" t="s">
        <v>494</v>
      </c>
      <c r="B224" s="207"/>
      <c r="C224" s="208">
        <v>44046.381000000001</v>
      </c>
      <c r="D224" s="208"/>
      <c r="E224" s="129">
        <f>(C224-C$7)/C$8</f>
        <v>-27457.977884201249</v>
      </c>
      <c r="F224" s="199">
        <f>ROUND(2*E224,0)/2</f>
        <v>-27458</v>
      </c>
      <c r="G224" s="129">
        <f>C224-(C$7+F224*C$8)</f>
        <v>5.2490800080704503E-3</v>
      </c>
      <c r="I224" s="129">
        <f>G224</f>
        <v>5.2490800080704503E-3</v>
      </c>
      <c r="O224" s="199"/>
      <c r="P224" s="159">
        <f>+D$11+D$12*F224+D$13*F224^2</f>
        <v>6.6499221390858496E-2</v>
      </c>
      <c r="Q224" s="201">
        <f>+C224-15018.5</f>
        <v>29027.881000000001</v>
      </c>
      <c r="R224" s="136">
        <f>+(P224-G224)^2</f>
        <v>3.7515798194115249E-3</v>
      </c>
      <c r="S224" s="136">
        <v>0.1</v>
      </c>
      <c r="T224" s="136">
        <f>+S224*R224</f>
        <v>3.7515798194115251E-4</v>
      </c>
      <c r="V224" s="129">
        <f>+G224-P224</f>
        <v>-6.1250141382788045E-2</v>
      </c>
      <c r="AC224" s="129" t="s">
        <v>480</v>
      </c>
      <c r="AD224" s="129">
        <v>7</v>
      </c>
      <c r="AE224" s="129" t="s">
        <v>621</v>
      </c>
      <c r="AG224" s="129" t="s">
        <v>610</v>
      </c>
    </row>
    <row r="225" spans="1:33" ht="12.95" customHeight="1" x14ac:dyDescent="0.2">
      <c r="A225" s="206" t="s">
        <v>577</v>
      </c>
      <c r="B225" s="64"/>
      <c r="C225" s="208">
        <v>44238.872000000003</v>
      </c>
      <c r="D225" s="208"/>
      <c r="E225" s="129">
        <f>(C225-C$7)/C$8</f>
        <v>-26646.961055805346</v>
      </c>
      <c r="F225" s="199">
        <f>ROUND(2*E225,0)/2</f>
        <v>-26647</v>
      </c>
      <c r="G225" s="129">
        <f>C225-(C$7+F225*C$8)</f>
        <v>9.2432200035545975E-3</v>
      </c>
      <c r="I225" s="130"/>
      <c r="J225" s="129">
        <f>G225</f>
        <v>9.2432200035545975E-3</v>
      </c>
      <c r="O225" s="199"/>
      <c r="P225" s="159">
        <f>+D$11+D$12*F225+D$13*F225^2</f>
        <v>6.463610615237024E-2</v>
      </c>
      <c r="Q225" s="201">
        <f>+C225-15018.5</f>
        <v>29220.372000000003</v>
      </c>
      <c r="R225" s="136">
        <f>+(P225-G225)^2</f>
        <v>3.068371835895652E-3</v>
      </c>
      <c r="S225" s="136">
        <v>0.1</v>
      </c>
      <c r="T225" s="136">
        <f>+S225*R225</f>
        <v>3.0683718358956523E-4</v>
      </c>
      <c r="V225" s="129">
        <f>+G225-P225</f>
        <v>-5.5392886148815643E-2</v>
      </c>
      <c r="AC225" s="129" t="s">
        <v>480</v>
      </c>
      <c r="AD225" s="129">
        <v>7</v>
      </c>
      <c r="AE225" s="129" t="s">
        <v>621</v>
      </c>
      <c r="AG225" s="129" t="s">
        <v>610</v>
      </c>
    </row>
    <row r="226" spans="1:33" ht="12.95" customHeight="1" x14ac:dyDescent="0.2">
      <c r="A226" s="206" t="s">
        <v>577</v>
      </c>
      <c r="B226" s="64"/>
      <c r="C226" s="208">
        <v>44279.798999999999</v>
      </c>
      <c r="D226" s="208"/>
      <c r="E226" s="129">
        <f>(C226-C$7)/C$8</f>
        <v>-26474.524496507736</v>
      </c>
      <c r="F226" s="199">
        <f>ROUND(2*E226,0)/2</f>
        <v>-26474.5</v>
      </c>
      <c r="G226" s="129">
        <f>C226-(C$7+F226*C$8)</f>
        <v>-5.8141299959970638E-3</v>
      </c>
      <c r="I226" s="130"/>
      <c r="J226" s="129">
        <f>G226</f>
        <v>-5.8141299959970638E-3</v>
      </c>
      <c r="O226" s="199"/>
      <c r="P226" s="159">
        <f>+D$11+D$12*F226+D$13*F226^2</f>
        <v>6.42424431038916E-2</v>
      </c>
      <c r="Q226" s="201">
        <f>+C226-15018.5</f>
        <v>29261.298999999999</v>
      </c>
      <c r="R226" s="136">
        <f>+(P226-G226)^2</f>
        <v>4.9079234345000443E-3</v>
      </c>
      <c r="S226" s="136">
        <v>0.1</v>
      </c>
      <c r="T226" s="136">
        <f>+S226*R226</f>
        <v>4.9079234345000443E-4</v>
      </c>
      <c r="V226" s="129">
        <f>+G226-P226</f>
        <v>-7.0056573099888664E-2</v>
      </c>
      <c r="AC226" s="129" t="s">
        <v>480</v>
      </c>
      <c r="AD226" s="129">
        <v>7</v>
      </c>
      <c r="AE226" s="129" t="s">
        <v>621</v>
      </c>
      <c r="AG226" s="129" t="s">
        <v>610</v>
      </c>
    </row>
    <row r="227" spans="1:33" ht="12.95" customHeight="1" x14ac:dyDescent="0.2">
      <c r="A227" s="206" t="s">
        <v>495</v>
      </c>
      <c r="B227" s="207"/>
      <c r="C227" s="208">
        <v>44290.375</v>
      </c>
      <c r="D227" s="208"/>
      <c r="E227" s="129">
        <f>(C227-C$7)/C$8</f>
        <v>-26429.964937997906</v>
      </c>
      <c r="F227" s="199">
        <f>ROUND(2*E227,0)/2</f>
        <v>-26430</v>
      </c>
      <c r="G227" s="129">
        <f>C227-(C$7+F227*C$8)</f>
        <v>8.321799999976065E-3</v>
      </c>
      <c r="I227" s="129">
        <f>G227</f>
        <v>8.321799999976065E-3</v>
      </c>
      <c r="O227" s="199"/>
      <c r="P227" s="159">
        <f>+D$11+D$12*F227+D$13*F227^2</f>
        <v>6.4141038703528525E-2</v>
      </c>
      <c r="Q227" s="201">
        <f>+C227-15018.5</f>
        <v>29271.875</v>
      </c>
      <c r="R227" s="136">
        <f>+(P227-G227)^2</f>
        <v>3.1157874094441687E-3</v>
      </c>
      <c r="S227" s="136">
        <v>0.1</v>
      </c>
      <c r="T227" s="136">
        <f>+S227*R227</f>
        <v>3.115787409444169E-4</v>
      </c>
      <c r="V227" s="129">
        <f>+G227-P227</f>
        <v>-5.581923870355246E-2</v>
      </c>
      <c r="AC227" s="129" t="s">
        <v>480</v>
      </c>
      <c r="AD227" s="129">
        <v>7</v>
      </c>
      <c r="AE227" s="129" t="s">
        <v>621</v>
      </c>
      <c r="AG227" s="129" t="s">
        <v>610</v>
      </c>
    </row>
    <row r="228" spans="1:33" ht="12.95" customHeight="1" x14ac:dyDescent="0.2">
      <c r="A228" s="206" t="s">
        <v>496</v>
      </c>
      <c r="B228" s="207" t="s">
        <v>646</v>
      </c>
      <c r="C228" s="208">
        <v>44316.360999999997</v>
      </c>
      <c r="D228" s="208"/>
      <c r="E228" s="129">
        <f>(C228-C$7)/C$8</f>
        <v>-26320.478866946825</v>
      </c>
      <c r="F228" s="199">
        <f>ROUND(2*E228,0)/2</f>
        <v>-26320.5</v>
      </c>
      <c r="G228" s="129">
        <f>C228-(C$7+F228*C$8)</f>
        <v>5.015830000047572E-3</v>
      </c>
      <c r="I228" s="129">
        <f>G228</f>
        <v>5.015830000047572E-3</v>
      </c>
      <c r="O228" s="199"/>
      <c r="P228" s="159">
        <f>+D$11+D$12*F228+D$13*F228^2</f>
        <v>6.3891776158953778E-2</v>
      </c>
      <c r="Q228" s="201">
        <f>+C228-15018.5</f>
        <v>29297.860999999997</v>
      </c>
      <c r="R228" s="136">
        <f>+(P228-G228)^2</f>
        <v>3.4663770361064226E-3</v>
      </c>
      <c r="S228" s="136">
        <v>0.1</v>
      </c>
      <c r="T228" s="136">
        <f>+S228*R228</f>
        <v>3.4663770361064231E-4</v>
      </c>
      <c r="V228" s="129">
        <f>+G228-P228</f>
        <v>-5.8875946158906206E-2</v>
      </c>
      <c r="AC228" s="129" t="s">
        <v>480</v>
      </c>
      <c r="AD228" s="129">
        <v>6</v>
      </c>
      <c r="AE228" s="129" t="s">
        <v>621</v>
      </c>
      <c r="AG228" s="129" t="s">
        <v>610</v>
      </c>
    </row>
    <row r="229" spans="1:33" ht="12.95" customHeight="1" x14ac:dyDescent="0.2">
      <c r="A229" s="206" t="s">
        <v>496</v>
      </c>
      <c r="B229" s="207"/>
      <c r="C229" s="208">
        <v>44337.375</v>
      </c>
      <c r="D229" s="208"/>
      <c r="E229" s="129">
        <f>(C229-C$7)/C$8</f>
        <v>-26231.941181382754</v>
      </c>
      <c r="F229" s="199">
        <f>ROUND(2*E229,0)/2</f>
        <v>-26232</v>
      </c>
      <c r="G229" s="129">
        <f>C229-(C$7+F229*C$8)</f>
        <v>1.3960320000478532E-2</v>
      </c>
      <c r="I229" s="129">
        <f>G229</f>
        <v>1.3960320000478532E-2</v>
      </c>
      <c r="O229" s="199"/>
      <c r="P229" s="159">
        <f>+D$11+D$12*F229+D$13*F229^2</f>
        <v>6.3690588234171577E-2</v>
      </c>
      <c r="Q229" s="201">
        <f>+C229-15018.5</f>
        <v>29318.875</v>
      </c>
      <c r="R229" s="136">
        <f>+(P229-G229)^2</f>
        <v>2.4730995785950598E-3</v>
      </c>
      <c r="S229" s="136">
        <v>0.1</v>
      </c>
      <c r="T229" s="136">
        <f>+S229*R229</f>
        <v>2.4730995785950599E-4</v>
      </c>
      <c r="V229" s="129">
        <f>+G229-P229</f>
        <v>-4.9730268233693045E-2</v>
      </c>
      <c r="AC229" s="129" t="s">
        <v>480</v>
      </c>
      <c r="AD229" s="129">
        <v>7</v>
      </c>
      <c r="AE229" s="129" t="s">
        <v>621</v>
      </c>
      <c r="AG229" s="129" t="s">
        <v>610</v>
      </c>
    </row>
    <row r="230" spans="1:33" ht="12.95" customHeight="1" x14ac:dyDescent="0.2">
      <c r="A230" s="206" t="s">
        <v>496</v>
      </c>
      <c r="B230" s="207"/>
      <c r="C230" s="208">
        <v>44342.343000000001</v>
      </c>
      <c r="D230" s="208"/>
      <c r="E230" s="129">
        <f>(C230-C$7)/C$8</f>
        <v>-26211.009648981388</v>
      </c>
      <c r="F230" s="199">
        <f>ROUND(2*E230,0)/2</f>
        <v>-26211</v>
      </c>
      <c r="G230" s="129">
        <f>C230-(C$7+F230*C$8)</f>
        <v>-2.2901399934198707E-3</v>
      </c>
      <c r="I230" s="129">
        <f>G230</f>
        <v>-2.2901399934198707E-3</v>
      </c>
      <c r="O230" s="199"/>
      <c r="P230" s="159">
        <f>+D$11+D$12*F230+D$13*F230^2</f>
        <v>6.3642884268800978E-2</v>
      </c>
      <c r="Q230" s="201">
        <f>+C230-15018.5</f>
        <v>29323.843000000001</v>
      </c>
      <c r="R230" s="136">
        <f>+(P230-G230)^2</f>
        <v>4.3471636883626033E-3</v>
      </c>
      <c r="S230" s="136">
        <v>0.1</v>
      </c>
      <c r="T230" s="136">
        <f>+S230*R230</f>
        <v>4.3471636883626034E-4</v>
      </c>
      <c r="V230" s="129">
        <f>+G230-P230</f>
        <v>-6.5933024262220849E-2</v>
      </c>
      <c r="AC230" s="129" t="s">
        <v>480</v>
      </c>
      <c r="AD230" s="129">
        <v>7</v>
      </c>
      <c r="AE230" s="129" t="s">
        <v>621</v>
      </c>
      <c r="AG230" s="129" t="s">
        <v>610</v>
      </c>
    </row>
    <row r="231" spans="1:33" ht="12.95" customHeight="1" x14ac:dyDescent="0.2">
      <c r="A231" s="206" t="s">
        <v>496</v>
      </c>
      <c r="B231" s="207" t="s">
        <v>646</v>
      </c>
      <c r="C231" s="208">
        <v>44343.409</v>
      </c>
      <c r="D231" s="208"/>
      <c r="E231" s="129">
        <f>(C231-C$7)/C$8</f>
        <v>-26206.518301650503</v>
      </c>
      <c r="F231" s="199">
        <f>ROUND(2*E231,0)/2</f>
        <v>-26206.5</v>
      </c>
      <c r="G231" s="129">
        <f>C231-(C$7+F231*C$8)</f>
        <v>-4.3438099964987487E-3</v>
      </c>
      <c r="I231" s="129">
        <f>G231</f>
        <v>-4.3438099964987487E-3</v>
      </c>
      <c r="O231" s="199"/>
      <c r="P231" s="159">
        <f>+D$11+D$12*F231+D$13*F231^2</f>
        <v>6.3632663764139799E-2</v>
      </c>
      <c r="Q231" s="201">
        <f>+C231-15018.5</f>
        <v>29324.909</v>
      </c>
      <c r="R231" s="136">
        <f>+(P231-G231)^2</f>
        <v>4.6208009849307806E-3</v>
      </c>
      <c r="S231" s="136">
        <v>0.1</v>
      </c>
      <c r="T231" s="136">
        <f>+S231*R231</f>
        <v>4.6208009849307808E-4</v>
      </c>
      <c r="V231" s="129">
        <f>+G231-P231</f>
        <v>-6.7976473760638548E-2</v>
      </c>
      <c r="AC231" s="129" t="s">
        <v>480</v>
      </c>
      <c r="AD231" s="129">
        <v>7</v>
      </c>
      <c r="AE231" s="129" t="s">
        <v>621</v>
      </c>
      <c r="AG231" s="129" t="s">
        <v>610</v>
      </c>
    </row>
    <row r="232" spans="1:33" ht="12.95" customHeight="1" x14ac:dyDescent="0.2">
      <c r="A232" s="206" t="s">
        <v>496</v>
      </c>
      <c r="B232" s="207" t="s">
        <v>646</v>
      </c>
      <c r="C232" s="208">
        <v>44358.362000000001</v>
      </c>
      <c r="D232" s="208"/>
      <c r="E232" s="129">
        <f>(C232-C$7)/C$8</f>
        <v>-26143.517254146958</v>
      </c>
      <c r="F232" s="199">
        <f>ROUND(2*E232,0)/2</f>
        <v>-26143.5</v>
      </c>
      <c r="G232" s="129">
        <f>C232-(C$7+F232*C$8)</f>
        <v>-4.0951899936771952E-3</v>
      </c>
      <c r="I232" s="129">
        <f>G232</f>
        <v>-4.0951899936771952E-3</v>
      </c>
      <c r="O232" s="199"/>
      <c r="P232" s="159">
        <f>+D$11+D$12*F232+D$13*F232^2</f>
        <v>6.3489642427618453E-2</v>
      </c>
      <c r="Q232" s="201">
        <f>+C232-15018.5</f>
        <v>29339.862000000001</v>
      </c>
      <c r="R232" s="136">
        <f>+(P232-G232)^2</f>
        <v>4.5677095734146158E-3</v>
      </c>
      <c r="S232" s="136">
        <v>0.1</v>
      </c>
      <c r="T232" s="136">
        <f>+S232*R232</f>
        <v>4.5677095734146159E-4</v>
      </c>
      <c r="V232" s="129">
        <f>+G232-P232</f>
        <v>-6.7584832421295649E-2</v>
      </c>
      <c r="AC232" s="129" t="s">
        <v>480</v>
      </c>
      <c r="AD232" s="129">
        <v>7</v>
      </c>
      <c r="AE232" s="129" t="s">
        <v>508</v>
      </c>
      <c r="AG232" s="129" t="s">
        <v>610</v>
      </c>
    </row>
    <row r="233" spans="1:33" ht="12.95" customHeight="1" x14ac:dyDescent="0.2">
      <c r="A233" s="206" t="s">
        <v>497</v>
      </c>
      <c r="B233" s="207" t="s">
        <v>646</v>
      </c>
      <c r="C233" s="208">
        <v>44371.446000000004</v>
      </c>
      <c r="D233" s="208"/>
      <c r="E233" s="129">
        <f>(C233-C$7)/C$8</f>
        <v>-26088.390810922425</v>
      </c>
      <c r="F233" s="199">
        <f>ROUND(2*E233,0)/2</f>
        <v>-26088.5</v>
      </c>
      <c r="G233" s="129">
        <f>C233-(C$7+F233*C$8)</f>
        <v>2.5915510006598197E-2</v>
      </c>
      <c r="I233" s="129">
        <f>G233</f>
        <v>2.5915510006598197E-2</v>
      </c>
      <c r="O233" s="199"/>
      <c r="P233" s="159">
        <f>+D$11+D$12*F233+D$13*F233^2</f>
        <v>6.3364882843292655E-2</v>
      </c>
      <c r="Q233" s="201">
        <f>+C233-15018.5</f>
        <v>29352.946000000004</v>
      </c>
      <c r="R233" s="136">
        <f>+(P233-G233)^2</f>
        <v>1.4024555258617488E-3</v>
      </c>
      <c r="S233" s="136">
        <v>0.1</v>
      </c>
      <c r="T233" s="136">
        <f>+S233*R233</f>
        <v>1.4024555258617489E-4</v>
      </c>
      <c r="V233" s="129">
        <f>+G233-P233</f>
        <v>-3.7449372836694458E-2</v>
      </c>
      <c r="AC233" s="129" t="s">
        <v>480</v>
      </c>
      <c r="AD233" s="129">
        <v>6</v>
      </c>
      <c r="AE233" s="129" t="s">
        <v>621</v>
      </c>
      <c r="AG233" s="129" t="s">
        <v>610</v>
      </c>
    </row>
    <row r="234" spans="1:33" ht="12.95" customHeight="1" x14ac:dyDescent="0.2">
      <c r="A234" s="206" t="s">
        <v>497</v>
      </c>
      <c r="B234" s="207" t="s">
        <v>646</v>
      </c>
      <c r="C234" s="208">
        <v>44395.398000000001</v>
      </c>
      <c r="D234" s="208"/>
      <c r="E234" s="129">
        <f>(C234-C$7)/C$8</f>
        <v>-25987.474533934219</v>
      </c>
      <c r="F234" s="199">
        <f>ROUND(2*E234,0)/2</f>
        <v>-25987.5</v>
      </c>
      <c r="G234" s="129">
        <f>C234-(C$7+F234*C$8)</f>
        <v>6.0442500034696423E-3</v>
      </c>
      <c r="I234" s="129">
        <f>G234</f>
        <v>6.0442500034696423E-3</v>
      </c>
      <c r="O234" s="199"/>
      <c r="P234" s="159">
        <f>+D$11+D$12*F234+D$13*F234^2</f>
        <v>6.3136022411847084E-2</v>
      </c>
      <c r="Q234" s="201">
        <f>+C234-15018.5</f>
        <v>29376.898000000001</v>
      </c>
      <c r="R234" s="136">
        <f>+(P234-G234)^2</f>
        <v>3.259470476729968E-3</v>
      </c>
      <c r="S234" s="136">
        <v>0.1</v>
      </c>
      <c r="T234" s="136">
        <f>+S234*R234</f>
        <v>3.2594704767299683E-4</v>
      </c>
      <c r="V234" s="129">
        <f>+G234-P234</f>
        <v>-5.7091772408377442E-2</v>
      </c>
    </row>
    <row r="235" spans="1:33" ht="12.95" customHeight="1" x14ac:dyDescent="0.2">
      <c r="A235" s="206" t="s">
        <v>497</v>
      </c>
      <c r="B235" s="207"/>
      <c r="C235" s="208">
        <v>44402.391000000003</v>
      </c>
      <c r="D235" s="208"/>
      <c r="E235" s="129">
        <f>(C235-C$7)/C$8</f>
        <v>-25958.011126912726</v>
      </c>
      <c r="F235" s="199">
        <f>ROUND(2*E235,0)/2</f>
        <v>-25958</v>
      </c>
      <c r="G235" s="129">
        <f>C235-(C$7+F235*C$8)</f>
        <v>-2.6409199927002192E-3</v>
      </c>
      <c r="I235" s="129">
        <f>G235</f>
        <v>-2.6409199927002192E-3</v>
      </c>
      <c r="O235" s="199"/>
      <c r="P235" s="159">
        <f>+D$11+D$12*F235+D$13*F235^2</f>
        <v>6.306923654193862E-2</v>
      </c>
      <c r="Q235" s="201">
        <f>+C235-15018.5</f>
        <v>29383.891000000003</v>
      </c>
      <c r="R235" s="136">
        <f>+(P235-G235)^2</f>
        <v>4.3178246718067392E-3</v>
      </c>
      <c r="S235" s="136">
        <v>0.1</v>
      </c>
      <c r="T235" s="136">
        <f>+S235*R235</f>
        <v>4.3178246718067394E-4</v>
      </c>
      <c r="V235" s="129">
        <f>+G235-P235</f>
        <v>-6.5710156534638839E-2</v>
      </c>
      <c r="AC235" s="129" t="s">
        <v>480</v>
      </c>
      <c r="AD235" s="129">
        <v>6</v>
      </c>
      <c r="AE235" s="129" t="s">
        <v>608</v>
      </c>
      <c r="AG235" s="129" t="s">
        <v>610</v>
      </c>
    </row>
    <row r="236" spans="1:33" ht="12.95" customHeight="1" x14ac:dyDescent="0.2">
      <c r="A236" s="206" t="s">
        <v>577</v>
      </c>
      <c r="B236" s="64"/>
      <c r="C236" s="208">
        <v>44670.718000000001</v>
      </c>
      <c r="D236" s="208"/>
      <c r="E236" s="129">
        <f>(C236-C$7)/C$8</f>
        <v>-24827.476647311163</v>
      </c>
      <c r="F236" s="199">
        <f>ROUND(2*E236,0)/2</f>
        <v>-24827.5</v>
      </c>
      <c r="G236" s="129">
        <f>C236-(C$7+F236*C$8)</f>
        <v>5.5426500039175153E-3</v>
      </c>
      <c r="I236" s="130"/>
      <c r="J236" s="129">
        <f>G236</f>
        <v>5.5426500039175153E-3</v>
      </c>
      <c r="O236" s="199"/>
      <c r="P236" s="159">
        <f>+D$11+D$12*F236+D$13*F236^2</f>
        <v>6.0530135506708126E-2</v>
      </c>
      <c r="Q236" s="201">
        <f>+C236-15018.5</f>
        <v>29652.218000000001</v>
      </c>
      <c r="R236" s="136">
        <f>+(P236-G236)^2</f>
        <v>3.0236235619196077E-3</v>
      </c>
      <c r="S236" s="136">
        <v>0.1</v>
      </c>
      <c r="T236" s="136">
        <f>+S236*R236</f>
        <v>3.0236235619196078E-4</v>
      </c>
      <c r="V236" s="129">
        <f>+G236-P236</f>
        <v>-5.498748550279061E-2</v>
      </c>
    </row>
    <row r="237" spans="1:33" ht="12.95" customHeight="1" x14ac:dyDescent="0.2">
      <c r="A237" s="206" t="s">
        <v>498</v>
      </c>
      <c r="B237" s="207" t="s">
        <v>646</v>
      </c>
      <c r="C237" s="208">
        <v>44691.366999999998</v>
      </c>
      <c r="D237" s="208"/>
      <c r="E237" s="129">
        <f>(C237-C$7)/C$8</f>
        <v>-24740.476805814444</v>
      </c>
      <c r="F237" s="199">
        <f>ROUND(2*E237,0)/2</f>
        <v>-24740.5</v>
      </c>
      <c r="G237" s="129">
        <f>C237-(C$7+F237*C$8)</f>
        <v>5.5050299997674301E-3</v>
      </c>
      <c r="I237" s="129">
        <f>G237</f>
        <v>5.5050299997674301E-3</v>
      </c>
      <c r="O237" s="199"/>
      <c r="P237" s="159">
        <f>+D$11+D$12*F237+D$13*F237^2</f>
        <v>6.0336370848253641E-2</v>
      </c>
      <c r="Q237" s="201">
        <f>+C237-15018.5</f>
        <v>29672.866999999998</v>
      </c>
      <c r="R237" s="136">
        <f>+(P237-G237)^2</f>
        <v>3.0064759392428725E-3</v>
      </c>
      <c r="S237" s="136">
        <v>0.1</v>
      </c>
      <c r="T237" s="136">
        <f>+S237*R237</f>
        <v>3.0064759392428727E-4</v>
      </c>
      <c r="V237" s="129">
        <f>+G237-P237</f>
        <v>-5.4831340848486211E-2</v>
      </c>
      <c r="AC237" s="129" t="s">
        <v>503</v>
      </c>
      <c r="AE237" s="129" t="s">
        <v>610</v>
      </c>
    </row>
    <row r="238" spans="1:33" ht="12.95" customHeight="1" x14ac:dyDescent="0.2">
      <c r="A238" s="206" t="s">
        <v>499</v>
      </c>
      <c r="B238" s="207"/>
      <c r="C238" s="208">
        <v>44701.440000000002</v>
      </c>
      <c r="D238" s="208"/>
      <c r="E238" s="129">
        <f>(C238-C$7)/C$8</f>
        <v>-24698.036522827526</v>
      </c>
      <c r="F238" s="199">
        <f>ROUND(2*E238,0)/2</f>
        <v>-24698</v>
      </c>
      <c r="G238" s="129">
        <f>C238-(C$7+F238*C$8)</f>
        <v>-8.6685199930798262E-3</v>
      </c>
      <c r="I238" s="129">
        <f>G238</f>
        <v>-8.6685199930798262E-3</v>
      </c>
      <c r="O238" s="199"/>
      <c r="P238" s="159">
        <f>+D$11+D$12*F238+D$13*F238^2</f>
        <v>6.024180076768005E-2</v>
      </c>
      <c r="Q238" s="201">
        <f>+C238-15018.5</f>
        <v>29682.940000000002</v>
      </c>
      <c r="R238" s="136">
        <f>+(P238-G238)^2</f>
        <v>4.7486323073508124E-3</v>
      </c>
      <c r="S238" s="136">
        <v>0.1</v>
      </c>
      <c r="T238" s="136">
        <f>+S238*R238</f>
        <v>4.7486323073508128E-4</v>
      </c>
      <c r="V238" s="129">
        <f>+G238-P238</f>
        <v>-6.8910320760759869E-2</v>
      </c>
      <c r="AC238" s="129" t="s">
        <v>480</v>
      </c>
      <c r="AD238" s="129">
        <v>6</v>
      </c>
      <c r="AE238" s="129" t="s">
        <v>621</v>
      </c>
      <c r="AG238" s="129" t="s">
        <v>610</v>
      </c>
    </row>
    <row r="239" spans="1:33" ht="12.95" customHeight="1" x14ac:dyDescent="0.2">
      <c r="A239" s="206" t="s">
        <v>500</v>
      </c>
      <c r="B239" s="207" t="s">
        <v>646</v>
      </c>
      <c r="C239" s="208">
        <v>44704.423000000003</v>
      </c>
      <c r="D239" s="208"/>
      <c r="E239" s="129">
        <f>(C239-C$7)/C$8</f>
        <v>-24685.468334189587</v>
      </c>
      <c r="F239" s="199">
        <f>ROUND(2*E239,0)/2</f>
        <v>-24685.5</v>
      </c>
      <c r="G239" s="129">
        <f>C239-(C$7+F239*C$8)</f>
        <v>7.5157300088903867E-3</v>
      </c>
      <c r="I239" s="130"/>
      <c r="N239" s="129">
        <f>G239</f>
        <v>7.5157300088903867E-3</v>
      </c>
      <c r="O239" s="199"/>
      <c r="P239" s="159">
        <f>+D$11+D$12*F239+D$13*F239^2</f>
        <v>6.0213996664438274E-2</v>
      </c>
      <c r="Q239" s="201">
        <f>+C239-15018.5</f>
        <v>29685.923000000003</v>
      </c>
      <c r="R239" s="136">
        <f>+(P239-G239)^2</f>
        <v>2.7771073084992305E-3</v>
      </c>
      <c r="S239" s="136">
        <v>1</v>
      </c>
      <c r="T239" s="136">
        <f>+S239*R239</f>
        <v>2.7771073084992305E-3</v>
      </c>
      <c r="V239" s="129">
        <f>+G239-P239</f>
        <v>-5.2698266655547887E-2</v>
      </c>
      <c r="AC239" s="129" t="s">
        <v>480</v>
      </c>
      <c r="AG239" s="129" t="s">
        <v>485</v>
      </c>
    </row>
    <row r="240" spans="1:33" ht="12.95" customHeight="1" x14ac:dyDescent="0.2">
      <c r="A240" s="206" t="s">
        <v>500</v>
      </c>
      <c r="B240" s="207"/>
      <c r="C240" s="208">
        <v>44704.538</v>
      </c>
      <c r="D240" s="208"/>
      <c r="E240" s="129">
        <f>(C240-C$7)/C$8</f>
        <v>-24684.983807976601</v>
      </c>
      <c r="F240" s="199">
        <f>ROUND(2*E240,0)/2</f>
        <v>-24685</v>
      </c>
      <c r="G240" s="129">
        <f>C240-(C$7+F240*C$8)</f>
        <v>3.8430999993579462E-3</v>
      </c>
      <c r="I240" s="130"/>
      <c r="N240" s="129">
        <f>G240</f>
        <v>3.8430999993579462E-3</v>
      </c>
      <c r="O240" s="199"/>
      <c r="P240" s="159">
        <f>+D$11+D$12*F240+D$13*F240^2</f>
        <v>6.0212884600775805E-2</v>
      </c>
      <c r="Q240" s="201">
        <f>+C240-15018.5</f>
        <v>29686.038</v>
      </c>
      <c r="R240" s="136">
        <f>+(P240-G240)^2</f>
        <v>3.177552616010246E-3</v>
      </c>
      <c r="S240" s="136">
        <v>1</v>
      </c>
      <c r="T240" s="136">
        <f>+S240*R240</f>
        <v>3.177552616010246E-3</v>
      </c>
      <c r="V240" s="129">
        <f>+G240-P240</f>
        <v>-5.6369784601417859E-2</v>
      </c>
      <c r="AC240" s="129" t="s">
        <v>480</v>
      </c>
      <c r="AD240" s="129">
        <v>7</v>
      </c>
      <c r="AE240" s="129" t="s">
        <v>621</v>
      </c>
      <c r="AG240" s="129" t="s">
        <v>610</v>
      </c>
    </row>
    <row r="241" spans="1:33" ht="12.95" customHeight="1" x14ac:dyDescent="0.2">
      <c r="A241" s="206" t="s">
        <v>577</v>
      </c>
      <c r="B241" s="64"/>
      <c r="C241" s="208">
        <v>44736.701000000001</v>
      </c>
      <c r="D241" s="208"/>
      <c r="E241" s="129">
        <f>(C241-C$7)/C$8</f>
        <v>-24549.472359380576</v>
      </c>
      <c r="F241" s="199">
        <f>ROUND(2*E241,0)/2</f>
        <v>-24549.5</v>
      </c>
      <c r="G241" s="129">
        <f>C241-(C$7+F241*C$8)</f>
        <v>6.5603700059000403E-3</v>
      </c>
      <c r="I241" s="130"/>
      <c r="J241" s="129">
        <f>G241</f>
        <v>6.5603700059000403E-3</v>
      </c>
      <c r="O241" s="199"/>
      <c r="P241" s="159">
        <f>+D$11+D$12*F241+D$13*F241^2</f>
        <v>5.9911800180493309E-2</v>
      </c>
      <c r="Q241" s="201">
        <f>+C241-15018.5</f>
        <v>29718.201000000001</v>
      </c>
      <c r="R241" s="136">
        <f>+(P241-G241)^2</f>
        <v>2.8463751016745012E-3</v>
      </c>
      <c r="S241" s="136">
        <v>0.1</v>
      </c>
      <c r="T241" s="136">
        <f>+S241*R241</f>
        <v>2.8463751016745013E-4</v>
      </c>
      <c r="V241" s="129">
        <f>+G241-P241</f>
        <v>-5.3351430174593269E-2</v>
      </c>
      <c r="AC241" s="129" t="s">
        <v>480</v>
      </c>
      <c r="AD241" s="129">
        <v>9</v>
      </c>
      <c r="AE241" s="129" t="s">
        <v>514</v>
      </c>
      <c r="AG241" s="129" t="s">
        <v>610</v>
      </c>
    </row>
    <row r="242" spans="1:33" ht="12.95" customHeight="1" x14ac:dyDescent="0.2">
      <c r="A242" s="206" t="s">
        <v>499</v>
      </c>
      <c r="B242" s="207"/>
      <c r="C242" s="208">
        <v>44744.42</v>
      </c>
      <c r="D242" s="208"/>
      <c r="E242" s="129">
        <f>(C242-C$7)/C$8</f>
        <v>-24516.950117310113</v>
      </c>
      <c r="F242" s="199">
        <f>ROUND(2*E242,0)/2</f>
        <v>-24517</v>
      </c>
      <c r="G242" s="129">
        <f>C242-(C$7+F242*C$8)</f>
        <v>1.1839420003525447E-2</v>
      </c>
      <c r="I242" s="129">
        <f>G242</f>
        <v>1.1839420003525447E-2</v>
      </c>
      <c r="O242" s="199"/>
      <c r="P242" s="159">
        <f>+D$11+D$12*F242+D$13*F242^2</f>
        <v>5.9839668752580205E-2</v>
      </c>
      <c r="Q242" s="201">
        <f>+C242-15018.5</f>
        <v>29725.919999999998</v>
      </c>
      <c r="R242" s="136">
        <f>+(P242-G242)^2</f>
        <v>2.3040238799711329E-3</v>
      </c>
      <c r="S242" s="136">
        <v>0.1</v>
      </c>
      <c r="T242" s="136">
        <f>+S242*R242</f>
        <v>2.304023879971133E-4</v>
      </c>
      <c r="V242" s="129">
        <f>+G242-P242</f>
        <v>-4.8000248749054758E-2</v>
      </c>
      <c r="AC242" s="129" t="s">
        <v>503</v>
      </c>
      <c r="AG242" s="129" t="s">
        <v>485</v>
      </c>
    </row>
    <row r="243" spans="1:33" ht="12.95" customHeight="1" x14ac:dyDescent="0.2">
      <c r="A243" s="206" t="s">
        <v>501</v>
      </c>
      <c r="B243" s="207" t="s">
        <v>646</v>
      </c>
      <c r="C243" s="208">
        <v>44770.39</v>
      </c>
      <c r="D243" s="208"/>
      <c r="E243" s="129">
        <f>(C243-C$7)/C$8</f>
        <v>-24407.53145860169</v>
      </c>
      <c r="F243" s="199">
        <f>ROUND(2*E243,0)/2</f>
        <v>-24407.5</v>
      </c>
      <c r="G243" s="129">
        <f>C243-(C$7+F243*C$8)</f>
        <v>-7.466549999662675E-3</v>
      </c>
      <c r="I243" s="129">
        <f>G243</f>
        <v>-7.466549999662675E-3</v>
      </c>
      <c r="O243" s="199"/>
      <c r="P243" s="159">
        <f>+D$11+D$12*F243+D$13*F243^2</f>
        <v>5.9596881659231021E-2</v>
      </c>
      <c r="Q243" s="201">
        <f>+C243-15018.5</f>
        <v>29751.89</v>
      </c>
      <c r="R243" s="136">
        <f>+(P243-G243)^2</f>
        <v>4.4975038658671054E-3</v>
      </c>
      <c r="S243" s="136">
        <v>0.1</v>
      </c>
      <c r="T243" s="136">
        <f>+S243*R243</f>
        <v>4.4975038658671057E-4</v>
      </c>
      <c r="V243" s="129">
        <f>+G243-P243</f>
        <v>-6.7063431658893696E-2</v>
      </c>
      <c r="AC243" s="129" t="s">
        <v>503</v>
      </c>
      <c r="AG243" s="129" t="s">
        <v>485</v>
      </c>
    </row>
    <row r="244" spans="1:33" ht="12.95" customHeight="1" x14ac:dyDescent="0.2">
      <c r="A244" s="206" t="s">
        <v>502</v>
      </c>
      <c r="B244" s="207" t="s">
        <v>646</v>
      </c>
      <c r="C244" s="208">
        <v>45044.298999999999</v>
      </c>
      <c r="D244" s="208"/>
      <c r="E244" s="129">
        <f>(C244-C$7)/C$8</f>
        <v>-23253.478497948508</v>
      </c>
      <c r="F244" s="199">
        <f>ROUND(2*E244,0)/2</f>
        <v>-23253.5</v>
      </c>
      <c r="G244" s="129">
        <f>C244-(C$7+F244*C$8)</f>
        <v>5.1034100033575669E-3</v>
      </c>
      <c r="I244" s="129">
        <f>G244</f>
        <v>5.1034100033575669E-3</v>
      </c>
      <c r="O244" s="199"/>
      <c r="P244" s="159">
        <f>+D$11+D$12*F244+D$13*F244^2</f>
        <v>5.7060730723059755E-2</v>
      </c>
      <c r="Q244" s="201">
        <f>+C244-15018.5</f>
        <v>30025.798999999999</v>
      </c>
      <c r="R244" s="136">
        <f>+(P244-G244)^2</f>
        <v>2.6995631763699944E-3</v>
      </c>
      <c r="S244" s="136">
        <v>0.1</v>
      </c>
      <c r="T244" s="136">
        <f>+S244*R244</f>
        <v>2.6995631763699945E-4</v>
      </c>
      <c r="V244" s="129">
        <f>+G244-P244</f>
        <v>-5.1957320719702188E-2</v>
      </c>
      <c r="AC244" s="129" t="s">
        <v>480</v>
      </c>
      <c r="AD244" s="129">
        <v>9</v>
      </c>
      <c r="AE244" s="129" t="s">
        <v>514</v>
      </c>
      <c r="AG244" s="129" t="s">
        <v>610</v>
      </c>
    </row>
    <row r="245" spans="1:33" ht="12.95" customHeight="1" x14ac:dyDescent="0.2">
      <c r="A245" s="220" t="s">
        <v>1174</v>
      </c>
      <c r="B245" s="221" t="str">
        <f>IF(INT(F245)=F245,"I","II")</f>
        <v>II</v>
      </c>
      <c r="C245" s="220">
        <v>45046.417300000001</v>
      </c>
      <c r="D245" s="220" t="s">
        <v>467</v>
      </c>
      <c r="E245" s="129">
        <f>(C245-C$7)/C$8</f>
        <v>-23244.553525105141</v>
      </c>
      <c r="F245" s="199">
        <f>ROUND(2*E245,0)/2</f>
        <v>-23244.5</v>
      </c>
      <c r="G245" s="129">
        <f>C245-(C$7+F245*C$8)</f>
        <v>-1.2703929998679087E-2</v>
      </c>
      <c r="M245" s="130">
        <f>G245</f>
        <v>-1.2703929998679087E-2</v>
      </c>
      <c r="O245" s="199">
        <f ca="1">+C$11+C$12*F245</f>
        <v>2.3976180268620306E-3</v>
      </c>
      <c r="P245" s="159">
        <f>+D$11+D$12*F245+D$13*F245^2</f>
        <v>5.7041113166111504E-2</v>
      </c>
      <c r="Q245" s="201">
        <f>+C245-15018.5</f>
        <v>30027.917300000001</v>
      </c>
      <c r="R245" s="136">
        <f>+(P245-G245)^2</f>
        <v>4.8643710460585026E-3</v>
      </c>
      <c r="S245" s="136">
        <v>1</v>
      </c>
      <c r="T245" s="136">
        <f>+S245*R245</f>
        <v>4.8643710460585026E-3</v>
      </c>
      <c r="V245" s="129">
        <f>+G245-P245</f>
        <v>-6.9745043164790591E-2</v>
      </c>
      <c r="AC245" s="129" t="s">
        <v>503</v>
      </c>
      <c r="AG245" s="129" t="s">
        <v>485</v>
      </c>
    </row>
    <row r="246" spans="1:33" ht="12.95" customHeight="1" x14ac:dyDescent="0.2">
      <c r="A246" s="220" t="s">
        <v>1174</v>
      </c>
      <c r="B246" s="221" t="str">
        <f>IF(INT(F246)=F246,"I","II")</f>
        <v>I</v>
      </c>
      <c r="C246" s="220">
        <v>45046.587800000001</v>
      </c>
      <c r="D246" s="220" t="s">
        <v>467</v>
      </c>
      <c r="E246" s="129">
        <f>(C246-C$7)/C$8</f>
        <v>-23243.835162328483</v>
      </c>
      <c r="F246" s="199">
        <f>ROUND(2*E246,0)/2</f>
        <v>-23244</v>
      </c>
      <c r="M246" s="130"/>
      <c r="O246" s="199">
        <f ca="1">+C$11+C$12*F246</f>
        <v>2.3977318052132096E-3</v>
      </c>
      <c r="P246" s="159">
        <f>+D$11+D$12*F246+D$13*F246^2</f>
        <v>5.7040023375254947E-2</v>
      </c>
      <c r="Q246" s="201">
        <f>+C246-15018.5</f>
        <v>30028.087800000001</v>
      </c>
      <c r="R246" s="136">
        <f>+(P246-U246)^2</f>
        <v>3.2100395979672733E-4</v>
      </c>
      <c r="S246" s="136">
        <v>1</v>
      </c>
      <c r="T246" s="136">
        <f>+S246*R246</f>
        <v>3.2100395979672733E-4</v>
      </c>
      <c r="U246" s="129">
        <f>C246-(C$7+F246*C$8)</f>
        <v>3.9123440001276322E-2</v>
      </c>
      <c r="V246" s="129">
        <f>+U246-P246</f>
        <v>-1.7916583373978626E-2</v>
      </c>
      <c r="AC246" s="129" t="s">
        <v>503</v>
      </c>
      <c r="AG246" s="129" t="s">
        <v>485</v>
      </c>
    </row>
    <row r="247" spans="1:33" ht="12.95" customHeight="1" x14ac:dyDescent="0.2">
      <c r="A247" s="220" t="s">
        <v>1174</v>
      </c>
      <c r="B247" s="221" t="str">
        <f>IF(INT(F247)=F247,"I","II")</f>
        <v>I</v>
      </c>
      <c r="C247" s="220">
        <v>45047.265200000002</v>
      </c>
      <c r="D247" s="220" t="s">
        <v>467</v>
      </c>
      <c r="E247" s="129">
        <f>(C247-C$7)/C$8</f>
        <v>-23240.981092270373</v>
      </c>
      <c r="F247" s="199">
        <f>ROUND(2*E247,0)/2</f>
        <v>-23241</v>
      </c>
      <c r="G247" s="129">
        <f>C247-(C$7+F247*C$8)</f>
        <v>4.4876600077259354E-3</v>
      </c>
      <c r="M247" s="130">
        <f>G247</f>
        <v>4.4876600077259354E-3</v>
      </c>
      <c r="O247" s="199">
        <f ca="1">+C$11+C$12*F247</f>
        <v>2.3984144753202803E-3</v>
      </c>
      <c r="P247" s="159">
        <f>+D$11+D$12*F247+D$13*F247^2</f>
        <v>5.7033484792408752E-2</v>
      </c>
      <c r="Q247" s="201">
        <f>+C247-15018.5</f>
        <v>30028.765200000002</v>
      </c>
      <c r="R247" s="136">
        <f>+(P247-G247)^2</f>
        <v>2.761063702302587E-3</v>
      </c>
      <c r="S247" s="136">
        <v>1</v>
      </c>
      <c r="T247" s="136">
        <f>+S247*R247</f>
        <v>2.761063702302587E-3</v>
      </c>
      <c r="V247" s="129">
        <f>+G247-P247</f>
        <v>-5.2545824784682817E-2</v>
      </c>
      <c r="AC247" s="129" t="s">
        <v>480</v>
      </c>
      <c r="AG247" s="129" t="s">
        <v>485</v>
      </c>
    </row>
    <row r="248" spans="1:33" ht="12.95" customHeight="1" x14ac:dyDescent="0.2">
      <c r="A248" s="220" t="s">
        <v>1174</v>
      </c>
      <c r="B248" s="221" t="str">
        <f>IF(INT(F248)=F248,"I","II")</f>
        <v>II</v>
      </c>
      <c r="C248" s="220">
        <v>45047.433599999997</v>
      </c>
      <c r="D248" s="220" t="s">
        <v>467</v>
      </c>
      <c r="E248" s="129">
        <f>(C248-C$7)/C$8</f>
        <v>-23240.271577363714</v>
      </c>
      <c r="F248" s="199">
        <f>ROUND(2*E248,0)/2</f>
        <v>-23240.5</v>
      </c>
      <c r="M248" s="130"/>
      <c r="O248" s="199">
        <f ca="1">+C$11+C$12*F248</f>
        <v>2.3985282536714584E-3</v>
      </c>
      <c r="P248" s="159">
        <f>+D$11+D$12*F248+D$13*F248^2</f>
        <v>5.7032395055649915E-2</v>
      </c>
      <c r="Q248" s="201">
        <f>+C248-15018.5</f>
        <v>30028.933599999997</v>
      </c>
      <c r="R248" s="136">
        <f>+(P248-U248)^2</f>
        <v>7.9375458425743721E-6</v>
      </c>
      <c r="S248" s="136">
        <v>1</v>
      </c>
      <c r="T248" s="136">
        <f>+S248*R248</f>
        <v>7.9375458425743721E-6</v>
      </c>
      <c r="U248" s="129">
        <f>C248-(C$7+F248*C$8)</f>
        <v>5.4215030002524145E-2</v>
      </c>
      <c r="V248" s="129">
        <f>+U248-P248</f>
        <v>-2.8173650531257699E-3</v>
      </c>
    </row>
    <row r="249" spans="1:33" ht="12.95" customHeight="1" x14ac:dyDescent="0.2">
      <c r="A249" s="220" t="s">
        <v>1174</v>
      </c>
      <c r="B249" s="221" t="str">
        <f>IF(INT(F249)=F249,"I","II")</f>
        <v>II</v>
      </c>
      <c r="C249" s="220">
        <v>45047.602700000003</v>
      </c>
      <c r="D249" s="220" t="s">
        <v>467</v>
      </c>
      <c r="E249" s="129">
        <f>(C249-C$7)/C$8</f>
        <v>-23239.559113167012</v>
      </c>
      <c r="F249" s="199">
        <f>ROUND(2*E249,0)/2</f>
        <v>-23239.5</v>
      </c>
      <c r="G249" s="129">
        <f>C249-(C$7+F249*C$8)</f>
        <v>-1.4030229991476517E-2</v>
      </c>
      <c r="M249" s="130">
        <f>G249</f>
        <v>-1.4030229991476517E-2</v>
      </c>
      <c r="O249" s="199">
        <f ca="1">+C$11+C$12*F249</f>
        <v>2.3987558103738156E-3</v>
      </c>
      <c r="P249" s="159">
        <f>+D$11+D$12*F249+D$13*F249^2</f>
        <v>5.7030215605316972E-2</v>
      </c>
      <c r="Q249" s="201">
        <f>+C249-15018.5</f>
        <v>30029.102700000003</v>
      </c>
      <c r="R249" s="136">
        <f>+(P249-G249)^2</f>
        <v>5.0495869284148476E-3</v>
      </c>
      <c r="S249" s="136">
        <v>1</v>
      </c>
      <c r="T249" s="136">
        <f>+S249*R249</f>
        <v>5.0495869284148476E-3</v>
      </c>
      <c r="V249" s="129">
        <f>+G249-P249</f>
        <v>-7.1060445596793489E-2</v>
      </c>
      <c r="AC249" s="129" t="s">
        <v>480</v>
      </c>
      <c r="AG249" s="129" t="s">
        <v>485</v>
      </c>
    </row>
    <row r="250" spans="1:33" ht="12.95" customHeight="1" x14ac:dyDescent="0.2">
      <c r="A250" s="220" t="s">
        <v>1174</v>
      </c>
      <c r="B250" s="221" t="str">
        <f>IF(INT(F250)=F250,"I","II")</f>
        <v>II</v>
      </c>
      <c r="C250" s="220">
        <v>45049.297400000003</v>
      </c>
      <c r="D250" s="220" t="s">
        <v>467</v>
      </c>
      <c r="E250" s="129">
        <f>(C250-C$7)/C$8</f>
        <v>-23232.418882096041</v>
      </c>
      <c r="F250" s="199">
        <f>ROUND(2*E250,0)/2</f>
        <v>-23232.5</v>
      </c>
      <c r="G250" s="129">
        <f>C250-(C$7+F250*C$8)</f>
        <v>1.9252950005466118E-2</v>
      </c>
      <c r="M250" s="130">
        <f>G250</f>
        <v>1.9252950005466118E-2</v>
      </c>
      <c r="O250" s="199">
        <f ca="1">+C$11+C$12*F250</f>
        <v>2.4003487072903132E-3</v>
      </c>
      <c r="P250" s="159">
        <f>+D$11+D$12*F250+D$13*F250^2</f>
        <v>5.7014960318549995E-2</v>
      </c>
      <c r="Q250" s="201">
        <f>+C250-15018.5</f>
        <v>30030.797400000003</v>
      </c>
      <c r="R250" s="136">
        <f>+(P250-G250)^2</f>
        <v>1.425969422885453E-3</v>
      </c>
      <c r="S250" s="136">
        <v>1</v>
      </c>
      <c r="T250" s="136">
        <f>+S250*R250</f>
        <v>1.425969422885453E-3</v>
      </c>
      <c r="V250" s="129">
        <f>+G250-P250</f>
        <v>-3.7762010313083877E-2</v>
      </c>
    </row>
    <row r="251" spans="1:33" ht="12.95" customHeight="1" x14ac:dyDescent="0.2">
      <c r="A251" s="220" t="s">
        <v>1174</v>
      </c>
      <c r="B251" s="221" t="str">
        <f>IF(INT(F251)=F251,"I","II")</f>
        <v>II</v>
      </c>
      <c r="C251" s="220">
        <v>45049.467299999997</v>
      </c>
      <c r="D251" s="220" t="s">
        <v>467</v>
      </c>
      <c r="E251" s="129">
        <f>(C251-C$7)/C$8</f>
        <v>-23231.703047282259</v>
      </c>
      <c r="F251" s="199">
        <f>ROUND(2*E251,0)/2</f>
        <v>-23231.5</v>
      </c>
      <c r="M251" s="130"/>
      <c r="O251" s="199">
        <f ca="1">+C$11+C$12*F251</f>
        <v>2.4005762639926704E-3</v>
      </c>
      <c r="P251" s="159">
        <f>+D$11+D$12*F251+D$13*F251^2</f>
        <v>5.7012781115520945E-2</v>
      </c>
      <c r="Q251" s="201">
        <f>+C251-15018.5</f>
        <v>30030.967299999997</v>
      </c>
      <c r="R251" s="136">
        <f>+(P251-U251)^2</f>
        <v>1.1068111196934006E-2</v>
      </c>
      <c r="S251" s="136">
        <v>1</v>
      </c>
      <c r="T251" s="136">
        <f>+S251*R251</f>
        <v>1.1068111196934006E-2</v>
      </c>
      <c r="U251" s="129">
        <f>C251-(C$7+F251*C$8)</f>
        <v>-4.8192310001468286E-2</v>
      </c>
      <c r="V251" s="129">
        <f>+U251-P251</f>
        <v>-0.10520509111698922</v>
      </c>
    </row>
    <row r="252" spans="1:33" ht="12.95" customHeight="1" x14ac:dyDescent="0.2">
      <c r="A252" s="206" t="s">
        <v>502</v>
      </c>
      <c r="B252" s="207"/>
      <c r="C252" s="208">
        <v>45054.375</v>
      </c>
      <c r="D252" s="208"/>
      <c r="E252" s="129">
        <f>(C252-C$7)/C$8</f>
        <v>-23211.025575147349</v>
      </c>
      <c r="F252" s="199">
        <f>ROUND(2*E252,0)/2</f>
        <v>-23211</v>
      </c>
      <c r="G252" s="129">
        <f>C252-(C$7+F252*C$8)</f>
        <v>-6.0701399997924455E-3</v>
      </c>
      <c r="I252" s="129">
        <f>G252</f>
        <v>-6.0701399997924455E-3</v>
      </c>
      <c r="O252" s="199"/>
      <c r="P252" s="159">
        <f>+D$11+D$12*F252+D$13*F252^2</f>
        <v>5.6968114265874455E-2</v>
      </c>
      <c r="Q252" s="201">
        <f>+C252-15018.5</f>
        <v>30035.875</v>
      </c>
      <c r="R252" s="136">
        <f>+(P252-G252)^2</f>
        <v>3.9738215008628701E-3</v>
      </c>
      <c r="S252" s="136">
        <v>0.1</v>
      </c>
      <c r="T252" s="136">
        <f>+S252*R252</f>
        <v>3.9738215008628704E-4</v>
      </c>
      <c r="V252" s="129">
        <f>+G252-P252</f>
        <v>-6.3038254265666893E-2</v>
      </c>
      <c r="AC252" s="129" t="s">
        <v>480</v>
      </c>
      <c r="AD252" s="129">
        <v>7</v>
      </c>
      <c r="AE252" s="129" t="s">
        <v>621</v>
      </c>
      <c r="AG252" s="129" t="s">
        <v>610</v>
      </c>
    </row>
    <row r="253" spans="1:33" ht="12.95" customHeight="1" x14ac:dyDescent="0.2">
      <c r="A253" s="206" t="s">
        <v>502</v>
      </c>
      <c r="B253" s="207"/>
      <c r="C253" s="208">
        <v>45055.332999999999</v>
      </c>
      <c r="D253" s="208"/>
      <c r="E253" s="129">
        <f>(C253-C$7)/C$8</f>
        <v>-23206.98926112954</v>
      </c>
      <c r="F253" s="199">
        <f>ROUND(2*E253,0)/2</f>
        <v>-23207</v>
      </c>
      <c r="G253" s="129">
        <f>C253-(C$7+F253*C$8)</f>
        <v>2.548820004449226E-3</v>
      </c>
      <c r="I253" s="129">
        <f>G253</f>
        <v>2.548820004449226E-3</v>
      </c>
      <c r="O253" s="199"/>
      <c r="P253" s="159">
        <f>+D$11+D$12*F253+D$13*F253^2</f>
        <v>5.6959400297752878E-2</v>
      </c>
      <c r="Q253" s="201">
        <f>+C253-15018.5</f>
        <v>30036.832999999999</v>
      </c>
      <c r="R253" s="136">
        <f>+(P253-G253)^2</f>
        <v>2.9605112478540436E-3</v>
      </c>
      <c r="S253" s="136">
        <v>0.1</v>
      </c>
      <c r="T253" s="136">
        <f>+S253*R253</f>
        <v>2.9605112478540437E-4</v>
      </c>
      <c r="V253" s="129">
        <f>+G253-P253</f>
        <v>-5.4410580293303652E-2</v>
      </c>
      <c r="AC253" s="129" t="s">
        <v>480</v>
      </c>
      <c r="AD253" s="129">
        <v>7</v>
      </c>
      <c r="AE253" s="129" t="s">
        <v>621</v>
      </c>
      <c r="AG253" s="129" t="s">
        <v>610</v>
      </c>
    </row>
    <row r="254" spans="1:33" ht="12.95" customHeight="1" x14ac:dyDescent="0.2">
      <c r="A254" s="206" t="s">
        <v>504</v>
      </c>
      <c r="B254" s="207" t="s">
        <v>646</v>
      </c>
      <c r="C254" s="208">
        <v>45056.4</v>
      </c>
      <c r="D254" s="208"/>
      <c r="E254" s="129">
        <f>(C254-C$7)/C$8</f>
        <v>-23202.493700527222</v>
      </c>
      <c r="F254" s="199">
        <f>ROUND(2*E254,0)/2</f>
        <v>-23202.5</v>
      </c>
      <c r="G254" s="129">
        <f>C254-(C$7+F254*C$8)</f>
        <v>1.4951500052120537E-3</v>
      </c>
      <c r="I254" s="130"/>
      <c r="N254" s="129">
        <f>G254</f>
        <v>1.4951500052120537E-3</v>
      </c>
      <c r="O254" s="199"/>
      <c r="P254" s="159">
        <f>+D$11+D$12*F254+D$13*F254^2</f>
        <v>5.6949597674826949E-2</v>
      </c>
      <c r="Q254" s="201">
        <f>+C254-15018.5</f>
        <v>30037.9</v>
      </c>
      <c r="R254" s="136">
        <f>+(P254-G254)^2</f>
        <v>3.0751957663420568E-3</v>
      </c>
      <c r="S254" s="136">
        <v>0.1</v>
      </c>
      <c r="T254" s="136">
        <f>+S254*R254</f>
        <v>3.0751957663420568E-4</v>
      </c>
      <c r="V254" s="129">
        <f>+G254-P254</f>
        <v>-5.5454447669614895E-2</v>
      </c>
      <c r="AC254" s="129" t="s">
        <v>480</v>
      </c>
      <c r="AD254" s="129">
        <v>8</v>
      </c>
      <c r="AE254" s="129" t="s">
        <v>621</v>
      </c>
      <c r="AG254" s="129" t="s">
        <v>610</v>
      </c>
    </row>
    <row r="255" spans="1:33" ht="12.95" customHeight="1" x14ac:dyDescent="0.2">
      <c r="A255" s="206" t="s">
        <v>504</v>
      </c>
      <c r="B255" s="207"/>
      <c r="C255" s="208">
        <v>45056.523999999998</v>
      </c>
      <c r="D255" s="208"/>
      <c r="E255" s="129">
        <f>(C255-C$7)/C$8</f>
        <v>-23201.971254871489</v>
      </c>
      <c r="F255" s="199">
        <f>ROUND(2*E255,0)/2</f>
        <v>-23202</v>
      </c>
      <c r="G255" s="129">
        <f>C255-(C$7+F255*C$8)</f>
        <v>6.8225200011511333E-3</v>
      </c>
      <c r="I255" s="130"/>
      <c r="N255" s="129">
        <f>G255</f>
        <v>6.8225200011511333E-3</v>
      </c>
      <c r="O255" s="199"/>
      <c r="P255" s="159">
        <f>+D$11+D$12*F255+D$13*F255^2</f>
        <v>5.694850853314308E-2</v>
      </c>
      <c r="Q255" s="201">
        <f>+C255-15018.5</f>
        <v>30038.023999999998</v>
      </c>
      <c r="R255" s="136">
        <f>+(P255-G255)^2</f>
        <v>2.5126147263093883E-3</v>
      </c>
      <c r="S255" s="136">
        <v>0.1</v>
      </c>
      <c r="T255" s="136">
        <f>+S255*R255</f>
        <v>2.5126147263093885E-4</v>
      </c>
      <c r="V255" s="129">
        <f>+G255-P255</f>
        <v>-5.0125988531991947E-2</v>
      </c>
    </row>
    <row r="256" spans="1:33" ht="12.95" customHeight="1" x14ac:dyDescent="0.2">
      <c r="A256" s="206" t="s">
        <v>577</v>
      </c>
      <c r="B256" s="64"/>
      <c r="C256" s="208">
        <v>45060.667000000001</v>
      </c>
      <c r="D256" s="208"/>
      <c r="E256" s="129">
        <f>(C256-C$7)/C$8</f>
        <v>-23184.515671389418</v>
      </c>
      <c r="F256" s="199">
        <f>ROUND(2*E256,0)/2</f>
        <v>-23184.5</v>
      </c>
      <c r="G256" s="129">
        <f>C256-(C$7+F256*C$8)</f>
        <v>-3.7195299955783412E-3</v>
      </c>
      <c r="I256" s="130"/>
      <c r="J256" s="129">
        <f>G256</f>
        <v>-3.7195299955783412E-3</v>
      </c>
      <c r="O256" s="199"/>
      <c r="P256" s="159">
        <f>+D$11+D$12*F256+D$13*F256^2</f>
        <v>5.6910393443002777E-2</v>
      </c>
      <c r="Q256" s="201">
        <f>+C256-15018.5</f>
        <v>30042.167000000001</v>
      </c>
      <c r="R256" s="136">
        <f>+(P256-G256)^2</f>
        <v>3.675987616168208E-3</v>
      </c>
      <c r="S256" s="136">
        <v>0.1</v>
      </c>
      <c r="T256" s="136">
        <f>+S256*R256</f>
        <v>3.6759876161682084E-4</v>
      </c>
      <c r="V256" s="129">
        <f>+G256-P256</f>
        <v>-6.0629923438581118E-2</v>
      </c>
      <c r="AC256" s="129" t="s">
        <v>480</v>
      </c>
      <c r="AD256" s="129">
        <v>7</v>
      </c>
      <c r="AE256" s="129" t="s">
        <v>621</v>
      </c>
      <c r="AG256" s="129" t="s">
        <v>610</v>
      </c>
    </row>
    <row r="257" spans="1:33" ht="12.95" customHeight="1" x14ac:dyDescent="0.2">
      <c r="A257" s="206" t="s">
        <v>505</v>
      </c>
      <c r="B257" s="207"/>
      <c r="C257" s="208">
        <v>45101.38</v>
      </c>
      <c r="D257" s="208"/>
      <c r="E257" s="129">
        <f>(C257-C$7)/C$8</f>
        <v>-23012.980752175121</v>
      </c>
      <c r="F257" s="199">
        <f>ROUND(2*E257,0)/2</f>
        <v>-23013</v>
      </c>
      <c r="G257" s="129">
        <f>C257-(C$7+F257*C$8)</f>
        <v>4.568379998090677E-3</v>
      </c>
      <c r="I257" s="129">
        <f>G257</f>
        <v>4.568379998090677E-3</v>
      </c>
      <c r="O257" s="199"/>
      <c r="P257" s="159">
        <f>+D$11+D$12*F257+D$13*F257^2</f>
        <v>5.6537366558652241E-2</v>
      </c>
      <c r="Q257" s="201">
        <f>+C257-15018.5</f>
        <v>30082.879999999997</v>
      </c>
      <c r="R257" s="136">
        <f>+(P257-G257)^2</f>
        <v>2.7007755641318284E-3</v>
      </c>
      <c r="S257" s="136">
        <v>0.1</v>
      </c>
      <c r="T257" s="136">
        <f>+S257*R257</f>
        <v>2.7007755641318286E-4</v>
      </c>
      <c r="V257" s="129">
        <f>+G257-P257</f>
        <v>-5.1968986560561564E-2</v>
      </c>
    </row>
    <row r="258" spans="1:33" ht="12.95" customHeight="1" x14ac:dyDescent="0.2">
      <c r="A258" s="220" t="s">
        <v>1174</v>
      </c>
      <c r="B258" s="221" t="str">
        <f>IF(INT(F258)=F258,"I","II")</f>
        <v>II</v>
      </c>
      <c r="C258" s="220">
        <v>45109.383199999997</v>
      </c>
      <c r="D258" s="220" t="s">
        <v>467</v>
      </c>
      <c r="E258" s="129">
        <f>(C258-C$7)/C$8</f>
        <v>-22979.261098367839</v>
      </c>
      <c r="F258" s="199">
        <f>ROUND(2*E258,0)/2</f>
        <v>-22979.5</v>
      </c>
      <c r="G258" s="129">
        <f>C258-(C$7+F258*C$8)</f>
        <v>5.6702169997151941E-2</v>
      </c>
      <c r="M258" s="130">
        <f>G258</f>
        <v>5.6702169997151941E-2</v>
      </c>
      <c r="O258" s="199">
        <f ca="1">+C$11+C$12*F258</f>
        <v>2.4579205529866067E-3</v>
      </c>
      <c r="P258" s="159">
        <f>+D$11+D$12*F258+D$13*F258^2</f>
        <v>5.6464607396344416E-2</v>
      </c>
      <c r="Q258" s="201">
        <f>+C258-15018.5</f>
        <v>30090.883199999997</v>
      </c>
      <c r="R258" s="136">
        <f>+(P258-G258)^2</f>
        <v>5.6435989302435691E-8</v>
      </c>
      <c r="S258" s="136">
        <v>1</v>
      </c>
      <c r="T258" s="136">
        <f>+S258*R258</f>
        <v>5.6435989302435691E-8</v>
      </c>
      <c r="V258" s="129">
        <f>+G258-P258</f>
        <v>2.3756260080752545E-4</v>
      </c>
      <c r="AC258" s="129" t="s">
        <v>480</v>
      </c>
      <c r="AD258" s="129">
        <v>10</v>
      </c>
      <c r="AE258" s="129" t="s">
        <v>521</v>
      </c>
      <c r="AG258" s="129" t="s">
        <v>610</v>
      </c>
    </row>
    <row r="259" spans="1:33" ht="12.95" customHeight="1" x14ac:dyDescent="0.2">
      <c r="A259" s="220" t="s">
        <v>1174</v>
      </c>
      <c r="B259" s="221" t="str">
        <f>IF(INT(F259)=F259,"I","II")</f>
        <v>I</v>
      </c>
      <c r="C259" s="220">
        <v>45110.397499999999</v>
      </c>
      <c r="D259" s="220" t="s">
        <v>467</v>
      </c>
      <c r="E259" s="129">
        <f>(C259-C$7)/C$8</f>
        <v>-22974.987577169217</v>
      </c>
      <c r="F259" s="199">
        <f>ROUND(2*E259,0)/2</f>
        <v>-22975</v>
      </c>
      <c r="G259" s="129">
        <f>C259-(C$7+F259*C$8)</f>
        <v>2.9485000050044619E-3</v>
      </c>
      <c r="M259" s="130">
        <f>G259</f>
        <v>2.9485000050044619E-3</v>
      </c>
      <c r="O259" s="199">
        <f ca="1">+C$11+C$12*F259</f>
        <v>2.4589445581472127E-3</v>
      </c>
      <c r="P259" s="159">
        <f>+D$11+D$12*F259+D$13*F259^2</f>
        <v>5.6454836420587184E-2</v>
      </c>
      <c r="Q259" s="201">
        <f>+C259-15018.5</f>
        <v>30091.897499999999</v>
      </c>
      <c r="R259" s="136">
        <f>+(P259-G259)^2</f>
        <v>2.8629280366175135E-3</v>
      </c>
      <c r="S259" s="136">
        <v>1</v>
      </c>
      <c r="T259" s="136">
        <f>+S259*R259</f>
        <v>2.8629280366175135E-3</v>
      </c>
      <c r="V259" s="129">
        <f>+G259-P259</f>
        <v>-5.3506336415582723E-2</v>
      </c>
      <c r="AC259" s="129" t="s">
        <v>480</v>
      </c>
      <c r="AD259" s="129">
        <v>6</v>
      </c>
      <c r="AE259" s="129" t="s">
        <v>621</v>
      </c>
      <c r="AG259" s="129" t="s">
        <v>610</v>
      </c>
    </row>
    <row r="260" spans="1:33" ht="12.95" customHeight="1" x14ac:dyDescent="0.2">
      <c r="A260" s="206" t="s">
        <v>505</v>
      </c>
      <c r="B260" s="207"/>
      <c r="C260" s="208">
        <v>45115.383999999998</v>
      </c>
      <c r="D260" s="208"/>
      <c r="E260" s="129">
        <f>(C260-C$7)/C$8</f>
        <v>-22953.978099246637</v>
      </c>
      <c r="F260" s="199">
        <f>ROUND(2*E260,0)/2</f>
        <v>-22954</v>
      </c>
      <c r="G260" s="129">
        <f>C260-(C$7+F260*C$8)</f>
        <v>5.1980400021420792E-3</v>
      </c>
      <c r="I260" s="129">
        <f>G260</f>
        <v>5.1980400021420792E-3</v>
      </c>
      <c r="O260" s="199"/>
      <c r="P260" s="159">
        <f>+D$11+D$12*F260+D$13*F260^2</f>
        <v>5.6409246810671929E-2</v>
      </c>
      <c r="Q260" s="201">
        <f>+C260-15018.5</f>
        <v>30096.883999999998</v>
      </c>
      <c r="R260" s="136">
        <f>+(P260-G260)^2</f>
        <v>2.6225877027860139E-3</v>
      </c>
      <c r="S260" s="136">
        <v>0.1</v>
      </c>
      <c r="T260" s="136">
        <f>+S260*R260</f>
        <v>2.622587702786014E-4</v>
      </c>
      <c r="V260" s="129">
        <f>+G260-P260</f>
        <v>-5.1211206808529849E-2</v>
      </c>
    </row>
    <row r="261" spans="1:33" ht="12.95" customHeight="1" x14ac:dyDescent="0.2">
      <c r="A261" s="206" t="s">
        <v>505</v>
      </c>
      <c r="B261" s="207"/>
      <c r="C261" s="208">
        <v>45120.364999999998</v>
      </c>
      <c r="D261" s="208"/>
      <c r="E261" s="129">
        <f>(C261-C$7)/C$8</f>
        <v>-22932.991794316848</v>
      </c>
      <c r="F261" s="199">
        <f>ROUND(2*E261,0)/2</f>
        <v>-22933</v>
      </c>
      <c r="G261" s="129">
        <f>C261-(C$7+F261*C$8)</f>
        <v>1.9475799999781884E-3</v>
      </c>
      <c r="I261" s="129">
        <f>G261</f>
        <v>1.9475799999781884E-3</v>
      </c>
      <c r="O261" s="199"/>
      <c r="P261" s="159">
        <f>+D$11+D$12*F261+D$13*F261^2</f>
        <v>5.63636708333832E-2</v>
      </c>
      <c r="Q261" s="201">
        <f>+C261-15018.5</f>
        <v>30101.864999999998</v>
      </c>
      <c r="R261" s="136">
        <f>+(P261-G261)^2</f>
        <v>2.9611109415893849E-3</v>
      </c>
      <c r="S261" s="136">
        <v>0.1</v>
      </c>
      <c r="T261" s="136">
        <f>+S261*R261</f>
        <v>2.9611109415893851E-4</v>
      </c>
      <c r="V261" s="129">
        <f>+G261-P261</f>
        <v>-5.4416090833405012E-2</v>
      </c>
    </row>
    <row r="262" spans="1:33" ht="12.95" customHeight="1" x14ac:dyDescent="0.2">
      <c r="A262" s="206" t="s">
        <v>506</v>
      </c>
      <c r="B262" s="207"/>
      <c r="C262" s="208">
        <v>45138.404999999999</v>
      </c>
      <c r="D262" s="208"/>
      <c r="E262" s="129">
        <f>(C262-C$7)/C$8</f>
        <v>-22856.984377947967</v>
      </c>
      <c r="F262" s="199">
        <f>ROUND(2*E262,0)/2</f>
        <v>-22857</v>
      </c>
      <c r="G262" s="129">
        <f>C262-(C$7+F262*C$8)</f>
        <v>3.7078200039104559E-3</v>
      </c>
      <c r="I262" s="129">
        <f>G262</f>
        <v>3.7078200039104559E-3</v>
      </c>
      <c r="O262" s="199"/>
      <c r="P262" s="159">
        <f>+D$11+D$12*F262+D$13*F262^2</f>
        <v>5.6198843146554461E-2</v>
      </c>
      <c r="Q262" s="201">
        <f>+C262-15018.5</f>
        <v>30119.904999999999</v>
      </c>
      <c r="R262" s="136">
        <f>+(P262-G262)^2</f>
        <v>2.7553075105615885E-3</v>
      </c>
      <c r="S262" s="136">
        <v>0.1</v>
      </c>
      <c r="T262" s="136">
        <f>+S262*R262</f>
        <v>2.7553075105615885E-4</v>
      </c>
      <c r="V262" s="129">
        <f>+G262-P262</f>
        <v>-5.2491023142644005E-2</v>
      </c>
    </row>
    <row r="263" spans="1:33" ht="12.95" customHeight="1" x14ac:dyDescent="0.2">
      <c r="A263" s="206" t="s">
        <v>506</v>
      </c>
      <c r="B263" s="207" t="s">
        <v>646</v>
      </c>
      <c r="C263" s="208">
        <v>45159.411</v>
      </c>
      <c r="D263" s="208"/>
      <c r="E263" s="129">
        <f>(C263-C$7)/C$8</f>
        <v>-22768.480398555239</v>
      </c>
      <c r="F263" s="199">
        <f>ROUND(2*E263,0)/2</f>
        <v>-22768.5</v>
      </c>
      <c r="G263" s="129">
        <f>C263-(C$7+F263*C$8)</f>
        <v>4.6523100027116016E-3</v>
      </c>
      <c r="I263" s="129">
        <f>G263</f>
        <v>4.6523100027116016E-3</v>
      </c>
      <c r="O263" s="199"/>
      <c r="P263" s="159">
        <f>+D$11+D$12*F263+D$13*F263^2</f>
        <v>5.6007130662297192E-2</v>
      </c>
      <c r="Q263" s="201">
        <f>+C263-15018.5</f>
        <v>30140.911</v>
      </c>
      <c r="R263" s="136">
        <f>+(P263-G263)^2</f>
        <v>2.6373176049781987E-3</v>
      </c>
      <c r="S263" s="136">
        <v>0.1</v>
      </c>
      <c r="T263" s="136">
        <f>+S263*R263</f>
        <v>2.637317604978199E-4</v>
      </c>
      <c r="V263" s="129">
        <f>+G263-P263</f>
        <v>-5.135482065958559E-2</v>
      </c>
      <c r="AC263" s="129" t="s">
        <v>480</v>
      </c>
      <c r="AD263" s="129">
        <v>6</v>
      </c>
      <c r="AE263" s="129" t="s">
        <v>621</v>
      </c>
      <c r="AG263" s="129" t="s">
        <v>610</v>
      </c>
    </row>
    <row r="264" spans="1:33" ht="12.95" customHeight="1" x14ac:dyDescent="0.2">
      <c r="A264" s="206" t="s">
        <v>506</v>
      </c>
      <c r="B264" s="207"/>
      <c r="C264" s="208">
        <v>45162.368999999999</v>
      </c>
      <c r="D264" s="208"/>
      <c r="E264" s="129">
        <f>(C264-C$7)/C$8</f>
        <v>-22756.017541702742</v>
      </c>
      <c r="F264" s="199">
        <f>ROUND(2*E264,0)/2</f>
        <v>-22756</v>
      </c>
      <c r="G264" s="129">
        <f>C264-(C$7+F264*C$8)</f>
        <v>-4.1634399967733771E-3</v>
      </c>
      <c r="I264" s="129">
        <f>G264</f>
        <v>-4.1634399967733771E-3</v>
      </c>
      <c r="O264" s="199"/>
      <c r="P264" s="159">
        <f>+D$11+D$12*F264+D$13*F264^2</f>
        <v>5.5980072141619548E-2</v>
      </c>
      <c r="Q264" s="201">
        <f>+C264-15018.5</f>
        <v>30143.868999999999</v>
      </c>
      <c r="R264" s="136">
        <f>+(P264-G264)^2</f>
        <v>3.6172420523410171E-3</v>
      </c>
      <c r="S264" s="136">
        <v>0.1</v>
      </c>
      <c r="T264" s="136">
        <f>+S264*R264</f>
        <v>3.6172420523410175E-4</v>
      </c>
      <c r="V264" s="129">
        <f>+G264-P264</f>
        <v>-6.0143512138392925E-2</v>
      </c>
    </row>
    <row r="265" spans="1:33" ht="12.95" customHeight="1" x14ac:dyDescent="0.2">
      <c r="A265" s="206" t="s">
        <v>507</v>
      </c>
      <c r="B265" s="207"/>
      <c r="C265" s="208">
        <v>45397.34</v>
      </c>
      <c r="D265" s="208"/>
      <c r="E265" s="129">
        <f>(C265-C$7)/C$8</f>
        <v>-21766.020943498093</v>
      </c>
      <c r="F265" s="199">
        <f>ROUND(2*E265,0)/2</f>
        <v>-21766</v>
      </c>
      <c r="G265" s="129">
        <f>C265-(C$7+F265*C$8)</f>
        <v>-4.9708400038070977E-3</v>
      </c>
      <c r="I265" s="129">
        <f>G265</f>
        <v>-4.9708400038070977E-3</v>
      </c>
      <c r="O265" s="199"/>
      <c r="P265" s="159">
        <f>+D$11+D$12*F265+D$13*F265^2</f>
        <v>5.3852377486491201E-2</v>
      </c>
      <c r="Q265" s="201">
        <f>+C265-15018.5</f>
        <v>30378.839999999997</v>
      </c>
      <c r="R265" s="136">
        <f>+(P265-G265)^2</f>
        <v>3.4601709159109359E-3</v>
      </c>
      <c r="S265" s="136">
        <v>0.1</v>
      </c>
      <c r="T265" s="136">
        <f>+S265*R265</f>
        <v>3.460170915910936E-4</v>
      </c>
      <c r="V265" s="129">
        <f>+G265-P265</f>
        <v>-5.8823217490298299E-2</v>
      </c>
      <c r="AC265" s="129" t="s">
        <v>480</v>
      </c>
      <c r="AD265" s="129">
        <v>7</v>
      </c>
      <c r="AE265" s="129" t="s">
        <v>621</v>
      </c>
      <c r="AG265" s="129" t="s">
        <v>610</v>
      </c>
    </row>
    <row r="266" spans="1:33" ht="12.95" customHeight="1" x14ac:dyDescent="0.2">
      <c r="A266" s="206" t="s">
        <v>507</v>
      </c>
      <c r="B266" s="207"/>
      <c r="C266" s="208">
        <v>45407.313999999998</v>
      </c>
      <c r="D266" s="208"/>
      <c r="E266" s="129">
        <f>(C266-C$7)/C$8</f>
        <v>-21723.9977743815</v>
      </c>
      <c r="F266" s="199">
        <f>ROUND(2*E266,0)/2</f>
        <v>-21724</v>
      </c>
      <c r="G266" s="129">
        <f>C266-(C$7+F266*C$8)</f>
        <v>5.282400015858002E-4</v>
      </c>
      <c r="I266" s="129">
        <f>G266</f>
        <v>5.282400015858002E-4</v>
      </c>
      <c r="O266" s="199"/>
      <c r="P266" s="159">
        <f>+D$11+D$12*F266+D$13*F266^2</f>
        <v>5.3762781598854628E-2</v>
      </c>
      <c r="Q266" s="201">
        <f>+C266-15018.5</f>
        <v>30388.813999999998</v>
      </c>
      <c r="R266" s="136">
        <f>+(P266-G266)^2</f>
        <v>2.833916419071345E-3</v>
      </c>
      <c r="S266" s="136">
        <v>0.1</v>
      </c>
      <c r="T266" s="136">
        <f>+S266*R266</f>
        <v>2.8339164190713451E-4</v>
      </c>
      <c r="V266" s="129">
        <f>+G266-P266</f>
        <v>-5.3234541597268828E-2</v>
      </c>
      <c r="AC266" s="129" t="s">
        <v>480</v>
      </c>
      <c r="AD266" s="129">
        <v>6</v>
      </c>
      <c r="AE266" s="129" t="s">
        <v>621</v>
      </c>
      <c r="AG266" s="129" t="s">
        <v>610</v>
      </c>
    </row>
    <row r="267" spans="1:33" ht="12.95" customHeight="1" x14ac:dyDescent="0.2">
      <c r="A267" s="206" t="s">
        <v>509</v>
      </c>
      <c r="B267" s="207"/>
      <c r="C267" s="208">
        <v>45428.455999999998</v>
      </c>
      <c r="D267" s="208"/>
      <c r="E267" s="129">
        <f>(C267-C$7)/C$8</f>
        <v>-21634.920790076023</v>
      </c>
      <c r="F267" s="199">
        <f>ROUND(2*E267,0)/2</f>
        <v>-21635</v>
      </c>
      <c r="G267" s="129">
        <f>C267-(C$7+F267*C$8)</f>
        <v>1.8800099998770747E-2</v>
      </c>
      <c r="I267" s="129">
        <f>G267</f>
        <v>1.8800099998770747E-2</v>
      </c>
      <c r="O267" s="199"/>
      <c r="P267" s="159">
        <f>+D$11+D$12*F267+D$13*F267^2</f>
        <v>5.3573103853729667E-2</v>
      </c>
      <c r="Q267" s="201">
        <f>+C267-15018.5</f>
        <v>30409.955999999998</v>
      </c>
      <c r="R267" s="136">
        <f>+(P267-G267)^2</f>
        <v>1.2091617970969879E-3</v>
      </c>
      <c r="S267" s="136">
        <v>0.1</v>
      </c>
      <c r="T267" s="136">
        <f>+S267*R267</f>
        <v>1.2091617970969879E-4</v>
      </c>
      <c r="V267" s="129">
        <f>+G267-P267</f>
        <v>-3.477300385495892E-2</v>
      </c>
      <c r="AC267" s="129" t="s">
        <v>480</v>
      </c>
      <c r="AD267" s="129">
        <v>7</v>
      </c>
      <c r="AE267" s="129" t="s">
        <v>621</v>
      </c>
      <c r="AG267" s="129" t="s">
        <v>610</v>
      </c>
    </row>
    <row r="268" spans="1:33" ht="12.95" customHeight="1" x14ac:dyDescent="0.2">
      <c r="A268" s="206" t="s">
        <v>509</v>
      </c>
      <c r="B268" s="207" t="s">
        <v>646</v>
      </c>
      <c r="C268" s="208">
        <v>45441.377</v>
      </c>
      <c r="D268" s="208"/>
      <c r="E268" s="129">
        <f>(C268-C$7)/C$8</f>
        <v>-21580.481110092514</v>
      </c>
      <c r="F268" s="199">
        <f>ROUND(2*E268,0)/2</f>
        <v>-21580.5</v>
      </c>
      <c r="G268" s="129">
        <f>C268-(C$7+F268*C$8)</f>
        <v>4.4834300060756505E-3</v>
      </c>
      <c r="I268" s="129">
        <f>G268</f>
        <v>4.4834300060756505E-3</v>
      </c>
      <c r="O268" s="199"/>
      <c r="P268" s="159">
        <f>+D$11+D$12*F268+D$13*F268^2</f>
        <v>5.3457073756338257E-2</v>
      </c>
      <c r="Q268" s="201">
        <f>+C268-15018.5</f>
        <v>30422.877</v>
      </c>
      <c r="R268" s="136">
        <f>+(P268-G268)^2</f>
        <v>2.3984177821776355E-3</v>
      </c>
      <c r="S268" s="136">
        <v>0.1</v>
      </c>
      <c r="T268" s="136">
        <f>+S268*R268</f>
        <v>2.3984177821776356E-4</v>
      </c>
      <c r="V268" s="129">
        <f>+G268-P268</f>
        <v>-4.8973643750262606E-2</v>
      </c>
      <c r="AC268" s="129" t="s">
        <v>480</v>
      </c>
      <c r="AD268" s="129">
        <v>8</v>
      </c>
      <c r="AE268" s="129" t="s">
        <v>523</v>
      </c>
      <c r="AG268" s="129" t="s">
        <v>610</v>
      </c>
    </row>
    <row r="269" spans="1:33" ht="12.95" customHeight="1" x14ac:dyDescent="0.2">
      <c r="A269" s="206" t="s">
        <v>577</v>
      </c>
      <c r="B269" s="64"/>
      <c r="C269" s="208">
        <v>45492.754000000001</v>
      </c>
      <c r="D269" s="208"/>
      <c r="E269" s="129">
        <f>(C269-C$7)/C$8</f>
        <v>-21364.015864483648</v>
      </c>
      <c r="F269" s="199">
        <f>ROUND(2*E269,0)/2</f>
        <v>-21364</v>
      </c>
      <c r="G269" s="129">
        <f>C269-(C$7+F269*C$8)</f>
        <v>-3.7653599938494153E-3</v>
      </c>
      <c r="I269" s="130"/>
      <c r="J269" s="129">
        <f>G269</f>
        <v>-3.7653599938494153E-3</v>
      </c>
      <c r="O269" s="199"/>
      <c r="P269" s="159">
        <f>+D$11+D$12*F269+D$13*F269^2</f>
        <v>5.2997053711300049E-2</v>
      </c>
      <c r="Q269" s="201">
        <f>+C269-15018.5</f>
        <v>30474.254000000001</v>
      </c>
      <c r="R269" s="136">
        <f>+(P269-G269)^2</f>
        <v>3.2219716096345396E-3</v>
      </c>
      <c r="S269" s="136">
        <v>0.1</v>
      </c>
      <c r="T269" s="136">
        <f>+S269*R269</f>
        <v>3.2219716096345397E-4</v>
      </c>
      <c r="V269" s="129">
        <f>+G269-P269</f>
        <v>-5.6762413705149464E-2</v>
      </c>
    </row>
    <row r="270" spans="1:33" ht="12.95" customHeight="1" x14ac:dyDescent="0.2">
      <c r="A270" s="206" t="s">
        <v>510</v>
      </c>
      <c r="B270" s="207"/>
      <c r="C270" s="208">
        <v>45518.383000000002</v>
      </c>
      <c r="D270" s="208"/>
      <c r="E270" s="129">
        <f>(C270-C$7)/C$8</f>
        <v>-21256.033931328544</v>
      </c>
      <c r="F270" s="199">
        <f>ROUND(2*E270,0)/2</f>
        <v>-21256</v>
      </c>
      <c r="G270" s="129">
        <f>C270-(C$7+F270*C$8)</f>
        <v>-8.0534399967291392E-3</v>
      </c>
      <c r="I270" s="129">
        <f>G270</f>
        <v>-8.0534399967291392E-3</v>
      </c>
      <c r="O270" s="199"/>
      <c r="P270" s="159">
        <f>+D$11+D$12*F270+D$13*F270^2</f>
        <v>5.2768116577998091E-2</v>
      </c>
      <c r="Q270" s="201">
        <f>+C270-15018.5</f>
        <v>30499.883000000002</v>
      </c>
      <c r="R270" s="136">
        <f>+(P270-G270)^2</f>
        <v>3.6992617441727453E-3</v>
      </c>
      <c r="S270" s="136">
        <v>0.1</v>
      </c>
      <c r="T270" s="136">
        <f>+S270*R270</f>
        <v>3.6992617441727454E-4</v>
      </c>
      <c r="V270" s="129">
        <f>+G270-P270</f>
        <v>-6.082155657472723E-2</v>
      </c>
    </row>
    <row r="271" spans="1:33" ht="12.95" customHeight="1" x14ac:dyDescent="0.2">
      <c r="A271" s="206" t="s">
        <v>577</v>
      </c>
      <c r="B271" s="64"/>
      <c r="C271" s="208">
        <v>45762.743999999999</v>
      </c>
      <c r="D271" s="208"/>
      <c r="E271" s="129">
        <f>(C271-C$7)/C$8</f>
        <v>-20226.474714515043</v>
      </c>
      <c r="F271" s="199">
        <f>ROUND(2*E271,0)/2</f>
        <v>-20226.5</v>
      </c>
      <c r="G271" s="129">
        <f>C271-(C$7+F271*C$8)</f>
        <v>6.0013900001649745E-3</v>
      </c>
      <c r="I271" s="130"/>
      <c r="J271" s="129">
        <f>G271</f>
        <v>6.0013900001649745E-3</v>
      </c>
      <c r="O271" s="199"/>
      <c r="P271" s="159">
        <f>+D$11+D$12*F271+D$13*F271^2</f>
        <v>5.0603894974998925E-2</v>
      </c>
      <c r="Q271" s="201">
        <f>+C271-15018.5</f>
        <v>30744.243999999999</v>
      </c>
      <c r="R271" s="136">
        <f>+(P271-G271)^2</f>
        <v>1.9893834500300874E-3</v>
      </c>
      <c r="S271" s="136">
        <v>0.1</v>
      </c>
      <c r="T271" s="136">
        <f>+S271*R271</f>
        <v>1.9893834500300876E-4</v>
      </c>
      <c r="V271" s="129">
        <f>+G271-P271</f>
        <v>-4.4602504974833951E-2</v>
      </c>
      <c r="AC271" s="129" t="s">
        <v>480</v>
      </c>
      <c r="AD271" s="129">
        <v>7</v>
      </c>
      <c r="AE271" s="129" t="s">
        <v>523</v>
      </c>
      <c r="AG271" s="129" t="s">
        <v>610</v>
      </c>
    </row>
    <row r="272" spans="1:33" ht="12.95" customHeight="1" x14ac:dyDescent="0.2">
      <c r="A272" s="206" t="s">
        <v>511</v>
      </c>
      <c r="B272" s="207" t="s">
        <v>646</v>
      </c>
      <c r="C272" s="208">
        <v>45811.4</v>
      </c>
      <c r="D272" s="208"/>
      <c r="E272" s="129">
        <f>(C272-C$7)/C$8</f>
        <v>-20021.473780432756</v>
      </c>
      <c r="F272" s="199">
        <f>ROUND(2*E272,0)/2</f>
        <v>-20021.5</v>
      </c>
      <c r="G272" s="129">
        <f>C272-(C$7+F272*C$8)</f>
        <v>6.2230900075519457E-3</v>
      </c>
      <c r="I272" s="130"/>
      <c r="N272" s="129">
        <f>G272</f>
        <v>6.2230900075519457E-3</v>
      </c>
      <c r="O272" s="199"/>
      <c r="P272" s="159">
        <f>+D$11+D$12*F272+D$13*F272^2</f>
        <v>5.017685425349469E-2</v>
      </c>
      <c r="Q272" s="201">
        <f>+C272-15018.5</f>
        <v>30792.9</v>
      </c>
      <c r="R272" s="136">
        <f>+(P272-G272)^2</f>
        <v>1.9319333913879147E-3</v>
      </c>
      <c r="S272" s="136">
        <v>1</v>
      </c>
      <c r="T272" s="136">
        <f>+S272*R272</f>
        <v>1.9319333913879147E-3</v>
      </c>
      <c r="V272" s="129">
        <f>+G272-P272</f>
        <v>-4.3953764245942745E-2</v>
      </c>
      <c r="AC272" s="129" t="s">
        <v>480</v>
      </c>
      <c r="AD272" s="129">
        <v>7</v>
      </c>
      <c r="AE272" s="129" t="s">
        <v>621</v>
      </c>
      <c r="AG272" s="129" t="s">
        <v>610</v>
      </c>
    </row>
    <row r="273" spans="1:33" ht="12.95" customHeight="1" x14ac:dyDescent="0.2">
      <c r="A273" s="206" t="s">
        <v>512</v>
      </c>
      <c r="B273" s="207" t="s">
        <v>646</v>
      </c>
      <c r="C273" s="208">
        <v>45812.336000000003</v>
      </c>
      <c r="D273" s="208"/>
      <c r="E273" s="129">
        <f>(C273-C$7)/C$8</f>
        <v>-20017.530158386118</v>
      </c>
      <c r="F273" s="199">
        <f>ROUND(2*E273,0)/2</f>
        <v>-20017.5</v>
      </c>
      <c r="G273" s="129">
        <f>C273-(C$7+F273*C$8)</f>
        <v>-7.1579499926883727E-3</v>
      </c>
      <c r="I273" s="129">
        <f>G273</f>
        <v>-7.1579499926883727E-3</v>
      </c>
      <c r="O273" s="199"/>
      <c r="P273" s="159">
        <f>+D$11+D$12*F273+D$13*F273^2</f>
        <v>5.0168534673239534E-2</v>
      </c>
      <c r="Q273" s="201">
        <f>+C273-15018.5</f>
        <v>30793.836000000003</v>
      </c>
      <c r="R273" s="136">
        <f>+(P273-G273)^2</f>
        <v>3.2863258441528675E-3</v>
      </c>
      <c r="S273" s="136">
        <v>0.1</v>
      </c>
      <c r="T273" s="136">
        <f>+S273*R273</f>
        <v>3.2863258441528676E-4</v>
      </c>
      <c r="V273" s="129">
        <f>+G273-P273</f>
        <v>-5.7326484665927907E-2</v>
      </c>
      <c r="AC273" s="129" t="s">
        <v>480</v>
      </c>
      <c r="AD273" s="129">
        <v>6</v>
      </c>
      <c r="AE273" s="129" t="s">
        <v>523</v>
      </c>
      <c r="AG273" s="129" t="s">
        <v>610</v>
      </c>
    </row>
    <row r="274" spans="1:33" ht="12.95" customHeight="1" x14ac:dyDescent="0.2">
      <c r="A274" s="206" t="s">
        <v>513</v>
      </c>
      <c r="B274" s="207"/>
      <c r="C274" s="208">
        <v>45813.42</v>
      </c>
      <c r="D274" s="208"/>
      <c r="E274" s="129">
        <f>(C274-C$7)/C$8</f>
        <v>-20012.962972169735</v>
      </c>
      <c r="F274" s="199">
        <f>ROUND(2*E274,0)/2</f>
        <v>-20013</v>
      </c>
      <c r="G274" s="129">
        <f>C274-(C$7+F274*C$8)</f>
        <v>8.7883800006238744E-3</v>
      </c>
      <c r="I274" s="130"/>
      <c r="N274" s="129">
        <f>G274</f>
        <v>8.7883800006238744E-3</v>
      </c>
      <c r="O274" s="199"/>
      <c r="P274" s="159">
        <f>+D$11+D$12*F274+D$13*F274^2</f>
        <v>5.0159175736663328E-2</v>
      </c>
      <c r="Q274" s="201">
        <f>+C274-15018.5</f>
        <v>30794.92</v>
      </c>
      <c r="R274" s="136">
        <f>+(P274-G274)^2</f>
        <v>1.7115427398331003E-3</v>
      </c>
      <c r="S274" s="136">
        <v>0.1</v>
      </c>
      <c r="T274" s="136">
        <f>+S274*R274</f>
        <v>1.7115427398331005E-4</v>
      </c>
      <c r="V274" s="129">
        <f>+G274-P274</f>
        <v>-4.1370795736039453E-2</v>
      </c>
      <c r="AC274" s="129" t="s">
        <v>480</v>
      </c>
      <c r="AD274" s="129">
        <v>8</v>
      </c>
      <c r="AE274" s="129" t="s">
        <v>621</v>
      </c>
      <c r="AG274" s="129" t="s">
        <v>610</v>
      </c>
    </row>
    <row r="275" spans="1:33" ht="12.95" customHeight="1" x14ac:dyDescent="0.2">
      <c r="A275" s="206" t="s">
        <v>512</v>
      </c>
      <c r="B275" s="207" t="s">
        <v>646</v>
      </c>
      <c r="C275" s="208">
        <v>45816.370999999999</v>
      </c>
      <c r="D275" s="208"/>
      <c r="E275" s="129">
        <f>(C275-C$7)/C$8</f>
        <v>-20000.529608217152</v>
      </c>
      <c r="F275" s="199">
        <f>ROUND(2*E275,0)/2</f>
        <v>-20000.5</v>
      </c>
      <c r="G275" s="129">
        <f>C275-(C$7+F275*C$8)</f>
        <v>-7.0273699966492131E-3</v>
      </c>
      <c r="I275" s="129">
        <f>G275</f>
        <v>-7.0273699966492131E-3</v>
      </c>
      <c r="O275" s="199"/>
      <c r="P275" s="159">
        <f>+D$11+D$12*F275+D$13*F275^2</f>
        <v>5.0133181975123002E-2</v>
      </c>
      <c r="Q275" s="201">
        <f>+C275-15018.5</f>
        <v>30797.870999999999</v>
      </c>
      <c r="R275" s="136">
        <f>+(P275-G275)^2</f>
        <v>3.2673287017176726E-3</v>
      </c>
      <c r="S275" s="136">
        <v>0.1</v>
      </c>
      <c r="T275" s="136">
        <f>+S275*R275</f>
        <v>3.2673287017176726E-4</v>
      </c>
      <c r="V275" s="129">
        <f>+G275-P275</f>
        <v>-5.7160551971772215E-2</v>
      </c>
    </row>
    <row r="276" spans="1:33" ht="12.95" customHeight="1" x14ac:dyDescent="0.2">
      <c r="A276" s="206" t="s">
        <v>515</v>
      </c>
      <c r="B276" s="207" t="s">
        <v>646</v>
      </c>
      <c r="C276" s="208">
        <v>45816.623</v>
      </c>
      <c r="D276" s="208"/>
      <c r="E276" s="129">
        <f>(C276-C$7)/C$8</f>
        <v>-19999.46786381998</v>
      </c>
      <c r="F276" s="199">
        <f>ROUND(2*E276,0)/2</f>
        <v>-19999.5</v>
      </c>
      <c r="G276" s="129">
        <f>C276-(C$7+F276*C$8)</f>
        <v>7.6273700033198111E-3</v>
      </c>
      <c r="I276" s="129">
        <f>G276</f>
        <v>7.6273700033198111E-3</v>
      </c>
      <c r="O276" s="199"/>
      <c r="P276" s="159">
        <f>+D$11+D$12*F276+D$13*F276^2</f>
        <v>5.0131102682862423E-2</v>
      </c>
      <c r="Q276" s="201">
        <f>+C276-15018.5</f>
        <v>30798.123</v>
      </c>
      <c r="R276" s="136">
        <f>+(P276-G276)^2</f>
        <v>1.8065672916940186E-3</v>
      </c>
      <c r="S276" s="136">
        <v>0.1</v>
      </c>
      <c r="T276" s="136">
        <f>+S276*R276</f>
        <v>1.8065672916940187E-4</v>
      </c>
      <c r="V276" s="129">
        <f>+G276-P276</f>
        <v>-4.2503732679542612E-2</v>
      </c>
      <c r="AC276" s="129" t="s">
        <v>480</v>
      </c>
      <c r="AD276" s="129">
        <v>8</v>
      </c>
      <c r="AE276" s="129" t="s">
        <v>523</v>
      </c>
      <c r="AG276" s="129" t="s">
        <v>610</v>
      </c>
    </row>
    <row r="277" spans="1:33" ht="12.95" customHeight="1" x14ac:dyDescent="0.2">
      <c r="A277" s="206" t="s">
        <v>516</v>
      </c>
      <c r="B277" s="207" t="s">
        <v>646</v>
      </c>
      <c r="C277" s="208">
        <v>45820.411</v>
      </c>
      <c r="D277" s="208"/>
      <c r="E277" s="129">
        <f>(C277-C$7)/C$8</f>
        <v>-19983.50799169108</v>
      </c>
      <c r="F277" s="199">
        <f>ROUND(2*E277,0)/2</f>
        <v>-19983.5</v>
      </c>
      <c r="G277" s="129">
        <f>C277-(C$7+F277*C$8)</f>
        <v>-1.8967899959534407E-3</v>
      </c>
      <c r="I277" s="130"/>
      <c r="N277" s="129">
        <f>G277</f>
        <v>-1.8967899959534407E-3</v>
      </c>
      <c r="O277" s="199"/>
      <c r="P277" s="159">
        <f>+D$11+D$12*F277+D$13*F277^2</f>
        <v>5.0097838210859218E-2</v>
      </c>
      <c r="Q277" s="201">
        <f>+C277-15018.5</f>
        <v>30801.911</v>
      </c>
      <c r="R277" s="136">
        <f>+(P277-G277)^2</f>
        <v>2.7034413623646786E-3</v>
      </c>
      <c r="S277" s="136">
        <v>0.1</v>
      </c>
      <c r="T277" s="136">
        <f>+S277*R277</f>
        <v>2.7034413623646785E-4</v>
      </c>
      <c r="V277" s="129">
        <f>+G277-P277</f>
        <v>-5.1994628206812658E-2</v>
      </c>
      <c r="AC277" s="129" t="s">
        <v>480</v>
      </c>
      <c r="AD277" s="129">
        <v>7</v>
      </c>
      <c r="AE277" s="129" t="s">
        <v>523</v>
      </c>
      <c r="AG277" s="129" t="s">
        <v>610</v>
      </c>
    </row>
    <row r="278" spans="1:33" ht="12.95" customHeight="1" x14ac:dyDescent="0.2">
      <c r="A278" s="206" t="s">
        <v>516</v>
      </c>
      <c r="B278" s="207"/>
      <c r="C278" s="208">
        <v>45820.525999999998</v>
      </c>
      <c r="D278" s="208"/>
      <c r="E278" s="129">
        <f>(C278-C$7)/C$8</f>
        <v>-19983.023465478094</v>
      </c>
      <c r="F278" s="199">
        <f>ROUND(2*E278,0)/2</f>
        <v>-19983</v>
      </c>
      <c r="G278" s="129">
        <f>C278-(C$7+F278*C$8)</f>
        <v>-5.5694199982099235E-3</v>
      </c>
      <c r="I278" s="130"/>
      <c r="N278" s="129">
        <f>G278</f>
        <v>-5.5694199982099235E-3</v>
      </c>
      <c r="O278" s="199"/>
      <c r="P278" s="159">
        <f>+D$11+D$12*F278+D$13*F278^2</f>
        <v>5.0096798823625187E-2</v>
      </c>
      <c r="Q278" s="201">
        <f>+C278-15018.5</f>
        <v>30802.025999999998</v>
      </c>
      <c r="R278" s="136">
        <f>+(P278-G278)^2</f>
        <v>3.0987279179204297E-3</v>
      </c>
      <c r="S278" s="136">
        <v>0.1</v>
      </c>
      <c r="T278" s="136">
        <f>+S278*R278</f>
        <v>3.09872791792043E-4</v>
      </c>
      <c r="V278" s="129">
        <f>+G278-P278</f>
        <v>-5.566621882183511E-2</v>
      </c>
    </row>
    <row r="279" spans="1:33" ht="12.95" customHeight="1" x14ac:dyDescent="0.2">
      <c r="A279" s="206" t="s">
        <v>515</v>
      </c>
      <c r="B279" s="207"/>
      <c r="C279" s="208">
        <v>45837.625</v>
      </c>
      <c r="D279" s="208"/>
      <c r="E279" s="129">
        <f>(C279-C$7)/C$8</f>
        <v>-19910.980737512924</v>
      </c>
      <c r="F279" s="199">
        <f>ROUND(2*E279,0)/2</f>
        <v>-19911</v>
      </c>
      <c r="G279" s="129">
        <f>C279-(C$7+F279*C$8)</f>
        <v>4.5718600013060495E-3</v>
      </c>
      <c r="I279" s="129">
        <f>G279</f>
        <v>4.5718600013060495E-3</v>
      </c>
      <c r="O279" s="199"/>
      <c r="P279" s="159">
        <f>+D$11+D$12*F279+D$13*F279^2</f>
        <v>4.9947207744815633E-2</v>
      </c>
      <c r="Q279" s="201">
        <f>+C279-15018.5</f>
        <v>30819.125</v>
      </c>
      <c r="R279" s="136">
        <f>+(P279-G279)^2</f>
        <v>2.0589221828444201E-3</v>
      </c>
      <c r="S279" s="136">
        <v>0.1</v>
      </c>
      <c r="T279" s="136">
        <f>+S279*R279</f>
        <v>2.0589221828444201E-4</v>
      </c>
      <c r="V279" s="129">
        <f>+G279-P279</f>
        <v>-4.5375347743509584E-2</v>
      </c>
      <c r="AC279" s="129" t="s">
        <v>480</v>
      </c>
      <c r="AD279" s="129">
        <v>6</v>
      </c>
      <c r="AE279" s="129" t="s">
        <v>527</v>
      </c>
      <c r="AG279" s="129" t="s">
        <v>610</v>
      </c>
    </row>
    <row r="280" spans="1:33" ht="12.95" customHeight="1" x14ac:dyDescent="0.2">
      <c r="A280" s="206" t="s">
        <v>517</v>
      </c>
      <c r="B280" s="207"/>
      <c r="C280" s="208">
        <v>46112.464999999997</v>
      </c>
      <c r="D280" s="208"/>
      <c r="E280" s="129">
        <f>(C280-C$7)/C$8</f>
        <v>-18753.00522117021</v>
      </c>
      <c r="F280" s="199">
        <f>ROUND(2*E280,0)/2</f>
        <v>-18753</v>
      </c>
      <c r="G280" s="129">
        <f>C280-(C$7+F280*C$8)</f>
        <v>-1.23922000057064E-3</v>
      </c>
      <c r="I280" s="130"/>
      <c r="N280" s="129">
        <f>G280</f>
        <v>-1.23922000057064E-3</v>
      </c>
      <c r="O280" s="199"/>
      <c r="P280" s="159">
        <f>+D$11+D$12*F280+D$13*F280^2</f>
        <v>4.7563299861367571E-2</v>
      </c>
      <c r="Q280" s="201">
        <f>+C280-15018.5</f>
        <v>31093.964999999997</v>
      </c>
      <c r="R280" s="136">
        <f>+(P280-G280)^2</f>
        <v>2.3816859448748734E-3</v>
      </c>
      <c r="S280" s="136">
        <v>0.1</v>
      </c>
      <c r="T280" s="136">
        <f>+S280*R280</f>
        <v>2.3816859448748734E-4</v>
      </c>
      <c r="V280" s="129">
        <f>+G280-P280</f>
        <v>-4.8802519861938211E-2</v>
      </c>
      <c r="AC280" s="129" t="s">
        <v>480</v>
      </c>
      <c r="AD280" s="129">
        <v>6</v>
      </c>
      <c r="AE280" s="129" t="s">
        <v>529</v>
      </c>
      <c r="AG280" s="129" t="s">
        <v>610</v>
      </c>
    </row>
    <row r="281" spans="1:33" ht="12.95" customHeight="1" x14ac:dyDescent="0.2">
      <c r="A281" s="206" t="s">
        <v>517</v>
      </c>
      <c r="B281" s="207" t="s">
        <v>646</v>
      </c>
      <c r="C281" s="208">
        <v>46112.582999999999</v>
      </c>
      <c r="D281" s="208"/>
      <c r="E281" s="129">
        <f>(C281-C$7)/C$8</f>
        <v>-18752.508055142953</v>
      </c>
      <c r="F281" s="199">
        <f>ROUND(2*E281,0)/2</f>
        <v>-18752.5</v>
      </c>
      <c r="G281" s="129">
        <f>C281-(C$7+F281*C$8)</f>
        <v>-1.9118499985779636E-3</v>
      </c>
      <c r="I281" s="130"/>
      <c r="N281" s="129">
        <f>G281</f>
        <v>-1.9118499985779636E-3</v>
      </c>
      <c r="O281" s="199"/>
      <c r="P281" s="159">
        <f>+D$11+D$12*F281+D$13*F281^2</f>
        <v>4.7562279493347737E-2</v>
      </c>
      <c r="Q281" s="201">
        <f>+C281-15018.5</f>
        <v>31094.082999999999</v>
      </c>
      <c r="R281" s="136">
        <f>+(P281-G281)^2</f>
        <v>2.4476894889838324E-3</v>
      </c>
      <c r="S281" s="136">
        <v>0.1</v>
      </c>
      <c r="T281" s="136">
        <f>+S281*R281</f>
        <v>2.4476894889838323E-4</v>
      </c>
      <c r="V281" s="129">
        <f>+G281-P281</f>
        <v>-4.94741294919257E-2</v>
      </c>
      <c r="AC281" s="129" t="s">
        <v>480</v>
      </c>
      <c r="AD281" s="129">
        <v>7</v>
      </c>
      <c r="AE281" s="129" t="s">
        <v>621</v>
      </c>
      <c r="AG281" s="129" t="s">
        <v>610</v>
      </c>
    </row>
    <row r="282" spans="1:33" ht="12.95" customHeight="1" x14ac:dyDescent="0.2">
      <c r="A282" s="206" t="s">
        <v>518</v>
      </c>
      <c r="B282" s="207"/>
      <c r="C282" s="208">
        <v>46113.417999999998</v>
      </c>
      <c r="D282" s="208"/>
      <c r="E282" s="129">
        <f>(C282-C$7)/C$8</f>
        <v>-18748.989973509473</v>
      </c>
      <c r="F282" s="199">
        <f>ROUND(2*E282,0)/2</f>
        <v>-18749</v>
      </c>
      <c r="G282" s="129">
        <f>C282-(C$7+F282*C$8)</f>
        <v>2.3797399990144186E-3</v>
      </c>
      <c r="I282" s="130"/>
      <c r="N282" s="129">
        <f>G282</f>
        <v>2.3797399990144186E-3</v>
      </c>
      <c r="O282" s="199"/>
      <c r="P282" s="159">
        <f>+D$11+D$12*F282+D$13*F282^2</f>
        <v>4.7555137133599802E-2</v>
      </c>
      <c r="Q282" s="201">
        <f>+C282-15018.5</f>
        <v>31094.917999999998</v>
      </c>
      <c r="R282" s="136">
        <f>+(P282-G282)^2</f>
        <v>2.0408165062675053E-3</v>
      </c>
      <c r="S282" s="136">
        <v>0.1</v>
      </c>
      <c r="T282" s="136">
        <f>+S282*R282</f>
        <v>2.0408165062675055E-4</v>
      </c>
      <c r="V282" s="129">
        <f>+G282-P282</f>
        <v>-4.5175397134585384E-2</v>
      </c>
      <c r="AC282" s="129" t="s">
        <v>480</v>
      </c>
      <c r="AD282" s="129">
        <v>8</v>
      </c>
      <c r="AE282" s="129" t="s">
        <v>615</v>
      </c>
      <c r="AG282" s="129" t="s">
        <v>610</v>
      </c>
    </row>
    <row r="283" spans="1:33" ht="12.95" customHeight="1" x14ac:dyDescent="0.2">
      <c r="A283" s="206" t="s">
        <v>577</v>
      </c>
      <c r="B283" s="64"/>
      <c r="C283" s="208">
        <v>46120.892</v>
      </c>
      <c r="D283" s="208"/>
      <c r="E283" s="129">
        <f>(C283-C$7)/C$8</f>
        <v>-18717.499982936239</v>
      </c>
      <c r="F283" s="199">
        <f>ROUND(2*E283,0)/2</f>
        <v>-18717.5</v>
      </c>
      <c r="G283" s="129">
        <f>C283-(C$7+F283*C$8)</f>
        <v>4.050001734867692E-6</v>
      </c>
      <c r="I283" s="130"/>
      <c r="J283" s="129">
        <f>G283</f>
        <v>4.050001734867692E-6</v>
      </c>
      <c r="O283" s="199"/>
      <c r="P283" s="159">
        <f>+D$11+D$12*F283+D$13*F283^2</f>
        <v>4.7490872936651614E-2</v>
      </c>
      <c r="Q283" s="201">
        <f>+C283-15018.5</f>
        <v>31102.392</v>
      </c>
      <c r="R283" s="136">
        <f>+(P283-G283)^2</f>
        <v>2.254998352452135E-3</v>
      </c>
      <c r="S283" s="136">
        <v>0.1</v>
      </c>
      <c r="T283" s="136">
        <f>+S283*R283</f>
        <v>2.2549983524521351E-4</v>
      </c>
      <c r="V283" s="129">
        <f>+G283-P283</f>
        <v>-4.7486822934916746E-2</v>
      </c>
      <c r="AC283" s="129" t="s">
        <v>480</v>
      </c>
      <c r="AD283" s="129">
        <v>8</v>
      </c>
      <c r="AE283" s="129" t="s">
        <v>615</v>
      </c>
      <c r="AG283" s="129" t="s">
        <v>610</v>
      </c>
    </row>
    <row r="284" spans="1:33" ht="12.95" customHeight="1" x14ac:dyDescent="0.2">
      <c r="A284" s="206" t="s">
        <v>518</v>
      </c>
      <c r="B284" s="207"/>
      <c r="C284" s="208">
        <v>46136.44</v>
      </c>
      <c r="D284" s="208"/>
      <c r="E284" s="129">
        <f>(C284-C$7)/C$8</f>
        <v>-18651.99203893937</v>
      </c>
      <c r="F284" s="199">
        <f>ROUND(2*E284,0)/2</f>
        <v>-18652</v>
      </c>
      <c r="G284" s="129">
        <f>C284-(C$7+F284*C$8)</f>
        <v>1.8895200046245009E-3</v>
      </c>
      <c r="I284" s="130"/>
      <c r="N284" s="129">
        <f>G284</f>
        <v>1.8895200046245009E-3</v>
      </c>
      <c r="O284" s="199"/>
      <c r="P284" s="159">
        <f>+D$11+D$12*F284+D$13*F284^2</f>
        <v>4.7357342412490122E-2</v>
      </c>
      <c r="Q284" s="201">
        <f>+C284-15018.5</f>
        <v>31117.940000000002</v>
      </c>
      <c r="R284" s="136">
        <f>+(P284-G284)^2</f>
        <v>2.067322874513207E-3</v>
      </c>
      <c r="S284" s="136">
        <v>0.1</v>
      </c>
      <c r="T284" s="136">
        <f>+S284*R284</f>
        <v>2.0673228745132072E-4</v>
      </c>
      <c r="V284" s="129">
        <f>+G284-P284</f>
        <v>-4.5467822407865621E-2</v>
      </c>
      <c r="AC284" s="129" t="s">
        <v>480</v>
      </c>
      <c r="AD284" s="129">
        <v>7</v>
      </c>
      <c r="AE284" s="129" t="s">
        <v>615</v>
      </c>
      <c r="AG284" s="129" t="s">
        <v>610</v>
      </c>
    </row>
    <row r="285" spans="1:33" ht="12.95" customHeight="1" x14ac:dyDescent="0.2">
      <c r="A285" s="206" t="s">
        <v>577</v>
      </c>
      <c r="B285" s="64"/>
      <c r="C285" s="208">
        <v>46140.714999999997</v>
      </c>
      <c r="D285" s="208"/>
      <c r="E285" s="129">
        <f>(C285-C$7)/C$8</f>
        <v>-18633.980303630251</v>
      </c>
      <c r="F285" s="199">
        <f>ROUND(2*E285,0)/2</f>
        <v>-18634</v>
      </c>
      <c r="G285" s="129">
        <f>C285-(C$7+F285*C$8)</f>
        <v>4.6748399981879629E-3</v>
      </c>
      <c r="I285" s="130"/>
      <c r="J285" s="129">
        <f>G285</f>
        <v>4.6748399981879629E-3</v>
      </c>
      <c r="O285" s="199"/>
      <c r="P285" s="159">
        <f>+D$11+D$12*F285+D$13*F285^2</f>
        <v>4.7320670232378619E-2</v>
      </c>
      <c r="Q285" s="201">
        <f>+C285-15018.5</f>
        <v>31122.214999999997</v>
      </c>
      <c r="R285" s="136">
        <f>+(P285-G285)^2</f>
        <v>1.8186668363634098E-3</v>
      </c>
      <c r="S285" s="136">
        <v>0.1</v>
      </c>
      <c r="T285" s="136">
        <f>+S285*R285</f>
        <v>1.8186668363634099E-4</v>
      </c>
      <c r="V285" s="129">
        <f>+G285-P285</f>
        <v>-4.2645830234190656E-2</v>
      </c>
      <c r="AC285" s="129" t="s">
        <v>480</v>
      </c>
      <c r="AD285" s="129">
        <v>7</v>
      </c>
      <c r="AE285" s="129" t="s">
        <v>523</v>
      </c>
      <c r="AG285" s="129" t="s">
        <v>610</v>
      </c>
    </row>
    <row r="286" spans="1:33" ht="12.95" customHeight="1" x14ac:dyDescent="0.2">
      <c r="A286" s="206" t="s">
        <v>577</v>
      </c>
      <c r="B286" s="64"/>
      <c r="C286" s="208">
        <v>46142.614999999998</v>
      </c>
      <c r="D286" s="208"/>
      <c r="E286" s="129">
        <f>(C286-C$7)/C$8</f>
        <v>-18625.975087937291</v>
      </c>
      <c r="F286" s="199">
        <f>ROUND(2*E286,0)/2</f>
        <v>-18626</v>
      </c>
      <c r="G286" s="129">
        <f>C286-(C$7+F286*C$8)</f>
        <v>5.9127600034116767E-3</v>
      </c>
      <c r="I286" s="130"/>
      <c r="J286" s="129">
        <f>G286</f>
        <v>5.9127600034116767E-3</v>
      </c>
      <c r="O286" s="199"/>
      <c r="P286" s="159">
        <f>+D$11+D$12*F286+D$13*F286^2</f>
        <v>4.7304374700612863E-2</v>
      </c>
      <c r="Q286" s="201">
        <f>+C286-15018.5</f>
        <v>31124.114999999998</v>
      </c>
      <c r="R286" s="136">
        <f>+(P286-G286)^2</f>
        <v>1.7132657672415611E-3</v>
      </c>
      <c r="S286" s="136">
        <v>0.1</v>
      </c>
      <c r="T286" s="136">
        <f>+S286*R286</f>
        <v>1.7132657672415614E-4</v>
      </c>
      <c r="V286" s="129">
        <f>+G286-P286</f>
        <v>-4.1391614697201186E-2</v>
      </c>
      <c r="AC286" s="129" t="s">
        <v>480</v>
      </c>
      <c r="AD286" s="129">
        <v>7</v>
      </c>
      <c r="AE286" s="129" t="s">
        <v>615</v>
      </c>
      <c r="AG286" s="129" t="s">
        <v>610</v>
      </c>
    </row>
    <row r="287" spans="1:33" ht="12.95" customHeight="1" x14ac:dyDescent="0.2">
      <c r="A287" s="206" t="s">
        <v>519</v>
      </c>
      <c r="B287" s="207" t="s">
        <v>646</v>
      </c>
      <c r="C287" s="208">
        <v>46173.34</v>
      </c>
      <c r="D287" s="208"/>
      <c r="E287" s="129">
        <f>(C287-C$7)/C$8</f>
        <v>-18496.522323639412</v>
      </c>
      <c r="F287" s="199">
        <f>ROUND(2*E287,0)/2</f>
        <v>-18496.5</v>
      </c>
      <c r="G287" s="129">
        <f>C287-(C$7+F287*C$8)</f>
        <v>-5.2984100038884208E-3</v>
      </c>
      <c r="I287" s="129">
        <f>G287</f>
        <v>-5.2984100038884208E-3</v>
      </c>
      <c r="O287" s="199"/>
      <c r="P287" s="159">
        <f>+D$11+D$12*F287+D$13*F287^2</f>
        <v>4.7040866002326993E-2</v>
      </c>
      <c r="Q287" s="201">
        <f>+C287-15018.5</f>
        <v>31154.839999999997</v>
      </c>
      <c r="R287" s="136">
        <f>+(P287-G287)^2</f>
        <v>2.7393998128547965E-3</v>
      </c>
      <c r="S287" s="136">
        <v>0.1</v>
      </c>
      <c r="T287" s="136">
        <f>+S287*R287</f>
        <v>2.7393998128547964E-4</v>
      </c>
      <c r="V287" s="129">
        <f>+G287-P287</f>
        <v>-5.2339276006215414E-2</v>
      </c>
      <c r="AC287" s="129" t="s">
        <v>480</v>
      </c>
      <c r="AD287" s="129">
        <v>7</v>
      </c>
      <c r="AE287" s="129" t="s">
        <v>523</v>
      </c>
      <c r="AG287" s="129" t="s">
        <v>610</v>
      </c>
    </row>
    <row r="288" spans="1:33" ht="12.95" customHeight="1" x14ac:dyDescent="0.2">
      <c r="A288" s="206" t="s">
        <v>519</v>
      </c>
      <c r="B288" s="207"/>
      <c r="C288" s="208">
        <v>46175.358</v>
      </c>
      <c r="D288" s="208"/>
      <c r="E288" s="129">
        <f>(C288-C$7)/C$8</f>
        <v>-18488.019941919199</v>
      </c>
      <c r="F288" s="199">
        <f>ROUND(2*E288,0)/2</f>
        <v>-18488</v>
      </c>
      <c r="G288" s="129">
        <f>C288-(C$7+F288*C$8)</f>
        <v>-4.7331199966720305E-3</v>
      </c>
      <c r="I288" s="129">
        <f>G288</f>
        <v>-4.7331199966720305E-3</v>
      </c>
      <c r="O288" s="199"/>
      <c r="P288" s="159">
        <f>+D$11+D$12*F288+D$13*F288^2</f>
        <v>4.7023588195067537E-2</v>
      </c>
      <c r="Q288" s="201">
        <f>+C288-15018.5</f>
        <v>31156.858</v>
      </c>
      <c r="R288" s="136">
        <f>+(P288-G288)^2</f>
        <v>2.6787568428448816E-3</v>
      </c>
      <c r="S288" s="136">
        <v>0.1</v>
      </c>
      <c r="T288" s="136">
        <f>+S288*R288</f>
        <v>2.6787568428448817E-4</v>
      </c>
      <c r="V288" s="129">
        <f>+G288-P288</f>
        <v>-5.1756708191739567E-2</v>
      </c>
      <c r="AC288" s="129" t="s">
        <v>480</v>
      </c>
      <c r="AD288" s="129">
        <v>9</v>
      </c>
      <c r="AE288" s="129" t="s">
        <v>615</v>
      </c>
      <c r="AG288" s="129" t="s">
        <v>610</v>
      </c>
    </row>
    <row r="289" spans="1:33" ht="12.95" customHeight="1" x14ac:dyDescent="0.2">
      <c r="A289" s="206" t="s">
        <v>520</v>
      </c>
      <c r="B289" s="207" t="s">
        <v>646</v>
      </c>
      <c r="C289" s="208">
        <v>46210.368999999999</v>
      </c>
      <c r="D289" s="208"/>
      <c r="E289" s="129">
        <f>(C289-C$7)/C$8</f>
        <v>-18340.509096326583</v>
      </c>
      <c r="F289" s="199">
        <f>ROUND(2*E289,0)/2</f>
        <v>-18340.5</v>
      </c>
      <c r="G289" s="129">
        <f>C289-(C$7+F289*C$8)</f>
        <v>-2.1589699972537346E-3</v>
      </c>
      <c r="I289" s="129">
        <f>G289</f>
        <v>-2.1589699972537346E-3</v>
      </c>
      <c r="O289" s="199"/>
      <c r="P289" s="159">
        <f>+D$11+D$12*F289+D$13*F289^2</f>
        <v>4.6724123075931726E-2</v>
      </c>
      <c r="Q289" s="201">
        <f>+C289-15018.5</f>
        <v>31191.868999999999</v>
      </c>
      <c r="R289" s="136">
        <f>+(P289-G289)^2</f>
        <v>2.3895567884017121E-3</v>
      </c>
      <c r="S289" s="136">
        <v>0.1</v>
      </c>
      <c r="T289" s="136">
        <f>+S289*R289</f>
        <v>2.3895567884017123E-4</v>
      </c>
      <c r="V289" s="129">
        <f>+G289-P289</f>
        <v>-4.888309307318546E-2</v>
      </c>
    </row>
    <row r="290" spans="1:33" ht="12.95" customHeight="1" x14ac:dyDescent="0.2">
      <c r="A290" s="206" t="s">
        <v>577</v>
      </c>
      <c r="B290" s="64"/>
      <c r="C290" s="208">
        <v>46230.67</v>
      </c>
      <c r="D290" s="208"/>
      <c r="E290" s="129">
        <f>(C290-C$7)/C$8</f>
        <v>-18254.975473283092</v>
      </c>
      <c r="F290" s="199">
        <f>ROUND(2*E290,0)/2</f>
        <v>-18255</v>
      </c>
      <c r="G290" s="129">
        <f>C290-(C$7+F290*C$8)</f>
        <v>5.8213000011164695E-3</v>
      </c>
      <c r="I290" s="130"/>
      <c r="J290" s="129">
        <f>G290</f>
        <v>5.8213000011164695E-3</v>
      </c>
      <c r="O290" s="199"/>
      <c r="P290" s="159">
        <f>+D$11+D$12*F290+D$13*F290^2</f>
        <v>4.6550842736950954E-2</v>
      </c>
      <c r="Q290" s="201">
        <f>+C290-15018.5</f>
        <v>31212.17</v>
      </c>
      <c r="R290" s="136">
        <f>+(P290-G290)^2</f>
        <v>1.6588956514701676E-3</v>
      </c>
      <c r="S290" s="136">
        <v>0.1</v>
      </c>
      <c r="T290" s="136">
        <f>+S290*R290</f>
        <v>1.6588956514701676E-4</v>
      </c>
      <c r="V290" s="129">
        <f>+G290-P290</f>
        <v>-4.0729542735834484E-2</v>
      </c>
      <c r="AC290" s="129" t="s">
        <v>480</v>
      </c>
      <c r="AD290" s="129">
        <v>7</v>
      </c>
      <c r="AE290" s="129" t="s">
        <v>615</v>
      </c>
      <c r="AG290" s="129" t="s">
        <v>610</v>
      </c>
    </row>
    <row r="291" spans="1:33" ht="12.95" customHeight="1" x14ac:dyDescent="0.2">
      <c r="A291" s="206" t="s">
        <v>520</v>
      </c>
      <c r="B291" s="207"/>
      <c r="C291" s="208">
        <v>46249.402999999998</v>
      </c>
      <c r="D291" s="208"/>
      <c r="E291" s="129">
        <f>(C291-C$7)/C$8</f>
        <v>-18176.048259821993</v>
      </c>
      <c r="F291" s="199">
        <f>ROUND(2*E291,0)/2</f>
        <v>-18176</v>
      </c>
      <c r="G291" s="129">
        <f>C291-(C$7+F291*C$8)</f>
        <v>-1.1454239996965043E-2</v>
      </c>
      <c r="I291" s="129">
        <f>G291</f>
        <v>-1.1454239996965043E-2</v>
      </c>
      <c r="O291" s="199"/>
      <c r="P291" s="159">
        <f>+D$11+D$12*F291+D$13*F291^2</f>
        <v>4.6390936621924186E-2</v>
      </c>
      <c r="Q291" s="201">
        <f>+C291-15018.5</f>
        <v>31230.902999999998</v>
      </c>
      <c r="R291" s="136">
        <f>+(P291-G291)^2</f>
        <v>3.3460644580704892E-3</v>
      </c>
      <c r="S291" s="136">
        <v>0.1</v>
      </c>
      <c r="T291" s="136">
        <f>+S291*R291</f>
        <v>3.3460644580704892E-4</v>
      </c>
      <c r="V291" s="129">
        <f>+G291-P291</f>
        <v>-5.784517661888923E-2</v>
      </c>
      <c r="AC291" s="129" t="s">
        <v>480</v>
      </c>
      <c r="AD291" s="129">
        <v>9</v>
      </c>
      <c r="AE291" s="129" t="s">
        <v>615</v>
      </c>
      <c r="AG291" s="129" t="s">
        <v>610</v>
      </c>
    </row>
    <row r="292" spans="1:33" ht="12.95" customHeight="1" x14ac:dyDescent="0.2">
      <c r="A292" s="206" t="s">
        <v>577</v>
      </c>
      <c r="B292" s="64"/>
      <c r="C292" s="208">
        <v>46263.658000000003</v>
      </c>
      <c r="D292" s="208"/>
      <c r="E292" s="129">
        <f>(C292-C$7)/C$8</f>
        <v>-18115.988075767738</v>
      </c>
      <c r="F292" s="199">
        <f>ROUND(2*E292,0)/2</f>
        <v>-18116</v>
      </c>
      <c r="G292" s="129">
        <f>C292-(C$7+F292*C$8)</f>
        <v>2.8301600032136776E-3</v>
      </c>
      <c r="I292" s="130"/>
      <c r="J292" s="129">
        <f>G292</f>
        <v>2.8301600032136776E-3</v>
      </c>
      <c r="O292" s="199"/>
      <c r="P292" s="159">
        <f>+D$11+D$12*F292+D$13*F292^2</f>
        <v>4.6269617846774067E-2</v>
      </c>
      <c r="Q292" s="201">
        <f>+C292-15018.5</f>
        <v>31245.158000000003</v>
      </c>
      <c r="R292" s="136">
        <f>+(P292-G292)^2</f>
        <v>1.8869864977424601E-3</v>
      </c>
      <c r="S292" s="136">
        <v>0.1</v>
      </c>
      <c r="T292" s="136">
        <f>+S292*R292</f>
        <v>1.8869864977424602E-4</v>
      </c>
      <c r="V292" s="129">
        <f>+G292-P292</f>
        <v>-4.3439457843560389E-2</v>
      </c>
      <c r="AC292" s="129" t="s">
        <v>480</v>
      </c>
      <c r="AD292" s="129">
        <v>7</v>
      </c>
      <c r="AE292" s="129" t="s">
        <v>615</v>
      </c>
      <c r="AG292" s="129" t="s">
        <v>610</v>
      </c>
    </row>
    <row r="293" spans="1:33" ht="12.95" customHeight="1" x14ac:dyDescent="0.2">
      <c r="A293" s="206" t="s">
        <v>522</v>
      </c>
      <c r="B293" s="207"/>
      <c r="C293" s="208">
        <v>46535.413999999997</v>
      </c>
      <c r="D293" s="208"/>
      <c r="E293" s="129">
        <f>(C293-C$7)/C$8</f>
        <v>-16971.006288476121</v>
      </c>
      <c r="F293" s="199">
        <f>ROUND(2*E293,0)/2</f>
        <v>-16971</v>
      </c>
      <c r="G293" s="129">
        <f>C293-(C$7+F293*C$8)</f>
        <v>-1.4925400028005242E-3</v>
      </c>
      <c r="I293" s="129">
        <f>G293</f>
        <v>-1.4925400028005242E-3</v>
      </c>
      <c r="O293" s="199"/>
      <c r="P293" s="159">
        <f>+D$11+D$12*F293+D$13*F293^2</f>
        <v>4.3975776930312002E-2</v>
      </c>
      <c r="Q293" s="201">
        <f>+C293-15018.5</f>
        <v>31516.913999999997</v>
      </c>
      <c r="R293" s="136">
        <f>+(P293-G293)^2</f>
        <v>2.0673678447299675E-3</v>
      </c>
      <c r="S293" s="136">
        <v>0.1</v>
      </c>
      <c r="T293" s="136">
        <f>+S293*R293</f>
        <v>2.0673678447299677E-4</v>
      </c>
      <c r="V293" s="129">
        <f>+G293-P293</f>
        <v>-4.5468316933112526E-2</v>
      </c>
    </row>
    <row r="294" spans="1:33" ht="12.95" customHeight="1" x14ac:dyDescent="0.2">
      <c r="A294" s="206" t="s">
        <v>522</v>
      </c>
      <c r="B294" s="207" t="s">
        <v>646</v>
      </c>
      <c r="C294" s="208">
        <v>46552.377</v>
      </c>
      <c r="D294" s="208"/>
      <c r="E294" s="129">
        <f>(C294-C$7)/C$8</f>
        <v>-16899.536565423707</v>
      </c>
      <c r="F294" s="199">
        <f>ROUND(2*E294,0)/2</f>
        <v>-16899.5</v>
      </c>
      <c r="G294" s="129">
        <f>C294-(C$7+F294*C$8)</f>
        <v>-8.678629994392395E-3</v>
      </c>
      <c r="I294" s="129">
        <f>G294</f>
        <v>-8.678629994392395E-3</v>
      </c>
      <c r="O294" s="199"/>
      <c r="P294" s="159">
        <f>+D$11+D$12*F294+D$13*F294^2</f>
        <v>4.3833881484556567E-2</v>
      </c>
      <c r="Q294" s="201">
        <f>+C294-15018.5</f>
        <v>31533.877</v>
      </c>
      <c r="R294" s="136">
        <f>+(P294-G294)^2</f>
        <v>2.7575638618267465E-3</v>
      </c>
      <c r="S294" s="136">
        <v>0.1</v>
      </c>
      <c r="T294" s="136">
        <f>+S294*R294</f>
        <v>2.7575638618267465E-4</v>
      </c>
      <c r="V294" s="129">
        <f>+G294-P294</f>
        <v>-5.2512511478948962E-2</v>
      </c>
      <c r="AC294" s="129" t="s">
        <v>480</v>
      </c>
      <c r="AD294" s="129">
        <v>7</v>
      </c>
      <c r="AE294" s="129" t="s">
        <v>615</v>
      </c>
      <c r="AG294" s="129" t="s">
        <v>610</v>
      </c>
    </row>
    <row r="295" spans="1:33" ht="12.95" customHeight="1" x14ac:dyDescent="0.2">
      <c r="A295" s="206" t="s">
        <v>577</v>
      </c>
      <c r="B295" s="64"/>
      <c r="C295" s="208">
        <v>46553.694000000003</v>
      </c>
      <c r="D295" s="208"/>
      <c r="E295" s="129">
        <f>(C295-C$7)/C$8</f>
        <v>-16893.987686967055</v>
      </c>
      <c r="F295" s="199">
        <f>ROUND(2*E295,0)/2</f>
        <v>-16894</v>
      </c>
      <c r="G295" s="129">
        <f>C295-(C$7+F295*C$8)</f>
        <v>2.9224400059320033E-3</v>
      </c>
      <c r="I295" s="130"/>
      <c r="J295" s="129">
        <f>G295</f>
        <v>2.9224400059320033E-3</v>
      </c>
      <c r="O295" s="199"/>
      <c r="P295" s="159">
        <f>+D$11+D$12*F295+D$13*F295^2</f>
        <v>4.3822972996092328E-2</v>
      </c>
      <c r="Q295" s="201">
        <f>+C295-15018.5</f>
        <v>31535.194000000003</v>
      </c>
      <c r="R295" s="136">
        <f>+(P295-G295)^2</f>
        <v>1.6728535988791932E-3</v>
      </c>
      <c r="S295" s="136">
        <v>0.1</v>
      </c>
      <c r="T295" s="136">
        <f>+S295*R295</f>
        <v>1.6728535988791933E-4</v>
      </c>
      <c r="V295" s="129">
        <f>+G295-P295</f>
        <v>-4.0900532990160325E-2</v>
      </c>
      <c r="AC295" s="129" t="s">
        <v>480</v>
      </c>
      <c r="AG295" s="129" t="s">
        <v>485</v>
      </c>
    </row>
    <row r="296" spans="1:33" ht="12.95" customHeight="1" x14ac:dyDescent="0.2">
      <c r="A296" s="206" t="s">
        <v>577</v>
      </c>
      <c r="B296" s="64"/>
      <c r="C296" s="208">
        <v>46554.633000000002</v>
      </c>
      <c r="D296" s="208"/>
      <c r="E296" s="129">
        <f>(C296-C$7)/C$8</f>
        <v>-16890.031425106175</v>
      </c>
      <c r="F296" s="199">
        <f>ROUND(2*E296,0)/2</f>
        <v>-16890</v>
      </c>
      <c r="G296" s="129">
        <f>C296-(C$7+F296*C$8)</f>
        <v>-7.4585999973351136E-3</v>
      </c>
      <c r="I296" s="130"/>
      <c r="J296" s="129">
        <f>G296</f>
        <v>-7.4585999973351136E-3</v>
      </c>
      <c r="O296" s="199"/>
      <c r="P296" s="159">
        <f>+D$11+D$12*F296+D$13*F296^2</f>
        <v>4.3815040137283233E-2</v>
      </c>
      <c r="Q296" s="201">
        <f>+C296-15018.5</f>
        <v>31536.133000000002</v>
      </c>
      <c r="R296" s="136">
        <f>+(P296-G296)^2</f>
        <v>2.6289861726543455E-3</v>
      </c>
      <c r="S296" s="136">
        <v>0.1</v>
      </c>
      <c r="T296" s="136">
        <f>+S296*R296</f>
        <v>2.6289861726543458E-4</v>
      </c>
      <c r="V296" s="129">
        <f>+G296-P296</f>
        <v>-5.1273640134618347E-2</v>
      </c>
    </row>
    <row r="297" spans="1:33" ht="12.95" customHeight="1" x14ac:dyDescent="0.2">
      <c r="A297" s="206" t="s">
        <v>577</v>
      </c>
      <c r="B297" s="64"/>
      <c r="C297" s="208">
        <v>46560.69</v>
      </c>
      <c r="D297" s="208"/>
      <c r="E297" s="129">
        <f>(C297-C$7)/C$8</f>
        <v>-16864.511640131321</v>
      </c>
      <c r="F297" s="199">
        <f>ROUND(2*E297,0)/2</f>
        <v>-16864.5</v>
      </c>
      <c r="G297" s="129">
        <f>C297-(C$7+F297*C$8)</f>
        <v>-2.7627299932646565E-3</v>
      </c>
      <c r="I297" s="130"/>
      <c r="J297" s="129">
        <f>G297</f>
        <v>-2.7627299932646565E-3</v>
      </c>
      <c r="O297" s="199"/>
      <c r="P297" s="159">
        <f>+D$11+D$12*F297+D$13*F297^2</f>
        <v>4.3764479789521867E-2</v>
      </c>
      <c r="Q297" s="201">
        <f>+C297-15018.5</f>
        <v>31542.190000000002</v>
      </c>
      <c r="R297" s="136">
        <f>+(P297-G297)^2</f>
        <v>2.1647812501714258E-3</v>
      </c>
      <c r="S297" s="136">
        <v>0.1</v>
      </c>
      <c r="T297" s="136">
        <f>+S297*R297</f>
        <v>2.1647812501714259E-4</v>
      </c>
      <c r="V297" s="129">
        <f>+G297-P297</f>
        <v>-4.6527209782786523E-2</v>
      </c>
    </row>
    <row r="298" spans="1:33" ht="12.95" customHeight="1" x14ac:dyDescent="0.2">
      <c r="A298" s="206" t="s">
        <v>522</v>
      </c>
      <c r="B298" s="207" t="s">
        <v>646</v>
      </c>
      <c r="C298" s="208">
        <v>46561.391000000003</v>
      </c>
      <c r="D298" s="208"/>
      <c r="E298" s="129">
        <f>(C298-C$7)/C$8</f>
        <v>-16861.558136867759</v>
      </c>
      <c r="F298" s="199">
        <f>ROUND(2*E298,0)/2</f>
        <v>-16861.5</v>
      </c>
      <c r="G298" s="129">
        <f>C298-(C$7+F298*C$8)</f>
        <v>-1.3798509993648622E-2</v>
      </c>
      <c r="I298" s="129">
        <f>G298</f>
        <v>-1.3798509993648622E-2</v>
      </c>
      <c r="O298" s="199"/>
      <c r="P298" s="159">
        <f>+D$11+D$12*F298+D$13*F298^2</f>
        <v>4.3758532834844772E-2</v>
      </c>
      <c r="Q298" s="201">
        <f>+C298-15018.5</f>
        <v>31542.891000000003</v>
      </c>
      <c r="R298" s="136">
        <f>+(P298-G298)^2</f>
        <v>3.3128131791610228E-3</v>
      </c>
      <c r="S298" s="136">
        <v>0.1</v>
      </c>
      <c r="T298" s="136">
        <f>+S298*R298</f>
        <v>3.312813179161023E-4</v>
      </c>
      <c r="V298" s="129">
        <f>+G298-P298</f>
        <v>-5.7557042828493395E-2</v>
      </c>
      <c r="AC298" s="129" t="s">
        <v>480</v>
      </c>
      <c r="AD298" s="129">
        <v>6</v>
      </c>
      <c r="AE298" s="129" t="s">
        <v>615</v>
      </c>
      <c r="AG298" s="129" t="s">
        <v>610</v>
      </c>
    </row>
    <row r="299" spans="1:33" ht="12.95" customHeight="1" x14ac:dyDescent="0.2">
      <c r="A299" s="206" t="s">
        <v>577</v>
      </c>
      <c r="B299" s="64"/>
      <c r="C299" s="208">
        <v>46561.764000000003</v>
      </c>
      <c r="D299" s="208"/>
      <c r="E299" s="129">
        <f>(C299-C$7)/C$8</f>
        <v>-16859.986586629093</v>
      </c>
      <c r="F299" s="199">
        <f>ROUND(2*E299,0)/2</f>
        <v>-16860</v>
      </c>
      <c r="G299" s="129">
        <f>C299-(C$7+F299*C$8)</f>
        <v>3.1836000052862801E-3</v>
      </c>
      <c r="I299" s="130"/>
      <c r="J299" s="129">
        <f>G299</f>
        <v>3.1836000052862801E-3</v>
      </c>
      <c r="O299" s="199"/>
      <c r="P299" s="159">
        <f>+D$11+D$12*F299+D$13*F299^2</f>
        <v>4.375555946183754E-2</v>
      </c>
      <c r="Q299" s="201">
        <f>+C299-15018.5</f>
        <v>31543.264000000003</v>
      </c>
      <c r="R299" s="136">
        <f>+(P299-G299)^2</f>
        <v>1.6460838941440392E-3</v>
      </c>
      <c r="S299" s="136">
        <v>0.1</v>
      </c>
      <c r="T299" s="136">
        <f>+S299*R299</f>
        <v>1.6460838941440394E-4</v>
      </c>
      <c r="V299" s="129">
        <f>+G299-P299</f>
        <v>-4.057195945655126E-2</v>
      </c>
    </row>
    <row r="300" spans="1:33" ht="12.95" customHeight="1" x14ac:dyDescent="0.2">
      <c r="A300" s="206" t="s">
        <v>522</v>
      </c>
      <c r="B300" s="207"/>
      <c r="C300" s="208">
        <v>46573.383999999998</v>
      </c>
      <c r="D300" s="208"/>
      <c r="E300" s="129">
        <f>(C300-C$7)/C$8</f>
        <v>-16811.028372759578</v>
      </c>
      <c r="F300" s="199">
        <f>ROUND(2*E300,0)/2</f>
        <v>-16811</v>
      </c>
      <c r="G300" s="129">
        <f>C300-(C$7+F300*C$8)</f>
        <v>-6.7341399990255013E-3</v>
      </c>
      <c r="I300" s="129">
        <f>G300</f>
        <v>-6.7341399990255013E-3</v>
      </c>
      <c r="O300" s="199"/>
      <c r="P300" s="159">
        <f>+D$11+D$12*F300+D$13*F300^2</f>
        <v>4.3658467524025961E-2</v>
      </c>
      <c r="Q300" s="201">
        <f>+C300-15018.5</f>
        <v>31554.883999999998</v>
      </c>
      <c r="R300" s="136">
        <f>+(P300-G300)^2</f>
        <v>2.5394148929723027E-3</v>
      </c>
      <c r="S300" s="136">
        <v>0.1</v>
      </c>
      <c r="T300" s="136">
        <f>+S300*R300</f>
        <v>2.5394148929723027E-4</v>
      </c>
      <c r="V300" s="129">
        <f>+G300-P300</f>
        <v>-5.0392607523051462E-2</v>
      </c>
      <c r="AC300" s="129" t="s">
        <v>480</v>
      </c>
      <c r="AD300" s="129" t="s">
        <v>536</v>
      </c>
      <c r="AE300" s="129" t="s">
        <v>537</v>
      </c>
      <c r="AG300" s="129" t="s">
        <v>610</v>
      </c>
    </row>
    <row r="301" spans="1:33" ht="12.95" customHeight="1" x14ac:dyDescent="0.2">
      <c r="A301" s="206" t="s">
        <v>522</v>
      </c>
      <c r="B301" s="207"/>
      <c r="C301" s="208">
        <v>46606.377</v>
      </c>
      <c r="D301" s="208"/>
      <c r="E301" s="129">
        <f>(C301-C$7)/C$8</f>
        <v>-16672.019908887149</v>
      </c>
      <c r="F301" s="199">
        <f>ROUND(2*E301,0)/2</f>
        <v>-16672</v>
      </c>
      <c r="G301" s="129">
        <f>C301-(C$7+F301*C$8)</f>
        <v>-4.725279999547638E-3</v>
      </c>
      <c r="I301" s="129">
        <f>G301</f>
        <v>-4.725279999547638E-3</v>
      </c>
      <c r="O301" s="199"/>
      <c r="P301" s="159">
        <f>+D$11+D$12*F301+D$13*F301^2</f>
        <v>4.338344736460592E-2</v>
      </c>
      <c r="Q301" s="201">
        <f>+C301-15018.5</f>
        <v>31587.877</v>
      </c>
      <c r="R301" s="136">
        <f>+(P301-G301)^2</f>
        <v>2.3144496485984576E-3</v>
      </c>
      <c r="S301" s="136">
        <v>0.1</v>
      </c>
      <c r="T301" s="136">
        <f>+S301*R301</f>
        <v>2.3144496485984578E-4</v>
      </c>
      <c r="V301" s="129">
        <f>+G301-P301</f>
        <v>-4.8108727364153558E-2</v>
      </c>
      <c r="AC301" s="129" t="s">
        <v>480</v>
      </c>
      <c r="AD301" s="129" t="s">
        <v>539</v>
      </c>
      <c r="AE301" s="129" t="s">
        <v>540</v>
      </c>
      <c r="AG301" s="129" t="s">
        <v>610</v>
      </c>
    </row>
    <row r="302" spans="1:33" ht="12.95" customHeight="1" x14ac:dyDescent="0.2">
      <c r="A302" s="206" t="s">
        <v>522</v>
      </c>
      <c r="B302" s="207"/>
      <c r="C302" s="208">
        <v>46610.394999999997</v>
      </c>
      <c r="D302" s="208"/>
      <c r="E302" s="129">
        <f>(C302-C$7)/C$8</f>
        <v>-16655.090984332277</v>
      </c>
      <c r="F302" s="199">
        <f>ROUND(2*E302,0)/2</f>
        <v>-16655</v>
      </c>
      <c r="G302" s="129">
        <f>C302-(C$7+F302*C$8)</f>
        <v>-2.1594700003333855E-2</v>
      </c>
      <c r="I302" s="129">
        <f>G302</f>
        <v>-2.1594700003333855E-2</v>
      </c>
      <c r="O302" s="199"/>
      <c r="P302" s="159">
        <f>+D$11+D$12*F302+D$13*F302^2</f>
        <v>4.3349852796158668E-2</v>
      </c>
      <c r="Q302" s="201">
        <f>+C302-15018.5</f>
        <v>31591.894999999997</v>
      </c>
      <c r="R302" s="136">
        <f>+(P302-G302)^2</f>
        <v>4.2177949383260709E-3</v>
      </c>
      <c r="S302" s="136">
        <v>0.1</v>
      </c>
      <c r="T302" s="136">
        <f>+S302*R302</f>
        <v>4.2177949383260713E-4</v>
      </c>
      <c r="V302" s="129">
        <f>+G302-P302</f>
        <v>-6.4944552799492516E-2</v>
      </c>
    </row>
    <row r="303" spans="1:33" ht="12.95" customHeight="1" x14ac:dyDescent="0.2">
      <c r="A303" s="206" t="s">
        <v>524</v>
      </c>
      <c r="B303" s="207"/>
      <c r="C303" s="208">
        <v>46821.417000000001</v>
      </c>
      <c r="D303" s="208"/>
      <c r="E303" s="129">
        <f>(C303-C$7)/C$8</f>
        <v>-15765.998023301565</v>
      </c>
      <c r="F303" s="199">
        <f>ROUND(2*E303,0)/2</f>
        <v>-15766</v>
      </c>
      <c r="G303" s="129">
        <f>C303-(C$7+F303*C$8)</f>
        <v>4.691600042860955E-4</v>
      </c>
      <c r="I303" s="129">
        <f>G303</f>
        <v>4.691600042860955E-4</v>
      </c>
      <c r="O303" s="199"/>
      <c r="P303" s="159">
        <f>+D$11+D$12*F303+D$13*F303^2</f>
        <v>4.1605503666175422E-2</v>
      </c>
      <c r="Q303" s="201">
        <f>+C303-15018.5</f>
        <v>31802.917000000001</v>
      </c>
      <c r="R303" s="136">
        <f>+(P303-G303)^2</f>
        <v>1.6921987698690622E-3</v>
      </c>
      <c r="S303" s="136">
        <v>0.1</v>
      </c>
      <c r="T303" s="136">
        <f>+S303*R303</f>
        <v>1.6921987698690624E-4</v>
      </c>
      <c r="V303" s="129">
        <f>+G303-P303</f>
        <v>-4.1136343661889327E-2</v>
      </c>
    </row>
    <row r="304" spans="1:33" ht="12.95" customHeight="1" x14ac:dyDescent="0.2">
      <c r="A304" s="206" t="s">
        <v>577</v>
      </c>
      <c r="B304" s="64"/>
      <c r="C304" s="208">
        <v>46875.648000000001</v>
      </c>
      <c r="D304" s="208"/>
      <c r="E304" s="129">
        <f>(C304-C$7)/C$8</f>
        <v>-15537.5081010676</v>
      </c>
      <c r="F304" s="199">
        <f>ROUND(2*E304,0)/2</f>
        <v>-15537.5</v>
      </c>
      <c r="G304" s="129">
        <f>C304-(C$7+F304*C$8)</f>
        <v>-1.9227499942644499E-3</v>
      </c>
      <c r="I304" s="130"/>
      <c r="J304" s="129">
        <f>G304</f>
        <v>-1.9227499942644499E-3</v>
      </c>
      <c r="O304" s="199"/>
      <c r="P304" s="159">
        <f>+D$11+D$12*F304+D$13*F304^2</f>
        <v>4.1161099757864313E-2</v>
      </c>
      <c r="Q304" s="201">
        <f>+C304-15018.5</f>
        <v>31857.148000000001</v>
      </c>
      <c r="R304" s="136">
        <f>+(P304-G304)^2</f>
        <v>1.8562181094640055E-3</v>
      </c>
      <c r="S304" s="136">
        <v>0.1</v>
      </c>
      <c r="T304" s="136">
        <f>+S304*R304</f>
        <v>1.8562181094640057E-4</v>
      </c>
      <c r="V304" s="129">
        <f>+G304-P304</f>
        <v>-4.3083849752128763E-2</v>
      </c>
    </row>
    <row r="305" spans="1:33" ht="12.95" customHeight="1" x14ac:dyDescent="0.2">
      <c r="A305" s="206" t="s">
        <v>577</v>
      </c>
      <c r="B305" s="64"/>
      <c r="C305" s="208">
        <v>46875.775000000001</v>
      </c>
      <c r="D305" s="208"/>
      <c r="E305" s="129">
        <f>(C305-C$7)/C$8</f>
        <v>-15536.973015597596</v>
      </c>
      <c r="F305" s="199">
        <f>ROUND(2*E305,0)/2</f>
        <v>-15537</v>
      </c>
      <c r="G305" s="129">
        <f>C305-(C$7+F305*C$8)</f>
        <v>6.404620005923789E-3</v>
      </c>
      <c r="I305" s="130"/>
      <c r="J305" s="129">
        <f>G305</f>
        <v>6.404620005923789E-3</v>
      </c>
      <c r="O305" s="199"/>
      <c r="P305" s="159">
        <f>+D$11+D$12*F305+D$13*F305^2</f>
        <v>4.1160129090196583E-2</v>
      </c>
      <c r="Q305" s="201">
        <f>+C305-15018.5</f>
        <v>31857.275000000001</v>
      </c>
      <c r="R305" s="136">
        <f>+(P305-G305)^2</f>
        <v>1.2079454117069686E-3</v>
      </c>
      <c r="S305" s="136">
        <v>0.1</v>
      </c>
      <c r="T305" s="136">
        <f>+S305*R305</f>
        <v>1.2079454117069687E-4</v>
      </c>
      <c r="V305" s="129">
        <f>+G305-P305</f>
        <v>-3.4755509084272794E-2</v>
      </c>
    </row>
    <row r="306" spans="1:33" ht="12.95" customHeight="1" x14ac:dyDescent="0.2">
      <c r="A306" s="206" t="s">
        <v>524</v>
      </c>
      <c r="B306" s="207"/>
      <c r="C306" s="208">
        <v>46892.372000000003</v>
      </c>
      <c r="D306" s="208"/>
      <c r="E306" s="129">
        <f>(C306-C$7)/C$8</f>
        <v>-15467.045349883938</v>
      </c>
      <c r="F306" s="199">
        <f>ROUND(2*E306,0)/2</f>
        <v>-15467</v>
      </c>
      <c r="G306" s="129">
        <f>C306-(C$7+F306*C$8)</f>
        <v>-1.0763579994090833E-2</v>
      </c>
      <c r="I306" s="129">
        <f>G306</f>
        <v>-1.0763579994090833E-2</v>
      </c>
      <c r="O306" s="199"/>
      <c r="P306" s="159">
        <f>+D$11+D$12*F306+D$13*F306^2</f>
        <v>4.1024311894506851E-2</v>
      </c>
      <c r="Q306" s="201">
        <f>+C306-15018.5</f>
        <v>31873.872000000003</v>
      </c>
      <c r="R306" s="136">
        <f>+(P306-G306)^2</f>
        <v>2.6819857462650819E-3</v>
      </c>
      <c r="S306" s="136">
        <v>0.1</v>
      </c>
      <c r="T306" s="136">
        <f>+S306*R306</f>
        <v>2.681985746265082E-4</v>
      </c>
      <c r="V306" s="129">
        <f>+G306-P306</f>
        <v>-5.1787891888597684E-2</v>
      </c>
      <c r="AC306" s="129" t="s">
        <v>480</v>
      </c>
      <c r="AD306" s="129" t="s">
        <v>541</v>
      </c>
      <c r="AE306" s="129" t="s">
        <v>542</v>
      </c>
      <c r="AG306" s="129" t="s">
        <v>610</v>
      </c>
    </row>
    <row r="307" spans="1:33" ht="12.95" customHeight="1" x14ac:dyDescent="0.2">
      <c r="A307" s="206" t="s">
        <v>525</v>
      </c>
      <c r="B307" s="207"/>
      <c r="C307" s="208">
        <v>46901.391000000003</v>
      </c>
      <c r="D307" s="208"/>
      <c r="E307" s="129">
        <f>(C307-C$7)/C$8</f>
        <v>-15429.045854970915</v>
      </c>
      <c r="F307" s="199">
        <f>ROUND(2*E307,0)/2</f>
        <v>-15429</v>
      </c>
      <c r="G307" s="129">
        <f>C307-(C$7+F307*C$8)</f>
        <v>-1.0883459995966405E-2</v>
      </c>
      <c r="I307" s="129">
        <f>G307</f>
        <v>-1.0883459995966405E-2</v>
      </c>
      <c r="O307" s="199"/>
      <c r="P307" s="159">
        <f>+D$11+D$12*F307+D$13*F307^2</f>
        <v>4.0950645993149681E-2</v>
      </c>
      <c r="Q307" s="201">
        <f>+C307-15018.5</f>
        <v>31882.891000000003</v>
      </c>
      <c r="R307" s="136">
        <f>+(P307-G307)^2</f>
        <v>2.6867745436909203E-3</v>
      </c>
      <c r="S307" s="136">
        <v>0.1</v>
      </c>
      <c r="T307" s="136">
        <f>+S307*R307</f>
        <v>2.6867745436909204E-4</v>
      </c>
      <c r="V307" s="129">
        <f>+G307-P307</f>
        <v>-5.1834105989116086E-2</v>
      </c>
      <c r="AC307" s="129" t="s">
        <v>480</v>
      </c>
      <c r="AD307" s="129" t="s">
        <v>536</v>
      </c>
      <c r="AE307" s="129" t="s">
        <v>540</v>
      </c>
      <c r="AG307" s="129" t="s">
        <v>610</v>
      </c>
    </row>
    <row r="308" spans="1:33" ht="12.95" customHeight="1" x14ac:dyDescent="0.2">
      <c r="A308" s="206" t="s">
        <v>524</v>
      </c>
      <c r="B308" s="207"/>
      <c r="C308" s="208">
        <v>46903.534</v>
      </c>
      <c r="D308" s="208"/>
      <c r="E308" s="129">
        <f>(C308-C$7)/C$8</f>
        <v>-15420.016814323562</v>
      </c>
      <c r="F308" s="199">
        <f>ROUND(2*E308,0)/2</f>
        <v>-15420</v>
      </c>
      <c r="G308" s="129">
        <f>C308-(C$7+F308*C$8)</f>
        <v>-3.9907999962451868E-3</v>
      </c>
      <c r="I308" s="129">
        <f>G308</f>
        <v>-3.9907999962451868E-3</v>
      </c>
      <c r="O308" s="199"/>
      <c r="P308" s="159">
        <f>+D$11+D$12*F308+D$13*F308^2</f>
        <v>4.0933205344082534E-2</v>
      </c>
      <c r="Q308" s="201">
        <f>+C308-15018.5</f>
        <v>31885.034</v>
      </c>
      <c r="R308" s="136">
        <f>+(P308-G308)^2</f>
        <v>2.0181662558177937E-3</v>
      </c>
      <c r="S308" s="136">
        <v>0.1</v>
      </c>
      <c r="T308" s="136">
        <f>+S308*R308</f>
        <v>2.0181662558177937E-4</v>
      </c>
      <c r="V308" s="129">
        <f>+G308-P308</f>
        <v>-4.492400534032772E-2</v>
      </c>
      <c r="AC308" s="129" t="s">
        <v>480</v>
      </c>
      <c r="AD308" s="129" t="s">
        <v>539</v>
      </c>
      <c r="AE308" s="129" t="s">
        <v>544</v>
      </c>
      <c r="AG308" s="129" t="s">
        <v>610</v>
      </c>
    </row>
    <row r="309" spans="1:33" ht="12.95" customHeight="1" x14ac:dyDescent="0.2">
      <c r="A309" s="206" t="s">
        <v>525</v>
      </c>
      <c r="B309" s="207" t="s">
        <v>646</v>
      </c>
      <c r="C309" s="208">
        <v>46904.364999999998</v>
      </c>
      <c r="D309" s="208"/>
      <c r="E309" s="129">
        <f>(C309-C$7)/C$8</f>
        <v>-15416.515585775756</v>
      </c>
      <c r="F309" s="199">
        <f>ROUND(2*E309,0)/2</f>
        <v>-15416.5</v>
      </c>
      <c r="G309" s="129">
        <f>C309-(C$7+F309*C$8)</f>
        <v>-3.6992099994677119E-3</v>
      </c>
      <c r="I309" s="129">
        <f>G309</f>
        <v>-3.6992099994677119E-3</v>
      </c>
      <c r="O309" s="199"/>
      <c r="P309" s="159">
        <f>+D$11+D$12*F309+D$13*F309^2</f>
        <v>4.0926423545666855E-2</v>
      </c>
      <c r="Q309" s="201">
        <f>+C309-15018.5</f>
        <v>31885.864999999998</v>
      </c>
      <c r="R309" s="136">
        <f>+(P309-G309)^2</f>
        <v>1.9914471693046397E-3</v>
      </c>
      <c r="S309" s="136">
        <v>0.1</v>
      </c>
      <c r="T309" s="136">
        <f>+S309*R309</f>
        <v>1.9914471693046397E-4</v>
      </c>
      <c r="V309" s="129">
        <f>+G309-P309</f>
        <v>-4.4625633545134567E-2</v>
      </c>
    </row>
    <row r="310" spans="1:33" ht="12.95" customHeight="1" x14ac:dyDescent="0.2">
      <c r="A310" s="206" t="s">
        <v>577</v>
      </c>
      <c r="B310" s="64"/>
      <c r="C310" s="208">
        <v>46915.639000000003</v>
      </c>
      <c r="D310" s="208"/>
      <c r="E310" s="129">
        <f>(C310-C$7)/C$8</f>
        <v>-15369.015163816603</v>
      </c>
      <c r="F310" s="199">
        <f>ROUND(2*E310,0)/2</f>
        <v>-15369</v>
      </c>
      <c r="G310" s="129">
        <f>C310-(C$7+F310*C$8)</f>
        <v>-3.5990599935757928E-3</v>
      </c>
      <c r="I310" s="130"/>
      <c r="J310" s="129">
        <f>G310</f>
        <v>-3.5990599935757928E-3</v>
      </c>
      <c r="O310" s="199"/>
      <c r="P310" s="159">
        <f>+D$11+D$12*F310+D$13*F310^2</f>
        <v>4.0834422296236191E-2</v>
      </c>
      <c r="Q310" s="201">
        <f>+C310-15018.5</f>
        <v>31897.139000000003</v>
      </c>
      <c r="R310" s="136">
        <f>+(P310-G310)^2</f>
        <v>1.9743343483990352E-3</v>
      </c>
      <c r="S310" s="136">
        <v>0.1</v>
      </c>
      <c r="T310" s="136">
        <f>+S310*R310</f>
        <v>1.9743343483990354E-4</v>
      </c>
      <c r="V310" s="129">
        <f>+G310-P310</f>
        <v>-4.4433482289811983E-2</v>
      </c>
      <c r="AC310" s="129" t="s">
        <v>480</v>
      </c>
      <c r="AD310" s="129" t="s">
        <v>541</v>
      </c>
      <c r="AE310" s="129" t="s">
        <v>544</v>
      </c>
      <c r="AG310" s="129" t="s">
        <v>610</v>
      </c>
    </row>
    <row r="311" spans="1:33" ht="12.95" customHeight="1" x14ac:dyDescent="0.2">
      <c r="A311" s="206" t="s">
        <v>524</v>
      </c>
      <c r="B311" s="207"/>
      <c r="C311" s="208">
        <v>46939.373</v>
      </c>
      <c r="D311" s="208"/>
      <c r="E311" s="129">
        <f>(C311-C$7)/C$8</f>
        <v>-15269.017379997382</v>
      </c>
      <c r="F311" s="199">
        <f>ROUND(2*E311,0)/2</f>
        <v>-15269</v>
      </c>
      <c r="G311" s="129">
        <f>C311-(C$7+F311*C$8)</f>
        <v>-4.1250599970226176E-3</v>
      </c>
      <c r="I311" s="129">
        <f>G311</f>
        <v>-4.1250599970226176E-3</v>
      </c>
      <c r="O311" s="199"/>
      <c r="P311" s="159">
        <f>+D$11+D$12*F311+D$13*F311^2</f>
        <v>4.0640963438596064E-2</v>
      </c>
      <c r="Q311" s="201">
        <f>+C311-15018.5</f>
        <v>31920.873</v>
      </c>
      <c r="R311" s="136">
        <f>+(P311-G311)^2</f>
        <v>2.0039968542383611E-3</v>
      </c>
      <c r="S311" s="136">
        <v>0.1</v>
      </c>
      <c r="T311" s="136">
        <f>+S311*R311</f>
        <v>2.0039968542383613E-4</v>
      </c>
      <c r="V311" s="129">
        <f>+G311-P311</f>
        <v>-4.4766023435618682E-2</v>
      </c>
      <c r="AC311" s="129" t="s">
        <v>480</v>
      </c>
      <c r="AD311" s="129" t="s">
        <v>539</v>
      </c>
      <c r="AE311" s="129" t="s">
        <v>544</v>
      </c>
      <c r="AG311" s="129" t="s">
        <v>610</v>
      </c>
    </row>
    <row r="312" spans="1:33" ht="12.95" customHeight="1" x14ac:dyDescent="0.2">
      <c r="A312" s="206" t="s">
        <v>526</v>
      </c>
      <c r="B312" s="207"/>
      <c r="C312" s="208">
        <v>46976.398999999998</v>
      </c>
      <c r="D312" s="208"/>
      <c r="E312" s="129">
        <f>(C312-C$7)/C$8</f>
        <v>-15113.016792498824</v>
      </c>
      <c r="F312" s="199">
        <f>ROUND(2*E312,0)/2</f>
        <v>-15113</v>
      </c>
      <c r="G312" s="129">
        <f>C312-(C$7+F312*C$8)</f>
        <v>-3.9856200019130483E-3</v>
      </c>
      <c r="I312" s="129">
        <f>G312</f>
        <v>-3.9856200019130483E-3</v>
      </c>
      <c r="O312" s="199"/>
      <c r="P312" s="159">
        <f>+D$11+D$12*F312+D$13*F312^2</f>
        <v>4.0339784891167893E-2</v>
      </c>
      <c r="Q312" s="201">
        <f>+C312-15018.5</f>
        <v>31957.898999999998</v>
      </c>
      <c r="R312" s="136">
        <f>+(P312-G312)^2</f>
        <v>1.9647415189355637E-3</v>
      </c>
      <c r="S312" s="136">
        <v>0.1</v>
      </c>
      <c r="T312" s="136">
        <f>+S312*R312</f>
        <v>1.9647415189355638E-4</v>
      </c>
      <c r="V312" s="129">
        <f>+G312-P312</f>
        <v>-4.4325404893080941E-2</v>
      </c>
      <c r="AC312" s="129" t="s">
        <v>480</v>
      </c>
      <c r="AD312" s="129" t="s">
        <v>545</v>
      </c>
      <c r="AE312" s="129" t="s">
        <v>542</v>
      </c>
      <c r="AG312" s="129" t="s">
        <v>610</v>
      </c>
    </row>
    <row r="313" spans="1:33" ht="12.95" customHeight="1" x14ac:dyDescent="0.2">
      <c r="A313" s="206" t="s">
        <v>577</v>
      </c>
      <c r="B313" s="64"/>
      <c r="C313" s="208">
        <v>47219.803</v>
      </c>
      <c r="D313" s="208"/>
      <c r="E313" s="129">
        <f>(C313-C$7)/C$8</f>
        <v>-14087.489676431698</v>
      </c>
      <c r="F313" s="199">
        <f>ROUND(2*E313,0)/2</f>
        <v>-14087.5</v>
      </c>
      <c r="G313" s="129">
        <f>C313-(C$7+F313*C$8)</f>
        <v>2.4502500018570572E-3</v>
      </c>
      <c r="I313" s="130"/>
      <c r="J313" s="129">
        <f>G313</f>
        <v>2.4502500018570572E-3</v>
      </c>
      <c r="O313" s="199"/>
      <c r="P313" s="159">
        <f>+D$11+D$12*F313+D$13*F313^2</f>
        <v>3.8378649591309197E-2</v>
      </c>
      <c r="Q313" s="201">
        <f>+C313-15018.5</f>
        <v>32201.303</v>
      </c>
      <c r="R313" s="136">
        <f>+(P313-G313)^2</f>
        <v>1.2908498970593447E-3</v>
      </c>
      <c r="S313" s="136">
        <v>0.1</v>
      </c>
      <c r="T313" s="136">
        <f>+S313*R313</f>
        <v>1.2908498970593449E-4</v>
      </c>
      <c r="V313" s="129">
        <f>+G313-P313</f>
        <v>-3.592839958945214E-2</v>
      </c>
      <c r="AC313" s="129" t="s">
        <v>480</v>
      </c>
      <c r="AD313" s="129" t="s">
        <v>541</v>
      </c>
      <c r="AE313" s="129" t="s">
        <v>544</v>
      </c>
      <c r="AG313" s="129" t="s">
        <v>610</v>
      </c>
    </row>
    <row r="314" spans="1:33" ht="12.95" customHeight="1" x14ac:dyDescent="0.2">
      <c r="A314" s="206" t="s">
        <v>528</v>
      </c>
      <c r="B314" s="207"/>
      <c r="C314" s="208">
        <v>47263.595999999998</v>
      </c>
      <c r="D314" s="208"/>
      <c r="E314" s="129">
        <f>(C314-C$7)/C$8</f>
        <v>-13902.977881251976</v>
      </c>
      <c r="F314" s="199">
        <f>ROUND(2*E314,0)/2</f>
        <v>-13903</v>
      </c>
      <c r="G314" s="129">
        <f>C314-(C$7+F314*C$8)</f>
        <v>5.2497799988486804E-3</v>
      </c>
      <c r="I314" s="129">
        <f>G314</f>
        <v>5.2497799988486804E-3</v>
      </c>
      <c r="O314" s="199"/>
      <c r="P314" s="159">
        <f>+D$11+D$12*F314+D$13*F314^2</f>
        <v>3.802926793532406E-2</v>
      </c>
      <c r="Q314" s="201">
        <f>+C314-15018.5</f>
        <v>32245.095999999998</v>
      </c>
      <c r="R314" s="136">
        <f>+(P314-G314)^2</f>
        <v>1.074494829377535E-3</v>
      </c>
      <c r="S314" s="136">
        <v>0.1</v>
      </c>
      <c r="T314" s="136">
        <f>+S314*R314</f>
        <v>1.074494829377535E-4</v>
      </c>
      <c r="V314" s="129">
        <f>+G314-P314</f>
        <v>-3.2779487936475379E-2</v>
      </c>
      <c r="AC314" s="129" t="s">
        <v>480</v>
      </c>
      <c r="AD314" s="129" t="s">
        <v>539</v>
      </c>
      <c r="AE314" s="129" t="s">
        <v>540</v>
      </c>
      <c r="AG314" s="129" t="s">
        <v>610</v>
      </c>
    </row>
    <row r="315" spans="1:33" ht="12.95" customHeight="1" x14ac:dyDescent="0.2">
      <c r="A315" s="206" t="s">
        <v>528</v>
      </c>
      <c r="B315" s="207"/>
      <c r="C315" s="208">
        <v>47263.603000000003</v>
      </c>
      <c r="D315" s="208"/>
      <c r="E315" s="129">
        <f>(C315-C$7)/C$8</f>
        <v>-13902.948388352033</v>
      </c>
      <c r="F315" s="199">
        <f>ROUND(2*E315,0)/2</f>
        <v>-13903</v>
      </c>
      <c r="G315" s="129">
        <f>C315-(C$7+F315*C$8)</f>
        <v>1.2249780003912747E-2</v>
      </c>
      <c r="I315" s="129">
        <f>G315</f>
        <v>1.2249780003912747E-2</v>
      </c>
      <c r="O315" s="199"/>
      <c r="P315" s="159">
        <f>+D$11+D$12*F315+D$13*F315^2</f>
        <v>3.802926793532406E-2</v>
      </c>
      <c r="Q315" s="201">
        <f>+C315-15018.5</f>
        <v>32245.103000000003</v>
      </c>
      <c r="R315" s="136">
        <f>+(P315-G315)^2</f>
        <v>6.6458199800578156E-4</v>
      </c>
      <c r="S315" s="136">
        <v>0.1</v>
      </c>
      <c r="T315" s="136">
        <f>+S315*R315</f>
        <v>6.6458199800578161E-5</v>
      </c>
      <c r="V315" s="129">
        <f>+G315-P315</f>
        <v>-2.5779487931411313E-2</v>
      </c>
      <c r="AC315" s="129" t="s">
        <v>480</v>
      </c>
      <c r="AD315" s="129" t="s">
        <v>539</v>
      </c>
      <c r="AE315" s="129" t="s">
        <v>548</v>
      </c>
      <c r="AG315" s="129" t="s">
        <v>610</v>
      </c>
    </row>
    <row r="316" spans="1:33" ht="12.95" customHeight="1" x14ac:dyDescent="0.2">
      <c r="A316" s="206" t="s">
        <v>530</v>
      </c>
      <c r="B316" s="207" t="s">
        <v>646</v>
      </c>
      <c r="C316" s="208">
        <v>47266.322999999997</v>
      </c>
      <c r="D316" s="208"/>
      <c r="E316" s="129">
        <f>(C316-C$7)/C$8</f>
        <v>-13891.488290096884</v>
      </c>
      <c r="F316" s="199">
        <f>ROUND(2*E316,0)/2</f>
        <v>-13891.5</v>
      </c>
      <c r="G316" s="129">
        <f>C316-(C$7+F316*C$8)</f>
        <v>2.7792900000349618E-3</v>
      </c>
      <c r="I316" s="129">
        <f>G316</f>
        <v>2.7792900000349618E-3</v>
      </c>
      <c r="O316" s="199"/>
      <c r="P316" s="159">
        <f>+D$11+D$12*F316+D$13*F316^2</f>
        <v>3.8007525597869178E-2</v>
      </c>
      <c r="Q316" s="201">
        <f>+C316-15018.5</f>
        <v>32247.822999999997</v>
      </c>
      <c r="R316" s="136">
        <f>+(P316-G316)^2</f>
        <v>1.2410285833365138E-3</v>
      </c>
      <c r="S316" s="136">
        <v>0.1</v>
      </c>
      <c r="T316" s="136">
        <f>+S316*R316</f>
        <v>1.2410285833365137E-4</v>
      </c>
      <c r="V316" s="129">
        <f>+G316-P316</f>
        <v>-3.5228235597834216E-2</v>
      </c>
      <c r="AC316" s="129" t="s">
        <v>480</v>
      </c>
      <c r="AD316" s="129" t="s">
        <v>545</v>
      </c>
      <c r="AE316" s="129" t="s">
        <v>540</v>
      </c>
      <c r="AG316" s="129" t="s">
        <v>610</v>
      </c>
    </row>
    <row r="317" spans="1:33" ht="12.95" customHeight="1" x14ac:dyDescent="0.2">
      <c r="A317" s="206" t="s">
        <v>530</v>
      </c>
      <c r="B317" s="207" t="s">
        <v>646</v>
      </c>
      <c r="C317" s="208">
        <v>47273.436000000002</v>
      </c>
      <c r="D317" s="208"/>
      <c r="E317" s="129">
        <f>(C317-C$7)/C$8</f>
        <v>-13861.519290505299</v>
      </c>
      <c r="F317" s="199">
        <f>ROUND(2*E317,0)/2</f>
        <v>-13861.5</v>
      </c>
      <c r="G317" s="129">
        <f>C317-(C$7+F317*C$8)</f>
        <v>-4.5785099937347695E-3</v>
      </c>
      <c r="I317" s="129">
        <f>G317</f>
        <v>-4.5785099937347695E-3</v>
      </c>
      <c r="O317" s="199"/>
      <c r="P317" s="159">
        <f>+D$11+D$12*F317+D$13*F317^2</f>
        <v>3.7950825700015858E-2</v>
      </c>
      <c r="Q317" s="201">
        <f>+C317-15018.5</f>
        <v>32254.936000000002</v>
      </c>
      <c r="R317" s="136">
        <f>+(P317-G317)^2</f>
        <v>1.8087443945517313E-3</v>
      </c>
      <c r="S317" s="136">
        <v>0.1</v>
      </c>
      <c r="T317" s="136">
        <f>+S317*R317</f>
        <v>1.8087443945517313E-4</v>
      </c>
      <c r="V317" s="129">
        <f>+G317-P317</f>
        <v>-4.2529335693750628E-2</v>
      </c>
      <c r="AC317" s="129" t="s">
        <v>480</v>
      </c>
      <c r="AD317" s="129" t="s">
        <v>549</v>
      </c>
      <c r="AE317" s="129" t="s">
        <v>542</v>
      </c>
      <c r="AG317" s="129" t="s">
        <v>610</v>
      </c>
    </row>
    <row r="318" spans="1:33" ht="12.95" customHeight="1" x14ac:dyDescent="0.2">
      <c r="A318" s="206" t="s">
        <v>530</v>
      </c>
      <c r="B318" s="207"/>
      <c r="C318" s="208">
        <v>47276.417000000001</v>
      </c>
      <c r="D318" s="208"/>
      <c r="E318" s="129">
        <f>(C318-C$7)/C$8</f>
        <v>-13848.959528410198</v>
      </c>
      <c r="F318" s="199">
        <f>ROUND(2*E318,0)/2</f>
        <v>-13849</v>
      </c>
      <c r="G318" s="129">
        <f>C318-(C$7+F318*C$8)</f>
        <v>9.6057400078279898E-3</v>
      </c>
      <c r="I318" s="129">
        <f>G318</f>
        <v>9.6057400078279898E-3</v>
      </c>
      <c r="O318" s="199"/>
      <c r="P318" s="159">
        <f>+D$11+D$12*F318+D$13*F318^2</f>
        <v>3.7927208953838693E-2</v>
      </c>
      <c r="Q318" s="201">
        <f>+C318-15018.5</f>
        <v>32257.917000000001</v>
      </c>
      <c r="R318" s="136">
        <f>+(P318-G318)^2</f>
        <v>8.0210560325984855E-4</v>
      </c>
      <c r="S318" s="136">
        <v>0.1</v>
      </c>
      <c r="T318" s="136">
        <f>+S318*R318</f>
        <v>8.0210560325984863E-5</v>
      </c>
      <c r="V318" s="129">
        <f>+G318-P318</f>
        <v>-2.8321468946010703E-2</v>
      </c>
      <c r="AC318" s="129" t="s">
        <v>480</v>
      </c>
      <c r="AD318" s="129">
        <v>6</v>
      </c>
      <c r="AE318" s="129" t="s">
        <v>615</v>
      </c>
      <c r="AG318" s="129" t="s">
        <v>610</v>
      </c>
    </row>
    <row r="319" spans="1:33" ht="12.95" customHeight="1" x14ac:dyDescent="0.2">
      <c r="A319" s="206" t="s">
        <v>530</v>
      </c>
      <c r="B319" s="207"/>
      <c r="C319" s="208">
        <v>47303.47</v>
      </c>
      <c r="D319" s="208"/>
      <c r="E319" s="129">
        <f>(C319-C$7)/C$8</f>
        <v>-13734.9778967568</v>
      </c>
      <c r="F319" s="199">
        <f>ROUND(2*E319,0)/2</f>
        <v>-13735</v>
      </c>
      <c r="G319" s="129">
        <f>C319-(C$7+F319*C$8)</f>
        <v>5.2461000013863668E-3</v>
      </c>
      <c r="I319" s="129">
        <f>G319</f>
        <v>5.2461000013863668E-3</v>
      </c>
      <c r="O319" s="199"/>
      <c r="P319" s="159">
        <f>+D$11+D$12*F319+D$13*F319^2</f>
        <v>3.7712047126783457E-2</v>
      </c>
      <c r="Q319" s="201">
        <f>+C319-15018.5</f>
        <v>32284.97</v>
      </c>
      <c r="R319" s="136">
        <f>+(P319-G319)^2</f>
        <v>1.0540377227490796E-3</v>
      </c>
      <c r="S319" s="136">
        <v>0.1</v>
      </c>
      <c r="T319" s="136">
        <f>+S319*R319</f>
        <v>1.0540377227490797E-4</v>
      </c>
      <c r="V319" s="129">
        <f>+G319-P319</f>
        <v>-3.246594712539709E-2</v>
      </c>
      <c r="AC319" s="129" t="s">
        <v>480</v>
      </c>
      <c r="AD319" s="129">
        <v>33</v>
      </c>
      <c r="AE319" s="129" t="s">
        <v>521</v>
      </c>
      <c r="AG319" s="129" t="s">
        <v>610</v>
      </c>
    </row>
    <row r="320" spans="1:33" ht="12.95" customHeight="1" x14ac:dyDescent="0.2">
      <c r="A320" s="206" t="s">
        <v>528</v>
      </c>
      <c r="B320" s="207" t="s">
        <v>646</v>
      </c>
      <c r="C320" s="208">
        <v>47330.398999999998</v>
      </c>
      <c r="D320" s="208"/>
      <c r="E320" s="129">
        <f>(C320-C$7)/C$8</f>
        <v>-13621.518710759168</v>
      </c>
      <c r="F320" s="199">
        <f>ROUND(2*E320,0)/2</f>
        <v>-13621.5</v>
      </c>
      <c r="G320" s="129">
        <f>C320-(C$7+F320*C$8)</f>
        <v>-4.4409100009943359E-3</v>
      </c>
      <c r="I320" s="129">
        <f>G320</f>
        <v>-4.4409100009943359E-3</v>
      </c>
      <c r="O320" s="199"/>
      <c r="P320" s="159">
        <f>+D$11+D$12*F320+D$13*F320^2</f>
        <v>3.7498228097912943E-2</v>
      </c>
      <c r="Q320" s="201">
        <f>+C320-15018.5</f>
        <v>32311.898999999998</v>
      </c>
      <c r="R320" s="136">
        <f>+(P320-G320)^2</f>
        <v>1.758891304479216E-3</v>
      </c>
      <c r="S320" s="136">
        <v>0.1</v>
      </c>
      <c r="T320" s="136">
        <f>+S320*R320</f>
        <v>1.758891304479216E-4</v>
      </c>
      <c r="V320" s="129">
        <f>+G320-P320</f>
        <v>-4.1939138098907279E-2</v>
      </c>
      <c r="AC320" s="129" t="s">
        <v>480</v>
      </c>
      <c r="AD320" s="129">
        <v>9</v>
      </c>
      <c r="AE320" s="129" t="s">
        <v>615</v>
      </c>
      <c r="AG320" s="129" t="s">
        <v>610</v>
      </c>
    </row>
    <row r="321" spans="1:33" ht="12.95" customHeight="1" x14ac:dyDescent="0.2">
      <c r="A321" s="206" t="s">
        <v>531</v>
      </c>
      <c r="B321" s="207"/>
      <c r="C321" s="208">
        <v>47590.423000000003</v>
      </c>
      <c r="D321" s="208"/>
      <c r="E321" s="129">
        <f>(C321-C$7)/C$8</f>
        <v>-12525.967023735779</v>
      </c>
      <c r="F321" s="199">
        <f>ROUND(2*E321,0)/2</f>
        <v>-12526</v>
      </c>
      <c r="G321" s="129">
        <f>C321-(C$7+F321*C$8)</f>
        <v>7.8267600038088858E-3</v>
      </c>
      <c r="I321" s="129">
        <f>G321</f>
        <v>7.8267600038088858E-3</v>
      </c>
      <c r="O321" s="199"/>
      <c r="P321" s="159">
        <f>+D$11+D$12*F321+D$13*F321^2</f>
        <v>3.5454922097515808E-2</v>
      </c>
      <c r="Q321" s="201">
        <f>+C321-15018.5</f>
        <v>32571.923000000003</v>
      </c>
      <c r="R321" s="136">
        <f>+(P321-G321)^2</f>
        <v>7.6331534067614407E-4</v>
      </c>
      <c r="S321" s="136">
        <v>1</v>
      </c>
      <c r="T321" s="136">
        <f>+S321*R321</f>
        <v>7.6331534067614407E-4</v>
      </c>
      <c r="V321" s="129">
        <f>+G321-P321</f>
        <v>-2.7628162093706922E-2</v>
      </c>
      <c r="AC321" s="129" t="s">
        <v>480</v>
      </c>
      <c r="AD321" s="129">
        <v>7</v>
      </c>
      <c r="AE321" s="129" t="s">
        <v>615</v>
      </c>
      <c r="AG321" s="129" t="s">
        <v>610</v>
      </c>
    </row>
    <row r="322" spans="1:33" ht="12.95" customHeight="1" x14ac:dyDescent="0.2">
      <c r="A322" s="206" t="s">
        <v>531</v>
      </c>
      <c r="B322" s="207" t="s">
        <v>646</v>
      </c>
      <c r="C322" s="208">
        <v>47612.370999999999</v>
      </c>
      <c r="D322" s="208"/>
      <c r="E322" s="129">
        <f>(C322-C$7)/C$8</f>
        <v>-12433.494142667934</v>
      </c>
      <c r="F322" s="199">
        <f>ROUND(2*E322,0)/2</f>
        <v>-12433.5</v>
      </c>
      <c r="G322" s="129">
        <f>C322-(C$7+F322*C$8)</f>
        <v>1.3902100035920739E-3</v>
      </c>
      <c r="I322" s="129">
        <f>G322</f>
        <v>1.3902100035920739E-3</v>
      </c>
      <c r="O322" s="199"/>
      <c r="P322" s="159">
        <f>+D$11+D$12*F322+D$13*F322^2</f>
        <v>3.5284091350847813E-2</v>
      </c>
      <c r="Q322" s="201">
        <f>+C322-15018.5</f>
        <v>32593.870999999999</v>
      </c>
      <c r="R322" s="136">
        <f>+(P322-G322)^2</f>
        <v>1.1487951927818506E-3</v>
      </c>
      <c r="S322" s="136">
        <v>1</v>
      </c>
      <c r="T322" s="136">
        <f>+S322*R322</f>
        <v>1.1487951927818506E-3</v>
      </c>
      <c r="V322" s="129">
        <f>+G322-P322</f>
        <v>-3.3893881347255739E-2</v>
      </c>
      <c r="AC322" s="129" t="s">
        <v>480</v>
      </c>
      <c r="AD322" s="129">
        <v>9</v>
      </c>
      <c r="AE322" s="129" t="s">
        <v>615</v>
      </c>
      <c r="AG322" s="129" t="s">
        <v>610</v>
      </c>
    </row>
    <row r="323" spans="1:33" ht="12.95" customHeight="1" x14ac:dyDescent="0.2">
      <c r="A323" s="206" t="s">
        <v>531</v>
      </c>
      <c r="B323" s="207"/>
      <c r="C323" s="208">
        <v>47613.438999999998</v>
      </c>
      <c r="D323" s="208"/>
      <c r="E323" s="129">
        <f>(C323-C$7)/C$8</f>
        <v>-12428.994368794214</v>
      </c>
      <c r="F323" s="199">
        <f>ROUND(2*E323,0)/2</f>
        <v>-12429</v>
      </c>
      <c r="G323" s="129">
        <f>C323-(C$7+F323*C$8)</f>
        <v>1.3365400009206496E-3</v>
      </c>
      <c r="I323" s="129">
        <f>G323</f>
        <v>1.3365400009206496E-3</v>
      </c>
      <c r="O323" s="199"/>
      <c r="P323" s="159">
        <f>+D$11+D$12*F323+D$13*F323^2</f>
        <v>3.5275787412633812E-2</v>
      </c>
      <c r="Q323" s="201">
        <f>+C323-15018.5</f>
        <v>32594.938999999998</v>
      </c>
      <c r="R323" s="136">
        <f>+(P323-G323)^2</f>
        <v>1.1518725148734787E-3</v>
      </c>
      <c r="S323" s="136">
        <v>1</v>
      </c>
      <c r="T323" s="136">
        <f>+S323*R323</f>
        <v>1.1518725148734787E-3</v>
      </c>
      <c r="V323" s="129">
        <f>+G323-P323</f>
        <v>-3.3939247411713162E-2</v>
      </c>
      <c r="AC323" s="129" t="s">
        <v>480</v>
      </c>
      <c r="AD323" s="129" t="s">
        <v>539</v>
      </c>
      <c r="AE323" s="129" t="s">
        <v>542</v>
      </c>
      <c r="AG323" s="129" t="s">
        <v>610</v>
      </c>
    </row>
    <row r="324" spans="1:33" ht="12.95" customHeight="1" x14ac:dyDescent="0.2">
      <c r="A324" s="206" t="s">
        <v>577</v>
      </c>
      <c r="B324" s="64"/>
      <c r="C324" s="208">
        <v>47640.62</v>
      </c>
      <c r="D324" s="208"/>
      <c r="E324" s="129">
        <f>(C324-C$7)/C$8</f>
        <v>-12314.473438399378</v>
      </c>
      <c r="F324" s="199">
        <f>ROUND(2*E324,0)/2</f>
        <v>-12314.5</v>
      </c>
      <c r="G324" s="129">
        <f>C324-(C$7+F324*C$8)</f>
        <v>6.3042700057849288E-3</v>
      </c>
      <c r="I324" s="130"/>
      <c r="J324" s="129">
        <f>G324</f>
        <v>6.3042700057849288E-3</v>
      </c>
      <c r="O324" s="199"/>
      <c r="P324" s="159">
        <f>+D$11+D$12*F324+D$13*F324^2</f>
        <v>3.5064708920518266E-2</v>
      </c>
      <c r="Q324" s="201">
        <f>+C324-15018.5</f>
        <v>32622.120000000003</v>
      </c>
      <c r="R324" s="136">
        <f>+(P324-G324)^2</f>
        <v>8.2716284656810771E-4</v>
      </c>
      <c r="S324" s="136">
        <v>0.1</v>
      </c>
      <c r="T324" s="136">
        <f>+S324*R324</f>
        <v>8.2716284656810776E-5</v>
      </c>
      <c r="V324" s="129">
        <f>+G324-P324</f>
        <v>-2.8760438914733337E-2</v>
      </c>
      <c r="AC324" s="129" t="s">
        <v>480</v>
      </c>
      <c r="AD324" s="129" t="s">
        <v>539</v>
      </c>
      <c r="AE324" s="129" t="s">
        <v>544</v>
      </c>
      <c r="AG324" s="129" t="s">
        <v>610</v>
      </c>
    </row>
    <row r="325" spans="1:33" ht="12.95" customHeight="1" x14ac:dyDescent="0.2">
      <c r="A325" s="206" t="s">
        <v>532</v>
      </c>
      <c r="B325" s="207" t="s">
        <v>646</v>
      </c>
      <c r="C325" s="208">
        <v>47958.430999999997</v>
      </c>
      <c r="D325" s="208"/>
      <c r="E325" s="129">
        <f>(C325-C$7)/C$8</f>
        <v>-10975.449435981996</v>
      </c>
      <c r="F325" s="199">
        <f>ROUND(2*E325,0)/2</f>
        <v>-10975.5</v>
      </c>
      <c r="G325" s="129">
        <f>C325-(C$7+F325*C$8)</f>
        <v>1.200113000231795E-2</v>
      </c>
      <c r="I325" s="129">
        <f>G325</f>
        <v>1.200113000231795E-2</v>
      </c>
      <c r="O325" s="199"/>
      <c r="P325" s="159">
        <f>+D$11+D$12*F325+D$13*F325^2</f>
        <v>3.2626370815102945E-2</v>
      </c>
      <c r="Q325" s="201">
        <f>+C325-15018.5</f>
        <v>32939.930999999997</v>
      </c>
      <c r="R325" s="136">
        <f>+(P325-G325)^2</f>
        <v>4.2540055858537184E-4</v>
      </c>
      <c r="S325" s="136">
        <v>1</v>
      </c>
      <c r="T325" s="136">
        <f>+S325*R325</f>
        <v>4.2540055858537184E-4</v>
      </c>
      <c r="V325" s="129">
        <f>+G325-P325</f>
        <v>-2.0625240812784995E-2</v>
      </c>
      <c r="AC325" s="129" t="s">
        <v>480</v>
      </c>
      <c r="AD325" s="129" t="s">
        <v>539</v>
      </c>
      <c r="AE325" s="129" t="s">
        <v>544</v>
      </c>
      <c r="AG325" s="129" t="s">
        <v>610</v>
      </c>
    </row>
    <row r="326" spans="1:33" ht="12.95" customHeight="1" x14ac:dyDescent="0.2">
      <c r="A326" s="206" t="s">
        <v>532</v>
      </c>
      <c r="B326" s="207" t="s">
        <v>646</v>
      </c>
      <c r="C326" s="208">
        <v>47969.343000000001</v>
      </c>
      <c r="D326" s="208"/>
      <c r="E326" s="129">
        <f>(C326-C$7)/C$8</f>
        <v>-10929.474218275926</v>
      </c>
      <c r="F326" s="199">
        <f>ROUND(2*E326,0)/2</f>
        <v>-10929.5</v>
      </c>
      <c r="G326" s="129">
        <f>C326-(C$7+F326*C$8)</f>
        <v>6.1191700006020255E-3</v>
      </c>
      <c r="I326" s="129">
        <f>G326</f>
        <v>6.1191700006020255E-3</v>
      </c>
      <c r="O326" s="199"/>
      <c r="P326" s="159">
        <f>+D$11+D$12*F326+D$13*F326^2</f>
        <v>3.2543588891902217E-2</v>
      </c>
      <c r="Q326" s="201">
        <f>+C326-15018.5</f>
        <v>32950.843000000001</v>
      </c>
      <c r="R326" s="136">
        <f>+(P326-G326)^2</f>
        <v>6.9824991374290248E-4</v>
      </c>
      <c r="S326" s="136">
        <v>1</v>
      </c>
      <c r="T326" s="136">
        <f>+S326*R326</f>
        <v>6.9824991374290248E-4</v>
      </c>
      <c r="V326" s="129">
        <f>+G326-P326</f>
        <v>-2.6424418891300192E-2</v>
      </c>
    </row>
    <row r="327" spans="1:33" ht="12.95" customHeight="1" x14ac:dyDescent="0.2">
      <c r="A327" s="206" t="s">
        <v>533</v>
      </c>
      <c r="B327" s="207" t="s">
        <v>646</v>
      </c>
      <c r="C327" s="208">
        <v>47983.353000000003</v>
      </c>
      <c r="D327" s="208"/>
      <c r="E327" s="129">
        <f>(C327-C$7)/C$8</f>
        <v>-10870.446285718932</v>
      </c>
      <c r="F327" s="199">
        <f>ROUND(2*E327,0)/2</f>
        <v>-10870.5</v>
      </c>
      <c r="G327" s="129">
        <f>C327-(C$7+F327*C$8)</f>
        <v>1.2748830005875789E-2</v>
      </c>
      <c r="I327" s="129">
        <f>G327</f>
        <v>1.2748830005875789E-2</v>
      </c>
      <c r="O327" s="199"/>
      <c r="P327" s="159">
        <f>+D$11+D$12*F327+D$13*F327^2</f>
        <v>3.2437507830334118E-2</v>
      </c>
      <c r="Q327" s="201">
        <f>+C327-15018.5</f>
        <v>32964.853000000003</v>
      </c>
      <c r="R327" s="136">
        <f>+(P327-G327)^2</f>
        <v>3.8764403447531716E-4</v>
      </c>
      <c r="S327" s="136">
        <v>1</v>
      </c>
      <c r="T327" s="136">
        <f>+S327*R327</f>
        <v>3.8764403447531716E-4</v>
      </c>
      <c r="V327" s="129">
        <f>+G327-P327</f>
        <v>-1.968867782445833E-2</v>
      </c>
      <c r="AC327" s="129" t="s">
        <v>480</v>
      </c>
      <c r="AD327" s="129" t="s">
        <v>541</v>
      </c>
      <c r="AE327" s="129" t="s">
        <v>544</v>
      </c>
      <c r="AG327" s="129" t="s">
        <v>610</v>
      </c>
    </row>
    <row r="328" spans="1:33" ht="12.95" customHeight="1" x14ac:dyDescent="0.2">
      <c r="A328" s="206" t="s">
        <v>577</v>
      </c>
      <c r="B328" s="64"/>
      <c r="C328" s="208">
        <v>47985.599999999999</v>
      </c>
      <c r="D328" s="208"/>
      <c r="E328" s="129">
        <f>(C328-C$7)/C$8</f>
        <v>-10860.979064844179</v>
      </c>
      <c r="F328" s="199">
        <f>ROUND(2*E328,0)/2</f>
        <v>-10861</v>
      </c>
      <c r="G328" s="129">
        <f>C328-(C$7+F328*C$8)</f>
        <v>4.9688600047375076E-3</v>
      </c>
      <c r="I328" s="130"/>
      <c r="J328" s="129">
        <f>G328</f>
        <v>4.9688600047375076E-3</v>
      </c>
      <c r="O328" s="199"/>
      <c r="P328" s="159">
        <f>+D$11+D$12*F328+D$13*F328^2</f>
        <v>3.2420437039750151E-2</v>
      </c>
      <c r="Q328" s="201">
        <f>+C328-15018.5</f>
        <v>32967.1</v>
      </c>
      <c r="R328" s="136">
        <f>+(P328-G328)^2</f>
        <v>7.535890817092336E-4</v>
      </c>
      <c r="S328" s="136">
        <v>0.1</v>
      </c>
      <c r="T328" s="136">
        <f>+S328*R328</f>
        <v>7.5358908170923371E-5</v>
      </c>
      <c r="V328" s="129">
        <f>+G328-P328</f>
        <v>-2.7451577035012643E-2</v>
      </c>
      <c r="AC328" s="129" t="s">
        <v>480</v>
      </c>
      <c r="AD328" s="129" t="s">
        <v>539</v>
      </c>
      <c r="AE328" s="129" t="s">
        <v>540</v>
      </c>
      <c r="AG328" s="129" t="s">
        <v>610</v>
      </c>
    </row>
    <row r="329" spans="1:33" ht="12.95" customHeight="1" x14ac:dyDescent="0.2">
      <c r="A329" s="206" t="s">
        <v>533</v>
      </c>
      <c r="B329" s="207"/>
      <c r="C329" s="208">
        <v>48013.362999999998</v>
      </c>
      <c r="D329" s="208"/>
      <c r="E329" s="129">
        <f>(C329-C$7)/C$8</f>
        <v>-10744.006010484471</v>
      </c>
      <c r="F329" s="199">
        <f>ROUND(2*E329,0)/2</f>
        <v>-10744</v>
      </c>
      <c r="G329" s="129">
        <f>C329-(C$7+F329*C$8)</f>
        <v>-1.426559996616561E-3</v>
      </c>
      <c r="I329" s="129">
        <f>G329</f>
        <v>-1.426559996616561E-3</v>
      </c>
      <c r="O329" s="199"/>
      <c r="P329" s="159">
        <f>+D$11+D$12*F329+D$13*F329^2</f>
        <v>3.2210425540588096E-2</v>
      </c>
      <c r="Q329" s="201">
        <f>+C329-15018.5</f>
        <v>32994.862999999998</v>
      </c>
      <c r="R329" s="136">
        <f>+(P329-G329)^2</f>
        <v>1.1314467960301152E-3</v>
      </c>
      <c r="S329" s="136">
        <v>1</v>
      </c>
      <c r="T329" s="136">
        <f>+S329*R329</f>
        <v>1.1314467960301152E-3</v>
      </c>
      <c r="V329" s="129">
        <f>+G329-P329</f>
        <v>-3.3636985537204657E-2</v>
      </c>
    </row>
    <row r="330" spans="1:33" ht="12.95" customHeight="1" x14ac:dyDescent="0.2">
      <c r="A330" s="206" t="s">
        <v>534</v>
      </c>
      <c r="B330" s="207"/>
      <c r="C330" s="208">
        <v>48232.675000000003</v>
      </c>
      <c r="D330" s="208"/>
      <c r="E330" s="129">
        <f>(C330-C$7)/C$8</f>
        <v>-9819.9850294039752</v>
      </c>
      <c r="F330" s="199">
        <f>ROUND(2*E330,0)/2</f>
        <v>-9820</v>
      </c>
      <c r="G330" s="129">
        <f>C330-(C$7+F330*C$8)</f>
        <v>3.5532000038074329E-3</v>
      </c>
      <c r="I330" s="130"/>
      <c r="N330" s="129">
        <f>G330</f>
        <v>3.5532000038074329E-3</v>
      </c>
      <c r="O330" s="199"/>
      <c r="P330" s="159">
        <f>+D$11+D$12*F330+D$13*F330^2</f>
        <v>3.0566740541205995E-2</v>
      </c>
      <c r="Q330" s="201">
        <f>+C330-15018.5</f>
        <v>33214.175000000003</v>
      </c>
      <c r="R330" s="136">
        <f>+(P330-G330)^2</f>
        <v>7.2973137236567536E-4</v>
      </c>
      <c r="S330" s="136">
        <v>1</v>
      </c>
      <c r="T330" s="136">
        <f>+S330*R330</f>
        <v>7.2973137236567536E-4</v>
      </c>
      <c r="V330" s="129">
        <f>+G330-P330</f>
        <v>-2.7013540537398562E-2</v>
      </c>
    </row>
    <row r="331" spans="1:33" ht="12.95" customHeight="1" x14ac:dyDescent="0.2">
      <c r="A331" s="206" t="s">
        <v>577</v>
      </c>
      <c r="B331" s="64"/>
      <c r="C331" s="208">
        <v>48331.775999999998</v>
      </c>
      <c r="D331" s="208"/>
      <c r="E331" s="129">
        <f>(C331-C$7)/C$8</f>
        <v>-9402.4456186738225</v>
      </c>
      <c r="F331" s="199">
        <f>ROUND(2*E331,0)/2</f>
        <v>-9402.5</v>
      </c>
      <c r="G331" s="129">
        <f>C331-(C$7+F331*C$8)</f>
        <v>1.2907149997772649E-2</v>
      </c>
      <c r="I331" s="130"/>
      <c r="J331" s="129">
        <f>G331</f>
        <v>1.2907149997772649E-2</v>
      </c>
      <c r="O331" s="199"/>
      <c r="P331" s="159">
        <f>+D$11+D$12*F331+D$13*F331^2</f>
        <v>2.9832715010146636E-2</v>
      </c>
      <c r="Q331" s="201">
        <f>+C331-15018.5</f>
        <v>33313.275999999998</v>
      </c>
      <c r="R331" s="136">
        <f>+(P331-G331)^2</f>
        <v>2.8647475098809847E-4</v>
      </c>
      <c r="S331" s="136">
        <v>0.1</v>
      </c>
      <c r="T331" s="136">
        <f>+S331*R331</f>
        <v>2.8647475098809847E-5</v>
      </c>
      <c r="V331" s="129">
        <f>+G331-P331</f>
        <v>-1.6925565012373987E-2</v>
      </c>
      <c r="AC331" s="129" t="s">
        <v>480</v>
      </c>
      <c r="AD331" s="129" t="s">
        <v>539</v>
      </c>
      <c r="AE331" s="129" t="s">
        <v>544</v>
      </c>
      <c r="AG331" s="129" t="s">
        <v>610</v>
      </c>
    </row>
    <row r="332" spans="1:33" ht="12.95" customHeight="1" x14ac:dyDescent="0.2">
      <c r="A332" s="206" t="s">
        <v>577</v>
      </c>
      <c r="B332" s="64"/>
      <c r="C332" s="208">
        <v>48348.612000000001</v>
      </c>
      <c r="D332" s="208"/>
      <c r="E332" s="129">
        <f>(C332-C$7)/C$8</f>
        <v>-9331.5109810914109</v>
      </c>
      <c r="F332" s="199">
        <f>ROUND(2*E332,0)/2</f>
        <v>-9331.5</v>
      </c>
      <c r="G332" s="129">
        <f>C332-(C$7+F332*C$8)</f>
        <v>-2.6063099940074608E-3</v>
      </c>
      <c r="I332" s="130"/>
      <c r="J332" s="129">
        <f>G332</f>
        <v>-2.6063099940074608E-3</v>
      </c>
      <c r="O332" s="199"/>
      <c r="P332" s="159">
        <f>+D$11+D$12*F332+D$13*F332^2</f>
        <v>2.9708422801504705E-2</v>
      </c>
      <c r="Q332" s="201">
        <f>+C332-15018.5</f>
        <v>33330.112000000001</v>
      </c>
      <c r="R332" s="136">
        <f>+(P332-G332)^2</f>
        <v>1.0442419556453498E-3</v>
      </c>
      <c r="S332" s="136">
        <v>0.1</v>
      </c>
      <c r="T332" s="136">
        <f>+S332*R332</f>
        <v>1.0442419556453499E-4</v>
      </c>
      <c r="V332" s="129">
        <f>+G332-P332</f>
        <v>-3.2314732795512169E-2</v>
      </c>
      <c r="AC332" s="129" t="s">
        <v>480</v>
      </c>
      <c r="AD332" s="129" t="s">
        <v>545</v>
      </c>
      <c r="AE332" s="129" t="s">
        <v>554</v>
      </c>
      <c r="AG332" s="129" t="s">
        <v>610</v>
      </c>
    </row>
    <row r="333" spans="1:33" ht="12.95" customHeight="1" x14ac:dyDescent="0.2">
      <c r="A333" s="206" t="s">
        <v>535</v>
      </c>
      <c r="B333" s="207" t="s">
        <v>646</v>
      </c>
      <c r="C333" s="208">
        <v>48357.404000000002</v>
      </c>
      <c r="D333" s="208"/>
      <c r="E333" s="129">
        <f>(C333-C$7)/C$8</f>
        <v>-9294.4678987901207</v>
      </c>
      <c r="F333" s="199">
        <f>ROUND(2*E333,0)/2</f>
        <v>-9294.5</v>
      </c>
      <c r="G333" s="129">
        <f>C333-(C$7+F333*C$8)</f>
        <v>7.6190700056031346E-3</v>
      </c>
      <c r="I333" s="129">
        <f>G333</f>
        <v>7.6190700056031346E-3</v>
      </c>
      <c r="O333" s="199"/>
      <c r="P333" s="159">
        <f>+D$11+D$12*F333+D$13*F333^2</f>
        <v>2.9643712569596487E-2</v>
      </c>
      <c r="Q333" s="201">
        <f>+C333-15018.5</f>
        <v>33338.904000000002</v>
      </c>
      <c r="R333" s="136">
        <f>+(P333-G333)^2</f>
        <v>4.8508488007166766E-4</v>
      </c>
      <c r="S333" s="136">
        <v>1</v>
      </c>
      <c r="T333" s="136">
        <f>+S333*R333</f>
        <v>4.8508488007166766E-4</v>
      </c>
      <c r="V333" s="129">
        <f>+G333-P333</f>
        <v>-2.2024642563993353E-2</v>
      </c>
      <c r="AC333" s="129" t="s">
        <v>480</v>
      </c>
      <c r="AD333" s="129" t="s">
        <v>545</v>
      </c>
      <c r="AE333" s="129" t="s">
        <v>544</v>
      </c>
      <c r="AG333" s="129" t="s">
        <v>610</v>
      </c>
    </row>
    <row r="334" spans="1:33" ht="12.95" customHeight="1" x14ac:dyDescent="0.2">
      <c r="A334" s="206" t="s">
        <v>577</v>
      </c>
      <c r="B334" s="64"/>
      <c r="C334" s="208">
        <v>48357.637000000002</v>
      </c>
      <c r="D334" s="208"/>
      <c r="E334" s="129">
        <f>(C334-C$7)/C$8</f>
        <v>-9293.4862065498783</v>
      </c>
      <c r="F334" s="199">
        <f>ROUND(2*E334,0)/2</f>
        <v>-9293.5</v>
      </c>
      <c r="G334" s="129">
        <f>C334-(C$7+F334*C$8)</f>
        <v>3.2738100053393282E-3</v>
      </c>
      <c r="I334" s="130"/>
      <c r="J334" s="129">
        <f>G334</f>
        <v>3.2738100053393282E-3</v>
      </c>
      <c r="O334" s="199"/>
      <c r="P334" s="159">
        <f>+D$11+D$12*F334+D$13*F334^2</f>
        <v>2.9641964231756499E-2</v>
      </c>
      <c r="Q334" s="201">
        <f>+C334-15018.5</f>
        <v>33339.137000000002</v>
      </c>
      <c r="R334" s="136">
        <f>+(P334-G334)^2</f>
        <v>6.9527955730812167E-4</v>
      </c>
      <c r="S334" s="136">
        <v>0.1</v>
      </c>
      <c r="T334" s="136">
        <f>+S334*R334</f>
        <v>6.9527955730812173E-5</v>
      </c>
      <c r="V334" s="129">
        <f>+G334-P334</f>
        <v>-2.6368154226417171E-2</v>
      </c>
    </row>
    <row r="335" spans="1:33" ht="12.95" customHeight="1" x14ac:dyDescent="0.2">
      <c r="A335" s="206" t="s">
        <v>538</v>
      </c>
      <c r="B335" s="207" t="s">
        <v>646</v>
      </c>
      <c r="C335" s="208">
        <v>48385.398000000001</v>
      </c>
      <c r="D335" s="208"/>
      <c r="E335" s="129">
        <f>(C335-C$7)/C$8</f>
        <v>-9176.5215787330071</v>
      </c>
      <c r="F335" s="199">
        <f>ROUND(2*E335,0)/2</f>
        <v>-9176.5</v>
      </c>
      <c r="G335" s="129">
        <f>C335-(C$7+F335*C$8)</f>
        <v>-5.1216099964221939E-3</v>
      </c>
      <c r="I335" s="129">
        <f>G335</f>
        <v>-5.1216099964221939E-3</v>
      </c>
      <c r="O335" s="199"/>
      <c r="P335" s="159">
        <f>+D$11+D$12*F335+D$13*F335^2</f>
        <v>2.9437622096815417E-2</v>
      </c>
      <c r="Q335" s="201">
        <f>+C335-15018.5</f>
        <v>33366.898000000001</v>
      </c>
      <c r="R335" s="136">
        <f>+(P335-G335)^2</f>
        <v>1.1943405228742642E-3</v>
      </c>
      <c r="S335" s="136">
        <v>1</v>
      </c>
      <c r="T335" s="136">
        <f>+S335*R335</f>
        <v>1.1943405228742642E-3</v>
      </c>
      <c r="V335" s="129">
        <f>+G335-P335</f>
        <v>-3.4559232093237607E-2</v>
      </c>
    </row>
    <row r="336" spans="1:33" ht="12.95" customHeight="1" x14ac:dyDescent="0.2">
      <c r="A336" s="206" t="s">
        <v>538</v>
      </c>
      <c r="B336" s="207" t="s">
        <v>646</v>
      </c>
      <c r="C336" s="208">
        <v>48390.396999999997</v>
      </c>
      <c r="D336" s="208"/>
      <c r="E336" s="129">
        <f>(C336-C$7)/C$8</f>
        <v>-9155.4594349177223</v>
      </c>
      <c r="F336" s="199">
        <f>ROUND(2*E336,0)/2</f>
        <v>-9155.5</v>
      </c>
      <c r="G336" s="129">
        <f>C336-(C$7+F336*C$8)</f>
        <v>9.6279299978050403E-3</v>
      </c>
      <c r="I336" s="129">
        <f>G336</f>
        <v>9.6279299978050403E-3</v>
      </c>
      <c r="O336" s="199"/>
      <c r="P336" s="159">
        <f>+D$11+D$12*F336+D$13*F336^2</f>
        <v>2.9400990096280152E-2</v>
      </c>
      <c r="Q336" s="201">
        <f>+C336-15018.5</f>
        <v>33371.896999999997</v>
      </c>
      <c r="R336" s="136">
        <f>+(P336-G336)^2</f>
        <v>3.9097390565790861E-4</v>
      </c>
      <c r="S336" s="136">
        <v>1</v>
      </c>
      <c r="T336" s="136">
        <f>+S336*R336</f>
        <v>3.9097390565790861E-4</v>
      </c>
      <c r="V336" s="129">
        <f>+G336-P336</f>
        <v>-1.9773060098475112E-2</v>
      </c>
      <c r="AC336" s="129" t="s">
        <v>480</v>
      </c>
      <c r="AD336" s="129" t="s">
        <v>536</v>
      </c>
      <c r="AE336" s="129" t="s">
        <v>544</v>
      </c>
      <c r="AG336" s="129" t="s">
        <v>610</v>
      </c>
    </row>
    <row r="337" spans="1:33" ht="12.95" customHeight="1" x14ac:dyDescent="0.2">
      <c r="A337" s="206" t="s">
        <v>577</v>
      </c>
      <c r="B337" s="64"/>
      <c r="C337" s="208">
        <v>48397.625999999997</v>
      </c>
      <c r="D337" s="208"/>
      <c r="E337" s="129">
        <f>(C337-C$7)/C$8</f>
        <v>-9125.0016958417473</v>
      </c>
      <c r="F337" s="199">
        <f>ROUND(2*E337,0)/2</f>
        <v>-9125</v>
      </c>
      <c r="G337" s="129">
        <f>C337-(C$7+F337*C$8)</f>
        <v>-4.0250000165542588E-4</v>
      </c>
      <c r="I337" s="130"/>
      <c r="J337" s="129">
        <f>G337</f>
        <v>-4.0250000165542588E-4</v>
      </c>
      <c r="O337" s="199"/>
      <c r="P337" s="159">
        <f>+D$11+D$12*F337+D$13*F337^2</f>
        <v>2.9347810754740945E-2</v>
      </c>
      <c r="Q337" s="201">
        <f>+C337-15018.5</f>
        <v>33379.125999999997</v>
      </c>
      <c r="R337" s="136">
        <f>+(P337-G337)^2</f>
        <v>8.8508099010215359E-4</v>
      </c>
      <c r="S337" s="136">
        <v>0.1</v>
      </c>
      <c r="T337" s="136">
        <f>+S337*R337</f>
        <v>8.8508099010215364E-5</v>
      </c>
      <c r="V337" s="129">
        <f>+G337-P337</f>
        <v>-2.9750310756396371E-2</v>
      </c>
      <c r="AC337" s="129" t="s">
        <v>557</v>
      </c>
      <c r="AD337" s="129" t="s">
        <v>558</v>
      </c>
      <c r="AE337" s="129" t="s">
        <v>559</v>
      </c>
      <c r="AG337" s="129" t="s">
        <v>610</v>
      </c>
    </row>
    <row r="338" spans="1:33" ht="12.95" customHeight="1" x14ac:dyDescent="0.2">
      <c r="A338" s="206" t="s">
        <v>577</v>
      </c>
      <c r="B338" s="64"/>
      <c r="C338" s="208">
        <v>48411.633999999998</v>
      </c>
      <c r="D338" s="208"/>
      <c r="E338" s="129">
        <f>(C338-C$7)/C$8</f>
        <v>-9065.9821898275914</v>
      </c>
      <c r="F338" s="199">
        <f>ROUND(2*E338,0)/2</f>
        <v>-9066</v>
      </c>
      <c r="G338" s="129">
        <f>C338-(C$7+F338*C$8)</f>
        <v>4.2271600032108836E-3</v>
      </c>
      <c r="I338" s="130"/>
      <c r="J338" s="129">
        <f>G338</f>
        <v>4.2271600032108836E-3</v>
      </c>
      <c r="O338" s="199"/>
      <c r="P338" s="159">
        <f>+D$11+D$12*F338+D$13*F338^2</f>
        <v>2.9245020859608964E-2</v>
      </c>
      <c r="Q338" s="201">
        <f>+C338-15018.5</f>
        <v>33393.133999999998</v>
      </c>
      <c r="R338" s="136">
        <f>+(P338-G338)^2</f>
        <v>6.2589336183009527E-4</v>
      </c>
      <c r="S338" s="136">
        <v>0.1</v>
      </c>
      <c r="T338" s="136">
        <f>+S338*R338</f>
        <v>6.2589336183009524E-5</v>
      </c>
      <c r="V338" s="129">
        <f>+G338-P338</f>
        <v>-2.501786085639808E-2</v>
      </c>
    </row>
    <row r="339" spans="1:33" ht="12.95" customHeight="1" x14ac:dyDescent="0.2">
      <c r="A339" s="206" t="s">
        <v>577</v>
      </c>
      <c r="B339" s="64"/>
      <c r="C339" s="208">
        <v>48654.904999999999</v>
      </c>
      <c r="D339" s="208"/>
      <c r="E339" s="129">
        <f>(C339-C$7)/C$8</f>
        <v>-8041.0154388589781</v>
      </c>
      <c r="F339" s="199">
        <f>ROUND(2*E339,0)/2</f>
        <v>-8041</v>
      </c>
      <c r="G339" s="129">
        <f>C339-(C$7+F339*C$8)</f>
        <v>-3.6643400017055683E-3</v>
      </c>
      <c r="I339" s="130"/>
      <c r="J339" s="129">
        <f>G339</f>
        <v>-3.6643400017055683E-3</v>
      </c>
      <c r="O339" s="199"/>
      <c r="P339" s="159">
        <f>+D$11+D$12*F339+D$13*F339^2</f>
        <v>2.7476437915873959E-2</v>
      </c>
      <c r="Q339" s="201">
        <f>+C339-15018.5</f>
        <v>33636.404999999999</v>
      </c>
      <c r="R339" s="136">
        <f>+(P339-G339)^2</f>
        <v>9.6974804931200878E-4</v>
      </c>
      <c r="S339" s="136">
        <v>0.1</v>
      </c>
      <c r="T339" s="136">
        <f>+S339*R339</f>
        <v>9.6974804931200886E-5</v>
      </c>
      <c r="V339" s="129">
        <f>+G339-P339</f>
        <v>-3.1140777917579528E-2</v>
      </c>
      <c r="AC339" s="129" t="s">
        <v>480</v>
      </c>
      <c r="AD339" s="129" t="s">
        <v>545</v>
      </c>
      <c r="AE339" s="129" t="s">
        <v>540</v>
      </c>
      <c r="AG339" s="129" t="s">
        <v>610</v>
      </c>
    </row>
    <row r="340" spans="1:33" ht="12.95" customHeight="1" x14ac:dyDescent="0.2">
      <c r="A340" s="206" t="s">
        <v>577</v>
      </c>
      <c r="B340" s="64"/>
      <c r="C340" s="208">
        <v>48709.733999999997</v>
      </c>
      <c r="D340" s="208"/>
      <c r="E340" s="129">
        <f>(C340-C$7)/C$8</f>
        <v>-7810.0059803174508</v>
      </c>
      <c r="F340" s="199">
        <f>ROUND(2*E340,0)/2</f>
        <v>-7810</v>
      </c>
      <c r="G340" s="129">
        <f>C340-(C$7+F340*C$8)</f>
        <v>-1.4194000032148324E-3</v>
      </c>
      <c r="I340" s="130"/>
      <c r="J340" s="129">
        <f>G340</f>
        <v>-1.4194000032148324E-3</v>
      </c>
      <c r="O340" s="199"/>
      <c r="P340" s="159">
        <f>+D$11+D$12*F340+D$13*F340^2</f>
        <v>2.7082344195944227E-2</v>
      </c>
      <c r="Q340" s="201">
        <f>+C340-15018.5</f>
        <v>33691.233999999997</v>
      </c>
      <c r="R340" s="136">
        <f>+(P340-G340)^2</f>
        <v>8.1234942239429714E-4</v>
      </c>
      <c r="S340" s="136">
        <v>0.1</v>
      </c>
      <c r="T340" s="136">
        <f>+S340*R340</f>
        <v>8.1234942239429724E-5</v>
      </c>
      <c r="V340" s="129">
        <f>+G340-P340</f>
        <v>-2.850174419915906E-2</v>
      </c>
    </row>
    <row r="341" spans="1:33" ht="12.95" customHeight="1" x14ac:dyDescent="0.2">
      <c r="A341" s="206" t="s">
        <v>543</v>
      </c>
      <c r="B341" s="207" t="s">
        <v>646</v>
      </c>
      <c r="C341" s="208">
        <v>48720.319000000003</v>
      </c>
      <c r="D341" s="208"/>
      <c r="E341" s="129">
        <f>(C341-C$7)/C$8</f>
        <v>-7765.4085023648413</v>
      </c>
      <c r="F341" s="199">
        <f>ROUND(2*E341,0)/2</f>
        <v>-7765.5</v>
      </c>
      <c r="G341" s="129">
        <f>C341-(C$7+F341*C$8)</f>
        <v>2.1716530005505774E-2</v>
      </c>
      <c r="I341" s="129">
        <f>G341</f>
        <v>2.1716530005505774E-2</v>
      </c>
      <c r="O341" s="199"/>
      <c r="P341" s="159">
        <f>+D$11+D$12*F341+D$13*F341^2</f>
        <v>2.7006615201507368E-2</v>
      </c>
      <c r="Q341" s="201">
        <f>+C341-15018.5</f>
        <v>33701.819000000003</v>
      </c>
      <c r="R341" s="136">
        <f>+(P341-G341)^2</f>
        <v>2.7985001380955216E-5</v>
      </c>
      <c r="S341" s="136">
        <v>0.1</v>
      </c>
      <c r="T341" s="136">
        <f>+S341*R341</f>
        <v>2.7985001380955219E-6</v>
      </c>
      <c r="V341" s="129">
        <f>+G341-P341</f>
        <v>-5.2900851960015934E-3</v>
      </c>
      <c r="AC341" s="129" t="s">
        <v>480</v>
      </c>
      <c r="AD341" s="129" t="s">
        <v>541</v>
      </c>
      <c r="AE341" s="129" t="s">
        <v>544</v>
      </c>
      <c r="AG341" s="129" t="s">
        <v>610</v>
      </c>
    </row>
    <row r="342" spans="1:33" ht="12.95" customHeight="1" x14ac:dyDescent="0.2">
      <c r="A342" s="206" t="s">
        <v>543</v>
      </c>
      <c r="B342" s="207" t="s">
        <v>646</v>
      </c>
      <c r="C342" s="208">
        <v>48737.387000000002</v>
      </c>
      <c r="D342" s="208"/>
      <c r="E342" s="129">
        <f>(C342-C$7)/C$8</f>
        <v>-7693.4963858136225</v>
      </c>
      <c r="F342" s="199">
        <f>ROUND(2*E342,0)/2</f>
        <v>-7693.5</v>
      </c>
      <c r="G342" s="129">
        <f>C342-(C$7+F342*C$8)</f>
        <v>8.578100023441948E-4</v>
      </c>
      <c r="I342" s="129">
        <f>G342</f>
        <v>8.578100023441948E-4</v>
      </c>
      <c r="O342" s="199"/>
      <c r="P342" s="159">
        <f>+D$11+D$12*F342+D$13*F342^2</f>
        <v>2.6884217039344013E-2</v>
      </c>
      <c r="Q342" s="201">
        <f>+C342-15018.5</f>
        <v>33718.887000000002</v>
      </c>
      <c r="R342" s="136">
        <f>+(P342-G342)^2</f>
        <v>6.7737386325559363E-4</v>
      </c>
      <c r="S342" s="136">
        <v>0.1</v>
      </c>
      <c r="T342" s="136">
        <f>+S342*R342</f>
        <v>6.7737386325559371E-5</v>
      </c>
      <c r="V342" s="129">
        <f>+G342-P342</f>
        <v>-2.6026407036999818E-2</v>
      </c>
    </row>
    <row r="343" spans="1:33" ht="12.95" customHeight="1" x14ac:dyDescent="0.2">
      <c r="A343" s="206" t="s">
        <v>543</v>
      </c>
      <c r="B343" s="207" t="s">
        <v>646</v>
      </c>
      <c r="C343" s="208">
        <v>48760.413999999997</v>
      </c>
      <c r="D343" s="208"/>
      <c r="E343" s="129">
        <f>(C343-C$7)/C$8</f>
        <v>-7596.4773848864734</v>
      </c>
      <c r="F343" s="199">
        <f>ROUND(2*E343,0)/2</f>
        <v>-7596.5</v>
      </c>
      <c r="G343" s="129">
        <f>C343-(C$7+F343*C$8)</f>
        <v>5.3675899980589747E-3</v>
      </c>
      <c r="I343" s="129">
        <f>G343</f>
        <v>5.3675899980589747E-3</v>
      </c>
      <c r="O343" s="199"/>
      <c r="P343" s="159">
        <f>+D$11+D$12*F343+D$13*F343^2</f>
        <v>2.6719572893602363E-2</v>
      </c>
      <c r="Q343" s="201">
        <f>+C343-15018.5</f>
        <v>33741.913999999997</v>
      </c>
      <c r="R343" s="136">
        <f>+(P343-G343)^2</f>
        <v>4.5590717357157738E-4</v>
      </c>
      <c r="S343" s="136">
        <v>0.1</v>
      </c>
      <c r="T343" s="136">
        <f>+S343*R343</f>
        <v>4.5590717357157741E-5</v>
      </c>
      <c r="V343" s="129">
        <f>+G343-P343</f>
        <v>-2.1351982895543388E-2</v>
      </c>
    </row>
    <row r="344" spans="1:33" ht="12.95" customHeight="1" x14ac:dyDescent="0.2">
      <c r="A344" s="206" t="s">
        <v>577</v>
      </c>
      <c r="B344" s="64"/>
      <c r="C344" s="208">
        <v>48762.663</v>
      </c>
      <c r="D344" s="208"/>
      <c r="E344" s="129">
        <f>(C344-C$7)/C$8</f>
        <v>-7587.0017374688532</v>
      </c>
      <c r="F344" s="199">
        <f>ROUND(2*E344,0)/2</f>
        <v>-7587</v>
      </c>
      <c r="G344" s="129">
        <f>C344-(C$7+F344*C$8)</f>
        <v>-4.1237999539589509E-4</v>
      </c>
      <c r="I344" s="130"/>
      <c r="J344" s="129">
        <f>G344</f>
        <v>-4.1237999539589509E-4</v>
      </c>
      <c r="O344" s="199"/>
      <c r="P344" s="159">
        <f>+D$11+D$12*F344+D$13*F344^2</f>
        <v>2.6703463589600088E-2</v>
      </c>
      <c r="Q344" s="201">
        <f>+C344-15018.5</f>
        <v>33744.163</v>
      </c>
      <c r="R344" s="136">
        <f>+(P344-G344)^2</f>
        <v>7.3526897332596775E-4</v>
      </c>
      <c r="S344" s="136">
        <v>0.1</v>
      </c>
      <c r="T344" s="136">
        <f>+S344*R344</f>
        <v>7.3526897332596778E-5</v>
      </c>
      <c r="V344" s="129">
        <f>+G344-P344</f>
        <v>-2.7115843584995983E-2</v>
      </c>
    </row>
    <row r="345" spans="1:33" ht="12.95" customHeight="1" x14ac:dyDescent="0.2">
      <c r="A345" s="206" t="s">
        <v>543</v>
      </c>
      <c r="B345" s="207" t="s">
        <v>646</v>
      </c>
      <c r="C345" s="208">
        <v>48788.415999999997</v>
      </c>
      <c r="D345" s="208"/>
      <c r="E345" s="129">
        <f>(C345-C$7)/C$8</f>
        <v>-7478.4973586580145</v>
      </c>
      <c r="F345" s="199">
        <f>ROUND(2*E345,0)/2</f>
        <v>-7478.5</v>
      </c>
      <c r="G345" s="129">
        <f>C345-(C$7+F345*C$8)</f>
        <v>6.2690999766346067E-4</v>
      </c>
      <c r="I345" s="129">
        <f>G345</f>
        <v>6.2690999766346067E-4</v>
      </c>
      <c r="O345" s="199"/>
      <c r="P345" s="159">
        <f>+D$11+D$12*F345+D$13*F345^2</f>
        <v>2.6519676270207307E-2</v>
      </c>
      <c r="Q345" s="201">
        <f>+C345-15018.5</f>
        <v>33769.915999999997</v>
      </c>
      <c r="R345" s="136">
        <f>+(P345-G345)^2</f>
        <v>6.7043534524458416E-4</v>
      </c>
      <c r="S345" s="136">
        <v>0.1</v>
      </c>
      <c r="T345" s="136">
        <f>+S345*R345</f>
        <v>6.7043534524458416E-5</v>
      </c>
      <c r="V345" s="129">
        <f>+G345-P345</f>
        <v>-2.5892766272543846E-2</v>
      </c>
      <c r="AC345" s="129" t="s">
        <v>480</v>
      </c>
      <c r="AD345" s="129" t="s">
        <v>539</v>
      </c>
      <c r="AE345" s="129" t="s">
        <v>540</v>
      </c>
      <c r="AG345" s="129" t="s">
        <v>610</v>
      </c>
    </row>
    <row r="346" spans="1:33" ht="12.95" customHeight="1" x14ac:dyDescent="0.2">
      <c r="A346" s="206" t="s">
        <v>543</v>
      </c>
      <c r="B346" s="207" t="s">
        <v>646</v>
      </c>
      <c r="C346" s="208">
        <v>48802.421000000002</v>
      </c>
      <c r="D346" s="208"/>
      <c r="E346" s="129">
        <f>(C346-C$7)/C$8</f>
        <v>-7419.4904924580969</v>
      </c>
      <c r="F346" s="199">
        <f>ROUND(2*E346,0)/2</f>
        <v>-7419.5</v>
      </c>
      <c r="G346" s="129">
        <f>C346-(C$7+F346*C$8)</f>
        <v>2.2565700055565685E-3</v>
      </c>
      <c r="I346" s="129">
        <f>G346</f>
        <v>2.2565700055565685E-3</v>
      </c>
      <c r="O346" s="199"/>
      <c r="P346" s="159">
        <f>+D$11+D$12*F346+D$13*F346^2</f>
        <v>2.6419889370662506E-2</v>
      </c>
      <c r="Q346" s="201">
        <f>+C346-15018.5</f>
        <v>33783.921000000002</v>
      </c>
      <c r="R346" s="136">
        <f>+(P346-G346)^2</f>
        <v>5.8386600274010366E-4</v>
      </c>
      <c r="S346" s="136">
        <v>0.1</v>
      </c>
      <c r="T346" s="136">
        <f>+S346*R346</f>
        <v>5.8386600274010369E-5</v>
      </c>
      <c r="V346" s="129">
        <f>+G346-P346</f>
        <v>-2.4163319365105938E-2</v>
      </c>
    </row>
    <row r="347" spans="1:33" ht="12.95" customHeight="1" x14ac:dyDescent="0.2">
      <c r="A347" s="206" t="s">
        <v>546</v>
      </c>
      <c r="B347" s="207" t="s">
        <v>646</v>
      </c>
      <c r="C347" s="208">
        <v>49060.42</v>
      </c>
      <c r="D347" s="208"/>
      <c r="E347" s="129">
        <f>(C347-C$7)/C$8</f>
        <v>-6332.4706800548656</v>
      </c>
      <c r="F347" s="199">
        <f>ROUND(2*E347,0)/2</f>
        <v>-6332.5</v>
      </c>
      <c r="G347" s="129">
        <f>C347-(C$7+F347*C$8)</f>
        <v>6.9589499980793335E-3</v>
      </c>
      <c r="I347" s="129">
        <f>G347</f>
        <v>6.9589499980793335E-3</v>
      </c>
      <c r="O347" s="199"/>
      <c r="P347" s="159">
        <f>+D$11+D$12*F347+D$13*F347^2</f>
        <v>2.4600696778108298E-2</v>
      </c>
      <c r="Q347" s="201">
        <f>+C347-15018.5</f>
        <v>34041.919999999998</v>
      </c>
      <c r="R347" s="136">
        <f>+(P347-G347)^2</f>
        <v>3.1123122945066233E-4</v>
      </c>
      <c r="S347" s="136">
        <v>0.1</v>
      </c>
      <c r="T347" s="136">
        <f>+S347*R347</f>
        <v>3.1123122945066237E-5</v>
      </c>
      <c r="V347" s="129">
        <f>+G347-P347</f>
        <v>-1.7641746780028965E-2</v>
      </c>
    </row>
    <row r="348" spans="1:33" ht="12.95" customHeight="1" x14ac:dyDescent="0.2">
      <c r="A348" s="206" t="s">
        <v>546</v>
      </c>
      <c r="B348" s="207" t="s">
        <v>646</v>
      </c>
      <c r="C348" s="208">
        <v>49066.358999999997</v>
      </c>
      <c r="D348" s="208"/>
      <c r="E348" s="129">
        <f>(C348-C$7)/C$8</f>
        <v>-6307.4480611072677</v>
      </c>
      <c r="F348" s="199">
        <f>ROUND(2*E348,0)/2</f>
        <v>-6307.5</v>
      </c>
      <c r="G348" s="129">
        <f>C348-(C$7+F348*C$8)</f>
        <v>1.2327450000157114E-2</v>
      </c>
      <c r="I348" s="129">
        <f>G348</f>
        <v>1.2327450000157114E-2</v>
      </c>
      <c r="O348" s="199"/>
      <c r="P348" s="159">
        <f>+D$11+D$12*F348+D$13*F348^2</f>
        <v>2.4559286712565416E-2</v>
      </c>
      <c r="Q348" s="201">
        <f>+C348-15018.5</f>
        <v>34047.858999999997</v>
      </c>
      <c r="R348" s="136">
        <f>+(P348-G348)^2</f>
        <v>1.4961782935901953E-4</v>
      </c>
      <c r="S348" s="136">
        <v>0.1</v>
      </c>
      <c r="T348" s="136">
        <f>+S348*R348</f>
        <v>1.4961782935901954E-5</v>
      </c>
      <c r="V348" s="129">
        <f>+G348-P348</f>
        <v>-1.2231836712408302E-2</v>
      </c>
      <c r="AC348" s="129" t="s">
        <v>480</v>
      </c>
      <c r="AD348" s="129" t="s">
        <v>545</v>
      </c>
      <c r="AE348" s="129" t="s">
        <v>548</v>
      </c>
      <c r="AG348" s="129" t="s">
        <v>610</v>
      </c>
    </row>
    <row r="349" spans="1:33" ht="12.95" customHeight="1" x14ac:dyDescent="0.2">
      <c r="A349" s="206" t="s">
        <v>547</v>
      </c>
      <c r="B349" s="207" t="s">
        <v>646</v>
      </c>
      <c r="C349" s="208">
        <v>49090.330999999998</v>
      </c>
      <c r="D349" s="208"/>
      <c r="E349" s="129">
        <f>(C349-C$7)/C$8</f>
        <v>-6206.4475186906993</v>
      </c>
      <c r="F349" s="199">
        <f>ROUND(2*E349,0)/2</f>
        <v>-6206.5</v>
      </c>
      <c r="G349" s="129">
        <f>C349-(C$7+F349*C$8)</f>
        <v>1.2456190001103096E-2</v>
      </c>
      <c r="I349" s="129">
        <f>G349</f>
        <v>1.2456190001103096E-2</v>
      </c>
      <c r="O349" s="199"/>
      <c r="P349" s="159">
        <f>+D$11+D$12*F349+D$13*F349^2</f>
        <v>2.4392186747097627E-2</v>
      </c>
      <c r="Q349" s="201">
        <f>+C349-15018.5</f>
        <v>34071.830999999998</v>
      </c>
      <c r="R349" s="136">
        <f>+(P349-G349)^2</f>
        <v>1.4246801832039203E-4</v>
      </c>
      <c r="S349" s="136">
        <v>0.1</v>
      </c>
      <c r="T349" s="136">
        <f>+S349*R349</f>
        <v>1.4246801832039204E-5</v>
      </c>
      <c r="V349" s="129">
        <f>+G349-P349</f>
        <v>-1.1935996745994531E-2</v>
      </c>
      <c r="AC349" s="129" t="s">
        <v>480</v>
      </c>
      <c r="AD349" s="129" t="s">
        <v>541</v>
      </c>
      <c r="AE349" s="129" t="s">
        <v>542</v>
      </c>
      <c r="AG349" s="129" t="s">
        <v>610</v>
      </c>
    </row>
    <row r="350" spans="1:33" ht="12.95" customHeight="1" x14ac:dyDescent="0.2">
      <c r="A350" s="206" t="s">
        <v>547</v>
      </c>
      <c r="B350" s="207" t="s">
        <v>646</v>
      </c>
      <c r="C350" s="208">
        <v>49107.428</v>
      </c>
      <c r="D350" s="208"/>
      <c r="E350" s="129">
        <f>(C350-C$7)/C$8</f>
        <v>-6134.4132172683676</v>
      </c>
      <c r="F350" s="199">
        <f>ROUND(2*E350,0)/2</f>
        <v>-6134.5</v>
      </c>
      <c r="G350" s="129">
        <f>C350-(C$7+F350*C$8)</f>
        <v>2.0597470000211615E-2</v>
      </c>
      <c r="I350" s="129">
        <f>G350</f>
        <v>2.0597470000211615E-2</v>
      </c>
      <c r="O350" s="199"/>
      <c r="P350" s="159">
        <f>+D$11+D$12*F350+D$13*F350^2</f>
        <v>2.4273258505707867E-2</v>
      </c>
      <c r="Q350" s="201">
        <f>+C350-15018.5</f>
        <v>34088.928</v>
      </c>
      <c r="R350" s="136">
        <f>+(P350-G350)^2</f>
        <v>1.3511421137138368E-5</v>
      </c>
      <c r="S350" s="136">
        <v>0.1</v>
      </c>
      <c r="T350" s="136">
        <f>+S350*R350</f>
        <v>1.3511421137138369E-6</v>
      </c>
      <c r="V350" s="129">
        <f>+G350-P350</f>
        <v>-3.6757885054962518E-3</v>
      </c>
    </row>
    <row r="351" spans="1:33" ht="12.95" customHeight="1" x14ac:dyDescent="0.2">
      <c r="A351" s="206" t="s">
        <v>547</v>
      </c>
      <c r="B351" s="207" t="s">
        <v>646</v>
      </c>
      <c r="C351" s="208">
        <v>49116.428</v>
      </c>
      <c r="D351" s="208"/>
      <c r="E351" s="129">
        <f>(C351-C$7)/C$8</f>
        <v>-6096.4937745122743</v>
      </c>
      <c r="F351" s="199">
        <f>ROUND(2*E351,0)/2</f>
        <v>-6096.5</v>
      </c>
      <c r="G351" s="129">
        <f>C351-(C$7+F351*C$8)</f>
        <v>1.4775900053791702E-3</v>
      </c>
      <c r="I351" s="129">
        <f>G351</f>
        <v>1.4775900053791702E-3</v>
      </c>
      <c r="O351" s="199"/>
      <c r="P351" s="159">
        <f>+D$11+D$12*F351+D$13*F351^2</f>
        <v>2.4210555430891435E-2</v>
      </c>
      <c r="Q351" s="201">
        <f>+C351-15018.5</f>
        <v>34097.928</v>
      </c>
      <c r="R351" s="136">
        <f>+(P351-G351)^2</f>
        <v>5.1678771703753601E-4</v>
      </c>
      <c r="S351" s="136">
        <v>0.1</v>
      </c>
      <c r="T351" s="136">
        <f>+S351*R351</f>
        <v>5.1678771703753602E-5</v>
      </c>
      <c r="V351" s="129">
        <f>+G351-P351</f>
        <v>-2.2732965425512265E-2</v>
      </c>
    </row>
    <row r="352" spans="1:33" ht="12.95" customHeight="1" x14ac:dyDescent="0.2">
      <c r="A352" s="206" t="s">
        <v>547</v>
      </c>
      <c r="B352" s="207" t="s">
        <v>646</v>
      </c>
      <c r="C352" s="208">
        <v>49163.425000000003</v>
      </c>
      <c r="D352" s="208"/>
      <c r="E352" s="129">
        <f>(C352-C$7)/C$8</f>
        <v>-5898.4826577113618</v>
      </c>
      <c r="F352" s="199">
        <f>ROUND(2*E352,0)/2</f>
        <v>-5898.5</v>
      </c>
      <c r="G352" s="129">
        <f>C352-(C$7+F352*C$8)</f>
        <v>4.1161100089084357E-3</v>
      </c>
      <c r="I352" s="129">
        <f>G352</f>
        <v>4.1161100089084357E-3</v>
      </c>
      <c r="O352" s="199"/>
      <c r="P352" s="159">
        <f>+D$11+D$12*F352+D$13*F352^2</f>
        <v>2.3884561660467953E-2</v>
      </c>
      <c r="Q352" s="201">
        <f>+C352-15018.5</f>
        <v>34144.925000000003</v>
      </c>
      <c r="R352" s="136">
        <f>+(P352-G352)^2</f>
        <v>3.9079168070004622E-4</v>
      </c>
      <c r="S352" s="136">
        <v>0.1</v>
      </c>
      <c r="T352" s="136">
        <f>+S352*R352</f>
        <v>3.9079168070004626E-5</v>
      </c>
      <c r="V352" s="129">
        <f>+G352-P352</f>
        <v>-1.9768451651559518E-2</v>
      </c>
    </row>
    <row r="353" spans="1:22" ht="12.95" customHeight="1" x14ac:dyDescent="0.2">
      <c r="A353" s="206" t="s">
        <v>550</v>
      </c>
      <c r="B353" s="207" t="s">
        <v>646</v>
      </c>
      <c r="C353" s="208">
        <v>49416.436999999998</v>
      </c>
      <c r="D353" s="208"/>
      <c r="E353" s="129">
        <f>(C353-C$7)/C$8</f>
        <v>-4832.4744298664273</v>
      </c>
      <c r="F353" s="199">
        <f>ROUND(2*E353,0)/2</f>
        <v>-4832.5</v>
      </c>
      <c r="G353" s="129">
        <f>C353-(C$7+F353*C$8)</f>
        <v>6.0689500023727305E-3</v>
      </c>
      <c r="I353" s="129">
        <f>G353</f>
        <v>6.0689500023727305E-3</v>
      </c>
      <c r="O353" s="199"/>
      <c r="P353" s="159">
        <f>+D$11+D$12*F353+D$13*F353^2</f>
        <v>2.2150290335520118E-2</v>
      </c>
      <c r="Q353" s="201">
        <f>+C353-15018.5</f>
        <v>34397.936999999998</v>
      </c>
      <c r="R353" s="136">
        <f>+(P353-G353)^2</f>
        <v>2.5860950691051294E-4</v>
      </c>
      <c r="S353" s="136">
        <v>0.1</v>
      </c>
      <c r="T353" s="136">
        <f>+S353*R353</f>
        <v>2.5860950691051297E-5</v>
      </c>
      <c r="V353" s="129">
        <f>+G353-P353</f>
        <v>-1.6081340333147388E-2</v>
      </c>
    </row>
    <row r="354" spans="1:22" ht="12.95" customHeight="1" x14ac:dyDescent="0.2">
      <c r="A354" s="206" t="s">
        <v>550</v>
      </c>
      <c r="B354" s="207" t="s">
        <v>646</v>
      </c>
      <c r="C354" s="208">
        <v>49416.671000000002</v>
      </c>
      <c r="D354" s="208"/>
      <c r="E354" s="129">
        <f>(C354-C$7)/C$8</f>
        <v>-4831.4885243547524</v>
      </c>
      <c r="F354" s="199">
        <f>ROUND(2*E354,0)/2</f>
        <v>-4831.5</v>
      </c>
      <c r="G354" s="129">
        <f>C354-(C$7+F354*C$8)</f>
        <v>2.7236900059506297E-3</v>
      </c>
      <c r="I354" s="129">
        <f>G354</f>
        <v>2.7236900059506297E-3</v>
      </c>
      <c r="O354" s="199"/>
      <c r="P354" s="159">
        <f>+D$11+D$12*F354+D$13*F354^2</f>
        <v>2.2148679931420522E-2</v>
      </c>
      <c r="Q354" s="201">
        <f>+C354-15018.5</f>
        <v>34398.171000000002</v>
      </c>
      <c r="R354" s="136">
        <f>+(P354-G354)^2</f>
        <v>3.7733023360460679E-4</v>
      </c>
      <c r="S354" s="136">
        <v>0.1</v>
      </c>
      <c r="T354" s="136">
        <f>+S354*R354</f>
        <v>3.773302336046068E-5</v>
      </c>
      <c r="V354" s="129">
        <f>+G354-P354</f>
        <v>-1.9424989925469892E-2</v>
      </c>
    </row>
    <row r="355" spans="1:22" ht="12.95" customHeight="1" x14ac:dyDescent="0.2">
      <c r="A355" s="206" t="s">
        <v>550</v>
      </c>
      <c r="B355" s="207" t="s">
        <v>646</v>
      </c>
      <c r="C355" s="208">
        <v>49472.442999999999</v>
      </c>
      <c r="D355" s="208"/>
      <c r="E355" s="129">
        <f>(C355-C$7)/C$8</f>
        <v>-4596.5059508666736</v>
      </c>
      <c r="F355" s="199">
        <f>ROUND(2*E355,0)/2</f>
        <v>-4596.5</v>
      </c>
      <c r="G355" s="129">
        <f>C355-(C$7+F355*C$8)</f>
        <v>-1.412409998010844E-3</v>
      </c>
      <c r="I355" s="129">
        <f>G355</f>
        <v>-1.412409998010844E-3</v>
      </c>
      <c r="O355" s="199"/>
      <c r="P355" s="159">
        <f>+D$11+D$12*F355+D$13*F355^2</f>
        <v>2.1771092185098324E-2</v>
      </c>
      <c r="Q355" s="201">
        <f>+C355-15018.5</f>
        <v>34453.942999999999</v>
      </c>
      <c r="R355" s="136">
        <f>+(P355-G355)^2</f>
        <v>5.3747477347422762E-4</v>
      </c>
      <c r="S355" s="136">
        <v>0.1</v>
      </c>
      <c r="T355" s="136">
        <f>+S355*R355</f>
        <v>5.3747477347422764E-5</v>
      </c>
      <c r="V355" s="129">
        <f>+G355-P355</f>
        <v>-2.3183502183109168E-2</v>
      </c>
    </row>
    <row r="356" spans="1:22" ht="12.95" customHeight="1" x14ac:dyDescent="0.2">
      <c r="A356" s="206" t="s">
        <v>550</v>
      </c>
      <c r="B356" s="207" t="s">
        <v>646</v>
      </c>
      <c r="C356" s="208">
        <v>49473.402999999998</v>
      </c>
      <c r="D356" s="208"/>
      <c r="E356" s="129">
        <f>(C356-C$7)/C$8</f>
        <v>-4592.4612103060272</v>
      </c>
      <c r="F356" s="199">
        <f>ROUND(2*E356,0)/2</f>
        <v>-4592.5</v>
      </c>
      <c r="G356" s="129">
        <f>C356-(C$7+F356*C$8)</f>
        <v>9.2065499993623234E-3</v>
      </c>
      <c r="I356" s="129">
        <f>G356</f>
        <v>9.2065499993623234E-3</v>
      </c>
      <c r="O356" s="199"/>
      <c r="P356" s="159">
        <f>+D$11+D$12*F356+D$13*F356^2</f>
        <v>2.1764679936035983E-2</v>
      </c>
      <c r="Q356" s="201">
        <f>+C356-15018.5</f>
        <v>34454.902999999998</v>
      </c>
      <c r="R356" s="136">
        <f>+(P356-G356)^2</f>
        <v>1.5770662750637919E-4</v>
      </c>
      <c r="S356" s="136">
        <v>0.1</v>
      </c>
      <c r="T356" s="136">
        <f>+S356*R356</f>
        <v>1.5770662750637919E-5</v>
      </c>
      <c r="V356" s="129">
        <f>+G356-P356</f>
        <v>-1.255812993667366E-2</v>
      </c>
    </row>
    <row r="357" spans="1:22" ht="12.95" customHeight="1" x14ac:dyDescent="0.2">
      <c r="A357" s="206" t="s">
        <v>550</v>
      </c>
      <c r="B357" s="207"/>
      <c r="C357" s="208">
        <v>49484.434000000001</v>
      </c>
      <c r="D357" s="208"/>
      <c r="E357" s="129">
        <f>(C357-C$7)/C$8</f>
        <v>-4545.9846133012979</v>
      </c>
      <c r="F357" s="199">
        <f>ROUND(2*E357,0)/2</f>
        <v>-4546</v>
      </c>
      <c r="G357" s="129">
        <f>C357-(C$7+F357*C$8)</f>
        <v>3.6519600034807809E-3</v>
      </c>
      <c r="I357" s="129">
        <f>G357</f>
        <v>3.6519600034807809E-3</v>
      </c>
      <c r="O357" s="199"/>
      <c r="P357" s="159">
        <f>+D$11+D$12*F357+D$13*F357^2</f>
        <v>2.169017383639512E-2</v>
      </c>
      <c r="Q357" s="201">
        <f>+C357-15018.5</f>
        <v>34465.934000000001</v>
      </c>
      <c r="R357" s="136">
        <f>+(P357-G357)^2</f>
        <v>3.253771582819422E-4</v>
      </c>
      <c r="S357" s="136">
        <v>0.1</v>
      </c>
      <c r="T357" s="136">
        <f>+S357*R357</f>
        <v>3.2537715828194223E-5</v>
      </c>
      <c r="V357" s="129">
        <f>+G357-P357</f>
        <v>-1.8038213832914339E-2</v>
      </c>
    </row>
    <row r="358" spans="1:22" ht="12.95" customHeight="1" x14ac:dyDescent="0.2">
      <c r="A358" s="206" t="s">
        <v>551</v>
      </c>
      <c r="B358" s="207" t="s">
        <v>646</v>
      </c>
      <c r="C358" s="208">
        <v>49520.396000000001</v>
      </c>
      <c r="D358" s="208"/>
      <c r="E358" s="129">
        <f>(C358-C$7)/C$8</f>
        <v>-4394.4669465907873</v>
      </c>
      <c r="F358" s="199">
        <f>ROUND(2*E358,0)/2</f>
        <v>-4394.5</v>
      </c>
      <c r="G358" s="129">
        <f>C358-(C$7+F358*C$8)</f>
        <v>7.8450700020766817E-3</v>
      </c>
      <c r="I358" s="129">
        <f>G358</f>
        <v>7.8450700020766817E-3</v>
      </c>
      <c r="O358" s="199"/>
      <c r="P358" s="159">
        <f>+D$11+D$12*F358+D$13*F358^2</f>
        <v>2.1447891805330011E-2</v>
      </c>
      <c r="Q358" s="201">
        <f>+C358-15018.5</f>
        <v>34501.896000000001</v>
      </c>
      <c r="R358" s="136">
        <f>+(P358-G358)^2</f>
        <v>1.8503676101106416E-4</v>
      </c>
      <c r="S358" s="136">
        <v>0.1</v>
      </c>
      <c r="T358" s="136">
        <f>+S358*R358</f>
        <v>1.8503676101106418E-5</v>
      </c>
      <c r="V358" s="129">
        <f>+G358-P358</f>
        <v>-1.3602821803253329E-2</v>
      </c>
    </row>
    <row r="359" spans="1:22" ht="12.95" customHeight="1" x14ac:dyDescent="0.2">
      <c r="A359" s="206" t="s">
        <v>552</v>
      </c>
      <c r="B359" s="207"/>
      <c r="C359" s="208">
        <v>49776.364999999998</v>
      </c>
      <c r="D359" s="208"/>
      <c r="E359" s="129">
        <f>(C359-C$7)/C$8</f>
        <v>-3316.0000751647585</v>
      </c>
      <c r="F359" s="199">
        <f>ROUND(2*E359,0)/2</f>
        <v>-3316</v>
      </c>
      <c r="G359" s="129">
        <f>C359-(C$7+F359*C$8)</f>
        <v>-1.7840000509750098E-5</v>
      </c>
      <c r="I359" s="129">
        <f>G359</f>
        <v>-1.7840000509750098E-5</v>
      </c>
      <c r="O359" s="199"/>
      <c r="P359" s="159">
        <f>+D$11+D$12*F359+D$13*F359^2</f>
        <v>1.9743635491590562E-2</v>
      </c>
      <c r="Q359" s="201">
        <f>+C359-15018.5</f>
        <v>34757.864999999998</v>
      </c>
      <c r="R359" s="136">
        <f>+(P359-G359)^2</f>
        <v>3.9051591362488129E-4</v>
      </c>
      <c r="S359" s="136">
        <v>0.1</v>
      </c>
      <c r="T359" s="136">
        <f>+S359*R359</f>
        <v>3.9051591362488129E-5</v>
      </c>
      <c r="V359" s="129">
        <f>+G359-P359</f>
        <v>-1.9761475492100312E-2</v>
      </c>
    </row>
    <row r="360" spans="1:22" ht="12.95" customHeight="1" x14ac:dyDescent="0.2">
      <c r="A360" s="206" t="s">
        <v>552</v>
      </c>
      <c r="B360" s="207" t="s">
        <v>646</v>
      </c>
      <c r="C360" s="208">
        <v>49801.413</v>
      </c>
      <c r="D360" s="208"/>
      <c r="E360" s="129">
        <f>(C360-C$7)/C$8</f>
        <v>-3210.4660527031238</v>
      </c>
      <c r="F360" s="199">
        <f>ROUND(2*E360,0)/2</f>
        <v>-3210.5</v>
      </c>
      <c r="G360" s="129">
        <f>C360-(C$7+F360*C$8)</f>
        <v>8.0572300066705793E-3</v>
      </c>
      <c r="I360" s="129">
        <f>G360</f>
        <v>8.0572300066705793E-3</v>
      </c>
      <c r="O360" s="199"/>
      <c r="P360" s="159">
        <f>+D$11+D$12*F360+D$13*F360^2</f>
        <v>1.9578854054753146E-2</v>
      </c>
      <c r="Q360" s="201">
        <f>+C360-15018.5</f>
        <v>34782.913</v>
      </c>
      <c r="R360" s="136">
        <f>+(P360-G360)^2</f>
        <v>1.3274782070535451E-4</v>
      </c>
      <c r="S360" s="136">
        <v>0.1</v>
      </c>
      <c r="T360" s="136">
        <f>+S360*R360</f>
        <v>1.3274782070535452E-5</v>
      </c>
      <c r="V360" s="129">
        <f>+G360-P360</f>
        <v>-1.1521624048082567E-2</v>
      </c>
    </row>
    <row r="361" spans="1:22" ht="12.95" customHeight="1" x14ac:dyDescent="0.2">
      <c r="A361" s="206" t="s">
        <v>553</v>
      </c>
      <c r="B361" s="207"/>
      <c r="C361" s="208">
        <v>49810.31</v>
      </c>
      <c r="D361" s="208"/>
      <c r="E361" s="129">
        <f>(C361-C$7)/C$8</f>
        <v>-3172.980576903029</v>
      </c>
      <c r="F361" s="199">
        <f>ROUND(2*E361,0)/2</f>
        <v>-3173</v>
      </c>
      <c r="G361" s="129">
        <f>C361-(C$7+F361*C$8)</f>
        <v>4.6099800019874237E-3</v>
      </c>
      <c r="I361" s="129">
        <f>G361</f>
        <v>4.6099800019874237E-3</v>
      </c>
      <c r="O361" s="199"/>
      <c r="P361" s="159">
        <f>+D$11+D$12*F361+D$13*F361^2</f>
        <v>1.952036533942338E-2</v>
      </c>
      <c r="Q361" s="201">
        <f>+C361-15018.5</f>
        <v>34791.81</v>
      </c>
      <c r="R361" s="136">
        <f>+(P361-G361)^2</f>
        <v>2.2231959091082514E-4</v>
      </c>
      <c r="S361" s="136">
        <v>0.1</v>
      </c>
      <c r="T361" s="136">
        <f>+S361*R361</f>
        <v>2.2231959091082514E-5</v>
      </c>
      <c r="V361" s="129">
        <f>+G361-P361</f>
        <v>-1.4910385337435956E-2</v>
      </c>
    </row>
    <row r="362" spans="1:22" ht="12.95" customHeight="1" x14ac:dyDescent="0.2">
      <c r="A362" s="206" t="s">
        <v>553</v>
      </c>
      <c r="B362" s="207" t="s">
        <v>646</v>
      </c>
      <c r="C362" s="208">
        <v>49840.334000000003</v>
      </c>
      <c r="D362" s="208"/>
      <c r="E362" s="129">
        <f>(C362-C$7)/C$8</f>
        <v>-3046.4813158686825</v>
      </c>
      <c r="F362" s="199">
        <f>ROUND(2*E362,0)/2</f>
        <v>-3046.5</v>
      </c>
      <c r="G362" s="129">
        <f>C362-(C$7+F362*C$8)</f>
        <v>4.4345900023472495E-3</v>
      </c>
      <c r="I362" s="129">
        <f>G362</f>
        <v>4.4345900023472495E-3</v>
      </c>
      <c r="O362" s="199"/>
      <c r="P362" s="159">
        <f>+D$11+D$12*F362+D$13*F362^2</f>
        <v>1.932338406677412E-2</v>
      </c>
      <c r="Q362" s="201">
        <f>+C362-15018.5</f>
        <v>34821.834000000003</v>
      </c>
      <c r="R362" s="136">
        <f>+(P362-G362)^2</f>
        <v>2.216761886929128E-4</v>
      </c>
      <c r="S362" s="136">
        <v>0.1</v>
      </c>
      <c r="T362" s="136">
        <f>+S362*R362</f>
        <v>2.2167618869291283E-5</v>
      </c>
      <c r="V362" s="129">
        <f>+G362-P362</f>
        <v>-1.488879406442687E-2</v>
      </c>
    </row>
    <row r="363" spans="1:22" ht="12.95" customHeight="1" x14ac:dyDescent="0.2">
      <c r="A363" s="206" t="s">
        <v>553</v>
      </c>
      <c r="B363" s="207" t="s">
        <v>646</v>
      </c>
      <c r="C363" s="208">
        <v>49895.398999999998</v>
      </c>
      <c r="D363" s="208"/>
      <c r="E363" s="129">
        <f>(C363-C$7)/C$8</f>
        <v>-2814.4775252726745</v>
      </c>
      <c r="F363" s="199">
        <f>ROUND(2*E363,0)/2</f>
        <v>-2814.5</v>
      </c>
      <c r="G363" s="129">
        <f>C363-(C$7+F363*C$8)</f>
        <v>5.3342699975473806E-3</v>
      </c>
      <c r="I363" s="129">
        <f>G363</f>
        <v>5.3342699975473806E-3</v>
      </c>
      <c r="O363" s="199"/>
      <c r="P363" s="159">
        <f>+D$11+D$12*F363+D$13*F363^2</f>
        <v>1.8963407517306137E-2</v>
      </c>
      <c r="Q363" s="201">
        <f>+C363-15018.5</f>
        <v>34876.898999999998</v>
      </c>
      <c r="R363" s="136">
        <f>+(P363-G363)^2</f>
        <v>1.8575338953249587E-4</v>
      </c>
      <c r="S363" s="136">
        <v>0.1</v>
      </c>
      <c r="T363" s="136">
        <f>+S363*R363</f>
        <v>1.8575338953249587E-5</v>
      </c>
      <c r="V363" s="129">
        <f>+G363-P363</f>
        <v>-1.3629137519758756E-2</v>
      </c>
    </row>
    <row r="364" spans="1:22" ht="12.95" customHeight="1" x14ac:dyDescent="0.2">
      <c r="A364" s="206" t="s">
        <v>555</v>
      </c>
      <c r="B364" s="207" t="s">
        <v>646</v>
      </c>
      <c r="C364" s="208">
        <v>50100.69</v>
      </c>
      <c r="D364" s="208"/>
      <c r="E364" s="129">
        <f>(C364-C$7)/C$8</f>
        <v>-1949.5308227347568</v>
      </c>
      <c r="F364" s="199">
        <f>ROUND(2*E364,0)/2</f>
        <v>-1949.5</v>
      </c>
      <c r="G364" s="129">
        <f>C364-(C$7+F364*C$8)</f>
        <v>-7.3156299913534895E-3</v>
      </c>
      <c r="I364" s="129">
        <f>G364</f>
        <v>-7.3156299913534895E-3</v>
      </c>
      <c r="O364" s="199"/>
      <c r="P364" s="159">
        <f>+D$11+D$12*F364+D$13*F364^2</f>
        <v>1.7635920315248001E-2</v>
      </c>
      <c r="Q364" s="201">
        <f>+C364-15018.5</f>
        <v>35082.19</v>
      </c>
      <c r="R364" s="136">
        <f>+(P364-G364)^2</f>
        <v>6.2257986270286493E-4</v>
      </c>
      <c r="S364" s="136">
        <v>0.1</v>
      </c>
      <c r="T364" s="136">
        <f>+S364*R364</f>
        <v>6.2257986270286493E-5</v>
      </c>
      <c r="V364" s="129">
        <f>+G364-P364</f>
        <v>-2.495155030660149E-2</v>
      </c>
    </row>
    <row r="365" spans="1:22" ht="12.95" customHeight="1" x14ac:dyDescent="0.2">
      <c r="A365" s="206" t="s">
        <v>555</v>
      </c>
      <c r="B365" s="207" t="s">
        <v>646</v>
      </c>
      <c r="C365" s="208">
        <v>50152.444000000003</v>
      </c>
      <c r="D365" s="208"/>
      <c r="E365" s="129">
        <f>(C365-C$7)/C$8</f>
        <v>-1731.4771738015495</v>
      </c>
      <c r="F365" s="199">
        <f>ROUND(2*E365,0)/2</f>
        <v>-1731.5</v>
      </c>
      <c r="G365" s="129">
        <f>C365-(C$7+F365*C$8)</f>
        <v>5.4176900084712543E-3</v>
      </c>
      <c r="I365" s="129">
        <f>G365</f>
        <v>5.4176900084712543E-3</v>
      </c>
      <c r="O365" s="199"/>
      <c r="P365" s="159">
        <f>+D$11+D$12*F365+D$13*F365^2</f>
        <v>1.7305012032158968E-2</v>
      </c>
      <c r="Q365" s="201">
        <f>+C365-15018.5</f>
        <v>35133.944000000003</v>
      </c>
      <c r="R365" s="136">
        <f>+(P365-G365)^2</f>
        <v>1.4130842489485098E-4</v>
      </c>
      <c r="S365" s="136">
        <v>0.1</v>
      </c>
      <c r="T365" s="136">
        <f>+S365*R365</f>
        <v>1.4130842489485099E-5</v>
      </c>
      <c r="V365" s="129">
        <f>+G365-P365</f>
        <v>-1.1887322023687714E-2</v>
      </c>
    </row>
    <row r="366" spans="1:22" ht="12.95" customHeight="1" x14ac:dyDescent="0.2">
      <c r="A366" s="206" t="s">
        <v>556</v>
      </c>
      <c r="B366" s="207" t="s">
        <v>646</v>
      </c>
      <c r="C366" s="208">
        <v>50190.419000000002</v>
      </c>
      <c r="D366" s="208"/>
      <c r="E366" s="129">
        <f>(C366-C$7)/C$8</f>
        <v>-1571.4781917279302</v>
      </c>
      <c r="F366" s="199">
        <f>ROUND(2*E366,0)/2</f>
        <v>-1571.5</v>
      </c>
      <c r="G366" s="129">
        <f>C366-(C$7+F366*C$8)</f>
        <v>5.1760900023509748E-3</v>
      </c>
      <c r="I366" s="129">
        <f>G366</f>
        <v>5.1760900023509748E-3</v>
      </c>
      <c r="O366" s="199"/>
      <c r="P366" s="159">
        <f>+D$11+D$12*F366+D$13*F366^2</f>
        <v>1.7063078376181848E-2</v>
      </c>
      <c r="Q366" s="201">
        <f>+C366-15018.5</f>
        <v>35171.919000000002</v>
      </c>
      <c r="R366" s="136">
        <f>+(P366-G366)^2</f>
        <v>1.4130049259959037E-4</v>
      </c>
      <c r="S366" s="136">
        <v>0.1</v>
      </c>
      <c r="T366" s="136">
        <f>+S366*R366</f>
        <v>1.4130049259959037E-5</v>
      </c>
      <c r="V366" s="129">
        <f>+G366-P366</f>
        <v>-1.1886988373830874E-2</v>
      </c>
    </row>
    <row r="367" spans="1:22" ht="12.95" customHeight="1" x14ac:dyDescent="0.2">
      <c r="A367" s="206" t="s">
        <v>560</v>
      </c>
      <c r="B367" s="207"/>
      <c r="C367" s="208">
        <v>50487.69</v>
      </c>
      <c r="D367" s="208"/>
      <c r="E367" s="129">
        <f>(C367-C$7)/C$8</f>
        <v>-318.99478422275962</v>
      </c>
      <c r="F367" s="199">
        <f>ROUND(2*E367,0)/2</f>
        <v>-319</v>
      </c>
      <c r="G367" s="129">
        <f>C367-(C$7+F367*C$8)</f>
        <v>1.2379400068311952E-3</v>
      </c>
      <c r="I367" s="129">
        <f>G367</f>
        <v>1.2379400068311952E-3</v>
      </c>
      <c r="O367" s="199"/>
      <c r="P367" s="159">
        <f>+D$11+D$12*F367+D$13*F367^2</f>
        <v>1.5196536426057936E-2</v>
      </c>
      <c r="Q367" s="201">
        <f>+C367-15018.5</f>
        <v>35469.19</v>
      </c>
      <c r="R367" s="136">
        <f>+(P367-G367)^2</f>
        <v>1.9484241399484958E-4</v>
      </c>
      <c r="S367" s="136">
        <v>0.1</v>
      </c>
      <c r="T367" s="136">
        <f>+S367*R367</f>
        <v>1.9484241399484961E-5</v>
      </c>
      <c r="V367" s="129">
        <f>+G367-P367</f>
        <v>-1.395859641922674E-2</v>
      </c>
    </row>
    <row r="368" spans="1:22" ht="12.95" customHeight="1" x14ac:dyDescent="0.2">
      <c r="A368" s="206" t="s">
        <v>561</v>
      </c>
      <c r="B368" s="207" t="s">
        <v>646</v>
      </c>
      <c r="C368" s="208">
        <v>50518.427000000003</v>
      </c>
      <c r="D368" s="208"/>
      <c r="E368" s="129">
        <f>(C368-C$7)/C$8</f>
        <v>-189.49146066786332</v>
      </c>
      <c r="F368" s="199">
        <f>ROUND(2*E368,0)/2</f>
        <v>-189.5</v>
      </c>
      <c r="G368" s="129">
        <f>C368-(C$7+F368*C$8)</f>
        <v>2.0267700092517771E-3</v>
      </c>
      <c r="I368" s="129">
        <f>G368</f>
        <v>2.0267700092517771E-3</v>
      </c>
      <c r="O368" s="199"/>
      <c r="P368" s="159">
        <f>+D$11+D$12*F368+D$13*F368^2</f>
        <v>1.5006314888598875E-2</v>
      </c>
      <c r="Q368" s="201">
        <f>+C368-15018.5</f>
        <v>35499.927000000003</v>
      </c>
      <c r="R368" s="136">
        <f>+(P368-G368)^2</f>
        <v>1.6846858527498547E-4</v>
      </c>
      <c r="S368" s="136">
        <v>0.1</v>
      </c>
      <c r="T368" s="136">
        <f>+S368*R368</f>
        <v>1.6846858527498548E-5</v>
      </c>
      <c r="V368" s="129">
        <f>+G368-P368</f>
        <v>-1.2979544879347098E-2</v>
      </c>
    </row>
    <row r="369" spans="1:22" ht="12.95" customHeight="1" x14ac:dyDescent="0.2">
      <c r="A369" s="206" t="s">
        <v>562</v>
      </c>
      <c r="B369" s="207"/>
      <c r="C369" s="208">
        <v>50555.332000000002</v>
      </c>
      <c r="D369" s="208"/>
      <c r="E369" s="129">
        <f>(C369-C$7)/C$8</f>
        <v>-34.000679010800383</v>
      </c>
      <c r="F369" s="199">
        <f>ROUND(2*E369,0)/2</f>
        <v>-34</v>
      </c>
      <c r="G369" s="129">
        <f>C369-(C$7+F369*C$8)</f>
        <v>-1.6115999460453168E-4</v>
      </c>
      <c r="I369" s="129">
        <f>G369</f>
        <v>-1.6115999460453168E-4</v>
      </c>
      <c r="O369" s="199"/>
      <c r="P369" s="159">
        <f>+D$11+D$12*F369+D$13*F369^2</f>
        <v>1.477858714754283E-2</v>
      </c>
      <c r="Q369" s="201">
        <f>+C369-15018.5</f>
        <v>35536.832000000002</v>
      </c>
      <c r="R369" s="136">
        <f>+(P369-G369)^2</f>
        <v>2.2319604467130024E-4</v>
      </c>
      <c r="S369" s="136">
        <v>0.1</v>
      </c>
      <c r="T369" s="136">
        <f>+S369*R369</f>
        <v>2.2319604467130024E-5</v>
      </c>
      <c r="V369" s="129">
        <f>+G369-P369</f>
        <v>-1.4939747142147361E-2</v>
      </c>
    </row>
    <row r="370" spans="1:22" ht="12.95" customHeight="1" x14ac:dyDescent="0.2">
      <c r="A370" s="206" t="s">
        <v>571</v>
      </c>
      <c r="B370" s="64" t="s">
        <v>644</v>
      </c>
      <c r="C370" s="208">
        <v>50563.402399999999</v>
      </c>
      <c r="D370" s="63">
        <v>2.0000000000000001E-4</v>
      </c>
      <c r="E370" s="129">
        <f>(C370-C$7)/C$8</f>
        <v>2.1066357167649052E-3</v>
      </c>
      <c r="F370" s="199">
        <f>ROUND(2*E370,0)/2</f>
        <v>0</v>
      </c>
      <c r="G370" s="129">
        <f>C370-(C$7+F370*C$8)</f>
        <v>5.0000000192085281E-4</v>
      </c>
      <c r="K370" s="130">
        <f>+G370</f>
        <v>5.0000000192085281E-4</v>
      </c>
      <c r="O370" s="199"/>
      <c r="P370" s="159">
        <f>+D$11+D$12*F370+D$13*F370^2</f>
        <v>1.4728894172979592E-2</v>
      </c>
      <c r="Q370" s="201">
        <f>+C370-15018.5</f>
        <v>35544.902399999999</v>
      </c>
      <c r="R370" s="136">
        <f>+(P370-G370)^2</f>
        <v>2.0246142933118936E-4</v>
      </c>
      <c r="S370" s="136">
        <v>1</v>
      </c>
      <c r="T370" s="136">
        <f>+S370*R370</f>
        <v>2.0246142933118936E-4</v>
      </c>
      <c r="V370" s="129">
        <f>+G370-P370</f>
        <v>-1.4228894171058739E-2</v>
      </c>
    </row>
    <row r="371" spans="1:22" ht="12.95" customHeight="1" x14ac:dyDescent="0.2">
      <c r="A371" s="63" t="s">
        <v>571</v>
      </c>
      <c r="B371" s="64" t="s">
        <v>646</v>
      </c>
      <c r="C371" s="63">
        <v>50563.5239</v>
      </c>
      <c r="D371" s="63">
        <v>5.0000000000000001E-4</v>
      </c>
      <c r="E371" s="129">
        <f>(C371-C$7)/C$8</f>
        <v>0.51401911292867952</v>
      </c>
      <c r="F371" s="199">
        <f>ROUND(2*E371,0)/2</f>
        <v>0.5</v>
      </c>
      <c r="G371" s="129">
        <f>C371-(C$7+F371*C$8)</f>
        <v>3.3273700028075837E-3</v>
      </c>
      <c r="K371" s="130">
        <f>G371</f>
        <v>3.3273700028075837E-3</v>
      </c>
      <c r="O371" s="199"/>
      <c r="P371" s="159">
        <f>+D$11+D$12*F371+D$13*F371^2</f>
        <v>1.4728163660566394E-2</v>
      </c>
      <c r="Q371" s="201">
        <f>+C371-15018.5</f>
        <v>35545.0239</v>
      </c>
      <c r="R371" s="136">
        <f>+(P371-G371)^2</f>
        <v>1.2997809602679353E-4</v>
      </c>
      <c r="S371" s="136">
        <v>1</v>
      </c>
      <c r="T371" s="136">
        <f>+S371*R371</f>
        <v>1.2997809602679353E-4</v>
      </c>
      <c r="V371" s="129">
        <f>+G371-P371</f>
        <v>-1.140079365775881E-2</v>
      </c>
    </row>
    <row r="372" spans="1:22" ht="12.95" customHeight="1" x14ac:dyDescent="0.2">
      <c r="A372" s="206" t="s">
        <v>562</v>
      </c>
      <c r="B372" s="207"/>
      <c r="C372" s="208">
        <v>50577.404999999999</v>
      </c>
      <c r="D372" s="208"/>
      <c r="E372" s="129">
        <f>(C372-C$7)/C$8</f>
        <v>58.998860984212293</v>
      </c>
      <c r="F372" s="199">
        <f>ROUND(2*E372,0)/2</f>
        <v>59</v>
      </c>
      <c r="G372" s="129">
        <f>C372-(C$7+F372*C$8)</f>
        <v>-2.7033999504055828E-4</v>
      </c>
      <c r="I372" s="129">
        <f>G372</f>
        <v>-2.7033999504055828E-4</v>
      </c>
      <c r="O372" s="199"/>
      <c r="P372" s="159">
        <f>+D$11+D$12*F372+D$13*F372^2</f>
        <v>1.464274705630678E-2</v>
      </c>
      <c r="Q372" s="201">
        <f>+C372-15018.5</f>
        <v>35558.904999999999</v>
      </c>
      <c r="R372" s="136">
        <f>+(P372-G372)^2</f>
        <v>2.2240016540106365E-4</v>
      </c>
      <c r="S372" s="136">
        <v>0.1</v>
      </c>
      <c r="T372" s="136">
        <f>+S372*R372</f>
        <v>2.2240016540106365E-5</v>
      </c>
      <c r="V372" s="129">
        <f>+G372-P372</f>
        <v>-1.4913087051347338E-2</v>
      </c>
    </row>
    <row r="373" spans="1:22" ht="12.95" customHeight="1" x14ac:dyDescent="0.2">
      <c r="A373" s="206" t="s">
        <v>606</v>
      </c>
      <c r="B373" s="207"/>
      <c r="C373" s="208">
        <v>50578.828999999998</v>
      </c>
      <c r="D373" s="208"/>
      <c r="E373" s="129">
        <f>(C373-C$7)/C$8</f>
        <v>64.99855948250574</v>
      </c>
      <c r="F373" s="199">
        <f>ROUND(2*E373,0)/2</f>
        <v>65</v>
      </c>
      <c r="G373" s="129">
        <f>C373-(C$7+F373*C$8)</f>
        <v>-3.4189999860245734E-4</v>
      </c>
      <c r="I373" s="130"/>
      <c r="J373" s="129">
        <f>G373</f>
        <v>-3.4189999860245734E-4</v>
      </c>
      <c r="O373" s="199"/>
      <c r="P373" s="159">
        <f>+D$11+D$12*F373+D$13*F373^2</f>
        <v>1.4633992360609475E-2</v>
      </c>
      <c r="Q373" s="201">
        <f>+C373-15018.5</f>
        <v>35560.328999999998</v>
      </c>
      <c r="R373" s="136">
        <f>+(P373-G373)^2</f>
        <v>2.2427735195470233E-4</v>
      </c>
      <c r="S373" s="136">
        <v>0.1</v>
      </c>
      <c r="T373" s="136">
        <f>+S373*R373</f>
        <v>2.2427735195470235E-5</v>
      </c>
      <c r="V373" s="129">
        <f>+G373-P373</f>
        <v>-1.4975892359211932E-2</v>
      </c>
    </row>
    <row r="374" spans="1:22" ht="12.95" customHeight="1" x14ac:dyDescent="0.2">
      <c r="A374" s="211" t="s">
        <v>562</v>
      </c>
      <c r="B374" s="212"/>
      <c r="C374" s="213">
        <v>50595.438999999998</v>
      </c>
      <c r="D374" s="213"/>
      <c r="E374" s="129">
        <f>(C374-C$7)/C$8</f>
        <v>134.98099772458642</v>
      </c>
      <c r="F374" s="199">
        <f>ROUND(2*E374,0)/2</f>
        <v>135</v>
      </c>
      <c r="G374" s="129">
        <f>C374-(C$7+F374*C$8)</f>
        <v>-4.5100999996066093E-3</v>
      </c>
      <c r="I374" s="129">
        <f>G374</f>
        <v>-4.5100999996066093E-3</v>
      </c>
      <c r="O374" s="199"/>
      <c r="P374" s="159">
        <f>+D$11+D$12*F374+D$13*F374^2</f>
        <v>1.4531936472681799E-2</v>
      </c>
      <c r="Q374" s="201">
        <f>+C374-15018.5</f>
        <v>35576.938999999998</v>
      </c>
      <c r="R374" s="136">
        <f>+(P374-G374)^2</f>
        <v>3.6259915301196195E-4</v>
      </c>
      <c r="S374" s="136">
        <v>0.1</v>
      </c>
      <c r="T374" s="136">
        <f>+S374*R374</f>
        <v>3.6259915301196198E-5</v>
      </c>
      <c r="V374" s="129">
        <f>+G374-P374</f>
        <v>-1.9042036472288408E-2</v>
      </c>
    </row>
    <row r="375" spans="1:22" ht="12.95" customHeight="1" x14ac:dyDescent="0.2">
      <c r="A375" s="211" t="s">
        <v>563</v>
      </c>
      <c r="B375" s="212"/>
      <c r="C375" s="213">
        <v>50900.430999999997</v>
      </c>
      <c r="D375" s="213"/>
      <c r="E375" s="129">
        <f>(C375-C$7)/C$8</f>
        <v>1419.9950738430578</v>
      </c>
      <c r="F375" s="199">
        <f>ROUND(2*E375,0)/2</f>
        <v>1420</v>
      </c>
      <c r="G375" s="129">
        <f>C375-(C$7+F375*C$8)</f>
        <v>-1.1691999970935285E-3</v>
      </c>
      <c r="I375" s="129">
        <f>G375</f>
        <v>-1.1691999970935285E-3</v>
      </c>
      <c r="O375" s="199"/>
      <c r="P375" s="159">
        <f>+D$11+D$12*F375+D$13*F375^2</f>
        <v>1.2685394417167978E-2</v>
      </c>
      <c r="Q375" s="201">
        <f>+C375-15018.5</f>
        <v>35881.930999999997</v>
      </c>
      <c r="R375" s="136">
        <f>+(P375-G375)^2</f>
        <v>1.9194978638368613E-4</v>
      </c>
      <c r="S375" s="136">
        <v>0.1</v>
      </c>
      <c r="T375" s="136">
        <f>+S375*R375</f>
        <v>1.9194978638368615E-5</v>
      </c>
      <c r="V375" s="129">
        <f>+G375-P375</f>
        <v>-1.3854594414261507E-2</v>
      </c>
    </row>
    <row r="376" spans="1:22" ht="12.95" customHeight="1" x14ac:dyDescent="0.2">
      <c r="A376" s="211" t="s">
        <v>563</v>
      </c>
      <c r="B376" s="212"/>
      <c r="C376" s="213">
        <v>50902.341</v>
      </c>
      <c r="D376" s="213"/>
      <c r="E376" s="129">
        <f>(C376-C$7)/C$8</f>
        <v>1428.0424222501988</v>
      </c>
      <c r="F376" s="199">
        <f>ROUND(2*E376,0)/2</f>
        <v>1428</v>
      </c>
      <c r="G376" s="129">
        <f>C376-(C$7+F376*C$8)</f>
        <v>1.0068720002891496E-2</v>
      </c>
      <c r="I376" s="129">
        <f>G376</f>
        <v>1.0068720002891496E-2</v>
      </c>
      <c r="O376" s="199"/>
      <c r="P376" s="159">
        <f>+D$11+D$12*F376+D$13*F376^2</f>
        <v>1.2674058317459365E-2</v>
      </c>
      <c r="Q376" s="201">
        <f>+C376-15018.5</f>
        <v>35883.841</v>
      </c>
      <c r="R376" s="136">
        <f>+(P376-G376)^2</f>
        <v>6.7877877333553429E-6</v>
      </c>
      <c r="S376" s="136">
        <v>0.1</v>
      </c>
      <c r="T376" s="136">
        <f>+S376*R376</f>
        <v>6.7877877333553436E-7</v>
      </c>
      <c r="V376" s="129">
        <f>+G376-P376</f>
        <v>-2.6053383145678687E-3</v>
      </c>
    </row>
    <row r="377" spans="1:22" ht="12.95" customHeight="1" x14ac:dyDescent="0.2">
      <c r="A377" s="211" t="s">
        <v>606</v>
      </c>
      <c r="B377" s="212"/>
      <c r="C377" s="213">
        <v>51256.688999999998</v>
      </c>
      <c r="D377" s="213"/>
      <c r="E377" s="129">
        <f>(C377-C$7)/C$8</f>
        <v>2921.0067224430832</v>
      </c>
      <c r="F377" s="199">
        <f>ROUND(2*E377,0)/2</f>
        <v>2921</v>
      </c>
      <c r="G377" s="129">
        <f>C377-(C$7+F377*C$8)</f>
        <v>1.595540001289919E-3</v>
      </c>
      <c r="I377" s="130"/>
      <c r="J377" s="129">
        <f>G377</f>
        <v>1.595540001289919E-3</v>
      </c>
      <c r="O377" s="199"/>
      <c r="P377" s="159">
        <f>+D$11+D$12*F377+D$13*F377^2</f>
        <v>1.0593096601169012E-2</v>
      </c>
      <c r="Q377" s="201">
        <f>+C377-15018.5</f>
        <v>36238.188999999998</v>
      </c>
      <c r="R377" s="136">
        <f>+(P377-G377)^2</f>
        <v>8.0956024768027827E-5</v>
      </c>
      <c r="S377" s="136">
        <v>0.1</v>
      </c>
      <c r="T377" s="136">
        <f>+S377*R377</f>
        <v>8.0956024768027824E-6</v>
      </c>
      <c r="V377" s="129">
        <f>+G377-P377</f>
        <v>-8.9975565998790929E-3</v>
      </c>
    </row>
    <row r="378" spans="1:22" ht="12.95" customHeight="1" x14ac:dyDescent="0.2">
      <c r="A378" s="211" t="s">
        <v>595</v>
      </c>
      <c r="B378" s="66"/>
      <c r="C378" s="213">
        <v>51258.701500000003</v>
      </c>
      <c r="D378" s="213">
        <v>4.0000000000000002E-4</v>
      </c>
      <c r="E378" s="129">
        <f>(C378-C$7)/C$8</f>
        <v>2929.4859311705054</v>
      </c>
      <c r="F378" s="199">
        <f>ROUND(2*E378,0)/2</f>
        <v>2929.5</v>
      </c>
      <c r="G378" s="129">
        <f>C378-(C$7+F378*C$8)</f>
        <v>-3.3391699907951988E-3</v>
      </c>
      <c r="K378" s="130">
        <f>+G378</f>
        <v>-3.3391699907951988E-3</v>
      </c>
      <c r="O378" s="199"/>
      <c r="P378" s="159">
        <f>+D$11+D$12*F378+D$13*F378^2</f>
        <v>1.0581446464241615E-2</v>
      </c>
      <c r="Q378" s="201">
        <f>+C378-15018.5</f>
        <v>36240.201500000003</v>
      </c>
      <c r="R378" s="136">
        <f>+(P378-G378)^2</f>
        <v>1.9378356248824172E-4</v>
      </c>
      <c r="S378" s="136">
        <v>1</v>
      </c>
      <c r="T378" s="136">
        <f>+S378*R378</f>
        <v>1.9378356248824172E-4</v>
      </c>
      <c r="V378" s="129">
        <f>+G378-P378</f>
        <v>-1.3920616455036814E-2</v>
      </c>
    </row>
    <row r="379" spans="1:22" ht="12.95" customHeight="1" x14ac:dyDescent="0.2">
      <c r="A379" s="211" t="s">
        <v>595</v>
      </c>
      <c r="B379" s="66"/>
      <c r="C379" s="213">
        <v>51288.728799999997</v>
      </c>
      <c r="D379" s="213">
        <v>2.9999999999999997E-4</v>
      </c>
      <c r="E379" s="129">
        <f>(C379-C$7)/C$8</f>
        <v>3055.9990960004848</v>
      </c>
      <c r="F379" s="199">
        <f>ROUND(2*E379,0)/2</f>
        <v>3056</v>
      </c>
      <c r="G379" s="129">
        <f>C379-(C$7+F379*C$8)</f>
        <v>-2.1456000104080886E-4</v>
      </c>
      <c r="K379" s="130">
        <f>+G379</f>
        <v>-2.1456000104080886E-4</v>
      </c>
      <c r="O379" s="199"/>
      <c r="P379" s="159">
        <f>+D$11+D$12*F379+D$13*F379^2</f>
        <v>1.0408328972928236E-2</v>
      </c>
      <c r="Q379" s="201">
        <f>+C379-15018.5</f>
        <v>36270.228799999997</v>
      </c>
      <c r="R379" s="136">
        <f>+(P379-G379)^2</f>
        <v>1.128457701532731E-4</v>
      </c>
      <c r="S379" s="136">
        <v>1</v>
      </c>
      <c r="T379" s="136">
        <f>+S379*R379</f>
        <v>1.128457701532731E-4</v>
      </c>
      <c r="V379" s="129">
        <f>+G379-P379</f>
        <v>-1.0622888973969045E-2</v>
      </c>
    </row>
    <row r="380" spans="1:22" ht="12.95" customHeight="1" x14ac:dyDescent="0.2">
      <c r="A380" s="295" t="s">
        <v>592</v>
      </c>
      <c r="B380" s="66"/>
      <c r="C380" s="213">
        <v>51648.7791</v>
      </c>
      <c r="D380" s="213">
        <v>2E-3</v>
      </c>
      <c r="E380" s="129">
        <f>(C380-C$7)/C$8</f>
        <v>4572.9887337965065</v>
      </c>
      <c r="F380" s="199">
        <f>ROUND(2*E380,0)/2</f>
        <v>4573</v>
      </c>
      <c r="G380" s="129">
        <f>C380-(C$7+F380*C$8)</f>
        <v>-2.673979994142428E-3</v>
      </c>
      <c r="I380" s="130"/>
      <c r="K380" s="130"/>
      <c r="L380" s="129">
        <f>G380</f>
        <v>-2.673979994142428E-3</v>
      </c>
      <c r="O380" s="199"/>
      <c r="P380" s="159">
        <f>+D$11+D$12*F380+D$13*F380^2</f>
        <v>8.3708235600634413E-3</v>
      </c>
      <c r="Q380" s="201">
        <f>+C380-15018.5</f>
        <v>36630.2791</v>
      </c>
      <c r="R380" s="136">
        <f>+(P380-G380)^2</f>
        <v>1.219876855509986E-4</v>
      </c>
      <c r="S380" s="136">
        <v>1</v>
      </c>
      <c r="T380" s="136">
        <f>+S380*R380</f>
        <v>1.219876855509986E-4</v>
      </c>
      <c r="V380" s="129">
        <f>+G380-P380</f>
        <v>-1.1044803554205869E-2</v>
      </c>
    </row>
    <row r="381" spans="1:22" ht="12.95" customHeight="1" x14ac:dyDescent="0.2">
      <c r="A381" s="296" t="s">
        <v>1444</v>
      </c>
      <c r="B381" s="221" t="str">
        <f>IF(INT(F381)=F381,"I","II")</f>
        <v>I</v>
      </c>
      <c r="C381" s="220">
        <v>51648.779199999997</v>
      </c>
      <c r="D381" s="298" t="s">
        <v>467</v>
      </c>
      <c r="E381" s="129">
        <f>(C381-C$7)/C$8</f>
        <v>4572.9891551236378</v>
      </c>
      <c r="F381" s="199">
        <f>ROUND(2*E381,0)/2</f>
        <v>4573</v>
      </c>
      <c r="G381" s="129">
        <f>C381-(C$7+F381*C$8)</f>
        <v>-2.5739799966686405E-3</v>
      </c>
      <c r="M381" s="130">
        <f>G381</f>
        <v>-2.5739799966686405E-3</v>
      </c>
      <c r="O381" s="199">
        <f ca="1">+C$11+C$12*F381</f>
        <v>8.7276765946748408E-3</v>
      </c>
      <c r="P381" s="159">
        <f>+D$11+D$12*F381+D$13*F381^2</f>
        <v>8.3708235600634413E-3</v>
      </c>
      <c r="Q381" s="201">
        <f>+C381-15018.5</f>
        <v>36630.279199999997</v>
      </c>
      <c r="R381" s="136">
        <f>+(P381-G381)^2</f>
        <v>1.1978872489545523E-4</v>
      </c>
      <c r="S381" s="136">
        <v>1</v>
      </c>
      <c r="T381" s="136">
        <f>+S381*R381</f>
        <v>1.1978872489545523E-4</v>
      </c>
      <c r="V381" s="129">
        <f>+G381-P381</f>
        <v>-1.0944803556732082E-2</v>
      </c>
    </row>
    <row r="382" spans="1:22" ht="12.95" customHeight="1" x14ac:dyDescent="0.2">
      <c r="A382" s="298" t="s">
        <v>1449</v>
      </c>
      <c r="B382" s="297" t="str">
        <f>IF(INT(F382)=F382,"I","II")</f>
        <v>I</v>
      </c>
      <c r="C382" s="298">
        <v>51660.410400000001</v>
      </c>
      <c r="D382" s="298" t="s">
        <v>467</v>
      </c>
      <c r="E382" s="129">
        <f>(C382-C$7)/C$8</f>
        <v>4621.9945576330601</v>
      </c>
      <c r="F382" s="199">
        <f>ROUND(2*E382,0)/2</f>
        <v>4622</v>
      </c>
      <c r="G382" s="129">
        <f>C382-(C$7+F382*C$8)</f>
        <v>-1.2917200001538731E-3</v>
      </c>
      <c r="M382" s="130">
        <f>G382</f>
        <v>-1.2917200001538731E-3</v>
      </c>
      <c r="O382" s="199">
        <f ca="1">+C$11+C$12*F382</f>
        <v>8.7388268730903291E-3</v>
      </c>
      <c r="P382" s="159">
        <f>+D$11+D$12*F382+D$13*F382^2</f>
        <v>8.3061969649313155E-3</v>
      </c>
      <c r="Q382" s="201">
        <f>+C382-15018.5</f>
        <v>36641.910400000001</v>
      </c>
      <c r="R382" s="136">
        <f>+(P382-G382)^2</f>
        <v>9.2120010068670079E-5</v>
      </c>
      <c r="S382" s="136">
        <v>1</v>
      </c>
      <c r="T382" s="136">
        <f>+S382*R382</f>
        <v>9.2120010068670079E-5</v>
      </c>
      <c r="V382" s="129">
        <f>+G382-P382</f>
        <v>-9.5979169650851886E-3</v>
      </c>
    </row>
    <row r="383" spans="1:22" ht="12.95" customHeight="1" x14ac:dyDescent="0.2">
      <c r="A383" s="298" t="s">
        <v>1455</v>
      </c>
      <c r="B383" s="297" t="str">
        <f>IF(INT(F383)=F383,"I","II")</f>
        <v>I</v>
      </c>
      <c r="C383" s="298">
        <v>51967.535000000003</v>
      </c>
      <c r="D383" s="298" t="s">
        <v>467</v>
      </c>
      <c r="E383" s="129">
        <f>(C383-C$7)/C$8</f>
        <v>5915.9938563761771</v>
      </c>
      <c r="F383" s="199">
        <f>ROUND(2*E383,0)/2</f>
        <v>5916</v>
      </c>
      <c r="G383" s="129">
        <f>C383-(C$7+F383*C$8)</f>
        <v>-1.4581599971279502E-3</v>
      </c>
      <c r="M383" s="130">
        <f>G383</f>
        <v>-1.4581599971279502E-3</v>
      </c>
      <c r="O383" s="199">
        <f ca="1">+C$11+C$12*F383</f>
        <v>9.0332852459401453E-3</v>
      </c>
      <c r="P383" s="159">
        <f>+D$11+D$12*F383+D$13*F383^2</f>
        <v>6.6263882314984094E-3</v>
      </c>
      <c r="Q383" s="201">
        <f>+C383-15018.5</f>
        <v>36949.035000000003</v>
      </c>
      <c r="R383" s="136">
        <f>+(P383-G383)^2</f>
        <v>6.5359920060985605E-5</v>
      </c>
      <c r="S383" s="136">
        <v>1</v>
      </c>
      <c r="T383" s="136">
        <f>+S383*R383</f>
        <v>6.5359920060985605E-5</v>
      </c>
      <c r="V383" s="129">
        <f>+G383-P383</f>
        <v>-8.0845482286263596E-3</v>
      </c>
    </row>
    <row r="384" spans="1:22" ht="12.95" customHeight="1" x14ac:dyDescent="0.2">
      <c r="A384" s="56" t="s">
        <v>675</v>
      </c>
      <c r="B384" s="66" t="s">
        <v>644</v>
      </c>
      <c r="C384" s="56">
        <v>51968.48214</v>
      </c>
      <c r="D384" s="56">
        <v>1.1000000000000001E-3</v>
      </c>
      <c r="E384" s="129">
        <f>(C384-C$7)/C$8</f>
        <v>5919.9844142663851</v>
      </c>
      <c r="F384" s="199">
        <f>ROUND(2*E384,0)/2</f>
        <v>5920</v>
      </c>
      <c r="G384" s="129">
        <f>C384-(C$7+F384*C$8)</f>
        <v>-3.6991999950259924E-3</v>
      </c>
      <c r="M384" s="130">
        <f>G384</f>
        <v>-3.6991999950259924E-3</v>
      </c>
      <c r="O384" s="199">
        <f ca="1">+C$11+C$12*F384</f>
        <v>9.0341954727495722E-3</v>
      </c>
      <c r="P384" s="159">
        <f>+D$11+D$12*F384+D$13*F384^2</f>
        <v>6.6212758734677975E-3</v>
      </c>
      <c r="Q384" s="201">
        <f>+C384-15018.5</f>
        <v>36949.98214</v>
      </c>
      <c r="R384" s="136">
        <f>+(P384-G384)^2</f>
        <v>1.0651222215216265E-4</v>
      </c>
      <c r="S384" s="136">
        <v>1</v>
      </c>
      <c r="T384" s="136">
        <f>+S384*R384</f>
        <v>1.0651222215216265E-4</v>
      </c>
      <c r="V384" s="129">
        <f>+G384-P384</f>
        <v>-1.032047586849379E-2</v>
      </c>
    </row>
    <row r="385" spans="1:22" ht="12.95" customHeight="1" x14ac:dyDescent="0.2">
      <c r="A385" s="56" t="s">
        <v>675</v>
      </c>
      <c r="B385" s="66" t="s">
        <v>646</v>
      </c>
      <c r="C385" s="56">
        <v>51968.600769999997</v>
      </c>
      <c r="D385" s="56">
        <v>1.8E-3</v>
      </c>
      <c r="E385" s="129">
        <f>(C385-C$7)/C$8</f>
        <v>5920.4842346546129</v>
      </c>
      <c r="F385" s="199">
        <f>ROUND(2*E385,0)/2</f>
        <v>5920.5</v>
      </c>
      <c r="G385" s="129">
        <f>C385-(C$7+F385*C$8)</f>
        <v>-3.7418299980345182E-3</v>
      </c>
      <c r="M385" s="130">
        <f>G385</f>
        <v>-3.7418299980345182E-3</v>
      </c>
      <c r="O385" s="199">
        <f ca="1">+C$11+C$12*F385</f>
        <v>9.0343092511007521E-3</v>
      </c>
      <c r="P385" s="159">
        <f>+D$11+D$12*F385+D$13*F385^2</f>
        <v>6.6206368634910808E-3</v>
      </c>
      <c r="Q385" s="201">
        <f>+C385-15018.5</f>
        <v>36950.100769999997</v>
      </c>
      <c r="R385" s="136">
        <f>+(P385-G385)^2</f>
        <v>1.0738071945621618E-4</v>
      </c>
      <c r="S385" s="136">
        <v>1</v>
      </c>
      <c r="T385" s="136">
        <f>+S385*R385</f>
        <v>1.0738071945621618E-4</v>
      </c>
      <c r="V385" s="129">
        <f>+G385-P385</f>
        <v>-1.0362466861525598E-2</v>
      </c>
    </row>
    <row r="386" spans="1:22" ht="12.95" customHeight="1" x14ac:dyDescent="0.2">
      <c r="A386" s="299" t="s">
        <v>645</v>
      </c>
      <c r="B386" s="57" t="s">
        <v>646</v>
      </c>
      <c r="C386" s="58">
        <v>51985.451200000003</v>
      </c>
      <c r="D386" s="58">
        <v>1.5E-3</v>
      </c>
      <c r="E386" s="129">
        <f>(C386-C$7)/C$8</f>
        <v>5991.4796697435877</v>
      </c>
      <c r="F386" s="199">
        <f>ROUND(2*E386,0)/2</f>
        <v>5991.5</v>
      </c>
      <c r="G386" s="129">
        <f>C386-(C$7+F386*C$8)</f>
        <v>-4.8252899941871874E-3</v>
      </c>
      <c r="K386" s="130">
        <f>G386</f>
        <v>-4.8252899941871874E-3</v>
      </c>
      <c r="O386" s="199">
        <f ca="1">+C$11+C$12*F386</f>
        <v>9.0504657769680912E-3</v>
      </c>
      <c r="P386" s="159">
        <f>+D$11+D$12*F386+D$13*F386^2</f>
        <v>6.5299759116820618E-3</v>
      </c>
      <c r="Q386" s="201">
        <f>+C386-15018.5</f>
        <v>36966.951200000003</v>
      </c>
      <c r="R386" s="136">
        <f>+(P386-G386)^2</f>
        <v>1.2894206379299657E-4</v>
      </c>
      <c r="S386" s="136">
        <v>1</v>
      </c>
      <c r="T386" s="136">
        <f>+S386*R386</f>
        <v>1.2894206379299657E-4</v>
      </c>
      <c r="V386" s="129">
        <f>+G386-P386</f>
        <v>-1.1355265905869249E-2</v>
      </c>
    </row>
    <row r="387" spans="1:22" ht="12.95" customHeight="1" x14ac:dyDescent="0.2">
      <c r="A387" s="298" t="s">
        <v>1429</v>
      </c>
      <c r="B387" s="297" t="str">
        <f>IF(INT(F387)=F387,"I","II")</f>
        <v>II</v>
      </c>
      <c r="C387" s="298">
        <v>51986.638099999996</v>
      </c>
      <c r="D387" s="298" t="s">
        <v>466</v>
      </c>
      <c r="E387" s="129">
        <f>(C387-C$7)/C$8</f>
        <v>5996.4804015888049</v>
      </c>
      <c r="F387" s="199">
        <f>ROUND(2*E387,0)/2</f>
        <v>5996.5</v>
      </c>
      <c r="G387" s="129">
        <f>C387-(C$7+F387*C$8)</f>
        <v>-4.6515900030499324E-3</v>
      </c>
      <c r="M387" s="130">
        <f>G387</f>
        <v>-4.6515900030499324E-3</v>
      </c>
      <c r="O387" s="199">
        <f ca="1">+C$11+C$12*F387</f>
        <v>9.0516035604798744E-3</v>
      </c>
      <c r="P387" s="159">
        <f>+D$11+D$12*F387+D$13*F387^2</f>
        <v>6.5235972110782104E-3</v>
      </c>
      <c r="Q387" s="201">
        <f>+C387-15018.5</f>
        <v>36968.138099999996</v>
      </c>
      <c r="R387" s="136">
        <f>+(P387-G387)^2</f>
        <v>1.2488480927081312E-4</v>
      </c>
      <c r="S387" s="136">
        <v>1</v>
      </c>
      <c r="T387" s="136">
        <f>+S387*R387</f>
        <v>1.2488480927081312E-4</v>
      </c>
      <c r="V387" s="129">
        <f>+G387-P387</f>
        <v>-1.1175187214128142E-2</v>
      </c>
    </row>
    <row r="388" spans="1:22" ht="12.95" customHeight="1" x14ac:dyDescent="0.2">
      <c r="A388" s="56" t="s">
        <v>675</v>
      </c>
      <c r="B388" s="66" t="s">
        <v>646</v>
      </c>
      <c r="C388" s="56">
        <v>52001.351629999997</v>
      </c>
      <c r="D388" s="56">
        <v>1.8E-3</v>
      </c>
      <c r="E388" s="129">
        <f>(C388-C$7)/C$8</f>
        <v>6058.4724969860372</v>
      </c>
      <c r="F388" s="199">
        <f>ROUND(2*E388,0)/2</f>
        <v>6058.5</v>
      </c>
      <c r="G388" s="129">
        <f>C388-(C$7+F388*C$8)</f>
        <v>-6.5277100002276711E-3</v>
      </c>
      <c r="M388" s="130">
        <f>G388</f>
        <v>-6.5277100002276711E-3</v>
      </c>
      <c r="O388" s="199">
        <f ca="1">+C$11+C$12*F388</f>
        <v>9.0657120760260015E-3</v>
      </c>
      <c r="P388" s="159">
        <f>+D$11+D$12*F388+D$13*F388^2</f>
        <v>6.4445655298609157E-3</v>
      </c>
      <c r="Q388" s="201">
        <f>+C388-15018.5</f>
        <v>36982.851629999997</v>
      </c>
      <c r="R388" s="136">
        <f>+(P388-G388)^2</f>
        <v>1.6827993242853509E-4</v>
      </c>
      <c r="S388" s="136">
        <v>1</v>
      </c>
      <c r="T388" s="136">
        <f>+S388*R388</f>
        <v>1.6827993242853509E-4</v>
      </c>
      <c r="V388" s="129">
        <f>+G388-P388</f>
        <v>-1.2972275530088586E-2</v>
      </c>
    </row>
    <row r="389" spans="1:22" ht="12.95" customHeight="1" x14ac:dyDescent="0.2">
      <c r="A389" s="56" t="s">
        <v>675</v>
      </c>
      <c r="B389" s="66" t="s">
        <v>644</v>
      </c>
      <c r="C389" s="56">
        <v>52001.473530000003</v>
      </c>
      <c r="D389" s="56">
        <v>1.9E-3</v>
      </c>
      <c r="E389" s="129">
        <f>(C389-C$7)/C$8</f>
        <v>6058.9860947718353</v>
      </c>
      <c r="F389" s="199">
        <f>ROUND(2*E389,0)/2</f>
        <v>6059</v>
      </c>
      <c r="G389" s="129">
        <f>C389-(C$7+F389*C$8)</f>
        <v>-3.300339994893875E-3</v>
      </c>
      <c r="M389" s="130">
        <f>G389</f>
        <v>-3.300339994893875E-3</v>
      </c>
      <c r="O389" s="199">
        <f ca="1">+C$11+C$12*F389</f>
        <v>9.0658258543771797E-3</v>
      </c>
      <c r="P389" s="159">
        <f>+D$11+D$12*F389+D$13*F389^2</f>
        <v>6.4439286606084306E-3</v>
      </c>
      <c r="Q389" s="201">
        <f>+C389-15018.5</f>
        <v>36982.973530000003</v>
      </c>
      <c r="R389" s="136">
        <f>+(P389-G389)^2</f>
        <v>9.4950771630604713E-5</v>
      </c>
      <c r="S389" s="136">
        <v>1</v>
      </c>
      <c r="T389" s="136">
        <f>+S389*R389</f>
        <v>9.4950771630604713E-5</v>
      </c>
      <c r="V389" s="129">
        <f>+G389-P389</f>
        <v>-9.7442686555023056E-3</v>
      </c>
    </row>
    <row r="390" spans="1:22" ht="12.95" customHeight="1" x14ac:dyDescent="0.2">
      <c r="A390" s="56" t="s">
        <v>675</v>
      </c>
      <c r="B390" s="66" t="s">
        <v>646</v>
      </c>
      <c r="C390" s="56">
        <v>52001.592499999999</v>
      </c>
      <c r="D390" s="56">
        <v>1.8E-3</v>
      </c>
      <c r="E390" s="129">
        <f>(C390-C$7)/C$8</f>
        <v>6059.4873476723387</v>
      </c>
      <c r="F390" s="199">
        <f>ROUND(2*E390,0)/2</f>
        <v>6059.5</v>
      </c>
      <c r="G390" s="129">
        <f>C390-(C$7+F390*C$8)</f>
        <v>-3.0029699992155656E-3</v>
      </c>
      <c r="M390" s="130">
        <f>G390</f>
        <v>-3.0029699992155656E-3</v>
      </c>
      <c r="O390" s="199">
        <f ca="1">+C$11+C$12*F390</f>
        <v>9.0659396327283596E-3</v>
      </c>
      <c r="P390" s="159">
        <f>+D$11+D$12*F390+D$13*F390^2</f>
        <v>6.4432917990841897E-3</v>
      </c>
      <c r="Q390" s="201">
        <f>+C390-15018.5</f>
        <v>36983.092499999999</v>
      </c>
      <c r="R390" s="136">
        <f>+(P390-G390)^2</f>
        <v>8.9231861962017333E-5</v>
      </c>
      <c r="S390" s="136">
        <v>1</v>
      </c>
      <c r="T390" s="136">
        <f>+S390*R390</f>
        <v>8.9231861962017333E-5</v>
      </c>
      <c r="V390" s="129">
        <f>+G390-P390</f>
        <v>-9.4462617982997554E-3</v>
      </c>
    </row>
    <row r="391" spans="1:22" ht="12.95" customHeight="1" x14ac:dyDescent="0.2">
      <c r="A391" s="298" t="s">
        <v>1429</v>
      </c>
      <c r="B391" s="297" t="str">
        <f>IF(INT(F391)=F391,"I","II")</f>
        <v>II</v>
      </c>
      <c r="C391" s="298">
        <v>52015.5942</v>
      </c>
      <c r="D391" s="298" t="s">
        <v>466</v>
      </c>
      <c r="E391" s="129">
        <f>(C391-C$7)/C$8</f>
        <v>6118.480310076563</v>
      </c>
      <c r="F391" s="199">
        <f>ROUND(2*E391,0)/2</f>
        <v>6118.5</v>
      </c>
      <c r="G391" s="129">
        <f>C391-(C$7+F391*C$8)</f>
        <v>-4.6733099952689372E-3</v>
      </c>
      <c r="M391" s="130">
        <f>G391</f>
        <v>-4.6733099952689372E-3</v>
      </c>
      <c r="O391" s="199">
        <f ca="1">+C$11+C$12*F391</f>
        <v>9.0793654781674161E-3</v>
      </c>
      <c r="P391" s="159">
        <f>+D$11+D$12*F391+D$13*F391^2</f>
        <v>6.368196399241334E-3</v>
      </c>
      <c r="Q391" s="201">
        <f>+C391-15018.5</f>
        <v>36997.0942</v>
      </c>
      <c r="R391" s="136">
        <f>+(P391-G391)^2</f>
        <v>1.2191486346001121E-4</v>
      </c>
      <c r="S391" s="136">
        <v>1</v>
      </c>
      <c r="T391" s="136">
        <f>+S391*R391</f>
        <v>1.2191486346001121E-4</v>
      </c>
      <c r="V391" s="129">
        <f>+G391-P391</f>
        <v>-1.1041506394510271E-2</v>
      </c>
    </row>
    <row r="392" spans="1:22" ht="12.95" customHeight="1" x14ac:dyDescent="0.2">
      <c r="A392" s="298" t="s">
        <v>1482</v>
      </c>
      <c r="B392" s="297" t="str">
        <f>IF(INT(F392)=F392,"I","II")</f>
        <v>I</v>
      </c>
      <c r="C392" s="298">
        <v>52039.4476</v>
      </c>
      <c r="D392" s="298" t="s">
        <v>467</v>
      </c>
      <c r="E392" s="129">
        <f>(C392-C$7)/C$8</f>
        <v>6218.9811585030284</v>
      </c>
      <c r="F392" s="199">
        <f>ROUND(2*E392,0)/2</f>
        <v>6219</v>
      </c>
      <c r="G392" s="129">
        <f>C392-(C$7+F392*C$8)</f>
        <v>-4.4719399957102723E-3</v>
      </c>
      <c r="M392" s="130">
        <f>G392</f>
        <v>-4.4719399957102723E-3</v>
      </c>
      <c r="O392" s="199">
        <f ca="1">+C$11+C$12*F392</f>
        <v>9.1022349267542834E-3</v>
      </c>
      <c r="P392" s="159">
        <f>+D$11+D$12*F392+D$13*F392^2</f>
        <v>6.2405274225440762E-3</v>
      </c>
      <c r="Q392" s="201">
        <f>+C392-15018.5</f>
        <v>37020.9476</v>
      </c>
      <c r="R392" s="136">
        <f>+(P392-G392)^2</f>
        <v>1.1475695818716097E-4</v>
      </c>
      <c r="S392" s="136">
        <v>1</v>
      </c>
      <c r="T392" s="136">
        <f>+S392*R392</f>
        <v>1.1475695818716097E-4</v>
      </c>
      <c r="V392" s="129">
        <f>+G392-P392</f>
        <v>-1.0712467418254348E-2</v>
      </c>
    </row>
    <row r="393" spans="1:22" ht="12.95" customHeight="1" x14ac:dyDescent="0.2">
      <c r="A393" s="299" t="s">
        <v>645</v>
      </c>
      <c r="B393" s="57" t="s">
        <v>644</v>
      </c>
      <c r="C393" s="58">
        <v>52039.447699999997</v>
      </c>
      <c r="D393" s="58">
        <v>3.7000000000000002E-3</v>
      </c>
      <c r="E393" s="138">
        <f>(C393-C$7)/C$8</f>
        <v>6218.9815798301588</v>
      </c>
      <c r="F393" s="300">
        <f>ROUND(2*E393,0)/2</f>
        <v>6219</v>
      </c>
      <c r="G393" s="129">
        <f>C393-(C$7+F393*C$8)</f>
        <v>-4.3719399982364848E-3</v>
      </c>
      <c r="H393" s="138"/>
      <c r="K393" s="130">
        <f>G393</f>
        <v>-4.3719399982364848E-3</v>
      </c>
      <c r="O393" s="199">
        <f ca="1">+C$11+C$12*F393</f>
        <v>9.1022349267542834E-3</v>
      </c>
      <c r="P393" s="159">
        <f>+D$11+D$12*F393+D$13*F393^2</f>
        <v>6.2405274225440762E-3</v>
      </c>
      <c r="Q393" s="201">
        <f>+C393-15018.5</f>
        <v>37020.947699999997</v>
      </c>
      <c r="R393" s="136">
        <f>+(P393-G393)^2</f>
        <v>1.1262446475712879E-4</v>
      </c>
      <c r="S393" s="136">
        <v>1</v>
      </c>
      <c r="T393" s="136">
        <f>+S393*R393</f>
        <v>1.1262446475712879E-4</v>
      </c>
      <c r="V393" s="129">
        <f>+G393-P393</f>
        <v>-1.061246742078056E-2</v>
      </c>
    </row>
    <row r="394" spans="1:22" ht="12.95" customHeight="1" x14ac:dyDescent="0.2">
      <c r="A394" s="63" t="s">
        <v>673</v>
      </c>
      <c r="B394" s="64" t="s">
        <v>644</v>
      </c>
      <c r="C394" s="63">
        <v>52311.448199999999</v>
      </c>
      <c r="D394" s="63">
        <v>1E-4</v>
      </c>
      <c r="E394" s="129">
        <f>(C394-C$7)/C$8</f>
        <v>7364.9935119833517</v>
      </c>
      <c r="F394" s="129">
        <f>ROUND(2*E394,0)/2</f>
        <v>7365</v>
      </c>
      <c r="G394" s="129">
        <f>C394-(C$7+F394*C$8)</f>
        <v>-1.5398999967146665E-3</v>
      </c>
      <c r="K394" s="130">
        <f>G394</f>
        <v>-1.5398999967146665E-3</v>
      </c>
      <c r="O394" s="199">
        <f ca="1">+C$11+C$12*F394</f>
        <v>9.3630149076552802E-3</v>
      </c>
      <c r="P394" s="159">
        <f>+D$11+D$12*F394+D$13*F394^2</f>
        <v>4.8067994164991855E-3</v>
      </c>
      <c r="Q394" s="201">
        <f>+C394-15018.5</f>
        <v>37292.948199999999</v>
      </c>
      <c r="R394" s="136">
        <f>+(P394-G394)^2</f>
        <v>4.0280593441689053E-5</v>
      </c>
      <c r="S394" s="136">
        <v>1</v>
      </c>
      <c r="T394" s="136">
        <f>+S394*R394</f>
        <v>4.0280593441689053E-5</v>
      </c>
      <c r="V394" s="129">
        <f>+G394-P394</f>
        <v>-6.3466994132138519E-3</v>
      </c>
    </row>
    <row r="395" spans="1:22" ht="12.95" customHeight="1" x14ac:dyDescent="0.2">
      <c r="A395" s="296" t="s">
        <v>1495</v>
      </c>
      <c r="B395" s="221" t="str">
        <f>IF(INT(F395)=F395,"I","II")</f>
        <v>I</v>
      </c>
      <c r="C395" s="220">
        <v>52318.093399999998</v>
      </c>
      <c r="D395" s="220" t="s">
        <v>467</v>
      </c>
      <c r="E395" s="129">
        <f>(C395-C$7)/C$8</f>
        <v>7392.9915432058797</v>
      </c>
      <c r="F395" s="129">
        <f>ROUND(2*E395,0)/2</f>
        <v>7393</v>
      </c>
      <c r="G395" s="129">
        <f>C395-(C$7+F395*C$8)</f>
        <v>-2.0071800026926212E-3</v>
      </c>
      <c r="M395" s="130">
        <f>G395</f>
        <v>-2.0071800026926212E-3</v>
      </c>
      <c r="O395" s="199">
        <f ca="1">+C$11+C$12*F395</f>
        <v>9.3693864953212722E-3</v>
      </c>
      <c r="P395" s="159">
        <f>+D$11+D$12*F395+D$13*F395^2</f>
        <v>4.7722774986874291E-3</v>
      </c>
      <c r="Q395" s="201">
        <f>+C395-15018.5</f>
        <v>37299.593399999998</v>
      </c>
      <c r="R395" s="136">
        <f>+(P395-G395)^2</f>
        <v>4.5961044013018235E-5</v>
      </c>
      <c r="S395" s="136">
        <v>1</v>
      </c>
      <c r="T395" s="136">
        <f>+S395*R395</f>
        <v>4.5961044013018235E-5</v>
      </c>
      <c r="V395" s="129">
        <f>+G395-P395</f>
        <v>-6.7794575013800503E-3</v>
      </c>
    </row>
    <row r="396" spans="1:22" ht="12.95" customHeight="1" x14ac:dyDescent="0.2">
      <c r="A396" s="63" t="s">
        <v>673</v>
      </c>
      <c r="B396" s="64" t="s">
        <v>644</v>
      </c>
      <c r="C396" s="63">
        <v>52338.506000000001</v>
      </c>
      <c r="D396" s="63">
        <v>4.0000000000000002E-4</v>
      </c>
      <c r="E396" s="129">
        <f>(C396-C$7)/C$8</f>
        <v>7478.995367339563</v>
      </c>
      <c r="F396" s="129">
        <f>ROUND(2*E396,0)/2</f>
        <v>7479</v>
      </c>
      <c r="G396" s="129">
        <f>C396-(C$7+F396*C$8)</f>
        <v>-1.0995399934472516E-3</v>
      </c>
      <c r="K396" s="130">
        <f>G396</f>
        <v>-1.0995399934472516E-3</v>
      </c>
      <c r="O396" s="199">
        <f ca="1">+C$11+C$12*F396</f>
        <v>9.3889563717239662E-3</v>
      </c>
      <c r="P396" s="159">
        <f>+D$11+D$12*F396+D$13*F396^2</f>
        <v>4.666397429433815E-3</v>
      </c>
      <c r="Q396" s="201">
        <f>+C396-15018.5</f>
        <v>37320.006000000001</v>
      </c>
      <c r="R396" s="136">
        <f>+(P396-G396)^2</f>
        <v>3.3246034364580354E-5</v>
      </c>
      <c r="S396" s="136">
        <v>1</v>
      </c>
      <c r="T396" s="136">
        <f>+S396*R396</f>
        <v>3.3246034364580354E-5</v>
      </c>
      <c r="V396" s="129">
        <f>+G396-P396</f>
        <v>-5.7659374228810666E-3</v>
      </c>
    </row>
    <row r="397" spans="1:22" ht="12.95" customHeight="1" x14ac:dyDescent="0.2">
      <c r="A397" s="63" t="s">
        <v>673</v>
      </c>
      <c r="B397" s="64" t="s">
        <v>646</v>
      </c>
      <c r="C397" s="63">
        <v>52338.621200000001</v>
      </c>
      <c r="D397" s="63">
        <v>1E-4</v>
      </c>
      <c r="E397" s="129">
        <f>(C397-C$7)/C$8</f>
        <v>7479.4807362068414</v>
      </c>
      <c r="F397" s="129">
        <f>ROUND(2*E397,0)/2</f>
        <v>7479.5</v>
      </c>
      <c r="G397" s="129">
        <f>C397-(C$7+F397*C$8)</f>
        <v>-4.5721699934802018E-3</v>
      </c>
      <c r="K397" s="130">
        <f>G397</f>
        <v>-4.5721699934802018E-3</v>
      </c>
      <c r="O397" s="199">
        <f ca="1">+C$11+C$12*F397</f>
        <v>9.3890701500751444E-3</v>
      </c>
      <c r="P397" s="159">
        <f>+D$11+D$12*F397+D$13*F397^2</f>
        <v>4.6657825161291354E-3</v>
      </c>
      <c r="Q397" s="201">
        <f>+C397-15018.5</f>
        <v>37320.121200000001</v>
      </c>
      <c r="R397" s="136">
        <f>+(P397-G397)^2</f>
        <v>8.5339766569797471E-5</v>
      </c>
      <c r="S397" s="136">
        <v>1</v>
      </c>
      <c r="T397" s="136">
        <f>+S397*R397</f>
        <v>8.5339766569797471E-5</v>
      </c>
      <c r="V397" s="129">
        <f>+G397-P397</f>
        <v>-9.237952509609338E-3</v>
      </c>
    </row>
    <row r="398" spans="1:22" ht="12.95" customHeight="1" x14ac:dyDescent="0.2">
      <c r="A398" s="56" t="s">
        <v>673</v>
      </c>
      <c r="B398" s="64" t="s">
        <v>644</v>
      </c>
      <c r="C398" s="63">
        <v>52339.452400000002</v>
      </c>
      <c r="D398" s="63">
        <v>1E-4</v>
      </c>
      <c r="E398" s="129">
        <f>(C398-C$7)/C$8</f>
        <v>7482.9828074089401</v>
      </c>
      <c r="F398" s="129">
        <f>ROUND(2*E398,0)/2</f>
        <v>7483</v>
      </c>
      <c r="G398" s="129">
        <f>C398-(C$7+F398*C$8)</f>
        <v>-4.0805799944791943E-3</v>
      </c>
      <c r="K398" s="130">
        <f>G398</f>
        <v>-4.0805799944791943E-3</v>
      </c>
      <c r="O398" s="199">
        <f ca="1">+C$11+C$12*F398</f>
        <v>9.3898665985333932E-3</v>
      </c>
      <c r="P398" s="159">
        <f>+D$11+D$12*F398+D$13*F398^2</f>
        <v>4.6614783393872788E-3</v>
      </c>
      <c r="Q398" s="201">
        <f>+C398-15018.5</f>
        <v>37320.952400000002</v>
      </c>
      <c r="R398" s="136">
        <f>+(P398-G398)^2</f>
        <v>7.6423583912724253E-5</v>
      </c>
      <c r="S398" s="136">
        <v>1</v>
      </c>
      <c r="T398" s="136">
        <f>+S398*R398</f>
        <v>7.6423583912724253E-5</v>
      </c>
      <c r="V398" s="129">
        <f>+G398-P398</f>
        <v>-8.7420583338664731E-3</v>
      </c>
    </row>
    <row r="399" spans="1:22" ht="12.95" customHeight="1" x14ac:dyDescent="0.2">
      <c r="A399" s="63" t="s">
        <v>673</v>
      </c>
      <c r="B399" s="64" t="s">
        <v>646</v>
      </c>
      <c r="C399" s="63">
        <v>52339.57</v>
      </c>
      <c r="D399" s="63">
        <v>1E-4</v>
      </c>
      <c r="E399" s="129">
        <f>(C399-C$7)/C$8</f>
        <v>7483.4782881276105</v>
      </c>
      <c r="F399" s="129">
        <f>ROUND(2*E399,0)/2</f>
        <v>7483.5</v>
      </c>
      <c r="G399" s="129">
        <f>C399-(C$7+F399*C$8)</f>
        <v>-5.1532099969335832E-3</v>
      </c>
      <c r="K399" s="130">
        <f>G399</f>
        <v>-5.1532099969335832E-3</v>
      </c>
      <c r="O399" s="199">
        <f ca="1">+C$11+C$12*F399</f>
        <v>9.3899803768845713E-3</v>
      </c>
      <c r="P399" s="159">
        <f>+D$11+D$12*F399+D$13*F399^2</f>
        <v>4.6608634879085715E-3</v>
      </c>
      <c r="Q399" s="201">
        <f>+C399-15018.5</f>
        <v>37321.07</v>
      </c>
      <c r="R399" s="136">
        <f>+(P399-G399)^2</f>
        <v>9.6316038365881846E-5</v>
      </c>
      <c r="S399" s="136">
        <v>1</v>
      </c>
      <c r="T399" s="136">
        <f>+S399*R399</f>
        <v>9.6316038365881846E-5</v>
      </c>
      <c r="V399" s="129">
        <f>+G399-P399</f>
        <v>-9.8140734848421556E-3</v>
      </c>
    </row>
    <row r="400" spans="1:22" ht="12.95" customHeight="1" x14ac:dyDescent="0.2">
      <c r="A400" s="220" t="s">
        <v>1429</v>
      </c>
      <c r="B400" s="221" t="str">
        <f>IF(INT(F400)=F400,"I","II")</f>
        <v>II</v>
      </c>
      <c r="C400" s="220">
        <v>52341.707600000002</v>
      </c>
      <c r="D400" s="220" t="s">
        <v>466</v>
      </c>
      <c r="E400" s="129">
        <f>(C400-C$7)/C$8</f>
        <v>7492.4845771093314</v>
      </c>
      <c r="F400" s="129">
        <f>ROUND(2*E400,0)/2</f>
        <v>7492.5</v>
      </c>
      <c r="G400" s="129">
        <f>C400-(C$7+F400*C$8)</f>
        <v>-3.6605499990400858E-3</v>
      </c>
      <c r="M400" s="130">
        <f>G400</f>
        <v>-3.6605499990400858E-3</v>
      </c>
      <c r="O400" s="199">
        <f ca="1">+C$11+C$12*F400</f>
        <v>9.3920283872057832E-3</v>
      </c>
      <c r="P400" s="159">
        <f>+D$11+D$12*F400+D$13*F400^2</f>
        <v>4.6497974828219402E-3</v>
      </c>
      <c r="Q400" s="201">
        <f>+C400-15018.5</f>
        <v>37323.207600000002</v>
      </c>
      <c r="R400" s="136">
        <f>+(P400-G400)^2</f>
        <v>6.9061875269290499E-5</v>
      </c>
      <c r="S400" s="136">
        <v>1</v>
      </c>
      <c r="T400" s="136">
        <f>+S400*R400</f>
        <v>6.9061875269290499E-5</v>
      </c>
      <c r="V400" s="129">
        <f>+G400-P400</f>
        <v>-8.3103474818620252E-3</v>
      </c>
    </row>
    <row r="401" spans="1:22" ht="12.95" customHeight="1" x14ac:dyDescent="0.2">
      <c r="A401" s="56" t="s">
        <v>673</v>
      </c>
      <c r="B401" s="66" t="s">
        <v>646</v>
      </c>
      <c r="C401" s="56">
        <v>52345.505499999999</v>
      </c>
      <c r="D401" s="56">
        <v>1E-4</v>
      </c>
      <c r="E401" s="129">
        <f>(C401-C$7)/C$8</f>
        <v>7508.4861606252516</v>
      </c>
      <c r="F401" s="129">
        <f>ROUND(2*E401,0)/2</f>
        <v>7508.5</v>
      </c>
      <c r="G401" s="129">
        <f>C401-(C$7+F401*C$8)</f>
        <v>-3.2847100010258146E-3</v>
      </c>
      <c r="K401" s="130">
        <f>G401</f>
        <v>-3.2847100010258146E-3</v>
      </c>
      <c r="O401" s="199">
        <f ca="1">+C$11+C$12*F401</f>
        <v>9.3956692944434945E-3</v>
      </c>
      <c r="P401" s="159">
        <f>+D$11+D$12*F401+D$13*F401^2</f>
        <v>4.6301307674872106E-3</v>
      </c>
      <c r="Q401" s="201">
        <f>+C401-15018.5</f>
        <v>37327.005499999999</v>
      </c>
      <c r="R401" s="136">
        <f>+(P401-G401)^2</f>
        <v>6.2644704390915854E-5</v>
      </c>
      <c r="S401" s="136">
        <v>1</v>
      </c>
      <c r="T401" s="136">
        <f>+S401*R401</f>
        <v>6.2644704390915854E-5</v>
      </c>
      <c r="V401" s="129">
        <f>+G401-P401</f>
        <v>-7.9148407685130252E-3</v>
      </c>
    </row>
    <row r="402" spans="1:22" ht="12.95" customHeight="1" x14ac:dyDescent="0.2">
      <c r="A402" s="298" t="s">
        <v>1429</v>
      </c>
      <c r="B402" s="297" t="str">
        <f>IF(INT(F402)=F402,"I","II")</f>
        <v>I</v>
      </c>
      <c r="C402" s="298">
        <v>52373.6325</v>
      </c>
      <c r="D402" s="298" t="s">
        <v>466</v>
      </c>
      <c r="E402" s="129">
        <f>(C402-C$7)/C$8</f>
        <v>7626.9928457808792</v>
      </c>
      <c r="F402" s="129">
        <f>ROUND(2*E402,0)/2</f>
        <v>7627</v>
      </c>
      <c r="G402" s="129">
        <f>C402-(C$7+F402*C$8)</f>
        <v>-1.6980199943645857E-3</v>
      </c>
      <c r="M402" s="130">
        <f>G402</f>
        <v>-1.6980199943645857E-3</v>
      </c>
      <c r="O402" s="199">
        <f ca="1">+C$11+C$12*F402</f>
        <v>9.4226347636727856E-3</v>
      </c>
      <c r="P402" s="159">
        <f>+D$11+D$12*F402+D$13*F402^2</f>
        <v>4.4847205064833225E-3</v>
      </c>
      <c r="Q402" s="201">
        <f>+C402-15018.5</f>
        <v>37355.1325</v>
      </c>
      <c r="R402" s="136">
        <f>+(P402-G402)^2</f>
        <v>3.8226280100825044E-5</v>
      </c>
      <c r="S402" s="136">
        <v>1</v>
      </c>
      <c r="T402" s="136">
        <f>+S402*R402</f>
        <v>3.8226280100825044E-5</v>
      </c>
      <c r="V402" s="129">
        <f>+G402-P402</f>
        <v>-6.1827405008479082E-3</v>
      </c>
    </row>
    <row r="403" spans="1:22" ht="12.95" customHeight="1" x14ac:dyDescent="0.2">
      <c r="A403" s="298" t="s">
        <v>1515</v>
      </c>
      <c r="B403" s="297" t="str">
        <f>IF(INT(F403)=F403,"I","II")</f>
        <v>I</v>
      </c>
      <c r="C403" s="298">
        <v>52597.9257</v>
      </c>
      <c r="D403" s="298" t="s">
        <v>466</v>
      </c>
      <c r="E403" s="129">
        <f>(C403-C$7)/C$8</f>
        <v>8572.0009744454237</v>
      </c>
      <c r="F403" s="129">
        <f>ROUND(2*E403,0)/2</f>
        <v>8572</v>
      </c>
      <c r="G403" s="129">
        <f>C403-(C$7+F403*C$8)</f>
        <v>2.3128000611905009E-4</v>
      </c>
      <c r="M403" s="130">
        <f>G403</f>
        <v>2.3128000611905009E-4</v>
      </c>
      <c r="O403" s="199">
        <f ca="1">+C$11+C$12*F403</f>
        <v>9.6376758474000478E-3</v>
      </c>
      <c r="P403" s="159">
        <f>+D$11+D$12*F403+D$13*F403^2</f>
        <v>3.3406535819180379E-3</v>
      </c>
      <c r="Q403" s="201">
        <f>+C403-15018.5</f>
        <v>37579.4257</v>
      </c>
      <c r="R403" s="136">
        <f>+(P403-G403)^2</f>
        <v>9.6682040338769838E-6</v>
      </c>
      <c r="S403" s="136">
        <v>1</v>
      </c>
      <c r="T403" s="136">
        <f>+S403*R403</f>
        <v>9.6682040338769838E-6</v>
      </c>
      <c r="V403" s="129">
        <f>+G403-P403</f>
        <v>-3.1093735757989878E-3</v>
      </c>
    </row>
    <row r="404" spans="1:22" ht="12.95" customHeight="1" x14ac:dyDescent="0.2">
      <c r="A404" s="298" t="s">
        <v>1515</v>
      </c>
      <c r="B404" s="297" t="str">
        <f>IF(INT(F404)=F404,"I","II")</f>
        <v>I</v>
      </c>
      <c r="C404" s="298">
        <v>52611.928599999999</v>
      </c>
      <c r="D404" s="298" t="s">
        <v>466</v>
      </c>
      <c r="E404" s="129">
        <f>(C404-C$7)/C$8</f>
        <v>8630.9989927753431</v>
      </c>
      <c r="F404" s="129">
        <f>ROUND(2*E404,0)/2</f>
        <v>8631</v>
      </c>
      <c r="G404" s="129">
        <f>C404-(C$7+F404*C$8)</f>
        <v>-2.3905999842099845E-4</v>
      </c>
      <c r="M404" s="130">
        <f>G404</f>
        <v>-2.3905999842099845E-4</v>
      </c>
      <c r="O404" s="199">
        <f ca="1">+C$11+C$12*F404</f>
        <v>9.6511016928391043E-3</v>
      </c>
      <c r="P404" s="159">
        <f>+D$11+D$12*F404+D$13*F404^2</f>
        <v>3.2701406457331175E-3</v>
      </c>
      <c r="Q404" s="201">
        <f>+C404-15018.5</f>
        <v>37593.428599999999</v>
      </c>
      <c r="R404" s="136">
        <f>+(P404-G404)^2</f>
        <v>1.2314489160931663E-5</v>
      </c>
      <c r="S404" s="136">
        <v>1</v>
      </c>
      <c r="T404" s="136">
        <f>+S404*R404</f>
        <v>1.2314489160931663E-5</v>
      </c>
      <c r="V404" s="129">
        <f>+G404-P404</f>
        <v>-3.509200644154116E-3</v>
      </c>
    </row>
    <row r="405" spans="1:22" ht="12.95" customHeight="1" x14ac:dyDescent="0.2">
      <c r="A405" s="301" t="s">
        <v>1495</v>
      </c>
      <c r="B405" s="297" t="str">
        <f>IF(INT(F405)=F405,"I","II")</f>
        <v>I</v>
      </c>
      <c r="C405" s="298">
        <v>52618.337800000001</v>
      </c>
      <c r="D405" s="298" t="s">
        <v>467</v>
      </c>
      <c r="E405" s="129">
        <f>(C405-C$7)/C$8</f>
        <v>8658.0026919433913</v>
      </c>
      <c r="F405" s="129">
        <f>ROUND(2*E405,0)/2</f>
        <v>8658</v>
      </c>
      <c r="G405" s="129">
        <f>C405-(C$7+F405*C$8)</f>
        <v>6.3892000616760924E-4</v>
      </c>
      <c r="M405" s="130">
        <f>G405</f>
        <v>6.3892000616760924E-4</v>
      </c>
      <c r="O405" s="199">
        <f ca="1">+C$11+C$12*F405</f>
        <v>9.65724572380274E-3</v>
      </c>
      <c r="P405" s="159">
        <f>+D$11+D$12*F405+D$13*F405^2</f>
        <v>3.2379079038956093E-3</v>
      </c>
      <c r="Q405" s="201">
        <f>+C405-15018.5</f>
        <v>37599.837800000001</v>
      </c>
      <c r="R405" s="136">
        <f>+(P405-G405)^2</f>
        <v>6.7547380925366093E-6</v>
      </c>
      <c r="S405" s="136">
        <v>1</v>
      </c>
      <c r="T405" s="136">
        <f>+S405*R405</f>
        <v>6.7547380925366093E-6</v>
      </c>
      <c r="V405" s="129">
        <f>+G405-P405</f>
        <v>-2.5989878977280001E-3</v>
      </c>
    </row>
    <row r="406" spans="1:22" ht="12.95" customHeight="1" x14ac:dyDescent="0.2">
      <c r="A406" s="301" t="s">
        <v>1523</v>
      </c>
      <c r="B406" s="297" t="str">
        <f>IF(INT(F406)=F406,"I","II")</f>
        <v>II</v>
      </c>
      <c r="C406" s="298">
        <v>52685.147700000001</v>
      </c>
      <c r="D406" s="298" t="s">
        <v>467</v>
      </c>
      <c r="E406" s="129">
        <f>(C406-C$7)/C$8</f>
        <v>8939.4909340089798</v>
      </c>
      <c r="F406" s="129">
        <f>ROUND(2*E406,0)/2</f>
        <v>8939.5</v>
      </c>
      <c r="G406" s="129">
        <f>C406-(C$7+F406*C$8)</f>
        <v>-2.1517699933610857E-3</v>
      </c>
      <c r="M406" s="130">
        <f>G406</f>
        <v>-2.1517699933610857E-3</v>
      </c>
      <c r="O406" s="199">
        <f ca="1">+C$11+C$12*F406</f>
        <v>9.7213029355162038E-3</v>
      </c>
      <c r="P406" s="159">
        <f>+D$11+D$12*F406+D$13*F406^2</f>
        <v>2.9031940094351944E-3</v>
      </c>
      <c r="Q406" s="201">
        <f>+C406-15018.5</f>
        <v>37666.647700000001</v>
      </c>
      <c r="R406" s="136">
        <f>+(P406-G406)^2</f>
        <v>2.5552661069566189E-5</v>
      </c>
      <c r="S406" s="136">
        <v>1</v>
      </c>
      <c r="T406" s="136">
        <f>+S406*R406</f>
        <v>2.5552661069566189E-5</v>
      </c>
      <c r="V406" s="129">
        <f>+G406-P406</f>
        <v>-5.05496400279628E-3</v>
      </c>
    </row>
    <row r="407" spans="1:22" ht="12.95" customHeight="1" x14ac:dyDescent="0.2">
      <c r="A407" s="301" t="s">
        <v>1523</v>
      </c>
      <c r="B407" s="297" t="str">
        <f>IF(INT(F407)=F407,"I","II")</f>
        <v>I</v>
      </c>
      <c r="C407" s="298">
        <v>52685.269200000002</v>
      </c>
      <c r="D407" s="298" t="s">
        <v>467</v>
      </c>
      <c r="E407" s="129">
        <f>(C407-C$7)/C$8</f>
        <v>8940.0028464861916</v>
      </c>
      <c r="F407" s="129">
        <f>ROUND(2*E407,0)/2</f>
        <v>8940</v>
      </c>
      <c r="G407" s="129">
        <f>C407-(C$7+F407*C$8)</f>
        <v>6.756000075256452E-4</v>
      </c>
      <c r="M407" s="130">
        <f>G407</f>
        <v>6.756000075256452E-4</v>
      </c>
      <c r="O407" s="199">
        <f ca="1">+C$11+C$12*F407</f>
        <v>9.721416713867382E-3</v>
      </c>
      <c r="P407" s="159">
        <f>+D$11+D$12*F407+D$13*F407^2</f>
        <v>2.9026016703380293E-3</v>
      </c>
      <c r="Q407" s="201">
        <f>+C407-15018.5</f>
        <v>37666.769200000002</v>
      </c>
      <c r="R407" s="136">
        <f>+(P407-G407)^2</f>
        <v>4.9595364061691235E-6</v>
      </c>
      <c r="S407" s="136">
        <v>1</v>
      </c>
      <c r="T407" s="136">
        <f>+S407*R407</f>
        <v>4.9595364061691235E-6</v>
      </c>
      <c r="V407" s="129">
        <f>+G407-P407</f>
        <v>-2.2270016628123841E-3</v>
      </c>
    </row>
    <row r="408" spans="1:22" ht="12.95" customHeight="1" x14ac:dyDescent="0.2">
      <c r="A408" s="45" t="s">
        <v>650</v>
      </c>
      <c r="B408" s="57"/>
      <c r="C408" s="56">
        <v>52694.525600000001</v>
      </c>
      <c r="D408" s="56">
        <v>1E-4</v>
      </c>
      <c r="E408" s="129">
        <f>(C408-C$7)/C$8</f>
        <v>8979.0025720336853</v>
      </c>
      <c r="F408" s="129">
        <f>ROUND(2*E408,0)/2</f>
        <v>8979</v>
      </c>
      <c r="G408" s="129">
        <f>C408-(C$7+F408*C$8)</f>
        <v>6.1046000337228179E-4</v>
      </c>
      <c r="K408" s="130">
        <f>G408</f>
        <v>6.1046000337228179E-4</v>
      </c>
      <c r="O408" s="199">
        <f ca="1">+C$11+C$12*F408</f>
        <v>9.730291425259302E-3</v>
      </c>
      <c r="P408" s="159">
        <f>+D$11+D$12*F408+D$13*F408^2</f>
        <v>2.8564230314859981E-3</v>
      </c>
      <c r="Q408" s="201">
        <f>+C408-15018.5</f>
        <v>37676.025600000001</v>
      </c>
      <c r="R408" s="136">
        <f>+(P408-G408)^2</f>
        <v>5.0443499236537342E-6</v>
      </c>
      <c r="S408" s="136">
        <v>1</v>
      </c>
      <c r="T408" s="136">
        <f>+S408*R408</f>
        <v>5.0443499236537342E-6</v>
      </c>
      <c r="V408" s="129">
        <f>+G408-P408</f>
        <v>-2.2459630281137163E-3</v>
      </c>
    </row>
    <row r="409" spans="1:22" ht="12.95" customHeight="1" x14ac:dyDescent="0.2">
      <c r="A409" s="295" t="s">
        <v>643</v>
      </c>
      <c r="B409" s="212"/>
      <c r="C409" s="213">
        <v>52724.785400000001</v>
      </c>
      <c r="D409" s="213">
        <v>2.0000000000000001E-4</v>
      </c>
      <c r="E409" s="129">
        <f>(C409-C$7)/C$8</f>
        <v>9106.4953224682195</v>
      </c>
      <c r="F409" s="129">
        <f>ROUND(2*E409,0)/2</f>
        <v>9106.5</v>
      </c>
      <c r="G409" s="129">
        <f>C409-(C$7+F409*C$8)</f>
        <v>-1.1101899945060723E-3</v>
      </c>
      <c r="I409" s="130"/>
      <c r="K409" s="130"/>
      <c r="L409" s="129">
        <f>G409</f>
        <v>-1.1101899945060723E-3</v>
      </c>
      <c r="O409" s="199">
        <f ca="1">+C$11+C$12*F409</f>
        <v>9.7593049048098051E-3</v>
      </c>
      <c r="P409" s="159">
        <f>+D$11+D$12*F409+D$13*F409^2</f>
        <v>2.7057825264880575E-3</v>
      </c>
      <c r="Q409" s="201">
        <f>+C409-15018.5</f>
        <v>37706.285400000001</v>
      </c>
      <c r="R409" s="136">
        <f>+(P409-G409)^2</f>
        <v>1.4561646280982295E-5</v>
      </c>
      <c r="S409" s="136">
        <v>1</v>
      </c>
      <c r="T409" s="136">
        <f>+S409*R409</f>
        <v>1.4561646280982295E-5</v>
      </c>
      <c r="V409" s="129">
        <f>+G409-P409</f>
        <v>-3.8159725209941297E-3</v>
      </c>
    </row>
    <row r="410" spans="1:22" ht="12.95" customHeight="1" x14ac:dyDescent="0.2">
      <c r="A410" s="298" t="s">
        <v>1515</v>
      </c>
      <c r="B410" s="297" t="str">
        <f>IF(INT(F410)=F410,"I","II")</f>
        <v>II</v>
      </c>
      <c r="C410" s="298">
        <v>52735.703999999998</v>
      </c>
      <c r="D410" s="298" t="s">
        <v>466</v>
      </c>
      <c r="E410" s="129">
        <f>(C410-C$7)/C$8</f>
        <v>9152.4983477656169</v>
      </c>
      <c r="F410" s="129">
        <f>ROUND(2*E410,0)/2</f>
        <v>9152.5</v>
      </c>
      <c r="G410" s="129">
        <f>C410-(C$7+F410*C$8)</f>
        <v>-3.9215000288095325E-4</v>
      </c>
      <c r="M410" s="130">
        <f>G410</f>
        <v>-3.9215000288095325E-4</v>
      </c>
      <c r="O410" s="199">
        <f ca="1">+C$11+C$12*F410</f>
        <v>9.7697725131182227E-3</v>
      </c>
      <c r="P410" s="159">
        <f>+D$11+D$12*F410+D$13*F410^2</f>
        <v>2.6515571535409418E-3</v>
      </c>
      <c r="Q410" s="201">
        <f>+C410-15018.5</f>
        <v>37717.203999999998</v>
      </c>
      <c r="R410" s="136">
        <f>+(P410-G410)^2</f>
        <v>9.264153254053858E-6</v>
      </c>
      <c r="S410" s="136">
        <v>1</v>
      </c>
      <c r="T410" s="136">
        <f>+S410*R410</f>
        <v>9.264153254053858E-6</v>
      </c>
      <c r="V410" s="129">
        <f>+G410-P410</f>
        <v>-3.0437071564218951E-3</v>
      </c>
    </row>
    <row r="411" spans="1:22" ht="12.95" customHeight="1" x14ac:dyDescent="0.2">
      <c r="A411" s="298" t="s">
        <v>1515</v>
      </c>
      <c r="B411" s="297" t="str">
        <f>IF(INT(F411)=F411,"I","II")</f>
        <v>I</v>
      </c>
      <c r="C411" s="298">
        <v>52739.621200000001</v>
      </c>
      <c r="D411" s="298" t="s">
        <v>466</v>
      </c>
      <c r="E411" s="129">
        <f>(C411-C$7)/C$8</f>
        <v>9169.0025745616495</v>
      </c>
      <c r="F411" s="129">
        <f>ROUND(2*E411,0)/2</f>
        <v>9169</v>
      </c>
      <c r="G411" s="129">
        <f>C411-(C$7+F411*C$8)</f>
        <v>6.110600006650202E-4</v>
      </c>
      <c r="M411" s="130">
        <f>G411</f>
        <v>6.110600006650202E-4</v>
      </c>
      <c r="O411" s="199">
        <f ca="1">+C$11+C$12*F411</f>
        <v>9.7735271987071104E-3</v>
      </c>
      <c r="P411" s="159">
        <f>+D$11+D$12*F411+D$13*F411^2</f>
        <v>2.6321226875353453E-3</v>
      </c>
      <c r="Q411" s="201">
        <f>+C411-15018.5</f>
        <v>37721.121200000001</v>
      </c>
      <c r="R411" s="136">
        <f>+(P411-G411)^2</f>
        <v>4.0846943842594979E-6</v>
      </c>
      <c r="S411" s="136">
        <v>1</v>
      </c>
      <c r="T411" s="136">
        <f>+S411*R411</f>
        <v>4.0846943842594979E-6</v>
      </c>
      <c r="V411" s="129">
        <f>+G411-P411</f>
        <v>-2.0210626868703251E-3</v>
      </c>
    </row>
    <row r="412" spans="1:22" ht="12.95" customHeight="1" x14ac:dyDescent="0.2">
      <c r="A412" s="56" t="s">
        <v>684</v>
      </c>
      <c r="B412" s="66" t="s">
        <v>644</v>
      </c>
      <c r="C412" s="56">
        <v>52753.388299999999</v>
      </c>
      <c r="D412" s="56">
        <v>1.1000000000000001E-3</v>
      </c>
      <c r="E412" s="129">
        <f>(C412-C$7)/C$8</f>
        <v>9227.0071034913508</v>
      </c>
      <c r="F412" s="129">
        <f>ROUND(2*E412,0)/2</f>
        <v>9227</v>
      </c>
      <c r="G412" s="129">
        <f>C412-(C$7+F412*C$8)</f>
        <v>1.6859800016391091E-3</v>
      </c>
      <c r="K412" s="130">
        <f>+G412</f>
        <v>1.6859800016391091E-3</v>
      </c>
      <c r="N412" s="130">
        <f>G412</f>
        <v>1.6859800016391091E-3</v>
      </c>
      <c r="O412" s="199">
        <f ca="1">+C$11+C$12*F412</f>
        <v>9.7867254874438106E-3</v>
      </c>
      <c r="P412" s="159">
        <f>+D$11+D$12*F412+D$13*F412^2</f>
        <v>2.5638743824143474E-3</v>
      </c>
      <c r="Q412" s="201">
        <f>+C412-15018.5</f>
        <v>37734.888299999999</v>
      </c>
      <c r="R412" s="136">
        <f>+(P412-G412)^2</f>
        <v>7.7069854379673909E-7</v>
      </c>
      <c r="S412" s="136">
        <v>1</v>
      </c>
      <c r="T412" s="136">
        <f>+S412*R412</f>
        <v>7.7069854379673909E-7</v>
      </c>
      <c r="V412" s="129">
        <f>+G412-P412</f>
        <v>-8.7789438077523832E-4</v>
      </c>
    </row>
    <row r="413" spans="1:22" ht="12.95" customHeight="1" x14ac:dyDescent="0.2">
      <c r="A413" s="45" t="s">
        <v>654</v>
      </c>
      <c r="B413" s="57" t="s">
        <v>646</v>
      </c>
      <c r="C413" s="58">
        <v>52801.448199999999</v>
      </c>
      <c r="D413" s="58">
        <v>2.0000000000000001E-4</v>
      </c>
      <c r="E413" s="129">
        <f>(C413-C$7)/C$8</f>
        <v>9429.4965064817461</v>
      </c>
      <c r="F413" s="129">
        <f>ROUND(2*E413,0)/2</f>
        <v>9429.5</v>
      </c>
      <c r="G413" s="129">
        <f>C413-(C$7+F413*C$8)</f>
        <v>-8.2916999963345006E-4</v>
      </c>
      <c r="K413" s="130">
        <f>G413</f>
        <v>-8.2916999963345006E-4</v>
      </c>
      <c r="O413" s="199">
        <f ca="1">+C$11+C$12*F413</f>
        <v>9.8328057196710814E-3</v>
      </c>
      <c r="P413" s="159">
        <f>+D$11+D$12*F413+D$13*F413^2</f>
        <v>2.3264090112566143E-3</v>
      </c>
      <c r="Q413" s="201">
        <f>+C413-15018.5</f>
        <v>37782.948199999999</v>
      </c>
      <c r="R413" s="136">
        <f>+(P413-G413)^2</f>
        <v>9.9576788939699171E-6</v>
      </c>
      <c r="S413" s="136">
        <v>1</v>
      </c>
      <c r="T413" s="136">
        <f>+S413*R413</f>
        <v>9.9576788939699171E-6</v>
      </c>
      <c r="V413" s="129">
        <f>+G413-P413</f>
        <v>-3.1555790108900644E-3</v>
      </c>
    </row>
    <row r="414" spans="1:22" ht="12.95" customHeight="1" x14ac:dyDescent="0.2">
      <c r="A414" s="298" t="s">
        <v>1515</v>
      </c>
      <c r="B414" s="297" t="str">
        <f>IF(INT(F414)=F414,"I","II")</f>
        <v>II</v>
      </c>
      <c r="C414" s="298">
        <v>52993.937899999997</v>
      </c>
      <c r="D414" s="298" t="s">
        <v>466</v>
      </c>
      <c r="E414" s="129">
        <f>(C414-C$7)/C$8</f>
        <v>10240.507857624796</v>
      </c>
      <c r="F414" s="129">
        <f>ROUND(2*E414,0)/2</f>
        <v>10240.5</v>
      </c>
      <c r="G414" s="129">
        <f>C414-(C$7+F414*C$8)</f>
        <v>1.864969999587629E-3</v>
      </c>
      <c r="M414" s="130">
        <f>G414</f>
        <v>1.864969999587629E-3</v>
      </c>
      <c r="O414" s="199">
        <f ca="1">+C$11+C$12*F414</f>
        <v>1.0017354205282519E-2</v>
      </c>
      <c r="P414" s="159">
        <f>+D$11+D$12*F414+D$13*F414^2</f>
        <v>1.3880792990737588E-3</v>
      </c>
      <c r="Q414" s="201">
        <f>+C414-15018.5</f>
        <v>37975.437899999997</v>
      </c>
      <c r="R414" s="136">
        <f>+(P414-G414)^2</f>
        <v>2.2742474023660986E-7</v>
      </c>
      <c r="S414" s="136">
        <v>1</v>
      </c>
      <c r="T414" s="136">
        <f>+S414*R414</f>
        <v>2.2742474023660986E-7</v>
      </c>
      <c r="V414" s="129">
        <f>+G414-P414</f>
        <v>4.7689070051387021E-4</v>
      </c>
    </row>
    <row r="415" spans="1:22" ht="12.95" customHeight="1" x14ac:dyDescent="0.2">
      <c r="A415" s="295" t="s">
        <v>648</v>
      </c>
      <c r="B415" s="212"/>
      <c r="C415" s="213">
        <v>53007.941047481589</v>
      </c>
      <c r="D415" s="213">
        <v>5.0000000000000002E-5</v>
      </c>
      <c r="E415" s="129">
        <f>(C415-C$7)/C$8</f>
        <v>10299.506918661833</v>
      </c>
      <c r="F415" s="129">
        <f>ROUND(2*E415,0)/2</f>
        <v>10299.5</v>
      </c>
      <c r="G415" s="129">
        <f>C415-(C$7+F415*C$8)</f>
        <v>1.6421115942648612E-3</v>
      </c>
      <c r="I415" s="130"/>
      <c r="L415" s="129">
        <f>G415</f>
        <v>1.6421115942648612E-3</v>
      </c>
      <c r="O415" s="199">
        <f ca="1">+C$11+C$12*F415</f>
        <v>1.0030780050721576E-2</v>
      </c>
      <c r="P415" s="159">
        <f>+D$11+D$12*F415+D$13*F415^2</f>
        <v>1.3206094835309346E-3</v>
      </c>
      <c r="Q415" s="201">
        <f>+C415-15018.5</f>
        <v>37989.441047481589</v>
      </c>
      <c r="R415" s="136">
        <f>+(P415-G415)^2</f>
        <v>1.0336360720636998E-7</v>
      </c>
      <c r="S415" s="136">
        <v>1</v>
      </c>
      <c r="T415" s="136">
        <f>+S415*R415</f>
        <v>1.0336360720636998E-7</v>
      </c>
      <c r="V415" s="129">
        <f>+G415-P415</f>
        <v>3.2150211073392657E-4</v>
      </c>
    </row>
    <row r="416" spans="1:22" ht="12.95" customHeight="1" x14ac:dyDescent="0.2">
      <c r="A416" s="301" t="s">
        <v>1555</v>
      </c>
      <c r="B416" s="297" t="str">
        <f>IF(INT(F416)=F416,"I","II")</f>
        <v>II</v>
      </c>
      <c r="C416" s="298">
        <v>53007.941099999996</v>
      </c>
      <c r="D416" s="298" t="s">
        <v>467</v>
      </c>
      <c r="E416" s="129">
        <f>(C416-C$7)/C$8</f>
        <v>10299.507139936139</v>
      </c>
      <c r="F416" s="129">
        <f>ROUND(2*E416,0)/2</f>
        <v>10299.5</v>
      </c>
      <c r="G416" s="129">
        <f>C416-(C$7+F416*C$8)</f>
        <v>1.6946300020208582E-3</v>
      </c>
      <c r="M416" s="130">
        <f>G416</f>
        <v>1.6946300020208582E-3</v>
      </c>
      <c r="O416" s="199">
        <f ca="1">+C$11+C$12*F416</f>
        <v>1.0030780050721576E-2</v>
      </c>
      <c r="P416" s="159">
        <f>+D$11+D$12*F416+D$13*F416^2</f>
        <v>1.3206094835309346E-3</v>
      </c>
      <c r="Q416" s="201">
        <f>+C416-15018.5</f>
        <v>37989.441099999996</v>
      </c>
      <c r="R416" s="136">
        <f>+(P416-G416)^2</f>
        <v>1.3989134825147128E-7</v>
      </c>
      <c r="S416" s="136">
        <v>1</v>
      </c>
      <c r="T416" s="136">
        <f>+S416*R416</f>
        <v>1.3989134825147128E-7</v>
      </c>
      <c r="V416" s="129">
        <f>+G416-P416</f>
        <v>3.740205184899236E-4</v>
      </c>
    </row>
    <row r="417" spans="1:22" ht="12.95" customHeight="1" x14ac:dyDescent="0.2">
      <c r="A417" s="301" t="s">
        <v>1555</v>
      </c>
      <c r="B417" s="297" t="str">
        <f>IF(INT(F417)=F417,"I","II")</f>
        <v>I</v>
      </c>
      <c r="C417" s="298">
        <v>53008.060400000002</v>
      </c>
      <c r="D417" s="298" t="s">
        <v>467</v>
      </c>
      <c r="E417" s="129">
        <f>(C417-C$7)/C$8</f>
        <v>10300.009783216252</v>
      </c>
      <c r="F417" s="129">
        <f>ROUND(2*E417,0)/2</f>
        <v>10300</v>
      </c>
      <c r="G417" s="129">
        <f>C417-(C$7+F417*C$8)</f>
        <v>2.3220000075525604E-3</v>
      </c>
      <c r="M417" s="130">
        <f>G417</f>
        <v>2.3220000075525604E-3</v>
      </c>
      <c r="O417" s="199">
        <f ca="1">+C$11+C$12*F417</f>
        <v>1.0030893829072754E-2</v>
      </c>
      <c r="P417" s="159">
        <f>+D$11+D$12*F417+D$13*F417^2</f>
        <v>1.3200381652637714E-3</v>
      </c>
      <c r="Q417" s="201">
        <f>+C417-15018.5</f>
        <v>37989.560400000002</v>
      </c>
      <c r="R417" s="136">
        <f>+(P417-G417)^2</f>
        <v>1.0039275334027441E-6</v>
      </c>
      <c r="S417" s="136">
        <v>1</v>
      </c>
      <c r="T417" s="136">
        <f>+S417*R417</f>
        <v>1.0039275334027441E-6</v>
      </c>
      <c r="V417" s="129">
        <f>+G417-P417</f>
        <v>1.0019618422887891E-3</v>
      </c>
    </row>
    <row r="418" spans="1:22" ht="12.95" customHeight="1" x14ac:dyDescent="0.2">
      <c r="A418" s="295" t="s">
        <v>648</v>
      </c>
      <c r="B418" s="212"/>
      <c r="C418" s="213">
        <v>53008.060442881724</v>
      </c>
      <c r="D418" s="213">
        <v>5.0000000000000002E-5</v>
      </c>
      <c r="E418" s="129">
        <f>(C418-C$7)/C$8</f>
        <v>10300.009963888586</v>
      </c>
      <c r="F418" s="129">
        <f>ROUND(2*E418,0)/2</f>
        <v>10300</v>
      </c>
      <c r="G418" s="129">
        <f>C418-(C$7+F418*C$8)</f>
        <v>2.3648817295907065E-3</v>
      </c>
      <c r="I418" s="130"/>
      <c r="L418" s="129">
        <f>G418</f>
        <v>2.3648817295907065E-3</v>
      </c>
      <c r="O418" s="199">
        <f ca="1">+C$11+C$12*F418</f>
        <v>1.0030893829072754E-2</v>
      </c>
      <c r="P418" s="159">
        <f>+D$11+D$12*F418+D$13*F418^2</f>
        <v>1.3200381652637714E-3</v>
      </c>
      <c r="Q418" s="201">
        <f>+C418-15018.5</f>
        <v>37989.560442881724</v>
      </c>
      <c r="R418" s="136">
        <f>+(P418-G418)^2</f>
        <v>1.0916980739154143E-6</v>
      </c>
      <c r="S418" s="136">
        <v>1</v>
      </c>
      <c r="T418" s="136">
        <f>+S418*R418</f>
        <v>1.0916980739154143E-6</v>
      </c>
      <c r="V418" s="129">
        <f>+G418-P418</f>
        <v>1.0448435643269352E-3</v>
      </c>
    </row>
    <row r="419" spans="1:22" ht="12.95" customHeight="1" x14ac:dyDescent="0.2">
      <c r="A419" s="298" t="s">
        <v>1515</v>
      </c>
      <c r="B419" s="297" t="str">
        <f>IF(INT(F419)=F419,"I","II")</f>
        <v>I</v>
      </c>
      <c r="C419" s="298">
        <v>53050.784099999997</v>
      </c>
      <c r="D419" s="298" t="s">
        <v>466</v>
      </c>
      <c r="E419" s="129">
        <f>(C419-C$7)/C$8</f>
        <v>10480.016327269397</v>
      </c>
      <c r="F419" s="129">
        <f>ROUND(2*E419,0)/2</f>
        <v>10480</v>
      </c>
      <c r="G419" s="129">
        <f>C419-(C$7+F419*C$8)</f>
        <v>3.8752000036765821E-3</v>
      </c>
      <c r="M419" s="130">
        <f>G419</f>
        <v>3.8752000036765821E-3</v>
      </c>
      <c r="O419" s="199">
        <f ca="1">+C$11+C$12*F419</f>
        <v>1.0071854035496996E-2</v>
      </c>
      <c r="P419" s="159">
        <f>+D$11+D$12*F419+D$13*F419^2</f>
        <v>1.1148657705307877E-3</v>
      </c>
      <c r="Q419" s="201">
        <f>+C419-15018.5</f>
        <v>38032.284099999997</v>
      </c>
      <c r="R419" s="136">
        <f>+(P419-G419)^2</f>
        <v>7.6194450786765816E-6</v>
      </c>
      <c r="S419" s="136">
        <v>1</v>
      </c>
      <c r="T419" s="136">
        <f>+S419*R419</f>
        <v>7.6194450786765816E-6</v>
      </c>
      <c r="V419" s="129">
        <f>+G419-P419</f>
        <v>2.7603342331457945E-3</v>
      </c>
    </row>
    <row r="420" spans="1:22" ht="12.95" customHeight="1" x14ac:dyDescent="0.2">
      <c r="A420" s="45" t="s">
        <v>650</v>
      </c>
      <c r="B420" s="57"/>
      <c r="C420" s="56">
        <v>53095.406300000002</v>
      </c>
      <c r="D420" s="56">
        <v>5.8999999999999999E-3</v>
      </c>
      <c r="E420" s="129">
        <f>(C420-C$7)/C$8</f>
        <v>10668.02176710841</v>
      </c>
      <c r="F420" s="129">
        <f>ROUND(2*E420,0)/2</f>
        <v>10668</v>
      </c>
      <c r="G420" s="129">
        <f>C420-(C$7+F420*C$8)</f>
        <v>5.1663200065377168E-3</v>
      </c>
      <c r="K420" s="130">
        <f>G420</f>
        <v>5.1663200065377168E-3</v>
      </c>
      <c r="O420" s="199">
        <f ca="1">+C$11+C$12*F420</f>
        <v>1.011463469554009E-2</v>
      </c>
      <c r="P420" s="159">
        <f>+D$11+D$12*F420+D$13*F420^2</f>
        <v>9.0164394468594659E-4</v>
      </c>
      <c r="Q420" s="201">
        <f>+C420-15018.5</f>
        <v>38076.906300000002</v>
      </c>
      <c r="R420" s="136">
        <f>+(P420-G420)^2</f>
        <v>1.8187461912531527E-5</v>
      </c>
      <c r="S420" s="136">
        <v>1</v>
      </c>
      <c r="T420" s="136">
        <f>+S420*R420</f>
        <v>1.8187461912531527E-5</v>
      </c>
      <c r="V420" s="129">
        <f>+G420-P420</f>
        <v>4.2646760618517705E-3</v>
      </c>
    </row>
    <row r="421" spans="1:22" ht="12.95" customHeight="1" x14ac:dyDescent="0.2">
      <c r="A421" s="45" t="s">
        <v>650</v>
      </c>
      <c r="B421" s="66" t="s">
        <v>646</v>
      </c>
      <c r="C421" s="56">
        <v>53095.520199999999</v>
      </c>
      <c r="D421" s="56">
        <v>6.1999999999999998E-3</v>
      </c>
      <c r="E421" s="129">
        <f>(C421-C$7)/C$8</f>
        <v>10668.501658722833</v>
      </c>
      <c r="F421" s="129">
        <f>ROUND(2*E421,0)/2</f>
        <v>10668.5</v>
      </c>
      <c r="G421" s="129">
        <f>C421-(C$7+F421*C$8)</f>
        <v>3.9369000296574086E-4</v>
      </c>
      <c r="K421" s="130">
        <f>G421</f>
        <v>3.9369000296574086E-4</v>
      </c>
      <c r="O421" s="199">
        <f ca="1">+C$11+C$12*F421</f>
        <v>1.011474847389127E-2</v>
      </c>
      <c r="P421" s="159">
        <f>+D$11+D$12*F421+D$13*F421^2</f>
        <v>9.0107832213632243E-4</v>
      </c>
      <c r="Q421" s="201">
        <f>+C421-15018.5</f>
        <v>38077.020199999999</v>
      </c>
      <c r="R421" s="136">
        <f>+(P421-G421)^2</f>
        <v>2.5744290643074793E-7</v>
      </c>
      <c r="S421" s="136">
        <v>1</v>
      </c>
      <c r="T421" s="136">
        <f>+S421*R421</f>
        <v>2.5744290643074793E-7</v>
      </c>
      <c r="V421" s="129">
        <f>+G421-P421</f>
        <v>-5.0738831917058157E-4</v>
      </c>
    </row>
    <row r="422" spans="1:22" ht="12.95" customHeight="1" x14ac:dyDescent="0.2">
      <c r="A422" s="52" t="s">
        <v>652</v>
      </c>
      <c r="B422" s="64" t="s">
        <v>646</v>
      </c>
      <c r="C422" s="63">
        <v>53106.440900000001</v>
      </c>
      <c r="D422" s="63">
        <v>1.6999999999999999E-3</v>
      </c>
      <c r="E422" s="129">
        <f>(C422-C$7)/C$8</f>
        <v>10714.513531890227</v>
      </c>
      <c r="F422" s="129">
        <f>ROUND(2*E422,0)/2</f>
        <v>10714.5</v>
      </c>
      <c r="G422" s="129">
        <f>C422-(C$7+F422*C$8)</f>
        <v>3.2117300070240162E-3</v>
      </c>
      <c r="K422" s="130">
        <f>G422</f>
        <v>3.2117300070240162E-3</v>
      </c>
      <c r="O422" s="199">
        <f ca="1">+C$11+C$12*F422</f>
        <v>1.0125216082199686E-2</v>
      </c>
      <c r="P422" s="159">
        <f>+D$11+D$12*F422+D$13*F422^2</f>
        <v>8.4907410900875342E-4</v>
      </c>
      <c r="Q422" s="201">
        <f>+C422-15018.5</f>
        <v>38087.940900000001</v>
      </c>
      <c r="R422" s="136">
        <f>+(P422-G422)^2</f>
        <v>5.5821428924263079E-6</v>
      </c>
      <c r="S422" s="136">
        <v>1</v>
      </c>
      <c r="T422" s="136">
        <f>+S422*R422</f>
        <v>5.5821428924263079E-6</v>
      </c>
      <c r="V422" s="129">
        <f>+G422-P422</f>
        <v>2.3626558980152628E-3</v>
      </c>
    </row>
    <row r="423" spans="1:22" ht="12.95" customHeight="1" x14ac:dyDescent="0.2">
      <c r="A423" s="52" t="s">
        <v>650</v>
      </c>
      <c r="B423" s="89"/>
      <c r="C423" s="63">
        <v>53110.356599999999</v>
      </c>
      <c r="D423" s="63">
        <v>2.0000000000000001E-4</v>
      </c>
      <c r="E423" s="129">
        <f>(C423-C$7)/C$8</f>
        <v>10731.011438779111</v>
      </c>
      <c r="F423" s="129">
        <f>ROUND(2*E423,0)/2</f>
        <v>10731</v>
      </c>
      <c r="G423" s="129">
        <f>C423-(C$7+F423*C$8)</f>
        <v>2.7149400048074313E-3</v>
      </c>
      <c r="K423" s="130">
        <f>G423</f>
        <v>2.7149400048074313E-3</v>
      </c>
      <c r="O423" s="199">
        <f ca="1">+C$11+C$12*F423</f>
        <v>1.0128970767788573E-2</v>
      </c>
      <c r="P423" s="159">
        <f>+D$11+D$12*F423+D$13*F423^2</f>
        <v>8.3043636337321296E-4</v>
      </c>
      <c r="Q423" s="201">
        <f>+C423-15018.5</f>
        <v>38091.856599999999</v>
      </c>
      <c r="R423" s="136">
        <f>+(P423-G423)^2</f>
        <v>3.551353974578829E-6</v>
      </c>
      <c r="S423" s="136">
        <v>1</v>
      </c>
      <c r="T423" s="136">
        <f>+S423*R423</f>
        <v>3.551353974578829E-6</v>
      </c>
      <c r="V423" s="129">
        <f>+G423-P423</f>
        <v>1.8845036414342183E-3</v>
      </c>
    </row>
    <row r="424" spans="1:22" ht="12.95" customHeight="1" x14ac:dyDescent="0.2">
      <c r="A424" s="52" t="s">
        <v>650</v>
      </c>
      <c r="B424" s="64" t="s">
        <v>646</v>
      </c>
      <c r="C424" s="63">
        <v>53110.4758</v>
      </c>
      <c r="D424" s="63">
        <v>2.5999999999999999E-3</v>
      </c>
      <c r="E424" s="129">
        <f>(C424-C$7)/C$8</f>
        <v>10731.513660732062</v>
      </c>
      <c r="F424" s="129">
        <f>ROUND(2*E424,0)/2</f>
        <v>10731.5</v>
      </c>
      <c r="G424" s="129">
        <f>C424-(C$7+F424*C$8)</f>
        <v>3.2423100055893883E-3</v>
      </c>
      <c r="K424" s="130">
        <f>G424</f>
        <v>3.2423100055893883E-3</v>
      </c>
      <c r="O424" s="199">
        <f ca="1">+C$11+C$12*F424</f>
        <v>1.0129084546139753E-2</v>
      </c>
      <c r="P424" s="159">
        <f>+D$11+D$12*F424+D$13*F424^2</f>
        <v>8.2987171458262596E-4</v>
      </c>
      <c r="Q424" s="201">
        <f>+C424-15018.5</f>
        <v>38091.9758</v>
      </c>
      <c r="R424" s="136">
        <f>+(P424-G424)^2</f>
        <v>5.8198585079156285E-6</v>
      </c>
      <c r="S424" s="136">
        <v>1</v>
      </c>
      <c r="T424" s="136">
        <f>+S424*R424</f>
        <v>5.8198585079156285E-6</v>
      </c>
      <c r="V424" s="129">
        <f>+G424-P424</f>
        <v>2.4124382910067623E-3</v>
      </c>
    </row>
    <row r="425" spans="1:22" ht="12.95" customHeight="1" x14ac:dyDescent="0.2">
      <c r="A425" s="220" t="s">
        <v>1583</v>
      </c>
      <c r="B425" s="297" t="str">
        <f>IF(INT(F425)=F425,"I","II")</f>
        <v>I</v>
      </c>
      <c r="C425" s="298">
        <v>53110.595000000001</v>
      </c>
      <c r="D425" s="298" t="s">
        <v>466</v>
      </c>
      <c r="E425" s="129">
        <f>(C425-C$7)/C$8</f>
        <v>10732.015882685013</v>
      </c>
      <c r="F425" s="129">
        <f>ROUND(2*E425,0)/2</f>
        <v>10732</v>
      </c>
      <c r="G425" s="129">
        <f>C425-(C$7+F425*C$8)</f>
        <v>3.7696800063713454E-3</v>
      </c>
      <c r="M425" s="130">
        <f>G425</f>
        <v>3.7696800063713454E-3</v>
      </c>
      <c r="O425" s="199">
        <f ca="1">+C$11+C$12*F425</f>
        <v>1.0129198324490931E-2</v>
      </c>
      <c r="P425" s="159">
        <f>+D$11+D$12*F425+D$13*F425^2</f>
        <v>8.2930707352028496E-4</v>
      </c>
      <c r="Q425" s="201">
        <f>+C425-15018.5</f>
        <v>38092.095000000001</v>
      </c>
      <c r="R425" s="136">
        <f>+(P425-G425)^2</f>
        <v>8.6457929842431461E-6</v>
      </c>
      <c r="S425" s="136">
        <v>1</v>
      </c>
      <c r="T425" s="136">
        <f>+S425*R425</f>
        <v>8.6457929842431461E-6</v>
      </c>
      <c r="V425" s="129">
        <f>+G425-P425</f>
        <v>2.9403729328510604E-3</v>
      </c>
    </row>
    <row r="426" spans="1:22" ht="12.95" customHeight="1" x14ac:dyDescent="0.2">
      <c r="A426" s="302" t="s">
        <v>699</v>
      </c>
      <c r="B426" s="260" t="s">
        <v>644</v>
      </c>
      <c r="C426" s="261">
        <v>53110.595099999999</v>
      </c>
      <c r="D426" s="261">
        <v>1E-4</v>
      </c>
      <c r="E426" s="129">
        <f>(C426-C$7)/C$8</f>
        <v>10732.016304012144</v>
      </c>
      <c r="F426" s="129">
        <f>ROUND(2*E426,0)/2</f>
        <v>10732</v>
      </c>
      <c r="G426" s="129">
        <f>C426-(C$7+F426*C$8)</f>
        <v>3.8696800038451329E-3</v>
      </c>
      <c r="J426" s="130">
        <f>G426</f>
        <v>3.8696800038451329E-3</v>
      </c>
      <c r="O426" s="199">
        <f ca="1">+C$11+C$12*F426</f>
        <v>1.0129198324490931E-2</v>
      </c>
      <c r="P426" s="159">
        <f>+D$11+D$12*F426+D$13*F426^2</f>
        <v>8.2930707352028496E-4</v>
      </c>
      <c r="Q426" s="201">
        <f>+C426-15018.5</f>
        <v>38092.095099999999</v>
      </c>
      <c r="R426" s="136">
        <f>+(P426-G426)^2</f>
        <v>9.243867555452102E-6</v>
      </c>
      <c r="S426" s="136">
        <v>0.5</v>
      </c>
      <c r="T426" s="136">
        <f>+S426*R426</f>
        <v>4.621933777726051E-6</v>
      </c>
      <c r="V426" s="129">
        <f>+G426-P426</f>
        <v>3.0403729303248479E-3</v>
      </c>
    </row>
    <row r="427" spans="1:22" ht="12.95" customHeight="1" x14ac:dyDescent="0.2">
      <c r="A427" s="298" t="s">
        <v>1515</v>
      </c>
      <c r="B427" s="297" t="str">
        <f>IF(INT(F427)=F427,"I","II")</f>
        <v>I</v>
      </c>
      <c r="C427" s="298">
        <v>53179.663999999997</v>
      </c>
      <c r="D427" s="298" t="s">
        <v>466</v>
      </c>
      <c r="E427" s="129">
        <f>(C427-C$7)/C$8</f>
        <v>11023.022326209506</v>
      </c>
      <c r="F427" s="129">
        <f>ROUND(2*E427,0)/2</f>
        <v>11023</v>
      </c>
      <c r="G427" s="129">
        <f>C427-(C$7+F427*C$8)</f>
        <v>5.2990199983469211E-3</v>
      </c>
      <c r="M427" s="130">
        <f>G427</f>
        <v>5.2990199983469211E-3</v>
      </c>
      <c r="O427" s="199">
        <f ca="1">+C$11+C$12*F427</f>
        <v>1.0195417324876787E-2</v>
      </c>
      <c r="P427" s="159">
        <f>+D$11+D$12*F427+D$13*F427^2</f>
        <v>5.0199709541196404E-4</v>
      </c>
      <c r="Q427" s="201">
        <f>+C427-15018.5</f>
        <v>38161.163999999997</v>
      </c>
      <c r="R427" s="136">
        <f>+(P427-G427)^2</f>
        <v>2.3011428731282525E-5</v>
      </c>
      <c r="S427" s="136">
        <v>1</v>
      </c>
      <c r="T427" s="136">
        <f>+S427*R427</f>
        <v>2.3011428731282525E-5</v>
      </c>
      <c r="V427" s="129">
        <f>+G427-P427</f>
        <v>4.7970229029349575E-3</v>
      </c>
    </row>
    <row r="428" spans="1:22" ht="12.95" customHeight="1" x14ac:dyDescent="0.2">
      <c r="A428" s="45" t="s">
        <v>653</v>
      </c>
      <c r="B428" s="57" t="s">
        <v>644</v>
      </c>
      <c r="C428" s="58">
        <v>53406.449099999998</v>
      </c>
      <c r="D428" s="58">
        <v>1E-4</v>
      </c>
      <c r="E428" s="129">
        <f>(C428-C$7)/C$8</f>
        <v>11978.529505918934</v>
      </c>
      <c r="F428" s="129">
        <f>ROUND(2*E428,0)/2</f>
        <v>11978.5</v>
      </c>
      <c r="G428" s="129">
        <f>C428-(C$7+F428*C$8)</f>
        <v>7.0030900023994036E-3</v>
      </c>
      <c r="K428" s="130">
        <f>G428</f>
        <v>7.0030900023994036E-3</v>
      </c>
      <c r="O428" s="199">
        <f ca="1">+C$11+C$12*F428</f>
        <v>1.0412847753978795E-2</v>
      </c>
      <c r="P428" s="159">
        <f>+D$11+D$12*F428+D$13*F428^2</f>
        <v>-5.543177468401491E-4</v>
      </c>
      <c r="Q428" s="201">
        <f>+C428-15018.5</f>
        <v>38387.949099999998</v>
      </c>
      <c r="R428" s="136">
        <f>+(P428-G428)^2</f>
        <v>5.7114411888266044E-5</v>
      </c>
      <c r="S428" s="136">
        <v>1</v>
      </c>
      <c r="T428" s="136">
        <f>+S428*R428</f>
        <v>5.7114411888266044E-5</v>
      </c>
      <c r="V428" s="129">
        <f>+G428-P428</f>
        <v>7.5574077492395527E-3</v>
      </c>
    </row>
    <row r="429" spans="1:22" ht="12.95" customHeight="1" x14ac:dyDescent="0.2">
      <c r="A429" s="45" t="s">
        <v>653</v>
      </c>
      <c r="B429" s="57" t="s">
        <v>646</v>
      </c>
      <c r="C429" s="58">
        <v>53406.568500000001</v>
      </c>
      <c r="D429" s="58">
        <v>1E-4</v>
      </c>
      <c r="E429" s="129">
        <f>(C429-C$7)/C$8</f>
        <v>11979.032570526178</v>
      </c>
      <c r="F429" s="129">
        <f>ROUND(2*E429,0)/2</f>
        <v>11979</v>
      </c>
      <c r="G429" s="129">
        <f>C429-(C$7+F429*C$8)</f>
        <v>7.7304600054048933E-3</v>
      </c>
      <c r="K429" s="130">
        <f>G429</f>
        <v>7.7304600054048933E-3</v>
      </c>
      <c r="O429" s="199">
        <f ca="1">+C$11+C$12*F429</f>
        <v>1.0412961532329974E-2</v>
      </c>
      <c r="P429" s="159">
        <f>+D$11+D$12*F429+D$13*F429^2</f>
        <v>-5.5486311365615746E-4</v>
      </c>
      <c r="Q429" s="201">
        <f>+C429-15018.5</f>
        <v>38388.068500000001</v>
      </c>
      <c r="R429" s="136">
        <f>+(P429-G429)^2</f>
        <v>6.8646579187247526E-5</v>
      </c>
      <c r="S429" s="136">
        <v>1</v>
      </c>
      <c r="T429" s="136">
        <f>+S429*R429</f>
        <v>6.8646579187247526E-5</v>
      </c>
      <c r="V429" s="129">
        <f>+G429-P429</f>
        <v>8.2853231190610499E-3</v>
      </c>
    </row>
    <row r="430" spans="1:22" ht="12.95" customHeight="1" x14ac:dyDescent="0.2">
      <c r="A430" s="45" t="s">
        <v>653</v>
      </c>
      <c r="B430" s="57" t="s">
        <v>646</v>
      </c>
      <c r="C430" s="58">
        <v>53407.635900000001</v>
      </c>
      <c r="D430" s="58">
        <v>1E-4</v>
      </c>
      <c r="E430" s="129">
        <f>(C430-C$7)/C$8</f>
        <v>11983.529816437051</v>
      </c>
      <c r="F430" s="129">
        <f>ROUND(2*E430,0)/2</f>
        <v>11983.5</v>
      </c>
      <c r="G430" s="129">
        <f>C430-(C$7+F430*C$8)</f>
        <v>7.0767900033388287E-3</v>
      </c>
      <c r="K430" s="130">
        <f>G430</f>
        <v>7.0767900033388287E-3</v>
      </c>
      <c r="O430" s="199">
        <f ca="1">+C$11+C$12*F430</f>
        <v>1.041398553749058E-2</v>
      </c>
      <c r="P430" s="159">
        <f>+D$11+D$12*F430+D$13*F430^2</f>
        <v>-5.5977106722914036E-4</v>
      </c>
      <c r="Q430" s="201">
        <f>+C430-15018.5</f>
        <v>38389.135900000001</v>
      </c>
      <c r="R430" s="136">
        <f>+(P430-G430)^2</f>
        <v>5.8317064984514207E-5</v>
      </c>
      <c r="S430" s="136">
        <v>1</v>
      </c>
      <c r="T430" s="136">
        <f>+S430*R430</f>
        <v>5.8317064984514207E-5</v>
      </c>
      <c r="V430" s="129">
        <f>+G430-P430</f>
        <v>7.636561070567969E-3</v>
      </c>
    </row>
    <row r="431" spans="1:22" ht="12.95" customHeight="1" x14ac:dyDescent="0.2">
      <c r="A431" s="24" t="s">
        <v>653</v>
      </c>
      <c r="B431" s="303" t="s">
        <v>644</v>
      </c>
      <c r="C431" s="304">
        <v>53409.532399999996</v>
      </c>
      <c r="D431" s="304">
        <v>1E-4</v>
      </c>
      <c r="E431" s="129">
        <f>(C431-C$7)/C$8</f>
        <v>11991.520285680022</v>
      </c>
      <c r="F431" s="129">
        <f>ROUND(2*E431,0)/2</f>
        <v>11991.5</v>
      </c>
      <c r="G431" s="129">
        <f>C431-(C$7+F431*C$8)</f>
        <v>4.8147100023925304E-3</v>
      </c>
      <c r="K431" s="130">
        <f>G431</f>
        <v>4.8147100023925304E-3</v>
      </c>
      <c r="O431" s="199">
        <f ca="1">+C$11+C$12*F431</f>
        <v>1.0415805991109434E-2</v>
      </c>
      <c r="P431" s="159">
        <f>+D$11+D$12*F431+D$13*F431^2</f>
        <v>-5.6849477237629195E-4</v>
      </c>
      <c r="Q431" s="201">
        <f>+C431-15018.5</f>
        <v>38391.032399999996</v>
      </c>
      <c r="R431" s="136">
        <f>+(P431-G431)^2</f>
        <v>2.8978893647093851E-5</v>
      </c>
      <c r="S431" s="136">
        <v>1</v>
      </c>
      <c r="T431" s="136">
        <f>+S431*R431</f>
        <v>2.8978893647093851E-5</v>
      </c>
      <c r="V431" s="129">
        <f>+G431-P431</f>
        <v>5.3832047747688228E-3</v>
      </c>
    </row>
    <row r="432" spans="1:22" ht="12.95" customHeight="1" x14ac:dyDescent="0.2">
      <c r="A432" s="24" t="s">
        <v>653</v>
      </c>
      <c r="B432" s="303" t="s">
        <v>646</v>
      </c>
      <c r="C432" s="304">
        <v>53409.653400000003</v>
      </c>
      <c r="D432" s="304">
        <v>1E-4</v>
      </c>
      <c r="E432" s="129">
        <f>(C432-C$7)/C$8</f>
        <v>11992.030091521548</v>
      </c>
      <c r="F432" s="129">
        <f>ROUND(2*E432,0)/2</f>
        <v>11992</v>
      </c>
      <c r="G432" s="129">
        <f>C432-(C$7+F432*C$8)</f>
        <v>7.1420800086343661E-3</v>
      </c>
      <c r="K432" s="130">
        <f>G432</f>
        <v>7.1420800086343661E-3</v>
      </c>
      <c r="O432" s="199">
        <f ca="1">+C$11+C$12*F432</f>
        <v>1.0415919769460614E-2</v>
      </c>
      <c r="P432" s="159">
        <f>+D$11+D$12*F432+D$13*F432^2</f>
        <v>-5.6903993825789577E-4</v>
      </c>
      <c r="Q432" s="201">
        <f>+C432-15018.5</f>
        <v>38391.153400000003</v>
      </c>
      <c r="R432" s="136">
        <f>+(P432-G432)^2</f>
        <v>5.9461370835359713E-5</v>
      </c>
      <c r="S432" s="136">
        <v>1</v>
      </c>
      <c r="T432" s="136">
        <f>+S432*R432</f>
        <v>5.9461370835359713E-5</v>
      </c>
      <c r="V432" s="129">
        <f>+G432-P432</f>
        <v>7.7111199468922614E-3</v>
      </c>
    </row>
    <row r="433" spans="1:22" ht="12.95" customHeight="1" x14ac:dyDescent="0.2">
      <c r="A433" s="24" t="s">
        <v>652</v>
      </c>
      <c r="B433" s="303"/>
      <c r="C433" s="165">
        <v>53409.654300000002</v>
      </c>
      <c r="D433" s="165">
        <v>2.2000000000000001E-3</v>
      </c>
      <c r="E433" s="129">
        <f>(C433-C$7)/C$8</f>
        <v>11992.03388346582</v>
      </c>
      <c r="F433" s="129">
        <f>ROUND(2*E433,0)/2</f>
        <v>11992</v>
      </c>
      <c r="G433" s="129">
        <f>C433-(C$7+F433*C$8)</f>
        <v>8.0420800077263266E-3</v>
      </c>
      <c r="K433" s="130">
        <f>G433</f>
        <v>8.0420800077263266E-3</v>
      </c>
      <c r="O433" s="199">
        <f ca="1">+C$11+C$12*F433</f>
        <v>1.0415919769460614E-2</v>
      </c>
      <c r="P433" s="159">
        <f>+D$11+D$12*F433+D$13*F433^2</f>
        <v>-5.6903993825789577E-4</v>
      </c>
      <c r="Q433" s="201">
        <f>+C433-15018.5</f>
        <v>38391.154300000002</v>
      </c>
      <c r="R433" s="136">
        <f>+(P433-G433)^2</f>
        <v>7.4151386724127306E-5</v>
      </c>
      <c r="S433" s="136">
        <v>1</v>
      </c>
      <c r="T433" s="136">
        <f>+S433*R433</f>
        <v>7.4151386724127306E-5</v>
      </c>
      <c r="V433" s="129">
        <f>+G433-P433</f>
        <v>8.6111199459842219E-3</v>
      </c>
    </row>
    <row r="434" spans="1:22" ht="12.95" customHeight="1" x14ac:dyDescent="0.2">
      <c r="A434" s="301" t="s">
        <v>1591</v>
      </c>
      <c r="B434" s="297" t="str">
        <f>IF(INT(F434)=F434,"I","II")</f>
        <v>II</v>
      </c>
      <c r="C434" s="298">
        <v>53410.256500000003</v>
      </c>
      <c r="D434" s="298" t="s">
        <v>467</v>
      </c>
      <c r="E434" s="129">
        <f>(C434-C$7)/C$8</f>
        <v>11994.57111551335</v>
      </c>
      <c r="F434" s="129">
        <f>ROUND(2*E434,0)/2</f>
        <v>11994.5</v>
      </c>
      <c r="G434" s="129">
        <f>C434-(C$7+F434*C$8)</f>
        <v>1.6878930007806048E-2</v>
      </c>
      <c r="M434" s="130">
        <f>G434</f>
        <v>1.6878930007806048E-2</v>
      </c>
      <c r="O434" s="199">
        <f ca="1">+C$11+C$12*F434</f>
        <v>1.0416488661216507E-2</v>
      </c>
      <c r="P434" s="159">
        <f>+D$11+D$12*F434+D$13*F434^2</f>
        <v>-5.7176565174221674E-4</v>
      </c>
      <c r="Q434" s="201">
        <f>+C434-15018.5</f>
        <v>38391.756500000003</v>
      </c>
      <c r="R434" s="136">
        <f>+(P434-G434)^2</f>
        <v>3.0452677900217668E-4</v>
      </c>
      <c r="S434" s="136">
        <v>1</v>
      </c>
      <c r="T434" s="136">
        <f>+S434*R434</f>
        <v>3.0452677900217668E-4</v>
      </c>
      <c r="V434" s="129">
        <f>+G434-P434</f>
        <v>1.7450695659548265E-2</v>
      </c>
    </row>
    <row r="435" spans="1:22" ht="12.95" customHeight="1" x14ac:dyDescent="0.2">
      <c r="A435" s="301" t="s">
        <v>1591</v>
      </c>
      <c r="B435" s="297" t="str">
        <f>IF(INT(F435)=F435,"I","II")</f>
        <v>I</v>
      </c>
      <c r="C435" s="298">
        <v>53410.373500000002</v>
      </c>
      <c r="D435" s="298" t="s">
        <v>467</v>
      </c>
      <c r="E435" s="129">
        <f>(C435-C$7)/C$8</f>
        <v>11995.064068269172</v>
      </c>
      <c r="F435" s="129">
        <f>ROUND(2*E435,0)/2</f>
        <v>11995</v>
      </c>
      <c r="G435" s="129">
        <f>C435-(C$7+F435*C$8)</f>
        <v>1.5206300005957019E-2</v>
      </c>
      <c r="M435" s="130">
        <f>G435</f>
        <v>1.5206300005957019E-2</v>
      </c>
      <c r="O435" s="199">
        <f ca="1">+C$11+C$12*F435</f>
        <v>1.0416602439567685E-2</v>
      </c>
      <c r="P435" s="159">
        <f>+D$11+D$12*F435+D$13*F435^2</f>
        <v>-5.7231077125433896E-4</v>
      </c>
      <c r="Q435" s="201">
        <f>+C435-15018.5</f>
        <v>38391.873500000002</v>
      </c>
      <c r="R435" s="136">
        <f>+(P435-G435)^2</f>
        <v>2.4896455805873037E-4</v>
      </c>
      <c r="S435" s="136">
        <v>1</v>
      </c>
      <c r="T435" s="136">
        <f>+S435*R435</f>
        <v>2.4896455805873037E-4</v>
      </c>
      <c r="V435" s="129">
        <f>+G435-P435</f>
        <v>1.5778610777211356E-2</v>
      </c>
    </row>
    <row r="436" spans="1:22" ht="12.95" customHeight="1" x14ac:dyDescent="0.2">
      <c r="A436" s="298" t="s">
        <v>1515</v>
      </c>
      <c r="B436" s="297" t="str">
        <f>IF(INT(F436)=F436,"I","II")</f>
        <v>I</v>
      </c>
      <c r="C436" s="298">
        <v>53413.6895</v>
      </c>
      <c r="D436" s="298" t="s">
        <v>466</v>
      </c>
      <c r="E436" s="129">
        <f>(C436-C$7)/C$8</f>
        <v>12009.03527628908</v>
      </c>
      <c r="F436" s="129">
        <f>ROUND(2*E436,0)/2</f>
        <v>12009</v>
      </c>
      <c r="G436" s="129">
        <f>C436-(C$7+F436*C$8)</f>
        <v>8.3726600059890188E-3</v>
      </c>
      <c r="M436" s="130">
        <f>G436</f>
        <v>8.3726600059890188E-3</v>
      </c>
      <c r="O436" s="199">
        <f ca="1">+C$11+C$12*F436</f>
        <v>1.041978823340068E-2</v>
      </c>
      <c r="P436" s="159">
        <f>+D$11+D$12*F436+D$13*F436^2</f>
        <v>-5.8757097992583962E-4</v>
      </c>
      <c r="Q436" s="201">
        <f>+C436-15018.5</f>
        <v>38395.1895</v>
      </c>
      <c r="R436" s="136">
        <f>+(P436-G436)^2</f>
        <v>8.0285739320948749E-5</v>
      </c>
      <c r="S436" s="136">
        <v>1</v>
      </c>
      <c r="T436" s="136">
        <f>+S436*R436</f>
        <v>8.0285739320948749E-5</v>
      </c>
      <c r="V436" s="129">
        <f>+G436-P436</f>
        <v>8.960230985914858E-3</v>
      </c>
    </row>
    <row r="437" spans="1:22" ht="12.95" customHeight="1" x14ac:dyDescent="0.2">
      <c r="A437" s="301" t="s">
        <v>1616</v>
      </c>
      <c r="B437" s="297" t="str">
        <f>IF(INT(F437)=F437,"I","II")</f>
        <v>I</v>
      </c>
      <c r="C437" s="298">
        <v>53459.023399999998</v>
      </c>
      <c r="D437" s="298" t="s">
        <v>467</v>
      </c>
      <c r="E437" s="129">
        <f>(C437-C$7)/C$8</f>
        <v>12200.039301395786</v>
      </c>
      <c r="F437" s="129">
        <f>ROUND(2*E437,0)/2</f>
        <v>12200</v>
      </c>
      <c r="G437" s="129">
        <f>C437-(C$7+F437*C$8)</f>
        <v>9.3280000000959262E-3</v>
      </c>
      <c r="M437" s="130">
        <f>G437</f>
        <v>9.3280000000959262E-3</v>
      </c>
      <c r="O437" s="199">
        <f ca="1">+C$11+C$12*F437</f>
        <v>1.0463251563550846E-2</v>
      </c>
      <c r="P437" s="159">
        <f>+D$11+D$12*F437+D$13*F437^2</f>
        <v>-7.9515862783162937E-4</v>
      </c>
      <c r="Q437" s="201">
        <f>+C437-15018.5</f>
        <v>38440.523399999998</v>
      </c>
      <c r="R437" s="136">
        <f>+(P437-G437)^2</f>
        <v>1.0247834060618412E-4</v>
      </c>
      <c r="S437" s="136">
        <v>1</v>
      </c>
      <c r="T437" s="136">
        <f>+S437*R437</f>
        <v>1.0247834060618412E-4</v>
      </c>
      <c r="V437" s="129">
        <f>+G437-P437</f>
        <v>1.0123158627927556E-2</v>
      </c>
    </row>
    <row r="438" spans="1:22" ht="12.95" customHeight="1" x14ac:dyDescent="0.2">
      <c r="A438" s="301" t="s">
        <v>1616</v>
      </c>
      <c r="B438" s="297" t="str">
        <f>IF(INT(F438)=F438,"I","II")</f>
        <v>II</v>
      </c>
      <c r="C438" s="298">
        <v>53459.140500000001</v>
      </c>
      <c r="D438" s="298" t="s">
        <v>467</v>
      </c>
      <c r="E438" s="129">
        <f>(C438-C$7)/C$8</f>
        <v>12200.532675478769</v>
      </c>
      <c r="F438" s="129">
        <f>ROUND(2*E438,0)/2</f>
        <v>12200.5</v>
      </c>
      <c r="G438" s="129">
        <f>C438-(C$7+F438*C$8)</f>
        <v>7.7553700029966421E-3</v>
      </c>
      <c r="M438" s="130">
        <f>G438</f>
        <v>7.7553700029966421E-3</v>
      </c>
      <c r="O438" s="199">
        <f ca="1">+C$11+C$12*F438</f>
        <v>1.0463365341902026E-2</v>
      </c>
      <c r="P438" s="159">
        <f>+D$11+D$12*F438+D$13*F438^2</f>
        <v>-7.9570057103451599E-4</v>
      </c>
      <c r="Q438" s="201">
        <f>+C438-15018.5</f>
        <v>38440.640500000001</v>
      </c>
      <c r="R438" s="136">
        <f>+(P438-G438)^2</f>
        <v>7.3120807962061572E-5</v>
      </c>
      <c r="S438" s="136">
        <v>1</v>
      </c>
      <c r="T438" s="136">
        <f>+S438*R438</f>
        <v>7.3120807962061572E-5</v>
      </c>
      <c r="V438" s="129">
        <f>+G438-P438</f>
        <v>8.5510705740311586E-3</v>
      </c>
    </row>
    <row r="439" spans="1:22" ht="12.95" customHeight="1" x14ac:dyDescent="0.2">
      <c r="A439" s="56" t="s">
        <v>675</v>
      </c>
      <c r="B439" s="66" t="s">
        <v>644</v>
      </c>
      <c r="C439" s="56">
        <v>53461.395909999999</v>
      </c>
      <c r="D439" s="56">
        <v>1E-4</v>
      </c>
      <c r="E439" s="129">
        <f>(C439-C$7)/C$8</f>
        <v>12210.035329966153</v>
      </c>
      <c r="F439" s="129">
        <f>ROUND(2*E439,0)/2</f>
        <v>12210</v>
      </c>
      <c r="G439" s="129">
        <f>C439-(C$7+F439*C$8)</f>
        <v>8.3854000040446408E-3</v>
      </c>
      <c r="M439" s="130">
        <f>G439</f>
        <v>8.3854000040446408E-3</v>
      </c>
      <c r="O439" s="199">
        <f ca="1">+C$11+C$12*F439</f>
        <v>1.0465527130574416E-2</v>
      </c>
      <c r="P439" s="159">
        <f>+D$11+D$12*F439+D$13*F439^2</f>
        <v>-8.0599602352254699E-4</v>
      </c>
      <c r="Q439" s="201">
        <f>+C439-15018.5</f>
        <v>38442.895909999999</v>
      </c>
      <c r="R439" s="136">
        <f>+(P439-G439)^2</f>
        <v>8.4481760935577874E-5</v>
      </c>
      <c r="S439" s="136">
        <v>1</v>
      </c>
      <c r="T439" s="136">
        <f>+S439*R439</f>
        <v>8.4481760935577874E-5</v>
      </c>
      <c r="V439" s="129">
        <f>+G439-P439</f>
        <v>9.1913960275671874E-3</v>
      </c>
    </row>
    <row r="440" spans="1:22" ht="12.95" customHeight="1" x14ac:dyDescent="0.2">
      <c r="A440" s="45" t="s">
        <v>652</v>
      </c>
      <c r="B440" s="57"/>
      <c r="C440" s="56">
        <v>53462.3459</v>
      </c>
      <c r="D440" s="56">
        <v>4.0000000000000002E-4</v>
      </c>
      <c r="E440" s="129">
        <f>(C440-C$7)/C$8</f>
        <v>12214.037895679918</v>
      </c>
      <c r="F440" s="129">
        <f>ROUND(2*E440,0)/2</f>
        <v>12214</v>
      </c>
      <c r="G440" s="129">
        <f>C440-(C$7+F440*C$8)</f>
        <v>8.9943600032711402E-3</v>
      </c>
      <c r="K440" s="130">
        <f>G440</f>
        <v>8.9943600032711402E-3</v>
      </c>
      <c r="O440" s="199">
        <f ca="1">+C$11+C$12*F440</f>
        <v>1.0466437357383843E-2</v>
      </c>
      <c r="P440" s="159">
        <f>+D$11+D$12*F440+D$13*F440^2</f>
        <v>-8.1033011623532448E-4</v>
      </c>
      <c r="Q440" s="201">
        <f>+C440-15018.5</f>
        <v>38443.8459</v>
      </c>
      <c r="R440" s="136">
        <f>+(P440-G440)^2</f>
        <v>9.6131948339547697E-5</v>
      </c>
      <c r="S440" s="136">
        <v>1</v>
      </c>
      <c r="T440" s="136">
        <f>+S440*R440</f>
        <v>9.6131948339547697E-5</v>
      </c>
      <c r="V440" s="129">
        <f>+G440-P440</f>
        <v>9.8046901195064651E-3</v>
      </c>
    </row>
    <row r="441" spans="1:22" ht="12.95" customHeight="1" x14ac:dyDescent="0.2">
      <c r="A441" s="45" t="s">
        <v>652</v>
      </c>
      <c r="B441" s="66" t="s">
        <v>646</v>
      </c>
      <c r="C441" s="56">
        <v>53462.462200000002</v>
      </c>
      <c r="D441" s="56">
        <v>2.9999999999999997E-4</v>
      </c>
      <c r="E441" s="129">
        <f>(C441-C$7)/C$8</f>
        <v>12214.527899145762</v>
      </c>
      <c r="F441" s="129">
        <f>ROUND(2*E441,0)/2</f>
        <v>12214.5</v>
      </c>
      <c r="G441" s="129">
        <f>C441-(C$7+F441*C$8)</f>
        <v>6.6217300045536831E-3</v>
      </c>
      <c r="K441" s="130">
        <f>G441</f>
        <v>6.6217300045536831E-3</v>
      </c>
      <c r="O441" s="199">
        <f ca="1">+C$11+C$12*F441</f>
        <v>1.0466551135735021E-2</v>
      </c>
      <c r="P441" s="159">
        <f>+D$11+D$12*F441+D$13*F441^2</f>
        <v>-8.1087184304731415E-4</v>
      </c>
      <c r="Q441" s="201">
        <f>+C441-15018.5</f>
        <v>38443.962200000002</v>
      </c>
      <c r="R441" s="136">
        <f>+(P441-G441)^2</f>
        <v>5.5243570224961751E-5</v>
      </c>
      <c r="S441" s="136">
        <v>1</v>
      </c>
      <c r="T441" s="136">
        <f>+S441*R441</f>
        <v>5.5243570224961751E-5</v>
      </c>
      <c r="V441" s="129">
        <f>+G441-P441</f>
        <v>7.4326018476009968E-3</v>
      </c>
    </row>
    <row r="442" spans="1:22" ht="12.95" customHeight="1" x14ac:dyDescent="0.2">
      <c r="A442" s="45" t="s">
        <v>652</v>
      </c>
      <c r="B442" s="57"/>
      <c r="C442" s="56">
        <v>53462.583500000001</v>
      </c>
      <c r="D442" s="56">
        <v>2.0000000000000001E-4</v>
      </c>
      <c r="E442" s="129">
        <f>(C442-C$7)/C$8</f>
        <v>12215.038968968682</v>
      </c>
      <c r="F442" s="129">
        <f>ROUND(2*E442,0)/2</f>
        <v>12215</v>
      </c>
      <c r="G442" s="129">
        <f>C442-(C$7+F442*C$8)</f>
        <v>9.2491000032168813E-3</v>
      </c>
      <c r="K442" s="130">
        <f>G442</f>
        <v>9.2491000032168813E-3</v>
      </c>
      <c r="O442" s="199">
        <f ca="1">+C$11+C$12*F442</f>
        <v>1.04666649140862E-2</v>
      </c>
      <c r="P442" s="159">
        <f>+D$11+D$12*F442+D$13*F442^2</f>
        <v>-8.1141356213105739E-4</v>
      </c>
      <c r="Q442" s="201">
        <f>+C442-15018.5</f>
        <v>38444.083500000001</v>
      </c>
      <c r="R442" s="136">
        <f>+(P442-G442)^2</f>
        <v>1.012139331985499E-4</v>
      </c>
      <c r="S442" s="136">
        <v>1</v>
      </c>
      <c r="T442" s="136">
        <f>+S442*R442</f>
        <v>1.012139331985499E-4</v>
      </c>
      <c r="V442" s="129">
        <f>+G442-P442</f>
        <v>1.0060513565347939E-2</v>
      </c>
    </row>
    <row r="443" spans="1:22" ht="12.95" customHeight="1" x14ac:dyDescent="0.2">
      <c r="A443" s="45" t="s">
        <v>652</v>
      </c>
      <c r="B443" s="57"/>
      <c r="C443" s="56">
        <v>53463.532500000001</v>
      </c>
      <c r="D443" s="56">
        <v>3.3999999999999998E-3</v>
      </c>
      <c r="E443" s="129">
        <f>(C443-C$7)/C$8</f>
        <v>12219.037363543743</v>
      </c>
      <c r="F443" s="129">
        <f>ROUND(2*E443,0)/2</f>
        <v>12219</v>
      </c>
      <c r="G443" s="129">
        <f>C443-(C$7+F443*C$8)</f>
        <v>8.8680600019870326E-3</v>
      </c>
      <c r="K443" s="130">
        <f>G443</f>
        <v>8.8680600019870326E-3</v>
      </c>
      <c r="O443" s="199">
        <f ca="1">+C$11+C$12*F443</f>
        <v>1.0467575140895628E-2</v>
      </c>
      <c r="P443" s="159">
        <f>+D$11+D$12*F443+D$13*F443^2</f>
        <v>-8.1574703658412887E-4</v>
      </c>
      <c r="Q443" s="201">
        <f>+C443-15018.5</f>
        <v>38445.032500000001</v>
      </c>
      <c r="R443" s="136">
        <f>+(P443-G443)^2</f>
        <v>9.3776118760280355E-5</v>
      </c>
      <c r="S443" s="136">
        <v>1</v>
      </c>
      <c r="T443" s="136">
        <f>+S443*R443</f>
        <v>9.3776118760280355E-5</v>
      </c>
      <c r="V443" s="129">
        <f>+G443-P443</f>
        <v>9.683807038571161E-3</v>
      </c>
    </row>
    <row r="444" spans="1:22" ht="12.95" customHeight="1" x14ac:dyDescent="0.2">
      <c r="A444" s="56" t="s">
        <v>657</v>
      </c>
      <c r="B444" s="66" t="s">
        <v>646</v>
      </c>
      <c r="C444" s="56">
        <v>53464.361299999997</v>
      </c>
      <c r="D444" s="56">
        <v>1E-4</v>
      </c>
      <c r="E444" s="129">
        <f>(C444-C$7)/C$8</f>
        <v>12222.529322894419</v>
      </c>
      <c r="F444" s="129">
        <f>ROUND(2*E444,0)/2</f>
        <v>12222.5</v>
      </c>
      <c r="G444" s="129">
        <f>C444-(C$7+F444*C$8)</f>
        <v>6.9596500034094788E-3</v>
      </c>
      <c r="K444" s="130">
        <f>G444</f>
        <v>6.9596500034094788E-3</v>
      </c>
      <c r="O444" s="199">
        <f ca="1">+C$11+C$12*F444</f>
        <v>1.0468371589353877E-2</v>
      </c>
      <c r="P444" s="159">
        <f>+D$11+D$12*F444+D$13*F444^2</f>
        <v>-8.1953842099763722E-4</v>
      </c>
      <c r="Q444" s="201">
        <f>+C444-15018.5</f>
        <v>38445.861299999997</v>
      </c>
      <c r="R444" s="136">
        <f>+(P444-G444)^2</f>
        <v>6.0515772542429678E-5</v>
      </c>
      <c r="S444" s="136">
        <v>1</v>
      </c>
      <c r="T444" s="136">
        <f>+S444*R444</f>
        <v>6.0515772542429678E-5</v>
      </c>
      <c r="V444" s="129">
        <f>+G444-P444</f>
        <v>7.7791884244071165E-3</v>
      </c>
    </row>
    <row r="445" spans="1:22" ht="12.95" customHeight="1" x14ac:dyDescent="0.2">
      <c r="A445" s="298" t="s">
        <v>1515</v>
      </c>
      <c r="B445" s="297" t="str">
        <f>IF(INT(F445)=F445,"I","II")</f>
        <v>I</v>
      </c>
      <c r="C445" s="298">
        <v>53466.62</v>
      </c>
      <c r="D445" s="298" t="s">
        <v>466</v>
      </c>
      <c r="E445" s="129">
        <f>(C445-C$7)/C$8</f>
        <v>12232.045839044797</v>
      </c>
      <c r="F445" s="129">
        <f>ROUND(2*E445,0)/2</f>
        <v>12232</v>
      </c>
      <c r="G445" s="129">
        <f>C445-(C$7+F445*C$8)</f>
        <v>1.0879680005018599E-2</v>
      </c>
      <c r="M445" s="130">
        <f>G445</f>
        <v>1.0879680005018599E-2</v>
      </c>
      <c r="O445" s="199">
        <f ca="1">+C$11+C$12*F445</f>
        <v>1.0470533378026267E-2</v>
      </c>
      <c r="P445" s="159">
        <f>+D$11+D$12*F445+D$13*F445^2</f>
        <v>-8.2982741267174139E-4</v>
      </c>
      <c r="Q445" s="201">
        <f>+C445-15018.5</f>
        <v>38448.120000000003</v>
      </c>
      <c r="R445" s="136">
        <f>+(P445-G445)^2</f>
        <v>1.3711256396494514E-4</v>
      </c>
      <c r="S445" s="136">
        <v>1</v>
      </c>
      <c r="T445" s="136">
        <f>+S445*R445</f>
        <v>1.3711256396494514E-4</v>
      </c>
      <c r="V445" s="129">
        <f>+G445-P445</f>
        <v>1.1709507417690342E-2</v>
      </c>
    </row>
    <row r="446" spans="1:22" ht="12.95" customHeight="1" x14ac:dyDescent="0.2">
      <c r="A446" s="45" t="s">
        <v>652</v>
      </c>
      <c r="B446" s="66" t="s">
        <v>646</v>
      </c>
      <c r="C446" s="56">
        <v>53476.466200000003</v>
      </c>
      <c r="D446" s="56">
        <v>1E-3</v>
      </c>
      <c r="E446" s="129">
        <f>(C446-C$7)/C$8</f>
        <v>12273.530552074246</v>
      </c>
      <c r="F446" s="129">
        <f>ROUND(2*E446,0)/2</f>
        <v>12273.5</v>
      </c>
      <c r="G446" s="129">
        <f>C446-(C$7+F446*C$8)</f>
        <v>7.2513900086050853E-3</v>
      </c>
      <c r="K446" s="130">
        <f>G446</f>
        <v>7.2513900086050853E-3</v>
      </c>
      <c r="O446" s="199">
        <f ca="1">+C$11+C$12*F446</f>
        <v>1.0479976981174078E-2</v>
      </c>
      <c r="P446" s="159">
        <f>+D$11+D$12*F446+D$13*F446^2</f>
        <v>-8.7474134684456008E-4</v>
      </c>
      <c r="Q446" s="201">
        <f>+C446-15018.5</f>
        <v>38457.966200000003</v>
      </c>
      <c r="R446" s="136">
        <f>+(P446-G446)^2</f>
        <v>6.6034010806021888E-5</v>
      </c>
      <c r="S446" s="136">
        <v>1</v>
      </c>
      <c r="T446" s="136">
        <f>+S446*R446</f>
        <v>6.6034010806021888E-5</v>
      </c>
      <c r="V446" s="129">
        <f>+G446-P446</f>
        <v>8.1261313554496454E-3</v>
      </c>
    </row>
    <row r="447" spans="1:22" ht="12.95" customHeight="1" x14ac:dyDescent="0.2">
      <c r="A447" s="45" t="s">
        <v>652</v>
      </c>
      <c r="B447" s="57"/>
      <c r="C447" s="56">
        <v>53476.586300000003</v>
      </c>
      <c r="D447" s="56">
        <v>6.8999999999999999E-3</v>
      </c>
      <c r="E447" s="129">
        <f>(C447-C$7)/C$8</f>
        <v>12274.03656597147</v>
      </c>
      <c r="F447" s="129">
        <f>ROUND(2*E447,0)/2</f>
        <v>12274</v>
      </c>
      <c r="G447" s="129">
        <f>C447-(C$7+F447*C$8)</f>
        <v>8.6787600084790029E-3</v>
      </c>
      <c r="K447" s="130">
        <f>G447</f>
        <v>8.6787600084790029E-3</v>
      </c>
      <c r="O447" s="199">
        <f ca="1">+C$11+C$12*F447</f>
        <v>1.0480090759525256E-2</v>
      </c>
      <c r="P447" s="159">
        <f>+D$11+D$12*F447+D$13*F447^2</f>
        <v>-8.7528215399523693E-4</v>
      </c>
      <c r="Q447" s="201">
        <f>+C447-15018.5</f>
        <v>38458.086300000003</v>
      </c>
      <c r="R447" s="136">
        <f>+(P447-G447)^2</f>
        <v>9.1279721642335438E-5</v>
      </c>
      <c r="S447" s="136">
        <v>1</v>
      </c>
      <c r="T447" s="136">
        <f>+S447*R447</f>
        <v>9.1279721642335438E-5</v>
      </c>
      <c r="V447" s="129">
        <f>+G447-P447</f>
        <v>9.5540421624742394E-3</v>
      </c>
    </row>
    <row r="448" spans="1:22" ht="12.95" customHeight="1" x14ac:dyDescent="0.2">
      <c r="A448" s="45" t="s">
        <v>649</v>
      </c>
      <c r="B448" s="57" t="s">
        <v>646</v>
      </c>
      <c r="C448" s="58">
        <v>53486.673799999997</v>
      </c>
      <c r="D448" s="58">
        <v>2.9999999999999997E-4</v>
      </c>
      <c r="E448" s="129">
        <f>(C448-C$7)/C$8</f>
        <v>12316.537941393899</v>
      </c>
      <c r="F448" s="129">
        <f>ROUND(2*E448,0)/2</f>
        <v>12316.5</v>
      </c>
      <c r="G448" s="129">
        <f>C448-(C$7+F448*C$8)</f>
        <v>9.0052099985769019E-3</v>
      </c>
      <c r="K448" s="130">
        <f>G448</f>
        <v>9.0052099985769019E-3</v>
      </c>
      <c r="O448" s="199">
        <f ca="1">+C$11+C$12*F448</f>
        <v>1.0489761919375425E-2</v>
      </c>
      <c r="P448" s="159">
        <f>+D$11+D$12*F448+D$13*F448^2</f>
        <v>-9.2122251506240524E-4</v>
      </c>
      <c r="Q448" s="201">
        <f>+C448-15018.5</f>
        <v>38468.173799999997</v>
      </c>
      <c r="R448" s="136">
        <f>+(P448-G448)^2</f>
        <v>9.8534062447835574E-5</v>
      </c>
      <c r="S448" s="136">
        <v>1</v>
      </c>
      <c r="T448" s="136">
        <f>+S448*R448</f>
        <v>9.8534062447835574E-5</v>
      </c>
      <c r="V448" s="129">
        <f>+G448-P448</f>
        <v>9.9264325136393071E-3</v>
      </c>
    </row>
    <row r="449" spans="1:22" ht="12.95" customHeight="1" x14ac:dyDescent="0.2">
      <c r="A449" s="298" t="s">
        <v>1515</v>
      </c>
      <c r="B449" s="297" t="str">
        <f>IF(INT(F449)=F449,"I","II")</f>
        <v>I</v>
      </c>
      <c r="C449" s="298">
        <v>53489.4035</v>
      </c>
      <c r="D449" s="298" t="s">
        <v>466</v>
      </c>
      <c r="E449" s="129">
        <f>(C449-C$7)/C$8</f>
        <v>12328.038908381837</v>
      </c>
      <c r="F449" s="129">
        <f>ROUND(2*E449,0)/2</f>
        <v>12328</v>
      </c>
      <c r="G449" s="129">
        <f>C449-(C$7+F449*C$8)</f>
        <v>9.2347200043150224E-3</v>
      </c>
      <c r="M449" s="130">
        <f>G449</f>
        <v>9.2347200043150224E-3</v>
      </c>
      <c r="O449" s="199">
        <f ca="1">+C$11+C$12*F449</f>
        <v>1.0492378821452529E-2</v>
      </c>
      <c r="P449" s="159">
        <f>+D$11+D$12*F449+D$13*F449^2</f>
        <v>-9.3364383781041312E-4</v>
      </c>
      <c r="Q449" s="201">
        <f>+C449-15018.5</f>
        <v>38470.9035</v>
      </c>
      <c r="R449" s="136">
        <f>+(P449-G449)^2</f>
        <v>1.0339562322584393E-4</v>
      </c>
      <c r="S449" s="136">
        <v>1</v>
      </c>
      <c r="T449" s="136">
        <f>+S449*R449</f>
        <v>1.0339562322584393E-4</v>
      </c>
      <c r="V449" s="129">
        <f>+G449-P449</f>
        <v>1.0168363842125435E-2</v>
      </c>
    </row>
    <row r="450" spans="1:22" ht="12.95" customHeight="1" x14ac:dyDescent="0.2">
      <c r="A450" s="45" t="s">
        <v>649</v>
      </c>
      <c r="B450" s="57" t="s">
        <v>646</v>
      </c>
      <c r="C450" s="58">
        <v>53494.740299999998</v>
      </c>
      <c r="D450" s="58">
        <v>6.9999999999999999E-4</v>
      </c>
      <c r="E450" s="129">
        <f>(C450-C$7)/C$8</f>
        <v>12350.524295281904</v>
      </c>
      <c r="F450" s="129">
        <f>ROUND(2*E450,0)/2</f>
        <v>12350.5</v>
      </c>
      <c r="G450" s="129">
        <f>C450-(C$7+F450*C$8)</f>
        <v>5.7663699990371242E-3</v>
      </c>
      <c r="K450" s="130">
        <f>G450</f>
        <v>5.7663699990371242E-3</v>
      </c>
      <c r="O450" s="199">
        <f ca="1">+C$11+C$12*F450</f>
        <v>1.0497498847255558E-2</v>
      </c>
      <c r="P450" s="159">
        <f>+D$11+D$12*F450+D$13*F450^2</f>
        <v>-9.579346015787661E-4</v>
      </c>
      <c r="Q450" s="201">
        <f>+C450-15018.5</f>
        <v>38476.240299999998</v>
      </c>
      <c r="R450" s="136">
        <f>+(P450-G450)^2</f>
        <v>4.5216272361864035E-5</v>
      </c>
      <c r="S450" s="136">
        <v>1</v>
      </c>
      <c r="T450" s="136">
        <f>+S450*R450</f>
        <v>4.5216272361864035E-5</v>
      </c>
      <c r="V450" s="129">
        <f>+G450-P450</f>
        <v>6.7243046006158907E-3</v>
      </c>
    </row>
    <row r="451" spans="1:22" ht="12.95" customHeight="1" x14ac:dyDescent="0.2">
      <c r="A451" s="301" t="s">
        <v>1616</v>
      </c>
      <c r="B451" s="297" t="str">
        <f>IF(INT(F451)=F451,"I","II")</f>
        <v>I</v>
      </c>
      <c r="C451" s="298">
        <v>53495.099499999997</v>
      </c>
      <c r="D451" s="298" t="s">
        <v>467</v>
      </c>
      <c r="E451" s="129">
        <f>(C451-C$7)/C$8</f>
        <v>12352.03770237501</v>
      </c>
      <c r="F451" s="129">
        <f>ROUND(2*E451,0)/2</f>
        <v>12352</v>
      </c>
      <c r="G451" s="129">
        <f>C451-(C$7+F451*C$8)</f>
        <v>8.9484799973433837E-3</v>
      </c>
      <c r="M451" s="130">
        <f>G451</f>
        <v>8.9484799973433837E-3</v>
      </c>
      <c r="O451" s="199">
        <f ca="1">+C$11+C$12*F451</f>
        <v>1.0497840182309095E-2</v>
      </c>
      <c r="P451" s="159">
        <f>+D$11+D$12*F451+D$13*F451^2</f>
        <v>-9.5955342939625264E-4</v>
      </c>
      <c r="Q451" s="201">
        <f>+C451-15018.5</f>
        <v>38476.599499999997</v>
      </c>
      <c r="R451" s="136">
        <f>+(P451-G451)^2</f>
        <v>9.8169126385389989E-5</v>
      </c>
      <c r="S451" s="136">
        <v>1</v>
      </c>
      <c r="T451" s="136">
        <f>+S451*R451</f>
        <v>9.8169126385389989E-5</v>
      </c>
      <c r="V451" s="129">
        <f>+G451-P451</f>
        <v>9.9080334267396368E-3</v>
      </c>
    </row>
    <row r="452" spans="1:22" ht="12.95" customHeight="1" x14ac:dyDescent="0.2">
      <c r="A452" s="52" t="s">
        <v>649</v>
      </c>
      <c r="B452" s="89" t="s">
        <v>644</v>
      </c>
      <c r="C452" s="90">
        <v>53525.716800000002</v>
      </c>
      <c r="D452" s="90">
        <v>8.9999999999999998E-4</v>
      </c>
      <c r="E452" s="129">
        <f>(C452-C$7)/C$8</f>
        <v>12481.036697341269</v>
      </c>
      <c r="F452" s="129">
        <f>ROUND(2*E452,0)/2</f>
        <v>12481</v>
      </c>
      <c r="G452" s="129">
        <f>C452-(C$7+F452*C$8)</f>
        <v>8.7099400043371134E-3</v>
      </c>
      <c r="K452" s="130">
        <f>G452</f>
        <v>8.7099400043371134E-3</v>
      </c>
      <c r="O452" s="199">
        <f ca="1">+C$11+C$12*F452</f>
        <v>1.0527194996913134E-2</v>
      </c>
      <c r="P452" s="159">
        <f>+D$11+D$12*F452+D$13*F452^2</f>
        <v>-1.0985124193747422E-3</v>
      </c>
      <c r="Q452" s="201">
        <f>+C452-15018.5</f>
        <v>38507.216800000002</v>
      </c>
      <c r="R452" s="136">
        <f>+(P452-G452)^2</f>
        <v>9.6205738948218985E-5</v>
      </c>
      <c r="S452" s="136">
        <v>1</v>
      </c>
      <c r="T452" s="136">
        <f>+S452*R452</f>
        <v>9.6205738948218985E-5</v>
      </c>
      <c r="V452" s="129">
        <f>+G452-P452</f>
        <v>9.808452423711856E-3</v>
      </c>
    </row>
    <row r="453" spans="1:22" ht="12.95" customHeight="1" x14ac:dyDescent="0.2">
      <c r="A453" s="45" t="s">
        <v>649</v>
      </c>
      <c r="B453" s="57" t="s">
        <v>644</v>
      </c>
      <c r="C453" s="58">
        <v>53529.751799999998</v>
      </c>
      <c r="D453" s="58">
        <v>4.0000000000000002E-4</v>
      </c>
      <c r="E453" s="138">
        <f>(C453-C$7)/C$8</f>
        <v>12498.037247510234</v>
      </c>
      <c r="F453" s="129">
        <f>ROUND(2*E453,0)/2</f>
        <v>12498</v>
      </c>
      <c r="G453" s="129">
        <f>C453-(C$7+F453*C$8)</f>
        <v>8.8405200003762729E-3</v>
      </c>
      <c r="K453" s="130">
        <f>G453</f>
        <v>8.8405200003762729E-3</v>
      </c>
      <c r="O453" s="199">
        <f ca="1">+C$11+C$12*F453</f>
        <v>1.05310634608532E-2</v>
      </c>
      <c r="P453" s="159">
        <f>+D$11+D$12*F453+D$13*F453^2</f>
        <v>-1.1167864813959138E-3</v>
      </c>
      <c r="Q453" s="201">
        <f>+C453-15018.5</f>
        <v>38511.251799999998</v>
      </c>
      <c r="R453" s="136">
        <f>+(P453-G453)^2</f>
        <v>9.9147952371942408E-5</v>
      </c>
      <c r="S453" s="136">
        <v>1</v>
      </c>
      <c r="T453" s="136">
        <f>+S453*R453</f>
        <v>9.9147952371942408E-5</v>
      </c>
      <c r="V453" s="129">
        <f>+G453-P453</f>
        <v>9.9573064817721872E-3</v>
      </c>
    </row>
    <row r="454" spans="1:22" ht="12.95" customHeight="1" x14ac:dyDescent="0.2">
      <c r="A454" s="52" t="s">
        <v>649</v>
      </c>
      <c r="B454" s="89" t="s">
        <v>646</v>
      </c>
      <c r="C454" s="90">
        <v>53531.768799999998</v>
      </c>
      <c r="D454" s="90">
        <v>6.9999999999999999E-4</v>
      </c>
      <c r="E454" s="129">
        <f>(C454-C$7)/C$8</f>
        <v>12506.535415959017</v>
      </c>
      <c r="F454" s="129">
        <f>ROUND(2*E454,0)/2</f>
        <v>12506.5</v>
      </c>
      <c r="G454" s="129">
        <f>C454-(C$7+F454*C$8)</f>
        <v>8.4058100037509575E-3</v>
      </c>
      <c r="K454" s="130">
        <f>G454</f>
        <v>8.4058100037509575E-3</v>
      </c>
      <c r="O454" s="199">
        <f ca="1">+C$11+C$12*F454</f>
        <v>1.0532997692823233E-2</v>
      </c>
      <c r="P454" s="159">
        <f>+D$11+D$12*F454+D$13*F454^2</f>
        <v>-1.1259201622117196E-3</v>
      </c>
      <c r="Q454" s="201">
        <f>+C454-15018.5</f>
        <v>38513.268799999998</v>
      </c>
      <c r="R454" s="136">
        <f>+(P454-G454)^2</f>
        <v>9.0853879956722864E-5</v>
      </c>
      <c r="S454" s="136">
        <v>1</v>
      </c>
      <c r="T454" s="136">
        <f>+S454*R454</f>
        <v>9.0853879956722864E-5</v>
      </c>
      <c r="V454" s="129">
        <f>+G454-P454</f>
        <v>9.5317301659626763E-3</v>
      </c>
    </row>
    <row r="455" spans="1:22" ht="12.95" customHeight="1" x14ac:dyDescent="0.2">
      <c r="A455" s="52" t="s">
        <v>649</v>
      </c>
      <c r="B455" s="89" t="s">
        <v>644</v>
      </c>
      <c r="C455" s="90">
        <v>53538.771000000001</v>
      </c>
      <c r="D455" s="90">
        <v>1E-3</v>
      </c>
      <c r="E455" s="129">
        <f>(C455-C$7)/C$8</f>
        <v>12536.037585077551</v>
      </c>
      <c r="F455" s="129">
        <f>ROUND(2*E455,0)/2</f>
        <v>12536</v>
      </c>
      <c r="G455" s="129">
        <f>C455-(C$7+F455*C$8)</f>
        <v>8.9206400007242337E-3</v>
      </c>
      <c r="K455" s="130">
        <f>G455</f>
        <v>8.9206400007242337E-3</v>
      </c>
      <c r="O455" s="199">
        <f ca="1">+C$11+C$12*F455</f>
        <v>1.0539710615542763E-2</v>
      </c>
      <c r="P455" s="159">
        <f>+D$11+D$12*F455+D$13*F455^2</f>
        <v>-1.1576020806677231E-3</v>
      </c>
      <c r="Q455" s="201">
        <f>+C455-15018.5</f>
        <v>38520.271000000001</v>
      </c>
      <c r="R455" s="136">
        <f>+(P455-G455)^2</f>
        <v>1.0157096345113969E-4</v>
      </c>
      <c r="S455" s="136">
        <v>1</v>
      </c>
      <c r="T455" s="136">
        <f>+S455*R455</f>
        <v>1.0157096345113969E-4</v>
      </c>
      <c r="V455" s="129">
        <f>+G455-P455</f>
        <v>1.0078242081391957E-2</v>
      </c>
    </row>
    <row r="456" spans="1:22" ht="12.95" customHeight="1" x14ac:dyDescent="0.2">
      <c r="A456" s="52" t="s">
        <v>649</v>
      </c>
      <c r="B456" s="89" t="s">
        <v>644</v>
      </c>
      <c r="C456" s="90">
        <v>53540.6702</v>
      </c>
      <c r="D456" s="90">
        <v>5.0000000000000001E-4</v>
      </c>
      <c r="E456" s="129">
        <f>(C456-C$7)/C$8</f>
        <v>12544.039430153369</v>
      </c>
      <c r="F456" s="129">
        <f>ROUND(2*E456,0)/2</f>
        <v>12544</v>
      </c>
      <c r="G456" s="129">
        <f>C456-(C$7+F456*C$8)</f>
        <v>9.3585600043297745E-3</v>
      </c>
      <c r="K456" s="130">
        <f>G456</f>
        <v>9.3585600043297745E-3</v>
      </c>
      <c r="O456" s="199">
        <f ca="1">+C$11+C$12*F456</f>
        <v>1.0541531069161617E-2</v>
      </c>
      <c r="P456" s="159">
        <f>+D$11+D$12*F456+D$13*F456^2</f>
        <v>-1.1661891504198625E-3</v>
      </c>
      <c r="Q456" s="201">
        <f>+C456-15018.5</f>
        <v>38522.1702</v>
      </c>
      <c r="R456" s="136">
        <f>+(P456-G456)^2</f>
        <v>1.107703447704032E-4</v>
      </c>
      <c r="S456" s="136">
        <v>1</v>
      </c>
      <c r="T456" s="136">
        <f>+S456*R456</f>
        <v>1.107703447704032E-4</v>
      </c>
      <c r="V456" s="129">
        <f>+G456-P456</f>
        <v>1.0524749154749637E-2</v>
      </c>
    </row>
    <row r="457" spans="1:22" ht="12.95" customHeight="1" x14ac:dyDescent="0.2">
      <c r="A457" s="52" t="s">
        <v>649</v>
      </c>
      <c r="B457" s="89" t="s">
        <v>644</v>
      </c>
      <c r="C457" s="90">
        <v>53548.739800000003</v>
      </c>
      <c r="D457" s="90">
        <v>1E-3</v>
      </c>
      <c r="E457" s="129">
        <f>(C457-C$7)/C$8</f>
        <v>12578.038845182777</v>
      </c>
      <c r="F457" s="129">
        <f>ROUND(2*E457,0)/2</f>
        <v>12578</v>
      </c>
      <c r="G457" s="129">
        <f>C457-(C$7+F457*C$8)</f>
        <v>9.2197200065129437E-3</v>
      </c>
      <c r="K457" s="130">
        <f>G457</f>
        <v>9.2197200065129437E-3</v>
      </c>
      <c r="O457" s="199">
        <f ca="1">+C$11+C$12*F457</f>
        <v>1.0549267997041752E-2</v>
      </c>
      <c r="P457" s="159">
        <f>+D$11+D$12*F457+D$13*F457^2</f>
        <v>-1.2026621249949495E-3</v>
      </c>
      <c r="Q457" s="201">
        <f>+C457-15018.5</f>
        <v>38530.239800000003</v>
      </c>
      <c r="R457" s="136">
        <f>+(P457-G457)^2</f>
        <v>1.08626049295175E-4</v>
      </c>
      <c r="S457" s="136">
        <v>1</v>
      </c>
      <c r="T457" s="136">
        <f>+S457*R457</f>
        <v>1.08626049295175E-4</v>
      </c>
      <c r="V457" s="129">
        <f>+G457-P457</f>
        <v>1.0422382131507892E-2</v>
      </c>
    </row>
    <row r="458" spans="1:22" ht="12.95" customHeight="1" x14ac:dyDescent="0.2">
      <c r="A458" s="52" t="s">
        <v>649</v>
      </c>
      <c r="B458" s="89" t="s">
        <v>644</v>
      </c>
      <c r="C458" s="90">
        <v>53553.723899999997</v>
      </c>
      <c r="D458" s="90">
        <v>5.0000000000000001E-4</v>
      </c>
      <c r="E458" s="129">
        <f>(C458-C$7)/C$8</f>
        <v>12599.038211253936</v>
      </c>
      <c r="F458" s="129">
        <f>ROUND(2*E458,0)/2</f>
        <v>12599</v>
      </c>
      <c r="G458" s="129">
        <f>C458-(C$7+F458*C$8)</f>
        <v>9.0692599987960421E-3</v>
      </c>
      <c r="K458" s="130">
        <f>G458</f>
        <v>9.0692599987960421E-3</v>
      </c>
      <c r="O458" s="199">
        <f ca="1">+C$11+C$12*F458</f>
        <v>1.0554046687791247E-2</v>
      </c>
      <c r="P458" s="159">
        <f>+D$11+D$12*F458+D$13*F458^2</f>
        <v>-1.2251716982187868E-3</v>
      </c>
      <c r="Q458" s="201">
        <f>+C458-15018.5</f>
        <v>38535.223899999997</v>
      </c>
      <c r="R458" s="136">
        <f>+(P458-G458)^2</f>
        <v>1.0597532396450362E-4</v>
      </c>
      <c r="S458" s="136">
        <v>1</v>
      </c>
      <c r="T458" s="136">
        <f>+S458*R458</f>
        <v>1.0597532396450362E-4</v>
      </c>
      <c r="V458" s="129">
        <f>+G458-P458</f>
        <v>1.0294431697014829E-2</v>
      </c>
    </row>
    <row r="459" spans="1:22" ht="12.95" customHeight="1" x14ac:dyDescent="0.2">
      <c r="A459" s="63" t="s">
        <v>665</v>
      </c>
      <c r="B459" s="89" t="s">
        <v>646</v>
      </c>
      <c r="C459" s="90">
        <v>53760.571000000004</v>
      </c>
      <c r="D459" s="90">
        <v>1E-4</v>
      </c>
      <c r="E459" s="129">
        <f>(C459-C$7)/C$8</f>
        <v>13470.541185444388</v>
      </c>
      <c r="F459" s="129">
        <f>ROUND(2*E459,0)/2</f>
        <v>13470.5</v>
      </c>
      <c r="G459" s="129">
        <f>C459-(C$7+F459*C$8)</f>
        <v>9.7751700086519122E-3</v>
      </c>
      <c r="K459" s="130">
        <f>G460</f>
        <v>9.3025400055921637E-3</v>
      </c>
      <c r="O459" s="199">
        <f ca="1">+C$11+C$12*F459</f>
        <v>1.0752362353895277E-2</v>
      </c>
      <c r="P459" s="159">
        <f>+D$11+D$12*F459+D$13*F459^2</f>
        <v>-2.1472967144994018E-3</v>
      </c>
      <c r="Q459" s="201">
        <f>+C459-15018.5</f>
        <v>38742.071000000004</v>
      </c>
      <c r="R459" s="136">
        <f>+(P459-G459)^2</f>
        <v>1.4214521276465045E-4</v>
      </c>
      <c r="S459" s="136">
        <v>1</v>
      </c>
      <c r="T459" s="136">
        <f>+S459*R459</f>
        <v>1.4214521276465045E-4</v>
      </c>
      <c r="V459" s="129">
        <f>+G459-P459</f>
        <v>1.1922466723151314E-2</v>
      </c>
    </row>
    <row r="460" spans="1:22" ht="12.95" customHeight="1" x14ac:dyDescent="0.2">
      <c r="A460" s="63" t="s">
        <v>665</v>
      </c>
      <c r="B460" s="89" t="s">
        <v>644</v>
      </c>
      <c r="C460" s="90">
        <v>53760.689200000001</v>
      </c>
      <c r="D460" s="90">
        <v>1E-4</v>
      </c>
      <c r="E460" s="129">
        <f>(C460-C$7)/C$8</f>
        <v>13471.039194125906</v>
      </c>
      <c r="F460" s="129">
        <f>ROUND(2*E460,0)/2</f>
        <v>13471</v>
      </c>
      <c r="G460" s="129">
        <f>C460-(C$7+F460*C$8)</f>
        <v>9.3025400055921637E-3</v>
      </c>
      <c r="K460" s="130">
        <f>G461</f>
        <v>9.3057500052964315E-3</v>
      </c>
      <c r="O460" s="199">
        <f ca="1">+C$11+C$12*F460</f>
        <v>1.0752476132246456E-2</v>
      </c>
      <c r="P460" s="159">
        <f>+D$11+D$12*F460+D$13*F460^2</f>
        <v>-2.1478190202283789E-3</v>
      </c>
      <c r="Q460" s="201">
        <f>+C460-15018.5</f>
        <v>38742.189200000001</v>
      </c>
      <c r="R460" s="136">
        <f>+(P460-G460)^2</f>
        <v>1.3111072182018995E-4</v>
      </c>
      <c r="S460" s="136">
        <v>1</v>
      </c>
      <c r="T460" s="136">
        <f>+S460*R460</f>
        <v>1.3111072182018995E-4</v>
      </c>
      <c r="V460" s="129">
        <f>+G460-P460</f>
        <v>1.1450359025820542E-2</v>
      </c>
    </row>
    <row r="461" spans="1:22" ht="12.95" customHeight="1" x14ac:dyDescent="0.2">
      <c r="A461" s="63" t="s">
        <v>667</v>
      </c>
      <c r="B461" s="64" t="s">
        <v>646</v>
      </c>
      <c r="C461" s="63">
        <v>53764.6054</v>
      </c>
      <c r="D461" s="63">
        <v>2.9999999999999997E-4</v>
      </c>
      <c r="E461" s="129">
        <f>(C461-C$7)/C$8</f>
        <v>13487.539207650505</v>
      </c>
      <c r="F461" s="129">
        <f>ROUND(2*E461,0)/2</f>
        <v>13487.5</v>
      </c>
      <c r="G461" s="129">
        <f>C461-(C$7+F461*C$8)</f>
        <v>9.3057500052964315E-3</v>
      </c>
      <c r="K461" s="130">
        <f>G462</f>
        <v>9.715679996588733E-3</v>
      </c>
      <c r="O461" s="199">
        <f ca="1">+C$11+C$12*F461</f>
        <v>1.0756230817835343E-2</v>
      </c>
      <c r="P461" s="159">
        <f>+D$11+D$12*F461+D$13*F461^2</f>
        <v>-2.1650507737384032E-3</v>
      </c>
      <c r="Q461" s="201">
        <f>+C461-15018.5</f>
        <v>38746.1054</v>
      </c>
      <c r="R461" s="136">
        <f>+(P461-G461)^2</f>
        <v>1.3157927051230618E-4</v>
      </c>
      <c r="S461" s="136">
        <v>1</v>
      </c>
      <c r="T461" s="136">
        <f>+S461*R461</f>
        <v>1.3157927051230618E-4</v>
      </c>
      <c r="V461" s="129">
        <f>+G461-P461</f>
        <v>1.1470800779034835E-2</v>
      </c>
    </row>
    <row r="462" spans="1:22" ht="12.95" customHeight="1" x14ac:dyDescent="0.2">
      <c r="A462" s="298" t="s">
        <v>1694</v>
      </c>
      <c r="B462" s="297" t="str">
        <f>IF(INT(F462)=F462,"I","II")</f>
        <v>I</v>
      </c>
      <c r="C462" s="298">
        <v>53798.902199999997</v>
      </c>
      <c r="D462" s="298" t="s">
        <v>466</v>
      </c>
      <c r="E462" s="199">
        <f>(C462-C$7)/C$8</f>
        <v>13632.040934796843</v>
      </c>
      <c r="F462" s="129">
        <f>ROUND(2*E462,0)/2</f>
        <v>13632</v>
      </c>
      <c r="G462" s="129">
        <f>C462-(C$7+F462*C$8)</f>
        <v>9.715679996588733E-3</v>
      </c>
      <c r="M462" s="130">
        <f>G462</f>
        <v>9.715679996588733E-3</v>
      </c>
      <c r="O462" s="199">
        <f ca="1">+C$11+C$12*F462</f>
        <v>1.0789112761325916E-2</v>
      </c>
      <c r="P462" s="159">
        <f>+D$11+D$12*F462+D$13*F462^2</f>
        <v>-2.3155995729651031E-3</v>
      </c>
      <c r="Q462" s="201">
        <f>+C462-15018.5</f>
        <v>38780.402199999997</v>
      </c>
      <c r="R462" s="136">
        <f>+(P462-G462)^2</f>
        <v>1.4475168808076357E-4</v>
      </c>
      <c r="S462" s="136">
        <v>1</v>
      </c>
      <c r="T462" s="136">
        <f>+S462*R462</f>
        <v>1.4475168808076357E-4</v>
      </c>
      <c r="V462" s="129">
        <f>+G462-P462</f>
        <v>1.2031279569553837E-2</v>
      </c>
    </row>
    <row r="463" spans="1:22" ht="12.95" customHeight="1" x14ac:dyDescent="0.2">
      <c r="A463" s="301" t="s">
        <v>1698</v>
      </c>
      <c r="B463" s="297" t="str">
        <f>IF(INT(F463)=F463,"I","II")</f>
        <v>II</v>
      </c>
      <c r="C463" s="298">
        <v>53808.040099999998</v>
      </c>
      <c r="D463" s="298" t="s">
        <v>467</v>
      </c>
      <c r="E463" s="129">
        <f>(C463-C$7)/C$8</f>
        <v>13670.541387681395</v>
      </c>
      <c r="F463" s="129">
        <f>ROUND(2*E463,0)/2</f>
        <v>13670.5</v>
      </c>
      <c r="G463" s="129">
        <f>C463-(C$7+F463*C$8)</f>
        <v>9.8231700030737557E-3</v>
      </c>
      <c r="M463" s="130">
        <f>G463</f>
        <v>9.8231700030737557E-3</v>
      </c>
      <c r="O463" s="199">
        <f ca="1">+C$11+C$12*F463</f>
        <v>1.0797873694366654E-2</v>
      </c>
      <c r="P463" s="159">
        <f>+D$11+D$12*F463+D$13*F463^2</f>
        <v>-2.3556022920331958E-3</v>
      </c>
      <c r="Q463" s="201">
        <f>+C463-15018.5</f>
        <v>38789.540099999998</v>
      </c>
      <c r="R463" s="136">
        <f>+(P463-G463)^2</f>
        <v>1.4832249461606465E-4</v>
      </c>
      <c r="S463" s="136">
        <v>1</v>
      </c>
      <c r="T463" s="136">
        <f>+S463*R463</f>
        <v>1.4832249461606465E-4</v>
      </c>
      <c r="V463" s="129">
        <f>+G463-P463</f>
        <v>1.2178772295106952E-2</v>
      </c>
    </row>
    <row r="464" spans="1:22" ht="12.95" customHeight="1" x14ac:dyDescent="0.2">
      <c r="A464" s="301" t="s">
        <v>1698</v>
      </c>
      <c r="B464" s="297" t="str">
        <f>IF(INT(F464)=F464,"I","II")</f>
        <v>I</v>
      </c>
      <c r="C464" s="298">
        <v>53808.158300000003</v>
      </c>
      <c r="D464" s="298" t="s">
        <v>467</v>
      </c>
      <c r="E464" s="129">
        <f>(C464-C$7)/C$8</f>
        <v>13671.039396362943</v>
      </c>
      <c r="F464" s="129">
        <f>ROUND(2*E464,0)/2</f>
        <v>13671</v>
      </c>
      <c r="G464" s="129">
        <f>C464-(C$7+F464*C$8)</f>
        <v>9.3505400072899647E-3</v>
      </c>
      <c r="M464" s="130">
        <f>G464</f>
        <v>9.3505400072899647E-3</v>
      </c>
      <c r="O464" s="199">
        <f ca="1">+C$11+C$12*F464</f>
        <v>1.0797987472717834E-2</v>
      </c>
      <c r="P464" s="159">
        <f>+D$11+D$12*F464+D$13*F464^2</f>
        <v>-2.3561215064636393E-3</v>
      </c>
      <c r="Q464" s="201">
        <f>+C464-15018.5</f>
        <v>38789.658300000003</v>
      </c>
      <c r="R464" s="136">
        <f>+(P464-G464)^2</f>
        <v>1.3704592379759983E-4</v>
      </c>
      <c r="S464" s="136">
        <v>1</v>
      </c>
      <c r="T464" s="136">
        <f>+S464*R464</f>
        <v>1.3704592379759983E-4</v>
      </c>
      <c r="V464" s="129">
        <f>+G464-P464</f>
        <v>1.1706661513753604E-2</v>
      </c>
    </row>
    <row r="465" spans="1:22" ht="12.95" customHeight="1" x14ac:dyDescent="0.2">
      <c r="A465" s="56" t="s">
        <v>667</v>
      </c>
      <c r="B465" s="57"/>
      <c r="C465" s="56">
        <v>53817.415399999998</v>
      </c>
      <c r="D465" s="56">
        <v>1E-4</v>
      </c>
      <c r="E465" s="129">
        <f>(C465-C$7)/C$8</f>
        <v>13710.042071200414</v>
      </c>
      <c r="F465" s="129">
        <f>ROUND(2*E465,0)/2</f>
        <v>13710</v>
      </c>
      <c r="G465" s="129">
        <f>C465-(C$7+F465*C$8)</f>
        <v>9.9854000000050291E-3</v>
      </c>
      <c r="K465" s="130">
        <f>G466</f>
        <v>8.6317300010705367E-3</v>
      </c>
      <c r="O465" s="199">
        <f ca="1">+C$11+C$12*F465</f>
        <v>1.0806862184109752E-2</v>
      </c>
      <c r="P465" s="159">
        <f>+D$11+D$12*F465+D$13*F465^2</f>
        <v>-2.3965964213115429E-3</v>
      </c>
      <c r="Q465" s="201">
        <f>+C465-15018.5</f>
        <v>38798.915399999998</v>
      </c>
      <c r="R465" s="136">
        <f>+(P465-G465)^2</f>
        <v>1.5331383537749637E-4</v>
      </c>
      <c r="S465" s="136">
        <v>1</v>
      </c>
      <c r="T465" s="136">
        <f>+S465*R465</f>
        <v>1.5331383537749637E-4</v>
      </c>
      <c r="V465" s="129">
        <f>+G465-P465</f>
        <v>1.2381996421316571E-2</v>
      </c>
    </row>
    <row r="466" spans="1:22" ht="12.95" customHeight="1" x14ac:dyDescent="0.2">
      <c r="A466" s="56" t="s">
        <v>665</v>
      </c>
      <c r="B466" s="57" t="s">
        <v>644</v>
      </c>
      <c r="C466" s="58">
        <v>53818.482100000001</v>
      </c>
      <c r="D466" s="58">
        <v>2.0000000000000001E-4</v>
      </c>
      <c r="E466" s="129">
        <f>(C466-C$7)/C$8</f>
        <v>13714.536367821307</v>
      </c>
      <c r="F466" s="129">
        <f>ROUND(2*E466,0)/2</f>
        <v>13714.5</v>
      </c>
      <c r="G466" s="129">
        <f>C466-(C$7+F466*C$8)</f>
        <v>8.6317300010705367E-3</v>
      </c>
      <c r="K466" s="130">
        <f>G467</f>
        <v>7.4591000011423603E-3</v>
      </c>
      <c r="O466" s="199">
        <f ca="1">+C$11+C$12*F466</f>
        <v>1.0807886189270359E-2</v>
      </c>
      <c r="P466" s="159">
        <f>+D$11+D$12*F466+D$13*F466^2</f>
        <v>-2.4012635781855566E-3</v>
      </c>
      <c r="Q466" s="201">
        <f>+C466-15018.5</f>
        <v>38799.982100000001</v>
      </c>
      <c r="R466" s="136">
        <f>+(P466-G466)^2</f>
        <v>1.2172694731990616E-4</v>
      </c>
      <c r="S466" s="136">
        <v>1</v>
      </c>
      <c r="T466" s="136">
        <f>+S466*R466</f>
        <v>1.2172694731990616E-4</v>
      </c>
      <c r="V466" s="129">
        <f>+G466-P466</f>
        <v>1.1032993579256092E-2</v>
      </c>
    </row>
    <row r="467" spans="1:22" ht="12.95" customHeight="1" x14ac:dyDescent="0.2">
      <c r="A467" s="56" t="s">
        <v>665</v>
      </c>
      <c r="B467" s="57" t="s">
        <v>646</v>
      </c>
      <c r="C467" s="58">
        <v>53818.599600000001</v>
      </c>
      <c r="D467" s="58">
        <v>2.9999999999999997E-4</v>
      </c>
      <c r="E467" s="129">
        <f>(C467-C$7)/C$8</f>
        <v>13715.031427212847</v>
      </c>
      <c r="F467" s="129">
        <f>ROUND(2*E467,0)/2</f>
        <v>13715</v>
      </c>
      <c r="G467" s="129">
        <f>C467-(C$7+F467*C$8)</f>
        <v>7.4591000011423603E-3</v>
      </c>
      <c r="K467" s="130">
        <f>G468</f>
        <v>9.9476300092646852E-3</v>
      </c>
      <c r="O467" s="199">
        <f ca="1">+C$11+C$12*F467</f>
        <v>1.0807999967621537E-2</v>
      </c>
      <c r="P467" s="159">
        <f>+D$11+D$12*F467+D$13*F467^2</f>
        <v>-2.4017821125303269E-3</v>
      </c>
      <c r="Q467" s="201">
        <f>+C467-15018.5</f>
        <v>38800.099600000001</v>
      </c>
      <c r="R467" s="136">
        <f>+(P467-G467)^2</f>
        <v>9.7236996059749928E-5</v>
      </c>
      <c r="S467" s="136">
        <v>1</v>
      </c>
      <c r="T467" s="136">
        <f>+S467*R467</f>
        <v>9.7236996059749928E-5</v>
      </c>
      <c r="V467" s="129">
        <f>+G467-P467</f>
        <v>9.8608821136726872E-3</v>
      </c>
    </row>
    <row r="468" spans="1:22" ht="12.95" customHeight="1" x14ac:dyDescent="0.2">
      <c r="A468" s="305" t="s">
        <v>664</v>
      </c>
      <c r="B468" s="212"/>
      <c r="C468" s="213">
        <v>53826.790500000003</v>
      </c>
      <c r="D468" s="58">
        <v>5.0000000000000001E-4</v>
      </c>
      <c r="E468" s="129">
        <f>(C468-C$7)/C$8</f>
        <v>13749.541912065173</v>
      </c>
      <c r="F468" s="129">
        <f>ROUND(2*E468,0)/2</f>
        <v>13749.5</v>
      </c>
      <c r="G468" s="129">
        <f>C468-(C$7+F468*C$8)</f>
        <v>9.9476300092646852E-3</v>
      </c>
      <c r="I468" s="130"/>
      <c r="K468" s="130">
        <f>G469</f>
        <v>1.0104480003064964E-2</v>
      </c>
      <c r="L468" s="129">
        <f>G468</f>
        <v>9.9476300092646852E-3</v>
      </c>
      <c r="O468" s="199">
        <f ca="1">+C$11+C$12*F468</f>
        <v>1.0815850673852849E-2</v>
      </c>
      <c r="P468" s="159">
        <f>+D$11+D$12*F468+D$13*F468^2</f>
        <v>-2.4375423186045772E-3</v>
      </c>
      <c r="Q468" s="201">
        <f>+C468-15018.5</f>
        <v>38808.290500000003</v>
      </c>
      <c r="R468" s="136">
        <f>+(P468-G468)^2</f>
        <v>1.5339249359101853E-4</v>
      </c>
      <c r="S468" s="136">
        <v>1</v>
      </c>
      <c r="T468" s="136">
        <f>+S468*R468</f>
        <v>1.5339249359101853E-4</v>
      </c>
      <c r="V468" s="129">
        <f>+G468-P468</f>
        <v>1.2385172327869263E-2</v>
      </c>
    </row>
    <row r="469" spans="1:22" ht="12.95" customHeight="1" x14ac:dyDescent="0.2">
      <c r="A469" s="45" t="s">
        <v>655</v>
      </c>
      <c r="B469" s="57" t="s">
        <v>644</v>
      </c>
      <c r="C469" s="58">
        <v>53827.384019999998</v>
      </c>
      <c r="D469" s="58">
        <v>6.9999999999999994E-5</v>
      </c>
      <c r="E469" s="129">
        <f>(C469-C$7)/C$8</f>
        <v>13752.042572916773</v>
      </c>
      <c r="F469" s="129">
        <f>ROUND(2*E469,0)/2</f>
        <v>13752</v>
      </c>
      <c r="G469" s="129">
        <f>C469-(C$7+F469*C$8)</f>
        <v>1.0104480003064964E-2</v>
      </c>
      <c r="K469" s="130">
        <f>G469</f>
        <v>1.0104480003064964E-2</v>
      </c>
      <c r="O469" s="199">
        <f ca="1">+C$11+C$12*F469</f>
        <v>1.0816419565608741E-2</v>
      </c>
      <c r="P469" s="159">
        <f>+D$11+D$12*F469+D$13*F469^2</f>
        <v>-2.4401322081597501E-3</v>
      </c>
      <c r="Q469" s="201">
        <f>+C469-15018.5</f>
        <v>38808.884019999998</v>
      </c>
      <c r="R469" s="136">
        <f>+(P469-G469)^2</f>
        <v>1.5736729553000823E-4</v>
      </c>
      <c r="S469" s="136">
        <v>1</v>
      </c>
      <c r="T469" s="136">
        <f>+S469*R469</f>
        <v>1.5736729553000823E-4</v>
      </c>
      <c r="V469" s="129">
        <f>+G469-P469</f>
        <v>1.2544612211224715E-2</v>
      </c>
    </row>
    <row r="470" spans="1:22" ht="12.95" customHeight="1" x14ac:dyDescent="0.2">
      <c r="A470" s="296" t="s">
        <v>1685</v>
      </c>
      <c r="B470" s="221" t="str">
        <f>IF(INT(F470)=F470,"I","II")</f>
        <v>II</v>
      </c>
      <c r="C470" s="220">
        <v>53830.305899999999</v>
      </c>
      <c r="D470" s="220" t="s">
        <v>466</v>
      </c>
      <c r="E470" s="129">
        <f>(C470-C$7)/C$8</f>
        <v>13764.353246405688</v>
      </c>
      <c r="F470" s="129">
        <f>ROUND(2*E470,0)/2</f>
        <v>13764.5</v>
      </c>
      <c r="G470" s="129">
        <f>C470-(C$7+F470*C$8)</f>
        <v>-3.4831270000722725E-2</v>
      </c>
      <c r="M470" s="130">
        <f>G470</f>
        <v>-3.4831270000722725E-2</v>
      </c>
      <c r="O470" s="199">
        <f ca="1">+C$11+C$12*F470</f>
        <v>1.0819264024388202E-2</v>
      </c>
      <c r="P470" s="159">
        <f>+D$11+D$12*F470+D$13*F470^2</f>
        <v>-2.4530787578432444E-3</v>
      </c>
      <c r="Q470" s="201">
        <f>+C470-15018.5</f>
        <v>38811.805899999999</v>
      </c>
      <c r="R470" s="136">
        <f>+(P470-G470)^2</f>
        <v>1.0483472681604776E-3</v>
      </c>
      <c r="S470" s="136">
        <v>1</v>
      </c>
      <c r="T470" s="136">
        <f>+S470*R470</f>
        <v>1.0483472681604776E-3</v>
      </c>
      <c r="V470" s="129">
        <f>+G470-P470</f>
        <v>-3.2378191242879481E-2</v>
      </c>
    </row>
    <row r="471" spans="1:22" ht="12.95" customHeight="1" x14ac:dyDescent="0.2">
      <c r="A471" s="298" t="s">
        <v>1583</v>
      </c>
      <c r="B471" s="297" t="str">
        <f>IF(INT(F471)=F471,"I","II")</f>
        <v>II</v>
      </c>
      <c r="C471" s="298">
        <v>53830.588100000001</v>
      </c>
      <c r="D471" s="298" t="s">
        <v>466</v>
      </c>
      <c r="E471" s="129">
        <f>(C471-C$7)/C$8</f>
        <v>13765.542231599669</v>
      </c>
      <c r="F471" s="129">
        <f>ROUND(2*E471,0)/2</f>
        <v>13765.5</v>
      </c>
      <c r="G471" s="129">
        <f>C471-(C$7+F471*C$8)</f>
        <v>1.0023470000305679E-2</v>
      </c>
      <c r="M471" s="130">
        <f>G471</f>
        <v>1.0023470000305679E-2</v>
      </c>
      <c r="O471" s="199">
        <f ca="1">+C$11+C$12*F471</f>
        <v>1.081949158109056E-2</v>
      </c>
      <c r="P471" s="159">
        <f>+D$11+D$12*F471+D$13*F471^2</f>
        <v>-2.4541142731552743E-3</v>
      </c>
      <c r="Q471" s="201">
        <f>+C471-15018.5</f>
        <v>38812.088100000001</v>
      </c>
      <c r="R471" s="136">
        <f>+(P471-G471)^2</f>
        <v>1.5569010930132011E-4</v>
      </c>
      <c r="S471" s="136">
        <v>1</v>
      </c>
      <c r="T471" s="136">
        <f>+S471*R471</f>
        <v>1.5569010930132011E-4</v>
      </c>
      <c r="V471" s="129">
        <f>+G471-P471</f>
        <v>1.2477584273460953E-2</v>
      </c>
    </row>
    <row r="472" spans="1:22" ht="12.95" customHeight="1" x14ac:dyDescent="0.2">
      <c r="A472" s="259" t="s">
        <v>699</v>
      </c>
      <c r="B472" s="260" t="s">
        <v>646</v>
      </c>
      <c r="C472" s="261">
        <v>53830.588199999998</v>
      </c>
      <c r="D472" s="261">
        <v>1E-4</v>
      </c>
      <c r="E472" s="129">
        <f>(C472-C$7)/C$8</f>
        <v>13765.542652926801</v>
      </c>
      <c r="F472" s="129">
        <f>ROUND(2*E472,0)/2</f>
        <v>13765.5</v>
      </c>
      <c r="G472" s="129">
        <f>C472-(C$7+F472*C$8)</f>
        <v>1.0123469997779466E-2</v>
      </c>
      <c r="J472" s="130">
        <f>G472</f>
        <v>1.0123469997779466E-2</v>
      </c>
      <c r="O472" s="199">
        <f ca="1">+C$11+C$12*F472</f>
        <v>1.081949158109056E-2</v>
      </c>
      <c r="P472" s="159">
        <f>+D$11+D$12*F472+D$13*F472^2</f>
        <v>-2.4541142731552743E-3</v>
      </c>
      <c r="Q472" s="201">
        <f>+C472-15018.5</f>
        <v>38812.088199999998</v>
      </c>
      <c r="R472" s="136">
        <f>+(P472-G472)^2</f>
        <v>1.5819562609246501E-4</v>
      </c>
      <c r="S472" s="136">
        <v>0.5</v>
      </c>
      <c r="T472" s="136">
        <f>+S472*R472</f>
        <v>7.9097813046232504E-5</v>
      </c>
      <c r="V472" s="129">
        <f>+G472-P472</f>
        <v>1.2577584270934741E-2</v>
      </c>
    </row>
    <row r="473" spans="1:22" ht="12.95" customHeight="1" x14ac:dyDescent="0.2">
      <c r="A473" s="56" t="s">
        <v>675</v>
      </c>
      <c r="B473" s="66" t="s">
        <v>646</v>
      </c>
      <c r="C473" s="56">
        <v>53832.487330000004</v>
      </c>
      <c r="D473" s="56">
        <v>2.0000000000000001E-4</v>
      </c>
      <c r="E473" s="129">
        <f>(C473-C$7)/C$8</f>
        <v>13773.544203073643</v>
      </c>
      <c r="F473" s="129">
        <f>ROUND(2*E473,0)/2</f>
        <v>13773.5</v>
      </c>
      <c r="G473" s="129">
        <f>C473-(C$7+F473*C$8)</f>
        <v>1.0491390006791335E-2</v>
      </c>
      <c r="M473" s="130">
        <f>G473</f>
        <v>1.0491390006791335E-2</v>
      </c>
      <c r="O473" s="199">
        <f ca="1">+C$11+C$12*F473</f>
        <v>1.0821312034709415E-2</v>
      </c>
      <c r="P473" s="159">
        <f>+D$11+D$12*F473+D$13*F473^2</f>
        <v>-2.4623972827840343E-3</v>
      </c>
      <c r="Q473" s="201">
        <f>+C473-15018.5</f>
        <v>38813.987330000004</v>
      </c>
      <c r="R473" s="136">
        <f>+(P473-G473)^2</f>
        <v>1.6780060514356437E-4</v>
      </c>
      <c r="S473" s="136">
        <v>1</v>
      </c>
      <c r="T473" s="136">
        <f>+S473*R473</f>
        <v>1.6780060514356437E-4</v>
      </c>
      <c r="V473" s="129">
        <f>+G473-P473</f>
        <v>1.2953787289575368E-2</v>
      </c>
    </row>
    <row r="474" spans="1:22" ht="12.95" customHeight="1" x14ac:dyDescent="0.2">
      <c r="A474" s="56" t="s">
        <v>675</v>
      </c>
      <c r="B474" s="66" t="s">
        <v>646</v>
      </c>
      <c r="C474" s="56">
        <v>53833.436459999997</v>
      </c>
      <c r="D474" s="56">
        <v>2.9999999999999997E-4</v>
      </c>
      <c r="E474" s="129">
        <f>(C474-C$7)/C$8</f>
        <v>13777.543145373958</v>
      </c>
      <c r="F474" s="129">
        <f>ROUND(2*E474,0)/2</f>
        <v>13777.5</v>
      </c>
      <c r="G474" s="129">
        <f>C474-(C$7+F474*C$8)</f>
        <v>1.0240349998639431E-2</v>
      </c>
      <c r="M474" s="130">
        <f>G474</f>
        <v>1.0240349998639431E-2</v>
      </c>
      <c r="O474" s="199">
        <f ca="1">+C$11+C$12*F474</f>
        <v>1.0822222261518842E-2</v>
      </c>
      <c r="P474" s="159">
        <f>+D$11+D$12*F474+D$13*F474^2</f>
        <v>-2.4665380456867655E-3</v>
      </c>
      <c r="Q474" s="201">
        <f>+C474-15018.5</f>
        <v>38814.936459999997</v>
      </c>
      <c r="R474" s="136">
        <f>+(P474-G474)^2</f>
        <v>1.6146500377104003E-4</v>
      </c>
      <c r="S474" s="136">
        <v>1</v>
      </c>
      <c r="T474" s="136">
        <f>+S474*R474</f>
        <v>1.6146500377104003E-4</v>
      </c>
      <c r="V474" s="129">
        <f>+G474-P474</f>
        <v>1.2706888044326197E-2</v>
      </c>
    </row>
    <row r="475" spans="1:22" ht="12.95" customHeight="1" x14ac:dyDescent="0.2">
      <c r="A475" s="56" t="s">
        <v>675</v>
      </c>
      <c r="B475" s="66" t="s">
        <v>646</v>
      </c>
      <c r="C475" s="56">
        <v>53833.436459999997</v>
      </c>
      <c r="D475" s="56">
        <v>2.9999999999999997E-4</v>
      </c>
      <c r="E475" s="129">
        <f>(C475-C$7)/C$8</f>
        <v>13777.543145373958</v>
      </c>
      <c r="F475" s="129">
        <f>ROUND(2*E475,0)/2</f>
        <v>13777.5</v>
      </c>
      <c r="G475" s="129">
        <f>C475-(C$7+F475*C$8)</f>
        <v>1.0240349998639431E-2</v>
      </c>
      <c r="M475" s="130">
        <f>G475</f>
        <v>1.0240349998639431E-2</v>
      </c>
      <c r="O475" s="199">
        <f ca="1">+C$11+C$12*F475</f>
        <v>1.0822222261518842E-2</v>
      </c>
      <c r="P475" s="159">
        <f>+D$11+D$12*F475+D$13*F475^2</f>
        <v>-2.4665380456867655E-3</v>
      </c>
      <c r="Q475" s="201">
        <f>+C475-15018.5</f>
        <v>38814.936459999997</v>
      </c>
      <c r="R475" s="136">
        <f>+(P475-G475)^2</f>
        <v>1.6146500377104003E-4</v>
      </c>
      <c r="S475" s="136">
        <v>1</v>
      </c>
      <c r="T475" s="136">
        <f>+S475*R475</f>
        <v>1.6146500377104003E-4</v>
      </c>
      <c r="V475" s="129">
        <f>+G475-P475</f>
        <v>1.2706888044326197E-2</v>
      </c>
    </row>
    <row r="476" spans="1:22" ht="12.95" customHeight="1" x14ac:dyDescent="0.2">
      <c r="A476" s="306" t="s">
        <v>657</v>
      </c>
      <c r="B476" s="57"/>
      <c r="C476" s="306">
        <v>53840.437700000002</v>
      </c>
      <c r="D476" s="306">
        <v>5.9999999999999995E-4</v>
      </c>
      <c r="E476" s="129">
        <f>(C476-C$7)/C$8</f>
        <v>13807.041269751942</v>
      </c>
      <c r="F476" s="129">
        <f>ROUND(2*E476,0)/2</f>
        <v>13807</v>
      </c>
      <c r="G476" s="129">
        <f>C476-(C$7+F476*C$8)</f>
        <v>9.7951800053124316E-3</v>
      </c>
      <c r="L476" s="130">
        <f>G476</f>
        <v>9.7951800053124316E-3</v>
      </c>
      <c r="O476" s="199">
        <f ca="1">+C$11+C$12*F476</f>
        <v>1.0828935184238371E-2</v>
      </c>
      <c r="P476" s="159">
        <f>+D$11+D$12*F476+D$13*F476^2</f>
        <v>-2.4970608972155577E-3</v>
      </c>
      <c r="Q476" s="201">
        <f>+C476-15018.5</f>
        <v>38821.937700000002</v>
      </c>
      <c r="R476" s="136">
        <f>+(P476-G476)^2</f>
        <v>1.5109918640578211E-4</v>
      </c>
      <c r="S476" s="136">
        <v>1</v>
      </c>
      <c r="T476" s="136">
        <f>+S476*R476</f>
        <v>1.5109918640578211E-4</v>
      </c>
      <c r="V476" s="129">
        <f>+G476-P476</f>
        <v>1.2292240902527989E-2</v>
      </c>
    </row>
    <row r="477" spans="1:22" ht="12.95" customHeight="1" x14ac:dyDescent="0.2">
      <c r="A477" s="45" t="s">
        <v>655</v>
      </c>
      <c r="B477" s="57" t="s">
        <v>646</v>
      </c>
      <c r="C477" s="58">
        <v>53845.303399999997</v>
      </c>
      <c r="D477" s="58">
        <v>1E-4</v>
      </c>
      <c r="E477" s="129">
        <f>(C477-C$7)/C$8</f>
        <v>13827.54178448729</v>
      </c>
      <c r="F477" s="129">
        <f>ROUND(2*E477,0)/2</f>
        <v>13827.5</v>
      </c>
      <c r="G477" s="129">
        <f>C477-(C$7+F477*C$8)</f>
        <v>9.9173499984317459E-3</v>
      </c>
      <c r="K477" s="130">
        <f>G477</f>
        <v>9.9173499984317459E-3</v>
      </c>
      <c r="O477" s="199">
        <f ca="1">+C$11+C$12*F477</f>
        <v>1.0833600096636687E-2</v>
      </c>
      <c r="P477" s="159">
        <f>+D$11+D$12*F477+D$13*F477^2</f>
        <v>-2.5182558494407717E-3</v>
      </c>
      <c r="Q477" s="201">
        <f>+C477-15018.5</f>
        <v>38826.803399999997</v>
      </c>
      <c r="R477" s="136">
        <f>+(P477-G477)^2</f>
        <v>1.5464429280364115E-4</v>
      </c>
      <c r="S477" s="136">
        <v>1</v>
      </c>
      <c r="T477" s="136">
        <f>+S477*R477</f>
        <v>1.5464429280364115E-4</v>
      </c>
      <c r="V477" s="129">
        <f>+G477-P477</f>
        <v>1.2435605847872518E-2</v>
      </c>
    </row>
    <row r="478" spans="1:22" ht="12.95" customHeight="1" x14ac:dyDescent="0.2">
      <c r="A478" s="301" t="s">
        <v>1685</v>
      </c>
      <c r="B478" s="297" t="str">
        <f>IF(INT(F478)=F478,"I","II")</f>
        <v>II</v>
      </c>
      <c r="C478" s="298">
        <v>53847.4787</v>
      </c>
      <c r="D478" s="298" t="s">
        <v>466</v>
      </c>
      <c r="E478" s="129">
        <f>(C478-C$7)/C$8</f>
        <v>13836.706913801449</v>
      </c>
      <c r="F478" s="129">
        <f>ROUND(2*E478,0)/2</f>
        <v>13836.5</v>
      </c>
      <c r="M478" s="130"/>
      <c r="O478" s="199">
        <f ca="1">+C$11+C$12*F478</f>
        <v>1.0835648106957899E-2</v>
      </c>
      <c r="P478" s="159">
        <f>+D$11+D$12*F478+D$13*F478^2</f>
        <v>-2.5275568467188953E-3</v>
      </c>
      <c r="Q478" s="201">
        <f>+C478-15018.5</f>
        <v>38828.9787</v>
      </c>
      <c r="R478" s="136">
        <f>+(P478-U478)^2</f>
        <v>2.6664383103006278E-3</v>
      </c>
      <c r="S478" s="136">
        <v>1</v>
      </c>
      <c r="T478" s="136">
        <f>+S478*R478</f>
        <v>2.6664383103006278E-3</v>
      </c>
      <c r="U478" s="129">
        <f>C478-(C$7+F478*C$8)</f>
        <v>4.9110010004369542E-2</v>
      </c>
      <c r="V478" s="129">
        <f>+U478-P478</f>
        <v>5.1637566851088439E-2</v>
      </c>
    </row>
    <row r="479" spans="1:22" ht="12.95" customHeight="1" x14ac:dyDescent="0.2">
      <c r="A479" s="45" t="s">
        <v>655</v>
      </c>
      <c r="B479" s="57" t="s">
        <v>646</v>
      </c>
      <c r="C479" s="58">
        <v>53863.337899999999</v>
      </c>
      <c r="D479" s="58">
        <v>2.0000000000000001E-4</v>
      </c>
      <c r="E479" s="129">
        <f>(C479-C$7)/C$8</f>
        <v>13903.526027863381</v>
      </c>
      <c r="F479" s="129">
        <f>ROUND(2*E479,0)/2</f>
        <v>13903.5</v>
      </c>
      <c r="G479" s="129">
        <f>C479-(C$7+F479*C$8)</f>
        <v>6.1775900030625053E-3</v>
      </c>
      <c r="K479" s="130">
        <f>G479</f>
        <v>6.1775900030625053E-3</v>
      </c>
      <c r="O479" s="199">
        <f ca="1">+C$11+C$12*F479</f>
        <v>1.0850894406015811E-2</v>
      </c>
      <c r="P479" s="159">
        <f>+D$11+D$12*F479+D$13*F479^2</f>
        <v>-2.5967188997732581E-3</v>
      </c>
      <c r="Q479" s="201">
        <f>+C479-15018.5</f>
        <v>38844.837899999999</v>
      </c>
      <c r="R479" s="136">
        <f>+(P479-G479)^2</f>
        <v>7.6988496722382927E-5</v>
      </c>
      <c r="S479" s="136">
        <v>1</v>
      </c>
      <c r="T479" s="136">
        <f>+S479*R479</f>
        <v>7.6988496722382927E-5</v>
      </c>
      <c r="U479" s="294"/>
      <c r="V479" s="129">
        <f>+G479-P479</f>
        <v>8.7743089028357625E-3</v>
      </c>
    </row>
    <row r="480" spans="1:22" ht="12.95" customHeight="1" x14ac:dyDescent="0.2">
      <c r="A480" s="56" t="s">
        <v>657</v>
      </c>
      <c r="B480" s="66" t="s">
        <v>646</v>
      </c>
      <c r="C480" s="56">
        <v>53863.342299999997</v>
      </c>
      <c r="D480" s="56">
        <v>1.1000000000000001E-3</v>
      </c>
      <c r="E480" s="129">
        <f>(C480-C$7)/C$8</f>
        <v>13903.544566257609</v>
      </c>
      <c r="F480" s="129">
        <f>ROUND(2*E480,0)/2</f>
        <v>13903.5</v>
      </c>
      <c r="G480" s="129">
        <f>C480-(C$7+F480*C$8)</f>
        <v>1.057759000104852E-2</v>
      </c>
      <c r="K480" s="130">
        <f>G480</f>
        <v>1.057759000104852E-2</v>
      </c>
      <c r="O480" s="199">
        <f ca="1">+C$11+C$12*F480</f>
        <v>1.0850894406015811E-2</v>
      </c>
      <c r="P480" s="159">
        <f>+D$11+D$12*F480+D$13*F480^2</f>
        <v>-2.5967188997732581E-3</v>
      </c>
      <c r="Q480" s="201">
        <f>+C480-15018.5</f>
        <v>38844.842299999997</v>
      </c>
      <c r="R480" s="136">
        <f>+(P480-G480)^2</f>
        <v>1.7356241501427191E-4</v>
      </c>
      <c r="S480" s="136">
        <v>1</v>
      </c>
      <c r="T480" s="136">
        <f>+S480*R480</f>
        <v>1.7356241501427191E-4</v>
      </c>
      <c r="V480" s="129">
        <f>+G480-P480</f>
        <v>1.3174308900821777E-2</v>
      </c>
    </row>
    <row r="481" spans="1:22" ht="12.95" customHeight="1" x14ac:dyDescent="0.2">
      <c r="A481" s="56" t="s">
        <v>657</v>
      </c>
      <c r="B481" s="66" t="s">
        <v>644</v>
      </c>
      <c r="C481" s="56">
        <v>53863.46</v>
      </c>
      <c r="D481" s="56">
        <v>5.0000000000000001E-4</v>
      </c>
      <c r="E481" s="129">
        <f>(C481-C$7)/C$8</f>
        <v>13904.040468303441</v>
      </c>
      <c r="F481" s="129">
        <f>ROUND(2*E481,0)/2</f>
        <v>13904</v>
      </c>
      <c r="G481" s="129">
        <f>C481-(C$7+F481*C$8)</f>
        <v>9.6049600033438765E-3</v>
      </c>
      <c r="K481" s="130">
        <f>G481</f>
        <v>9.6049600033438765E-3</v>
      </c>
      <c r="O481" s="199">
        <f ca="1">+C$11+C$12*F481</f>
        <v>1.0851008184366989E-2</v>
      </c>
      <c r="P481" s="159">
        <f>+D$11+D$12*F481+D$13*F481^2</f>
        <v>-2.5972345128409181E-3</v>
      </c>
      <c r="Q481" s="201">
        <f>+C481-15018.5</f>
        <v>38844.959999999999</v>
      </c>
      <c r="R481" s="136">
        <f>+(P481-G481)^2</f>
        <v>1.4889355101081026E-4</v>
      </c>
      <c r="S481" s="136">
        <v>1</v>
      </c>
      <c r="T481" s="136">
        <f>+S481*R481</f>
        <v>1.4889355101081026E-4</v>
      </c>
      <c r="V481" s="129">
        <f>+G481-P481</f>
        <v>1.2202194516184794E-2</v>
      </c>
    </row>
    <row r="482" spans="1:22" ht="12.95" customHeight="1" x14ac:dyDescent="0.2">
      <c r="A482" s="301" t="s">
        <v>1640</v>
      </c>
      <c r="B482" s="297" t="str">
        <f>IF(INT(F482)=F482,"I","II")</f>
        <v>II</v>
      </c>
      <c r="C482" s="298">
        <v>53863.58</v>
      </c>
      <c r="D482" s="298" t="s">
        <v>466</v>
      </c>
      <c r="E482" s="129">
        <f>(C482-C$7)/C$8</f>
        <v>13904.546060873534</v>
      </c>
      <c r="F482" s="129">
        <f>ROUND(2*E482,0)/2</f>
        <v>13904.5</v>
      </c>
      <c r="G482" s="129">
        <f>C482-(C$7+F482*C$8)</f>
        <v>1.0932330005744006E-2</v>
      </c>
      <c r="M482" s="130">
        <f>G482</f>
        <v>1.0932330005744006E-2</v>
      </c>
      <c r="O482" s="199">
        <f ca="1">+C$11+C$12*F482</f>
        <v>1.0851121962718167E-2</v>
      </c>
      <c r="P482" s="159">
        <f>+D$11+D$12*F482+D$13*F482^2</f>
        <v>-2.5977501181803286E-3</v>
      </c>
      <c r="Q482" s="201">
        <f>+C482-15018.5</f>
        <v>38845.08</v>
      </c>
      <c r="R482" s="136">
        <f>+(P482-G482)^2</f>
        <v>1.8306306815981237E-4</v>
      </c>
      <c r="S482" s="136">
        <v>1</v>
      </c>
      <c r="T482" s="136">
        <f>+S482*R482</f>
        <v>1.8306306815981237E-4</v>
      </c>
      <c r="V482" s="129">
        <f>+G482-P482</f>
        <v>1.3530080123924336E-2</v>
      </c>
    </row>
    <row r="483" spans="1:22" ht="12.95" customHeight="1" x14ac:dyDescent="0.2">
      <c r="A483" s="301" t="s">
        <v>1698</v>
      </c>
      <c r="B483" s="297" t="str">
        <f>IF(INT(F483)=F483,"I","II")</f>
        <v>I</v>
      </c>
      <c r="C483" s="298">
        <v>53895.977400000003</v>
      </c>
      <c r="D483" s="298" t="s">
        <v>467</v>
      </c>
      <c r="E483" s="129">
        <f>(C483-C$7)/C$8</f>
        <v>14041.04510028979</v>
      </c>
      <c r="F483" s="129">
        <f>ROUND(2*E483,0)/2</f>
        <v>14041</v>
      </c>
      <c r="G483" s="129">
        <f>C483-(C$7+F483*C$8)</f>
        <v>1.070434000575915E-2</v>
      </c>
      <c r="M483" s="130">
        <f>G483</f>
        <v>1.070434000575915E-2</v>
      </c>
      <c r="O483" s="199">
        <f ca="1">+C$11+C$12*F483</f>
        <v>1.0882183452589882E-2</v>
      </c>
      <c r="P483" s="159">
        <f>+D$11+D$12*F483+D$13*F483^2</f>
        <v>-2.7382213316993285E-3</v>
      </c>
      <c r="Q483" s="201">
        <f>+C483-15018.5</f>
        <v>38877.477400000003</v>
      </c>
      <c r="R483" s="136">
        <f>+(P483-G483)^2</f>
        <v>1.8070245531133348E-4</v>
      </c>
      <c r="S483" s="136">
        <v>1</v>
      </c>
      <c r="T483" s="136">
        <f>+S483*R483</f>
        <v>1.8070245531133348E-4</v>
      </c>
      <c r="V483" s="129">
        <f>+G483-P483</f>
        <v>1.3442561337458478E-2</v>
      </c>
    </row>
    <row r="484" spans="1:22" ht="12.95" customHeight="1" x14ac:dyDescent="0.2">
      <c r="A484" s="56" t="s">
        <v>673</v>
      </c>
      <c r="B484" s="66" t="s">
        <v>646</v>
      </c>
      <c r="C484" s="56">
        <v>54149.580800000003</v>
      </c>
      <c r="D484" s="56">
        <v>2.0000000000000001E-4</v>
      </c>
      <c r="E484" s="129">
        <f>(C484-C$7)/C$8</f>
        <v>15109.545056850962</v>
      </c>
      <c r="F484" s="129">
        <f>ROUND(2*E484,0)/2</f>
        <v>15109.5</v>
      </c>
      <c r="G484" s="129">
        <f>C484-(C$7+F484*C$8)</f>
        <v>1.0694030002923682E-2</v>
      </c>
      <c r="K484" s="130">
        <f>G484</f>
        <v>1.0694030002923682E-2</v>
      </c>
      <c r="O484" s="199">
        <f ca="1">+C$11+C$12*F484</f>
        <v>1.1125327789058221E-2</v>
      </c>
      <c r="P484" s="159">
        <f>+D$11+D$12*F484+D$13*F484^2</f>
        <v>-3.8179064598912165E-3</v>
      </c>
      <c r="Q484" s="201">
        <f>+C484-15018.5</f>
        <v>39131.080800000003</v>
      </c>
      <c r="R484" s="136">
        <f>+(P484-G484)^2</f>
        <v>2.1059629990077659E-4</v>
      </c>
      <c r="S484" s="136">
        <v>1</v>
      </c>
      <c r="T484" s="136">
        <f>+S484*R484</f>
        <v>2.1059629990077659E-4</v>
      </c>
      <c r="V484" s="129">
        <f>+G484-P484</f>
        <v>1.4511936462814899E-2</v>
      </c>
    </row>
    <row r="485" spans="1:22" ht="12.95" customHeight="1" x14ac:dyDescent="0.2">
      <c r="A485" s="56" t="s">
        <v>667</v>
      </c>
      <c r="B485" s="66" t="s">
        <v>646</v>
      </c>
      <c r="C485" s="56">
        <v>54154.564700000003</v>
      </c>
      <c r="D485" s="56">
        <v>1.1000000000000001E-3</v>
      </c>
      <c r="E485" s="129">
        <f>(C485-C$7)/C$8</f>
        <v>15130.543580267857</v>
      </c>
      <c r="F485" s="129">
        <f>ROUND(2*E485,0)/2</f>
        <v>15130.5</v>
      </c>
      <c r="G485" s="129">
        <f>C485-(C$7+F485*C$8)</f>
        <v>1.0343570007535163E-2</v>
      </c>
      <c r="K485" s="130">
        <f>G486</f>
        <v>1.1999530004686676E-2</v>
      </c>
      <c r="O485" s="199">
        <f ca="1">+C$11+C$12*F485</f>
        <v>1.1130106479807715E-2</v>
      </c>
      <c r="P485" s="159">
        <f>+D$11+D$12*F485+D$13*F485^2</f>
        <v>-3.8387726524472011E-3</v>
      </c>
      <c r="Q485" s="201">
        <f>+C485-15018.5</f>
        <v>39136.064700000003</v>
      </c>
      <c r="R485" s="136">
        <f>+(P485-G485)^2</f>
        <v>2.0113884332515565E-4</v>
      </c>
      <c r="S485" s="136">
        <v>1</v>
      </c>
      <c r="T485" s="136">
        <f>+S485*R485</f>
        <v>2.0113884332515565E-4</v>
      </c>
      <c r="V485" s="129">
        <f>+G485-P485</f>
        <v>1.4182342659982364E-2</v>
      </c>
    </row>
    <row r="486" spans="1:22" ht="12.95" customHeight="1" x14ac:dyDescent="0.2">
      <c r="A486" s="56" t="s">
        <v>665</v>
      </c>
      <c r="B486" s="57" t="s">
        <v>644</v>
      </c>
      <c r="C486" s="58">
        <v>54167.383000000002</v>
      </c>
      <c r="D486" s="58">
        <v>2.9999999999999997E-4</v>
      </c>
      <c r="E486" s="129">
        <f>(C486-C$7)/C$8</f>
        <v>15184.550557276789</v>
      </c>
      <c r="F486" s="129">
        <f>ROUND(2*E486,0)/2</f>
        <v>15184.5</v>
      </c>
      <c r="G486" s="129">
        <f>C486-(C$7+F486*C$8)</f>
        <v>1.1999530004686676E-2</v>
      </c>
      <c r="K486" s="130">
        <f>G487</f>
        <v>1.1578520003240556E-2</v>
      </c>
      <c r="O486" s="199">
        <f ca="1">+C$11+C$12*F486</f>
        <v>1.1142394541734987E-2</v>
      </c>
      <c r="P486" s="159">
        <f>+D$11+D$12*F486+D$13*F486^2</f>
        <v>-3.892365977367359E-3</v>
      </c>
      <c r="Q486" s="201">
        <f>+C486-15018.5</f>
        <v>39148.883000000002</v>
      </c>
      <c r="R486" s="136">
        <f>+(P486-G486)^2</f>
        <v>2.5255235790442519E-4</v>
      </c>
      <c r="S486" s="136">
        <v>1</v>
      </c>
      <c r="T486" s="136">
        <f>+S486*R486</f>
        <v>2.5255235790442519E-4</v>
      </c>
      <c r="V486" s="129">
        <f>+G486-P486</f>
        <v>1.5891895982054035E-2</v>
      </c>
    </row>
    <row r="487" spans="1:22" ht="12.95" customHeight="1" x14ac:dyDescent="0.2">
      <c r="A487" s="56" t="s">
        <v>675</v>
      </c>
      <c r="B487" s="66" t="s">
        <v>644</v>
      </c>
      <c r="C487" s="56">
        <v>54170.586739999999</v>
      </c>
      <c r="D487" s="56">
        <v>2.0000000000000001E-4</v>
      </c>
      <c r="E487" s="129">
        <f>(C487-C$7)/C$8</f>
        <v>15198.048783447379</v>
      </c>
      <c r="F487" s="129">
        <f>ROUND(2*E487,0)/2</f>
        <v>15198</v>
      </c>
      <c r="G487" s="129">
        <f>C487-(C$7+F487*C$8)</f>
        <v>1.1578520003240556E-2</v>
      </c>
      <c r="M487" s="130">
        <f>G487</f>
        <v>1.1578520003240556E-2</v>
      </c>
      <c r="O487" s="199">
        <f ca="1">+C$11+C$12*F487</f>
        <v>1.1145466557216805E-2</v>
      </c>
      <c r="P487" s="159">
        <f>+D$11+D$12*F487+D$13*F487^2</f>
        <v>-3.9057502238684706E-3</v>
      </c>
      <c r="Q487" s="201">
        <f>+C487-15018.5</f>
        <v>39152.086739999999</v>
      </c>
      <c r="R487" s="136">
        <f>+(P487-G487)^2</f>
        <v>2.39762624466135E-4</v>
      </c>
      <c r="S487" s="136">
        <v>1</v>
      </c>
      <c r="T487" s="136">
        <f>+S487*R487</f>
        <v>2.39762624466135E-4</v>
      </c>
      <c r="V487" s="129">
        <f>+G487-P487</f>
        <v>1.5484270227109026E-2</v>
      </c>
    </row>
    <row r="488" spans="1:22" ht="12.95" customHeight="1" x14ac:dyDescent="0.2">
      <c r="A488" s="56" t="s">
        <v>665</v>
      </c>
      <c r="B488" s="57" t="s">
        <v>644</v>
      </c>
      <c r="C488" s="58">
        <v>54174.383600000001</v>
      </c>
      <c r="D488" s="58">
        <v>5.0000000000000001E-4</v>
      </c>
      <c r="E488" s="129">
        <f>(C488-C$7)/C$8</f>
        <v>15214.045985161043</v>
      </c>
      <c r="F488" s="129">
        <f>ROUND(2*E488,0)/2</f>
        <v>15214</v>
      </c>
      <c r="G488" s="129">
        <f>C488-(C$7+F488*C$8)</f>
        <v>1.0914360005699564E-2</v>
      </c>
      <c r="K488" s="130">
        <f>G489</f>
        <v>1.1241730004257988E-2</v>
      </c>
      <c r="O488" s="199">
        <f ca="1">+C$11+C$12*F488</f>
        <v>1.1149107464454515E-2</v>
      </c>
      <c r="P488" s="159">
        <f>+D$11+D$12*F488+D$13*F488^2</f>
        <v>-3.9216057390719285E-3</v>
      </c>
      <c r="Q488" s="201">
        <f>+C488-15018.5</f>
        <v>39155.883600000001</v>
      </c>
      <c r="R488" s="136">
        <f>+(P488-G488)^2</f>
        <v>2.2010587958003314E-4</v>
      </c>
      <c r="S488" s="136">
        <v>1</v>
      </c>
      <c r="T488" s="136">
        <f>+S488*R488</f>
        <v>2.2010587958003314E-4</v>
      </c>
      <c r="V488" s="129">
        <f>+G488-P488</f>
        <v>1.4835965744771492E-2</v>
      </c>
    </row>
    <row r="489" spans="1:22" ht="12.95" customHeight="1" x14ac:dyDescent="0.2">
      <c r="A489" s="56" t="s">
        <v>667</v>
      </c>
      <c r="B489" s="66" t="s">
        <v>646</v>
      </c>
      <c r="C489" s="56">
        <v>54174.5026</v>
      </c>
      <c r="D489" s="56">
        <v>6.9999999999999999E-4</v>
      </c>
      <c r="E489" s="129">
        <f>(C489-C$7)/C$8</f>
        <v>15214.547364459702</v>
      </c>
      <c r="F489" s="129">
        <f>ROUND(2*E489,0)/2</f>
        <v>15214.5</v>
      </c>
      <c r="G489" s="129">
        <f>C489-(C$7+F489*C$8)</f>
        <v>1.1241730004257988E-2</v>
      </c>
      <c r="K489" s="130">
        <f>G490</f>
        <v>1.2569100006658118E-2</v>
      </c>
      <c r="O489" s="199">
        <f ca="1">+C$11+C$12*F489</f>
        <v>1.1149221242805695E-2</v>
      </c>
      <c r="P489" s="159">
        <f>+D$11+D$12*F489+D$13*F489^2</f>
        <v>-3.9221010964059734E-3</v>
      </c>
      <c r="Q489" s="201">
        <f>+C489-15018.5</f>
        <v>39156.0026</v>
      </c>
      <c r="R489" s="136">
        <f>+(P489-G489)^2</f>
        <v>2.2994177364946364E-4</v>
      </c>
      <c r="S489" s="136">
        <v>1</v>
      </c>
      <c r="T489" s="136">
        <f>+S489*R489</f>
        <v>2.2994177364946364E-4</v>
      </c>
      <c r="V489" s="129">
        <f>+G489-P489</f>
        <v>1.5163831100663962E-2</v>
      </c>
    </row>
    <row r="490" spans="1:22" ht="12.95" customHeight="1" x14ac:dyDescent="0.2">
      <c r="A490" s="56" t="s">
        <v>667</v>
      </c>
      <c r="B490" s="57"/>
      <c r="C490" s="56">
        <v>54174.622600000002</v>
      </c>
      <c r="D490" s="56">
        <v>2.5999999999999999E-3</v>
      </c>
      <c r="E490" s="129">
        <f>(C490-C$7)/C$8</f>
        <v>15215.052957029793</v>
      </c>
      <c r="F490" s="129">
        <f>ROUND(2*E490,0)/2</f>
        <v>15215</v>
      </c>
      <c r="G490" s="129">
        <f>C490-(C$7+F490*C$8)</f>
        <v>1.2569100006658118E-2</v>
      </c>
      <c r="K490" s="130">
        <f>G491</f>
        <v>1.0589129997242708E-2</v>
      </c>
      <c r="O490" s="199">
        <f ca="1">+C$11+C$12*F490</f>
        <v>1.1149335021156873E-2</v>
      </c>
      <c r="P490" s="159">
        <f>+D$11+D$12*F490+D$13*F490^2</f>
        <v>-3.9225964460117679E-3</v>
      </c>
      <c r="Q490" s="201">
        <f>+C490-15018.5</f>
        <v>39156.122600000002</v>
      </c>
      <c r="R490" s="136">
        <f>+(P490-G490)^2</f>
        <v>2.7197605188700457E-4</v>
      </c>
      <c r="S490" s="136">
        <v>1</v>
      </c>
      <c r="T490" s="136">
        <f>+S490*R490</f>
        <v>2.7197605188700457E-4</v>
      </c>
      <c r="V490" s="129">
        <f>+G490-P490</f>
        <v>1.6491696452669888E-2</v>
      </c>
    </row>
    <row r="491" spans="1:22" ht="12.95" customHeight="1" x14ac:dyDescent="0.2">
      <c r="A491" s="298" t="s">
        <v>1694</v>
      </c>
      <c r="B491" s="297" t="str">
        <f>IF(INT(F491)=F491,"I","II")</f>
        <v>II</v>
      </c>
      <c r="C491" s="298">
        <v>54176.875399999997</v>
      </c>
      <c r="D491" s="298" t="s">
        <v>466</v>
      </c>
      <c r="E491" s="129">
        <f>(C491-C$7)/C$8</f>
        <v>15224.544614878763</v>
      </c>
      <c r="F491" s="129">
        <f>ROUND(2*E491,0)/2</f>
        <v>15224.5</v>
      </c>
      <c r="G491" s="129">
        <f>C491-(C$7+F491*C$8)</f>
        <v>1.0589129997242708E-2</v>
      </c>
      <c r="M491" s="130">
        <f>G491</f>
        <v>1.0589129997242708E-2</v>
      </c>
      <c r="O491" s="199">
        <f ca="1">+C$11+C$12*F491</f>
        <v>1.1151496809829263E-2</v>
      </c>
      <c r="P491" s="159">
        <f>+D$11+D$12*F491+D$13*F491^2</f>
        <v>-3.9320066201551148E-3</v>
      </c>
      <c r="Q491" s="292">
        <f>+C491-15018.5</f>
        <v>39158.375399999997</v>
      </c>
      <c r="R491" s="136">
        <f>+(P491-G491)^2</f>
        <v>2.1086340866113189E-4</v>
      </c>
      <c r="S491" s="136">
        <v>1</v>
      </c>
      <c r="T491" s="136">
        <f>+S491*R491</f>
        <v>2.1086340866113189E-4</v>
      </c>
      <c r="U491" s="263"/>
      <c r="V491" s="129">
        <f>+G491-P491</f>
        <v>1.4521136617397823E-2</v>
      </c>
    </row>
    <row r="492" spans="1:22" ht="12.95" customHeight="1" x14ac:dyDescent="0.2">
      <c r="A492" s="56" t="s">
        <v>665</v>
      </c>
      <c r="B492" s="57" t="s">
        <v>644</v>
      </c>
      <c r="C492" s="58">
        <v>54182.3341</v>
      </c>
      <c r="D492" s="58">
        <v>2.0000000000000001E-4</v>
      </c>
      <c r="E492" s="129">
        <f>(C492-C$7)/C$8</f>
        <v>15247.543599564629</v>
      </c>
      <c r="F492" s="129">
        <f>ROUND(2*E492,0)/2</f>
        <v>15247.5</v>
      </c>
      <c r="G492" s="129">
        <f>C492-(C$7+F492*C$8)</f>
        <v>1.0348150004574563E-2</v>
      </c>
      <c r="K492" s="130">
        <f>G493</f>
        <v>1.1378730006981641E-2</v>
      </c>
      <c r="O492" s="199">
        <f ca="1">+C$11+C$12*F492</f>
        <v>1.1156730613983472E-2</v>
      </c>
      <c r="P492" s="159">
        <f>+D$11+D$12*F492+D$13*F492^2</f>
        <v>-3.9547775933002297E-3</v>
      </c>
      <c r="Q492" s="201">
        <f>+C492-15018.5</f>
        <v>39163.8341</v>
      </c>
      <c r="R492" s="136">
        <f>+(P492-G492)^2</f>
        <v>2.0457373787004839E-4</v>
      </c>
      <c r="S492" s="136">
        <v>1</v>
      </c>
      <c r="T492" s="136">
        <f>+S492*R492</f>
        <v>2.0457373787004839E-4</v>
      </c>
      <c r="V492" s="129">
        <f>+G492-P492</f>
        <v>1.4302927597874793E-2</v>
      </c>
    </row>
    <row r="493" spans="1:22" ht="12.95" customHeight="1" x14ac:dyDescent="0.2">
      <c r="A493" s="56" t="s">
        <v>667</v>
      </c>
      <c r="B493" s="66" t="s">
        <v>646</v>
      </c>
      <c r="C493" s="56">
        <v>54186.37</v>
      </c>
      <c r="D493" s="56">
        <v>4.0000000000000002E-4</v>
      </c>
      <c r="E493" s="129">
        <f>(C493-C$7)/C$8</f>
        <v>15264.547941677898</v>
      </c>
      <c r="F493" s="129">
        <f>ROUND(2*E493,0)/2</f>
        <v>15264.5</v>
      </c>
      <c r="G493" s="129">
        <f>C493-(C$7+F493*C$8)</f>
        <v>1.1378730006981641E-2</v>
      </c>
      <c r="K493" s="130">
        <f>G494</f>
        <v>1.0625060000165831E-2</v>
      </c>
      <c r="O493" s="199">
        <f ca="1">+C$11+C$12*F493</f>
        <v>1.1160599077923539E-2</v>
      </c>
      <c r="P493" s="159">
        <f>+D$11+D$12*F493+D$13*F493^2</f>
        <v>-3.9715978021663996E-3</v>
      </c>
      <c r="Q493" s="201">
        <f>+C493-15018.5</f>
        <v>39167.870000000003</v>
      </c>
      <c r="R493" s="136">
        <f>+(P493-G493)^2</f>
        <v>2.3563256384830368E-4</v>
      </c>
      <c r="S493" s="136">
        <v>1</v>
      </c>
      <c r="T493" s="136">
        <f>+S493*R493</f>
        <v>2.3563256384830368E-4</v>
      </c>
      <c r="V493" s="129">
        <f>+G493-P493</f>
        <v>1.5350327809148041E-2</v>
      </c>
    </row>
    <row r="494" spans="1:22" ht="12.95" customHeight="1" x14ac:dyDescent="0.2">
      <c r="A494" s="56" t="s">
        <v>673</v>
      </c>
      <c r="B494" s="66" t="s">
        <v>644</v>
      </c>
      <c r="C494" s="56">
        <v>54187.437299999998</v>
      </c>
      <c r="D494" s="56">
        <v>4.0000000000000002E-4</v>
      </c>
      <c r="E494" s="129">
        <f>(C494-C$7)/C$8</f>
        <v>15269.044766261608</v>
      </c>
      <c r="F494" s="129">
        <f>ROUND(2*E494,0)/2</f>
        <v>15269</v>
      </c>
      <c r="G494" s="129">
        <f>C494-(C$7+F494*C$8)</f>
        <v>1.0625060000165831E-2</v>
      </c>
      <c r="K494" s="130">
        <f>G494</f>
        <v>1.0625060000165831E-2</v>
      </c>
      <c r="O494" s="199">
        <f ca="1">+C$11+C$12*F494</f>
        <v>1.1161623083084144E-2</v>
      </c>
      <c r="P494" s="159">
        <f>+D$11+D$12*F494+D$13*F494^2</f>
        <v>-3.9760487149800156E-3</v>
      </c>
      <c r="Q494" s="201">
        <f>+C494-15018.5</f>
        <v>39168.937299999998</v>
      </c>
      <c r="R494" s="136">
        <f>+(P494-G494)^2</f>
        <v>2.1319237571150801E-4</v>
      </c>
      <c r="S494" s="136">
        <v>1</v>
      </c>
      <c r="T494" s="136">
        <f>+S494*R494</f>
        <v>2.1319237571150801E-4</v>
      </c>
      <c r="V494" s="129">
        <f>+G494-P494</f>
        <v>1.4601108715145847E-2</v>
      </c>
    </row>
    <row r="495" spans="1:22" ht="12.95" customHeight="1" x14ac:dyDescent="0.2">
      <c r="A495" s="56" t="s">
        <v>673</v>
      </c>
      <c r="B495" s="66" t="s">
        <v>646</v>
      </c>
      <c r="C495" s="56">
        <v>54187.5576</v>
      </c>
      <c r="D495" s="56">
        <v>6.9999999999999999E-4</v>
      </c>
      <c r="E495" s="129">
        <f>(C495-C$7)/C$8</f>
        <v>15269.551622813124</v>
      </c>
      <c r="F495" s="129">
        <f>ROUND(2*E495,0)/2</f>
        <v>15269.5</v>
      </c>
      <c r="G495" s="129">
        <f>C495-(C$7+F495*C$8)</f>
        <v>1.2252430002263281E-2</v>
      </c>
      <c r="K495" s="130">
        <f>G495</f>
        <v>1.2252430002263281E-2</v>
      </c>
      <c r="O495" s="199">
        <f ca="1">+C$11+C$12*F495</f>
        <v>1.1161736861435324E-2</v>
      </c>
      <c r="P495" s="159">
        <f>+D$11+D$12*F495+D$13*F495^2</f>
        <v>-3.9765432222069654E-3</v>
      </c>
      <c r="Q495" s="201">
        <f>+C495-15018.5</f>
        <v>39169.0576</v>
      </c>
      <c r="R495" s="136">
        <f>+(P495-G495)^2</f>
        <v>2.6337957192057226E-4</v>
      </c>
      <c r="S495" s="136">
        <v>1</v>
      </c>
      <c r="T495" s="136">
        <f>+S495*R495</f>
        <v>2.6337957192057226E-4</v>
      </c>
      <c r="V495" s="129">
        <f>+G495-P495</f>
        <v>1.6228973224470249E-2</v>
      </c>
    </row>
    <row r="496" spans="1:22" ht="12.95" customHeight="1" x14ac:dyDescent="0.2">
      <c r="A496" s="56" t="s">
        <v>673</v>
      </c>
      <c r="B496" s="66" t="s">
        <v>644</v>
      </c>
      <c r="C496" s="56">
        <v>54189.3367</v>
      </c>
      <c r="D496" s="56">
        <v>5.0000000000000001E-4</v>
      </c>
      <c r="E496" s="129">
        <f>(C496-C$7)/C$8</f>
        <v>15277.04745399172</v>
      </c>
      <c r="F496" s="129">
        <f>ROUND(2*E496,0)/2</f>
        <v>15277</v>
      </c>
      <c r="G496" s="129">
        <f>C496-(C$7+F496*C$8)</f>
        <v>1.1262980005994905E-2</v>
      </c>
      <c r="K496" s="130">
        <f>G496</f>
        <v>1.1262980005994905E-2</v>
      </c>
      <c r="O496" s="199">
        <f ca="1">+C$11+C$12*F496</f>
        <v>1.1163443536703E-2</v>
      </c>
      <c r="P496" s="159">
        <f>+D$11+D$12*F496+D$13*F496^2</f>
        <v>-3.9839599032216264E-3</v>
      </c>
      <c r="Q496" s="201">
        <f>+C496-15018.5</f>
        <v>39170.8367</v>
      </c>
      <c r="R496" s="136">
        <f>+(P496-G496)^2</f>
        <v>2.324691765952598E-4</v>
      </c>
      <c r="S496" s="136">
        <v>1</v>
      </c>
      <c r="T496" s="136">
        <f>+S496*R496</f>
        <v>2.324691765952598E-4</v>
      </c>
      <c r="V496" s="129">
        <f>+G496-P496</f>
        <v>1.5246939909216531E-2</v>
      </c>
    </row>
    <row r="497" spans="1:22" ht="12.95" customHeight="1" x14ac:dyDescent="0.2">
      <c r="A497" s="56" t="s">
        <v>673</v>
      </c>
      <c r="B497" s="66" t="s">
        <v>646</v>
      </c>
      <c r="C497" s="56">
        <v>54189.455600000001</v>
      </c>
      <c r="D497" s="56">
        <v>5.9999999999999995E-4</v>
      </c>
      <c r="E497" s="129">
        <f>(C497-C$7)/C$8</f>
        <v>15277.548411963247</v>
      </c>
      <c r="F497" s="129">
        <f>ROUND(2*E497,0)/2</f>
        <v>15277.5</v>
      </c>
      <c r="G497" s="129">
        <f>C497-(C$7+F497*C$8)</f>
        <v>1.1490350007079542E-2</v>
      </c>
      <c r="K497" s="130">
        <f>G497</f>
        <v>1.1490350007079542E-2</v>
      </c>
      <c r="O497" s="199">
        <f ca="1">+C$11+C$12*F497</f>
        <v>1.1163557315054178E-2</v>
      </c>
      <c r="P497" s="159">
        <f>+D$11+D$12*F497+D$13*F497^2</f>
        <v>-3.9844542867966334E-3</v>
      </c>
      <c r="Q497" s="201">
        <f>+C497-15018.5</f>
        <v>39170.955600000001</v>
      </c>
      <c r="R497" s="136">
        <f>+(P497-G497)^2</f>
        <v>2.394695679337685E-4</v>
      </c>
      <c r="S497" s="136">
        <v>1</v>
      </c>
      <c r="T497" s="136">
        <f>+S497*R497</f>
        <v>2.394695679337685E-4</v>
      </c>
      <c r="V497" s="129">
        <f>+G497-P497</f>
        <v>1.5474804293876175E-2</v>
      </c>
    </row>
    <row r="498" spans="1:22" ht="12.95" customHeight="1" x14ac:dyDescent="0.2">
      <c r="A498" s="299" t="s">
        <v>666</v>
      </c>
      <c r="B498" s="57" t="s">
        <v>644</v>
      </c>
      <c r="C498" s="58">
        <v>54201.441899999998</v>
      </c>
      <c r="D498" s="58">
        <v>2.0000000000000001E-4</v>
      </c>
      <c r="E498" s="129">
        <f>(C498-C$7)/C$8</f>
        <v>15328.04994715294</v>
      </c>
      <c r="F498" s="129">
        <f>ROUND(2*E498,0)/2</f>
        <v>15328</v>
      </c>
      <c r="G498" s="129">
        <f>C498-(C$7+F498*C$8)</f>
        <v>1.1854720003611874E-2</v>
      </c>
      <c r="K498" s="130">
        <f>G499</f>
        <v>1.249264000216499E-2</v>
      </c>
      <c r="O498" s="199">
        <f ca="1">+C$11+C$12*F498</f>
        <v>1.1175048928523201E-2</v>
      </c>
      <c r="P498" s="159">
        <f>+D$11+D$12*F498+D$13*F498^2</f>
        <v>-4.0343472196755041E-3</v>
      </c>
      <c r="Q498" s="201">
        <f>+C498-15018.5</f>
        <v>39182.941899999998</v>
      </c>
      <c r="R498" s="136">
        <f>+(P498-G498)^2</f>
        <v>2.5246245722614525E-4</v>
      </c>
      <c r="S498" s="136">
        <v>1</v>
      </c>
      <c r="T498" s="136">
        <f>+S498*R498</f>
        <v>2.5246245722614525E-4</v>
      </c>
      <c r="V498" s="129">
        <f>+G498-P498</f>
        <v>1.5889067223287378E-2</v>
      </c>
    </row>
    <row r="499" spans="1:22" ht="12.95" customHeight="1" x14ac:dyDescent="0.2">
      <c r="A499" s="56" t="s">
        <v>673</v>
      </c>
      <c r="B499" s="66" t="s">
        <v>644</v>
      </c>
      <c r="C499" s="56">
        <v>54203.3413</v>
      </c>
      <c r="D499" s="56">
        <v>2.0000000000000001E-4</v>
      </c>
      <c r="E499" s="129">
        <f>(C499-C$7)/C$8</f>
        <v>15336.052634883052</v>
      </c>
      <c r="F499" s="129">
        <f>ROUND(2*E499,0)/2</f>
        <v>15336</v>
      </c>
      <c r="G499" s="129">
        <f>C499-(C$7+F499*C$8)</f>
        <v>1.249264000216499E-2</v>
      </c>
      <c r="K499" s="130">
        <f>G499</f>
        <v>1.249264000216499E-2</v>
      </c>
      <c r="O499" s="199">
        <f ca="1">+C$11+C$12*F499</f>
        <v>1.1176869382142057E-2</v>
      </c>
      <c r="P499" s="159">
        <f>+D$11+D$12*F499+D$13*F499^2</f>
        <v>-4.0422438169880545E-3</v>
      </c>
      <c r="Q499" s="201">
        <f>+C499-15018.5</f>
        <v>39184.8413</v>
      </c>
      <c r="R499" s="136">
        <f>+(P499-G499)^2</f>
        <v>2.7340238291288918E-4</v>
      </c>
      <c r="S499" s="136">
        <v>1</v>
      </c>
      <c r="T499" s="136">
        <f>+S499*R499</f>
        <v>2.7340238291288918E-4</v>
      </c>
      <c r="V499" s="129">
        <f>+G499-P499</f>
        <v>1.6534883819153044E-2</v>
      </c>
    </row>
    <row r="500" spans="1:22" ht="12.95" customHeight="1" x14ac:dyDescent="0.2">
      <c r="A500" s="56" t="s">
        <v>673</v>
      </c>
      <c r="B500" s="66" t="s">
        <v>646</v>
      </c>
      <c r="C500" s="56">
        <v>54203.459300000002</v>
      </c>
      <c r="D500" s="56">
        <v>6.9999999999999999E-4</v>
      </c>
      <c r="E500" s="129">
        <f>(C500-C$7)/C$8</f>
        <v>15336.549800910307</v>
      </c>
      <c r="F500" s="129">
        <f>ROUND(2*E500,0)/2</f>
        <v>15336.5</v>
      </c>
      <c r="G500" s="129">
        <f>C500-(C$7+F500*C$8)</f>
        <v>1.1820010004157666E-2</v>
      </c>
      <c r="K500" s="130">
        <f>G500</f>
        <v>1.1820010004157666E-2</v>
      </c>
      <c r="O500" s="199">
        <f ca="1">+C$11+C$12*F500</f>
        <v>1.1176983160493235E-2</v>
      </c>
      <c r="P500" s="159">
        <f>+D$11+D$12*F500+D$13*F500^2</f>
        <v>-4.042737288629996E-3</v>
      </c>
      <c r="Q500" s="201">
        <f>+C500-15018.5</f>
        <v>39184.959300000002</v>
      </c>
      <c r="R500" s="136">
        <f>+(P500-G500)^2</f>
        <v>2.5162675167484229E-4</v>
      </c>
      <c r="S500" s="136">
        <v>1</v>
      </c>
      <c r="T500" s="136">
        <f>+S500*R500</f>
        <v>2.5162675167484229E-4</v>
      </c>
      <c r="V500" s="129">
        <f>+G500-P500</f>
        <v>1.5862747292787662E-2</v>
      </c>
    </row>
    <row r="501" spans="1:22" ht="12.95" customHeight="1" x14ac:dyDescent="0.2">
      <c r="A501" s="56" t="s">
        <v>673</v>
      </c>
      <c r="B501" s="66" t="s">
        <v>644</v>
      </c>
      <c r="C501" s="56">
        <v>54203.576200000003</v>
      </c>
      <c r="D501" s="56">
        <v>4.0000000000000002E-4</v>
      </c>
      <c r="E501" s="129">
        <f>(C501-C$7)/C$8</f>
        <v>15337.042332338999</v>
      </c>
      <c r="F501" s="129">
        <f>ROUND(2*E501,0)/2</f>
        <v>15337</v>
      </c>
      <c r="G501" s="129">
        <f>C501-(C$7+F501*C$8)</f>
        <v>1.0047380004834849E-2</v>
      </c>
      <c r="K501" s="130">
        <f>G501</f>
        <v>1.0047380004834849E-2</v>
      </c>
      <c r="O501" s="199">
        <f ca="1">+C$11+C$12*F501</f>
        <v>1.1177096938844413E-2</v>
      </c>
      <c r="P501" s="159">
        <f>+D$11+D$12*F501+D$13*F501^2</f>
        <v>-4.0432307525436906E-3</v>
      </c>
      <c r="Q501" s="201">
        <f>+C501-15018.5</f>
        <v>39185.076200000003</v>
      </c>
      <c r="R501" s="136">
        <f>+(P501-G501)^2</f>
        <v>1.9854531151595185E-4</v>
      </c>
      <c r="S501" s="136">
        <v>1</v>
      </c>
      <c r="T501" s="136">
        <f>+S501*R501</f>
        <v>1.9854531151595185E-4</v>
      </c>
      <c r="V501" s="129">
        <f>+G501-P501</f>
        <v>1.409061075737854E-2</v>
      </c>
    </row>
    <row r="502" spans="1:22" ht="12.95" customHeight="1" x14ac:dyDescent="0.2">
      <c r="A502" s="56" t="s">
        <v>675</v>
      </c>
      <c r="B502" s="66" t="s">
        <v>646</v>
      </c>
      <c r="C502" s="56">
        <v>54204.406309999998</v>
      </c>
      <c r="D502" s="56">
        <v>5.0000000000000001E-4</v>
      </c>
      <c r="E502" s="129">
        <f>(C502-C$7)/C$8</f>
        <v>15340.53981107523</v>
      </c>
      <c r="F502" s="129">
        <f>ROUND(2*E502,0)/2</f>
        <v>15340.5</v>
      </c>
      <c r="G502" s="129">
        <f>C502-(C$7+F502*C$8)</f>
        <v>9.4489699986297637E-3</v>
      </c>
      <c r="M502" s="130">
        <f>G502</f>
        <v>9.4489699986297637E-3</v>
      </c>
      <c r="O502" s="199">
        <f ca="1">+C$11+C$12*F502</f>
        <v>1.1177893387302663E-2</v>
      </c>
      <c r="P502" s="159">
        <f>+D$11+D$12*F502+D$13*F502^2</f>
        <v>-4.0466847835486514E-3</v>
      </c>
      <c r="Q502" s="201">
        <f>+C502-15018.5</f>
        <v>39185.906309999998</v>
      </c>
      <c r="R502" s="136">
        <f>+(P502-G502)^2</f>
        <v>1.8213269799973513E-4</v>
      </c>
      <c r="S502" s="136">
        <v>1</v>
      </c>
      <c r="T502" s="136">
        <f>+S502*R502</f>
        <v>1.8213269799973513E-4</v>
      </c>
      <c r="V502" s="129">
        <f>+G502-P502</f>
        <v>1.3495654782178415E-2</v>
      </c>
    </row>
    <row r="503" spans="1:22" ht="12.95" customHeight="1" x14ac:dyDescent="0.2">
      <c r="A503" s="56" t="s">
        <v>670</v>
      </c>
      <c r="B503" s="66" t="s">
        <v>644</v>
      </c>
      <c r="C503" s="56">
        <v>54207.375399999997</v>
      </c>
      <c r="D503" s="56">
        <v>1E-4</v>
      </c>
      <c r="E503" s="129">
        <f>(C503-C$7)/C$8</f>
        <v>15353.049393107745</v>
      </c>
      <c r="F503" s="129">
        <f>ROUND(2*E503,0)/2</f>
        <v>15353</v>
      </c>
      <c r="G503" s="129">
        <f>C503-(C$7+F503*C$8)</f>
        <v>1.1723219999112189E-2</v>
      </c>
      <c r="K503" s="130">
        <f>G503</f>
        <v>1.1723219999112189E-2</v>
      </c>
      <c r="O503" s="199">
        <f ca="1">+C$11+C$12*F503</f>
        <v>1.1180737846082124E-2</v>
      </c>
      <c r="P503" s="159">
        <f>+D$11+D$12*F503+D$13*F503^2</f>
        <v>-4.0590175172678447E-3</v>
      </c>
      <c r="Q503" s="201">
        <f>+C503-15018.5</f>
        <v>39188.875399999997</v>
      </c>
      <c r="R503" s="136">
        <f>+(P503-G503)^2</f>
        <v>2.4907902102343341E-4</v>
      </c>
      <c r="S503" s="136">
        <v>1</v>
      </c>
      <c r="T503" s="136">
        <f>+S503*R503</f>
        <v>2.4907902102343341E-4</v>
      </c>
      <c r="V503" s="129">
        <f>+G503-P503</f>
        <v>1.5782237516380034E-2</v>
      </c>
    </row>
    <row r="504" spans="1:22" ht="12.95" customHeight="1" x14ac:dyDescent="0.2">
      <c r="A504" s="56" t="s">
        <v>673</v>
      </c>
      <c r="B504" s="66" t="s">
        <v>646</v>
      </c>
      <c r="C504" s="56">
        <v>54209.63</v>
      </c>
      <c r="D504" s="56">
        <v>2.0000000000000001E-4</v>
      </c>
      <c r="E504" s="129">
        <f>(C504-C$7)/C$8</f>
        <v>15362.548634845289</v>
      </c>
      <c r="F504" s="129">
        <f>ROUND(2*E504,0)/2</f>
        <v>15362.5</v>
      </c>
      <c r="G504" s="129">
        <f>C504-(C$7+F504*C$8)</f>
        <v>1.1543250002432615E-2</v>
      </c>
      <c r="K504" s="130">
        <f>G504</f>
        <v>1.1543250002432615E-2</v>
      </c>
      <c r="O504" s="199">
        <f ca="1">+C$11+C$12*F504</f>
        <v>1.1182899634754514E-2</v>
      </c>
      <c r="P504" s="159">
        <f>+D$11+D$12*F504+D$13*F504^2</f>
        <v>-4.0683871644874685E-3</v>
      </c>
      <c r="Q504" s="201">
        <f>+C504-15018.5</f>
        <v>39191.129999999997</v>
      </c>
      <c r="R504" s="136">
        <f>+(P504-G504)^2</f>
        <v>2.4372321503156051E-4</v>
      </c>
      <c r="S504" s="136">
        <v>1</v>
      </c>
      <c r="T504" s="136">
        <f>+S504*R504</f>
        <v>2.4372321503156051E-4</v>
      </c>
      <c r="V504" s="129">
        <f>+G504-P504</f>
        <v>1.5611637166920083E-2</v>
      </c>
    </row>
    <row r="505" spans="1:22" ht="12.95" customHeight="1" x14ac:dyDescent="0.2">
      <c r="A505" s="56" t="s">
        <v>673</v>
      </c>
      <c r="B505" s="66" t="s">
        <v>644</v>
      </c>
      <c r="C505" s="56">
        <v>54209.748800000001</v>
      </c>
      <c r="D505" s="56">
        <v>2.0000000000000001E-4</v>
      </c>
      <c r="E505" s="129">
        <f>(C505-C$7)/C$8</f>
        <v>15363.049171489685</v>
      </c>
      <c r="F505" s="129">
        <f>ROUND(2*E505,0)/2</f>
        <v>15363</v>
      </c>
      <c r="G505" s="129">
        <f>C505-(C$7+F505*C$8)</f>
        <v>1.1670620006043464E-2</v>
      </c>
      <c r="K505" s="130">
        <f>G505</f>
        <v>1.1670620006043464E-2</v>
      </c>
      <c r="O505" s="199">
        <f ca="1">+C$11+C$12*F505</f>
        <v>1.1183013413105692E-2</v>
      </c>
      <c r="P505" s="159">
        <f>+D$11+D$12*F505+D$13*F505^2</f>
        <v>-4.0688802265323541E-3</v>
      </c>
      <c r="Q505" s="201">
        <f>+C505-15018.5</f>
        <v>39191.248800000001</v>
      </c>
      <c r="R505" s="136">
        <f>+(P505-G505)^2</f>
        <v>2.4773186757125415E-4</v>
      </c>
      <c r="S505" s="136">
        <v>1</v>
      </c>
      <c r="T505" s="136">
        <f>+S505*R505</f>
        <v>2.4773186757125415E-4</v>
      </c>
      <c r="V505" s="129">
        <f>+G505-P505</f>
        <v>1.5739500232575816E-2</v>
      </c>
    </row>
    <row r="506" spans="1:22" ht="12.95" customHeight="1" x14ac:dyDescent="0.2">
      <c r="A506" s="56" t="s">
        <v>673</v>
      </c>
      <c r="B506" s="66" t="s">
        <v>646</v>
      </c>
      <c r="C506" s="56">
        <v>54211.528899999998</v>
      </c>
      <c r="D506" s="56">
        <v>8.0000000000000004E-4</v>
      </c>
      <c r="E506" s="129">
        <f>(C506-C$7)/C$8</f>
        <v>15370.549215939684</v>
      </c>
      <c r="F506" s="129">
        <f>ROUND(2*E506,0)/2</f>
        <v>15370.5</v>
      </c>
      <c r="G506" s="129">
        <f>C506-(C$7+F506*C$8)</f>
        <v>1.1681169999064878E-2</v>
      </c>
      <c r="K506" s="130">
        <f>G506</f>
        <v>1.1681169999064878E-2</v>
      </c>
      <c r="O506" s="199">
        <f ca="1">+C$11+C$12*F506</f>
        <v>1.118472008837337E-2</v>
      </c>
      <c r="P506" s="159">
        <f>+D$11+D$12*F506+D$13*F506^2</f>
        <v>-4.0762752298160766E-3</v>
      </c>
      <c r="Q506" s="201">
        <f>+C506-15018.5</f>
        <v>39193.028899999998</v>
      </c>
      <c r="R506" s="136">
        <f>+(P506-G506)^2</f>
        <v>2.4829708014118316E-4</v>
      </c>
      <c r="S506" s="136">
        <v>1</v>
      </c>
      <c r="T506" s="136">
        <f>+S506*R506</f>
        <v>2.4829708014118316E-4</v>
      </c>
      <c r="V506" s="129">
        <f>+G506-P506</f>
        <v>1.5757445228880954E-2</v>
      </c>
    </row>
    <row r="507" spans="1:22" ht="12.95" customHeight="1" x14ac:dyDescent="0.2">
      <c r="A507" s="56" t="s">
        <v>667</v>
      </c>
      <c r="B507" s="57"/>
      <c r="C507" s="56">
        <v>54216.393199999999</v>
      </c>
      <c r="D507" s="56">
        <v>1.4E-3</v>
      </c>
      <c r="E507" s="129">
        <f>(C507-C$7)/C$8</f>
        <v>15391.043832095073</v>
      </c>
      <c r="F507" s="129">
        <f>ROUND(2*E507,0)/2</f>
        <v>15391</v>
      </c>
      <c r="G507" s="129">
        <f>C507-(C$7+F507*C$8)</f>
        <v>1.0403339998447336E-2</v>
      </c>
      <c r="K507" s="130">
        <f>G507</f>
        <v>1.0403339998447336E-2</v>
      </c>
      <c r="O507" s="199">
        <f ca="1">+C$11+C$12*F507</f>
        <v>1.1189385000771686E-2</v>
      </c>
      <c r="P507" s="159">
        <f>+D$11+D$12*F507+D$13*F507^2</f>
        <v>-4.0964793667648035E-3</v>
      </c>
      <c r="Q507" s="201">
        <f>+C507-15018.5</f>
        <v>39197.893199999999</v>
      </c>
      <c r="R507" s="136">
        <f>+(P507-G507)^2</f>
        <v>2.1024476162378094E-4</v>
      </c>
      <c r="S507" s="136">
        <v>1</v>
      </c>
      <c r="T507" s="136">
        <f>+S507*R507</f>
        <v>2.1024476162378094E-4</v>
      </c>
      <c r="V507" s="129">
        <f>+G507-P507</f>
        <v>1.4499819365212139E-2</v>
      </c>
    </row>
    <row r="508" spans="1:22" ht="12.95" customHeight="1" x14ac:dyDescent="0.2">
      <c r="A508" s="56" t="s">
        <v>667</v>
      </c>
      <c r="B508" s="57"/>
      <c r="C508" s="56">
        <v>54216.394099999998</v>
      </c>
      <c r="D508" s="56">
        <v>2.9999999999999997E-4</v>
      </c>
      <c r="E508" s="129">
        <f>(C508-C$7)/C$8</f>
        <v>15391.047624039345</v>
      </c>
      <c r="F508" s="129">
        <f>ROUND(2*E508,0)/2</f>
        <v>15391</v>
      </c>
      <c r="G508" s="129">
        <f>C508-(C$7+F508*C$8)</f>
        <v>1.1303339997539297E-2</v>
      </c>
      <c r="K508" s="130">
        <f>G508</f>
        <v>1.1303339997539297E-2</v>
      </c>
      <c r="O508" s="199">
        <f ca="1">+C$11+C$12*F508</f>
        <v>1.1189385000771686E-2</v>
      </c>
      <c r="P508" s="159">
        <f>+D$11+D$12*F508+D$13*F508^2</f>
        <v>-4.0964793667648035E-3</v>
      </c>
      <c r="Q508" s="201">
        <f>+C508-15018.5</f>
        <v>39197.894099999998</v>
      </c>
      <c r="R508" s="136">
        <f>+(P508-G508)^2</f>
        <v>2.3715443645319552E-4</v>
      </c>
      <c r="S508" s="136">
        <v>1</v>
      </c>
      <c r="T508" s="136">
        <f>+S508*R508</f>
        <v>2.3715443645319552E-4</v>
      </c>
      <c r="V508" s="129">
        <f>+G508-P508</f>
        <v>1.5399819364304099E-2</v>
      </c>
    </row>
    <row r="509" spans="1:22" ht="12.95" customHeight="1" x14ac:dyDescent="0.2">
      <c r="A509" s="56" t="s">
        <v>667</v>
      </c>
      <c r="B509" s="66" t="s">
        <v>646</v>
      </c>
      <c r="C509" s="56">
        <v>54216.511700000003</v>
      </c>
      <c r="D509" s="56">
        <v>1.2999999999999999E-3</v>
      </c>
      <c r="E509" s="129">
        <f>(C509-C$7)/C$8</f>
        <v>15391.543104758046</v>
      </c>
      <c r="F509" s="129">
        <f>ROUND(2*E509,0)/2</f>
        <v>15391.5</v>
      </c>
      <c r="G509" s="129">
        <f>C509-(C$7+F509*C$8)</f>
        <v>1.0230710002360865E-2</v>
      </c>
      <c r="K509" s="130">
        <f>G509</f>
        <v>1.0230710002360865E-2</v>
      </c>
      <c r="O509" s="199">
        <f ca="1">+C$11+C$12*F509</f>
        <v>1.1189498779122864E-2</v>
      </c>
      <c r="P509" s="159">
        <f>+D$11+D$12*F509+D$13*F509^2</f>
        <v>-4.0969719882996457E-3</v>
      </c>
      <c r="Q509" s="201">
        <f>+C509-15018.5</f>
        <v>39198.011700000003</v>
      </c>
      <c r="R509" s="136">
        <f>+(P509-G509)^2</f>
        <v>2.0528247122549752E-4</v>
      </c>
      <c r="S509" s="136">
        <v>1</v>
      </c>
      <c r="T509" s="136">
        <f>+S509*R509</f>
        <v>2.0528247122549752E-4</v>
      </c>
      <c r="V509" s="129">
        <f>+G509-P509</f>
        <v>1.432768199066051E-2</v>
      </c>
    </row>
    <row r="510" spans="1:22" ht="12.95" customHeight="1" x14ac:dyDescent="0.2">
      <c r="A510" s="298" t="s">
        <v>1694</v>
      </c>
      <c r="B510" s="297" t="str">
        <f>IF(INT(F510)=F510,"I","II")</f>
        <v>II</v>
      </c>
      <c r="C510" s="298">
        <v>54217.700100000002</v>
      </c>
      <c r="D510" s="298" t="s">
        <v>466</v>
      </c>
      <c r="E510" s="129">
        <f>(C510-C$7)/C$8</f>
        <v>15396.550156510413</v>
      </c>
      <c r="F510" s="129">
        <f>ROUND(2*E510,0)/2</f>
        <v>15396.5</v>
      </c>
      <c r="G510" s="129">
        <f>C510-(C$7+F510*C$8)</f>
        <v>1.1904410006536637E-2</v>
      </c>
      <c r="M510" s="130">
        <f>G510</f>
        <v>1.1904410006536637E-2</v>
      </c>
      <c r="O510" s="199">
        <f ca="1">+C$11+C$12*F510</f>
        <v>1.1190636562634648E-2</v>
      </c>
      <c r="P510" s="159">
        <f>+D$11+D$12*F510+D$13*F510^2</f>
        <v>-4.1018977785945467E-3</v>
      </c>
      <c r="Q510" s="201">
        <f>+C510-15018.5</f>
        <v>39199.200100000002</v>
      </c>
      <c r="R510" s="136">
        <f>+(P510-G510)^2</f>
        <v>2.5620188891235113E-4</v>
      </c>
      <c r="S510" s="136">
        <v>1</v>
      </c>
      <c r="T510" s="136">
        <f>+S510*R510</f>
        <v>2.5620188891235113E-4</v>
      </c>
      <c r="V510" s="129">
        <f>+G510-P510</f>
        <v>1.6006307785131183E-2</v>
      </c>
    </row>
    <row r="511" spans="1:22" ht="12.95" customHeight="1" x14ac:dyDescent="0.2">
      <c r="A511" s="56" t="s">
        <v>675</v>
      </c>
      <c r="B511" s="66" t="s">
        <v>646</v>
      </c>
      <c r="C511" s="56">
        <v>54219.360099999998</v>
      </c>
      <c r="D511" s="56">
        <v>5.0000000000000001E-4</v>
      </c>
      <c r="E511" s="129">
        <f>(C511-C$7)/C$8</f>
        <v>15403.544187063188</v>
      </c>
      <c r="F511" s="129">
        <f>ROUND(2*E511,0)/2</f>
        <v>15403.5</v>
      </c>
      <c r="G511" s="129">
        <f>C511-(C$7+F511*C$8)</f>
        <v>1.0487589999684133E-2</v>
      </c>
      <c r="M511" s="130">
        <f>G511</f>
        <v>1.0487589999684133E-2</v>
      </c>
      <c r="O511" s="199">
        <f ca="1">+C$11+C$12*F511</f>
        <v>1.1192229459551147E-2</v>
      </c>
      <c r="P511" s="159">
        <f>+D$11+D$12*F511+D$13*F511^2</f>
        <v>-4.1087925866620289E-3</v>
      </c>
      <c r="Q511" s="201">
        <f>+C511-15018.5</f>
        <v>39200.860099999998</v>
      </c>
      <c r="R511" s="136">
        <f>+(P511-G511)^2</f>
        <v>2.1305438460698944E-4</v>
      </c>
      <c r="S511" s="136">
        <v>1</v>
      </c>
      <c r="T511" s="136">
        <f>+S511*R511</f>
        <v>2.1305438460698944E-4</v>
      </c>
      <c r="V511" s="129">
        <f>+G511-P511</f>
        <v>1.4596382586346161E-2</v>
      </c>
    </row>
    <row r="512" spans="1:22" ht="12.95" customHeight="1" x14ac:dyDescent="0.2">
      <c r="A512" s="56" t="s">
        <v>673</v>
      </c>
      <c r="B512" s="66" t="s">
        <v>644</v>
      </c>
      <c r="C512" s="56">
        <v>54235.379699999998</v>
      </c>
      <c r="D512" s="56">
        <v>1E-4</v>
      </c>
      <c r="E512" s="129">
        <f>(C512-C$7)/C$8</f>
        <v>15471.039109860465</v>
      </c>
      <c r="F512" s="129">
        <f>ROUND(2*E512,0)/2</f>
        <v>15471</v>
      </c>
      <c r="G512" s="129">
        <f>C512-(C$7+F512*C$8)</f>
        <v>9.2825399988214485E-3</v>
      </c>
      <c r="K512" s="130">
        <f>G512</f>
        <v>9.2825399988214485E-3</v>
      </c>
      <c r="O512" s="199">
        <f ca="1">+C$11+C$12*F512</f>
        <v>1.1207589536960237E-2</v>
      </c>
      <c r="P512" s="159">
        <f>+D$11+D$12*F512+D$13*F512^2</f>
        <v>-4.175200509046741E-3</v>
      </c>
      <c r="Q512" s="201">
        <f>+C512-15018.5</f>
        <v>39216.879699999998</v>
      </c>
      <c r="R512" s="136">
        <f>+(P512-G512)^2</f>
        <v>1.8111077957711635E-4</v>
      </c>
      <c r="S512" s="136">
        <v>1</v>
      </c>
      <c r="T512" s="136">
        <f>+S512*R512</f>
        <v>1.8111077957711635E-4</v>
      </c>
      <c r="V512" s="129">
        <f>+G512-P512</f>
        <v>1.3457740507868189E-2</v>
      </c>
    </row>
    <row r="513" spans="1:22" ht="12.95" customHeight="1" x14ac:dyDescent="0.2">
      <c r="A513" s="56" t="s">
        <v>673</v>
      </c>
      <c r="B513" s="66" t="s">
        <v>646</v>
      </c>
      <c r="C513" s="56">
        <v>54235.499499999998</v>
      </c>
      <c r="D513" s="56">
        <v>2.0000000000000001E-4</v>
      </c>
      <c r="E513" s="129">
        <f>(C513-C$7)/C$8</f>
        <v>15471.543859776264</v>
      </c>
      <c r="F513" s="129">
        <f>ROUND(2*E513,0)/2</f>
        <v>15471.5</v>
      </c>
      <c r="G513" s="129">
        <f>C513-(C$7+F513*C$8)</f>
        <v>1.0409909998998046E-2</v>
      </c>
      <c r="K513" s="130">
        <f>G513</f>
        <v>1.0409909998998046E-2</v>
      </c>
      <c r="O513" s="199">
        <f ca="1">+C$11+C$12*F513</f>
        <v>1.1207703315311415E-2</v>
      </c>
      <c r="P513" s="159">
        <f>+D$11+D$12*F513+D$13*F513^2</f>
        <v>-4.1756918940621755E-3</v>
      </c>
      <c r="Q513" s="201">
        <f>+C513-15018.5</f>
        <v>39216.999499999998</v>
      </c>
      <c r="R513" s="136">
        <f>+(P513-G513)^2</f>
        <v>2.1273978258284191E-4</v>
      </c>
      <c r="S513" s="136">
        <v>1</v>
      </c>
      <c r="T513" s="136">
        <f>+S513*R513</f>
        <v>2.1273978258284191E-4</v>
      </c>
      <c r="V513" s="129">
        <f>+G513-P513</f>
        <v>1.4585601893060221E-2</v>
      </c>
    </row>
    <row r="514" spans="1:22" ht="12.95" customHeight="1" x14ac:dyDescent="0.2">
      <c r="A514" s="56" t="s">
        <v>674</v>
      </c>
      <c r="B514" s="66" t="s">
        <v>644</v>
      </c>
      <c r="C514" s="56">
        <v>54260.30299999984</v>
      </c>
      <c r="D514" s="56">
        <v>1E-3</v>
      </c>
      <c r="E514" s="129">
        <f>(C514-C$7)/C$8</f>
        <v>15576.04773737568</v>
      </c>
      <c r="F514" s="129">
        <f>ROUND(2*E514,0)/2</f>
        <v>15576</v>
      </c>
      <c r="G514" s="129">
        <f>C514-(C$7+F514*C$8)</f>
        <v>1.1330239845847245E-2</v>
      </c>
      <c r="M514" s="130">
        <f>G514</f>
        <v>1.1330239845847245E-2</v>
      </c>
      <c r="O514" s="199">
        <f ca="1">+C$11+C$12*F514</f>
        <v>1.1231482990707711E-2</v>
      </c>
      <c r="P514" s="159">
        <f>+D$11+D$12*F514+D$13*F514^2</f>
        <v>-4.278221765922091E-3</v>
      </c>
      <c r="Q514" s="201">
        <f>+C514-15018.5</f>
        <v>39241.80299999984</v>
      </c>
      <c r="R514" s="136">
        <f>+(P514-G514)^2</f>
        <v>2.4362407388607706E-4</v>
      </c>
      <c r="S514" s="136">
        <v>1</v>
      </c>
      <c r="T514" s="136">
        <f>+S514*R514</f>
        <v>2.4362407388607706E-4</v>
      </c>
      <c r="V514" s="129">
        <f>+G514-P514</f>
        <v>1.5608461611769337E-2</v>
      </c>
    </row>
    <row r="515" spans="1:22" ht="12.95" customHeight="1" x14ac:dyDescent="0.2">
      <c r="A515" s="301" t="s">
        <v>160</v>
      </c>
      <c r="B515" s="297" t="str">
        <f>IF(INT(F515)=F515,"I","II")</f>
        <v>I</v>
      </c>
      <c r="C515" s="298">
        <v>54260.303</v>
      </c>
      <c r="D515" s="298" t="s">
        <v>466</v>
      </c>
      <c r="E515" s="129">
        <f>(C515-C$7)/C$8</f>
        <v>15576.047737376355</v>
      </c>
      <c r="F515" s="129">
        <f>ROUND(2*E515,0)/2</f>
        <v>15576</v>
      </c>
      <c r="G515" s="129">
        <f>C515-(C$7+F515*C$8)</f>
        <v>1.1330240005918313E-2</v>
      </c>
      <c r="M515" s="130">
        <f>G515</f>
        <v>1.1330240005918313E-2</v>
      </c>
      <c r="O515" s="199">
        <f ca="1">+C$11+C$12*F515</f>
        <v>1.1231482990707711E-2</v>
      </c>
      <c r="P515" s="159">
        <f>+D$11+D$12*F515+D$13*F515^2</f>
        <v>-4.278221765922091E-3</v>
      </c>
      <c r="Q515" s="201">
        <f>+C515-15018.5</f>
        <v>39241.803</v>
      </c>
      <c r="R515" s="136">
        <f>+(P515-G515)^2</f>
        <v>2.436240788830033E-4</v>
      </c>
      <c r="S515" s="136">
        <v>1</v>
      </c>
      <c r="T515" s="136">
        <f>+S515*R515</f>
        <v>2.436240788830033E-4</v>
      </c>
      <c r="V515" s="129">
        <f>+G515-P515</f>
        <v>1.5608461771840405E-2</v>
      </c>
    </row>
    <row r="516" spans="1:22" ht="12.95" customHeight="1" x14ac:dyDescent="0.2">
      <c r="A516" s="301" t="s">
        <v>160</v>
      </c>
      <c r="B516" s="297" t="str">
        <f>IF(INT(F516)=F516,"I","II")</f>
        <v>II</v>
      </c>
      <c r="C516" s="298">
        <v>54260.421000000002</v>
      </c>
      <c r="D516" s="298" t="s">
        <v>466</v>
      </c>
      <c r="E516" s="129">
        <f>(C516-C$7)/C$8</f>
        <v>15576.544903403612</v>
      </c>
      <c r="F516" s="129">
        <f>ROUND(2*E516,0)/2</f>
        <v>15576.5</v>
      </c>
      <c r="G516" s="129">
        <f>C516-(C$7+F516*C$8)</f>
        <v>1.0657610007910989E-2</v>
      </c>
      <c r="M516" s="130">
        <f>G516</f>
        <v>1.0657610007910989E-2</v>
      </c>
      <c r="O516" s="199">
        <f ca="1">+C$11+C$12*F516</f>
        <v>1.1231596769058889E-2</v>
      </c>
      <c r="P516" s="159">
        <f>+D$11+D$12*F516+D$13*F516^2</f>
        <v>-4.2787115280057963E-3</v>
      </c>
      <c r="Q516" s="201">
        <f>+C516-15018.5</f>
        <v>39241.921000000002</v>
      </c>
      <c r="R516" s="136">
        <f>+(P516-G516)^2</f>
        <v>2.2309370102429157E-4</v>
      </c>
      <c r="S516" s="136">
        <v>1</v>
      </c>
      <c r="T516" s="136">
        <f>+S516*R516</f>
        <v>2.2309370102429157E-4</v>
      </c>
      <c r="V516" s="129">
        <f>+G516-P516</f>
        <v>1.4936321535916786E-2</v>
      </c>
    </row>
    <row r="517" spans="1:22" ht="12.95" customHeight="1" x14ac:dyDescent="0.2">
      <c r="A517" s="56" t="s">
        <v>674</v>
      </c>
      <c r="B517" s="66" t="s">
        <v>646</v>
      </c>
      <c r="C517" s="56">
        <v>54260.421000000089</v>
      </c>
      <c r="D517" s="56">
        <v>2E-3</v>
      </c>
      <c r="E517" s="129">
        <f>(C517-C$7)/C$8</f>
        <v>15576.544903403979</v>
      </c>
      <c r="F517" s="129">
        <f>ROUND(2*E517,0)/2</f>
        <v>15576.5</v>
      </c>
      <c r="G517" s="129">
        <f>C517-(C$7+F517*C$8)</f>
        <v>1.0657610095222481E-2</v>
      </c>
      <c r="M517" s="130">
        <f>G517</f>
        <v>1.0657610095222481E-2</v>
      </c>
      <c r="O517" s="199">
        <f ca="1">+C$11+C$12*F517</f>
        <v>1.1231596769058889E-2</v>
      </c>
      <c r="P517" s="159">
        <f>+D$11+D$12*F517+D$13*F517^2</f>
        <v>-4.2787115280057963E-3</v>
      </c>
      <c r="Q517" s="201">
        <f>+C517-15018.5</f>
        <v>39241.921000000089</v>
      </c>
      <c r="R517" s="136">
        <f>+(P517-G517)^2</f>
        <v>2.2309370363251659E-4</v>
      </c>
      <c r="S517" s="136">
        <v>1</v>
      </c>
      <c r="T517" s="136">
        <f>+S517*R517</f>
        <v>2.2309370363251659E-4</v>
      </c>
      <c r="V517" s="129">
        <f>+G517-P517</f>
        <v>1.4936321623228277E-2</v>
      </c>
    </row>
    <row r="518" spans="1:22" ht="12.95" customHeight="1" x14ac:dyDescent="0.2">
      <c r="A518" s="298" t="s">
        <v>1694</v>
      </c>
      <c r="B518" s="297" t="str">
        <f>IF(INT(F518)=F518,"I","II")</f>
        <v>I</v>
      </c>
      <c r="C518" s="298">
        <v>54267.661399999997</v>
      </c>
      <c r="D518" s="298" t="s">
        <v>466</v>
      </c>
      <c r="E518" s="129">
        <f>(C518-C$7)/C$8</f>
        <v>15607.050673773725</v>
      </c>
      <c r="F518" s="129">
        <f>ROUND(2*E518,0)/2</f>
        <v>15607</v>
      </c>
      <c r="G518" s="129">
        <f>C518-(C$7+F518*C$8)</f>
        <v>1.2027179996948689E-2</v>
      </c>
      <c r="M518" s="130">
        <f>G518</f>
        <v>1.2027179996948689E-2</v>
      </c>
      <c r="O518" s="199">
        <f ca="1">+C$11+C$12*F518</f>
        <v>1.1238537248480774E-2</v>
      </c>
      <c r="P518" s="159">
        <f>+D$11+D$12*F518+D$13*F518^2</f>
        <v>-4.3085724009980005E-3</v>
      </c>
      <c r="Q518" s="201">
        <f>+C518-15018.5</f>
        <v>39249.161399999997</v>
      </c>
      <c r="R518" s="136">
        <f>+(P518-G518)^2</f>
        <v>2.6685680640702107E-4</v>
      </c>
      <c r="S518" s="136">
        <v>1</v>
      </c>
      <c r="T518" s="136">
        <f>+S518*R518</f>
        <v>2.6685680640702107E-4</v>
      </c>
      <c r="V518" s="129">
        <f>+G518-P518</f>
        <v>1.6335752397946691E-2</v>
      </c>
    </row>
    <row r="519" spans="1:22" ht="12.95" customHeight="1" x14ac:dyDescent="0.2">
      <c r="A519" s="56" t="s">
        <v>673</v>
      </c>
      <c r="B519" s="66" t="s">
        <v>644</v>
      </c>
      <c r="C519" s="56">
        <v>54513.551299999999</v>
      </c>
      <c r="D519" s="56">
        <v>1E-4</v>
      </c>
      <c r="E519" s="129">
        <f>(C519-C$7)/C$8</f>
        <v>16643.051561257224</v>
      </c>
      <c r="F519" s="129">
        <f>ROUND(2*E519,0)/2</f>
        <v>16643</v>
      </c>
      <c r="G519" s="129">
        <f>C519-(C$7+F519*C$8)</f>
        <v>1.2237820003065281E-2</v>
      </c>
      <c r="K519" s="130">
        <f>G519</f>
        <v>1.2237820003065281E-2</v>
      </c>
      <c r="O519" s="199">
        <f ca="1">+C$11+C$12*F519</f>
        <v>1.1474285992122513E-2</v>
      </c>
      <c r="P519" s="159">
        <f>+D$11+D$12*F519+D$13*F519^2</f>
        <v>-5.30578525172847E-3</v>
      </c>
      <c r="Q519" s="201">
        <f>+C519-15018.5</f>
        <v>39495.051299999999</v>
      </c>
      <c r="R519" s="136">
        <f>+(P519-G519)^2</f>
        <v>3.0777808533602696E-4</v>
      </c>
      <c r="S519" s="136">
        <v>1</v>
      </c>
      <c r="T519" s="136">
        <f>+S519*R519</f>
        <v>3.0777808533602696E-4</v>
      </c>
      <c r="V519" s="129">
        <f>+G519-P519</f>
        <v>1.7543605254793752E-2</v>
      </c>
    </row>
    <row r="520" spans="1:22" ht="12.95" customHeight="1" x14ac:dyDescent="0.2">
      <c r="A520" s="45" t="s">
        <v>689</v>
      </c>
      <c r="B520" s="66" t="s">
        <v>646</v>
      </c>
      <c r="C520" s="56">
        <v>54520.789299999997</v>
      </c>
      <c r="D520" s="56">
        <v>2.0000000000000001E-4</v>
      </c>
      <c r="E520" s="129">
        <f>(C520-C$7)/C$8</f>
        <v>16673.547219775948</v>
      </c>
      <c r="F520" s="129">
        <f>ROUND(2*E520,0)/2</f>
        <v>16673.5</v>
      </c>
      <c r="G520" s="129">
        <f>C520-(C$7+F520*C$8)</f>
        <v>1.1207390001800377E-2</v>
      </c>
      <c r="J520" s="130">
        <f>G520</f>
        <v>1.1207390001800377E-2</v>
      </c>
      <c r="O520" s="199">
        <f ca="1">+C$11+C$12*F520</f>
        <v>1.1481226471544398E-2</v>
      </c>
      <c r="P520" s="159">
        <f>+D$11+D$12*F520+D$13*F520^2</f>
        <v>-5.3346405794066935E-3</v>
      </c>
      <c r="Q520" s="201">
        <f>+C520-15018.5</f>
        <v>39502.289299999997</v>
      </c>
      <c r="R520" s="136">
        <f>+(P520-G520)^2</f>
        <v>2.7363877574958998E-4</v>
      </c>
      <c r="S520" s="136">
        <v>0.5</v>
      </c>
      <c r="T520" s="136">
        <f>+S520*R520</f>
        <v>1.3681938787479499E-4</v>
      </c>
      <c r="V520" s="129">
        <f>+G520-P520</f>
        <v>1.6542030581207071E-2</v>
      </c>
    </row>
    <row r="521" spans="1:22" ht="12.95" customHeight="1" x14ac:dyDescent="0.2">
      <c r="A521" s="56" t="s">
        <v>673</v>
      </c>
      <c r="B521" s="66" t="s">
        <v>644</v>
      </c>
      <c r="C521" s="56">
        <v>54523.520499999999</v>
      </c>
      <c r="D521" s="56">
        <v>6.9999999999999999E-4</v>
      </c>
      <c r="E521" s="129">
        <f>(C521-C$7)/C$8</f>
        <v>16685.054506671007</v>
      </c>
      <c r="F521" s="129">
        <f>ROUND(2*E521,0)/2</f>
        <v>16685</v>
      </c>
      <c r="G521" s="129">
        <f>C521-(C$7+F521*C$8)</f>
        <v>1.2936899998749141E-2</v>
      </c>
      <c r="K521" s="130">
        <f>G521</f>
        <v>1.2936899998749141E-2</v>
      </c>
      <c r="O521" s="199">
        <f ca="1">+C$11+C$12*F521</f>
        <v>1.1483843373621502E-2</v>
      </c>
      <c r="P521" s="159">
        <f>+D$11+D$12*F521+D$13*F521^2</f>
        <v>-5.345512991569908E-3</v>
      </c>
      <c r="Q521" s="201">
        <f>+C521-15018.5</f>
        <v>39505.020499999999</v>
      </c>
      <c r="R521" s="136">
        <f>+(P521-G521)^2</f>
        <v>3.3424662474858664E-4</v>
      </c>
      <c r="S521" s="136">
        <v>1</v>
      </c>
      <c r="T521" s="136">
        <f>+S521*R521</f>
        <v>3.3424662474858664E-4</v>
      </c>
      <c r="V521" s="129">
        <f>+G521-P521</f>
        <v>1.8282412990319047E-2</v>
      </c>
    </row>
    <row r="522" spans="1:22" ht="12.95" customHeight="1" x14ac:dyDescent="0.2">
      <c r="A522" s="295" t="s">
        <v>669</v>
      </c>
      <c r="B522" s="212"/>
      <c r="C522" s="307">
        <v>54556.748</v>
      </c>
      <c r="D522" s="213">
        <v>1E-4</v>
      </c>
      <c r="E522" s="129">
        <f>(C522-C$7)/C$8</f>
        <v>16825.050982690795</v>
      </c>
      <c r="F522" s="129">
        <f>ROUND(2*E522,0)/2</f>
        <v>16825</v>
      </c>
      <c r="G522" s="129">
        <f>C522-(C$7+F522*C$8)</f>
        <v>1.2100500003725756E-2</v>
      </c>
      <c r="I522" s="130"/>
      <c r="L522" s="129">
        <f>G522</f>
        <v>1.2100500003725756E-2</v>
      </c>
      <c r="O522" s="199">
        <f ca="1">+C$11+C$12*F522</f>
        <v>1.1515701311951468E-2</v>
      </c>
      <c r="P522" s="159">
        <f>+D$11+D$12*F522+D$13*F522^2</f>
        <v>-5.477544959608685E-3</v>
      </c>
      <c r="Q522" s="201">
        <f>+C522-15018.5</f>
        <v>39538.248</v>
      </c>
      <c r="R522" s="136">
        <f>+(P522-G522)^2</f>
        <v>3.0898766473300729E-4</v>
      </c>
      <c r="S522" s="136">
        <v>1</v>
      </c>
      <c r="T522" s="136">
        <f>+S522*R522</f>
        <v>3.0898766473300729E-4</v>
      </c>
      <c r="V522" s="129">
        <f>+G522-P522</f>
        <v>1.7578044963334441E-2</v>
      </c>
    </row>
    <row r="523" spans="1:22" ht="12.95" customHeight="1" x14ac:dyDescent="0.2">
      <c r="A523" s="45" t="s">
        <v>690</v>
      </c>
      <c r="B523" s="66" t="s">
        <v>644</v>
      </c>
      <c r="C523" s="56">
        <v>54570.751400000001</v>
      </c>
      <c r="D523" s="56">
        <v>1E-4</v>
      </c>
      <c r="E523" s="129">
        <f>(C523-C$7)/C$8</f>
        <v>16884.051107656433</v>
      </c>
      <c r="F523" s="129">
        <f>ROUND(2*E523,0)/2</f>
        <v>16884</v>
      </c>
      <c r="G523" s="129">
        <f>C523-(C$7+F523*C$8)</f>
        <v>1.213016000110656E-2</v>
      </c>
      <c r="J523" s="130">
        <f>G523</f>
        <v>1.213016000110656E-2</v>
      </c>
      <c r="O523" s="199">
        <f ca="1">+C$11+C$12*F523</f>
        <v>1.1529127157390524E-2</v>
      </c>
      <c r="P523" s="159">
        <f>+D$11+D$12*F523+D$13*F523^2</f>
        <v>-5.5330055286019857E-3</v>
      </c>
      <c r="Q523" s="201">
        <f>+C523-15018.5</f>
        <v>39552.251400000001</v>
      </c>
      <c r="R523" s="136">
        <f>+(P523-G523)^2</f>
        <v>3.1198741652988416E-4</v>
      </c>
      <c r="S523" s="136">
        <v>0.5</v>
      </c>
      <c r="T523" s="136">
        <f>+S523*R523</f>
        <v>1.5599370826494208E-4</v>
      </c>
      <c r="V523" s="129">
        <f>+G523-P523</f>
        <v>1.7663165529708546E-2</v>
      </c>
    </row>
    <row r="524" spans="1:22" ht="12.95" customHeight="1" x14ac:dyDescent="0.2">
      <c r="A524" s="45" t="s">
        <v>690</v>
      </c>
      <c r="B524" s="66" t="s">
        <v>644</v>
      </c>
      <c r="C524" s="56">
        <v>54573.599499999997</v>
      </c>
      <c r="D524" s="56">
        <v>1E-4</v>
      </c>
      <c r="E524" s="129">
        <f>(C524-C$7)/C$8</f>
        <v>16896.050925980151</v>
      </c>
      <c r="F524" s="129">
        <f>ROUND(2*E524,0)/2</f>
        <v>16896</v>
      </c>
      <c r="G524" s="129">
        <f>C524-(C$7+F524*C$8)</f>
        <v>1.2087039998732507E-2</v>
      </c>
      <c r="J524" s="130">
        <f>G524</f>
        <v>1.2087039998732507E-2</v>
      </c>
      <c r="O524" s="199">
        <f ca="1">+C$11+C$12*F524</f>
        <v>1.1531857837818807E-2</v>
      </c>
      <c r="P524" s="159">
        <f>+D$11+D$12*F524+D$13*F524^2</f>
        <v>-5.5442724753976989E-3</v>
      </c>
      <c r="Q524" s="201">
        <f>+C524-15018.5</f>
        <v>39555.099499999997</v>
      </c>
      <c r="R524" s="136">
        <f>+(P524-G524)^2</f>
        <v>3.1086317956041947E-4</v>
      </c>
      <c r="S524" s="136">
        <v>0.5</v>
      </c>
      <c r="T524" s="136">
        <f>+S524*R524</f>
        <v>1.5543158978020973E-4</v>
      </c>
      <c r="V524" s="129">
        <f>+G524-P524</f>
        <v>1.7631312474130207E-2</v>
      </c>
    </row>
    <row r="525" spans="1:22" ht="12.95" customHeight="1" x14ac:dyDescent="0.2">
      <c r="A525" s="56" t="s">
        <v>670</v>
      </c>
      <c r="B525" s="66" t="s">
        <v>646</v>
      </c>
      <c r="C525" s="56">
        <v>54593.417300000001</v>
      </c>
      <c r="D525" s="56">
        <v>2.0000000000000001E-4</v>
      </c>
      <c r="E525" s="129">
        <f>(C525-C$7)/C$8</f>
        <v>16979.5486962748</v>
      </c>
      <c r="F525" s="129">
        <f>ROUND(2*E525,0)/2</f>
        <v>16979.5</v>
      </c>
      <c r="G525" s="129">
        <f>C525-(C$7+F525*C$8)</f>
        <v>1.1557830002857372E-2</v>
      </c>
      <c r="K525" s="130">
        <f>G525</f>
        <v>1.1557830002857372E-2</v>
      </c>
      <c r="O525" s="199">
        <f ca="1">+C$11+C$12*F525</f>
        <v>1.1550858822465607E-2</v>
      </c>
      <c r="P525" s="159">
        <f>+D$11+D$12*F525+D$13*F525^2</f>
        <v>-5.6225483929147101E-3</v>
      </c>
      <c r="Q525" s="201">
        <f>+C525-15018.5</f>
        <v>39574.917300000001</v>
      </c>
      <c r="R525" s="136">
        <f>+(P525-G525)^2</f>
        <v>2.9516540182191207E-4</v>
      </c>
      <c r="S525" s="136">
        <v>1</v>
      </c>
      <c r="T525" s="136">
        <f>+S525*R525</f>
        <v>2.9516540182191207E-4</v>
      </c>
      <c r="V525" s="129">
        <f>+G525-P525</f>
        <v>1.7180378395772081E-2</v>
      </c>
    </row>
    <row r="526" spans="1:22" ht="12.95" customHeight="1" x14ac:dyDescent="0.2">
      <c r="A526" s="45" t="s">
        <v>690</v>
      </c>
      <c r="B526" s="66" t="s">
        <v>646</v>
      </c>
      <c r="C526" s="56">
        <v>54597.689200000001</v>
      </c>
      <c r="D526" s="56">
        <v>1E-4</v>
      </c>
      <c r="E526" s="129">
        <f>(C526-C$7)/C$8</f>
        <v>16997.547370442549</v>
      </c>
      <c r="F526" s="129">
        <f>ROUND(2*E526,0)/2</f>
        <v>16997.5</v>
      </c>
      <c r="G526" s="129">
        <f>C526-(C$7+F526*C$8)</f>
        <v>1.1243150001973845E-2</v>
      </c>
      <c r="J526" s="130">
        <f>G526</f>
        <v>1.1243150001973845E-2</v>
      </c>
      <c r="O526" s="199">
        <f ca="1">+C$11+C$12*F526</f>
        <v>1.1554954843108031E-2</v>
      </c>
      <c r="P526" s="159">
        <f>+D$11+D$12*F526+D$13*F526^2</f>
        <v>-5.6393940043853513E-3</v>
      </c>
      <c r="Q526" s="201">
        <f>+C526-15018.5</f>
        <v>39579.189200000001</v>
      </c>
      <c r="R526" s="136">
        <f>+(P526-G526)^2</f>
        <v>2.8502029212665488E-4</v>
      </c>
      <c r="S526" s="136">
        <v>0.5</v>
      </c>
      <c r="T526" s="136">
        <f>+S526*R526</f>
        <v>1.4251014606332744E-4</v>
      </c>
      <c r="V526" s="129">
        <f>+G526-P526</f>
        <v>1.6882544006359197E-2</v>
      </c>
    </row>
    <row r="527" spans="1:22" ht="12.95" customHeight="1" x14ac:dyDescent="0.2">
      <c r="A527" s="45" t="s">
        <v>690</v>
      </c>
      <c r="B527" s="66" t="s">
        <v>646</v>
      </c>
      <c r="C527" s="56">
        <v>54620.711499999998</v>
      </c>
      <c r="D527" s="56">
        <v>2.0000000000000001E-4</v>
      </c>
      <c r="E527" s="129">
        <f>(C527-C$7)/C$8</f>
        <v>17094.54656899405</v>
      </c>
      <c r="F527" s="129">
        <f>ROUND(2*E527,0)/2</f>
        <v>17094.5</v>
      </c>
      <c r="G527" s="129">
        <f>C527-(C$7+F527*C$8)</f>
        <v>1.105293000000529E-2</v>
      </c>
      <c r="J527" s="130">
        <f>G527</f>
        <v>1.105293000000529E-2</v>
      </c>
      <c r="O527" s="199">
        <f ca="1">+C$11+C$12*F527</f>
        <v>1.1577027843236649E-2</v>
      </c>
      <c r="P527" s="159">
        <f>+D$11+D$12*F527+D$13*F527^2</f>
        <v>-5.7300007156905293E-3</v>
      </c>
      <c r="Q527" s="201">
        <f>+C527-15018.5</f>
        <v>39602.211499999998</v>
      </c>
      <c r="R527" s="136">
        <f>+(P527-G527)^2</f>
        <v>2.8166676340784618E-4</v>
      </c>
      <c r="S527" s="136">
        <v>0.5</v>
      </c>
      <c r="T527" s="136">
        <f>+S527*R527</f>
        <v>1.4083338170392309E-4</v>
      </c>
      <c r="V527" s="129">
        <f>+G527-P527</f>
        <v>1.678293071569582E-2</v>
      </c>
    </row>
    <row r="528" spans="1:22" ht="12.95" customHeight="1" x14ac:dyDescent="0.2">
      <c r="A528" s="295" t="s">
        <v>669</v>
      </c>
      <c r="B528" s="308" t="s">
        <v>646</v>
      </c>
      <c r="C528" s="213">
        <v>54802.9951</v>
      </c>
      <c r="D528" s="213">
        <v>2.0000000000000001E-4</v>
      </c>
      <c r="E528" s="129">
        <f>(C528-C$7)/C$8</f>
        <v>17862.556850724566</v>
      </c>
      <c r="F528" s="129">
        <f>ROUND(2*E528,0)/2</f>
        <v>17862.5</v>
      </c>
      <c r="G528" s="129">
        <f>C528-(C$7+F528*C$8)</f>
        <v>1.3493250000465196E-2</v>
      </c>
      <c r="I528" s="130"/>
      <c r="L528" s="129">
        <f>G528</f>
        <v>1.3493250000465196E-2</v>
      </c>
      <c r="O528" s="199">
        <f ca="1">+C$11+C$12*F528</f>
        <v>1.1751791390646742E-2</v>
      </c>
      <c r="P528" s="159">
        <f>+D$11+D$12*F528+D$13*F528^2</f>
        <v>-6.437113630477621E-3</v>
      </c>
      <c r="Q528" s="201">
        <f>+C528-15018.5</f>
        <v>39784.4951</v>
      </c>
      <c r="R528" s="136">
        <f>+(P528-G528)^2</f>
        <v>3.9721939446160821E-4</v>
      </c>
      <c r="S528" s="136">
        <v>1</v>
      </c>
      <c r="T528" s="136">
        <f>+S528*R528</f>
        <v>3.9721939446160821E-4</v>
      </c>
      <c r="V528" s="129">
        <f>+G528-P528</f>
        <v>1.9930363630942818E-2</v>
      </c>
    </row>
    <row r="529" spans="1:22" ht="12.95" customHeight="1" x14ac:dyDescent="0.2">
      <c r="A529" s="295" t="s">
        <v>669</v>
      </c>
      <c r="B529" s="308" t="s">
        <v>644</v>
      </c>
      <c r="C529" s="213">
        <v>54803.113899999997</v>
      </c>
      <c r="D529" s="213">
        <v>2.0000000000000001E-4</v>
      </c>
      <c r="E529" s="129">
        <f>(C529-C$7)/C$8</f>
        <v>17863.057387368932</v>
      </c>
      <c r="F529" s="129">
        <f>ROUND(2*E529,0)/2</f>
        <v>17863</v>
      </c>
      <c r="G529" s="129">
        <f>C529-(C$7+F529*C$8)</f>
        <v>1.3620619996800087E-2</v>
      </c>
      <c r="I529" s="130"/>
      <c r="L529" s="129">
        <f>G529</f>
        <v>1.3620619996800087E-2</v>
      </c>
      <c r="O529" s="199">
        <f ca="1">+C$11+C$12*F529</f>
        <v>1.175190516899792E-2</v>
      </c>
      <c r="P529" s="159">
        <f>+D$11+D$12*F529+D$13*F529^2</f>
        <v>-6.4375680512908824E-3</v>
      </c>
      <c r="Q529" s="201">
        <f>+C529-15018.5</f>
        <v>39784.613899999997</v>
      </c>
      <c r="R529" s="136">
        <f>+(P529-G529)^2</f>
        <v>4.0233090777257944E-4</v>
      </c>
      <c r="S529" s="136">
        <v>1</v>
      </c>
      <c r="T529" s="136">
        <f>+S529*R529</f>
        <v>4.0233090777257944E-4</v>
      </c>
      <c r="V529" s="129">
        <f>+G529-P529</f>
        <v>2.005818804809097E-2</v>
      </c>
    </row>
    <row r="530" spans="1:22" ht="12.95" customHeight="1" x14ac:dyDescent="0.2">
      <c r="A530" s="56" t="s">
        <v>671</v>
      </c>
      <c r="B530" s="66" t="s">
        <v>646</v>
      </c>
      <c r="C530" s="56">
        <v>54854.499600000003</v>
      </c>
      <c r="D530" s="56">
        <v>1E-4</v>
      </c>
      <c r="E530" s="129">
        <f>(C530-C$7)/C$8</f>
        <v>18079.559288439152</v>
      </c>
      <c r="F530" s="129">
        <f>ROUND(2*E530,0)/2</f>
        <v>18079.5</v>
      </c>
      <c r="G530" s="129">
        <f>C530-(C$7+F530*C$8)</f>
        <v>1.4071830002649222E-2</v>
      </c>
      <c r="K530" s="130">
        <f>G530</f>
        <v>1.4071830002649222E-2</v>
      </c>
      <c r="O530" s="199">
        <f ca="1">+C$11+C$12*F530</f>
        <v>1.1801171195058188E-2</v>
      </c>
      <c r="P530" s="159">
        <f>+D$11+D$12*F530+D$13*F530^2</f>
        <v>-6.6336061096814837E-3</v>
      </c>
      <c r="Q530" s="201">
        <f>+C530-15018.5</f>
        <v>39835.999600000003</v>
      </c>
      <c r="R530" s="136">
        <f>+(P530-G530)^2</f>
        <v>4.2871508460180845E-4</v>
      </c>
      <c r="S530" s="136">
        <v>1</v>
      </c>
      <c r="T530" s="136">
        <f>+S530*R530</f>
        <v>4.2871508460180845E-4</v>
      </c>
      <c r="V530" s="129">
        <f>+G530-P530</f>
        <v>2.0705436112330704E-2</v>
      </c>
    </row>
    <row r="531" spans="1:22" ht="12.95" customHeight="1" x14ac:dyDescent="0.2">
      <c r="A531" s="56" t="s">
        <v>671</v>
      </c>
      <c r="B531" s="66" t="s">
        <v>644</v>
      </c>
      <c r="C531" s="56">
        <v>54854.618799999997</v>
      </c>
      <c r="D531" s="56">
        <v>1E-4</v>
      </c>
      <c r="E531" s="129">
        <f>(C531-C$7)/C$8</f>
        <v>18080.061510392072</v>
      </c>
      <c r="F531" s="129">
        <f>ROUND(2*E531,0)/2</f>
        <v>18080</v>
      </c>
      <c r="G531" s="129">
        <f>C531-(C$7+F531*C$8)</f>
        <v>1.4599200003431179E-2</v>
      </c>
      <c r="K531" s="130">
        <f>G531</f>
        <v>1.4599200003431179E-2</v>
      </c>
      <c r="O531" s="199">
        <f ca="1">+C$11+C$12*F531</f>
        <v>1.1801284973409366E-2</v>
      </c>
      <c r="P531" s="159">
        <f>+D$11+D$12*F531+D$13*F531^2</f>
        <v>-6.6340571764358439E-3</v>
      </c>
      <c r="Q531" s="201">
        <f>+C531-15018.5</f>
        <v>39836.118799999997</v>
      </c>
      <c r="R531" s="136">
        <f>+(P531-G531)^2</f>
        <v>4.5085121046637447E-4</v>
      </c>
      <c r="S531" s="136">
        <v>1</v>
      </c>
      <c r="T531" s="136">
        <f>+S531*R531</f>
        <v>4.5085121046637447E-4</v>
      </c>
      <c r="V531" s="129">
        <f>+G531-P531</f>
        <v>2.1233257179867022E-2</v>
      </c>
    </row>
    <row r="532" spans="1:22" ht="12.95" customHeight="1" x14ac:dyDescent="0.2">
      <c r="A532" s="56" t="s">
        <v>671</v>
      </c>
      <c r="B532" s="66" t="s">
        <v>644</v>
      </c>
      <c r="C532" s="56">
        <v>54865.536099999998</v>
      </c>
      <c r="D532" s="56">
        <v>1E-4</v>
      </c>
      <c r="E532" s="129">
        <f>(C532-C$7)/C$8</f>
        <v>18126.059058436644</v>
      </c>
      <c r="F532" s="129">
        <f>ROUND(2*E532,0)/2</f>
        <v>18126</v>
      </c>
      <c r="G532" s="129">
        <f>C532-(C$7+F532*C$8)</f>
        <v>1.4017239998793229E-2</v>
      </c>
      <c r="K532" s="130">
        <f>G532</f>
        <v>1.4017239998793229E-2</v>
      </c>
      <c r="O532" s="199">
        <f ca="1">+C$11+C$12*F532</f>
        <v>1.1811752581717782E-2</v>
      </c>
      <c r="P532" s="159">
        <f>+D$11+D$12*F532+D$13*F532^2</f>
        <v>-6.6755222563991568E-3</v>
      </c>
      <c r="Q532" s="201">
        <f>+C532-15018.5</f>
        <v>39847.036099999998</v>
      </c>
      <c r="R532" s="136">
        <f>+(P532-G532)^2</f>
        <v>4.2819040974991461E-4</v>
      </c>
      <c r="S532" s="136">
        <v>1</v>
      </c>
      <c r="T532" s="136">
        <f>+S532*R532</f>
        <v>4.2819040974991461E-4</v>
      </c>
      <c r="V532" s="129">
        <f>+G532-P532</f>
        <v>2.0692762255192385E-2</v>
      </c>
    </row>
    <row r="533" spans="1:22" ht="12.95" customHeight="1" x14ac:dyDescent="0.2">
      <c r="A533" s="56" t="s">
        <v>671</v>
      </c>
      <c r="B533" s="66" t="s">
        <v>646</v>
      </c>
      <c r="C533" s="56">
        <v>54865.6541</v>
      </c>
      <c r="D533" s="56">
        <v>1E-4</v>
      </c>
      <c r="E533" s="129">
        <f>(C533-C$7)/C$8</f>
        <v>18126.5562244639</v>
      </c>
      <c r="F533" s="129">
        <f>ROUND(2*E533,0)/2</f>
        <v>18126.5</v>
      </c>
      <c r="G533" s="129">
        <f>C533-(C$7+F533*C$8)</f>
        <v>1.3344610000785906E-2</v>
      </c>
      <c r="K533" s="130">
        <f>G533</f>
        <v>1.3344610000785906E-2</v>
      </c>
      <c r="O533" s="199">
        <f ca="1">+C$11+C$12*F533</f>
        <v>1.1811866360068961E-2</v>
      </c>
      <c r="P533" s="159">
        <f>+D$11+D$12*F533+D$13*F533^2</f>
        <v>-6.6759726044266082E-3</v>
      </c>
      <c r="Q533" s="201">
        <f>+C533-15018.5</f>
        <v>39847.1541</v>
      </c>
      <c r="R533" s="136">
        <f>+(P533-G533)^2</f>
        <v>4.008237278521379E-4</v>
      </c>
      <c r="S533" s="136">
        <v>1</v>
      </c>
      <c r="T533" s="136">
        <f>+S533*R533</f>
        <v>4.008237278521379E-4</v>
      </c>
      <c r="V533" s="129">
        <f>+G533-P533</f>
        <v>2.0020582605212514E-2</v>
      </c>
    </row>
    <row r="534" spans="1:22" ht="12.95" customHeight="1" x14ac:dyDescent="0.2">
      <c r="A534" s="56" t="s">
        <v>672</v>
      </c>
      <c r="B534" s="66" t="s">
        <v>646</v>
      </c>
      <c r="C534" s="56">
        <v>54874.908199999998</v>
      </c>
      <c r="D534" s="56">
        <v>8.0000000000000004E-4</v>
      </c>
      <c r="E534" s="129">
        <f>(C534-C$7)/C$8</f>
        <v>18165.546259487131</v>
      </c>
      <c r="F534" s="129">
        <f>ROUND(2*E534,0)/2</f>
        <v>18165.5</v>
      </c>
      <c r="G534" s="129">
        <f>C534-(C$7+F534*C$8)</f>
        <v>1.0979470003803726E-2</v>
      </c>
      <c r="K534" s="130">
        <f>G534</f>
        <v>1.0979470003803726E-2</v>
      </c>
      <c r="O534" s="199">
        <f ca="1">+C$11+C$12*F534</f>
        <v>1.1820741071460878E-2</v>
      </c>
      <c r="P534" s="159">
        <f>+D$11+D$12*F534+D$13*F534^2</f>
        <v>-6.7110759398409008E-3</v>
      </c>
      <c r="Q534" s="201">
        <f>+C534-15018.5</f>
        <v>39856.408199999998</v>
      </c>
      <c r="R534" s="136">
        <f>+(P534-G534)^2</f>
        <v>3.1295541578420135E-4</v>
      </c>
      <c r="S534" s="136">
        <v>1</v>
      </c>
      <c r="T534" s="136">
        <f>+S534*R534</f>
        <v>3.1295541578420135E-4</v>
      </c>
      <c r="V534" s="129">
        <f>+G534-P534</f>
        <v>1.7690545943644626E-2</v>
      </c>
    </row>
    <row r="535" spans="1:22" ht="12.95" customHeight="1" x14ac:dyDescent="0.2">
      <c r="A535" s="56" t="s">
        <v>673</v>
      </c>
      <c r="B535" s="66" t="s">
        <v>646</v>
      </c>
      <c r="C535" s="56">
        <v>54883.456299999998</v>
      </c>
      <c r="D535" s="56">
        <v>1E-4</v>
      </c>
      <c r="E535" s="129">
        <f>(C535-C$7)/C$8</f>
        <v>18201.561724889729</v>
      </c>
      <c r="F535" s="129">
        <f>ROUND(2*E535,0)/2</f>
        <v>18201.5</v>
      </c>
      <c r="G535" s="129">
        <f>C535-(C$7+F535*C$8)</f>
        <v>1.46501100025489E-2</v>
      </c>
      <c r="K535" s="130">
        <f>G535</f>
        <v>1.46501100025489E-2</v>
      </c>
      <c r="O535" s="199">
        <f ca="1">+C$11+C$12*F535</f>
        <v>1.1828933112745727E-2</v>
      </c>
      <c r="P535" s="159">
        <f>+D$11+D$12*F535+D$13*F535^2</f>
        <v>-6.7434372861547116E-3</v>
      </c>
      <c r="Q535" s="201">
        <f>+C535-15018.5</f>
        <v>39864.956299999998</v>
      </c>
      <c r="R535" s="136">
        <f>+(P535-G535)^2</f>
        <v>4.5768386559399764E-4</v>
      </c>
      <c r="S535" s="136">
        <v>1</v>
      </c>
      <c r="T535" s="136">
        <f>+S535*R535</f>
        <v>4.5768386559399764E-4</v>
      </c>
      <c r="V535" s="129">
        <f>+G535-P535</f>
        <v>2.1393547288703612E-2</v>
      </c>
    </row>
    <row r="536" spans="1:22" ht="12.95" customHeight="1" x14ac:dyDescent="0.2">
      <c r="A536" s="58" t="s">
        <v>673</v>
      </c>
      <c r="B536" s="57" t="s">
        <v>644</v>
      </c>
      <c r="C536" s="58">
        <v>54891.407599999999</v>
      </c>
      <c r="D536" s="58">
        <v>1E-4</v>
      </c>
      <c r="E536" s="129">
        <f>(C536-C$7)/C$8</f>
        <v>18235.062709910453</v>
      </c>
      <c r="F536" s="129">
        <f>ROUND(2*E536,0)/2</f>
        <v>18235</v>
      </c>
      <c r="G536" s="129">
        <f>C536-(C$7+F536*C$8)</f>
        <v>1.4883900003042072E-2</v>
      </c>
      <c r="K536" s="130">
        <f>G536</f>
        <v>1.4883900003042072E-2</v>
      </c>
      <c r="O536" s="199">
        <f ca="1">+C$11+C$12*F536</f>
        <v>1.1836556262274683E-2</v>
      </c>
      <c r="P536" s="159">
        <f>+D$11+D$12*F536+D$13*F536^2</f>
        <v>-6.7735153301732801E-3</v>
      </c>
      <c r="Q536" s="201">
        <f>+C536-15018.5</f>
        <v>39872.907599999999</v>
      </c>
      <c r="R536" s="136">
        <f>+(P536-G536)^2</f>
        <v>4.6904363891539139E-4</v>
      </c>
      <c r="S536" s="136">
        <v>1</v>
      </c>
      <c r="T536" s="136">
        <f>+S536*R536</f>
        <v>4.6904363891539139E-4</v>
      </c>
      <c r="V536" s="129">
        <f>+G536-P536</f>
        <v>2.165741533321535E-2</v>
      </c>
    </row>
    <row r="537" spans="1:22" ht="12.95" customHeight="1" x14ac:dyDescent="0.2">
      <c r="A537" s="56" t="s">
        <v>671</v>
      </c>
      <c r="B537" s="66" t="s">
        <v>644</v>
      </c>
      <c r="C537" s="56">
        <v>54911.582300000002</v>
      </c>
      <c r="D537" s="56">
        <v>1E-4</v>
      </c>
      <c r="E537" s="129">
        <f>(C537-C$7)/C$8</f>
        <v>18320.06419677395</v>
      </c>
      <c r="F537" s="129">
        <f>ROUND(2*E537,0)/2</f>
        <v>18320</v>
      </c>
      <c r="G537" s="129">
        <f>C537-(C$7+F537*C$8)</f>
        <v>1.5236800005368423E-2</v>
      </c>
      <c r="K537" s="130">
        <f>G537</f>
        <v>1.5236800005368423E-2</v>
      </c>
      <c r="O537" s="199">
        <f ca="1">+C$11+C$12*F537</f>
        <v>1.1855898581975019E-2</v>
      </c>
      <c r="P537" s="159">
        <f>+D$11+D$12*F537+D$13*F537^2</f>
        <v>-6.8496770697728127E-3</v>
      </c>
      <c r="Q537" s="201">
        <f>+C537-15018.5</f>
        <v>39893.082300000002</v>
      </c>
      <c r="R537" s="136">
        <f>+(P537-G537)^2</f>
        <v>4.8781246959073924E-4</v>
      </c>
      <c r="S537" s="136">
        <v>1</v>
      </c>
      <c r="T537" s="136">
        <f>+S537*R537</f>
        <v>4.8781246959073924E-4</v>
      </c>
      <c r="V537" s="129">
        <f>+G537-P537</f>
        <v>2.2086477075141234E-2</v>
      </c>
    </row>
    <row r="538" spans="1:22" ht="12.95" customHeight="1" x14ac:dyDescent="0.2">
      <c r="A538" s="45" t="s">
        <v>691</v>
      </c>
      <c r="B538" s="66" t="s">
        <v>644</v>
      </c>
      <c r="C538" s="56">
        <v>54912.768700000001</v>
      </c>
      <c r="D538" s="56">
        <v>2.0000000000000001E-4</v>
      </c>
      <c r="E538" s="129">
        <f>(C538-C$7)/C$8</f>
        <v>18325.062821983483</v>
      </c>
      <c r="F538" s="129">
        <f>ROUND(2*E538,0)/2</f>
        <v>18325</v>
      </c>
      <c r="G538" s="129">
        <f>C538-(C$7+F538*C$8)</f>
        <v>1.4910500001860783E-2</v>
      </c>
      <c r="J538" s="130">
        <f>G538</f>
        <v>1.4910500001860783E-2</v>
      </c>
      <c r="O538" s="199">
        <f ca="1">+C$11+C$12*F538</f>
        <v>1.1857036365486802E-2</v>
      </c>
      <c r="P538" s="159">
        <f>+D$11+D$12*F538+D$13*F538^2</f>
        <v>-6.854150216680505E-3</v>
      </c>
      <c r="Q538" s="201">
        <f>+C538-15018.5</f>
        <v>39894.268700000001</v>
      </c>
      <c r="R538" s="136">
        <f>+(P538-G538)^2</f>
        <v>4.7369999913544924E-4</v>
      </c>
      <c r="S538" s="136">
        <v>0.5</v>
      </c>
      <c r="T538" s="136">
        <f>+S538*R538</f>
        <v>2.3684999956772462E-4</v>
      </c>
      <c r="V538" s="129">
        <f>+G538-P538</f>
        <v>2.1764650218541286E-2</v>
      </c>
    </row>
    <row r="539" spans="1:22" ht="12.95" customHeight="1" x14ac:dyDescent="0.2">
      <c r="A539" s="56" t="s">
        <v>671</v>
      </c>
      <c r="B539" s="66" t="s">
        <v>646</v>
      </c>
      <c r="C539" s="56">
        <v>54914.548600000002</v>
      </c>
      <c r="D539" s="56">
        <v>1E-4</v>
      </c>
      <c r="E539" s="129">
        <f>(C539-C$7)/C$8</f>
        <v>18332.562023779217</v>
      </c>
      <c r="F539" s="129">
        <f>ROUND(2*E539,0)/2</f>
        <v>18332.5</v>
      </c>
      <c r="G539" s="129">
        <f>C539-(C$7+F539*C$8)</f>
        <v>1.4721050007210579E-2</v>
      </c>
      <c r="K539" s="130">
        <f>G539</f>
        <v>1.4721050007210579E-2</v>
      </c>
      <c r="O539" s="199">
        <f ca="1">+C$11+C$12*F539</f>
        <v>1.1858743040754481E-2</v>
      </c>
      <c r="P539" s="159">
        <f>+D$11+D$12*F539+D$13*F539^2</f>
        <v>-6.8608584879958582E-3</v>
      </c>
      <c r="Q539" s="201">
        <f>+C539-15018.5</f>
        <v>39896.048600000002</v>
      </c>
      <c r="R539" s="136">
        <f>+(P539-G539)^2</f>
        <v>4.6577877429546371E-4</v>
      </c>
      <c r="S539" s="136">
        <v>1</v>
      </c>
      <c r="T539" s="136">
        <f>+S539*R539</f>
        <v>4.6577877429546371E-4</v>
      </c>
      <c r="V539" s="129">
        <f>+G539-P539</f>
        <v>2.1581908495206435E-2</v>
      </c>
    </row>
    <row r="540" spans="1:22" ht="12.95" customHeight="1" x14ac:dyDescent="0.2">
      <c r="A540" s="45" t="s">
        <v>691</v>
      </c>
      <c r="B540" s="66" t="s">
        <v>646</v>
      </c>
      <c r="C540" s="56">
        <v>54916.684399999998</v>
      </c>
      <c r="D540" s="56">
        <v>1E-4</v>
      </c>
      <c r="E540" s="129">
        <f>(C540-C$7)/C$8</f>
        <v>18341.560728872366</v>
      </c>
      <c r="F540" s="129">
        <f>ROUND(2*E540,0)/2</f>
        <v>18341.5</v>
      </c>
      <c r="G540" s="129">
        <f>C540-(C$7+F540*C$8)</f>
        <v>1.4413709999644198E-2</v>
      </c>
      <c r="J540" s="130">
        <f>G540</f>
        <v>1.4413709999644198E-2</v>
      </c>
      <c r="O540" s="199">
        <f ca="1">+C$11+C$12*F540</f>
        <v>1.1860791051075691E-2</v>
      </c>
      <c r="P540" s="159">
        <f>+D$11+D$12*F540+D$13*F540^2</f>
        <v>-6.8689061182851223E-3</v>
      </c>
      <c r="Q540" s="201">
        <f>+C540-15018.5</f>
        <v>39898.184399999998</v>
      </c>
      <c r="R540" s="136">
        <f>+(P540-G540)^2</f>
        <v>4.5294974882314489E-4</v>
      </c>
      <c r="S540" s="136">
        <v>0.5</v>
      </c>
      <c r="T540" s="136">
        <f>+S540*R540</f>
        <v>2.2647487441157245E-4</v>
      </c>
      <c r="V540" s="129">
        <f>+G540-P540</f>
        <v>2.128261611792932E-2</v>
      </c>
    </row>
    <row r="541" spans="1:22" ht="12.95" customHeight="1" x14ac:dyDescent="0.2">
      <c r="A541" s="56" t="s">
        <v>671</v>
      </c>
      <c r="B541" s="66" t="s">
        <v>644</v>
      </c>
      <c r="C541" s="56">
        <v>54930.332499999997</v>
      </c>
      <c r="D541" s="56">
        <v>1E-4</v>
      </c>
      <c r="E541" s="129">
        <f>(C541-C$7)/C$8</f>
        <v>18399.063878503406</v>
      </c>
      <c r="F541" s="129">
        <f>ROUND(2*E541,0)/2</f>
        <v>18399</v>
      </c>
      <c r="G541" s="129">
        <f>C541-(C$7+F541*C$8)</f>
        <v>1.5161260002059862E-2</v>
      </c>
      <c r="K541" s="130">
        <f>G541</f>
        <v>1.5161260002059862E-2</v>
      </c>
      <c r="O541" s="199">
        <f ca="1">+C$11+C$12*F541</f>
        <v>1.1873875561461213E-2</v>
      </c>
      <c r="P541" s="159">
        <f>+D$11+D$12*F541+D$13*F541^2</f>
        <v>-6.9202624322583332E-3</v>
      </c>
      <c r="Q541" s="201">
        <f>+C541-15018.5</f>
        <v>39911.832499999997</v>
      </c>
      <c r="R541" s="136">
        <f>+(P541-G541)^2</f>
        <v>4.8759363301729774E-4</v>
      </c>
      <c r="S541" s="136">
        <v>1</v>
      </c>
      <c r="T541" s="136">
        <f>+S541*R541</f>
        <v>4.8759363301729774E-4</v>
      </c>
      <c r="V541" s="129">
        <f>+G541-P541</f>
        <v>2.2081522434318195E-2</v>
      </c>
    </row>
    <row r="542" spans="1:22" ht="12.95" customHeight="1" x14ac:dyDescent="0.2">
      <c r="A542" s="56" t="s">
        <v>671</v>
      </c>
      <c r="B542" s="66" t="s">
        <v>646</v>
      </c>
      <c r="C542" s="56">
        <v>54930.450299999997</v>
      </c>
      <c r="D542" s="56">
        <v>2.0000000000000001E-4</v>
      </c>
      <c r="E542" s="129">
        <f>(C542-C$7)/C$8</f>
        <v>18399.560201876371</v>
      </c>
      <c r="F542" s="129">
        <f>ROUND(2*E542,0)/2</f>
        <v>18399.5</v>
      </c>
      <c r="G542" s="129">
        <f>C542-(C$7+F542*C$8)</f>
        <v>1.4288630001829006E-2</v>
      </c>
      <c r="K542" s="130">
        <f>G542</f>
        <v>1.4288630001829006E-2</v>
      </c>
      <c r="O542" s="199">
        <f ca="1">+C$11+C$12*F542</f>
        <v>1.1873989339812391E-2</v>
      </c>
      <c r="P542" s="159">
        <f>+D$11+D$12*F542+D$13*F542^2</f>
        <v>-6.9207085606632921E-3</v>
      </c>
      <c r="Q542" s="201">
        <f>+C542-15018.5</f>
        <v>39911.950299999997</v>
      </c>
      <c r="R542" s="136">
        <f>+(P542-G542)^2</f>
        <v>4.4983604225842279E-4</v>
      </c>
      <c r="S542" s="136">
        <v>1</v>
      </c>
      <c r="T542" s="136">
        <f>+S542*R542</f>
        <v>4.4983604225842279E-4</v>
      </c>
      <c r="V542" s="129">
        <f>+G542-P542</f>
        <v>2.1209338562492297E-2</v>
      </c>
    </row>
    <row r="543" spans="1:22" ht="12.95" customHeight="1" x14ac:dyDescent="0.2">
      <c r="A543" s="56" t="s">
        <v>685</v>
      </c>
      <c r="B543" s="66" t="s">
        <v>644</v>
      </c>
      <c r="C543" s="56">
        <v>54933.417999999998</v>
      </c>
      <c r="D543" s="56">
        <v>1.1999999999999999E-3</v>
      </c>
      <c r="E543" s="129">
        <f>(C543-C$7)/C$8</f>
        <v>18412.063927461626</v>
      </c>
      <c r="F543" s="129">
        <f>ROUND(2*E543,0)/2</f>
        <v>18412</v>
      </c>
      <c r="G543" s="129">
        <f>C543-(C$7+F543*C$8)</f>
        <v>1.5172880004683975E-2</v>
      </c>
      <c r="K543" s="130">
        <f>G543</f>
        <v>1.5172880004683975E-2</v>
      </c>
      <c r="O543" s="199">
        <f ca="1">+C$11+C$12*F543</f>
        <v>1.1876833798591852E-2</v>
      </c>
      <c r="P543" s="159">
        <f>+D$11+D$12*F543+D$13*F543^2</f>
        <v>-6.9318592591071995E-3</v>
      </c>
      <c r="Q543" s="201">
        <f>+C543-15018.5</f>
        <v>39914.917999999998</v>
      </c>
      <c r="R543" s="136">
        <f>+(P543-G543)^2</f>
        <v>4.8861949792019122E-4</v>
      </c>
      <c r="S543" s="136">
        <v>1</v>
      </c>
      <c r="T543" s="136">
        <f>+S543*R543</f>
        <v>4.8861949792019122E-4</v>
      </c>
      <c r="V543" s="129">
        <f>+G543-P543</f>
        <v>2.2104739263791175E-2</v>
      </c>
    </row>
    <row r="544" spans="1:22" ht="12.95" customHeight="1" x14ac:dyDescent="0.2">
      <c r="A544" s="56" t="s">
        <v>686</v>
      </c>
      <c r="B544" s="66" t="s">
        <v>644</v>
      </c>
      <c r="C544" s="56">
        <v>54933.418100000003</v>
      </c>
      <c r="D544" s="56">
        <v>1E-4</v>
      </c>
      <c r="E544" s="129">
        <f>(C544-C$7)/C$8</f>
        <v>18412.064348788786</v>
      </c>
      <c r="F544" s="129">
        <f>ROUND(2*E544,0)/2</f>
        <v>18412</v>
      </c>
      <c r="G544" s="129">
        <f>C544-(C$7+F544*C$8)</f>
        <v>1.527288000943372E-2</v>
      </c>
      <c r="K544" s="130">
        <f>G544</f>
        <v>1.527288000943372E-2</v>
      </c>
      <c r="O544" s="199">
        <f ca="1">+C$11+C$12*F544</f>
        <v>1.1876833798591852E-2</v>
      </c>
      <c r="P544" s="159">
        <f>+D$11+D$12*F544+D$13*F544^2</f>
        <v>-6.9318592591071995E-3</v>
      </c>
      <c r="Q544" s="201">
        <f>+C544-15018.5</f>
        <v>39914.918100000003</v>
      </c>
      <c r="R544" s="136">
        <f>+(P544-G544)^2</f>
        <v>4.9305044598388316E-4</v>
      </c>
      <c r="S544" s="136">
        <v>1</v>
      </c>
      <c r="T544" s="136">
        <f>+S544*R544</f>
        <v>4.9305044598388316E-4</v>
      </c>
      <c r="V544" s="129">
        <f>+G544-P544</f>
        <v>2.220473926854092E-2</v>
      </c>
    </row>
    <row r="545" spans="1:22" ht="12.95" customHeight="1" x14ac:dyDescent="0.2">
      <c r="A545" s="56" t="s">
        <v>685</v>
      </c>
      <c r="B545" s="66" t="s">
        <v>646</v>
      </c>
      <c r="C545" s="56">
        <v>54933.537199999999</v>
      </c>
      <c r="D545" s="56">
        <v>8.9999999999999998E-4</v>
      </c>
      <c r="E545" s="129">
        <f>(C545-C$7)/C$8</f>
        <v>18412.566149414579</v>
      </c>
      <c r="F545" s="129">
        <f>ROUND(2*E545,0)/2</f>
        <v>18412.5</v>
      </c>
      <c r="G545" s="129">
        <f>C545-(C$7+F545*C$8)</f>
        <v>1.5700249998189975E-2</v>
      </c>
      <c r="K545" s="130">
        <f>G545</f>
        <v>1.5700249998189975E-2</v>
      </c>
      <c r="O545" s="199">
        <f ca="1">+C$11+C$12*F545</f>
        <v>1.187694757694303E-2</v>
      </c>
      <c r="P545" s="159">
        <f>+D$11+D$12*F545+D$13*F545^2</f>
        <v>-6.9323051865777504E-3</v>
      </c>
      <c r="Q545" s="201">
        <f>+C545-15018.5</f>
        <v>39915.037199999999</v>
      </c>
      <c r="R545" s="136">
        <f>+(P545-G545)^2</f>
        <v>5.1223255419155641E-4</v>
      </c>
      <c r="S545" s="136">
        <v>1</v>
      </c>
      <c r="T545" s="136">
        <f>+S545*R545</f>
        <v>5.1223255419155641E-4</v>
      </c>
      <c r="V545" s="129">
        <f>+G545-P545</f>
        <v>2.2632555184767724E-2</v>
      </c>
    </row>
    <row r="546" spans="1:22" ht="12.95" customHeight="1" x14ac:dyDescent="0.2">
      <c r="A546" s="45" t="s">
        <v>691</v>
      </c>
      <c r="B546" s="66" t="s">
        <v>644</v>
      </c>
      <c r="C546" s="56">
        <v>54933.655100000004</v>
      </c>
      <c r="D546" s="56">
        <v>2.0000000000000001E-4</v>
      </c>
      <c r="E546" s="129">
        <f>(C546-C$7)/C$8</f>
        <v>18413.062894114701</v>
      </c>
      <c r="F546" s="129">
        <f>ROUND(2*E546,0)/2</f>
        <v>18413</v>
      </c>
      <c r="G546" s="129">
        <f>C546-(C$7+F546*C$8)</f>
        <v>1.4927620009984821E-2</v>
      </c>
      <c r="J546" s="130">
        <f>G546</f>
        <v>1.4927620009984821E-2</v>
      </c>
      <c r="O546" s="199">
        <f ca="1">+C$11+C$12*F546</f>
        <v>1.1877061355294209E-2</v>
      </c>
      <c r="P546" s="159">
        <f>+D$11+D$12*F546+D$13*F546^2</f>
        <v>-6.9327511063200595E-3</v>
      </c>
      <c r="Q546" s="201">
        <f>+C546-15018.5</f>
        <v>39915.155100000004</v>
      </c>
      <c r="R546" s="136">
        <f>+(P546-G546)^2</f>
        <v>4.7787582534257662E-4</v>
      </c>
      <c r="S546" s="136">
        <v>0.5</v>
      </c>
      <c r="T546" s="136">
        <f>+S546*R546</f>
        <v>2.3893791267128831E-4</v>
      </c>
      <c r="V546" s="129">
        <f>+G546-P546</f>
        <v>2.1860371116304879E-2</v>
      </c>
    </row>
    <row r="547" spans="1:22" ht="12.95" customHeight="1" x14ac:dyDescent="0.2">
      <c r="A547" s="56" t="s">
        <v>685</v>
      </c>
      <c r="B547" s="66" t="s">
        <v>644</v>
      </c>
      <c r="C547" s="56">
        <v>54937.453500000003</v>
      </c>
      <c r="D547" s="56">
        <v>1E-4</v>
      </c>
      <c r="E547" s="129">
        <f>(C547-C$7)/C$8</f>
        <v>18429.06658426634</v>
      </c>
      <c r="F547" s="129">
        <f>ROUND(2*E547,0)/2</f>
        <v>18429</v>
      </c>
      <c r="G547" s="129">
        <f>C547-(C$7+F547*C$8)</f>
        <v>1.5803460002643988E-2</v>
      </c>
      <c r="K547" s="130">
        <f>G547</f>
        <v>1.5803460002643988E-2</v>
      </c>
      <c r="O547" s="199">
        <f ca="1">+C$11+C$12*F547</f>
        <v>1.188070226253192E-2</v>
      </c>
      <c r="P547" s="159">
        <f>+D$11+D$12*F547+D$13*F547^2</f>
        <v>-6.9470164575598497E-3</v>
      </c>
      <c r="Q547" s="201">
        <f>+C547-15018.5</f>
        <v>39918.953500000003</v>
      </c>
      <c r="R547" s="136">
        <f>+(P547-G547)^2</f>
        <v>5.1758417916628898E-4</v>
      </c>
      <c r="S547" s="136">
        <v>1</v>
      </c>
      <c r="T547" s="136">
        <f>+S547*R547</f>
        <v>5.1758417916628898E-4</v>
      </c>
      <c r="V547" s="129">
        <f>+G547-P547</f>
        <v>2.2750476460203839E-2</v>
      </c>
    </row>
    <row r="548" spans="1:22" ht="12.95" customHeight="1" x14ac:dyDescent="0.2">
      <c r="A548" s="56" t="s">
        <v>685</v>
      </c>
      <c r="B548" s="66" t="s">
        <v>646</v>
      </c>
      <c r="C548" s="56">
        <v>54937.570699999997</v>
      </c>
      <c r="D548" s="56">
        <v>1.4E-3</v>
      </c>
      <c r="E548" s="129">
        <f>(C548-C$7)/C$8</f>
        <v>18429.560379676423</v>
      </c>
      <c r="F548" s="129">
        <f>ROUND(2*E548,0)/2</f>
        <v>18429.5</v>
      </c>
      <c r="G548" s="129">
        <f>C548-(C$7+F548*C$8)</f>
        <v>1.4330830003018491E-2</v>
      </c>
      <c r="K548" s="130">
        <f>G548</f>
        <v>1.4330830003018491E-2</v>
      </c>
      <c r="O548" s="199">
        <f ca="1">+C$11+C$12*F548</f>
        <v>1.1880816040883098E-2</v>
      </c>
      <c r="P548" s="159">
        <f>+D$11+D$12*F548+D$13*F548^2</f>
        <v>-6.9474621222700289E-3</v>
      </c>
      <c r="Q548" s="293">
        <f>+C548-15018.5</f>
        <v>39919.070699999997</v>
      </c>
      <c r="R548" s="136">
        <f>+(P548-G548)^2</f>
        <v>4.5276571576911541E-4</v>
      </c>
      <c r="S548" s="136">
        <v>1</v>
      </c>
      <c r="T548" s="136">
        <f>+S548*R548</f>
        <v>4.5276571576911541E-4</v>
      </c>
      <c r="V548" s="129">
        <f>+G548-P548</f>
        <v>2.127829212528852E-2</v>
      </c>
    </row>
    <row r="549" spans="1:22" ht="12.95" customHeight="1" x14ac:dyDescent="0.2">
      <c r="A549" s="56" t="s">
        <v>672</v>
      </c>
      <c r="B549" s="66" t="s">
        <v>644</v>
      </c>
      <c r="C549" s="56">
        <v>54955.729299999999</v>
      </c>
      <c r="D549" s="56">
        <v>2.0000000000000001E-4</v>
      </c>
      <c r="E549" s="129">
        <f>(C549-C$7)/C$8</f>
        <v>18506.06749003541</v>
      </c>
      <c r="F549" s="129">
        <f>ROUND(2*E549,0)/2</f>
        <v>18506</v>
      </c>
      <c r="G549" s="129">
        <f>C549-(C$7+F549*C$8)</f>
        <v>1.6018440001062118E-2</v>
      </c>
      <c r="K549" s="130">
        <f>G549</f>
        <v>1.6018440001062118E-2</v>
      </c>
      <c r="O549" s="199">
        <f ca="1">+C$11+C$12*F549</f>
        <v>1.18982241286134E-2</v>
      </c>
      <c r="P549" s="159">
        <f>+D$11+D$12*F549+D$13*F549^2</f>
        <v>-7.0155577764574742E-3</v>
      </c>
      <c r="Q549" s="201">
        <f>+C549-15018.5</f>
        <v>39937.229299999999</v>
      </c>
      <c r="R549" s="136">
        <f>+(P549-G549)^2</f>
        <v>5.3056505361477743E-4</v>
      </c>
      <c r="S549" s="136">
        <v>1</v>
      </c>
      <c r="T549" s="136">
        <f>+S549*R549</f>
        <v>5.3056505361477743E-4</v>
      </c>
      <c r="V549" s="129">
        <f>+G549-P549</f>
        <v>2.3033997777519591E-2</v>
      </c>
    </row>
    <row r="550" spans="1:22" ht="12.95" customHeight="1" x14ac:dyDescent="0.2">
      <c r="A550" s="298" t="s">
        <v>222</v>
      </c>
      <c r="B550" s="297" t="str">
        <f>IF(INT(F550)=F550,"I","II")</f>
        <v>I</v>
      </c>
      <c r="C550" s="298">
        <v>54964.2664</v>
      </c>
      <c r="D550" s="298" t="s">
        <v>466</v>
      </c>
      <c r="E550" s="129">
        <f>(C550-C$7)/C$8</f>
        <v>18542.036609452422</v>
      </c>
      <c r="F550" s="129">
        <f>ROUND(2*E550,0)/2</f>
        <v>18542</v>
      </c>
      <c r="G550" s="129">
        <f>C550-(C$7+F550*C$8)</f>
        <v>8.6890800012042746E-3</v>
      </c>
      <c r="M550" s="130">
        <f>G550</f>
        <v>8.6890800012042746E-3</v>
      </c>
      <c r="O550" s="199">
        <f ca="1">+C$11+C$12*F550</f>
        <v>1.1906416169898248E-2</v>
      </c>
      <c r="P550" s="159">
        <f>+D$11+D$12*F550+D$13*F550^2</f>
        <v>-7.0475401913975199E-3</v>
      </c>
      <c r="Q550" s="201">
        <f>+C550-15018.5</f>
        <v>39945.7664</v>
      </c>
      <c r="R550" s="136">
        <f>+(P550-G550)^2</f>
        <v>2.4764121508620259E-4</v>
      </c>
      <c r="S550" s="136">
        <v>1</v>
      </c>
      <c r="T550" s="136">
        <f>+S550*R550</f>
        <v>2.4764121508620259E-4</v>
      </c>
      <c r="V550" s="129">
        <f>+G550-P550</f>
        <v>1.5736620192601795E-2</v>
      </c>
    </row>
    <row r="551" spans="1:22" ht="12.95" customHeight="1" x14ac:dyDescent="0.2">
      <c r="A551" s="56" t="s">
        <v>685</v>
      </c>
      <c r="B551" s="66" t="s">
        <v>646</v>
      </c>
      <c r="C551" s="56">
        <v>54964.390800000001</v>
      </c>
      <c r="D551" s="56">
        <v>1E-4</v>
      </c>
      <c r="E551" s="129">
        <f>(C551-C$7)/C$8</f>
        <v>18542.560740416742</v>
      </c>
      <c r="F551" s="129">
        <f>ROUND(2*E551,0)/2</f>
        <v>18542.5</v>
      </c>
      <c r="G551" s="129">
        <f>C551-(C$7+F551*C$8)</f>
        <v>1.441645000159042E-2</v>
      </c>
      <c r="K551" s="130">
        <f>G551</f>
        <v>1.441645000159042E-2</v>
      </c>
      <c r="O551" s="199">
        <f ca="1">+C$11+C$12*F551</f>
        <v>1.1906529948249426E-2</v>
      </c>
      <c r="P551" s="159">
        <f>+D$11+D$12*F551+D$13*F551^2</f>
        <v>-7.0479841095240263E-3</v>
      </c>
      <c r="Q551" s="201">
        <f>+C551-15018.5</f>
        <v>39945.890800000001</v>
      </c>
      <c r="R551" s="136">
        <f>+(P551-G551)^2</f>
        <v>4.6072193171037333E-4</v>
      </c>
      <c r="S551" s="136">
        <v>1</v>
      </c>
      <c r="T551" s="136">
        <f>+S551*R551</f>
        <v>4.6072193171037333E-4</v>
      </c>
      <c r="V551" s="129">
        <f>+G551-P551</f>
        <v>2.1464434111114445E-2</v>
      </c>
    </row>
    <row r="552" spans="1:22" ht="12.95" customHeight="1" x14ac:dyDescent="0.2">
      <c r="A552" s="52" t="s">
        <v>692</v>
      </c>
      <c r="B552" s="64" t="s">
        <v>644</v>
      </c>
      <c r="C552" s="63">
        <v>55163.883300000001</v>
      </c>
      <c r="D552" s="63">
        <v>2.0000000000000001E-4</v>
      </c>
      <c r="E552" s="129">
        <f>(C552-C$7)/C$8</f>
        <v>19383.076788641174</v>
      </c>
      <c r="F552" s="129">
        <f>ROUND(2*E552,0)/2</f>
        <v>19383</v>
      </c>
      <c r="G552" s="129">
        <f>C552-(C$7+F552*C$8)</f>
        <v>1.8225420004455373E-2</v>
      </c>
      <c r="J552" s="130">
        <f>G552</f>
        <v>1.8225420004455373E-2</v>
      </c>
      <c r="O552" s="199">
        <f ca="1">+C$11+C$12*F552</f>
        <v>1.2097791356580394E-2</v>
      </c>
      <c r="P552" s="159">
        <f>+D$11+D$12*F552+D$13*F552^2</f>
        <v>-7.7832848960652521E-3</v>
      </c>
      <c r="Q552" s="201">
        <f>+C552-15018.5</f>
        <v>40145.383300000001</v>
      </c>
      <c r="R552" s="136">
        <f>+(P552-G552)^2</f>
        <v>6.7645273060236552E-4</v>
      </c>
      <c r="S552" s="136">
        <v>0.5</v>
      </c>
      <c r="T552" s="136">
        <f>+S552*R552</f>
        <v>3.3822636530118276E-4</v>
      </c>
      <c r="V552" s="129">
        <f>+G552-P552</f>
        <v>2.6008704900520624E-2</v>
      </c>
    </row>
    <row r="553" spans="1:22" ht="12.95" customHeight="1" x14ac:dyDescent="0.2">
      <c r="A553" s="215" t="s">
        <v>680</v>
      </c>
      <c r="B553" s="89" t="s">
        <v>646</v>
      </c>
      <c r="C553" s="90">
        <v>55219.5412</v>
      </c>
      <c r="D553" s="90">
        <v>2.9999999999999997E-4</v>
      </c>
      <c r="E553" s="129">
        <f>(C553-C$7)/C$8</f>
        <v>19617.578627860537</v>
      </c>
      <c r="F553" s="129">
        <f>ROUND(2*E553,0)/2</f>
        <v>19617.5</v>
      </c>
      <c r="G553" s="129">
        <f>C553-(C$7+F553*C$8)</f>
        <v>1.8661950001842342E-2</v>
      </c>
      <c r="K553" s="130">
        <f>G553</f>
        <v>1.8661950001842342E-2</v>
      </c>
      <c r="O553" s="199">
        <f ca="1">+C$11+C$12*F553</f>
        <v>1.2151153403283085E-2</v>
      </c>
      <c r="P553" s="159">
        <f>+D$11+D$12*F553+D$13*F553^2</f>
        <v>-7.9845378643384184E-3</v>
      </c>
      <c r="Q553" s="201">
        <f>+C553-15018.5</f>
        <v>40201.0412</v>
      </c>
      <c r="R553" s="136">
        <f>+(P553-G553)^2</f>
        <v>7.1003531560251865E-4</v>
      </c>
      <c r="S553" s="136">
        <v>1</v>
      </c>
      <c r="T553" s="136">
        <f>+S553*R553</f>
        <v>7.1003531560251865E-4</v>
      </c>
      <c r="V553" s="129">
        <f>+G553-P553</f>
        <v>2.6646487866180762E-2</v>
      </c>
    </row>
    <row r="554" spans="1:22" ht="12.95" customHeight="1" x14ac:dyDescent="0.2">
      <c r="A554" s="215" t="s">
        <v>681</v>
      </c>
      <c r="B554" s="89" t="s">
        <v>646</v>
      </c>
      <c r="C554" s="90">
        <v>55279.827899999997</v>
      </c>
      <c r="D554" s="90">
        <v>1E-4</v>
      </c>
      <c r="E554" s="129">
        <f>(C554-C$7)/C$8</f>
        <v>19871.582857816498</v>
      </c>
      <c r="F554" s="129">
        <f>ROUND(2*E554,0)/2</f>
        <v>19871.5</v>
      </c>
      <c r="G554" s="129">
        <f>C554-(C$7+F554*C$8)</f>
        <v>1.9665909996547271E-2</v>
      </c>
      <c r="K554" s="130">
        <f>G554</f>
        <v>1.9665909996547271E-2</v>
      </c>
      <c r="O554" s="199">
        <f ca="1">+C$11+C$12*F554</f>
        <v>1.2208952805681735E-2</v>
      </c>
      <c r="P554" s="159">
        <f>+D$11+D$12*F554+D$13*F554^2</f>
        <v>-8.2006083279158176E-3</v>
      </c>
      <c r="Q554" s="201">
        <f>+C554-15018.5</f>
        <v>40261.327899999997</v>
      </c>
      <c r="R554" s="136">
        <f>+(P554-G554)^2</f>
        <v>7.7654284352763703E-4</v>
      </c>
      <c r="S554" s="136">
        <v>1</v>
      </c>
      <c r="T554" s="136">
        <f>+S554*R554</f>
        <v>7.7654284352763703E-4</v>
      </c>
      <c r="V554" s="129">
        <f>+G554-P554</f>
        <v>2.7866518324463088E-2</v>
      </c>
    </row>
    <row r="555" spans="1:22" ht="12.95" customHeight="1" x14ac:dyDescent="0.2">
      <c r="A555" s="215" t="s">
        <v>681</v>
      </c>
      <c r="B555" s="89" t="s">
        <v>646</v>
      </c>
      <c r="C555" s="90">
        <v>55279.828000000001</v>
      </c>
      <c r="D555" s="90">
        <v>2.0000000000000001E-4</v>
      </c>
      <c r="E555" s="129">
        <f>(C555-C$7)/C$8</f>
        <v>19871.583279143659</v>
      </c>
      <c r="F555" s="129">
        <f>ROUND(2*E555,0)/2</f>
        <v>19871.5</v>
      </c>
      <c r="G555" s="129">
        <f>C555-(C$7+F555*C$8)</f>
        <v>1.9765910001297016E-2</v>
      </c>
      <c r="K555" s="130">
        <f>G555</f>
        <v>1.9765910001297016E-2</v>
      </c>
      <c r="O555" s="199">
        <f ca="1">+C$11+C$12*F555</f>
        <v>1.2208952805681735E-2</v>
      </c>
      <c r="P555" s="159">
        <f>+D$11+D$12*F555+D$13*F555^2</f>
        <v>-8.2006083279158176E-3</v>
      </c>
      <c r="Q555" s="201">
        <f>+C555-15018.5</f>
        <v>40261.328000000001</v>
      </c>
      <c r="R555" s="136">
        <f>+(P555-G555)^2</f>
        <v>7.8212614745819741E-4</v>
      </c>
      <c r="S555" s="136">
        <v>1</v>
      </c>
      <c r="T555" s="136">
        <f>+S555*R555</f>
        <v>7.8212614745819741E-4</v>
      </c>
      <c r="V555" s="129">
        <f>+G555-P555</f>
        <v>2.7966518329212833E-2</v>
      </c>
    </row>
    <row r="556" spans="1:22" ht="12.95" customHeight="1" x14ac:dyDescent="0.2">
      <c r="A556" s="52" t="s">
        <v>693</v>
      </c>
      <c r="B556" s="64" t="s">
        <v>644</v>
      </c>
      <c r="C556" s="63">
        <v>55280.658499999998</v>
      </c>
      <c r="D556" s="63">
        <v>1E-4</v>
      </c>
      <c r="E556" s="129">
        <f>(C556-C$7)/C$8</f>
        <v>19875.082401055748</v>
      </c>
      <c r="F556" s="129">
        <f>ROUND(2*E556,0)/2</f>
        <v>19875</v>
      </c>
      <c r="G556" s="129">
        <f>C556-(C$7+F556*C$8)</f>
        <v>1.9557500003429595E-2</v>
      </c>
      <c r="J556" s="130">
        <f>G556</f>
        <v>1.9557500003429595E-2</v>
      </c>
      <c r="O556" s="199">
        <f ca="1">+C$11+C$12*F556</f>
        <v>1.2209749254139984E-2</v>
      </c>
      <c r="P556" s="159">
        <f>+D$11+D$12*F556+D$13*F556^2</f>
        <v>-8.2035717466593834E-3</v>
      </c>
      <c r="Q556" s="201">
        <f>+C556-15018.5</f>
        <v>40262.158499999998</v>
      </c>
      <c r="R556" s="136">
        <f>+(P556-G556)^2</f>
        <v>7.7067710471358838E-4</v>
      </c>
      <c r="S556" s="136">
        <v>0.5</v>
      </c>
      <c r="T556" s="136">
        <f>+S556*R556</f>
        <v>3.8533855235679419E-4</v>
      </c>
      <c r="V556" s="129">
        <f>+G556-P556</f>
        <v>2.7761071750088979E-2</v>
      </c>
    </row>
    <row r="557" spans="1:22" ht="12.95" customHeight="1" x14ac:dyDescent="0.2">
      <c r="A557" s="63" t="s">
        <v>676</v>
      </c>
      <c r="B557" s="64" t="s">
        <v>644</v>
      </c>
      <c r="C557" s="63">
        <v>55283.744200000001</v>
      </c>
      <c r="D557" s="63">
        <v>8.0000000000000004E-4</v>
      </c>
      <c r="E557" s="129">
        <f>(C557-C$7)/C$8</f>
        <v>19888.08329266826</v>
      </c>
      <c r="F557" s="129">
        <f>ROUND(2*E557,0)/2</f>
        <v>19888</v>
      </c>
      <c r="G557" s="129">
        <f>C557-(C$7+F557*C$8)</f>
        <v>1.9769120001001284E-2</v>
      </c>
      <c r="K557" s="130">
        <f>G557</f>
        <v>1.9769120001001284E-2</v>
      </c>
      <c r="O557" s="199">
        <f ca="1">+C$11+C$12*F557</f>
        <v>1.2212707491270625E-2</v>
      </c>
      <c r="P557" s="159">
        <f>+D$11+D$12*F557+D$13*F557^2</f>
        <v>-8.2145754151463704E-3</v>
      </c>
      <c r="Q557" s="201">
        <f>+C557-15018.5</f>
        <v>40265.244200000001</v>
      </c>
      <c r="R557" s="136">
        <f>+(P557-G557)^2</f>
        <v>7.8308720914372319E-4</v>
      </c>
      <c r="S557" s="136">
        <v>1</v>
      </c>
      <c r="T557" s="136">
        <f>+S557*R557</f>
        <v>7.8308720914372319E-4</v>
      </c>
      <c r="V557" s="129">
        <f>+G557-P557</f>
        <v>2.7983695416147654E-2</v>
      </c>
    </row>
    <row r="558" spans="1:22" ht="12.95" customHeight="1" x14ac:dyDescent="0.2">
      <c r="A558" s="296" t="s">
        <v>290</v>
      </c>
      <c r="B558" s="221" t="str">
        <f>IF(INT(F558)=F558,"I","II")</f>
        <v>I</v>
      </c>
      <c r="C558" s="220">
        <v>55310.089800000002</v>
      </c>
      <c r="D558" s="220" t="s">
        <v>466</v>
      </c>
      <c r="E558" s="129">
        <f>(C558-C$7)/C$8</f>
        <v>19999.084456121029</v>
      </c>
      <c r="F558" s="129">
        <f>ROUND(2*E558,0)/2</f>
        <v>19999</v>
      </c>
      <c r="G558" s="129">
        <f>C558-(C$7+F558*C$8)</f>
        <v>2.0045260003826115E-2</v>
      </c>
      <c r="M558" s="130">
        <f>G558</f>
        <v>2.0045260003826115E-2</v>
      </c>
      <c r="O558" s="199">
        <f ca="1">+C$11+C$12*F558</f>
        <v>1.2237966285232238E-2</v>
      </c>
      <c r="P558" s="159">
        <f>+D$11+D$12*F558+D$13*F558^2</f>
        <v>-8.3083170721397065E-3</v>
      </c>
      <c r="Q558" s="201">
        <f>+C558-15018.5</f>
        <v>40291.589800000002</v>
      </c>
      <c r="R558" s="136">
        <f>+(P558-G558)^2</f>
        <v>8.0392533300273458E-4</v>
      </c>
      <c r="S558" s="136">
        <v>1</v>
      </c>
      <c r="T558" s="136">
        <f>+S558*R558</f>
        <v>8.0392533300273458E-4</v>
      </c>
      <c r="V558" s="129">
        <f>+G558-P558</f>
        <v>2.8353577075965822E-2</v>
      </c>
    </row>
    <row r="559" spans="1:22" ht="12.95" customHeight="1" x14ac:dyDescent="0.2">
      <c r="A559" s="296" t="s">
        <v>290</v>
      </c>
      <c r="B559" s="221" t="str">
        <f>IF(INT(F559)=F559,"I","II")</f>
        <v>II</v>
      </c>
      <c r="C559" s="220">
        <v>55310.208899999998</v>
      </c>
      <c r="D559" s="220" t="s">
        <v>466</v>
      </c>
      <c r="E559" s="129">
        <f>(C559-C$7)/C$8</f>
        <v>19999.586256746821</v>
      </c>
      <c r="F559" s="129">
        <f>ROUND(2*E559,0)/2</f>
        <v>19999.5</v>
      </c>
      <c r="G559" s="129">
        <f>C559-(C$7+F559*C$8)</f>
        <v>2.0472629999858327E-2</v>
      </c>
      <c r="M559" s="130">
        <f>G559</f>
        <v>2.0472629999858327E-2</v>
      </c>
      <c r="O559" s="199">
        <f ca="1">+C$11+C$12*F559</f>
        <v>1.2238080063583416E-2</v>
      </c>
      <c r="P559" s="159">
        <f>+D$11+D$12*F559+D$13*F559^2</f>
        <v>-8.3087384701564272E-3</v>
      </c>
      <c r="Q559" s="201">
        <f>+C559-15018.5</f>
        <v>40291.708899999998</v>
      </c>
      <c r="R559" s="136">
        <f>+(P559-G559)^2</f>
        <v>8.2836717100675942E-4</v>
      </c>
      <c r="S559" s="136">
        <v>1</v>
      </c>
      <c r="T559" s="136">
        <f>+S559*R559</f>
        <v>8.2836717100675942E-4</v>
      </c>
      <c r="V559" s="129">
        <f>+G559-P559</f>
        <v>2.8781368470014754E-2</v>
      </c>
    </row>
    <row r="560" spans="1:22" ht="12.95" customHeight="1" x14ac:dyDescent="0.2">
      <c r="A560" s="63" t="s">
        <v>686</v>
      </c>
      <c r="B560" s="64" t="s">
        <v>646</v>
      </c>
      <c r="C560" s="63">
        <v>55310.445599999999</v>
      </c>
      <c r="D560" s="63">
        <v>1.6999999999999999E-3</v>
      </c>
      <c r="E560" s="129">
        <f>(C560-C$7)/C$8</f>
        <v>20000.583538091309</v>
      </c>
      <c r="F560" s="129">
        <f>ROUND(2*E560,0)/2</f>
        <v>20000.5</v>
      </c>
      <c r="G560" s="129">
        <f>C560-(C$7+F560*C$8)</f>
        <v>1.9827370000712108E-2</v>
      </c>
      <c r="K560" s="130">
        <f>G560</f>
        <v>1.9827370000712108E-2</v>
      </c>
      <c r="O560" s="199">
        <f ca="1">+C$11+C$12*F560</f>
        <v>1.2238307620285774E-2</v>
      </c>
      <c r="P560" s="159">
        <f>+D$11+D$12*F560+D$13*F560^2</f>
        <v>-8.3095812430051281E-3</v>
      </c>
      <c r="Q560" s="201">
        <f>+C560-15018.5</f>
        <v>40291.945599999999</v>
      </c>
      <c r="R560" s="136">
        <f>+(P560-G560)^2</f>
        <v>7.9168802529132082E-4</v>
      </c>
      <c r="S560" s="136">
        <v>1</v>
      </c>
      <c r="T560" s="136">
        <f>+S560*R560</f>
        <v>7.9168802529132082E-4</v>
      </c>
      <c r="V560" s="129">
        <f>+G560-P560</f>
        <v>2.8136951243717234E-2</v>
      </c>
    </row>
    <row r="561" spans="1:22" ht="12.95" customHeight="1" x14ac:dyDescent="0.2">
      <c r="A561" s="63" t="s">
        <v>686</v>
      </c>
      <c r="B561" s="64" t="s">
        <v>644</v>
      </c>
      <c r="C561" s="63">
        <v>55310.564599999998</v>
      </c>
      <c r="D561" s="63">
        <v>8.0000000000000004E-4</v>
      </c>
      <c r="E561" s="129">
        <f>(C561-C$7)/C$8</f>
        <v>20001.08491738997</v>
      </c>
      <c r="F561" s="129">
        <f>ROUND(2*E561,0)/2</f>
        <v>20001</v>
      </c>
      <c r="G561" s="129">
        <f>C561-(C$7+F561*C$8)</f>
        <v>2.0154739999270532E-2</v>
      </c>
      <c r="K561" s="130">
        <f>G561</f>
        <v>2.0154739999270532E-2</v>
      </c>
      <c r="O561" s="199">
        <f ca="1">+C$11+C$12*F561</f>
        <v>1.2238421398636953E-2</v>
      </c>
      <c r="P561" s="159">
        <f>+D$11+D$12*F561+D$13*F561^2</f>
        <v>-8.3100026178371117E-3</v>
      </c>
      <c r="Q561" s="201">
        <f>+C561-15018.5</f>
        <v>40292.064599999998</v>
      </c>
      <c r="R561" s="136">
        <f>+(P561-G561)^2</f>
        <v>8.1024157225818415E-4</v>
      </c>
      <c r="S561" s="136">
        <v>1</v>
      </c>
      <c r="T561" s="136">
        <f>+S561*R561</f>
        <v>8.1024157225818415E-4</v>
      </c>
      <c r="V561" s="129">
        <f>+G561-P561</f>
        <v>2.8464742617107644E-2</v>
      </c>
    </row>
    <row r="562" spans="1:22" ht="12.95" customHeight="1" x14ac:dyDescent="0.2">
      <c r="A562" s="296" t="s">
        <v>303</v>
      </c>
      <c r="B562" s="221" t="str">
        <f>IF(INT(F562)=F562,"I","II")</f>
        <v>I</v>
      </c>
      <c r="C562" s="220">
        <v>55567.6126</v>
      </c>
      <c r="D562" s="220" t="s">
        <v>466</v>
      </c>
      <c r="E562" s="129">
        <f>(C562-C$7)/C$8</f>
        <v>21084.097908675332</v>
      </c>
      <c r="F562" s="129">
        <f>ROUND(2*E562,0)/2</f>
        <v>21084</v>
      </c>
      <c r="G562" s="129">
        <f>C562-(C$7+F562*C$8)</f>
        <v>2.323815999989165E-2</v>
      </c>
      <c r="M562" s="130">
        <f>G562</f>
        <v>2.323815999989165E-2</v>
      </c>
      <c r="O562" s="199">
        <f ca="1">+C$11+C$12*F562</f>
        <v>1.2484865307289466E-2</v>
      </c>
      <c r="P562" s="159">
        <f>+D$11+D$12*F562+D$13*F562^2</f>
        <v>-9.2045633840136098E-3</v>
      </c>
      <c r="Q562" s="201">
        <f>+C562-15018.5</f>
        <v>40549.1126</v>
      </c>
      <c r="R562" s="136">
        <f>+(P562-G562)^2</f>
        <v>1.0525303005645933E-3</v>
      </c>
      <c r="S562" s="136">
        <v>1</v>
      </c>
      <c r="T562" s="136">
        <f>+S562*R562</f>
        <v>1.0525303005645933E-3</v>
      </c>
      <c r="V562" s="129">
        <f>+G562-P562</f>
        <v>3.2442723383905261E-2</v>
      </c>
    </row>
    <row r="563" spans="1:22" ht="12.95" customHeight="1" x14ac:dyDescent="0.2">
      <c r="A563" s="52" t="s">
        <v>683</v>
      </c>
      <c r="B563" s="64" t="s">
        <v>644</v>
      </c>
      <c r="C563" s="63">
        <v>55567.612679999998</v>
      </c>
      <c r="D563" s="63">
        <v>1E-3</v>
      </c>
      <c r="E563" s="129">
        <f>(C563-C$7)/C$8</f>
        <v>21084.098245737037</v>
      </c>
      <c r="F563" s="129">
        <f>ROUND(2*E563,0)/2</f>
        <v>21084</v>
      </c>
      <c r="G563" s="129">
        <f>C563-(C$7+F563*C$8)</f>
        <v>2.331815999787068E-2</v>
      </c>
      <c r="M563" s="130">
        <f>G563</f>
        <v>2.331815999787068E-2</v>
      </c>
      <c r="O563" s="199">
        <f ca="1">+C$11+C$12*F563</f>
        <v>1.2484865307289466E-2</v>
      </c>
      <c r="P563" s="159">
        <f>+D$11+D$12*F563+D$13*F563^2</f>
        <v>-9.2045633840136098E-3</v>
      </c>
      <c r="Q563" s="201">
        <f>+C563-15018.5</f>
        <v>40549.112679999998</v>
      </c>
      <c r="R563" s="136">
        <f>+(P563-G563)^2</f>
        <v>1.0577275361745631E-3</v>
      </c>
      <c r="S563" s="136">
        <v>1</v>
      </c>
      <c r="T563" s="136">
        <f>+S563*R563</f>
        <v>1.0577275361745631E-3</v>
      </c>
      <c r="V563" s="129">
        <f>+G563-P563</f>
        <v>3.2522723381884291E-2</v>
      </c>
    </row>
    <row r="564" spans="1:22" ht="12.95" customHeight="1" x14ac:dyDescent="0.2">
      <c r="A564" s="296" t="s">
        <v>303</v>
      </c>
      <c r="B564" s="221" t="str">
        <f>IF(INT(F564)=F564,"I","II")</f>
        <v>I</v>
      </c>
      <c r="C564" s="220">
        <v>55567.613599999997</v>
      </c>
      <c r="D564" s="220" t="s">
        <v>466</v>
      </c>
      <c r="E564" s="129">
        <f>(C564-C$7)/C$8</f>
        <v>21084.102121946737</v>
      </c>
      <c r="F564" s="129">
        <f>ROUND(2*E564,0)/2</f>
        <v>21084</v>
      </c>
      <c r="G564" s="129">
        <f>C564-(C$7+F564*C$8)</f>
        <v>2.4238159996457398E-2</v>
      </c>
      <c r="M564" s="130">
        <f>G564</f>
        <v>2.4238159996457398E-2</v>
      </c>
      <c r="O564" s="199">
        <f ca="1">+C$11+C$12*F564</f>
        <v>1.2484865307289466E-2</v>
      </c>
      <c r="P564" s="159">
        <f>+D$11+D$12*F564+D$13*F564^2</f>
        <v>-9.2045633840136098E-3</v>
      </c>
      <c r="Q564" s="201">
        <f>+C564-15018.5</f>
        <v>40549.113599999997</v>
      </c>
      <c r="R564" s="136">
        <f>+(P564-G564)^2</f>
        <v>1.1184157471027024E-3</v>
      </c>
      <c r="S564" s="136">
        <v>1</v>
      </c>
      <c r="T564" s="136">
        <f>+S564*R564</f>
        <v>1.1184157471027024E-3</v>
      </c>
      <c r="V564" s="129">
        <f>+G564-P564</f>
        <v>3.3442723380471009E-2</v>
      </c>
    </row>
    <row r="565" spans="1:22" ht="12.95" customHeight="1" x14ac:dyDescent="0.2">
      <c r="A565" s="52" t="s">
        <v>683</v>
      </c>
      <c r="B565" s="64" t="s">
        <v>644</v>
      </c>
      <c r="C565" s="63">
        <v>55567.613680000002</v>
      </c>
      <c r="D565" s="63">
        <v>1E-3</v>
      </c>
      <c r="E565" s="129">
        <f>(C565-C$7)/C$8</f>
        <v>21084.102459008471</v>
      </c>
      <c r="F565" s="129">
        <f>ROUND(2*E565,0)/2</f>
        <v>21084</v>
      </c>
      <c r="G565" s="129">
        <f>C565-(C$7+F565*C$8)</f>
        <v>2.4318160001712386E-2</v>
      </c>
      <c r="M565" s="130">
        <f>G565</f>
        <v>2.4318160001712386E-2</v>
      </c>
      <c r="O565" s="199">
        <f ca="1">+C$11+C$12*F565</f>
        <v>1.2484865307289466E-2</v>
      </c>
      <c r="P565" s="159">
        <f>+D$11+D$12*F565+D$13*F565^2</f>
        <v>-9.2045633840136098E-3</v>
      </c>
      <c r="Q565" s="201">
        <f>+C565-15018.5</f>
        <v>40549.113680000002</v>
      </c>
      <c r="R565" s="136">
        <f>+(P565-G565)^2</f>
        <v>1.1237729831959007E-3</v>
      </c>
      <c r="S565" s="136">
        <v>1</v>
      </c>
      <c r="T565" s="136">
        <f>+S565*R565</f>
        <v>1.1237729831959007E-3</v>
      </c>
      <c r="V565" s="129">
        <f>+G565-P565</f>
        <v>3.3522723385725997E-2</v>
      </c>
    </row>
    <row r="566" spans="1:22" ht="12.95" customHeight="1" x14ac:dyDescent="0.2">
      <c r="A566" s="63" t="s">
        <v>694</v>
      </c>
      <c r="B566" s="64" t="s">
        <v>646</v>
      </c>
      <c r="C566" s="63">
        <v>55572.834699999999</v>
      </c>
      <c r="D566" s="63">
        <v>2.0000000000000001E-4</v>
      </c>
      <c r="E566" s="129">
        <f>(C566-C$7)/C$8</f>
        <v>21106.100033343839</v>
      </c>
      <c r="F566" s="129">
        <f>ROUND(2*E566,0)/2</f>
        <v>21106</v>
      </c>
      <c r="G566" s="129">
        <f>C566-(C$7+F566*C$8)</f>
        <v>2.3742440003843512E-2</v>
      </c>
      <c r="J566" s="130">
        <f>G566</f>
        <v>2.3742440003843512E-2</v>
      </c>
      <c r="O566" s="199">
        <f ca="1">+C$11+C$12*F566</f>
        <v>1.2489871554741317E-2</v>
      </c>
      <c r="P566" s="159">
        <f>+D$11+D$12*F566+D$13*F566^2</f>
        <v>-9.2223596928692787E-3</v>
      </c>
      <c r="Q566" s="201">
        <f>+C566-15018.5</f>
        <v>40554.334699999999</v>
      </c>
      <c r="R566" s="136">
        <f>+(P566-G566)^2</f>
        <v>1.0866780190443954E-3</v>
      </c>
      <c r="S566" s="136">
        <v>0.5</v>
      </c>
      <c r="T566" s="136">
        <f>+S566*R566</f>
        <v>5.433390095221977E-4</v>
      </c>
      <c r="V566" s="129">
        <f>+G566-P566</f>
        <v>3.2964799696712788E-2</v>
      </c>
    </row>
    <row r="567" spans="1:22" ht="12.95" customHeight="1" x14ac:dyDescent="0.2">
      <c r="A567" s="215" t="s">
        <v>680</v>
      </c>
      <c r="B567" s="89" t="s">
        <v>646</v>
      </c>
      <c r="C567" s="90">
        <v>55586.721899999997</v>
      </c>
      <c r="D567" s="90">
        <v>2.9999999999999997E-4</v>
      </c>
      <c r="E567" s="129">
        <f>(C567-C$7)/C$8</f>
        <v>21164.610576170762</v>
      </c>
      <c r="F567" s="129">
        <f>ROUND(2*E567,0)/2</f>
        <v>21164.5</v>
      </c>
      <c r="G567" s="129">
        <f>C567-(C$7+F567*C$8)</f>
        <v>2.6244729997415561E-2</v>
      </c>
      <c r="K567" s="130">
        <f>G567</f>
        <v>2.6244729997415561E-2</v>
      </c>
      <c r="O567" s="199">
        <f ca="1">+C$11+C$12*F567</f>
        <v>1.2503183621829193E-2</v>
      </c>
      <c r="P567" s="159">
        <f>+D$11+D$12*F567+D$13*F567^2</f>
        <v>-9.2696089074747537E-3</v>
      </c>
      <c r="Q567" s="201">
        <f>+C567-15018.5</f>
        <v>40568.221899999997</v>
      </c>
      <c r="R567" s="136">
        <f>+(P567-G567)^2</f>
        <v>1.2612682678514058E-3</v>
      </c>
      <c r="S567" s="136">
        <v>1</v>
      </c>
      <c r="T567" s="136">
        <f>+S567*R567</f>
        <v>1.2612682678514058E-3</v>
      </c>
      <c r="V567" s="129">
        <f>+G567-P567</f>
        <v>3.5514338904890315E-2</v>
      </c>
    </row>
    <row r="568" spans="1:22" ht="12.95" customHeight="1" x14ac:dyDescent="0.2">
      <c r="A568" s="63" t="s">
        <v>694</v>
      </c>
      <c r="B568" s="64" t="s">
        <v>646</v>
      </c>
      <c r="C568" s="63">
        <v>55594.670599999998</v>
      </c>
      <c r="D568" s="63">
        <v>1E-4</v>
      </c>
      <c r="E568" s="129">
        <f>(C568-C$7)/C$8</f>
        <v>21198.100606685806</v>
      </c>
      <c r="F568" s="129">
        <f>ROUND(2*E568,0)/2</f>
        <v>21198</v>
      </c>
      <c r="G568" s="129">
        <f>C568-(C$7+F568*C$8)</f>
        <v>2.387851999810664E-2</v>
      </c>
      <c r="J568" s="130">
        <f>G568</f>
        <v>2.387851999810664E-2</v>
      </c>
      <c r="O568" s="199">
        <f ca="1">+C$11+C$12*F568</f>
        <v>1.251080677135815E-2</v>
      </c>
      <c r="P568" s="159">
        <f>+D$11+D$12*F568+D$13*F568^2</f>
        <v>-9.2966185131162643E-3</v>
      </c>
      <c r="Q568" s="201">
        <f>+C568-15018.5</f>
        <v>40576.170599999998</v>
      </c>
      <c r="R568" s="136">
        <f>+(P568-G568)^2</f>
        <v>1.1005898152388251E-3</v>
      </c>
      <c r="S568" s="136">
        <v>0.5</v>
      </c>
      <c r="T568" s="136">
        <f>+S568*R568</f>
        <v>5.5029490761941257E-4</v>
      </c>
      <c r="V568" s="129">
        <f>+G568-P568</f>
        <v>3.3175138511222904E-2</v>
      </c>
    </row>
    <row r="569" spans="1:22" ht="12.95" customHeight="1" x14ac:dyDescent="0.2">
      <c r="A569" s="63" t="s">
        <v>694</v>
      </c>
      <c r="B569" s="64" t="s">
        <v>646</v>
      </c>
      <c r="C569" s="63">
        <v>55596.807200000003</v>
      </c>
      <c r="D569" s="63">
        <v>2.0000000000000001E-4</v>
      </c>
      <c r="E569" s="129">
        <f>(C569-C$7)/C$8</f>
        <v>21207.102682396126</v>
      </c>
      <c r="F569" s="129">
        <f>ROUND(2*E569,0)/2</f>
        <v>21207</v>
      </c>
      <c r="G569" s="129">
        <f>C569-(C$7+F569*C$8)</f>
        <v>2.4371180006710347E-2</v>
      </c>
      <c r="J569" s="130">
        <f>G569</f>
        <v>2.4371180006710347E-2</v>
      </c>
      <c r="O569" s="199">
        <f ca="1">+C$11+C$12*F569</f>
        <v>1.2512854781679362E-2</v>
      </c>
      <c r="P569" s="159">
        <f>+D$11+D$12*F569+D$13*F569^2</f>
        <v>-9.3038689129712211E-3</v>
      </c>
      <c r="Q569" s="201">
        <f>+C569-15018.5</f>
        <v>40578.307200000003</v>
      </c>
      <c r="R569" s="136">
        <f>+(P569-G569)^2</f>
        <v>1.1340089197429467E-3</v>
      </c>
      <c r="S569" s="136">
        <v>0.5</v>
      </c>
      <c r="T569" s="136">
        <f>+S569*R569</f>
        <v>5.6700445987147333E-4</v>
      </c>
      <c r="V569" s="129">
        <f>+G569-P569</f>
        <v>3.3675048919681566E-2</v>
      </c>
    </row>
    <row r="570" spans="1:22" ht="12.95" customHeight="1" x14ac:dyDescent="0.2">
      <c r="A570" s="63" t="s">
        <v>687</v>
      </c>
      <c r="B570" s="64" t="s">
        <v>644</v>
      </c>
      <c r="C570" s="63">
        <v>55609.861199999999</v>
      </c>
      <c r="D570" s="63">
        <v>2.0000000000000001E-4</v>
      </c>
      <c r="E570" s="129">
        <f>(C570-C$7)/C$8</f>
        <v>21262.102727478115</v>
      </c>
      <c r="F570" s="129">
        <f>ROUND(2*E570,0)/2</f>
        <v>21262</v>
      </c>
      <c r="G570" s="129">
        <f>C570-(C$7+F570*C$8)</f>
        <v>2.4381880000873934E-2</v>
      </c>
      <c r="K570" s="130">
        <f>G570</f>
        <v>2.4381880000873934E-2</v>
      </c>
      <c r="O570" s="199">
        <f ca="1">+C$11+C$12*F570</f>
        <v>1.2525370400308992E-2</v>
      </c>
      <c r="P570" s="159">
        <f>+D$11+D$12*F570+D$13*F570^2</f>
        <v>-9.3481225052306997E-3</v>
      </c>
      <c r="Q570" s="201">
        <f>+C570-15018.5</f>
        <v>40591.361199999999</v>
      </c>
      <c r="R570" s="136">
        <f>+(P570-G570)^2</f>
        <v>1.1377130690618249E-3</v>
      </c>
      <c r="S570" s="136">
        <v>1</v>
      </c>
      <c r="T570" s="136">
        <f>+S570*R570</f>
        <v>1.1377130690618249E-3</v>
      </c>
      <c r="V570" s="129">
        <f>+G570-P570</f>
        <v>3.3730002506104632E-2</v>
      </c>
    </row>
    <row r="571" spans="1:22" ht="12.95" customHeight="1" x14ac:dyDescent="0.2">
      <c r="A571" s="63" t="s">
        <v>687</v>
      </c>
      <c r="B571" s="64" t="s">
        <v>646</v>
      </c>
      <c r="C571" s="63">
        <v>55609.979500000001</v>
      </c>
      <c r="D571" s="63">
        <v>4.0000000000000002E-4</v>
      </c>
      <c r="E571" s="129">
        <f>(C571-C$7)/C$8</f>
        <v>21262.601157486795</v>
      </c>
      <c r="F571" s="129">
        <f>ROUND(2*E571,0)/2</f>
        <v>21262.5</v>
      </c>
      <c r="G571" s="129">
        <f>C571-(C$7+F571*C$8)</f>
        <v>2.4009250002563931E-2</v>
      </c>
      <c r="K571" s="130">
        <f>G571</f>
        <v>2.4009250002563931E-2</v>
      </c>
      <c r="O571" s="199">
        <f ca="1">+C$11+C$12*F571</f>
        <v>1.252548417866017E-2</v>
      </c>
      <c r="P571" s="159">
        <f>+D$11+D$12*F571+D$13*F571^2</f>
        <v>-9.3485243816972055E-3</v>
      </c>
      <c r="Q571" s="201">
        <f>+C571-15018.5</f>
        <v>40591.479500000001</v>
      </c>
      <c r="R571" s="136">
        <f>+(P571-G571)^2</f>
        <v>1.1127411118712685E-3</v>
      </c>
      <c r="S571" s="136">
        <v>1</v>
      </c>
      <c r="T571" s="136">
        <f>+S571*R571</f>
        <v>1.1127411118712685E-3</v>
      </c>
      <c r="V571" s="129">
        <f>+G571-P571</f>
        <v>3.3357774384261137E-2</v>
      </c>
    </row>
    <row r="572" spans="1:22" ht="12.95" customHeight="1" x14ac:dyDescent="0.2">
      <c r="A572" s="302" t="s">
        <v>697</v>
      </c>
      <c r="B572" s="309" t="s">
        <v>644</v>
      </c>
      <c r="C572" s="310">
        <v>55624.576699999998</v>
      </c>
      <c r="D572" s="310">
        <v>2.9999999999999997E-4</v>
      </c>
      <c r="E572" s="129">
        <f>(C572-C$7)/C$8</f>
        <v>21324.103123020028</v>
      </c>
      <c r="F572" s="129">
        <f>ROUND(2*E572,0)/2</f>
        <v>21324</v>
      </c>
      <c r="G572" s="129">
        <f>C572-(C$7+F572*C$8)</f>
        <v>2.4475760001223534E-2</v>
      </c>
      <c r="K572" s="130">
        <f>G572</f>
        <v>2.4475760001223534E-2</v>
      </c>
      <c r="O572" s="199">
        <f ca="1">+C$11+C$12*F572</f>
        <v>1.2539478915855119E-2</v>
      </c>
      <c r="P572" s="159">
        <f>+D$11+D$12*F572+D$13*F572^2</f>
        <v>-9.3978962514709892E-3</v>
      </c>
      <c r="Q572" s="201">
        <f>+C572-15018.5</f>
        <v>40606.076699999998</v>
      </c>
      <c r="R572" s="136">
        <f>+(P572-G572)^2</f>
        <v>1.1474245879257105E-3</v>
      </c>
      <c r="S572" s="136">
        <v>1</v>
      </c>
      <c r="T572" s="136">
        <f>+S572*R572</f>
        <v>1.1474245879257105E-3</v>
      </c>
      <c r="V572" s="129">
        <f>+G572-P572</f>
        <v>3.387365625269452E-2</v>
      </c>
    </row>
    <row r="573" spans="1:22" ht="12.95" customHeight="1" x14ac:dyDescent="0.2">
      <c r="A573" s="63" t="s">
        <v>694</v>
      </c>
      <c r="B573" s="64" t="s">
        <v>646</v>
      </c>
      <c r="C573" s="63">
        <v>55628.611499999999</v>
      </c>
      <c r="D573" s="63">
        <v>1E-4</v>
      </c>
      <c r="E573" s="129">
        <f>(C573-C$7)/C$8</f>
        <v>21341.102830534732</v>
      </c>
      <c r="F573" s="129">
        <f>ROUND(2*E573,0)/2</f>
        <v>21341</v>
      </c>
      <c r="G573" s="129">
        <f>C573-(C$7+F573*C$8)</f>
        <v>2.4406340002315119E-2</v>
      </c>
      <c r="J573" s="130">
        <f>G573</f>
        <v>2.4406340002315119E-2</v>
      </c>
      <c r="O573" s="199">
        <f ca="1">+C$11+C$12*F573</f>
        <v>1.2543347379795185E-2</v>
      </c>
      <c r="P573" s="159">
        <f>+D$11+D$12*F573+D$13*F573^2</f>
        <v>-9.4115231334995064E-3</v>
      </c>
      <c r="Q573" s="201">
        <f>+C573-15018.5</f>
        <v>40610.111499999999</v>
      </c>
      <c r="R573" s="136">
        <f>+(P573-G573)^2</f>
        <v>1.1436478670726899E-3</v>
      </c>
      <c r="S573" s="136">
        <v>0.5</v>
      </c>
      <c r="T573" s="136">
        <f>+S573*R573</f>
        <v>5.7182393353634496E-4</v>
      </c>
      <c r="V573" s="129">
        <f>+G573-P573</f>
        <v>3.3817863135814627E-2</v>
      </c>
    </row>
    <row r="574" spans="1:22" ht="12.95" customHeight="1" x14ac:dyDescent="0.2">
      <c r="A574" s="63" t="s">
        <v>694</v>
      </c>
      <c r="B574" s="64" t="s">
        <v>646</v>
      </c>
      <c r="C574" s="63">
        <v>55637.392699999997</v>
      </c>
      <c r="D574" s="63">
        <v>1E-4</v>
      </c>
      <c r="E574" s="129">
        <f>(C574-C$7)/C$8</f>
        <v>21378.100409504699</v>
      </c>
      <c r="F574" s="129">
        <f>ROUND(2*E574,0)/2</f>
        <v>21378</v>
      </c>
      <c r="G574" s="129">
        <f>C574-(C$7+F574*C$8)</f>
        <v>2.3831719998270273E-2</v>
      </c>
      <c r="J574" s="130">
        <f>G574</f>
        <v>2.3831719998270273E-2</v>
      </c>
      <c r="O574" s="199">
        <f ca="1">+C$11+C$12*F574</f>
        <v>1.255176697778239E-2</v>
      </c>
      <c r="P574" s="159">
        <f>+D$11+D$12*F574+D$13*F574^2</f>
        <v>-9.441150759371613E-3</v>
      </c>
      <c r="Q574" s="201">
        <f>+C574-15018.5</f>
        <v>40618.892699999997</v>
      </c>
      <c r="R574" s="136">
        <f>+(P574-G574)^2</f>
        <v>1.1070839284547408E-3</v>
      </c>
      <c r="S574" s="136">
        <v>0.5</v>
      </c>
      <c r="T574" s="136">
        <f>+S574*R574</f>
        <v>5.5354196422737042E-4</v>
      </c>
      <c r="V574" s="129">
        <f>+G574-P574</f>
        <v>3.327287075764189E-2</v>
      </c>
    </row>
    <row r="575" spans="1:22" ht="12.95" customHeight="1" x14ac:dyDescent="0.2">
      <c r="A575" s="63" t="s">
        <v>694</v>
      </c>
      <c r="B575" s="64" t="s">
        <v>646</v>
      </c>
      <c r="C575" s="63">
        <v>55642.3773</v>
      </c>
      <c r="D575" s="63">
        <v>2.0000000000000001E-4</v>
      </c>
      <c r="E575" s="129">
        <f>(C575-C$7)/C$8</f>
        <v>21399.101882211606</v>
      </c>
      <c r="F575" s="129">
        <f>ROUND(2*E575,0)/2</f>
        <v>21399</v>
      </c>
      <c r="G575" s="129">
        <f>C575-(C$7+F575*C$8)</f>
        <v>2.418126000702614E-2</v>
      </c>
      <c r="J575" s="130">
        <f>G575</f>
        <v>2.418126000702614E-2</v>
      </c>
      <c r="O575" s="199">
        <f ca="1">+C$11+C$12*F575</f>
        <v>1.2556545668531885E-2</v>
      </c>
      <c r="P575" s="159">
        <f>+D$11+D$12*F575+D$13*F575^2</f>
        <v>-9.4579476129126004E-3</v>
      </c>
      <c r="Q575" s="201">
        <f>+C575-15018.5</f>
        <v>40623.8773</v>
      </c>
      <c r="R575" s="136">
        <f>+(P575-G575)^2</f>
        <v>1.1315962892973449E-3</v>
      </c>
      <c r="S575" s="136">
        <v>0.5</v>
      </c>
      <c r="T575" s="136">
        <f>+S575*R575</f>
        <v>5.6579814464867244E-4</v>
      </c>
      <c r="V575" s="129">
        <f>+G575-P575</f>
        <v>3.3639207619938744E-2</v>
      </c>
    </row>
    <row r="576" spans="1:22" ht="12.95" customHeight="1" x14ac:dyDescent="0.2">
      <c r="A576" s="63" t="s">
        <v>688</v>
      </c>
      <c r="B576" s="64" t="s">
        <v>644</v>
      </c>
      <c r="C576" s="63">
        <v>55642.377999999997</v>
      </c>
      <c r="D576" s="63">
        <v>6.9999999999999999E-4</v>
      </c>
      <c r="E576" s="129">
        <f>(C576-C$7)/C$8</f>
        <v>21399.104831501583</v>
      </c>
      <c r="F576" s="129">
        <f>ROUND(2*E576,0)/2</f>
        <v>21399</v>
      </c>
      <c r="G576" s="129">
        <f>C576-(C$7+F576*C$8)</f>
        <v>2.4881260003894567E-2</v>
      </c>
      <c r="K576" s="130">
        <f>G576</f>
        <v>2.4881260003894567E-2</v>
      </c>
      <c r="O576" s="199">
        <f ca="1">+C$11+C$12*F576</f>
        <v>1.2556545668531885E-2</v>
      </c>
      <c r="P576" s="159">
        <f>+D$11+D$12*F576+D$13*F576^2</f>
        <v>-9.4579476129126004E-3</v>
      </c>
      <c r="Q576" s="201">
        <f>+C576-15018.5</f>
        <v>40623.877999999997</v>
      </c>
      <c r="R576" s="136">
        <f>+(P576-G576)^2</f>
        <v>1.1791811797501877E-3</v>
      </c>
      <c r="S576" s="136">
        <v>1</v>
      </c>
      <c r="T576" s="136">
        <f>+S576*R576</f>
        <v>1.1791811797501877E-3</v>
      </c>
      <c r="V576" s="129">
        <f>+G576-P576</f>
        <v>3.4339207616807171E-2</v>
      </c>
    </row>
    <row r="577" spans="1:22" ht="12.95" customHeight="1" x14ac:dyDescent="0.2">
      <c r="A577" s="63" t="s">
        <v>688</v>
      </c>
      <c r="B577" s="64" t="s">
        <v>646</v>
      </c>
      <c r="C577" s="63">
        <v>55642.494700000003</v>
      </c>
      <c r="D577" s="63">
        <v>6.9999999999999999E-4</v>
      </c>
      <c r="E577" s="129">
        <f>(C577-C$7)/C$8</f>
        <v>21399.596520276013</v>
      </c>
      <c r="F577" s="129">
        <f>ROUND(2*E577,0)/2</f>
        <v>21399.5</v>
      </c>
      <c r="G577" s="129">
        <f>C577-(C$7+F577*C$8)</f>
        <v>2.2908630002348218E-2</v>
      </c>
      <c r="K577" s="130">
        <f>G577</f>
        <v>2.2908630002348218E-2</v>
      </c>
      <c r="O577" s="199">
        <f ca="1">+C$11+C$12*F577</f>
        <v>1.2556659446883063E-2</v>
      </c>
      <c r="P577" s="159">
        <f>+D$11+D$12*F577+D$13*F577^2</f>
        <v>-9.458347371839617E-3</v>
      </c>
      <c r="Q577" s="201">
        <f>+C577-15018.5</f>
        <v>40623.994700000003</v>
      </c>
      <c r="R577" s="136">
        <f>+(P577-G577)^2</f>
        <v>1.0476212243411874E-3</v>
      </c>
      <c r="S577" s="136">
        <v>1</v>
      </c>
      <c r="T577" s="136">
        <f>+S577*R577</f>
        <v>1.0476212243411874E-3</v>
      </c>
      <c r="V577" s="129">
        <f>+G577-P577</f>
        <v>3.2366977374187839E-2</v>
      </c>
    </row>
    <row r="578" spans="1:22" ht="12.95" customHeight="1" x14ac:dyDescent="0.2">
      <c r="A578" s="63" t="s">
        <v>682</v>
      </c>
      <c r="B578" s="64" t="s">
        <v>644</v>
      </c>
      <c r="C578" s="63">
        <v>55643.3269</v>
      </c>
      <c r="D578" s="63">
        <v>2.0000000000000001E-4</v>
      </c>
      <c r="E578" s="129">
        <f>(C578-C$7)/C$8</f>
        <v>21403.102804749517</v>
      </c>
      <c r="F578" s="129">
        <f>ROUND(2*E578,0)/2</f>
        <v>21403</v>
      </c>
      <c r="G578" s="129">
        <f>C578-(C$7+F578*C$8)</f>
        <v>2.4400220005190931E-2</v>
      </c>
      <c r="K578" s="130">
        <f>G578</f>
        <v>2.4400220005190931E-2</v>
      </c>
      <c r="O578" s="199">
        <f ca="1">+C$11+C$12*F578</f>
        <v>1.2557455895341314E-2</v>
      </c>
      <c r="P578" s="159">
        <f>+D$11+D$12*F578+D$13*F578^2</f>
        <v>-9.461145467937809E-3</v>
      </c>
      <c r="Q578" s="201">
        <f>+C578-15018.5</f>
        <v>40624.8269</v>
      </c>
      <c r="R578" s="136">
        <f>+(P578-G578)^2</f>
        <v>1.1465920717047952E-3</v>
      </c>
      <c r="S578" s="136">
        <v>1</v>
      </c>
      <c r="T578" s="136">
        <f>+S578*R578</f>
        <v>1.1465920717047952E-3</v>
      </c>
      <c r="V578" s="129">
        <f>+G578-P578</f>
        <v>3.3861365473128742E-2</v>
      </c>
    </row>
    <row r="579" spans="1:22" ht="12.95" customHeight="1" x14ac:dyDescent="0.2">
      <c r="A579" s="63" t="s">
        <v>694</v>
      </c>
      <c r="B579" s="64" t="s">
        <v>646</v>
      </c>
      <c r="C579" s="63">
        <v>55646.411899999999</v>
      </c>
      <c r="D579" s="63">
        <v>2.9999999999999997E-4</v>
      </c>
      <c r="E579" s="129">
        <f>(C579-C$7)/C$8</f>
        <v>21416.100747072018</v>
      </c>
      <c r="F579" s="129">
        <f>ROUND(2*E579,0)/2</f>
        <v>21416</v>
      </c>
      <c r="G579" s="129">
        <f>C579-(C$7+F579*C$8)</f>
        <v>2.3911839998618234E-2</v>
      </c>
      <c r="J579" s="130">
        <f>G579</f>
        <v>2.3911839998618234E-2</v>
      </c>
      <c r="O579" s="199">
        <f ca="1">+C$11+C$12*F579</f>
        <v>1.2560414132471952E-2</v>
      </c>
      <c r="P579" s="159">
        <f>+D$11+D$12*F579+D$13*F579^2</f>
        <v>-9.4715350808848679E-3</v>
      </c>
      <c r="Q579" s="201">
        <f>+C579-15018.5</f>
        <v>40627.911899999999</v>
      </c>
      <c r="R579" s="136">
        <f>+(P579-G579)^2</f>
        <v>1.114449731698789E-3</v>
      </c>
      <c r="S579" s="136">
        <v>0.5</v>
      </c>
      <c r="T579" s="136">
        <f>+S579*R579</f>
        <v>5.5722486584939451E-4</v>
      </c>
      <c r="V579" s="129">
        <f>+G579-P579</f>
        <v>3.3383375079503105E-2</v>
      </c>
    </row>
    <row r="580" spans="1:22" ht="12.95" customHeight="1" x14ac:dyDescent="0.2">
      <c r="A580" s="302" t="s">
        <v>700</v>
      </c>
      <c r="B580" s="311" t="s">
        <v>644</v>
      </c>
      <c r="C580" s="312">
        <v>55654.484700000001</v>
      </c>
      <c r="D580" s="312">
        <v>2.9999999999999997E-4</v>
      </c>
      <c r="E580" s="129">
        <f>(C580-C$7)/C$8</f>
        <v>21450.113644569956</v>
      </c>
      <c r="F580" s="129">
        <f>ROUND(2*E580,0)/2</f>
        <v>21450</v>
      </c>
      <c r="G580" s="129">
        <f>C580-(C$7+F580*C$8)</f>
        <v>2.6972999999998137E-2</v>
      </c>
      <c r="M580" s="130">
        <f>G580</f>
        <v>2.6972999999998137E-2</v>
      </c>
      <c r="O580" s="199">
        <f ca="1">+C$11+C$12*F580</f>
        <v>1.2568151060352088E-2</v>
      </c>
      <c r="P580" s="159">
        <f>+D$11+D$12*F580+D$13*F580^2</f>
        <v>-9.498683215271142E-3</v>
      </c>
      <c r="Q580" s="201">
        <f>+C580-15018.5</f>
        <v>40635.984700000001</v>
      </c>
      <c r="R580" s="136">
        <f>+(P580-G580)^2</f>
        <v>1.3301836765549548E-3</v>
      </c>
      <c r="S580" s="136">
        <v>1</v>
      </c>
      <c r="T580" s="136">
        <f>+S580*R580</f>
        <v>1.3301836765549548E-3</v>
      </c>
      <c r="V580" s="129">
        <f>+G580-P580</f>
        <v>3.6471683215269279E-2</v>
      </c>
    </row>
    <row r="581" spans="1:22" ht="12.95" customHeight="1" x14ac:dyDescent="0.2">
      <c r="A581" s="63" t="s">
        <v>682</v>
      </c>
      <c r="B581" s="64" t="s">
        <v>646</v>
      </c>
      <c r="C581" s="63">
        <v>55656.2618</v>
      </c>
      <c r="D581" s="63">
        <v>2.0000000000000001E-4</v>
      </c>
      <c r="E581" s="129">
        <f>(C581-C$7)/C$8</f>
        <v>21457.601049205714</v>
      </c>
      <c r="F581" s="129">
        <f>ROUND(2*E581,0)/2</f>
        <v>21457.5</v>
      </c>
      <c r="G581" s="129">
        <f>C581-(C$7+F581*C$8)</f>
        <v>2.3983550003322307E-2</v>
      </c>
      <c r="K581" s="130">
        <f>G581</f>
        <v>2.3983550003322307E-2</v>
      </c>
      <c r="O581" s="199">
        <f ca="1">+C$11+C$12*F581</f>
        <v>1.2569857735619763E-2</v>
      </c>
      <c r="P581" s="159">
        <f>+D$11+D$12*F581+D$13*F581^2</f>
        <v>-9.504666963493601E-3</v>
      </c>
      <c r="Q581" s="201">
        <f>+C581-15018.5</f>
        <v>40637.7618</v>
      </c>
      <c r="R581" s="136">
        <f>+(P581-G581)^2</f>
        <v>1.1214606756165368E-3</v>
      </c>
      <c r="S581" s="136">
        <v>1</v>
      </c>
      <c r="T581" s="136">
        <f>+S581*R581</f>
        <v>1.1214606756165368E-3</v>
      </c>
      <c r="V581" s="129">
        <f>+G581-P581</f>
        <v>3.3488216966815906E-2</v>
      </c>
    </row>
    <row r="582" spans="1:22" ht="12.95" customHeight="1" x14ac:dyDescent="0.2">
      <c r="A582" s="63" t="s">
        <v>682</v>
      </c>
      <c r="B582" s="64" t="s">
        <v>644</v>
      </c>
      <c r="C582" s="63">
        <v>55656.381099999999</v>
      </c>
      <c r="D582" s="63">
        <v>1E-4</v>
      </c>
      <c r="E582" s="129">
        <f>(C582-C$7)/C$8</f>
        <v>21458.103692485798</v>
      </c>
      <c r="F582" s="129">
        <f>ROUND(2*E582,0)/2</f>
        <v>21458</v>
      </c>
      <c r="G582" s="129">
        <f>C582-(C$7+F582*C$8)</f>
        <v>2.4610920001578052E-2</v>
      </c>
      <c r="K582" s="130">
        <f>G582</f>
        <v>2.4610920001578052E-2</v>
      </c>
      <c r="O582" s="199">
        <f ca="1">+C$11+C$12*F582</f>
        <v>1.2569971513970941E-2</v>
      </c>
      <c r="P582" s="159">
        <f>+D$11+D$12*F582+D$13*F582^2</f>
        <v>-9.5050658182157903E-3</v>
      </c>
      <c r="Q582" s="201">
        <f>+C582-15018.5</f>
        <v>40637.881099999999</v>
      </c>
      <c r="R582" s="136">
        <f>+(P582-G582)^2</f>
        <v>1.1639004884563748E-3</v>
      </c>
      <c r="S582" s="136">
        <v>1</v>
      </c>
      <c r="T582" s="136">
        <f>+S582*R582</f>
        <v>1.1639004884563748E-3</v>
      </c>
      <c r="V582" s="129">
        <f>+G582-P582</f>
        <v>3.4115985819793845E-2</v>
      </c>
    </row>
    <row r="583" spans="1:22" ht="12.95" customHeight="1" x14ac:dyDescent="0.2">
      <c r="A583" s="63" t="s">
        <v>682</v>
      </c>
      <c r="B583" s="64" t="s">
        <v>646</v>
      </c>
      <c r="C583" s="63">
        <v>55656.498800000001</v>
      </c>
      <c r="D583" s="63">
        <v>1E-4</v>
      </c>
      <c r="E583" s="129">
        <f>(C583-C$7)/C$8</f>
        <v>21458.599594531628</v>
      </c>
      <c r="F583" s="129">
        <f>ROUND(2*E583,0)/2</f>
        <v>21458.5</v>
      </c>
      <c r="G583" s="129">
        <f>C583-(C$7+F583*C$8)</f>
        <v>2.3638290003873408E-2</v>
      </c>
      <c r="K583" s="130">
        <f>G583</f>
        <v>2.3638290003873408E-2</v>
      </c>
      <c r="O583" s="199">
        <f ca="1">+C$11+C$12*F583</f>
        <v>1.257008529232212E-2</v>
      </c>
      <c r="P583" s="159">
        <f>+D$11+D$12*F583+D$13*F583^2</f>
        <v>-9.5054646652097431E-3</v>
      </c>
      <c r="Q583" s="201">
        <f>+C583-15018.5</f>
        <v>40637.998800000001</v>
      </c>
      <c r="R583" s="136">
        <f>+(P583-G583)^2</f>
        <v>1.0985084735643709E-3</v>
      </c>
      <c r="S583" s="136">
        <v>1</v>
      </c>
      <c r="T583" s="136">
        <f>+S583*R583</f>
        <v>1.0985084735643709E-3</v>
      </c>
      <c r="V583" s="129">
        <f>+G583-P583</f>
        <v>3.3143754669083147E-2</v>
      </c>
    </row>
    <row r="584" spans="1:22" ht="12.95" customHeight="1" x14ac:dyDescent="0.2">
      <c r="A584" s="63" t="s">
        <v>682</v>
      </c>
      <c r="B584" s="64" t="s">
        <v>646</v>
      </c>
      <c r="C584" s="63">
        <v>55659.347099999999</v>
      </c>
      <c r="D584" s="63">
        <v>1E-4</v>
      </c>
      <c r="E584" s="129">
        <f>(C584-C$7)/C$8</f>
        <v>21470.600255509638</v>
      </c>
      <c r="F584" s="129">
        <f>ROUND(2*E584,0)/2</f>
        <v>21470.5</v>
      </c>
      <c r="G584" s="129">
        <f>C584-(C$7+F584*C$8)</f>
        <v>2.3795170003722887E-2</v>
      </c>
      <c r="K584" s="130">
        <f>G584</f>
        <v>2.3795170003722887E-2</v>
      </c>
      <c r="O584" s="199">
        <f ca="1">+C$11+C$12*F584</f>
        <v>1.2572815972750402E-2</v>
      </c>
      <c r="P584" s="159">
        <f>+D$11+D$12*F584+D$13*F584^2</f>
        <v>-9.5150346745905695E-3</v>
      </c>
      <c r="Q584" s="201">
        <f>+C584-15018.5</f>
        <v>40640.847099999999</v>
      </c>
      <c r="R584" s="136">
        <f>+(P584-G584)^2</f>
        <v>1.1095697357111358E-3</v>
      </c>
      <c r="S584" s="136">
        <v>1</v>
      </c>
      <c r="T584" s="136">
        <f>+S584*R584</f>
        <v>1.1095697357111358E-3</v>
      </c>
      <c r="V584" s="129">
        <f>+G584-P584</f>
        <v>3.3310204678313457E-2</v>
      </c>
    </row>
    <row r="585" spans="1:22" ht="12.95" customHeight="1" x14ac:dyDescent="0.2">
      <c r="A585" s="63" t="s">
        <v>682</v>
      </c>
      <c r="B585" s="64" t="s">
        <v>644</v>
      </c>
      <c r="C585" s="63">
        <v>55659.466500000002</v>
      </c>
      <c r="D585" s="63">
        <v>1E-4</v>
      </c>
      <c r="E585" s="129">
        <f>(C585-C$7)/C$8</f>
        <v>21471.103320116883</v>
      </c>
      <c r="F585" s="129">
        <f>ROUND(2*E585,0)/2</f>
        <v>21471</v>
      </c>
      <c r="G585" s="129">
        <f>C585-(C$7+F585*C$8)</f>
        <v>2.4522540006728377E-2</v>
      </c>
      <c r="K585" s="130">
        <f>G585</f>
        <v>2.4522540006728377E-2</v>
      </c>
      <c r="O585" s="199">
        <f ca="1">+C$11+C$12*F585</f>
        <v>1.257292975110158E-2</v>
      </c>
      <c r="P585" s="159">
        <f>+D$11+D$12*F585+D$13*F585^2</f>
        <v>-9.5154333283783629E-3</v>
      </c>
      <c r="Q585" s="201">
        <f>+C585-15018.5</f>
        <v>40640.966500000002</v>
      </c>
      <c r="R585" s="136">
        <f>+(P585-G585)^2</f>
        <v>1.1585836287614374E-3</v>
      </c>
      <c r="S585" s="136">
        <v>1</v>
      </c>
      <c r="T585" s="136">
        <f>+S585*R585</f>
        <v>1.1585836287614374E-3</v>
      </c>
      <c r="V585" s="129">
        <f>+G585-P585</f>
        <v>3.403797333510674E-2</v>
      </c>
    </row>
    <row r="586" spans="1:22" ht="12.95" customHeight="1" x14ac:dyDescent="0.2">
      <c r="A586" s="63" t="s">
        <v>682</v>
      </c>
      <c r="B586" s="64" t="s">
        <v>646</v>
      </c>
      <c r="C586" s="63">
        <v>55659.584499999997</v>
      </c>
      <c r="D586" s="63">
        <v>1E-4</v>
      </c>
      <c r="E586" s="129">
        <f>(C586-C$7)/C$8</f>
        <v>21471.600486144111</v>
      </c>
      <c r="F586" s="129">
        <f>ROUND(2*E586,0)/2</f>
        <v>21471.5</v>
      </c>
      <c r="G586" s="129">
        <f>C586-(C$7+F586*C$8)</f>
        <v>2.3849910001445096E-2</v>
      </c>
      <c r="K586" s="130">
        <f>G586</f>
        <v>2.3849910001445096E-2</v>
      </c>
      <c r="O586" s="199">
        <f ca="1">+C$11+C$12*F586</f>
        <v>1.257304352945276E-2</v>
      </c>
      <c r="P586" s="159">
        <f>+D$11+D$12*F586+D$13*F586^2</f>
        <v>-9.5158319744379025E-3</v>
      </c>
      <c r="Q586" s="201">
        <f>+C586-15018.5</f>
        <v>40641.084499999997</v>
      </c>
      <c r="R586" s="136">
        <f>+(P586-G586)^2</f>
        <v>1.1132727376012006E-3</v>
      </c>
      <c r="S586" s="136">
        <v>1</v>
      </c>
      <c r="T586" s="136">
        <f>+S586*R586</f>
        <v>1.1132727376012006E-3</v>
      </c>
      <c r="V586" s="129">
        <f>+G586-P586</f>
        <v>3.3365741975882997E-2</v>
      </c>
    </row>
    <row r="587" spans="1:22" ht="12.95" customHeight="1" x14ac:dyDescent="0.2">
      <c r="A587" s="63" t="s">
        <v>682</v>
      </c>
      <c r="B587" s="64" t="s">
        <v>644</v>
      </c>
      <c r="C587" s="63">
        <v>55661.364999999998</v>
      </c>
      <c r="D587" s="63">
        <v>2.0000000000000001E-4</v>
      </c>
      <c r="E587" s="129">
        <f>(C587-C$7)/C$8</f>
        <v>21479.102215902694</v>
      </c>
      <c r="F587" s="129">
        <f>ROUND(2*E587,0)/2</f>
        <v>21479</v>
      </c>
      <c r="G587" s="129">
        <f>C587-(C$7+F587*C$8)</f>
        <v>2.4260459998913575E-2</v>
      </c>
      <c r="K587" s="130">
        <f>G587</f>
        <v>2.4260459998913575E-2</v>
      </c>
      <c r="O587" s="199">
        <f ca="1">+C$11+C$12*F587</f>
        <v>1.2574750204720438E-2</v>
      </c>
      <c r="P587" s="159">
        <f>+D$11+D$12*F587+D$13*F587^2</f>
        <v>-9.5218107379414826E-3</v>
      </c>
      <c r="Q587" s="201">
        <f>+C587-15018.5</f>
        <v>40642.864999999998</v>
      </c>
      <c r="R587" s="136">
        <f>+(P587-G587)^2</f>
        <v>1.1412418161381736E-3</v>
      </c>
      <c r="S587" s="136">
        <v>1</v>
      </c>
      <c r="T587" s="136">
        <f>+S587*R587</f>
        <v>1.1412418161381736E-3</v>
      </c>
      <c r="V587" s="129">
        <f>+G587-P587</f>
        <v>3.3782270736855059E-2</v>
      </c>
    </row>
    <row r="588" spans="1:22" ht="12.95" customHeight="1" x14ac:dyDescent="0.2">
      <c r="A588" s="63" t="s">
        <v>682</v>
      </c>
      <c r="B588" s="64" t="s">
        <v>646</v>
      </c>
      <c r="C588" s="63">
        <v>55661.483200000002</v>
      </c>
      <c r="D588" s="63">
        <v>1E-4</v>
      </c>
      <c r="E588" s="129">
        <f>(C588-C$7)/C$8</f>
        <v>21479.600224584243</v>
      </c>
      <c r="F588" s="129">
        <f>ROUND(2*E588,0)/2</f>
        <v>21479.5</v>
      </c>
      <c r="G588" s="129">
        <f>C588-(C$7+F588*C$8)</f>
        <v>2.3787830003129784E-2</v>
      </c>
      <c r="K588" s="130">
        <f>G588</f>
        <v>2.3787830003129784E-2</v>
      </c>
      <c r="O588" s="199">
        <f ca="1">+C$11+C$12*F588</f>
        <v>1.2574863983071616E-2</v>
      </c>
      <c r="P588" s="159">
        <f>+D$11+D$12*F588+D$13*F588^2</f>
        <v>-9.5222092603490828E-3</v>
      </c>
      <c r="Q588" s="201">
        <f>+C588-15018.5</f>
        <v>40642.983200000002</v>
      </c>
      <c r="R588" s="136">
        <f>+(P588-G588)^2</f>
        <v>1.1095587157345034E-3</v>
      </c>
      <c r="S588" s="136">
        <v>1</v>
      </c>
      <c r="T588" s="136">
        <f>+S588*R588</f>
        <v>1.1095587157345034E-3</v>
      </c>
      <c r="V588" s="129">
        <f>+G588-P588</f>
        <v>3.3310039263478863E-2</v>
      </c>
    </row>
    <row r="589" spans="1:22" ht="12.95" customHeight="1" x14ac:dyDescent="0.2">
      <c r="A589" s="63" t="s">
        <v>682</v>
      </c>
      <c r="B589" s="64" t="s">
        <v>644</v>
      </c>
      <c r="C589" s="63">
        <v>55662.3145</v>
      </c>
      <c r="D589" s="63">
        <v>1E-4</v>
      </c>
      <c r="E589" s="129">
        <f>(C589-C$7)/C$8</f>
        <v>21483.10271711347</v>
      </c>
      <c r="F589" s="129">
        <f>ROUND(2*E589,0)/2</f>
        <v>21483</v>
      </c>
      <c r="G589" s="129">
        <f>C589-(C$7+F589*C$8)</f>
        <v>2.4379419999604579E-2</v>
      </c>
      <c r="K589" s="130">
        <f>G589</f>
        <v>2.4379419999604579E-2</v>
      </c>
      <c r="O589" s="199">
        <f ca="1">+C$11+C$12*F589</f>
        <v>1.2575660431529865E-2</v>
      </c>
      <c r="P589" s="159">
        <f>+D$11+D$12*F589+D$13*F589^2</f>
        <v>-9.5249987008113948E-3</v>
      </c>
      <c r="Q589" s="201">
        <f>+C589-15018.5</f>
        <v>40643.8145</v>
      </c>
      <c r="R589" s="136">
        <f>+(P589-G589)^2</f>
        <v>1.1495096074131165E-3</v>
      </c>
      <c r="S589" s="136">
        <v>1</v>
      </c>
      <c r="T589" s="136">
        <f>+S589*R589</f>
        <v>1.1495096074131165E-3</v>
      </c>
      <c r="V589" s="129">
        <f>+G589-P589</f>
        <v>3.3904418700415974E-2</v>
      </c>
    </row>
    <row r="590" spans="1:22" ht="12.95" customHeight="1" x14ac:dyDescent="0.2">
      <c r="A590" s="63" t="s">
        <v>688</v>
      </c>
      <c r="B590" s="64" t="s">
        <v>646</v>
      </c>
      <c r="C590" s="63">
        <v>55662.433299999997</v>
      </c>
      <c r="D590" s="63">
        <v>8.9999999999999998E-4</v>
      </c>
      <c r="E590" s="129">
        <f>(C590-C$7)/C$8</f>
        <v>21483.603253757836</v>
      </c>
      <c r="F590" s="129">
        <f>ROUND(2*E590,0)/2</f>
        <v>21483.5</v>
      </c>
      <c r="G590" s="129">
        <f>C590-(C$7+F590*C$8)</f>
        <v>2.4506790003215428E-2</v>
      </c>
      <c r="K590" s="130">
        <f>G590</f>
        <v>2.4506790003215428E-2</v>
      </c>
      <c r="O590" s="199">
        <f ca="1">+C$11+C$12*F590</f>
        <v>1.2575774209881043E-2</v>
      </c>
      <c r="P590" s="159">
        <f>+D$11+D$12*F590+D$13*F590^2</f>
        <v>-9.5253971613930306E-3</v>
      </c>
      <c r="Q590" s="201">
        <f>+C590-15018.5</f>
        <v>40643.933299999997</v>
      </c>
      <c r="R590" s="136">
        <f>+(P590-G590)^2</f>
        <v>1.1581897632069406E-3</v>
      </c>
      <c r="S590" s="136">
        <v>1</v>
      </c>
      <c r="T590" s="136">
        <f>+S590*R590</f>
        <v>1.1581897632069406E-3</v>
      </c>
      <c r="V590" s="129">
        <f>+G590-P590</f>
        <v>3.4032187164608457E-2</v>
      </c>
    </row>
    <row r="591" spans="1:22" ht="12.95" customHeight="1" x14ac:dyDescent="0.2">
      <c r="A591" s="63" t="s">
        <v>688</v>
      </c>
      <c r="B591" s="64" t="s">
        <v>644</v>
      </c>
      <c r="C591" s="63">
        <v>55662.552600000003</v>
      </c>
      <c r="D591" s="63">
        <v>1.1999999999999999E-3</v>
      </c>
      <c r="E591" s="129">
        <f>(C591-C$7)/C$8</f>
        <v>21484.105897037949</v>
      </c>
      <c r="F591" s="129">
        <f>ROUND(2*E591,0)/2</f>
        <v>21484</v>
      </c>
      <c r="G591" s="129">
        <f>C591-(C$7+F591*C$8)</f>
        <v>2.5134160001471173E-2</v>
      </c>
      <c r="K591" s="130">
        <f>G591</f>
        <v>2.5134160001471173E-2</v>
      </c>
      <c r="O591" s="199">
        <f ca="1">+C$11+C$12*F591</f>
        <v>1.2575887988232221E-2</v>
      </c>
      <c r="P591" s="159">
        <f>+D$11+D$12*F591+D$13*F591^2</f>
        <v>-9.5257956142464125E-3</v>
      </c>
      <c r="Q591" s="201">
        <f>+C591-15018.5</f>
        <v>40644.052600000003</v>
      </c>
      <c r="R591" s="136">
        <f>+(P591-G591)^2</f>
        <v>1.201312523283513E-3</v>
      </c>
      <c r="S591" s="136">
        <v>1</v>
      </c>
      <c r="T591" s="136">
        <f>+S591*R591</f>
        <v>1.201312523283513E-3</v>
      </c>
      <c r="V591" s="129">
        <f>+G591-P591</f>
        <v>3.4659955615717587E-2</v>
      </c>
    </row>
    <row r="592" spans="1:22" ht="12.95" customHeight="1" x14ac:dyDescent="0.2">
      <c r="A592" s="63" t="s">
        <v>682</v>
      </c>
      <c r="B592" s="64" t="s">
        <v>646</v>
      </c>
      <c r="C592" s="63">
        <v>55663.382100000003</v>
      </c>
      <c r="D592" s="63">
        <v>1E-4</v>
      </c>
      <c r="E592" s="129">
        <f>(C592-C$7)/C$8</f>
        <v>21487.600805678638</v>
      </c>
      <c r="F592" s="129">
        <f>ROUND(2*E592,0)/2</f>
        <v>21487.5</v>
      </c>
      <c r="G592" s="129">
        <f>C592-(C$7+F592*C$8)</f>
        <v>2.3925750007038005E-2</v>
      </c>
      <c r="K592" s="130">
        <f>G592</f>
        <v>2.3925750007038005E-2</v>
      </c>
      <c r="O592" s="199">
        <f ca="1">+C$11+C$12*F592</f>
        <v>1.257668443669047E-2</v>
      </c>
      <c r="P592" s="159">
        <f>+D$11+D$12*F592+D$13*F592^2</f>
        <v>-9.5285845678292087E-3</v>
      </c>
      <c r="Q592" s="201">
        <f>+C592-15018.5</f>
        <v>40644.882100000003</v>
      </c>
      <c r="R592" s="136">
        <f>+(P592-G592)^2</f>
        <v>1.1191925018471558E-3</v>
      </c>
      <c r="S592" s="136">
        <v>1</v>
      </c>
      <c r="T592" s="136">
        <f>+S592*R592</f>
        <v>1.1191925018471558E-3</v>
      </c>
      <c r="V592" s="129">
        <f>+G592-P592</f>
        <v>3.3454334574867212E-2</v>
      </c>
    </row>
    <row r="593" spans="1:22" ht="12.95" customHeight="1" x14ac:dyDescent="0.2">
      <c r="A593" s="63" t="s">
        <v>682</v>
      </c>
      <c r="B593" s="64" t="s">
        <v>644</v>
      </c>
      <c r="C593" s="63">
        <v>55663.501400000001</v>
      </c>
      <c r="D593" s="63">
        <v>1E-4</v>
      </c>
      <c r="E593" s="129">
        <f>(C593-C$7)/C$8</f>
        <v>21488.103448958718</v>
      </c>
      <c r="F593" s="129">
        <f>ROUND(2*E593,0)/2</f>
        <v>21488</v>
      </c>
      <c r="G593" s="129">
        <f>C593-(C$7+F593*C$8)</f>
        <v>2.4553120005293749E-2</v>
      </c>
      <c r="K593" s="130">
        <f>G593</f>
        <v>2.4553120005293749E-2</v>
      </c>
      <c r="O593" s="199">
        <f ca="1">+C$11+C$12*F593</f>
        <v>1.2576798215041648E-2</v>
      </c>
      <c r="P593" s="159">
        <f>+D$11+D$12*F593+D$13*F593^2</f>
        <v>-9.5289829588566192E-3</v>
      </c>
      <c r="Q593" s="201">
        <f>+C593-15018.5</f>
        <v>40645.001400000001</v>
      </c>
      <c r="R593" s="136">
        <f>+(P593-G593)^2</f>
        <v>1.1615897424589472E-3</v>
      </c>
      <c r="S593" s="136">
        <v>1</v>
      </c>
      <c r="T593" s="136">
        <f>+S593*R593</f>
        <v>1.1615897424589472E-3</v>
      </c>
      <c r="V593" s="129">
        <f>+G593-P593</f>
        <v>3.4082102964150367E-2</v>
      </c>
    </row>
    <row r="594" spans="1:22" ht="12.95" customHeight="1" x14ac:dyDescent="0.2">
      <c r="A594" s="63" t="s">
        <v>688</v>
      </c>
      <c r="B594" s="64" t="s">
        <v>644</v>
      </c>
      <c r="C594" s="63">
        <v>55675.3704</v>
      </c>
      <c r="D594" s="63">
        <v>1.6000000000000001E-3</v>
      </c>
      <c r="E594" s="129">
        <f>(C594-C$7)/C$8</f>
        <v>21538.110767411166</v>
      </c>
      <c r="F594" s="129">
        <f>ROUND(2*E594,0)/2</f>
        <v>21538</v>
      </c>
      <c r="G594" s="129">
        <f>C594-(C$7+F594*C$8)</f>
        <v>2.629012000397779E-2</v>
      </c>
      <c r="K594" s="130">
        <f>G594</f>
        <v>2.629012000397779E-2</v>
      </c>
      <c r="O594" s="199">
        <f ca="1">+C$11+C$12*F594</f>
        <v>1.2588176050159494E-2</v>
      </c>
      <c r="P594" s="159">
        <f>+D$11+D$12*F594+D$13*F594^2</f>
        <v>-9.568783033954073E-3</v>
      </c>
      <c r="Q594" s="201">
        <f>+C594-15018.5</f>
        <v>40656.8704</v>
      </c>
      <c r="R594" s="136">
        <f>+(P594-G594)^2</f>
        <v>1.2858609270837991E-3</v>
      </c>
      <c r="S594" s="136">
        <v>1</v>
      </c>
      <c r="T594" s="136">
        <f>+S594*R594</f>
        <v>1.2858609270837991E-3</v>
      </c>
      <c r="V594" s="129">
        <f>+G594-P594</f>
        <v>3.5858903037931864E-2</v>
      </c>
    </row>
    <row r="595" spans="1:22" ht="12.95" customHeight="1" x14ac:dyDescent="0.2">
      <c r="A595" s="63" t="s">
        <v>688</v>
      </c>
      <c r="B595" s="64" t="s">
        <v>646</v>
      </c>
      <c r="C595" s="63">
        <v>55675.487000000001</v>
      </c>
      <c r="D595" s="63">
        <v>5.9999999999999995E-4</v>
      </c>
      <c r="E595" s="129">
        <f>(C595-C$7)/C$8</f>
        <v>21538.602034858432</v>
      </c>
      <c r="F595" s="129">
        <f>ROUND(2*E595,0)/2</f>
        <v>21538.5</v>
      </c>
      <c r="G595" s="129">
        <f>C595-(C$7+F595*C$8)</f>
        <v>2.4217490004957654E-2</v>
      </c>
      <c r="K595" s="130">
        <f>G595</f>
        <v>2.4217490004957654E-2</v>
      </c>
      <c r="O595" s="199">
        <f ca="1">+C$11+C$12*F595</f>
        <v>1.2588289828510672E-2</v>
      </c>
      <c r="P595" s="159">
        <f>+D$11+D$12*F595+D$13*F595^2</f>
        <v>-9.5691806444286043E-3</v>
      </c>
      <c r="Q595" s="201">
        <f>+C595-15018.5</f>
        <v>40656.987000000001</v>
      </c>
      <c r="R595" s="136">
        <f>+(P595-G595)^2</f>
        <v>1.1415391135700989E-3</v>
      </c>
      <c r="S595" s="136">
        <v>1</v>
      </c>
      <c r="T595" s="136">
        <f>+S595*R595</f>
        <v>1.1415391135700989E-3</v>
      </c>
      <c r="V595" s="129">
        <f>+G595-P595</f>
        <v>3.3786670649386258E-2</v>
      </c>
    </row>
    <row r="596" spans="1:22" ht="12.95" customHeight="1" x14ac:dyDescent="0.2">
      <c r="A596" s="63" t="s">
        <v>688</v>
      </c>
      <c r="B596" s="64" t="s">
        <v>644</v>
      </c>
      <c r="C596" s="63">
        <v>55675.606699999997</v>
      </c>
      <c r="D596" s="63">
        <v>4.0000000000000002E-4</v>
      </c>
      <c r="E596" s="129">
        <f>(C596-C$7)/C$8</f>
        <v>21539.10636344707</v>
      </c>
      <c r="F596" s="129">
        <f>ROUND(2*E596,0)/2</f>
        <v>21539</v>
      </c>
      <c r="G596" s="129">
        <f>C596-(C$7+F596*C$8)</f>
        <v>2.5244860000384506E-2</v>
      </c>
      <c r="K596" s="130">
        <f>G596</f>
        <v>2.5244860000384506E-2</v>
      </c>
      <c r="O596" s="199">
        <f ca="1">+C$11+C$12*F596</f>
        <v>1.258840360686185E-2</v>
      </c>
      <c r="P596" s="159">
        <f>+D$11+D$12*F596+D$13*F596^2</f>
        <v>-9.5695782471748973E-3</v>
      </c>
      <c r="Q596" s="201">
        <f>+C596-15018.5</f>
        <v>40657.106699999997</v>
      </c>
      <c r="R596" s="136">
        <f>+(P596-G596)^2</f>
        <v>1.2120451104931274E-3</v>
      </c>
      <c r="S596" s="136">
        <v>1</v>
      </c>
      <c r="T596" s="136">
        <f>+S596*R596</f>
        <v>1.2120451104931274E-3</v>
      </c>
      <c r="V596" s="129">
        <f>+G596-P596</f>
        <v>3.4814438247559407E-2</v>
      </c>
    </row>
    <row r="597" spans="1:22" ht="12.95" customHeight="1" x14ac:dyDescent="0.2">
      <c r="A597" s="63" t="s">
        <v>687</v>
      </c>
      <c r="B597" s="64" t="s">
        <v>646</v>
      </c>
      <c r="C597" s="63">
        <v>55679.756500000003</v>
      </c>
      <c r="D597" s="63">
        <v>5.9999999999999995E-4</v>
      </c>
      <c r="E597" s="129">
        <f>(C597-C$7)/C$8</f>
        <v>21556.590597174792</v>
      </c>
      <c r="F597" s="129">
        <f>ROUND(2*E597,0)/2</f>
        <v>21556.5</v>
      </c>
      <c r="G597" s="129">
        <f>C597-(C$7+F597*C$8)</f>
        <v>2.1502810006495565E-2</v>
      </c>
      <c r="K597" s="130">
        <f>G597</f>
        <v>2.1502810006495565E-2</v>
      </c>
      <c r="O597" s="199">
        <f ca="1">+C$11+C$12*F597</f>
        <v>1.2592385849153096E-2</v>
      </c>
      <c r="P597" s="159">
        <f>+D$11+D$12*F597+D$13*F597^2</f>
        <v>-9.583489474499822E-3</v>
      </c>
      <c r="Q597" s="201">
        <f>+C597-15018.5</f>
        <v>40661.256500000003</v>
      </c>
      <c r="R597" s="136">
        <f>+(P597-G597)^2</f>
        <v>9.6635801542213412E-4</v>
      </c>
      <c r="S597" s="136">
        <v>1</v>
      </c>
      <c r="T597" s="136">
        <f>+S597*R597</f>
        <v>9.6635801542213412E-4</v>
      </c>
      <c r="V597" s="129">
        <f>+G597-P597</f>
        <v>3.1086299480995387E-2</v>
      </c>
    </row>
    <row r="598" spans="1:22" ht="12.95" customHeight="1" x14ac:dyDescent="0.2">
      <c r="A598" s="63" t="s">
        <v>687</v>
      </c>
      <c r="B598" s="64" t="s">
        <v>644</v>
      </c>
      <c r="C598" s="63">
        <v>55679.8802</v>
      </c>
      <c r="D598" s="63">
        <v>5.9999999999999995E-4</v>
      </c>
      <c r="E598" s="129">
        <f>(C598-C$7)/C$8</f>
        <v>21557.111778849103</v>
      </c>
      <c r="F598" s="129">
        <f>ROUND(2*E598,0)/2</f>
        <v>21557</v>
      </c>
      <c r="G598" s="129">
        <f>C598-(C$7+F598*C$8)</f>
        <v>2.6530180002737325E-2</v>
      </c>
      <c r="K598" s="130">
        <f>G598</f>
        <v>2.6530180002737325E-2</v>
      </c>
      <c r="O598" s="199">
        <f ca="1">+C$11+C$12*F598</f>
        <v>1.2592499627504274E-2</v>
      </c>
      <c r="P598" s="159">
        <f>+D$11+D$12*F598+D$13*F598^2</f>
        <v>-9.5838867990292419E-3</v>
      </c>
      <c r="Q598" s="201">
        <f>+C598-15018.5</f>
        <v>40661.3802</v>
      </c>
      <c r="R598" s="136">
        <f>+(P598-G598)^2</f>
        <v>1.3042258209624584E-3</v>
      </c>
      <c r="S598" s="136">
        <v>1</v>
      </c>
      <c r="T598" s="136">
        <f>+S598*R598</f>
        <v>1.3042258209624584E-3</v>
      </c>
      <c r="V598" s="129">
        <f>+G598-P598</f>
        <v>3.611406680176657E-2</v>
      </c>
    </row>
    <row r="599" spans="1:22" ht="12.95" customHeight="1" x14ac:dyDescent="0.2">
      <c r="A599" s="296" t="s">
        <v>405</v>
      </c>
      <c r="B599" s="221" t="str">
        <f>IF(INT(F599)=F599,"I","II")</f>
        <v>I</v>
      </c>
      <c r="C599" s="220">
        <v>55690.088100000001</v>
      </c>
      <c r="D599" s="220" t="s">
        <v>466</v>
      </c>
      <c r="E599" s="129">
        <f>(C599-C$7)/C$8</f>
        <v>21600.120432150208</v>
      </c>
      <c r="F599" s="129">
        <f>ROUND(2*E599,0)/2</f>
        <v>21600</v>
      </c>
      <c r="G599" s="129">
        <f>C599-(C$7+F599*C$8)</f>
        <v>2.8584000006958377E-2</v>
      </c>
      <c r="M599" s="130">
        <f>G599</f>
        <v>2.8584000006958377E-2</v>
      </c>
      <c r="O599" s="199">
        <f ca="1">+C$11+C$12*F599</f>
        <v>1.260228456570562E-2</v>
      </c>
      <c r="P599" s="159">
        <f>+D$11+D$12*F599+D$13*F599^2</f>
        <v>-9.6180277971899594E-3</v>
      </c>
      <c r="Q599" s="201">
        <f>+C599-15018.5</f>
        <v>40671.588100000001</v>
      </c>
      <c r="R599" s="136">
        <f>+(P599-G599)^2</f>
        <v>1.4593949283489226E-3</v>
      </c>
      <c r="S599" s="136">
        <v>1</v>
      </c>
      <c r="T599" s="136">
        <f>+S599*R599</f>
        <v>1.4593949283489226E-3</v>
      </c>
      <c r="V599" s="129">
        <f>+G599-P599</f>
        <v>3.8202027804148338E-2</v>
      </c>
    </row>
    <row r="600" spans="1:22" ht="12.95" customHeight="1" x14ac:dyDescent="0.2">
      <c r="A600" s="302" t="s">
        <v>701</v>
      </c>
      <c r="B600" s="311" t="s">
        <v>644</v>
      </c>
      <c r="C600" s="312">
        <v>55921.972600000001</v>
      </c>
      <c r="D600" s="312">
        <v>2.0000000000000001E-4</v>
      </c>
      <c r="E600" s="129">
        <f>(C600-C$7)/C$8</f>
        <v>22577.112768125236</v>
      </c>
      <c r="F600" s="129">
        <f>ROUND(2*E600,0)/2</f>
        <v>22577</v>
      </c>
      <c r="G600" s="129">
        <f>C600-(C$7+F600*C$8)</f>
        <v>2.6764980000734795E-2</v>
      </c>
      <c r="J600" s="130">
        <f>G600</f>
        <v>2.6764980000734795E-2</v>
      </c>
      <c r="O600" s="199">
        <f ca="1">+C$11+C$12*F600</f>
        <v>1.2824607463908302E-2</v>
      </c>
      <c r="P600" s="159">
        <f>+D$11+D$12*F600+D$13*F600^2</f>
        <v>-1.0378340021285735E-2</v>
      </c>
      <c r="Q600" s="201">
        <f>+C600-15018.5</f>
        <v>40903.472600000001</v>
      </c>
      <c r="R600" s="136">
        <f>+(P600-G600)^2</f>
        <v>1.3796262222582312E-3</v>
      </c>
      <c r="S600" s="136">
        <v>0.5</v>
      </c>
      <c r="T600" s="136">
        <f>+S600*R600</f>
        <v>6.8981311112911562E-4</v>
      </c>
      <c r="V600" s="129">
        <f>+G600-P600</f>
        <v>3.7143320022020532E-2</v>
      </c>
    </row>
    <row r="601" spans="1:22" ht="12.95" customHeight="1" x14ac:dyDescent="0.2">
      <c r="A601" s="52" t="s">
        <v>695</v>
      </c>
      <c r="B601" s="64" t="s">
        <v>644</v>
      </c>
      <c r="C601" s="63">
        <v>55921.972600000001</v>
      </c>
      <c r="D601" s="63">
        <v>2.0000000000000001E-4</v>
      </c>
      <c r="E601" s="129">
        <f>(C601-C$7)/C$8</f>
        <v>22577.112768125236</v>
      </c>
      <c r="F601" s="129">
        <f>ROUND(2*E601,0)/2</f>
        <v>22577</v>
      </c>
      <c r="G601" s="129">
        <f>C601-(C$7+F601*C$8)</f>
        <v>2.6764980000734795E-2</v>
      </c>
      <c r="J601" s="130">
        <f>G601</f>
        <v>2.6764980000734795E-2</v>
      </c>
      <c r="O601" s="199">
        <f ca="1">+C$11+C$12*F601</f>
        <v>1.2824607463908302E-2</v>
      </c>
      <c r="P601" s="159">
        <f>+D$11+D$12*F601+D$13*F601^2</f>
        <v>-1.0378340021285735E-2</v>
      </c>
      <c r="Q601" s="201">
        <f>+C601-15018.5</f>
        <v>40903.472600000001</v>
      </c>
      <c r="R601" s="136">
        <f>+(P601-G601)^2</f>
        <v>1.3796262222582312E-3</v>
      </c>
      <c r="S601" s="136">
        <v>0.5</v>
      </c>
      <c r="T601" s="136">
        <f>+S601*R601</f>
        <v>6.8981311112911562E-4</v>
      </c>
      <c r="V601" s="129">
        <f>+G601-P601</f>
        <v>3.7143320022020532E-2</v>
      </c>
    </row>
    <row r="602" spans="1:22" ht="12.95" customHeight="1" x14ac:dyDescent="0.2">
      <c r="A602" s="302" t="s">
        <v>701</v>
      </c>
      <c r="B602" s="311" t="s">
        <v>646</v>
      </c>
      <c r="C602" s="312">
        <v>55924.939899999998</v>
      </c>
      <c r="D602" s="312">
        <v>1E-4</v>
      </c>
      <c r="E602" s="129">
        <f>(C602-C$7)/C$8</f>
        <v>22589.614808401904</v>
      </c>
      <c r="F602" s="129">
        <f>ROUND(2*E602,0)/2</f>
        <v>22589.5</v>
      </c>
      <c r="G602" s="129">
        <f>C602-(C$7+F602*C$8)</f>
        <v>2.7249229999142699E-2</v>
      </c>
      <c r="J602" s="130">
        <f>G602</f>
        <v>2.7249229999142699E-2</v>
      </c>
      <c r="O602" s="199">
        <f ca="1">+C$11+C$12*F602</f>
        <v>1.2827451922687763E-2</v>
      </c>
      <c r="P602" s="159">
        <f>+D$11+D$12*F602+D$13*F602^2</f>
        <v>-1.0387876482278674E-2</v>
      </c>
      <c r="Q602" s="201">
        <f>+C602-15018.5</f>
        <v>40906.439899999998</v>
      </c>
      <c r="R602" s="136">
        <f>+(P602-G602)^2</f>
        <v>1.4165517842938506E-3</v>
      </c>
      <c r="S602" s="136">
        <v>0.5</v>
      </c>
      <c r="T602" s="136">
        <f>+S602*R602</f>
        <v>7.0827589214692531E-4</v>
      </c>
      <c r="V602" s="129">
        <f>+G602-P602</f>
        <v>3.7637106481421372E-2</v>
      </c>
    </row>
    <row r="603" spans="1:22" ht="12.95" customHeight="1" x14ac:dyDescent="0.2">
      <c r="A603" s="52" t="s">
        <v>695</v>
      </c>
      <c r="B603" s="64" t="s">
        <v>646</v>
      </c>
      <c r="C603" s="63">
        <v>55924.939899999998</v>
      </c>
      <c r="D603" s="63">
        <v>1E-4</v>
      </c>
      <c r="E603" s="129">
        <f>(C603-C$7)/C$8</f>
        <v>22589.614808401904</v>
      </c>
      <c r="F603" s="129">
        <f>ROUND(2*E603,0)/2</f>
        <v>22589.5</v>
      </c>
      <c r="G603" s="129">
        <f>C603-(C$7+F603*C$8)</f>
        <v>2.7249229999142699E-2</v>
      </c>
      <c r="J603" s="130">
        <f>G603</f>
        <v>2.7249229999142699E-2</v>
      </c>
      <c r="O603" s="199">
        <f ca="1">+C$11+C$12*F603</f>
        <v>1.2827451922687763E-2</v>
      </c>
      <c r="P603" s="159">
        <f>+D$11+D$12*F603+D$13*F603^2</f>
        <v>-1.0387876482278674E-2</v>
      </c>
      <c r="Q603" s="201">
        <f>+C603-15018.5</f>
        <v>40906.439899999998</v>
      </c>
      <c r="R603" s="136">
        <f>+(P603-G603)^2</f>
        <v>1.4165517842938506E-3</v>
      </c>
      <c r="S603" s="136">
        <v>0.5</v>
      </c>
      <c r="T603" s="136">
        <f>+S603*R603</f>
        <v>7.0827589214692531E-4</v>
      </c>
      <c r="V603" s="129">
        <f>+G603-P603</f>
        <v>3.7637106481421372E-2</v>
      </c>
    </row>
    <row r="604" spans="1:22" ht="12.95" customHeight="1" x14ac:dyDescent="0.2">
      <c r="A604" s="214" t="s">
        <v>698</v>
      </c>
      <c r="B604" s="207"/>
      <c r="C604" s="224">
        <v>55932.890800000001</v>
      </c>
      <c r="D604" s="224">
        <v>2.0000000000000001E-4</v>
      </c>
      <c r="E604" s="129">
        <f>(C604-C$7)/C$8</f>
        <v>22623.114108114078</v>
      </c>
      <c r="F604" s="129">
        <f>ROUND(2*E604,0)/2</f>
        <v>22623</v>
      </c>
      <c r="G604" s="129">
        <f>C604-(C$7+F604*C$8)</f>
        <v>2.7083020002464764E-2</v>
      </c>
      <c r="K604" s="130"/>
      <c r="L604" s="129">
        <f>G604</f>
        <v>2.7083020002464764E-2</v>
      </c>
      <c r="N604" s="130"/>
      <c r="O604" s="199">
        <f ca="1">+C$11+C$12*F604</f>
        <v>1.283507507221672E-2</v>
      </c>
      <c r="P604" s="159">
        <f>+D$11+D$12*F604+D$13*F604^2</f>
        <v>-1.0413410379284583E-2</v>
      </c>
      <c r="Q604" s="201">
        <f>+C604-15018.5</f>
        <v>40914.390800000001</v>
      </c>
      <c r="R604" s="136">
        <f>+(P604-G604)^2</f>
        <v>1.4059822913733754E-3</v>
      </c>
      <c r="S604" s="136">
        <v>1</v>
      </c>
      <c r="T604" s="136">
        <f>+S604*R604</f>
        <v>1.4059822913733754E-3</v>
      </c>
      <c r="V604" s="129">
        <f>+G604-P604</f>
        <v>3.7496430381749345E-2</v>
      </c>
    </row>
    <row r="605" spans="1:22" ht="12.95" customHeight="1" x14ac:dyDescent="0.2">
      <c r="A605" s="313" t="s">
        <v>696</v>
      </c>
      <c r="B605" s="314" t="s">
        <v>646</v>
      </c>
      <c r="C605" s="313">
        <v>55981.902000000002</v>
      </c>
      <c r="D605" s="313">
        <v>2.9999999999999997E-4</v>
      </c>
      <c r="E605" s="129">
        <f>(C605-C$7)/C$8</f>
        <v>22829.611596203795</v>
      </c>
      <c r="F605" s="129">
        <f>ROUND(2*E605,0)/2</f>
        <v>22829.5</v>
      </c>
      <c r="G605" s="129">
        <f>C605-(C$7+F605*C$8)</f>
        <v>2.6486830007343087E-2</v>
      </c>
      <c r="K605" s="130">
        <f>G605</f>
        <v>2.6486830007343087E-2</v>
      </c>
      <c r="O605" s="199">
        <f ca="1">+C$11+C$12*F605</f>
        <v>1.2882065531253418E-2</v>
      </c>
      <c r="P605" s="159">
        <f>+D$11+D$12*F605+D$13*F605^2</f>
        <v>-1.0570039869888611E-2</v>
      </c>
      <c r="Q605" s="201">
        <f>+C605-15018.5</f>
        <v>40963.402000000002</v>
      </c>
      <c r="R605" s="136">
        <f>+(P605-G605)^2</f>
        <v>1.3732116050980819E-3</v>
      </c>
      <c r="S605" s="136">
        <v>1</v>
      </c>
      <c r="T605" s="136">
        <f>+S605*R605</f>
        <v>1.3732116050980819E-3</v>
      </c>
      <c r="V605" s="129">
        <f>+G605-P605</f>
        <v>3.7056869877231696E-2</v>
      </c>
    </row>
    <row r="606" spans="1:22" ht="12.95" customHeight="1" x14ac:dyDescent="0.2">
      <c r="A606" s="302" t="s">
        <v>700</v>
      </c>
      <c r="B606" s="311" t="s">
        <v>644</v>
      </c>
      <c r="C606" s="312">
        <v>56007.418230000003</v>
      </c>
      <c r="D606" s="312">
        <v>1E-4</v>
      </c>
      <c r="E606" s="129">
        <f>(C606-C$7)/C$8</f>
        <v>22937.118398741168</v>
      </c>
      <c r="F606" s="129">
        <f>ROUND(2*E606,0)/2</f>
        <v>22937</v>
      </c>
      <c r="G606" s="129">
        <f>C606-(C$7+F606*C$8)</f>
        <v>2.810138000495499E-2</v>
      </c>
      <c r="M606" s="130">
        <f>G606</f>
        <v>2.810138000495499E-2</v>
      </c>
      <c r="O606" s="199">
        <f ca="1">+C$11+C$12*F606</f>
        <v>1.2906527876756783E-2</v>
      </c>
      <c r="P606" s="159">
        <f>+D$11+D$12*F606+D$13*F606^2</f>
        <v>-1.0651056490652067E-2</v>
      </c>
      <c r="Q606" s="201">
        <f>+C606-15018.5</f>
        <v>40988.918230000003</v>
      </c>
      <c r="R606" s="136">
        <f>+(P606-G606)^2</f>
        <v>1.5017513343460577E-3</v>
      </c>
      <c r="S606" s="136">
        <v>1</v>
      </c>
      <c r="T606" s="136">
        <f>+S606*R606</f>
        <v>1.5017513343460577E-3</v>
      </c>
      <c r="V606" s="129">
        <f>+G606-P606</f>
        <v>3.8752436495607057E-2</v>
      </c>
    </row>
    <row r="607" spans="1:22" ht="12.95" customHeight="1" x14ac:dyDescent="0.2">
      <c r="A607" s="302" t="s">
        <v>700</v>
      </c>
      <c r="B607" s="311" t="s">
        <v>644</v>
      </c>
      <c r="C607" s="312">
        <v>56007.418259999999</v>
      </c>
      <c r="D607" s="312">
        <v>1E-4</v>
      </c>
      <c r="E607" s="129">
        <f>(C607-C$7)/C$8</f>
        <v>22937.118525139289</v>
      </c>
      <c r="F607" s="129">
        <f>ROUND(2*E607,0)/2</f>
        <v>22937</v>
      </c>
      <c r="G607" s="129">
        <f>C607-(C$7+F607*C$8)</f>
        <v>2.8131380000559147E-2</v>
      </c>
      <c r="M607" s="130">
        <f>G607</f>
        <v>2.8131380000559147E-2</v>
      </c>
      <c r="O607" s="199">
        <f ca="1">+C$11+C$12*F607</f>
        <v>1.2906527876756783E-2</v>
      </c>
      <c r="P607" s="159">
        <f>+D$11+D$12*F607+D$13*F607^2</f>
        <v>-1.0651056490652067E-2</v>
      </c>
      <c r="Q607" s="201">
        <f>+C607-15018.5</f>
        <v>40988.918259999999</v>
      </c>
      <c r="R607" s="136">
        <f>+(P607-G607)^2</f>
        <v>1.5040773801948313E-3</v>
      </c>
      <c r="S607" s="136">
        <v>1</v>
      </c>
      <c r="T607" s="136">
        <f>+S607*R607</f>
        <v>1.5040773801948313E-3</v>
      </c>
      <c r="V607" s="129">
        <f>+G607-P607</f>
        <v>3.8782436491211214E-2</v>
      </c>
    </row>
    <row r="608" spans="1:22" ht="12.95" customHeight="1" x14ac:dyDescent="0.2">
      <c r="A608" s="313" t="s">
        <v>696</v>
      </c>
      <c r="B608" s="314" t="s">
        <v>644</v>
      </c>
      <c r="C608" s="313">
        <v>56046.698700000001</v>
      </c>
      <c r="D608" s="313">
        <v>4.0000000000000002E-4</v>
      </c>
      <c r="E608" s="129">
        <f>(C608-C$7)/C$8</f>
        <v>23102.617680251984</v>
      </c>
      <c r="F608" s="129">
        <f>ROUND(2*E608,0)/2</f>
        <v>23102.5</v>
      </c>
      <c r="G608" s="129">
        <f>C608-(C$7+F608*C$8)</f>
        <v>2.7930850003031082E-2</v>
      </c>
      <c r="K608" s="130">
        <f>G608</f>
        <v>2.7930850003031082E-2</v>
      </c>
      <c r="O608" s="199">
        <f ca="1">+C$11+C$12*F608</f>
        <v>1.2944188510996848E-2</v>
      </c>
      <c r="P608" s="159">
        <f>+D$11+D$12*F608+D$13*F608^2</f>
        <v>-1.0775086056956E-2</v>
      </c>
      <c r="Q608" s="201">
        <f>+C608-15018.5</f>
        <v>41028.198700000001</v>
      </c>
      <c r="R608" s="136">
        <f>+(P608-G608)^2</f>
        <v>1.4981494862798081E-3</v>
      </c>
      <c r="S608" s="136">
        <v>1</v>
      </c>
      <c r="T608" s="136">
        <f>+S608*R608</f>
        <v>1.4981494862798081E-3</v>
      </c>
      <c r="V608" s="129">
        <f>+G608-P608</f>
        <v>3.8705936059987081E-2</v>
      </c>
    </row>
    <row r="609" spans="1:22" ht="12.95" customHeight="1" x14ac:dyDescent="0.2">
      <c r="A609" s="302" t="s">
        <v>702</v>
      </c>
      <c r="B609" s="311" t="s">
        <v>646</v>
      </c>
      <c r="C609" s="312">
        <v>56061.414100000002</v>
      </c>
      <c r="D609" s="312">
        <v>1.5E-3</v>
      </c>
      <c r="E609" s="129">
        <f>(C609-C$7)/C$8</f>
        <v>23164.617654466765</v>
      </c>
      <c r="F609" s="129">
        <f>ROUND(2*E609,0)/2</f>
        <v>23164.5</v>
      </c>
      <c r="G609" s="129">
        <f>C609-(C$7+F609*C$8)</f>
        <v>2.7924730005906895E-2</v>
      </c>
      <c r="K609" s="130">
        <f>G609</f>
        <v>2.7924730005906895E-2</v>
      </c>
      <c r="N609" s="130"/>
      <c r="O609" s="199">
        <f ca="1">+C$11+C$12*F609</f>
        <v>1.2958297026542977E-2</v>
      </c>
      <c r="P609" s="159">
        <f>+D$11+D$12*F609+D$13*F609^2</f>
        <v>-1.0821332291531082E-2</v>
      </c>
      <c r="Q609" s="201">
        <f>+C609-15018.5</f>
        <v>41042.914100000002</v>
      </c>
      <c r="R609" s="136">
        <f>+(P609-G609)^2</f>
        <v>1.5012573435569446E-3</v>
      </c>
      <c r="S609" s="136">
        <v>1</v>
      </c>
      <c r="T609" s="136">
        <f>+S609*R609</f>
        <v>1.5012573435569446E-3</v>
      </c>
      <c r="V609" s="129">
        <f>+G609-P609</f>
        <v>3.8746062297437975E-2</v>
      </c>
    </row>
    <row r="610" spans="1:22" ht="12.95" customHeight="1" x14ac:dyDescent="0.2">
      <c r="A610" s="302" t="s">
        <v>703</v>
      </c>
      <c r="B610" s="311" t="s">
        <v>646</v>
      </c>
      <c r="C610" s="312">
        <v>56061.6512</v>
      </c>
      <c r="D610" s="312">
        <v>2.0000000000000001E-4</v>
      </c>
      <c r="E610" s="129">
        <f>(C610-C$7)/C$8</f>
        <v>23165.616621119811</v>
      </c>
      <c r="F610" s="129">
        <f>ROUND(2*E610,0)/2</f>
        <v>23165.5</v>
      </c>
      <c r="G610" s="129">
        <f>C610-(C$7+F610*C$8)</f>
        <v>2.7679470003931783E-2</v>
      </c>
      <c r="J610" s="130">
        <f>G610</f>
        <v>2.7679470003931783E-2</v>
      </c>
      <c r="O610" s="199">
        <f ca="1">+C$11+C$12*F610</f>
        <v>1.2958524583245333E-2</v>
      </c>
      <c r="P610" s="159">
        <f>+D$11+D$12*F610+D$13*F610^2</f>
        <v>-1.0822077224781323E-2</v>
      </c>
      <c r="Q610" s="201">
        <f>+C610-15018.5</f>
        <v>41043.1512</v>
      </c>
      <c r="R610" s="136">
        <f>+(P610-G610)^2</f>
        <v>1.482369139004826E-3</v>
      </c>
      <c r="S610" s="136">
        <v>0.5</v>
      </c>
      <c r="T610" s="136">
        <f>+S610*R610</f>
        <v>7.4118456950241299E-4</v>
      </c>
      <c r="V610" s="129">
        <f>+G610-P610</f>
        <v>3.8501547228713108E-2</v>
      </c>
    </row>
    <row r="611" spans="1:22" ht="12.95" customHeight="1" x14ac:dyDescent="0.2">
      <c r="A611" s="302" t="s">
        <v>699</v>
      </c>
      <c r="B611" s="311" t="s">
        <v>646</v>
      </c>
      <c r="C611" s="312">
        <v>56336.738799999999</v>
      </c>
      <c r="D611" s="312">
        <v>2.0000000000000001E-4</v>
      </c>
      <c r="E611" s="129">
        <f>(C611-C$7)/C$8</f>
        <v>24324.635343465474</v>
      </c>
      <c r="F611" s="129">
        <f>ROUND(2*E611,0)/2</f>
        <v>24324.5</v>
      </c>
      <c r="G611" s="129">
        <f>C611-(C$7+F611*C$8)</f>
        <v>3.2123130004038103E-2</v>
      </c>
      <c r="J611" s="130">
        <f>G611</f>
        <v>3.2123130004038103E-2</v>
      </c>
      <c r="O611" s="199">
        <f ca="1">+C$11+C$12*F611</f>
        <v>1.322226280127697E-2</v>
      </c>
      <c r="P611" s="159">
        <f>+D$11+D$12*F611+D$13*F611^2</f>
        <v>-1.1664674534831759E-2</v>
      </c>
      <c r="Q611" s="201">
        <f>+C611-15018.5</f>
        <v>41318.238799999999</v>
      </c>
      <c r="R611" s="136">
        <f>+(P611-G611)^2</f>
        <v>1.9173718263342725E-3</v>
      </c>
      <c r="S611" s="136">
        <v>0.5</v>
      </c>
      <c r="T611" s="136">
        <f>+S611*R611</f>
        <v>9.5868591316713623E-4</v>
      </c>
      <c r="V611" s="129">
        <f>+G611-P611</f>
        <v>4.3787804538869865E-2</v>
      </c>
    </row>
    <row r="612" spans="1:22" ht="12.95" customHeight="1" x14ac:dyDescent="0.2">
      <c r="A612" s="296" t="s">
        <v>445</v>
      </c>
      <c r="B612" s="221" t="str">
        <f>IF(INT(F612)=F612,"I","II")</f>
        <v>I</v>
      </c>
      <c r="C612" s="220">
        <v>56357.033000000003</v>
      </c>
      <c r="D612" s="220" t="s">
        <v>466</v>
      </c>
      <c r="E612" s="129">
        <f>(C612-C$7)/C$8</f>
        <v>24410.140316263347</v>
      </c>
      <c r="F612" s="129">
        <f>ROUND(2*E612,0)/2</f>
        <v>24410</v>
      </c>
      <c r="G612" s="129">
        <f>C612-(C$7+F612*C$8)</f>
        <v>3.3303400006843731E-2</v>
      </c>
      <c r="M612" s="130">
        <f>G612</f>
        <v>3.3303400006843731E-2</v>
      </c>
      <c r="O612" s="199">
        <f ca="1">+C$11+C$12*F612</f>
        <v>1.3241718899328483E-2</v>
      </c>
      <c r="P612" s="159">
        <f>+D$11+D$12*F612+D$13*F612^2</f>
        <v>-1.1725188708550169E-2</v>
      </c>
      <c r="Q612" s="201">
        <f>+C612-15018.5</f>
        <v>41338.533000000003</v>
      </c>
      <c r="R612" s="136">
        <f>+(P612-G612)^2</f>
        <v>2.0275738017000986E-3</v>
      </c>
      <c r="S612" s="136">
        <v>1</v>
      </c>
      <c r="T612" s="136">
        <f>+S612*R612</f>
        <v>2.0275738017000986E-3</v>
      </c>
      <c r="V612" s="129">
        <f>+G612-P612</f>
        <v>4.5028588715393898E-2</v>
      </c>
    </row>
    <row r="613" spans="1:22" ht="12.95" customHeight="1" x14ac:dyDescent="0.2">
      <c r="A613" s="296" t="s">
        <v>445</v>
      </c>
      <c r="B613" s="221" t="str">
        <f>IF(INT(F613)=F613,"I","II")</f>
        <v>II</v>
      </c>
      <c r="C613" s="220">
        <v>56357.150699999998</v>
      </c>
      <c r="D613" s="220" t="s">
        <v>466</v>
      </c>
      <c r="E613" s="129">
        <f>(C613-C$7)/C$8</f>
        <v>24410.636218309148</v>
      </c>
      <c r="F613" s="129">
        <f>ROUND(2*E613,0)/2</f>
        <v>24410.5</v>
      </c>
      <c r="G613" s="129">
        <f>C613-(C$7+F613*C$8)</f>
        <v>3.2330770001863129E-2</v>
      </c>
      <c r="M613" s="130">
        <f>G613</f>
        <v>3.2330770001863129E-2</v>
      </c>
      <c r="O613" s="199">
        <f ca="1">+C$11+C$12*F613</f>
        <v>1.3241832677679661E-2</v>
      </c>
      <c r="P613" s="159">
        <f>+D$11+D$12*F613+D$13*F613^2</f>
        <v>-1.1725541927977815E-2</v>
      </c>
      <c r="Q613" s="201">
        <f>+C613-15018.5</f>
        <v>41338.650699999998</v>
      </c>
      <c r="R613" s="136">
        <f>+(P613-G613)^2</f>
        <v>1.9409586208594452E-3</v>
      </c>
      <c r="S613" s="136">
        <v>1</v>
      </c>
      <c r="T613" s="136">
        <f>+S613*R613</f>
        <v>1.9409586208594452E-3</v>
      </c>
      <c r="V613" s="129">
        <f>+G613-P613</f>
        <v>4.4056311929840941E-2</v>
      </c>
    </row>
    <row r="614" spans="1:22" ht="12.95" customHeight="1" x14ac:dyDescent="0.2">
      <c r="A614" s="296" t="s">
        <v>445</v>
      </c>
      <c r="B614" s="221" t="str">
        <f>IF(INT(F614)=F614,"I","II")</f>
        <v>I</v>
      </c>
      <c r="C614" s="220">
        <v>56357.270199999999</v>
      </c>
      <c r="D614" s="220" t="s">
        <v>466</v>
      </c>
      <c r="E614" s="129">
        <f>(C614-C$7)/C$8</f>
        <v>24411.139704243524</v>
      </c>
      <c r="F614" s="129">
        <f>ROUND(2*E614,0)/2</f>
        <v>24411</v>
      </c>
      <c r="G614" s="129">
        <f>C614-(C$7+F614*C$8)</f>
        <v>3.3158140002342407E-2</v>
      </c>
      <c r="M614" s="130">
        <f>G614</f>
        <v>3.3158140002342407E-2</v>
      </c>
      <c r="O614" s="199">
        <f ca="1">+C$11+C$12*F614</f>
        <v>1.3241946456030841E-2</v>
      </c>
      <c r="P614" s="159">
        <f>+D$11+D$12*F614+D$13*F614^2</f>
        <v>-1.1725895139677221E-2</v>
      </c>
      <c r="Q614" s="201">
        <f>+C614-15018.5</f>
        <v>41338.770199999999</v>
      </c>
      <c r="R614" s="136">
        <f>+(P614-G614)^2</f>
        <v>2.0145766106300527E-3</v>
      </c>
      <c r="S614" s="136">
        <v>1</v>
      </c>
      <c r="T614" s="136">
        <f>+S614*R614</f>
        <v>2.0145766106300527E-3</v>
      </c>
      <c r="V614" s="129">
        <f>+G614-P614</f>
        <v>4.4884035142019628E-2</v>
      </c>
    </row>
    <row r="615" spans="1:22" ht="12.95" customHeight="1" x14ac:dyDescent="0.2">
      <c r="A615" s="296" t="s">
        <v>445</v>
      </c>
      <c r="B615" s="221" t="str">
        <f>IF(INT(F615)=F615,"I","II")</f>
        <v>I</v>
      </c>
      <c r="C615" s="220">
        <v>56368.188000000002</v>
      </c>
      <c r="D615" s="220" t="s">
        <v>466</v>
      </c>
      <c r="E615" s="129">
        <f>(C615-C$7)/C$8</f>
        <v>24457.139358923811</v>
      </c>
      <c r="F615" s="129">
        <f>ROUND(2*E615,0)/2</f>
        <v>24457</v>
      </c>
      <c r="G615" s="129">
        <f>C615-(C$7+F615*C$8)</f>
        <v>3.3076180006901268E-2</v>
      </c>
      <c r="M615" s="130">
        <f>G615</f>
        <v>3.3076180006901268E-2</v>
      </c>
      <c r="O615" s="199">
        <f ca="1">+C$11+C$12*F615</f>
        <v>1.3252414064339257E-2</v>
      </c>
      <c r="P615" s="159">
        <f>+D$11+D$12*F615+D$13*F615^2</f>
        <v>-1.1758357554584481E-2</v>
      </c>
      <c r="Q615" s="201">
        <f>+C615-15018.5</f>
        <v>41349.688000000002</v>
      </c>
      <c r="R615" s="136">
        <f>+(P615-G615)^2</f>
        <v>2.0101357583522765E-3</v>
      </c>
      <c r="S615" s="136">
        <v>1</v>
      </c>
      <c r="T615" s="136">
        <f>+S615*R615</f>
        <v>2.0101357583522765E-3</v>
      </c>
      <c r="V615" s="129">
        <f>+G615-P615</f>
        <v>4.4834537561485747E-2</v>
      </c>
    </row>
    <row r="616" spans="1:22" ht="12.95" customHeight="1" x14ac:dyDescent="0.2">
      <c r="A616" s="296" t="s">
        <v>445</v>
      </c>
      <c r="B616" s="221" t="str">
        <f>IF(INT(F616)=F616,"I","II")</f>
        <v>II</v>
      </c>
      <c r="C616" s="220">
        <v>56368.305800000002</v>
      </c>
      <c r="D616" s="220" t="s">
        <v>466</v>
      </c>
      <c r="E616" s="129">
        <f>(C616-C$7)/C$8</f>
        <v>24457.635682296772</v>
      </c>
      <c r="F616" s="129">
        <f>ROUND(2*E616,0)/2</f>
        <v>24457.5</v>
      </c>
      <c r="G616" s="129">
        <f>C616-(C$7+F616*C$8)</f>
        <v>3.2203550006670412E-2</v>
      </c>
      <c r="M616" s="130">
        <f>G616</f>
        <v>3.2203550006670412E-2</v>
      </c>
      <c r="O616" s="199">
        <f ca="1">+C$11+C$12*F616</f>
        <v>1.3252527842690435E-2</v>
      </c>
      <c r="P616" s="159">
        <f>+D$11+D$12*F616+D$13*F616^2</f>
        <v>-1.175871004755698E-2</v>
      </c>
      <c r="Q616" s="201">
        <f>+C616-15018.5</f>
        <v>41349.805800000002</v>
      </c>
      <c r="R616" s="136">
        <f>+(P616-G616)^2</f>
        <v>1.9326803090755171E-3</v>
      </c>
      <c r="S616" s="136">
        <v>1</v>
      </c>
      <c r="T616" s="136">
        <f>+S616*R616</f>
        <v>1.9326803090755171E-3</v>
      </c>
      <c r="V616" s="129">
        <f>+G616-P616</f>
        <v>4.3962260054227389E-2</v>
      </c>
    </row>
    <row r="617" spans="1:22" ht="12.95" customHeight="1" x14ac:dyDescent="0.2">
      <c r="A617" s="302" t="s">
        <v>699</v>
      </c>
      <c r="B617" s="311" t="s">
        <v>644</v>
      </c>
      <c r="C617" s="312">
        <v>56386.701300000001</v>
      </c>
      <c r="D617" s="312">
        <v>2.0000000000000001E-4</v>
      </c>
      <c r="E617" s="129">
        <f>(C617-C$7)/C$8</f>
        <v>24535.140916654513</v>
      </c>
      <c r="F617" s="129">
        <f>ROUND(2*E617,0)/2</f>
        <v>24535</v>
      </c>
      <c r="G617" s="129">
        <f>C617-(C$7+F617*C$8)</f>
        <v>3.3445900000515394E-2</v>
      </c>
      <c r="J617" s="130">
        <f>G617</f>
        <v>3.3445900000515394E-2</v>
      </c>
      <c r="O617" s="199">
        <f ca="1">+C$11+C$12*F617</f>
        <v>1.3270163487123095E-2</v>
      </c>
      <c r="P617" s="159">
        <f>+D$11+D$12*F617+D$13*F617^2</f>
        <v>-1.1813253023795555E-2</v>
      </c>
      <c r="Q617" s="201">
        <f>+C617-15018.5</f>
        <v>41368.201300000001</v>
      </c>
      <c r="R617" s="136">
        <f>+(P617-G617)^2</f>
        <v>2.0483909324779952E-3</v>
      </c>
      <c r="S617" s="136">
        <v>0.5</v>
      </c>
      <c r="T617" s="136">
        <f>+S617*R617</f>
        <v>1.0241954662389976E-3</v>
      </c>
      <c r="V617" s="129">
        <f>+G617-P617</f>
        <v>4.5259153024310952E-2</v>
      </c>
    </row>
    <row r="618" spans="1:22" ht="12.95" customHeight="1" x14ac:dyDescent="0.2">
      <c r="A618" s="302" t="s">
        <v>699</v>
      </c>
      <c r="B618" s="311" t="s">
        <v>646</v>
      </c>
      <c r="C618" s="312">
        <v>56413.639600000002</v>
      </c>
      <c r="D618" s="312">
        <v>1E-4</v>
      </c>
      <c r="E618" s="129">
        <f>(C618-C$7)/C$8</f>
        <v>24648.639286076348</v>
      </c>
      <c r="F618" s="129">
        <f>ROUND(2*E618,0)/2</f>
        <v>24648.5</v>
      </c>
      <c r="G618" s="129">
        <f>C618-(C$7+F618*C$8)</f>
        <v>3.3058890003303532E-2</v>
      </c>
      <c r="J618" s="130">
        <f>G618</f>
        <v>3.3058890003303532E-2</v>
      </c>
      <c r="O618" s="199">
        <f ca="1">+C$11+C$12*F618</f>
        <v>1.3295991172840603E-2</v>
      </c>
      <c r="P618" s="159">
        <f>+D$11+D$12*F618+D$13*F618^2</f>
        <v>-1.1892797018646505E-2</v>
      </c>
      <c r="Q618" s="201">
        <f>+C618-15018.5</f>
        <v>41395.139600000002</v>
      </c>
      <c r="R618" s="136">
        <f>+(P618-G618)^2</f>
        <v>2.0206541661193511E-3</v>
      </c>
      <c r="S618" s="136">
        <v>0.5</v>
      </c>
      <c r="T618" s="136">
        <f>+S618*R618</f>
        <v>1.0103270830596756E-3</v>
      </c>
      <c r="V618" s="129">
        <f>+G618-P618</f>
        <v>4.4951687021950036E-2</v>
      </c>
    </row>
    <row r="619" spans="1:22" ht="12.95" customHeight="1" x14ac:dyDescent="0.2">
      <c r="A619" s="302" t="s">
        <v>699</v>
      </c>
      <c r="B619" s="311" t="s">
        <v>646</v>
      </c>
      <c r="C619" s="312">
        <v>56427.643300000003</v>
      </c>
      <c r="D619" s="312">
        <v>1E-4</v>
      </c>
      <c r="E619" s="129">
        <f>(C619-C$7)/C$8</f>
        <v>24707.640675023409</v>
      </c>
      <c r="F619" s="129">
        <f>ROUND(2*E619,0)/2</f>
        <v>24707.5</v>
      </c>
      <c r="G619" s="129">
        <f>C619-(C$7+F619*C$8)</f>
        <v>3.3388550007657614E-2</v>
      </c>
      <c r="J619" s="130">
        <f>G619</f>
        <v>3.3388550007657614E-2</v>
      </c>
      <c r="O619" s="199">
        <f ca="1">+C$11+C$12*F619</f>
        <v>1.330941701827966E-2</v>
      </c>
      <c r="P619" s="159">
        <f>+D$11+D$12*F619+D$13*F619^2</f>
        <v>-1.1933988570952098E-2</v>
      </c>
      <c r="Q619" s="201">
        <f>+C619-15018.5</f>
        <v>41409.143300000003</v>
      </c>
      <c r="R619" s="136">
        <f>+(P619-G619)^2</f>
        <v>2.0541325032095658E-3</v>
      </c>
      <c r="S619" s="136">
        <v>0.5</v>
      </c>
      <c r="T619" s="136">
        <f>+S619*R619</f>
        <v>1.0270662516047829E-3</v>
      </c>
      <c r="V619" s="129">
        <f>+G619-P619</f>
        <v>4.5322538578609711E-2</v>
      </c>
    </row>
    <row r="620" spans="1:22" ht="12.95" customHeight="1" x14ac:dyDescent="0.2">
      <c r="A620" s="280" t="s">
        <v>2</v>
      </c>
      <c r="B620" s="281" t="s">
        <v>644</v>
      </c>
      <c r="C620" s="280">
        <v>56684.336800000165</v>
      </c>
      <c r="D620" s="280" t="s">
        <v>403</v>
      </c>
      <c r="E620" s="129">
        <f>(C620-C$7)/C$8</f>
        <v>25789.160061591992</v>
      </c>
      <c r="F620" s="129">
        <f>ROUND(2*E620,0)/2</f>
        <v>25789</v>
      </c>
      <c r="G620" s="129">
        <f>C620-(C$7+F620*C$8)</f>
        <v>3.7989860167726874E-2</v>
      </c>
      <c r="J620" s="130">
        <f>G620</f>
        <v>3.7989860167726874E-2</v>
      </c>
      <c r="O620" s="199">
        <f ca="1">+C$11+C$12*F620</f>
        <v>1.3555519591878635E-2</v>
      </c>
      <c r="P620" s="159">
        <f>+D$11+D$12*F620+D$13*F620^2</f>
        <v>-1.2669985847121179E-2</v>
      </c>
      <c r="Q620" s="201">
        <f>+C620-15018.5</f>
        <v>41665.836800000165</v>
      </c>
      <c r="R620" s="136">
        <f>+(P620-G620)^2</f>
        <v>2.5664199982481165E-3</v>
      </c>
      <c r="S620" s="136">
        <v>0.5</v>
      </c>
      <c r="T620" s="136">
        <f>+S620*R620</f>
        <v>1.2832099991240582E-3</v>
      </c>
      <c r="V620" s="129">
        <f>+G620-P620</f>
        <v>5.0659846014848055E-2</v>
      </c>
    </row>
    <row r="621" spans="1:22" ht="12.95" customHeight="1" x14ac:dyDescent="0.2">
      <c r="A621" s="216" t="s">
        <v>1743</v>
      </c>
      <c r="B621" s="205" t="s">
        <v>644</v>
      </c>
      <c r="C621" s="204">
        <v>56725.872600000002</v>
      </c>
      <c r="D621" s="204">
        <v>2.9999999999999997E-4</v>
      </c>
      <c r="E621" s="129">
        <f>(C621-C$7)/C$8</f>
        <v>25964.16166052781</v>
      </c>
      <c r="F621" s="129">
        <f>ROUND(2*E621,0)/2</f>
        <v>25964</v>
      </c>
      <c r="G621" s="129">
        <f>C621-(C$7+F621*C$8)</f>
        <v>3.836936000152491E-2</v>
      </c>
      <c r="J621" s="130">
        <f>G621</f>
        <v>3.836936000152491E-2</v>
      </c>
      <c r="O621" s="199">
        <f ca="1">+C$11+C$12*F621</f>
        <v>1.3595342014791092E-2</v>
      </c>
      <c r="P621" s="159">
        <f>+D$11+D$12*F621+D$13*F621^2</f>
        <v>-1.2785680567977296E-2</v>
      </c>
      <c r="Q621" s="201">
        <f>+C621-15018.5</f>
        <v>41707.372600000002</v>
      </c>
      <c r="R621" s="136">
        <f>+(P621-G621)^2</f>
        <v>2.6168381756674166E-3</v>
      </c>
      <c r="S621" s="136">
        <v>0.5</v>
      </c>
      <c r="T621" s="136">
        <f>+S621*R621</f>
        <v>1.3084190878337083E-3</v>
      </c>
      <c r="V621" s="129">
        <f>+G621-P621</f>
        <v>5.1155040569502208E-2</v>
      </c>
    </row>
    <row r="622" spans="1:22" ht="12.95" customHeight="1" x14ac:dyDescent="0.2">
      <c r="A622" s="282" t="s">
        <v>1743</v>
      </c>
      <c r="B622" s="329" t="s">
        <v>644</v>
      </c>
      <c r="C622" s="283">
        <v>56738.689100000003</v>
      </c>
      <c r="D622" s="283">
        <v>1E-4</v>
      </c>
      <c r="E622" s="129">
        <f>(C622-C$7)/C$8</f>
        <v>26018.1610536482</v>
      </c>
      <c r="F622" s="129">
        <f>ROUND(2*E622,0)/2</f>
        <v>26018</v>
      </c>
      <c r="G622" s="129">
        <f>C622-(C$7+F622*C$8)</f>
        <v>3.822532000776846E-2</v>
      </c>
      <c r="J622" s="130">
        <f>G622</f>
        <v>3.822532000776846E-2</v>
      </c>
      <c r="O622" s="199">
        <f ca="1">+C$11+C$12*F622</f>
        <v>1.3607630076718363E-2</v>
      </c>
      <c r="P622" s="159">
        <f>+D$11+D$12*F622+D$13*F622^2</f>
        <v>-1.2821189518281951E-2</v>
      </c>
      <c r="Q622" s="201">
        <f>+C622-15018.5</f>
        <v>41720.189100000003</v>
      </c>
      <c r="R622" s="136">
        <f>+(P622-G622)^2</f>
        <v>2.6057461347931553E-3</v>
      </c>
      <c r="S622" s="136">
        <v>0.5</v>
      </c>
      <c r="T622" s="136">
        <f>+S622*R622</f>
        <v>1.3028730673965777E-3</v>
      </c>
      <c r="V622" s="129">
        <f>+G622-P622</f>
        <v>5.1046509526050408E-2</v>
      </c>
    </row>
    <row r="623" spans="1:22" ht="12.95" customHeight="1" x14ac:dyDescent="0.2">
      <c r="A623" s="206" t="s">
        <v>1743</v>
      </c>
      <c r="B623" s="207" t="s">
        <v>646</v>
      </c>
      <c r="C623" s="208">
        <v>56741.653899999998</v>
      </c>
      <c r="D623" s="208">
        <v>1E-4</v>
      </c>
      <c r="E623" s="129">
        <f>(C623-C$7)/C$8</f>
        <v>26030.652560746315</v>
      </c>
      <c r="F623" s="129">
        <f>ROUND(2*E623,0)/2</f>
        <v>26030.5</v>
      </c>
      <c r="G623" s="129">
        <f>C623-(C$7+F623*C$8)</f>
        <v>3.6209570003848057E-2</v>
      </c>
      <c r="J623" s="130">
        <f>G623</f>
        <v>3.6209570003848057E-2</v>
      </c>
      <c r="O623" s="199">
        <f ca="1">+C$11+C$12*F623</f>
        <v>1.3610474535497824E-2</v>
      </c>
      <c r="P623" s="159">
        <f>+D$11+D$12*F623+D$13*F623^2</f>
        <v>-1.2829396334494812E-2</v>
      </c>
      <c r="Q623" s="201">
        <f>+C623-15018.5</f>
        <v>41723.153899999998</v>
      </c>
      <c r="R623" s="136">
        <f>+(P623-G623)^2</f>
        <v>2.4048202195331254E-3</v>
      </c>
      <c r="S623" s="136">
        <v>0.5</v>
      </c>
      <c r="T623" s="136">
        <f>+S623*R623</f>
        <v>1.2024101097665627E-3</v>
      </c>
      <c r="V623" s="129">
        <f>+G623-P623</f>
        <v>4.9038966338342871E-2</v>
      </c>
    </row>
    <row r="624" spans="1:22" ht="12.95" customHeight="1" x14ac:dyDescent="0.2">
      <c r="A624" s="58" t="s">
        <v>1744</v>
      </c>
      <c r="B624" s="57" t="s">
        <v>644</v>
      </c>
      <c r="C624" s="58">
        <v>56746.400999999998</v>
      </c>
      <c r="D624" s="58">
        <v>1E-3</v>
      </c>
      <c r="E624" s="129">
        <f>(C624-C$7)/C$8</f>
        <v>26050.653381491589</v>
      </c>
      <c r="F624" s="129">
        <f>ROUND(2*E624,0)/2</f>
        <v>26050.5</v>
      </c>
      <c r="G624" s="129">
        <f>C624-(C$7+F624*C$8)</f>
        <v>3.6404370002856012E-2</v>
      </c>
      <c r="J624" s="130">
        <f>G624</f>
        <v>3.6404370002856012E-2</v>
      </c>
      <c r="O624" s="199">
        <f ca="1">+C$11+C$12*F624</f>
        <v>1.3615025669544964E-2</v>
      </c>
      <c r="P624" s="159">
        <f>+D$11+D$12*F624+D$13*F624^2</f>
        <v>-1.2842517193715167E-2</v>
      </c>
      <c r="Q624" s="201">
        <f>+C624-15018.5</f>
        <v>41727.900999999998</v>
      </c>
      <c r="R624" s="136">
        <f>+(P624-G624)^2</f>
        <v>2.4252558985518062E-3</v>
      </c>
      <c r="S624" s="136">
        <v>0.5</v>
      </c>
      <c r="T624" s="136">
        <f>+S624*R624</f>
        <v>1.2126279492759031E-3</v>
      </c>
      <c r="V624" s="129">
        <f>+G624-P624</f>
        <v>4.9246887196571179E-2</v>
      </c>
    </row>
    <row r="625" spans="1:22" ht="12.95" customHeight="1" x14ac:dyDescent="0.2">
      <c r="A625" s="230" t="s">
        <v>2</v>
      </c>
      <c r="B625" s="231" t="s">
        <v>646</v>
      </c>
      <c r="C625" s="230">
        <v>56771.085099999793</v>
      </c>
      <c r="D625" s="230" t="s">
        <v>403</v>
      </c>
      <c r="E625" s="129">
        <f>(C625-C$7)/C$8</f>
        <v>26154.654194483581</v>
      </c>
      <c r="F625" s="129">
        <f>ROUND(2*E625,0)/2</f>
        <v>26154.5</v>
      </c>
      <c r="G625" s="129">
        <f>C625-(C$7+F625*C$8)</f>
        <v>3.6597329795768019E-2</v>
      </c>
      <c r="J625" s="130">
        <f>G625</f>
        <v>3.6597329795768019E-2</v>
      </c>
      <c r="O625" s="199">
        <f ca="1">+C$11+C$12*F625</f>
        <v>1.363869156659008E-2</v>
      </c>
      <c r="P625" s="159">
        <f>+D$11+D$12*F625+D$13*F625^2</f>
        <v>-1.2910546334731817E-2</v>
      </c>
      <c r="Q625" s="201">
        <f>+C625-15018.5</f>
        <v>41752.585099999793</v>
      </c>
      <c r="R625" s="136">
        <f>+(P625-G625)^2</f>
        <v>2.4510297989529159E-3</v>
      </c>
      <c r="S625" s="136">
        <v>0.5</v>
      </c>
      <c r="T625" s="136">
        <f>+S625*R625</f>
        <v>1.225514899476458E-3</v>
      </c>
      <c r="V625" s="129">
        <f>+G625-P625</f>
        <v>4.9507876130499839E-2</v>
      </c>
    </row>
    <row r="626" spans="1:22" ht="12.95" customHeight="1" x14ac:dyDescent="0.2">
      <c r="A626" s="232" t="s">
        <v>7</v>
      </c>
      <c r="B626" s="233" t="s">
        <v>644</v>
      </c>
      <c r="C626" s="234">
        <v>57041.546929999997</v>
      </c>
      <c r="D626" s="234">
        <v>2.9999999999999997E-4</v>
      </c>
      <c r="E626" s="129">
        <f>(C626-C$7)/C$8</f>
        <v>27294.183292305897</v>
      </c>
      <c r="F626" s="129">
        <f>ROUND(2*E626,0)/2</f>
        <v>27294</v>
      </c>
      <c r="G626" s="129">
        <f>C626-(C$7+F626*C$8)</f>
        <v>4.350356000213651E-2</v>
      </c>
      <c r="J626" s="130">
        <f>G626</f>
        <v>4.350356000213651E-2</v>
      </c>
      <c r="O626" s="199">
        <f ca="1">+C$11+C$12*F626</f>
        <v>1.3897992428925757E-2</v>
      </c>
      <c r="P626" s="159">
        <f>+D$11+D$12*F626+D$13*F626^2</f>
        <v>-1.3634021957974127E-2</v>
      </c>
      <c r="Q626" s="201">
        <f>+C626-15018.5</f>
        <v>42023.046929999997</v>
      </c>
      <c r="R626" s="136">
        <f>+(P626-G626)^2</f>
        <v>3.2647032722483605E-3</v>
      </c>
      <c r="S626" s="136">
        <v>0.5</v>
      </c>
      <c r="T626" s="136">
        <f>+S626*R626</f>
        <v>1.6323516361241802E-3</v>
      </c>
      <c r="V626" s="129">
        <f>+G626-P626</f>
        <v>5.7137581960110637E-2</v>
      </c>
    </row>
    <row r="627" spans="1:22" ht="12.95" customHeight="1" x14ac:dyDescent="0.2">
      <c r="A627" s="235" t="s">
        <v>1746</v>
      </c>
      <c r="B627" s="236" t="s">
        <v>644</v>
      </c>
      <c r="C627" s="235">
        <v>57067.652999999998</v>
      </c>
      <c r="D627" s="235">
        <v>2.0000000000000001E-4</v>
      </c>
      <c r="E627" s="129">
        <f>(C627-C$7)/C$8</f>
        <v>27404.175250856078</v>
      </c>
      <c r="F627" s="129">
        <f>ROUND(2*E627,0)/2</f>
        <v>27404</v>
      </c>
      <c r="G627" s="129">
        <f>C627-(C$7+F627*C$8)</f>
        <v>4.1594959999201819E-2</v>
      </c>
      <c r="J627" s="130">
        <f>G627</f>
        <v>4.1594959999201819E-2</v>
      </c>
      <c r="O627" s="199">
        <f ca="1">+C$11+C$12*F627</f>
        <v>1.3923023666185015E-2</v>
      </c>
      <c r="P627" s="159">
        <f>+D$11+D$12*F627+D$13*F627^2</f>
        <v>-1.3701737223147383E-2</v>
      </c>
      <c r="Q627" s="201">
        <f>+C627-15018.5</f>
        <v>42049.152999999998</v>
      </c>
      <c r="R627" s="136">
        <f>+(P627-G627)^2</f>
        <v>3.0577247237001618E-3</v>
      </c>
      <c r="S627" s="136">
        <v>0.5</v>
      </c>
      <c r="T627" s="136">
        <f>+S627*R627</f>
        <v>1.5288623618500809E-3</v>
      </c>
      <c r="V627" s="129">
        <f>+G627-P627</f>
        <v>5.52966972223492E-2</v>
      </c>
    </row>
    <row r="628" spans="1:22" ht="12.95" customHeight="1" x14ac:dyDescent="0.2">
      <c r="A628" s="235" t="s">
        <v>1746</v>
      </c>
      <c r="B628" s="236" t="s">
        <v>646</v>
      </c>
      <c r="C628" s="235">
        <v>57071.451000000001</v>
      </c>
      <c r="D628" s="235">
        <v>2.0000000000000001E-4</v>
      </c>
      <c r="E628" s="129">
        <f>(C628-C$7)/C$8</f>
        <v>27420.17725569916</v>
      </c>
      <c r="F628" s="129">
        <f>ROUND(2*E628,0)/2</f>
        <v>27420</v>
      </c>
      <c r="G628" s="129">
        <f>C628-(C$7+F628*C$8)</f>
        <v>4.2070800001965836E-2</v>
      </c>
      <c r="J628" s="130">
        <f>G628</f>
        <v>4.2070800001965836E-2</v>
      </c>
      <c r="O628" s="199">
        <f ca="1">+C$11+C$12*F628</f>
        <v>1.3926664573422724E-2</v>
      </c>
      <c r="P628" s="159">
        <f>+D$11+D$12*F628+D$13*F628^2</f>
        <v>-1.3711555555974315E-2</v>
      </c>
      <c r="Q628" s="201">
        <f>+C628-15018.5</f>
        <v>42052.951000000001</v>
      </c>
      <c r="R628" s="136">
        <f>+(P628-G628)^2</f>
        <v>3.1116711915924566E-3</v>
      </c>
      <c r="S628" s="136">
        <v>0.5</v>
      </c>
      <c r="T628" s="136">
        <f>+S628*R628</f>
        <v>1.5558355957962283E-3</v>
      </c>
      <c r="V628" s="129">
        <f>+G628-P628</f>
        <v>5.5782355557940151E-2</v>
      </c>
    </row>
    <row r="629" spans="1:22" ht="12.95" customHeight="1" x14ac:dyDescent="0.2">
      <c r="A629" s="235" t="s">
        <v>1746</v>
      </c>
      <c r="B629" s="236" t="s">
        <v>644</v>
      </c>
      <c r="C629" s="235">
        <v>57071.568500000001</v>
      </c>
      <c r="D629" s="235">
        <v>2.0000000000000001E-4</v>
      </c>
      <c r="E629" s="129">
        <f>(C629-C$7)/C$8</f>
        <v>27420.672315090698</v>
      </c>
      <c r="F629" s="129">
        <f>ROUND(2*E629,0)/2</f>
        <v>27420.5</v>
      </c>
      <c r="G629" s="129">
        <f>C629-(C$7+F629*C$8)</f>
        <v>4.0898170002037659E-2</v>
      </c>
      <c r="J629" s="130">
        <f>G629</f>
        <v>4.0898170002037659E-2</v>
      </c>
      <c r="O629" s="199">
        <f ca="1">+C$11+C$12*F629</f>
        <v>1.3926778351773902E-2</v>
      </c>
      <c r="P629" s="159">
        <f>+D$11+D$12*F629+D$13*F629^2</f>
        <v>-1.371186225135909E-2</v>
      </c>
      <c r="Q629" s="201">
        <f>+C629-15018.5</f>
        <v>42053.068500000001</v>
      </c>
      <c r="R629" s="136">
        <f>+(P629-G629)^2</f>
        <v>2.9822556227170334E-3</v>
      </c>
      <c r="S629" s="136">
        <v>0.5</v>
      </c>
      <c r="T629" s="136">
        <f>+S629*R629</f>
        <v>1.4911278113585167E-3</v>
      </c>
      <c r="V629" s="129">
        <f>+G629-P629</f>
        <v>5.4610032253396751E-2</v>
      </c>
    </row>
    <row r="630" spans="1:22" ht="12.95" customHeight="1" x14ac:dyDescent="0.2">
      <c r="A630" s="237" t="s">
        <v>6</v>
      </c>
      <c r="B630" s="238" t="s">
        <v>644</v>
      </c>
      <c r="C630" s="239">
        <v>57084.267249999997</v>
      </c>
      <c r="D630" s="239">
        <v>1.2E-4</v>
      </c>
      <c r="E630" s="129">
        <f>(C630-C$7)/C$8</f>
        <v>27474.175595501674</v>
      </c>
      <c r="F630" s="129">
        <f>ROUND(2*E630,0)/2</f>
        <v>27474</v>
      </c>
      <c r="G630" s="129">
        <f>C630-(C$7+F630*C$8)</f>
        <v>4.167676000361098E-2</v>
      </c>
      <c r="J630" s="130">
        <f>G630</f>
        <v>4.167676000361098E-2</v>
      </c>
      <c r="O630" s="199">
        <f ca="1">+C$11+C$12*F630</f>
        <v>1.3938952635349996E-2</v>
      </c>
      <c r="P630" s="159">
        <f>+D$11+D$12*F630+D$13*F630^2</f>
        <v>-1.3744634003722995E-2</v>
      </c>
      <c r="Q630" s="201">
        <f>+C630-15018.5</f>
        <v>42065.767249999997</v>
      </c>
      <c r="R630" s="136">
        <f>+(P630-G630)^2</f>
        <v>3.0715309137161538E-3</v>
      </c>
      <c r="S630" s="136">
        <v>0.5</v>
      </c>
      <c r="T630" s="136">
        <f>+S630*R630</f>
        <v>1.5357654568580769E-3</v>
      </c>
      <c r="V630" s="129">
        <f>+G630-P630</f>
        <v>5.5421394007333973E-2</v>
      </c>
    </row>
    <row r="631" spans="1:22" ht="12.95" customHeight="1" x14ac:dyDescent="0.2">
      <c r="A631" s="240" t="s">
        <v>4</v>
      </c>
      <c r="B631" s="238" t="s">
        <v>644</v>
      </c>
      <c r="C631" s="239">
        <v>57099.457799999996</v>
      </c>
      <c r="D631" s="239">
        <v>2.0000000000000001E-4</v>
      </c>
      <c r="E631" s="129">
        <f>(C631-C$7)/C$8</f>
        <v>27538.177505630403</v>
      </c>
      <c r="F631" s="129">
        <f>ROUND(2*E631,0)/2</f>
        <v>27538</v>
      </c>
      <c r="G631" s="129">
        <f>C631-(C$7+F631*C$8)</f>
        <v>4.2130119996727444E-2</v>
      </c>
      <c r="J631" s="130">
        <f>G631</f>
        <v>4.2130119996727444E-2</v>
      </c>
      <c r="O631" s="199">
        <f ca="1">+C$11+C$12*F631</f>
        <v>1.3953516264300837E-2</v>
      </c>
      <c r="P631" s="159">
        <f>+D$11+D$12*F631+D$13*F631^2</f>
        <v>-1.3783721362511171E-2</v>
      </c>
      <c r="Q631" s="201">
        <f>+C631-15018.5</f>
        <v>42080.957799999996</v>
      </c>
      <c r="R631" s="136">
        <f>+(P631-G631)^2</f>
        <v>3.1263576555461028E-3</v>
      </c>
      <c r="S631" s="136">
        <v>0.5</v>
      </c>
      <c r="T631" s="136">
        <f>+S631*R631</f>
        <v>1.5631788277730514E-3</v>
      </c>
      <c r="V631" s="129">
        <f>+G631-P631</f>
        <v>5.5913841359238617E-2</v>
      </c>
    </row>
    <row r="632" spans="1:22" ht="12.95" customHeight="1" x14ac:dyDescent="0.2">
      <c r="A632" s="235" t="s">
        <v>1745</v>
      </c>
      <c r="B632" s="236"/>
      <c r="C632" s="235">
        <v>57100.408799999997</v>
      </c>
      <c r="D632" s="235">
        <v>3.7000000000000002E-3</v>
      </c>
      <c r="E632" s="129">
        <f>(C632-C$7)/C$8</f>
        <v>27542.184326748302</v>
      </c>
      <c r="F632" s="129">
        <f>ROUND(2*E632,0)/2</f>
        <v>27542</v>
      </c>
      <c r="G632" s="129">
        <f>C632-(C$7+F632*C$8)</f>
        <v>4.3749080003181007E-2</v>
      </c>
      <c r="J632" s="130">
        <f>G632</f>
        <v>4.3749080003181007E-2</v>
      </c>
      <c r="O632" s="199">
        <f ca="1">+C$11+C$12*F632</f>
        <v>1.3954426491110266E-2</v>
      </c>
      <c r="P632" s="159">
        <f>+D$11+D$12*F632+D$13*F632^2</f>
        <v>-1.3786160118269429E-2</v>
      </c>
      <c r="Q632" s="201">
        <f>+C632-15018.5</f>
        <v>42081.908799999997</v>
      </c>
      <c r="R632" s="136">
        <f>+(P632-G632)^2</f>
        <v>3.3103038558329597E-3</v>
      </c>
      <c r="S632" s="136">
        <v>0.5</v>
      </c>
      <c r="T632" s="136">
        <f>+S632*R632</f>
        <v>1.6551519279164799E-3</v>
      </c>
      <c r="V632" s="129">
        <f>+G632-P632</f>
        <v>5.7535240121450434E-2</v>
      </c>
    </row>
    <row r="633" spans="1:22" ht="12.95" customHeight="1" x14ac:dyDescent="0.2">
      <c r="A633" s="235" t="s">
        <v>1745</v>
      </c>
      <c r="B633" s="236"/>
      <c r="C633" s="235">
        <v>57100.525199999996</v>
      </c>
      <c r="D633" s="235">
        <v>1.8E-3</v>
      </c>
      <c r="E633" s="129">
        <f>(C633-C$7)/C$8</f>
        <v>27542.674751541275</v>
      </c>
      <c r="F633" s="129">
        <f>ROUND(2*E633,0)/2</f>
        <v>27542.5</v>
      </c>
      <c r="G633" s="129">
        <f>C633-(C$7+F633*C$8)</f>
        <v>4.1476450001937337E-2</v>
      </c>
      <c r="J633" s="130">
        <f>G633</f>
        <v>4.1476450001937337E-2</v>
      </c>
      <c r="O633" s="199">
        <f ca="1">+C$11+C$12*F633</f>
        <v>1.3954540269461444E-2</v>
      </c>
      <c r="P633" s="159">
        <f>+D$11+D$12*F633+D$13*F633^2</f>
        <v>-1.3786464927962101E-2</v>
      </c>
      <c r="Q633" s="201">
        <f>+C633-15018.5</f>
        <v>42082.025199999996</v>
      </c>
      <c r="R633" s="136">
        <f>+(P633-G633)^2</f>
        <v>3.0539897665493023E-3</v>
      </c>
      <c r="S633" s="136">
        <v>0.5</v>
      </c>
      <c r="T633" s="136">
        <f>+S633*R633</f>
        <v>1.5269948832746512E-3</v>
      </c>
      <c r="V633" s="129">
        <f>+G633-P633</f>
        <v>5.5262914929899438E-2</v>
      </c>
    </row>
    <row r="634" spans="1:22" ht="12.95" customHeight="1" x14ac:dyDescent="0.2">
      <c r="A634" s="235" t="s">
        <v>1745</v>
      </c>
      <c r="B634" s="236"/>
      <c r="C634" s="235">
        <v>57100.644500000002</v>
      </c>
      <c r="D634" s="235">
        <v>8.9999999999999998E-4</v>
      </c>
      <c r="E634" s="129">
        <f>(C634-C$7)/C$8</f>
        <v>27543.177394821389</v>
      </c>
      <c r="F634" s="129">
        <f>ROUND(2*E634,0)/2</f>
        <v>27543</v>
      </c>
      <c r="G634" s="129">
        <f>C634-(C$7+F634*C$8)</f>
        <v>4.2103820007469039E-2</v>
      </c>
      <c r="J634" s="130">
        <f>G634</f>
        <v>4.2103820007469039E-2</v>
      </c>
      <c r="O634" s="199">
        <f ca="1">+C$11+C$12*F634</f>
        <v>1.3954654047812622E-2</v>
      </c>
      <c r="P634" s="159">
        <f>+D$11+D$12*F634+D$13*F634^2</f>
        <v>-1.3786769729926533E-2</v>
      </c>
      <c r="Q634" s="201">
        <f>+C634-15018.5</f>
        <v>42082.144500000002</v>
      </c>
      <c r="R634" s="136">
        <f>+(P634-G634)^2</f>
        <v>3.1237580211938673E-3</v>
      </c>
      <c r="S634" s="136">
        <v>0.5</v>
      </c>
      <c r="T634" s="136">
        <f>+S634*R634</f>
        <v>1.5618790105969337E-3</v>
      </c>
      <c r="V634" s="129">
        <f>+G634-P634</f>
        <v>5.5890589737395573E-2</v>
      </c>
    </row>
    <row r="635" spans="1:22" ht="12.95" customHeight="1" x14ac:dyDescent="0.2">
      <c r="A635" s="121" t="s">
        <v>1748</v>
      </c>
      <c r="B635" s="122" t="s">
        <v>644</v>
      </c>
      <c r="C635" s="121">
        <v>57105.629300000001</v>
      </c>
      <c r="D635" s="121">
        <v>1E-4</v>
      </c>
      <c r="E635" s="129">
        <f>(C635-C$7)/C$8</f>
        <v>27564.179710182554</v>
      </c>
      <c r="F635" s="129">
        <f>ROUND(2*E635,0)/2</f>
        <v>27564</v>
      </c>
      <c r="G635" s="129">
        <f>C635-(C$7+F635*C$8)</f>
        <v>4.2653360003896523E-2</v>
      </c>
      <c r="J635" s="130">
        <f>G635</f>
        <v>4.2653360003896523E-2</v>
      </c>
      <c r="O635" s="199">
        <f ca="1">+C$11+C$12*F635</f>
        <v>1.3959432738562118E-2</v>
      </c>
      <c r="P635" s="159">
        <f>+D$11+D$12*F635+D$13*F635^2</f>
        <v>-1.3799564433826064E-2</v>
      </c>
      <c r="Q635" s="201">
        <f>+C635-15018.5</f>
        <v>42087.129300000001</v>
      </c>
      <c r="R635" s="136">
        <f>+(P635-G635)^2</f>
        <v>3.1869326775712161E-3</v>
      </c>
      <c r="S635" s="136">
        <v>0.5</v>
      </c>
      <c r="T635" s="136">
        <f>+S635*R635</f>
        <v>1.5934663387856081E-3</v>
      </c>
      <c r="V635" s="129">
        <f>+G635-P635</f>
        <v>5.6452924437722589E-2</v>
      </c>
    </row>
    <row r="636" spans="1:22" ht="12.95" customHeight="1" x14ac:dyDescent="0.2">
      <c r="A636" s="237" t="s">
        <v>5</v>
      </c>
      <c r="B636" s="238" t="s">
        <v>644</v>
      </c>
      <c r="C636" s="239">
        <v>57121.411800000002</v>
      </c>
      <c r="D636" s="239">
        <v>8.0000000000000004E-4</v>
      </c>
      <c r="E636" s="129">
        <f>(C636-C$7)/C$8</f>
        <v>27630.675666326788</v>
      </c>
      <c r="F636" s="129">
        <f>ROUND(2*E636,0)/2</f>
        <v>27630.5</v>
      </c>
      <c r="G636" s="129">
        <f>C636-(C$7+F636*C$8)</f>
        <v>4.1693570005008951E-2</v>
      </c>
      <c r="J636" s="130">
        <f>G636</f>
        <v>4.1693570005008951E-2</v>
      </c>
      <c r="O636" s="199">
        <f ca="1">+C$11+C$12*F636</f>
        <v>1.3974565259268851E-2</v>
      </c>
      <c r="P636" s="159">
        <f>+D$11+D$12*F636+D$13*F636^2</f>
        <v>-1.3839991058708E-2</v>
      </c>
      <c r="Q636" s="201">
        <f>+C636-15018.5</f>
        <v>42102.911800000002</v>
      </c>
      <c r="R636" s="136">
        <f>+(P636-G636)^2</f>
        <v>3.0839764044175793E-3</v>
      </c>
      <c r="S636" s="136">
        <v>0.5</v>
      </c>
      <c r="T636" s="136">
        <f>+S636*R636</f>
        <v>1.5419882022087896E-3</v>
      </c>
      <c r="V636" s="129">
        <f>+G636-P636</f>
        <v>5.5533561063716951E-2</v>
      </c>
    </row>
    <row r="637" spans="1:22" ht="12.95" customHeight="1" x14ac:dyDescent="0.2">
      <c r="A637" s="237" t="s">
        <v>5</v>
      </c>
      <c r="B637" s="238" t="s">
        <v>644</v>
      </c>
      <c r="C637" s="239">
        <v>57121.531499999997</v>
      </c>
      <c r="D637" s="239">
        <v>3.2000000000000002E-3</v>
      </c>
      <c r="E637" s="129">
        <f>(C637-C$7)/C$8</f>
        <v>27631.179994915423</v>
      </c>
      <c r="F637" s="129">
        <f>ROUND(2*E637,0)/2</f>
        <v>27631</v>
      </c>
      <c r="G637" s="129">
        <f>C637-(C$7+F637*C$8)</f>
        <v>4.2720940000435803E-2</v>
      </c>
      <c r="J637" s="130">
        <f>G637</f>
        <v>4.2720940000435803E-2</v>
      </c>
      <c r="O637" s="199">
        <f ca="1">+C$11+C$12*F637</f>
        <v>1.3974679037620029E-2</v>
      </c>
      <c r="P637" s="159">
        <f>+D$11+D$12*F637+D$13*F637^2</f>
        <v>-1.3840294500501078E-2</v>
      </c>
      <c r="Q637" s="201">
        <f>+C637-15018.5</f>
        <v>42103.031499999997</v>
      </c>
      <c r="R637" s="136">
        <f>+(P637-G637)^2</f>
        <v>3.1991732482699723E-3</v>
      </c>
      <c r="S637" s="136">
        <v>0.5</v>
      </c>
      <c r="T637" s="136">
        <f>+S637*R637</f>
        <v>1.5995866241349862E-3</v>
      </c>
      <c r="V637" s="129">
        <f>+G637-P637</f>
        <v>5.6561234500936877E-2</v>
      </c>
    </row>
    <row r="638" spans="1:22" ht="12.95" customHeight="1" x14ac:dyDescent="0.2">
      <c r="A638" s="121" t="s">
        <v>1750</v>
      </c>
      <c r="B638" s="122" t="s">
        <v>646</v>
      </c>
      <c r="C638" s="121">
        <v>57124.733999999997</v>
      </c>
      <c r="D638" s="121">
        <v>1E-4</v>
      </c>
      <c r="E638" s="129">
        <f>(C638-C$7)/C$8</f>
        <v>27644.672996629466</v>
      </c>
      <c r="F638" s="129">
        <f>ROUND(2*E638,0)/2</f>
        <v>27644.5</v>
      </c>
      <c r="G638" s="129">
        <f>C638-(C$7+F638*C$8)</f>
        <v>4.1059930001210887E-2</v>
      </c>
      <c r="J638" s="130">
        <f>G638</f>
        <v>4.1059930001210887E-2</v>
      </c>
      <c r="O638" s="199">
        <f ca="1">+C$11+C$12*F638</f>
        <v>1.3977751053101846E-2</v>
      </c>
      <c r="P638" s="159">
        <f>+D$11+D$12*F638+D$13*F638^2</f>
        <v>-1.3848484507636981E-2</v>
      </c>
      <c r="Q638" s="201">
        <f>+C638-15018.5</f>
        <v>42106.233999999997</v>
      </c>
      <c r="R638" s="136">
        <f>+(P638-G638)^2</f>
        <v>3.0149339838754551E-3</v>
      </c>
      <c r="S638" s="136">
        <v>0.5</v>
      </c>
      <c r="T638" s="136">
        <f>+S638*R638</f>
        <v>1.5074669919377275E-3</v>
      </c>
      <c r="V638" s="129">
        <f>+G638-P638</f>
        <v>5.4908414508847869E-2</v>
      </c>
    </row>
    <row r="639" spans="1:22" ht="12.95" customHeight="1" x14ac:dyDescent="0.2">
      <c r="A639" s="240" t="s">
        <v>4</v>
      </c>
      <c r="B639" s="238" t="s">
        <v>644</v>
      </c>
      <c r="C639" s="239">
        <v>57129.363400000002</v>
      </c>
      <c r="D639" s="239">
        <v>2.0000000000000001E-4</v>
      </c>
      <c r="E639" s="129">
        <f>(C639-C$7)/C$8</f>
        <v>27664.177915328939</v>
      </c>
      <c r="F639" s="129">
        <f>ROUND(2*E639,0)/2</f>
        <v>27664</v>
      </c>
      <c r="G639" s="129">
        <f>C639-(C$7+F639*C$8)</f>
        <v>4.2227360005199444E-2</v>
      </c>
      <c r="J639" s="130">
        <f>G639</f>
        <v>4.2227360005199444E-2</v>
      </c>
      <c r="O639" s="199">
        <f ca="1">+C$11+C$12*F639</f>
        <v>1.3982188408797806E-2</v>
      </c>
      <c r="P639" s="159">
        <f>+D$11+D$12*F639+D$13*F639^2</f>
        <v>-1.3860304571691386E-2</v>
      </c>
      <c r="Q639" s="201">
        <f>+C639-15018.5</f>
        <v>42110.863400000002</v>
      </c>
      <c r="R639" s="136">
        <f>+(P639-G639)^2</f>
        <v>3.1458261176898145E-3</v>
      </c>
      <c r="S639" s="136">
        <v>0.5</v>
      </c>
      <c r="T639" s="136">
        <f>+S639*R639</f>
        <v>1.5729130588449072E-3</v>
      </c>
      <c r="V639" s="129">
        <f>+G639-P639</f>
        <v>5.6087664576890829E-2</v>
      </c>
    </row>
    <row r="640" spans="1:22" ht="12.95" customHeight="1" x14ac:dyDescent="0.2">
      <c r="A640" s="240" t="s">
        <v>4</v>
      </c>
      <c r="B640" s="238" t="s">
        <v>646</v>
      </c>
      <c r="C640" s="239">
        <v>57129.481800000001</v>
      </c>
      <c r="D640" s="239">
        <v>1E-4</v>
      </c>
      <c r="E640" s="129">
        <f>(C640-C$7)/C$8</f>
        <v>27664.67676666475</v>
      </c>
      <c r="F640" s="129">
        <f>ROUND(2*E640,0)/2</f>
        <v>27664.5</v>
      </c>
      <c r="G640" s="129">
        <f>C640-(C$7+F640*C$8)</f>
        <v>4.1954730004363228E-2</v>
      </c>
      <c r="J640" s="130">
        <f>G640</f>
        <v>4.1954730004363228E-2</v>
      </c>
      <c r="O640" s="199">
        <f ca="1">+C$11+C$12*F640</f>
        <v>1.3982302187148986E-2</v>
      </c>
      <c r="P640" s="159">
        <f>+D$11+D$12*F640+D$13*F640^2</f>
        <v>-1.3860607495691955E-2</v>
      </c>
      <c r="Q640" s="201">
        <f>+C640-15018.5</f>
        <v>42110.981800000001</v>
      </c>
      <c r="R640" s="136">
        <f>+(P640-G640)^2</f>
        <v>3.1153519002450666E-3</v>
      </c>
      <c r="S640" s="136">
        <v>0.5</v>
      </c>
      <c r="T640" s="136">
        <f>+S640*R640</f>
        <v>1.5576759501225333E-3</v>
      </c>
      <c r="V640" s="129">
        <f>+G640-P640</f>
        <v>5.5815337500055184E-2</v>
      </c>
    </row>
    <row r="641" spans="1:22" ht="12.95" customHeight="1" x14ac:dyDescent="0.2">
      <c r="A641" s="240" t="s">
        <v>4</v>
      </c>
      <c r="B641" s="238" t="s">
        <v>644</v>
      </c>
      <c r="C641" s="239">
        <v>57134.347800000003</v>
      </c>
      <c r="D641" s="239">
        <v>2.0000000000000001E-4</v>
      </c>
      <c r="E641" s="129">
        <f>(C641-C$7)/C$8</f>
        <v>27685.17854538155</v>
      </c>
      <c r="F641" s="129">
        <f>ROUND(2*E641,0)/2</f>
        <v>27685</v>
      </c>
      <c r="G641" s="129">
        <f>C641-(C$7+F641*C$8)</f>
        <v>4.237690000445582E-2</v>
      </c>
      <c r="J641" s="130">
        <f>G641</f>
        <v>4.237690000445582E-2</v>
      </c>
      <c r="O641" s="199">
        <f ca="1">+C$11+C$12*F641</f>
        <v>1.39869670995473E-2</v>
      </c>
      <c r="P641" s="159">
        <f>+D$11+D$12*F641+D$13*F641^2</f>
        <v>-1.3873020725695285E-2</v>
      </c>
      <c r="Q641" s="201">
        <f>+C641-15018.5</f>
        <v>42115.847800000003</v>
      </c>
      <c r="R641" s="136">
        <f>+(P641-G641)^2</f>
        <v>3.1640535821482827E-3</v>
      </c>
      <c r="S641" s="136">
        <v>0.5</v>
      </c>
      <c r="T641" s="136">
        <f>+S641*R641</f>
        <v>1.5820267910741414E-3</v>
      </c>
      <c r="V641" s="129">
        <f>+G641-P641</f>
        <v>5.6249920730151101E-2</v>
      </c>
    </row>
    <row r="642" spans="1:22" ht="12.95" customHeight="1" x14ac:dyDescent="0.2">
      <c r="A642" s="121" t="s">
        <v>1749</v>
      </c>
      <c r="B642" s="122" t="s">
        <v>644</v>
      </c>
      <c r="C642" s="121">
        <v>57157.607000000004</v>
      </c>
      <c r="D642" s="121">
        <v>1E-4</v>
      </c>
      <c r="E642" s="129">
        <f>(C642-C$7)/C$8</f>
        <v>27783.175867931834</v>
      </c>
      <c r="F642" s="129">
        <f>ROUND(2*E642,0)/2</f>
        <v>27783</v>
      </c>
      <c r="G642" s="129">
        <f>C642-(C$7+F642*C$8)</f>
        <v>4.1741420005564578E-2</v>
      </c>
      <c r="J642" s="130">
        <f>G642</f>
        <v>4.1741420005564578E-2</v>
      </c>
      <c r="O642" s="199">
        <f ca="1">+C$11+C$12*F642</f>
        <v>1.4009267656378277E-2</v>
      </c>
      <c r="P642" s="159">
        <f>+D$11+D$12*F642+D$13*F642^2</f>
        <v>-1.3932182524096207E-2</v>
      </c>
      <c r="Q642" s="201">
        <f>+C642-15018.5</f>
        <v>42139.107000000004</v>
      </c>
      <c r="R642" s="136">
        <f>+(P642-G642)^2</f>
        <v>3.0995500186306517E-3</v>
      </c>
      <c r="S642" s="136">
        <v>0.5</v>
      </c>
      <c r="T642" s="136">
        <f>+S642*R642</f>
        <v>1.5497750093153258E-3</v>
      </c>
      <c r="V642" s="129">
        <f>+G642-P642</f>
        <v>5.5673602529660783E-2</v>
      </c>
    </row>
    <row r="643" spans="1:22" ht="12.95" customHeight="1" x14ac:dyDescent="0.2">
      <c r="A643" s="241" t="s">
        <v>1747</v>
      </c>
      <c r="B643" s="330"/>
      <c r="C643" s="243">
        <v>57425.810448283468</v>
      </c>
      <c r="D643" s="243">
        <v>4.0000000000000002E-4</v>
      </c>
      <c r="E643" s="129">
        <f>(C643-C$7)/C$8</f>
        <v>28913.189790617562</v>
      </c>
      <c r="F643" s="129">
        <f>ROUND(2*E643,0)/2</f>
        <v>28913</v>
      </c>
      <c r="G643" s="129">
        <f>C643-(C$7+F643*C$8)</f>
        <v>4.5045903469144832E-2</v>
      </c>
      <c r="J643" s="130">
        <f>G643</f>
        <v>4.5045903469144832E-2</v>
      </c>
      <c r="O643" s="199">
        <f ca="1">+C$11+C$12*F643</f>
        <v>1.4266406730041564E-2</v>
      </c>
      <c r="P643" s="159">
        <f>+D$11+D$12*F643+D$13*F643^2</f>
        <v>-1.4592906233709426E-2</v>
      </c>
      <c r="Q643" s="201">
        <f>+C643-15018.5</f>
        <v>42407.310448283468</v>
      </c>
      <c r="R643" s="136">
        <f>+(P643-G643)^2</f>
        <v>3.5567876227732636E-3</v>
      </c>
      <c r="S643" s="136">
        <v>0.5</v>
      </c>
      <c r="T643" s="136">
        <f>+S643*R643</f>
        <v>1.7783938113866318E-3</v>
      </c>
      <c r="V643" s="129">
        <f>+G643-P643</f>
        <v>5.9638809702854262E-2</v>
      </c>
    </row>
    <row r="644" spans="1:22" ht="12.95" customHeight="1" x14ac:dyDescent="0.2">
      <c r="A644" s="244" t="s">
        <v>7</v>
      </c>
      <c r="B644" s="245" t="s">
        <v>646</v>
      </c>
      <c r="C644" s="246">
        <v>57445.390729999999</v>
      </c>
      <c r="D644" s="246">
        <v>1E-4</v>
      </c>
      <c r="E644" s="129">
        <f>(C644-C$7)/C$8</f>
        <v>28995.686831917359</v>
      </c>
      <c r="F644" s="129">
        <f>ROUND(2*E644,0)/2</f>
        <v>28995.5</v>
      </c>
      <c r="G644" s="129">
        <f>C644-(C$7+F644*C$8)</f>
        <v>4.4343670000671409E-2</v>
      </c>
      <c r="J644" s="130">
        <f>G644</f>
        <v>4.4343670000671409E-2</v>
      </c>
      <c r="O644" s="199">
        <f ca="1">+C$11+C$12*F644</f>
        <v>1.4285180157986008E-2</v>
      </c>
      <c r="P644" s="159">
        <f>+D$11+D$12*F644+D$13*F644^2</f>
        <v>-1.4639598779343434E-2</v>
      </c>
      <c r="Q644" s="201">
        <f>+C644-15018.5</f>
        <v>42426.890729999999</v>
      </c>
      <c r="R644" s="136">
        <f>+(P644-G644)^2</f>
        <v>3.4790259959754737E-3</v>
      </c>
      <c r="S644" s="136">
        <v>0.5</v>
      </c>
      <c r="T644" s="136">
        <f>+S644*R644</f>
        <v>1.7395129979877369E-3</v>
      </c>
      <c r="V644" s="129">
        <f>+G644-P644</f>
        <v>5.8983268780014843E-2</v>
      </c>
    </row>
    <row r="645" spans="1:22" ht="12.95" customHeight="1" x14ac:dyDescent="0.2">
      <c r="A645" s="121" t="s">
        <v>1750</v>
      </c>
      <c r="B645" s="122" t="s">
        <v>646</v>
      </c>
      <c r="C645" s="121">
        <v>57445.866699999999</v>
      </c>
      <c r="D645" s="121">
        <v>2.0000000000000001E-4</v>
      </c>
      <c r="E645" s="129">
        <f>(C645-C$7)/C$8</f>
        <v>28997.692222713871</v>
      </c>
      <c r="F645" s="129">
        <f>ROUND(2*E645,0)/2</f>
        <v>28997.5</v>
      </c>
      <c r="G645" s="129">
        <f>C645-(C$7+F645*C$8)</f>
        <v>4.5623149999300949E-2</v>
      </c>
      <c r="J645" s="130">
        <f>G645</f>
        <v>4.5623149999300949E-2</v>
      </c>
      <c r="O645" s="199">
        <f ca="1">+C$11+C$12*F645</f>
        <v>1.428563527139072E-2</v>
      </c>
      <c r="P645" s="159">
        <f>+D$11+D$12*F645+D$13*F645^2</f>
        <v>-1.4640728107696396E-2</v>
      </c>
      <c r="Q645" s="201">
        <f>+C645-15018.5</f>
        <v>42427.366699999999</v>
      </c>
      <c r="R645" s="136">
        <f>+(P645-G645)^2</f>
        <v>3.6317350044950342E-3</v>
      </c>
      <c r="S645" s="136">
        <v>0.5</v>
      </c>
      <c r="T645" s="136">
        <f>+S645*R645</f>
        <v>1.8158675022475171E-3</v>
      </c>
      <c r="V645" s="129">
        <f>+G645-P645</f>
        <v>6.0263878106997348E-2</v>
      </c>
    </row>
    <row r="646" spans="1:22" ht="12.95" customHeight="1" x14ac:dyDescent="0.2">
      <c r="A646" s="237" t="s">
        <v>5</v>
      </c>
      <c r="B646" s="238" t="s">
        <v>644</v>
      </c>
      <c r="C646" s="239">
        <v>57465.3269</v>
      </c>
      <c r="D646" s="239">
        <v>1.8E-3</v>
      </c>
      <c r="E646" s="129">
        <f>(C646-C$7)/C$8</f>
        <v>29079.683327149669</v>
      </c>
      <c r="F646" s="129">
        <f>ROUND(2*E646,0)/2</f>
        <v>29079.5</v>
      </c>
      <c r="G646" s="129">
        <f>C646-(C$7+F646*C$8)</f>
        <v>4.3511830001079943E-2</v>
      </c>
      <c r="J646" s="130">
        <f>G646</f>
        <v>4.3511830001079943E-2</v>
      </c>
      <c r="O646" s="199">
        <f ca="1">+C$11+C$12*F646</f>
        <v>1.4304294920983986E-2</v>
      </c>
      <c r="P646" s="159">
        <f>+D$11+D$12*F646+D$13*F646^2</f>
        <v>-1.4686924105846421E-2</v>
      </c>
      <c r="Q646" s="201">
        <f>+C646-15018.5</f>
        <v>42446.8269</v>
      </c>
      <c r="R646" s="136">
        <f>+(P646-G646)^2</f>
        <v>3.3870949795984781E-3</v>
      </c>
      <c r="S646" s="136">
        <v>0.5</v>
      </c>
      <c r="T646" s="136">
        <f>+S646*R646</f>
        <v>1.693547489799239E-3</v>
      </c>
      <c r="V646" s="129">
        <f>+G646-P646</f>
        <v>5.8198754106926362E-2</v>
      </c>
    </row>
    <row r="647" spans="1:22" ht="12.95" customHeight="1" x14ac:dyDescent="0.2">
      <c r="A647" s="237" t="s">
        <v>5</v>
      </c>
      <c r="B647" s="238" t="s">
        <v>644</v>
      </c>
      <c r="C647" s="239">
        <v>57465.447</v>
      </c>
      <c r="D647" s="239">
        <v>8.0000000000000004E-4</v>
      </c>
      <c r="E647" s="129">
        <f>(C647-C$7)/C$8</f>
        <v>29080.189341046891</v>
      </c>
      <c r="F647" s="129">
        <f>ROUND(2*E647,0)/2</f>
        <v>29080</v>
      </c>
      <c r="G647" s="129">
        <f>C647-(C$7+F647*C$8)</f>
        <v>4.4939200000953861E-2</v>
      </c>
      <c r="J647" s="130">
        <f>G647</f>
        <v>4.4939200000953861E-2</v>
      </c>
      <c r="O647" s="199">
        <f ca="1">+C$11+C$12*F647</f>
        <v>1.4304408699335164E-2</v>
      </c>
      <c r="P647" s="159">
        <f>+D$11+D$12*F647+D$13*F647^2</f>
        <v>-1.4687205151181645E-2</v>
      </c>
      <c r="Q647" s="201">
        <f>+C647-15018.5</f>
        <v>42446.947</v>
      </c>
      <c r="R647" s="136">
        <f>+(P647-G647)^2</f>
        <v>3.5553081913666114E-3</v>
      </c>
      <c r="S647" s="136">
        <v>0.5</v>
      </c>
      <c r="T647" s="136">
        <f>+S647*R647</f>
        <v>1.7776540956833057E-3</v>
      </c>
      <c r="V647" s="129">
        <f>+G647-P647</f>
        <v>5.9626405152135506E-2</v>
      </c>
    </row>
    <row r="648" spans="1:22" ht="12.95" customHeight="1" x14ac:dyDescent="0.2">
      <c r="A648" s="237" t="s">
        <v>5</v>
      </c>
      <c r="B648" s="238" t="s">
        <v>644</v>
      </c>
      <c r="C648" s="239">
        <v>57465.566099999996</v>
      </c>
      <c r="D648" s="239">
        <v>1.5E-3</v>
      </c>
      <c r="E648" s="129">
        <f>(C648-C$7)/C$8</f>
        <v>29080.69114167268</v>
      </c>
      <c r="F648" s="129">
        <f>ROUND(2*E648,0)/2</f>
        <v>29080.5</v>
      </c>
      <c r="G648" s="129">
        <f>C648-(C$7+F648*C$8)</f>
        <v>4.5366569996986073E-2</v>
      </c>
      <c r="J648" s="130">
        <f>G648</f>
        <v>4.5366569996986073E-2</v>
      </c>
      <c r="O648" s="199">
        <f ca="1">+C$11+C$12*F648</f>
        <v>1.4304522477686342E-2</v>
      </c>
      <c r="P648" s="159">
        <f>+D$11+D$12*F648+D$13*F648^2</f>
        <v>-1.468748618878863E-2</v>
      </c>
      <c r="Q648" s="201">
        <f>+C648-15018.5</f>
        <v>42447.066099999996</v>
      </c>
      <c r="R648" s="136">
        <f>+(P648-G648)^2</f>
        <v>3.6064896643641848E-3</v>
      </c>
      <c r="S648" s="136">
        <v>0.5</v>
      </c>
      <c r="T648" s="136">
        <f>+S648*R648</f>
        <v>1.8032448321820924E-3</v>
      </c>
      <c r="V648" s="129">
        <f>+G648-P648</f>
        <v>6.0054056185774703E-2</v>
      </c>
    </row>
    <row r="649" spans="1:22" ht="12.95" customHeight="1" x14ac:dyDescent="0.2">
      <c r="A649" s="230" t="s">
        <v>1</v>
      </c>
      <c r="B649" s="231" t="s">
        <v>646</v>
      </c>
      <c r="C649" s="230">
        <v>57468.1757</v>
      </c>
      <c r="D649" s="230" t="s">
        <v>1505</v>
      </c>
      <c r="E649" s="129">
        <f>(C649-C$7)/C$8</f>
        <v>29091.686094763394</v>
      </c>
      <c r="F649" s="129">
        <f>ROUND(2*E649,0)/2</f>
        <v>29091.5</v>
      </c>
      <c r="G649" s="129">
        <f>C649-(C$7+F649*C$8)</f>
        <v>4.4168710002850275E-2</v>
      </c>
      <c r="J649" s="130">
        <f>G649</f>
        <v>4.4168710002850275E-2</v>
      </c>
      <c r="O649" s="199">
        <f ca="1">+C$11+C$12*F649</f>
        <v>1.4307025601412268E-2</v>
      </c>
      <c r="P649" s="159">
        <f>+D$11+D$12*F649+D$13*F649^2</f>
        <v>-1.4693667060895891E-2</v>
      </c>
      <c r="Q649" s="201">
        <f>+C649-15018.5</f>
        <v>42449.6757</v>
      </c>
      <c r="R649" s="136">
        <f>+(P649-G649)^2</f>
        <v>3.464779433594631E-3</v>
      </c>
      <c r="S649" s="136">
        <v>0.5</v>
      </c>
      <c r="T649" s="136">
        <f>+S649*R649</f>
        <v>1.7323897167973155E-3</v>
      </c>
      <c r="V649" s="129">
        <f>+G649-P649</f>
        <v>5.8862377063746169E-2</v>
      </c>
    </row>
    <row r="650" spans="1:22" ht="12.95" customHeight="1" x14ac:dyDescent="0.2">
      <c r="A650" s="230" t="s">
        <v>1</v>
      </c>
      <c r="B650" s="231" t="s">
        <v>644</v>
      </c>
      <c r="C650" s="230">
        <v>57468.294699999999</v>
      </c>
      <c r="D650" s="230" t="s">
        <v>1505</v>
      </c>
      <c r="E650" s="129">
        <f>(C650-C$7)/C$8</f>
        <v>29092.187474062055</v>
      </c>
      <c r="F650" s="129">
        <f>ROUND(2*E650,0)/2</f>
        <v>29092</v>
      </c>
      <c r="G650" s="129">
        <f>C650-(C$7+F650*C$8)</f>
        <v>4.44960800014087E-2</v>
      </c>
      <c r="J650" s="130">
        <f>G650</f>
        <v>4.44960800014087E-2</v>
      </c>
      <c r="O650" s="199">
        <f ca="1">+C$11+C$12*F650</f>
        <v>1.4307139379763446E-2</v>
      </c>
      <c r="P650" s="159">
        <f>+D$11+D$12*F650+D$13*F650^2</f>
        <v>-1.4693947920753203E-2</v>
      </c>
      <c r="Q650" s="201">
        <f>+C650-15018.5</f>
        <v>42449.794699999999</v>
      </c>
      <c r="R650" s="136">
        <f>+(P650-G650)^2</f>
        <v>3.5034594054263054E-3</v>
      </c>
      <c r="S650" s="136">
        <v>0.5</v>
      </c>
      <c r="T650" s="136">
        <f>+S650*R650</f>
        <v>1.7517297027131527E-3</v>
      </c>
      <c r="V650" s="129">
        <f>+G650-P650</f>
        <v>5.9190027922161902E-2</v>
      </c>
    </row>
    <row r="651" spans="1:22" ht="12.95" customHeight="1" x14ac:dyDescent="0.2">
      <c r="A651" s="121" t="s">
        <v>1750</v>
      </c>
      <c r="B651" s="122" t="s">
        <v>646</v>
      </c>
      <c r="C651" s="121">
        <v>57524.665800000002</v>
      </c>
      <c r="D651" s="121">
        <v>1E-4</v>
      </c>
      <c r="E651" s="129">
        <f>(C651-C$7)/C$8</f>
        <v>29329.69421845629</v>
      </c>
      <c r="F651" s="129">
        <f>ROUND(2*E651,0)/2</f>
        <v>29329.5</v>
      </c>
      <c r="G651" s="129">
        <f>C651-(C$7+F651*C$8)</f>
        <v>4.6096830003079958E-2</v>
      </c>
      <c r="J651" s="130">
        <f>G651</f>
        <v>4.6096830003079958E-2</v>
      </c>
      <c r="O651" s="199">
        <f ca="1">+C$11+C$12*F651</f>
        <v>1.4361184096573207E-2</v>
      </c>
      <c r="P651" s="159">
        <f>+D$11+D$12*F651+D$13*F651^2</f>
        <v>-1.4826482674731073E-2</v>
      </c>
      <c r="Q651" s="201">
        <f>+C651-15018.5</f>
        <v>42506.165800000002</v>
      </c>
      <c r="R651" s="136">
        <f>+(P651-G651)^2</f>
        <v>3.7116500276383304E-3</v>
      </c>
      <c r="S651" s="136">
        <v>0.5</v>
      </c>
      <c r="T651" s="136">
        <f>+S651*R651</f>
        <v>1.8558250138191652E-3</v>
      </c>
      <c r="V651" s="129">
        <f>+G651-P651</f>
        <v>6.092331267781103E-2</v>
      </c>
    </row>
    <row r="652" spans="1:22" ht="12.95" customHeight="1" x14ac:dyDescent="0.2">
      <c r="A652" s="121" t="s">
        <v>1750</v>
      </c>
      <c r="B652" s="122" t="s">
        <v>644</v>
      </c>
      <c r="C652" s="121">
        <v>57530.717499999999</v>
      </c>
      <c r="D652" s="121">
        <v>1E-4</v>
      </c>
      <c r="E652" s="129">
        <f>(C652-C$7)/C$8</f>
        <v>29355.191673092613</v>
      </c>
      <c r="F652" s="129">
        <f>ROUND(2*E652,0)/2</f>
        <v>29355</v>
      </c>
      <c r="G652" s="129">
        <f>C652-(C$7+F652*C$8)</f>
        <v>4.5492700002796482E-2</v>
      </c>
      <c r="J652" s="130">
        <f>G652</f>
        <v>4.5492700002796482E-2</v>
      </c>
      <c r="O652" s="199">
        <f ca="1">+C$11+C$12*F652</f>
        <v>1.436698679248331E-2</v>
      </c>
      <c r="P652" s="159">
        <f>+D$11+D$12*F652+D$13*F652^2</f>
        <v>-1.4840609063032329E-2</v>
      </c>
      <c r="Q652" s="201">
        <f>+C652-15018.5</f>
        <v>42512.217499999999</v>
      </c>
      <c r="R652" s="136">
        <f>+(P652-G652)^2</f>
        <v>3.6401081828328209E-3</v>
      </c>
      <c r="S652" s="136">
        <v>0.5</v>
      </c>
      <c r="T652" s="136">
        <f>+S652*R652</f>
        <v>1.8200540914164105E-3</v>
      </c>
      <c r="V652" s="129">
        <f>+G652-P652</f>
        <v>6.0333309065828809E-2</v>
      </c>
    </row>
    <row r="653" spans="1:22" ht="12.95" customHeight="1" x14ac:dyDescent="0.2">
      <c r="A653" s="230" t="s">
        <v>1</v>
      </c>
      <c r="B653" s="231" t="s">
        <v>644</v>
      </c>
      <c r="C653" s="230">
        <v>57532.627</v>
      </c>
      <c r="D653" s="230" t="s">
        <v>62</v>
      </c>
      <c r="E653" s="129">
        <f>(C653-C$7)/C$8</f>
        <v>29363.236914864039</v>
      </c>
      <c r="F653" s="129">
        <f>ROUND(2*E653,0)/2</f>
        <v>29363</v>
      </c>
      <c r="G653" s="129">
        <f>C653-(C$7+F653*C$8)</f>
        <v>5.6230620000860654E-2</v>
      </c>
      <c r="J653" s="130">
        <f>G653</f>
        <v>5.6230620000860654E-2</v>
      </c>
      <c r="O653" s="199">
        <f ca="1">+C$11+C$12*F653</f>
        <v>1.4368807246102164E-2</v>
      </c>
      <c r="P653" s="159">
        <f>+D$11+D$12*F653+D$13*F653^2</f>
        <v>-1.4845036728786815E-2</v>
      </c>
      <c r="Q653" s="201">
        <f>+C653-15018.5</f>
        <v>42514.127</v>
      </c>
      <c r="R653" s="136">
        <f>+(P653-G653)^2</f>
        <v>5.0517489795506819E-3</v>
      </c>
      <c r="S653" s="136">
        <v>0.5</v>
      </c>
      <c r="T653" s="136">
        <f>+S653*R653</f>
        <v>2.5258744897753409E-3</v>
      </c>
      <c r="V653" s="129">
        <f>+G653-P653</f>
        <v>7.1075656729647468E-2</v>
      </c>
    </row>
    <row r="654" spans="1:22" ht="12.95" customHeight="1" x14ac:dyDescent="0.2">
      <c r="A654" s="247" t="s">
        <v>1761</v>
      </c>
      <c r="B654" s="248" t="s">
        <v>646</v>
      </c>
      <c r="C654" s="249">
        <v>57752.518130000215</v>
      </c>
      <c r="D654" s="249">
        <v>2.0000000000000001E-4</v>
      </c>
      <c r="E654" s="129">
        <f>(C654-C$7)/C$8</f>
        <v>30289.697927821344</v>
      </c>
      <c r="F654" s="129">
        <f>ROUND(2*E654,0)/2</f>
        <v>30289.5</v>
      </c>
      <c r="G654" s="129">
        <f>C654-(C$7+F654*C$8)</f>
        <v>4.6977230216725729E-2</v>
      </c>
      <c r="J654" s="130">
        <f>G654</f>
        <v>4.6977230216725729E-2</v>
      </c>
      <c r="O654" s="199">
        <f ca="1">+C$11+C$12*F654</f>
        <v>1.4579638530835822E-2</v>
      </c>
      <c r="P654" s="159">
        <f>+D$11+D$12*F654+D$13*F654^2</f>
        <v>-1.5344433317387751E-2</v>
      </c>
      <c r="Q654" s="201">
        <f>+C654-15018.5</f>
        <v>42734.018130000215</v>
      </c>
      <c r="R654" s="136">
        <f>+(P654-G654)^2</f>
        <v>3.8839897456592501E-3</v>
      </c>
      <c r="S654" s="136">
        <v>0.5</v>
      </c>
      <c r="T654" s="136">
        <f>+S654*R654</f>
        <v>1.941994872829625E-3</v>
      </c>
      <c r="V654" s="129">
        <f>+G654-P654</f>
        <v>6.2321663534113482E-2</v>
      </c>
    </row>
    <row r="655" spans="1:22" ht="12.95" customHeight="1" x14ac:dyDescent="0.2">
      <c r="A655" s="121" t="s">
        <v>1751</v>
      </c>
      <c r="B655" s="122" t="s">
        <v>644</v>
      </c>
      <c r="C655" s="121">
        <v>57769.963199999998</v>
      </c>
      <c r="D655" s="121">
        <v>1E-4</v>
      </c>
      <c r="E655" s="129">
        <f>(C655-C$7)/C$8</f>
        <v>30363.198742624991</v>
      </c>
      <c r="F655" s="129">
        <f>ROUND(2*E655,0)/2</f>
        <v>30363</v>
      </c>
      <c r="G655" s="129">
        <f>C655-(C$7+F655*C$8)</f>
        <v>4.7170620004180819E-2</v>
      </c>
      <c r="J655" s="130">
        <f>G655</f>
        <v>4.7170620004180819E-2</v>
      </c>
      <c r="O655" s="199">
        <f ca="1">+C$11+C$12*F655</f>
        <v>1.4596363948459055E-2</v>
      </c>
      <c r="P655" s="159">
        <f>+D$11+D$12*F655+D$13*F655^2</f>
        <v>-1.5382914803507475E-2</v>
      </c>
      <c r="Q655" s="201">
        <f>+C655-15018.5</f>
        <v>42751.463199999998</v>
      </c>
      <c r="R655" s="136">
        <f>+(P655-G655)^2</f>
        <v>3.9129447169366713E-3</v>
      </c>
      <c r="S655" s="136">
        <v>0.5</v>
      </c>
      <c r="T655" s="136">
        <f>+S655*R655</f>
        <v>1.9564723584683356E-3</v>
      </c>
      <c r="V655" s="129">
        <f>+G655-P655</f>
        <v>6.2553534807688299E-2</v>
      </c>
    </row>
    <row r="656" spans="1:22" ht="12.95" customHeight="1" x14ac:dyDescent="0.2">
      <c r="A656" s="123" t="s">
        <v>1752</v>
      </c>
      <c r="B656" s="124" t="s">
        <v>644</v>
      </c>
      <c r="C656" s="123">
        <v>57784.9159</v>
      </c>
      <c r="D656" s="123">
        <v>2.9999999999999997E-4</v>
      </c>
      <c r="E656" s="129">
        <f>(C656-C$7)/C$8</f>
        <v>30426.198526147109</v>
      </c>
      <c r="F656" s="129">
        <f>ROUND(2*E656,0)/2</f>
        <v>30426</v>
      </c>
      <c r="G656" s="129">
        <f>C656-(C$7+F656*C$8)</f>
        <v>4.7119240000029095E-2</v>
      </c>
      <c r="J656" s="130">
        <f>G656</f>
        <v>4.7119240000029095E-2</v>
      </c>
      <c r="O656" s="199">
        <f ca="1">+C$11+C$12*F656</f>
        <v>1.4610700020707539E-2</v>
      </c>
      <c r="P656" s="159">
        <f>+D$11+D$12*F656+D$13*F656^2</f>
        <v>-1.5415766016358705E-2</v>
      </c>
      <c r="Q656" s="201">
        <f>+C656-15018.5</f>
        <v>42766.4159</v>
      </c>
      <c r="R656" s="136">
        <f>+(P656-G656)^2</f>
        <v>3.9106269774696577E-3</v>
      </c>
      <c r="S656" s="136">
        <v>0.5</v>
      </c>
      <c r="T656" s="136">
        <f>+S656*R656</f>
        <v>1.9553134887348288E-3</v>
      </c>
      <c r="V656" s="129">
        <f>+G656-P656</f>
        <v>6.2535006016387798E-2</v>
      </c>
    </row>
    <row r="657" spans="1:22" ht="12.95" customHeight="1" x14ac:dyDescent="0.2">
      <c r="A657" s="250" t="s">
        <v>1753</v>
      </c>
      <c r="B657" s="122" t="s">
        <v>646</v>
      </c>
      <c r="C657" s="251">
        <v>57817.069100000001</v>
      </c>
      <c r="D657" s="121" t="s">
        <v>288</v>
      </c>
      <c r="E657" s="129">
        <f>(C657-C$7)/C$8</f>
        <v>30561.668684683249</v>
      </c>
      <c r="F657" s="129">
        <f>ROUND(2*E657,0)/2</f>
        <v>30561.5</v>
      </c>
      <c r="G657" s="129">
        <f>C657-(C$7+F657*C$8)</f>
        <v>4.0036509999481495E-2</v>
      </c>
      <c r="J657" s="130">
        <f>G657</f>
        <v>4.0036509999481495E-2</v>
      </c>
      <c r="O657" s="199">
        <f ca="1">+C$11+C$12*F657</f>
        <v>1.4641533953876898E-2</v>
      </c>
      <c r="P657" s="159">
        <f>+D$11+D$12*F657+D$13*F657^2</f>
        <v>-1.5486006466961362E-2</v>
      </c>
      <c r="Q657" s="201">
        <f>+C657-15018.5</f>
        <v>42798.569100000001</v>
      </c>
      <c r="R657" s="136">
        <f>+(P657-G657)^2</f>
        <v>3.0827498347664184E-3</v>
      </c>
      <c r="S657" s="136">
        <v>0.5</v>
      </c>
      <c r="T657" s="136">
        <f>+S657*R657</f>
        <v>1.5413749173832092E-3</v>
      </c>
      <c r="V657" s="129">
        <f>+G657-P657</f>
        <v>5.5522516466442857E-2</v>
      </c>
    </row>
    <row r="658" spans="1:22" ht="12.95" customHeight="1" x14ac:dyDescent="0.2">
      <c r="A658" s="250" t="s">
        <v>1753</v>
      </c>
      <c r="B658" s="122" t="s">
        <v>644</v>
      </c>
      <c r="C658" s="251">
        <v>57817.195099999997</v>
      </c>
      <c r="D658" s="121" t="s">
        <v>288</v>
      </c>
      <c r="E658" s="129">
        <f>(C658-C$7)/C$8</f>
        <v>30562.19955688182</v>
      </c>
      <c r="F658" s="129">
        <f>ROUND(2*E658,0)/2</f>
        <v>30562</v>
      </c>
      <c r="G658" s="129">
        <f>C658-(C$7+F658*C$8)</f>
        <v>4.7363880003103986E-2</v>
      </c>
      <c r="J658" s="130">
        <f>G658</f>
        <v>4.7363880003103986E-2</v>
      </c>
      <c r="O658" s="199">
        <f ca="1">+C$11+C$12*F658</f>
        <v>1.4641647732228076E-2</v>
      </c>
      <c r="P658" s="159">
        <f>+D$11+D$12*F658+D$13*F658^2</f>
        <v>-1.5486264605774482E-2</v>
      </c>
      <c r="Q658" s="201">
        <f>+C658-15018.5</f>
        <v>42798.695099999997</v>
      </c>
      <c r="R658" s="136">
        <f>+(P658-G658)^2</f>
        <v>3.9501406773569357E-3</v>
      </c>
      <c r="S658" s="136">
        <v>0.5</v>
      </c>
      <c r="T658" s="136">
        <f>+S658*R658</f>
        <v>1.9750703386784679E-3</v>
      </c>
      <c r="V658" s="129">
        <f>+G658-P658</f>
        <v>6.2850144608878472E-2</v>
      </c>
    </row>
    <row r="659" spans="1:22" ht="12.95" customHeight="1" x14ac:dyDescent="0.2">
      <c r="A659" s="250" t="s">
        <v>1753</v>
      </c>
      <c r="B659" s="122" t="s">
        <v>646</v>
      </c>
      <c r="C659" s="251">
        <v>57817.313600000001</v>
      </c>
      <c r="D659" s="121" t="s">
        <v>288</v>
      </c>
      <c r="E659" s="129">
        <f>(C659-C$7)/C$8</f>
        <v>30562.698829544792</v>
      </c>
      <c r="F659" s="129">
        <f>ROUND(2*E659,0)/2</f>
        <v>30562.5</v>
      </c>
      <c r="G659" s="129">
        <f>C659-(C$7+F659*C$8)</f>
        <v>4.7191250007017516E-2</v>
      </c>
      <c r="J659" s="130">
        <f>G659</f>
        <v>4.7191250007017516E-2</v>
      </c>
      <c r="O659" s="199">
        <f ca="1">+C$11+C$12*F659</f>
        <v>1.4641761510579254E-2</v>
      </c>
      <c r="P659" s="159">
        <f>+D$11+D$12*F659+D$13*F659^2</f>
        <v>-1.5486522736859361E-2</v>
      </c>
      <c r="Q659" s="201">
        <f>+C659-15018.5</f>
        <v>42798.813600000001</v>
      </c>
      <c r="R659" s="136">
        <f>+(P659-G659)^2</f>
        <v>3.928503196133074E-3</v>
      </c>
      <c r="S659" s="136">
        <v>0.5</v>
      </c>
      <c r="T659" s="136">
        <f>+S659*R659</f>
        <v>1.964251598066537E-3</v>
      </c>
      <c r="V659" s="129">
        <f>+G659-P659</f>
        <v>6.2677772743876869E-2</v>
      </c>
    </row>
    <row r="660" spans="1:22" ht="12.95" customHeight="1" x14ac:dyDescent="0.2">
      <c r="A660" s="123" t="s">
        <v>1752</v>
      </c>
      <c r="B660" s="124" t="s">
        <v>644</v>
      </c>
      <c r="C660" s="123">
        <v>57817.907599999999</v>
      </c>
      <c r="D660" s="123">
        <v>1E-4</v>
      </c>
      <c r="E660" s="129">
        <f>(C660-C$7)/C$8</f>
        <v>30565.201512766682</v>
      </c>
      <c r="F660" s="129">
        <f>ROUND(2*E660,0)/2</f>
        <v>30565</v>
      </c>
      <c r="G660" s="129">
        <f>C660-(C$7+F660*C$8)</f>
        <v>4.782810000324389E-2</v>
      </c>
      <c r="J660" s="130">
        <f>G660</f>
        <v>4.782810000324389E-2</v>
      </c>
      <c r="O660" s="199">
        <f ca="1">+C$11+C$12*F660</f>
        <v>1.4642330402335146E-2</v>
      </c>
      <c r="P660" s="159">
        <f>+D$11+D$12*F660+D$13*F660^2</f>
        <v>-1.5487813276360046E-2</v>
      </c>
      <c r="Q660" s="201">
        <f>+C660-15018.5</f>
        <v>42799.407599999999</v>
      </c>
      <c r="R660" s="136">
        <f>+(P660-G660)^2</f>
        <v>4.0089048744303265E-3</v>
      </c>
      <c r="S660" s="136">
        <v>0.5</v>
      </c>
      <c r="T660" s="136">
        <f>+S660*R660</f>
        <v>2.0044524372151633E-3</v>
      </c>
      <c r="V660" s="129">
        <f>+G660-P660</f>
        <v>6.3315913279603939E-2</v>
      </c>
    </row>
    <row r="661" spans="1:22" ht="12.95" customHeight="1" x14ac:dyDescent="0.2">
      <c r="A661" s="247" t="s">
        <v>1761</v>
      </c>
      <c r="B661" s="248" t="s">
        <v>644</v>
      </c>
      <c r="C661" s="249">
        <v>57827.403369999956</v>
      </c>
      <c r="D661" s="249">
        <v>2.9999999999999997E-4</v>
      </c>
      <c r="E661" s="129">
        <f>(C661-C$7)/C$8</f>
        <v>30605.209769093173</v>
      </c>
      <c r="F661" s="129">
        <f>ROUND(2*E661,0)/2</f>
        <v>30605</v>
      </c>
      <c r="G661" s="129">
        <f>C661-(C$7+F661*C$8)</f>
        <v>4.9787699957960285E-2</v>
      </c>
      <c r="J661" s="130">
        <f>G661</f>
        <v>4.9787699957960285E-2</v>
      </c>
      <c r="O661" s="199">
        <f ca="1">+C$11+C$12*F661</f>
        <v>1.4651432670429423E-2</v>
      </c>
      <c r="P661" s="159">
        <f>+D$11+D$12*F661+D$13*F661^2</f>
        <v>-1.5508435632333503E-2</v>
      </c>
      <c r="Q661" s="201">
        <f>+C661-15018.5</f>
        <v>42808.903369999956</v>
      </c>
      <c r="R661" s="136">
        <f>+(P661-G661)^2</f>
        <v>4.2635853230260316E-3</v>
      </c>
      <c r="S661" s="136">
        <v>0.5</v>
      </c>
      <c r="T661" s="136">
        <f>+S661*R661</f>
        <v>2.1317926615130158E-3</v>
      </c>
      <c r="V661" s="129">
        <f>+G661-P661</f>
        <v>6.5296135590293791E-2</v>
      </c>
    </row>
    <row r="662" spans="1:22" ht="12.95" customHeight="1" x14ac:dyDescent="0.2">
      <c r="A662" s="252" t="s">
        <v>3</v>
      </c>
      <c r="B662" s="331" t="s">
        <v>644</v>
      </c>
      <c r="C662" s="253">
        <v>57838.437899999997</v>
      </c>
      <c r="D662" s="253">
        <v>1.2999999999999999E-3</v>
      </c>
      <c r="E662" s="129">
        <f>(C662-C$7)/C$8</f>
        <v>30651.701238946167</v>
      </c>
      <c r="F662" s="129">
        <f>ROUND(2*E662,0)/2</f>
        <v>30651.5</v>
      </c>
      <c r="G662" s="129">
        <f>C662-(C$7+F662*C$8)</f>
        <v>4.77631100002327E-2</v>
      </c>
      <c r="J662" s="130">
        <f>G662</f>
        <v>4.77631100002327E-2</v>
      </c>
      <c r="O662" s="199">
        <f ca="1">+C$11+C$12*F662</f>
        <v>1.4662014057089019E-2</v>
      </c>
      <c r="P662" s="159">
        <f>+D$11+D$12*F662+D$13*F662^2</f>
        <v>-1.5532346951275087E-2</v>
      </c>
      <c r="Q662" s="201">
        <f>+C662-15018.5</f>
        <v>42819.937899999997</v>
      </c>
      <c r="R662" s="136">
        <f>+(P662-G662)^2</f>
        <v>4.0063148707001756E-3</v>
      </c>
      <c r="S662" s="136">
        <v>0.5</v>
      </c>
      <c r="T662" s="136">
        <f>+S662*R662</f>
        <v>2.0031574353500878E-3</v>
      </c>
      <c r="V662" s="129">
        <f>+G662-P662</f>
        <v>6.3295456951507789E-2</v>
      </c>
    </row>
    <row r="663" spans="1:22" ht="12.95" customHeight="1" x14ac:dyDescent="0.2">
      <c r="A663" s="252" t="s">
        <v>3</v>
      </c>
      <c r="B663" s="332" t="s">
        <v>644</v>
      </c>
      <c r="C663" s="254">
        <v>57838.556600000004</v>
      </c>
      <c r="D663" s="254">
        <v>1E-3</v>
      </c>
      <c r="E663" s="129">
        <f>(C663-C$7)/C$8</f>
        <v>30652.20135426343</v>
      </c>
      <c r="F663" s="129">
        <f>ROUND(2*E663,0)/2</f>
        <v>30652</v>
      </c>
      <c r="G663" s="129">
        <f>C663-(C$7+F663*C$8)</f>
        <v>4.7790480006369762E-2</v>
      </c>
      <c r="J663" s="130">
        <f>G663</f>
        <v>4.7790480006369762E-2</v>
      </c>
      <c r="O663" s="199">
        <f ca="1">+C$11+C$12*F663</f>
        <v>1.4662127835440197E-2</v>
      </c>
      <c r="P663" s="159">
        <f>+D$11+D$12*F663+D$13*F663^2</f>
        <v>-1.5532603699003869E-2</v>
      </c>
      <c r="Q663" s="201">
        <f>+C663-15018.5</f>
        <v>42820.056600000004</v>
      </c>
      <c r="R663" s="136">
        <f>+(P663-G663)^2</f>
        <v>4.0098129299577564E-3</v>
      </c>
      <c r="S663" s="136">
        <v>0.5</v>
      </c>
      <c r="T663" s="136">
        <f>+S663*R663</f>
        <v>2.0049064649788782E-3</v>
      </c>
      <c r="V663" s="129">
        <f>+G663-P663</f>
        <v>6.3323083705373637E-2</v>
      </c>
    </row>
    <row r="664" spans="1:22" ht="12.95" customHeight="1" x14ac:dyDescent="0.2">
      <c r="A664" s="123" t="s">
        <v>1752</v>
      </c>
      <c r="B664" s="124" t="s">
        <v>646</v>
      </c>
      <c r="C664" s="123">
        <v>57856.475599999998</v>
      </c>
      <c r="D664" s="123">
        <v>1E-4</v>
      </c>
      <c r="E664" s="129">
        <f>(C664-C$7)/C$8</f>
        <v>30727.69896479079</v>
      </c>
      <c r="F664" s="129">
        <f>ROUND(2*E664,0)/2</f>
        <v>30727.5</v>
      </c>
      <c r="G664" s="129">
        <f>C664-(C$7+F664*C$8)</f>
        <v>4.7223349996784236E-2</v>
      </c>
      <c r="J664" s="130">
        <f>G664</f>
        <v>4.7223349996784236E-2</v>
      </c>
      <c r="O664" s="199">
        <f ca="1">+C$11+C$12*F664</f>
        <v>1.4679308366468143E-2</v>
      </c>
      <c r="P664" s="159">
        <f>+D$11+D$12*F664+D$13*F664^2</f>
        <v>-1.5571283916695421E-2</v>
      </c>
      <c r="Q664" s="201">
        <f>+C664-15018.5</f>
        <v>42837.975599999998</v>
      </c>
      <c r="R664" s="136">
        <f>+(P664-G664)^2</f>
        <v>3.943166048327929E-3</v>
      </c>
      <c r="S664" s="136">
        <v>0.5</v>
      </c>
      <c r="T664" s="136">
        <f>+S664*R664</f>
        <v>1.9715830241639645E-3</v>
      </c>
      <c r="V664" s="129">
        <f>+G664-P664</f>
        <v>6.2794633913479656E-2</v>
      </c>
    </row>
    <row r="665" spans="1:22" ht="12.95" customHeight="1" x14ac:dyDescent="0.2">
      <c r="A665" s="123" t="s">
        <v>1752</v>
      </c>
      <c r="B665" s="124" t="s">
        <v>644</v>
      </c>
      <c r="C665" s="123">
        <v>57864.427600000003</v>
      </c>
      <c r="D665" s="123">
        <v>1E-4</v>
      </c>
      <c r="E665" s="129">
        <f>(C665-C$7)/C$8</f>
        <v>30761.202899101525</v>
      </c>
      <c r="F665" s="129">
        <f>ROUND(2*E665,0)/2</f>
        <v>30761</v>
      </c>
      <c r="G665" s="129">
        <f>C665-(C$7+F665*C$8)</f>
        <v>4.8157140008697752E-2</v>
      </c>
      <c r="J665" s="130">
        <f>G665</f>
        <v>4.8157140008697752E-2</v>
      </c>
      <c r="O665" s="199">
        <f ca="1">+C$11+C$12*F665</f>
        <v>1.4686931515997096E-2</v>
      </c>
      <c r="P665" s="159">
        <f>+D$11+D$12*F665+D$13*F665^2</f>
        <v>-1.5588390222910756E-2</v>
      </c>
      <c r="Q665" s="201">
        <f>+C665-15018.5</f>
        <v>42845.927600000003</v>
      </c>
      <c r="R665" s="136">
        <f>+(P665-G665)^2</f>
        <v>4.0634926245089135E-3</v>
      </c>
      <c r="S665" s="136">
        <v>0.5</v>
      </c>
      <c r="T665" s="136">
        <f>+S665*R665</f>
        <v>2.0317463122544567E-3</v>
      </c>
      <c r="V665" s="129">
        <f>+G665-P665</f>
        <v>6.3745530231608505E-2</v>
      </c>
    </row>
    <row r="666" spans="1:22" ht="12.95" customHeight="1" x14ac:dyDescent="0.2">
      <c r="A666" s="123" t="s">
        <v>1752</v>
      </c>
      <c r="B666" s="124" t="s">
        <v>646</v>
      </c>
      <c r="C666" s="123">
        <v>57870.716699999997</v>
      </c>
      <c r="D666" s="123">
        <v>4.0000000000000002E-4</v>
      </c>
      <c r="E666" s="129">
        <f>(C666-C$7)/C$8</f>
        <v>30787.70058437232</v>
      </c>
      <c r="F666" s="129">
        <f>ROUND(2*E666,0)/2</f>
        <v>30787.5</v>
      </c>
      <c r="G666" s="129">
        <f>C666-(C$7+F666*C$8)</f>
        <v>4.7607749998860527E-2</v>
      </c>
      <c r="J666" s="130">
        <f>G666</f>
        <v>4.7607749998860527E-2</v>
      </c>
      <c r="O666" s="199">
        <f ca="1">+C$11+C$12*F666</f>
        <v>1.4692961768609555E-2</v>
      </c>
      <c r="P666" s="159">
        <f>+D$11+D$12*F666+D$13*F666^2</f>
        <v>-1.5601897501257782E-2</v>
      </c>
      <c r="Q666" s="201">
        <f>+C666-15018.5</f>
        <v>42852.216699999997</v>
      </c>
      <c r="R666" s="136">
        <f>+(P666-G666)^2</f>
        <v>3.9954595370892132E-3</v>
      </c>
      <c r="S666" s="136">
        <v>0.5</v>
      </c>
      <c r="T666" s="136">
        <f>+S666*R666</f>
        <v>1.9977297685446066E-3</v>
      </c>
      <c r="V666" s="129">
        <f>+G666-P666</f>
        <v>6.3209647500118316E-2</v>
      </c>
    </row>
    <row r="667" spans="1:22" ht="12.95" customHeight="1" x14ac:dyDescent="0.2">
      <c r="A667" s="123" t="s">
        <v>1752</v>
      </c>
      <c r="B667" s="124" t="s">
        <v>646</v>
      </c>
      <c r="C667" s="123">
        <v>57890.653400000003</v>
      </c>
      <c r="D667" s="123">
        <v>1E-4</v>
      </c>
      <c r="E667" s="129">
        <f>(C667-C$7)/C$8</f>
        <v>30871.699312638499</v>
      </c>
      <c r="F667" s="129">
        <f>ROUND(2*E667,0)/2</f>
        <v>30871.5</v>
      </c>
      <c r="G667" s="129">
        <f>C667-(C$7+F667*C$8)</f>
        <v>4.7305910004070029E-2</v>
      </c>
      <c r="J667" s="130">
        <f>G667</f>
        <v>4.7305910004070029E-2</v>
      </c>
      <c r="O667" s="199">
        <f ca="1">+C$11+C$12*F667</f>
        <v>1.4712076531607533E-2</v>
      </c>
      <c r="P667" s="159">
        <f>+D$11+D$12*F667+D$13*F667^2</f>
        <v>-1.5644569557910014E-2</v>
      </c>
      <c r="Q667" s="201">
        <f>+C667-15018.5</f>
        <v>42872.153400000003</v>
      </c>
      <c r="R667" s="136">
        <f>+(P667-G667)^2</f>
        <v>3.9627628770832679E-3</v>
      </c>
      <c r="S667" s="136">
        <v>0.5</v>
      </c>
      <c r="T667" s="136">
        <f>+S667*R667</f>
        <v>1.9813814385416339E-3</v>
      </c>
      <c r="V667" s="129">
        <f>+G667-P667</f>
        <v>6.2950479561980049E-2</v>
      </c>
    </row>
    <row r="668" spans="1:22" ht="12.95" customHeight="1" x14ac:dyDescent="0.2">
      <c r="A668" s="123" t="s">
        <v>1752</v>
      </c>
      <c r="B668" s="124" t="s">
        <v>646</v>
      </c>
      <c r="C668" s="123">
        <v>57914.626499999998</v>
      </c>
      <c r="D668" s="123">
        <v>1E-4</v>
      </c>
      <c r="E668" s="129">
        <f>(C668-C$7)/C$8</f>
        <v>30972.704489653603</v>
      </c>
      <c r="F668" s="129">
        <f>ROUND(2*E668,0)/2</f>
        <v>30972.5</v>
      </c>
      <c r="G668" s="129">
        <f>C668-(C$7+F668*C$8)</f>
        <v>4.8534649999055546E-2</v>
      </c>
      <c r="J668" s="130">
        <f>G668</f>
        <v>4.8534649999055546E-2</v>
      </c>
      <c r="O668" s="199">
        <f ca="1">+C$11+C$12*F668</f>
        <v>1.4735059758545579E-2</v>
      </c>
      <c r="P668" s="159">
        <f>+D$11+D$12*F668+D$13*F668^2</f>
        <v>-1.5695588821462436E-2</v>
      </c>
      <c r="Q668" s="201">
        <f>+C668-15018.5</f>
        <v>42896.126499999998</v>
      </c>
      <c r="R668" s="136">
        <f>+(P668-G668)^2</f>
        <v>4.1255235789407754E-3</v>
      </c>
      <c r="S668" s="136">
        <v>0.5</v>
      </c>
      <c r="T668" s="136">
        <f>+S668*R668</f>
        <v>2.0627617894703877E-3</v>
      </c>
      <c r="V668" s="129">
        <f>+G668-P668</f>
        <v>6.4230238820517982E-2</v>
      </c>
    </row>
    <row r="669" spans="1:22" ht="12.95" customHeight="1" x14ac:dyDescent="0.2">
      <c r="A669" s="123" t="s">
        <v>1752</v>
      </c>
      <c r="B669" s="124" t="s">
        <v>644</v>
      </c>
      <c r="C669" s="123">
        <v>57929.698600000003</v>
      </c>
      <c r="D669" s="123">
        <v>2.9999999999999997E-4</v>
      </c>
      <c r="E669" s="129">
        <f>(C669-C$7)/C$8</f>
        <v>31036.207337782966</v>
      </c>
      <c r="F669" s="129">
        <f>ROUND(2*E669,0)/2</f>
        <v>31036</v>
      </c>
      <c r="G669" s="129">
        <f>C669-(C$7+F669*C$8)</f>
        <v>4.9210640005185269E-2</v>
      </c>
      <c r="J669" s="130">
        <f>G669</f>
        <v>4.9210640005185269E-2</v>
      </c>
      <c r="O669" s="199">
        <f ca="1">+C$11+C$12*F669</f>
        <v>1.4749509609145242E-2</v>
      </c>
      <c r="P669" s="159">
        <f>+D$11+D$12*F669+D$13*F669^2</f>
        <v>-1.5727503834483354E-2</v>
      </c>
      <c r="Q669" s="201">
        <f>+C669-15018.5</f>
        <v>42911.198600000003</v>
      </c>
      <c r="R669" s="136">
        <f>+(P669-G669)^2</f>
        <v>4.2169625253414911E-3</v>
      </c>
      <c r="S669" s="136">
        <v>0.5</v>
      </c>
      <c r="T669" s="136">
        <f>+S669*R669</f>
        <v>2.1084812626707456E-3</v>
      </c>
      <c r="V669" s="129">
        <f>+G669-P669</f>
        <v>6.4938143839668616E-2</v>
      </c>
    </row>
    <row r="670" spans="1:22" ht="12.95" customHeight="1" x14ac:dyDescent="0.2">
      <c r="A670" s="255" t="s">
        <v>1754</v>
      </c>
      <c r="B670" s="333"/>
      <c r="C670" s="257">
        <v>58159.805</v>
      </c>
      <c r="D670" s="258">
        <v>5.0000000000000001E-4</v>
      </c>
      <c r="E670" s="129">
        <f>(C670-C$7)/C$8</f>
        <v>32005.708055850802</v>
      </c>
      <c r="F670" s="129">
        <f>ROUND(2*E670,0)/2</f>
        <v>32005.5</v>
      </c>
      <c r="G670" s="129">
        <f>C670-(C$7+F670*C$8)</f>
        <v>4.9381070006347727E-2</v>
      </c>
      <c r="J670" s="130">
        <f>G670</f>
        <v>4.9381070006347727E-2</v>
      </c>
      <c r="O670" s="199">
        <f ca="1">+C$11+C$12*F670</f>
        <v>1.4970125832080248E-2</v>
      </c>
      <c r="P670" s="159">
        <f>+D$11+D$12*F670+D$13*F670^2</f>
        <v>-1.6199293629591213E-2</v>
      </c>
      <c r="Q670" s="201">
        <f>+C670-15018.5</f>
        <v>43141.305</v>
      </c>
      <c r="R670" s="136">
        <f>+(P670-G670)^2</f>
        <v>4.3007840946219832E-3</v>
      </c>
      <c r="S670" s="136">
        <v>0.5</v>
      </c>
      <c r="T670" s="136">
        <f>+S670*R670</f>
        <v>2.1503920473109916E-3</v>
      </c>
      <c r="V670" s="129">
        <f>+G670-P670</f>
        <v>6.5580363635938943E-2</v>
      </c>
    </row>
    <row r="671" spans="1:22" ht="12.95" customHeight="1" x14ac:dyDescent="0.2">
      <c r="A671" s="259" t="s">
        <v>1757</v>
      </c>
      <c r="B671" s="260" t="s">
        <v>646</v>
      </c>
      <c r="C671" s="261">
        <v>58191.611299999997</v>
      </c>
      <c r="D671" s="261">
        <v>2.9999999999999997E-4</v>
      </c>
      <c r="E671" s="129">
        <f>(C671-C$7)/C$8</f>
        <v>32139.716630532246</v>
      </c>
      <c r="F671" s="129">
        <f>ROUND(2*E671,0)/2</f>
        <v>32139.5</v>
      </c>
      <c r="G671" s="129">
        <f>C671-(C$7+F671*C$8)</f>
        <v>5.1416230002359953E-2</v>
      </c>
      <c r="J671" s="130">
        <f>G671</f>
        <v>5.1416230002359953E-2</v>
      </c>
      <c r="O671" s="199">
        <f ca="1">+C$11+C$12*F671</f>
        <v>1.500061843019607E-2</v>
      </c>
      <c r="P671" s="159">
        <f>+D$11+D$12*F671+D$13*F671^2</f>
        <v>-1.6262216791307994E-2</v>
      </c>
      <c r="Q671" s="201">
        <f>+C671-15018.5</f>
        <v>43173.111299999997</v>
      </c>
      <c r="R671" s="136">
        <f>+(P671-G671)^2</f>
        <v>4.5803721604033426E-3</v>
      </c>
      <c r="S671" s="136">
        <v>0.5</v>
      </c>
      <c r="T671" s="136">
        <f>+S671*R671</f>
        <v>2.2901860802016713E-3</v>
      </c>
      <c r="V671" s="129">
        <f>+G671-P671</f>
        <v>6.767844679366794E-2</v>
      </c>
    </row>
    <row r="672" spans="1:22" ht="12.95" customHeight="1" x14ac:dyDescent="0.2">
      <c r="A672" s="259" t="s">
        <v>1757</v>
      </c>
      <c r="B672" s="260" t="s">
        <v>644</v>
      </c>
      <c r="C672" s="261">
        <v>58191.729800000001</v>
      </c>
      <c r="D672" s="261">
        <v>1E-4</v>
      </c>
      <c r="E672" s="129">
        <f>(C672-C$7)/C$8</f>
        <v>32140.215903195218</v>
      </c>
      <c r="F672" s="129">
        <f>ROUND(2*E672,0)/2</f>
        <v>32140</v>
      </c>
      <c r="G672" s="129">
        <f>C672-(C$7+F672*C$8)</f>
        <v>5.1243600006273482E-2</v>
      </c>
      <c r="J672" s="130">
        <f>G672</f>
        <v>5.1243600006273482E-2</v>
      </c>
      <c r="O672" s="199">
        <f ca="1">+C$11+C$12*F672</f>
        <v>1.500073220854725E-2</v>
      </c>
      <c r="P672" s="159">
        <f>+D$11+D$12*F672+D$13*F672^2</f>
        <v>-1.6262450539775715E-2</v>
      </c>
      <c r="Q672" s="201">
        <f>+C672-15018.5</f>
        <v>43173.229800000001</v>
      </c>
      <c r="R672" s="136">
        <f>+(P672-G672)^2</f>
        <v>4.5570668603257484E-3</v>
      </c>
      <c r="S672" s="136">
        <v>0.5</v>
      </c>
      <c r="T672" s="136">
        <f>+S672*R672</f>
        <v>2.2785334301628742E-3</v>
      </c>
      <c r="V672" s="129">
        <f>+G672-P672</f>
        <v>6.750605054604919E-2</v>
      </c>
    </row>
    <row r="673" spans="1:22" ht="12.95" customHeight="1" x14ac:dyDescent="0.2">
      <c r="A673" s="247" t="s">
        <v>1761</v>
      </c>
      <c r="B673" s="248" t="s">
        <v>646</v>
      </c>
      <c r="C673" s="249">
        <v>58202.527749999892</v>
      </c>
      <c r="D673" s="249">
        <v>1E-4</v>
      </c>
      <c r="E673" s="129">
        <f>(C673-C$7)/C$8</f>
        <v>32185.710597295663</v>
      </c>
      <c r="F673" s="129">
        <f>ROUND(2*E673,0)/2</f>
        <v>32185.5</v>
      </c>
      <c r="G673" s="129">
        <f>C673-(C$7+F673*C$8)</f>
        <v>4.9984269891865551E-2</v>
      </c>
      <c r="J673" s="130">
        <f>G673</f>
        <v>4.9984269891865551E-2</v>
      </c>
      <c r="O673" s="199">
        <f ca="1">+C$11+C$12*F673</f>
        <v>1.5011086038504488E-2</v>
      </c>
      <c r="P673" s="159">
        <f>+D$11+D$12*F673+D$13*F673^2</f>
        <v>-1.6283689299899401E-2</v>
      </c>
      <c r="Q673" s="201">
        <f>+C673-15018.5</f>
        <v>43184.027749999892</v>
      </c>
      <c r="R673" s="136">
        <f>+(P673-G673)^2</f>
        <v>4.3914424154414249E-3</v>
      </c>
      <c r="S673" s="136">
        <v>0.5</v>
      </c>
      <c r="T673" s="136">
        <f>+S673*R673</f>
        <v>2.1957212077207125E-3</v>
      </c>
      <c r="V673" s="129">
        <f>+G673-P673</f>
        <v>6.6267959191764952E-2</v>
      </c>
    </row>
    <row r="674" spans="1:22" ht="12.95" customHeight="1" x14ac:dyDescent="0.2">
      <c r="A674" s="259" t="s">
        <v>1757</v>
      </c>
      <c r="B674" s="260" t="s">
        <v>646</v>
      </c>
      <c r="C674" s="261">
        <v>58214.632599999997</v>
      </c>
      <c r="D674" s="261">
        <v>1E-4</v>
      </c>
      <c r="E674" s="129">
        <f>(C674-C$7)/C$8</f>
        <v>32236.711615812339</v>
      </c>
      <c r="F674" s="129">
        <f>ROUND(2*E674,0)/2</f>
        <v>32236.5</v>
      </c>
      <c r="G674" s="129">
        <f>C674-(C$7+F674*C$8)</f>
        <v>5.022601000382565E-2</v>
      </c>
      <c r="J674" s="130">
        <f>G674</f>
        <v>5.022601000382565E-2</v>
      </c>
      <c r="O674" s="199">
        <f ca="1">+C$11+C$12*F674</f>
        <v>1.502269143032469E-2</v>
      </c>
      <c r="P674" s="159">
        <f>+D$11+D$12*F674+D$13*F674^2</f>
        <v>-1.6307419313546841E-2</v>
      </c>
      <c r="Q674" s="201">
        <f>+C674-15018.5</f>
        <v>43196.132599999997</v>
      </c>
      <c r="R674" s="136">
        <f>+(P674-G674)^2</f>
        <v>4.4266972167298019E-3</v>
      </c>
      <c r="S674" s="136">
        <v>0.5</v>
      </c>
      <c r="T674" s="136">
        <f>+S674*R674</f>
        <v>2.213348608364901E-3</v>
      </c>
      <c r="V674" s="129">
        <f>+G674-P674</f>
        <v>6.6533429317372494E-2</v>
      </c>
    </row>
    <row r="675" spans="1:22" ht="12.95" customHeight="1" x14ac:dyDescent="0.2">
      <c r="A675" s="259" t="s">
        <v>1756</v>
      </c>
      <c r="B675" s="260" t="s">
        <v>646</v>
      </c>
      <c r="C675" s="261">
        <v>58262.339890000003</v>
      </c>
      <c r="D675" s="261">
        <v>1E-4</v>
      </c>
      <c r="E675" s="129">
        <f>(C675-C$7)/C$8</f>
        <v>32437.71537716829</v>
      </c>
      <c r="F675" s="129">
        <f>ROUND(2*E675,0)/2</f>
        <v>32437.5</v>
      </c>
      <c r="G675" s="129">
        <f>C675-(C$7+F675*C$8)</f>
        <v>5.1118750008754432E-2</v>
      </c>
      <c r="J675" s="130">
        <f>G675</f>
        <v>5.1118750008754432E-2</v>
      </c>
      <c r="O675" s="199">
        <f ca="1">+C$11+C$12*F675</f>
        <v>1.5068430327498425E-2</v>
      </c>
      <c r="P675" s="159">
        <f>+D$11+D$12*F675+D$13*F675^2</f>
        <v>-1.6400160582715206E-2</v>
      </c>
      <c r="Q675" s="201">
        <f>+C675-15018.5</f>
        <v>43243.839890000003</v>
      </c>
      <c r="R675" s="136">
        <f>+(P675-G675)^2</f>
        <v>4.5588032874588711E-3</v>
      </c>
      <c r="S675" s="136">
        <v>0.5</v>
      </c>
      <c r="T675" s="136">
        <f>+S675*R675</f>
        <v>2.2794016437294356E-3</v>
      </c>
      <c r="V675" s="129">
        <f>+G675-P675</f>
        <v>6.7518910591469639E-2</v>
      </c>
    </row>
    <row r="676" spans="1:22" ht="12.95" customHeight="1" x14ac:dyDescent="0.2">
      <c r="A676" s="252" t="s">
        <v>0</v>
      </c>
      <c r="B676" s="262" t="s">
        <v>644</v>
      </c>
      <c r="C676" s="252">
        <v>58487.940399999999</v>
      </c>
      <c r="D676" s="252">
        <v>1E-4</v>
      </c>
      <c r="E676" s="129">
        <f>(C676-C$7)/C$8</f>
        <v>33388.231557689425</v>
      </c>
      <c r="F676" s="129">
        <f>ROUND(2*E676,0)/2</f>
        <v>33388</v>
      </c>
      <c r="G676" s="129">
        <f>C676-(C$7+F676*C$8)</f>
        <v>5.4959120003331918E-2</v>
      </c>
      <c r="J676" s="130">
        <f>G676</f>
        <v>5.4959120003331918E-2</v>
      </c>
      <c r="O676" s="199">
        <f ca="1">+C$11+C$12*F676</f>
        <v>1.5284722973088648E-2</v>
      </c>
      <c r="P676" s="159">
        <f>+D$11+D$12*F676+D$13*F676^2</f>
        <v>-1.6821803521235235E-2</v>
      </c>
      <c r="Q676" s="201">
        <f>+C676-15018.5</f>
        <v>43469.440399999999</v>
      </c>
      <c r="R676" s="136">
        <f>+(P676-G676)^2</f>
        <v>5.1525009820397576E-3</v>
      </c>
      <c r="S676" s="136">
        <v>0.5</v>
      </c>
      <c r="T676" s="136">
        <f>+S676*R676</f>
        <v>2.5762504910198788E-3</v>
      </c>
      <c r="V676" s="129">
        <f>+G676-P676</f>
        <v>7.178092352456715E-2</v>
      </c>
    </row>
    <row r="677" spans="1:22" ht="12.95" customHeight="1" x14ac:dyDescent="0.2">
      <c r="A677" s="252" t="s">
        <v>0</v>
      </c>
      <c r="B677" s="262" t="s">
        <v>644</v>
      </c>
      <c r="C677" s="252">
        <v>58496.010699999999</v>
      </c>
      <c r="D677" s="252">
        <v>1E-4</v>
      </c>
      <c r="E677" s="129">
        <f>(C677-C$7)/C$8</f>
        <v>33422.233922008811</v>
      </c>
      <c r="F677" s="129">
        <f>ROUND(2*E677,0)/2</f>
        <v>33422</v>
      </c>
      <c r="G677" s="129">
        <f>C677-(C$7+F677*C$8)</f>
        <v>5.5520280002383515E-2</v>
      </c>
      <c r="J677" s="130">
        <f>G677</f>
        <v>5.5520280002383515E-2</v>
      </c>
      <c r="O677" s="199">
        <f ca="1">+C$11+C$12*F677</f>
        <v>1.5292459900968784E-2</v>
      </c>
      <c r="P677" s="159">
        <f>+D$11+D$12*F677+D$13*F677^2</f>
        <v>-1.6836368586782419E-2</v>
      </c>
      <c r="Q677" s="201">
        <f>+C677-15018.5</f>
        <v>43477.510699999999</v>
      </c>
      <c r="R677" s="136">
        <f>+(P677-G677)^2</f>
        <v>5.2354845950560482E-3</v>
      </c>
      <c r="S677" s="136">
        <v>0.5</v>
      </c>
      <c r="T677" s="136">
        <f>+S677*R677</f>
        <v>2.6177422975280241E-3</v>
      </c>
      <c r="V677" s="129">
        <f>+G677-P677</f>
        <v>7.2356648589165934E-2</v>
      </c>
    </row>
    <row r="678" spans="1:22" ht="12.95" customHeight="1" x14ac:dyDescent="0.2">
      <c r="A678" s="259" t="s">
        <v>1758</v>
      </c>
      <c r="B678" s="260" t="s">
        <v>644</v>
      </c>
      <c r="C678" s="261">
        <v>58539.919199999997</v>
      </c>
      <c r="D678" s="261">
        <v>2.0000000000000001E-4</v>
      </c>
      <c r="E678" s="129">
        <f>(C678-C$7)/C$8</f>
        <v>33607.232350037237</v>
      </c>
      <c r="F678" s="129">
        <f>ROUND(2*E678,0)/2</f>
        <v>33607</v>
      </c>
      <c r="G678" s="129">
        <f>C678-(C$7+F678*C$8)</f>
        <v>5.5147179999039508E-2</v>
      </c>
      <c r="J678" s="130">
        <f>G678</f>
        <v>5.5147179999039508E-2</v>
      </c>
      <c r="O678" s="199">
        <f ca="1">+C$11+C$12*F678</f>
        <v>1.5334557890904809E-2</v>
      </c>
      <c r="P678" s="159">
        <f>+D$11+D$12*F678+D$13*F678^2</f>
        <v>-1.691499345893064E-2</v>
      </c>
      <c r="Q678" s="201">
        <f>+C678-15018.5</f>
        <v>43521.419199999997</v>
      </c>
      <c r="R678" s="136">
        <f>+(P678-G678)^2</f>
        <v>5.192956843486576E-3</v>
      </c>
      <c r="S678" s="136">
        <v>0.5</v>
      </c>
      <c r="T678" s="136">
        <f>+S678*R678</f>
        <v>2.596478421743288E-3</v>
      </c>
      <c r="V678" s="129">
        <f>+G678-P678</f>
        <v>7.2062173457970141E-2</v>
      </c>
    </row>
    <row r="679" spans="1:22" ht="12.95" customHeight="1" x14ac:dyDescent="0.2">
      <c r="A679" s="259" t="s">
        <v>1758</v>
      </c>
      <c r="B679" s="260" t="s">
        <v>646</v>
      </c>
      <c r="C679" s="261">
        <v>58543.597900000001</v>
      </c>
      <c r="D679" s="261">
        <v>1E-4</v>
      </c>
      <c r="E679" s="129">
        <f>(C679-C$7)/C$8</f>
        <v>33622.731711600238</v>
      </c>
      <c r="F679" s="129">
        <f>ROUND(2*E679,0)/2</f>
        <v>33622.5</v>
      </c>
      <c r="G679" s="129">
        <f>C679-(C$7+F679*C$8)</f>
        <v>5.499565000354778E-2</v>
      </c>
      <c r="J679" s="130">
        <f>G679</f>
        <v>5.499565000354778E-2</v>
      </c>
      <c r="O679" s="199">
        <f ca="1">+C$11+C$12*F679</f>
        <v>1.533808501979134E-2</v>
      </c>
      <c r="P679" s="159">
        <f>+D$11+D$12*F679+D$13*F679^2</f>
        <v>-1.6921532913303703E-2</v>
      </c>
      <c r="Q679" s="201">
        <f>+C679-15018.5</f>
        <v>43525.097900000001</v>
      </c>
      <c r="R679" s="136">
        <f>+(P679-G679)^2</f>
        <v>5.1720811986958742E-3</v>
      </c>
      <c r="S679" s="136">
        <v>0.5</v>
      </c>
      <c r="T679" s="136">
        <f>+S679*R679</f>
        <v>2.5860405993479371E-3</v>
      </c>
      <c r="V679" s="129">
        <f>+G679-P679</f>
        <v>7.191718291685148E-2</v>
      </c>
    </row>
    <row r="680" spans="1:22" ht="12.95" customHeight="1" x14ac:dyDescent="0.2">
      <c r="A680" s="259" t="s">
        <v>1758</v>
      </c>
      <c r="B680" s="260" t="s">
        <v>644</v>
      </c>
      <c r="C680" s="261">
        <v>58543.717100000002</v>
      </c>
      <c r="D680" s="261">
        <v>1E-4</v>
      </c>
      <c r="E680" s="129">
        <f>(C680-C$7)/C$8</f>
        <v>33623.233933553187</v>
      </c>
      <c r="F680" s="129">
        <f>ROUND(2*E680,0)/2</f>
        <v>33623</v>
      </c>
      <c r="G680" s="129">
        <f>C680-(C$7+F680*C$8)</f>
        <v>5.5523020004329737E-2</v>
      </c>
      <c r="J680" s="130">
        <f>G680</f>
        <v>5.5523020004329737E-2</v>
      </c>
      <c r="O680" s="199">
        <f ca="1">+C$11+C$12*F680</f>
        <v>1.5338198798142518E-2</v>
      </c>
      <c r="P680" s="159">
        <f>+D$11+D$12*F680+D$13*F680^2</f>
        <v>-1.6921743739792841E-2</v>
      </c>
      <c r="Q680" s="201">
        <f>+C680-15018.5</f>
        <v>43525.217100000002</v>
      </c>
      <c r="R680" s="136">
        <f>+(P680-G680)^2</f>
        <v>5.2482437939417375E-3</v>
      </c>
      <c r="S680" s="136">
        <v>0.5</v>
      </c>
      <c r="T680" s="136">
        <f>+S680*R680</f>
        <v>2.6241218969708688E-3</v>
      </c>
      <c r="V680" s="129">
        <f>+G680-P680</f>
        <v>7.2444763744122578E-2</v>
      </c>
    </row>
    <row r="681" spans="1:22" ht="12.95" customHeight="1" x14ac:dyDescent="0.2">
      <c r="A681" s="259" t="s">
        <v>1758</v>
      </c>
      <c r="B681" s="260" t="s">
        <v>646</v>
      </c>
      <c r="C681" s="261">
        <v>58566.620699999999</v>
      </c>
      <c r="D681" s="261">
        <v>4.0000000000000002E-4</v>
      </c>
      <c r="E681" s="129">
        <f>(C681-C$7)/C$8</f>
        <v>33719.733016787453</v>
      </c>
      <c r="F681" s="129">
        <f>ROUND(2*E681,0)/2</f>
        <v>33719.5</v>
      </c>
      <c r="G681" s="129">
        <f>C681-(C$7+F681*C$8)</f>
        <v>5.5305430003500078E-2</v>
      </c>
      <c r="J681" s="130">
        <f>G681</f>
        <v>5.5305430003500078E-2</v>
      </c>
      <c r="O681" s="199">
        <f ca="1">+C$11+C$12*F681</f>
        <v>1.5360158019919959E-2</v>
      </c>
      <c r="P681" s="159">
        <f>+D$11+D$12*F681+D$13*F681^2</f>
        <v>-1.6962288571694618E-2</v>
      </c>
      <c r="Q681" s="201">
        <f>+C681-15018.5</f>
        <v>43548.120699999999</v>
      </c>
      <c r="R681" s="136">
        <f>+(P681-G681)^2</f>
        <v>5.2226231480635397E-3</v>
      </c>
      <c r="S681" s="136">
        <v>0.5</v>
      </c>
      <c r="T681" s="136">
        <f>+S681*R681</f>
        <v>2.6113115740317699E-3</v>
      </c>
      <c r="V681" s="129">
        <f>+G681-P681</f>
        <v>7.2267718575194692E-2</v>
      </c>
    </row>
    <row r="682" spans="1:22" ht="12.95" customHeight="1" x14ac:dyDescent="0.2">
      <c r="A682" s="177" t="s">
        <v>1755</v>
      </c>
      <c r="B682" s="334"/>
      <c r="C682" s="264">
        <v>58572.9113</v>
      </c>
      <c r="D682" s="264">
        <v>2.0000000000000001E-4</v>
      </c>
      <c r="E682" s="129">
        <f>(C682-C$7)/C$8</f>
        <v>33746.237021965397</v>
      </c>
      <c r="F682" s="129">
        <f>ROUND(2*E682,0)/2</f>
        <v>33746</v>
      </c>
      <c r="G682" s="129">
        <f>C682-(C$7+F682*C$8)</f>
        <v>5.6256039999425411E-2</v>
      </c>
      <c r="J682" s="130">
        <f>G682</f>
        <v>5.6256039999425411E-2</v>
      </c>
      <c r="O682" s="199">
        <f ca="1">+C$11+C$12*F682</f>
        <v>1.5366188272532416E-2</v>
      </c>
      <c r="P682" s="159">
        <f>+D$11+D$12*F682+D$13*F682^2</f>
        <v>-1.6973372264266137E-2</v>
      </c>
      <c r="Q682" s="201">
        <f>+C682-15018.5</f>
        <v>43554.4113</v>
      </c>
      <c r="R682" s="136">
        <f>+(P682-G682)^2</f>
        <v>5.3625468204856978E-3</v>
      </c>
      <c r="S682" s="136">
        <v>0.5</v>
      </c>
      <c r="T682" s="136">
        <f>+S682*R682</f>
        <v>2.6812734102428489E-3</v>
      </c>
      <c r="V682" s="129">
        <f>+G682-P682</f>
        <v>7.3229412263691548E-2</v>
      </c>
    </row>
    <row r="683" spans="1:22" ht="12.95" customHeight="1" x14ac:dyDescent="0.2">
      <c r="A683" s="259" t="s">
        <v>1762</v>
      </c>
      <c r="B683" s="260" t="s">
        <v>644</v>
      </c>
      <c r="C683" s="261">
        <v>58596.650999999998</v>
      </c>
      <c r="D683" s="261" t="s">
        <v>62</v>
      </c>
      <c r="E683" s="129">
        <f>(C683-C$7)/C$8</f>
        <v>33846.2588214317</v>
      </c>
      <c r="F683" s="129">
        <f>ROUND(2*E683,0)/2</f>
        <v>33846.5</v>
      </c>
      <c r="G683" s="129">
        <f>C683-(C$7+F683*C$8)</f>
        <v>-5.7242590002715588E-2</v>
      </c>
      <c r="J683" s="130">
        <f>G683</f>
        <v>-5.7242590002715588E-2</v>
      </c>
      <c r="O683" s="199">
        <f ca="1">+C$11+C$12*F683</f>
        <v>1.5389057721119283E-2</v>
      </c>
      <c r="P683" s="159">
        <f>+D$11+D$12*F683+D$13*F683^2</f>
        <v>-1.7015209366583985E-2</v>
      </c>
      <c r="Q683" s="201">
        <f>+C683-15018.5</f>
        <v>43578.150999999998</v>
      </c>
      <c r="R683" s="136">
        <f>+(P683-G683)^2</f>
        <v>1.6182421528442156E-3</v>
      </c>
      <c r="S683" s="136">
        <v>0.5</v>
      </c>
      <c r="T683" s="136">
        <f>+S683*R683</f>
        <v>8.0912107642210779E-4</v>
      </c>
      <c r="V683" s="129">
        <f>+G683-P683</f>
        <v>-4.0227380636131599E-2</v>
      </c>
    </row>
    <row r="684" spans="1:22" ht="12.95" customHeight="1" x14ac:dyDescent="0.2">
      <c r="A684" s="259" t="s">
        <v>1756</v>
      </c>
      <c r="B684" s="260" t="s">
        <v>644</v>
      </c>
      <c r="C684" s="261">
        <v>58597.35817</v>
      </c>
      <c r="D684" s="261">
        <v>6.0000000000000002E-5</v>
      </c>
      <c r="E684" s="129">
        <f>(C684-C$7)/C$8</f>
        <v>33849.238320579912</v>
      </c>
      <c r="F684" s="129">
        <f>ROUND(2*E684,0)/2</f>
        <v>33849</v>
      </c>
      <c r="G684" s="129">
        <f>C684-(C$7+F684*C$8)</f>
        <v>5.6564260004961397E-2</v>
      </c>
      <c r="J684" s="130">
        <f>G684</f>
        <v>5.6564260004961397E-2</v>
      </c>
      <c r="O684" s="199">
        <f ca="1">+C$11+C$12*F684</f>
        <v>1.5389626612875176E-2</v>
      </c>
      <c r="P684" s="159">
        <f>+D$11+D$12*F684+D$13*F684^2</f>
        <v>-1.7016246110475385E-2</v>
      </c>
      <c r="Q684" s="201">
        <f>+C684-15018.5</f>
        <v>43578.85817</v>
      </c>
      <c r="R684" s="136">
        <f>+(P684-G684)^2</f>
        <v>5.4140908802038307E-3</v>
      </c>
      <c r="S684" s="136">
        <v>0.5</v>
      </c>
      <c r="T684" s="136">
        <f>+S684*R684</f>
        <v>2.7070454401019154E-3</v>
      </c>
      <c r="V684" s="129">
        <f>+G684-P684</f>
        <v>7.3580506115436789E-2</v>
      </c>
    </row>
    <row r="685" spans="1:22" ht="12.95" customHeight="1" x14ac:dyDescent="0.2">
      <c r="A685" s="259" t="s">
        <v>1758</v>
      </c>
      <c r="B685" s="260" t="s">
        <v>644</v>
      </c>
      <c r="C685" s="261">
        <v>58625.602400000003</v>
      </c>
      <c r="D685" s="261">
        <v>1E-4</v>
      </c>
      <c r="E685" s="129">
        <f>(C685-C$7)/C$8</f>
        <v>33968.238927543811</v>
      </c>
      <c r="F685" s="129">
        <f>ROUND(2*E685,0)/2</f>
        <v>33968</v>
      </c>
      <c r="G685" s="129">
        <f>C685-(C$7+F685*C$8)</f>
        <v>5.6708320007601287E-2</v>
      </c>
      <c r="J685" s="130">
        <f>G685</f>
        <v>5.6708320007601287E-2</v>
      </c>
      <c r="O685" s="199">
        <f ca="1">+C$11+C$12*F685</f>
        <v>1.5416705860455647E-2</v>
      </c>
      <c r="P685" s="159">
        <f>+D$11+D$12*F685+D$13*F685^2</f>
        <v>-1.7065371642006964E-2</v>
      </c>
      <c r="Q685" s="201">
        <f>+C685-15018.5</f>
        <v>43607.102400000003</v>
      </c>
      <c r="R685" s="136">
        <f>+(P685-G685)^2</f>
        <v>5.4425575796114792E-3</v>
      </c>
      <c r="S685" s="136">
        <v>0.5</v>
      </c>
      <c r="T685" s="136">
        <f>+S685*R685</f>
        <v>2.7212787898057396E-3</v>
      </c>
      <c r="V685" s="129">
        <f>+G685-P685</f>
        <v>7.3773691649608258E-2</v>
      </c>
    </row>
    <row r="686" spans="1:22" ht="12.95" customHeight="1" x14ac:dyDescent="0.2">
      <c r="A686" s="247" t="s">
        <v>1759</v>
      </c>
      <c r="B686" s="248" t="s">
        <v>644</v>
      </c>
      <c r="C686" s="249">
        <v>58835.892500000002</v>
      </c>
      <c r="D686" s="249">
        <v>1E-4</v>
      </c>
      <c r="E686" s="129">
        <f>(C686-C$7)/C$8</f>
        <v>34854.248195224143</v>
      </c>
      <c r="F686" s="129">
        <f>ROUND(2*E686,0)/2</f>
        <v>34854</v>
      </c>
      <c r="G686" s="129">
        <f>C686-(C$7+F686*C$8)</f>
        <v>5.8907960003125481E-2</v>
      </c>
      <c r="J686" s="130">
        <f>G686</f>
        <v>5.8907960003125481E-2</v>
      </c>
      <c r="O686" s="199">
        <f ca="1">+C$11+C$12*F686</f>
        <v>1.5618321098743851E-2</v>
      </c>
      <c r="P686" s="159">
        <f>+D$11+D$12*F686+D$13*F686^2</f>
        <v>-1.7417366876392386E-2</v>
      </c>
      <c r="Q686" s="201">
        <f>+C686-15018.5</f>
        <v>43817.392500000002</v>
      </c>
      <c r="R686" s="136">
        <f>+(P686-G686)^2</f>
        <v>5.8255555232652537E-3</v>
      </c>
      <c r="S686" s="136">
        <v>0.5</v>
      </c>
      <c r="T686" s="136">
        <f>+S686*R686</f>
        <v>2.9127777616326268E-3</v>
      </c>
      <c r="V686" s="129">
        <f>+G686-P686</f>
        <v>7.6325326879517874E-2</v>
      </c>
    </row>
    <row r="687" spans="1:22" ht="12.95" customHeight="1" x14ac:dyDescent="0.2">
      <c r="A687" s="247" t="s">
        <v>1760</v>
      </c>
      <c r="B687" s="248" t="s">
        <v>644</v>
      </c>
      <c r="C687" s="249">
        <v>58886.921900000001</v>
      </c>
      <c r="D687" s="249">
        <v>2.0000000000000001E-4</v>
      </c>
      <c r="E687" s="129">
        <f>(C687-C$7)/C$8</f>
        <v>35069.248907688336</v>
      </c>
      <c r="F687" s="129">
        <f>ROUND(2*E687,0)/2</f>
        <v>35069</v>
      </c>
      <c r="G687" s="129">
        <f>C687-(C$7+F687*C$8)</f>
        <v>5.9077060002891812E-2</v>
      </c>
      <c r="J687" s="130">
        <f>G687</f>
        <v>5.9077060002891812E-2</v>
      </c>
      <c r="O687" s="199">
        <f ca="1">+C$11+C$12*F687</f>
        <v>1.5667245789750584E-2</v>
      </c>
      <c r="P687" s="159">
        <f>+D$11+D$12*F687+D$13*F687^2</f>
        <v>-1.7499124543517125E-2</v>
      </c>
      <c r="Q687" s="201">
        <f>+C687-15018.5</f>
        <v>43868.421900000001</v>
      </c>
      <c r="R687" s="136">
        <f>+(P687-G687)^2</f>
        <v>5.863912039685679E-3</v>
      </c>
      <c r="S687" s="136">
        <v>0.5</v>
      </c>
      <c r="T687" s="136">
        <f>+S687*R687</f>
        <v>2.9319560198428395E-3</v>
      </c>
      <c r="V687" s="129">
        <f>+G687-P687</f>
        <v>7.6576184546408937E-2</v>
      </c>
    </row>
    <row r="688" spans="1:22" ht="12.95" customHeight="1" x14ac:dyDescent="0.2">
      <c r="A688" s="247" t="s">
        <v>1760</v>
      </c>
      <c r="B688" s="248" t="s">
        <v>644</v>
      </c>
      <c r="C688" s="249">
        <v>58943.410600000003</v>
      </c>
      <c r="D688" s="249">
        <v>1E-4</v>
      </c>
      <c r="E688" s="129">
        <f>(C688-C$7)/C$8</f>
        <v>35307.251132801241</v>
      </c>
      <c r="F688" s="129">
        <f>ROUND(2*E688,0)/2</f>
        <v>35307.5</v>
      </c>
      <c r="G688" s="129">
        <f>C688-(C$7+F688*C$8)</f>
        <v>-5.9067449998110533E-2</v>
      </c>
      <c r="J688" s="130">
        <f>G688</f>
        <v>-5.9067449998110533E-2</v>
      </c>
      <c r="O688" s="199">
        <f ca="1">+C$11+C$12*F688</f>
        <v>1.5721518063262701E-2</v>
      </c>
      <c r="P688" s="159">
        <f>+D$11+D$12*F688+D$13*F688^2</f>
        <v>-1.7588146743411987E-2</v>
      </c>
      <c r="Q688" s="201">
        <f>+C688-15018.5</f>
        <v>43924.910600000003</v>
      </c>
      <c r="R688" s="136">
        <f>+(P688-G688)^2</f>
        <v>1.7205325984952456E-3</v>
      </c>
      <c r="S688" s="136">
        <v>0.5</v>
      </c>
      <c r="T688" s="136">
        <f>+S688*R688</f>
        <v>8.6026629924762282E-4</v>
      </c>
      <c r="V688" s="129">
        <f>+G688-P688</f>
        <v>-4.1479303254698549E-2</v>
      </c>
    </row>
    <row r="689" spans="1:22" ht="12.95" customHeight="1" x14ac:dyDescent="0.2">
      <c r="A689" s="247" t="s">
        <v>1763</v>
      </c>
      <c r="B689" s="248" t="s">
        <v>644</v>
      </c>
      <c r="C689" s="249">
        <v>58967.631000000001</v>
      </c>
      <c r="D689" s="249" t="s">
        <v>62</v>
      </c>
      <c r="E689" s="129">
        <f>(C689-C$7)/C$8</f>
        <v>35409.29825183787</v>
      </c>
      <c r="F689" s="129">
        <f>ROUND(2*E689,0)/2</f>
        <v>35409.5</v>
      </c>
      <c r="G689" s="129">
        <f>C689-(C$7+F689*C$8)</f>
        <v>-4.7883969993563369E-2</v>
      </c>
      <c r="J689" s="130">
        <f>G689</f>
        <v>-4.7883969993563369E-2</v>
      </c>
      <c r="O689" s="199">
        <f ca="1">+C$11+C$12*F689</f>
        <v>1.5744728846903103E-2</v>
      </c>
      <c r="P689" s="159">
        <f>+D$11+D$12*F689+D$13*F689^2</f>
        <v>-1.762568231134224E-2</v>
      </c>
      <c r="Q689" s="201">
        <f>+C689-15018.5</f>
        <v>43949.131000000001</v>
      </c>
      <c r="R689" s="136">
        <f>+(P689-G689)^2</f>
        <v>9.1556397346005485E-4</v>
      </c>
      <c r="S689" s="136">
        <v>0.5</v>
      </c>
      <c r="T689" s="136">
        <f>+S689*R689</f>
        <v>4.5778198673002742E-4</v>
      </c>
      <c r="V689" s="129">
        <f>+G689-P689</f>
        <v>-3.0258287682221129E-2</v>
      </c>
    </row>
    <row r="690" spans="1:22" ht="12.95" customHeight="1" x14ac:dyDescent="0.2">
      <c r="A690" s="265" t="s">
        <v>1763</v>
      </c>
      <c r="B690" s="266" t="s">
        <v>644</v>
      </c>
      <c r="C690" s="249">
        <v>59203.306600000004</v>
      </c>
      <c r="D690" s="249" t="s">
        <v>1505</v>
      </c>
      <c r="E690" s="129">
        <f>(C690-C$7)/C$8</f>
        <v>36402.263521083194</v>
      </c>
      <c r="F690" s="129">
        <f>ROUND(2*E690,0)/2</f>
        <v>36402.5</v>
      </c>
      <c r="G690" s="129">
        <f>C690-(C$7+F690*C$8)</f>
        <v>-5.6127149997337256E-2</v>
      </c>
      <c r="J690" s="130">
        <f>G690</f>
        <v>-5.6127149997337256E-2</v>
      </c>
      <c r="O690" s="199">
        <f ca="1">+C$11+C$12*F690</f>
        <v>1.5970692652343497E-2</v>
      </c>
      <c r="P690" s="159">
        <f>+D$11+D$12*F690+D$13*F690^2</f>
        <v>-1.7974295719582263E-2</v>
      </c>
      <c r="Q690" s="201">
        <f>+C690-15018.5</f>
        <v>44184.806600000004</v>
      </c>
      <c r="R690" s="136">
        <f>+(P690-G690)^2</f>
        <v>1.4556402895396074E-3</v>
      </c>
      <c r="S690" s="136">
        <v>0.5</v>
      </c>
      <c r="T690" s="136">
        <f>+S690*R690</f>
        <v>7.2782014476980368E-4</v>
      </c>
      <c r="V690" s="129">
        <f>+G690-P690</f>
        <v>-3.8152854277754993E-2</v>
      </c>
    </row>
    <row r="691" spans="1:22" ht="12.95" customHeight="1" x14ac:dyDescent="0.2">
      <c r="A691" s="247" t="s">
        <v>1763</v>
      </c>
      <c r="B691" s="248" t="s">
        <v>644</v>
      </c>
      <c r="C691" s="249">
        <v>59204.256200000003</v>
      </c>
      <c r="D691" s="249" t="s">
        <v>1505</v>
      </c>
      <c r="E691" s="129">
        <f>(C691-C$7)/C$8</f>
        <v>36406.264443621105</v>
      </c>
      <c r="F691" s="129">
        <f>ROUND(2*E691,0)/2</f>
        <v>36406.5</v>
      </c>
      <c r="G691" s="129">
        <f>C691-(C$7+F691*C$8)</f>
        <v>-5.5908189991896506E-2</v>
      </c>
      <c r="J691" s="130">
        <f>G691</f>
        <v>-5.5908189991896506E-2</v>
      </c>
      <c r="O691" s="199">
        <f ca="1">+C$11+C$12*F691</f>
        <v>1.5971602879152925E-2</v>
      </c>
      <c r="P691" s="159">
        <f>+D$11+D$12*F691+D$13*F691^2</f>
        <v>-1.7975638362707876E-2</v>
      </c>
      <c r="Q691" s="201">
        <f>+C691-15018.5</f>
        <v>44185.756200000003</v>
      </c>
      <c r="R691" s="136">
        <f>+(P691-G691)^2</f>
        <v>1.4388784731010607E-3</v>
      </c>
      <c r="S691" s="136">
        <v>0.5</v>
      </c>
      <c r="T691" s="136">
        <f>+S691*R691</f>
        <v>7.1943923655053035E-4</v>
      </c>
      <c r="V691" s="129">
        <f>+G691-P691</f>
        <v>-3.7932551629188627E-2</v>
      </c>
    </row>
    <row r="692" spans="1:22" ht="12.95" customHeight="1" x14ac:dyDescent="0.2">
      <c r="A692" s="247" t="s">
        <v>1763</v>
      </c>
      <c r="B692" s="248" t="s">
        <v>646</v>
      </c>
      <c r="C692" s="249">
        <v>59204.371299999999</v>
      </c>
      <c r="D692" s="249" t="s">
        <v>1505</v>
      </c>
      <c r="E692" s="129">
        <f>(C692-C$7)/C$8</f>
        <v>36406.749391161218</v>
      </c>
      <c r="F692" s="129">
        <f>ROUND(2*E692,0)/2</f>
        <v>36406.5</v>
      </c>
      <c r="G692" s="129">
        <f>C692-(C$7+F692*C$8)</f>
        <v>5.9191810003540013E-2</v>
      </c>
      <c r="J692" s="130">
        <f>G692</f>
        <v>5.9191810003540013E-2</v>
      </c>
      <c r="O692" s="199">
        <f ca="1">+C$11+C$12*F692</f>
        <v>1.5971602879152925E-2</v>
      </c>
      <c r="P692" s="159">
        <f>+D$11+D$12*F692+D$13*F692^2</f>
        <v>-1.7975638362707876E-2</v>
      </c>
      <c r="Q692" s="201">
        <f>+C692-15018.5</f>
        <v>44185.871299999999</v>
      </c>
      <c r="R692" s="136">
        <f>+(P692-G692)^2</f>
        <v>5.9548150873575349E-3</v>
      </c>
      <c r="S692" s="136">
        <v>0.5</v>
      </c>
      <c r="T692" s="136">
        <f>+S692*R692</f>
        <v>2.9774075436787674E-3</v>
      </c>
      <c r="V692" s="129">
        <f>+G692-P692</f>
        <v>7.7167448366247893E-2</v>
      </c>
    </row>
    <row r="693" spans="1:22" ht="12.95" customHeight="1" x14ac:dyDescent="0.2">
      <c r="A693" s="247" t="s">
        <v>1763</v>
      </c>
      <c r="B693" s="248" t="s">
        <v>646</v>
      </c>
      <c r="C693" s="249">
        <v>59214.340799999998</v>
      </c>
      <c r="D693" s="249" t="s">
        <v>1505</v>
      </c>
      <c r="E693" s="129">
        <f>(C693-C$7)/C$8</f>
        <v>36448.753600556425</v>
      </c>
      <c r="F693" s="129">
        <f>ROUND(2*E693,0)/2</f>
        <v>36449</v>
      </c>
      <c r="G693" s="129">
        <f>C693-(C$7+F693*C$8)</f>
        <v>-5.8481740001298022E-2</v>
      </c>
      <c r="J693" s="130">
        <f>G693</f>
        <v>-5.8481740001298022E-2</v>
      </c>
      <c r="O693" s="199">
        <f ca="1">+C$11+C$12*F693</f>
        <v>1.5981274039003093E-2</v>
      </c>
      <c r="P693" s="159">
        <f>+D$11+D$12*F693+D$13*F693^2</f>
        <v>-1.7989873400023847E-2</v>
      </c>
      <c r="Q693" s="201">
        <f>+C693-15018.5</f>
        <v>44195.840799999998</v>
      </c>
      <c r="R693" s="136">
        <f>+(P693-G693)^2</f>
        <v>1.6395912608553826E-3</v>
      </c>
      <c r="S693" s="136">
        <v>0.5</v>
      </c>
      <c r="T693" s="136">
        <f>+S693*R693</f>
        <v>8.1979563042769129E-4</v>
      </c>
      <c r="V693" s="129">
        <f>+G693-P693</f>
        <v>-4.0491866601274171E-2</v>
      </c>
    </row>
    <row r="694" spans="1:22" ht="12.95" customHeight="1" x14ac:dyDescent="0.2">
      <c r="A694" s="128" t="s">
        <v>1771</v>
      </c>
      <c r="B694" s="268" t="s">
        <v>646</v>
      </c>
      <c r="C694" s="269">
        <v>59257.811900000001</v>
      </c>
      <c r="D694" s="270">
        <v>1E-4</v>
      </c>
      <c r="E694" s="129">
        <f>(C694-C$7)/C$8</f>
        <v>36631.909143666926</v>
      </c>
      <c r="F694" s="129">
        <f>ROUND(2*E694,0)/2</f>
        <v>36632</v>
      </c>
      <c r="G694" s="129">
        <f>C694-(C$7+F694*C$8)</f>
        <v>-2.1564319999015424E-2</v>
      </c>
      <c r="J694" s="130">
        <f>G694</f>
        <v>-2.1564319999015424E-2</v>
      </c>
      <c r="O694" s="199">
        <f ca="1">+C$11+C$12*F694</f>
        <v>1.6022916915534403E-2</v>
      </c>
      <c r="P694" s="159">
        <f>+D$11+D$12*F694+D$13*F694^2</f>
        <v>-1.805052996064227E-2</v>
      </c>
      <c r="Q694" s="201">
        <f>+C694-15018.5</f>
        <v>44239.311900000001</v>
      </c>
      <c r="R694" s="136">
        <f>+(P694-G694)^2</f>
        <v>1.2346720433770415E-5</v>
      </c>
      <c r="S694" s="136">
        <v>0.5</v>
      </c>
      <c r="T694" s="136">
        <f>+S694*R694</f>
        <v>6.1733602168852076E-6</v>
      </c>
      <c r="V694" s="129">
        <f>+G694-P694</f>
        <v>-3.5137900383731546E-3</v>
      </c>
    </row>
    <row r="695" spans="1:22" ht="12.95" customHeight="1" x14ac:dyDescent="0.2">
      <c r="A695" s="259" t="s">
        <v>1765</v>
      </c>
      <c r="B695" s="260" t="s">
        <v>644</v>
      </c>
      <c r="C695" s="261">
        <v>59295.633600000001</v>
      </c>
      <c r="D695" s="261">
        <v>2.9999999999999997E-4</v>
      </c>
      <c r="E695" s="129">
        <f>(C695-C$7)/C$8</f>
        <v>36791.262231232271</v>
      </c>
      <c r="F695" s="129">
        <f>ROUND(2*E695,0)/2</f>
        <v>36791.5</v>
      </c>
      <c r="G695" s="129">
        <f>C695-(C$7+F695*C$8)</f>
        <v>-5.6433289995766245E-2</v>
      </c>
      <c r="J695" s="130">
        <f>G695</f>
        <v>-5.6433289995766245E-2</v>
      </c>
      <c r="O695" s="199">
        <f ca="1">+C$11+C$12*F695</f>
        <v>1.6059212209560327E-2</v>
      </c>
      <c r="P695" s="159">
        <f>+D$11+D$12*F695+D$13*F695^2</f>
        <v>-1.8102552921925988E-2</v>
      </c>
      <c r="Q695" s="201">
        <f>+C695-15018.5</f>
        <v>44277.133600000001</v>
      </c>
      <c r="R695" s="136">
        <f>+(P695-G695)^2</f>
        <v>1.4692454046238721E-3</v>
      </c>
      <c r="S695" s="136">
        <v>0.5</v>
      </c>
      <c r="T695" s="136">
        <f>+S695*R695</f>
        <v>7.3462270231193603E-4</v>
      </c>
      <c r="V695" s="129">
        <f>+G695-P695</f>
        <v>-3.8330737073840257E-2</v>
      </c>
    </row>
    <row r="696" spans="1:22" ht="12.95" customHeight="1" x14ac:dyDescent="0.2">
      <c r="A696" s="126" t="s">
        <v>1767</v>
      </c>
      <c r="B696" s="127" t="s">
        <v>644</v>
      </c>
      <c r="C696" s="324">
        <v>59295.64000000013</v>
      </c>
      <c r="D696" s="323"/>
      <c r="E696" s="129">
        <f>(C696-C$7)/C$8</f>
        <v>36791.289196169892</v>
      </c>
      <c r="F696" s="129">
        <f>ROUND(2*E696,0)/2</f>
        <v>36791.5</v>
      </c>
      <c r="G696" s="129">
        <f>C696-(C$7+F696*C$8)</f>
        <v>-5.0033289866405539E-2</v>
      </c>
      <c r="J696" s="130">
        <f>G696</f>
        <v>-5.0033289866405539E-2</v>
      </c>
      <c r="O696" s="199">
        <f ca="1">+C$11+C$12*F696</f>
        <v>1.6059212209560327E-2</v>
      </c>
      <c r="P696" s="159">
        <f>+D$11+D$12*F696+D$13*F696^2</f>
        <v>-1.8102552921925988E-2</v>
      </c>
      <c r="Q696" s="201">
        <f>+C696-15018.5</f>
        <v>44277.14000000013</v>
      </c>
      <c r="R696" s="136">
        <f>+(P696-G696)^2</f>
        <v>1.0195719618175513E-3</v>
      </c>
      <c r="S696" s="136">
        <v>0.5</v>
      </c>
      <c r="T696" s="136">
        <f>+S696*R696</f>
        <v>5.0978598090877566E-4</v>
      </c>
      <c r="V696" s="129">
        <f>+G696-P696</f>
        <v>-3.1930736944479551E-2</v>
      </c>
    </row>
    <row r="697" spans="1:22" ht="12.95" customHeight="1" x14ac:dyDescent="0.2">
      <c r="A697" s="259" t="s">
        <v>1765</v>
      </c>
      <c r="B697" s="260" t="s">
        <v>646</v>
      </c>
      <c r="C697" s="261">
        <v>59295.751499999998</v>
      </c>
      <c r="D697" s="261">
        <v>2.0000000000000001E-4</v>
      </c>
      <c r="E697" s="129">
        <f>(C697-C$7)/C$8</f>
        <v>36791.758975932367</v>
      </c>
      <c r="F697" s="129">
        <f>ROUND(2*E697,0)/2</f>
        <v>36792</v>
      </c>
      <c r="G697" s="129">
        <f>C697-(C$7+F697*C$8)</f>
        <v>-5.7205919998523314E-2</v>
      </c>
      <c r="J697" s="130">
        <f>G697</f>
        <v>-5.7205919998523314E-2</v>
      </c>
      <c r="O697" s="199">
        <f ca="1">+C$11+C$12*F697</f>
        <v>1.6059325987911505E-2</v>
      </c>
      <c r="P697" s="159">
        <f>+D$11+D$12*F697+D$13*F697^2</f>
        <v>-1.8102714766789908E-2</v>
      </c>
      <c r="Q697" s="201">
        <f>+C697-15018.5</f>
        <v>44277.251499999998</v>
      </c>
      <c r="R697" s="136">
        <f>+(P697-G697)^2</f>
        <v>1.5290606593950627E-3</v>
      </c>
      <c r="S697" s="136">
        <v>0.5</v>
      </c>
      <c r="T697" s="136">
        <f>+S697*R697</f>
        <v>7.6453032969753135E-4</v>
      </c>
      <c r="V697" s="129">
        <f>+G697-P697</f>
        <v>-3.9103205231733405E-2</v>
      </c>
    </row>
    <row r="698" spans="1:22" ht="12.95" customHeight="1" x14ac:dyDescent="0.2">
      <c r="A698" s="259" t="s">
        <v>1765</v>
      </c>
      <c r="B698" s="260" t="s">
        <v>644</v>
      </c>
      <c r="C698" s="261">
        <v>59296.821199999998</v>
      </c>
      <c r="D698" s="261">
        <v>1E-4</v>
      </c>
      <c r="E698" s="129">
        <f>(C698-C$7)/C$8</f>
        <v>36796.265912367497</v>
      </c>
      <c r="F698" s="129">
        <f>ROUND(2*E698,0)/2</f>
        <v>36796.5</v>
      </c>
      <c r="G698" s="129">
        <f>C698-(C$7+F698*C$8)</f>
        <v>-5.5559590000484604E-2</v>
      </c>
      <c r="J698" s="130">
        <f>G698</f>
        <v>-5.5559590000484604E-2</v>
      </c>
      <c r="O698" s="199">
        <f ca="1">+C$11+C$12*F698</f>
        <v>1.6060349993072112E-2</v>
      </c>
      <c r="P698" s="159">
        <f>+D$11+D$12*F698+D$13*F698^2</f>
        <v>-1.8104171022794133E-2</v>
      </c>
      <c r="Q698" s="201">
        <f>+C698-15018.5</f>
        <v>44278.321199999998</v>
      </c>
      <c r="R698" s="136">
        <f>+(P698-G698)^2</f>
        <v>1.4029084107943359E-3</v>
      </c>
      <c r="S698" s="136">
        <v>0.5</v>
      </c>
      <c r="T698" s="136">
        <f>+S698*R698</f>
        <v>7.0145420539716793E-4</v>
      </c>
      <c r="V698" s="129">
        <f>+G698-P698</f>
        <v>-3.7455418977690474E-2</v>
      </c>
    </row>
    <row r="699" spans="1:22" ht="12.95" customHeight="1" x14ac:dyDescent="0.2">
      <c r="A699" s="126" t="s">
        <v>1767</v>
      </c>
      <c r="B699" s="127" t="s">
        <v>644</v>
      </c>
      <c r="C699" s="324">
        <v>59335.034500000067</v>
      </c>
      <c r="D699" s="323"/>
      <c r="E699" s="129">
        <f>(C699-C$7)/C$8</f>
        <v>36957.268917020163</v>
      </c>
      <c r="F699" s="129">
        <f>ROUND(2*E699,0)/2</f>
        <v>36957.5</v>
      </c>
      <c r="G699" s="129">
        <f>C699-(C$7+F699*C$8)</f>
        <v>-5.4846449929755181E-2</v>
      </c>
      <c r="J699" s="130">
        <f>G699</f>
        <v>-5.4846449929755181E-2</v>
      </c>
      <c r="O699" s="199">
        <f ca="1">+C$11+C$12*F699</f>
        <v>1.609698662215157E-2</v>
      </c>
      <c r="P699" s="159">
        <f>+D$11+D$12*F699+D$13*F699^2</f>
        <v>-1.8155860780525793E-2</v>
      </c>
      <c r="Q699" s="201">
        <f>+C699-15018.5</f>
        <v>44316.534500000067</v>
      </c>
      <c r="R699" s="136">
        <f>+(P699-G699)^2</f>
        <v>1.3461993321175494E-3</v>
      </c>
      <c r="S699" s="136">
        <v>0.5</v>
      </c>
      <c r="T699" s="136">
        <f>+S699*R699</f>
        <v>6.7309966605877468E-4</v>
      </c>
      <c r="V699" s="129">
        <f>+G699-P699</f>
        <v>-3.6690589149229388E-2</v>
      </c>
    </row>
    <row r="700" spans="1:22" ht="12.95" customHeight="1" x14ac:dyDescent="0.2">
      <c r="A700" s="126" t="s">
        <v>1767</v>
      </c>
      <c r="B700" s="127" t="s">
        <v>644</v>
      </c>
      <c r="C700" s="324">
        <v>59337.999299999792</v>
      </c>
      <c r="D700" s="323"/>
      <c r="E700" s="129">
        <f>(C700-C$7)/C$8</f>
        <v>36969.76042411715</v>
      </c>
      <c r="F700" s="129">
        <f>ROUND(2*E700,0)/2</f>
        <v>36970</v>
      </c>
      <c r="G700" s="129">
        <f>C700-(C$7+F700*C$8)</f>
        <v>-5.6862200202886015E-2</v>
      </c>
      <c r="J700" s="130">
        <f>G700</f>
        <v>-5.6862200202886015E-2</v>
      </c>
      <c r="O700" s="199">
        <f ca="1">+C$11+C$12*F700</f>
        <v>1.6099831080931031E-2</v>
      </c>
      <c r="P700" s="159">
        <f>+D$11+D$12*F700+D$13*F700^2</f>
        <v>-1.8159840439205471E-2</v>
      </c>
      <c r="Q700" s="201">
        <f>+C700-15018.5</f>
        <v>44319.499299999792</v>
      </c>
      <c r="R700" s="136">
        <f>+(P700-G700)^2</f>
        <v>1.4978726512773586E-3</v>
      </c>
      <c r="S700" s="136">
        <v>0.5</v>
      </c>
      <c r="T700" s="136">
        <f>+S700*R700</f>
        <v>7.4893632563867928E-4</v>
      </c>
      <c r="V700" s="129">
        <f>+G700-P700</f>
        <v>-3.8702359763680541E-2</v>
      </c>
    </row>
    <row r="701" spans="1:22" ht="12.95" customHeight="1" x14ac:dyDescent="0.2">
      <c r="A701" s="126" t="s">
        <v>1767</v>
      </c>
      <c r="B701" s="127" t="s">
        <v>644</v>
      </c>
      <c r="C701" s="324">
        <v>59338.1194000002</v>
      </c>
      <c r="D701" s="323"/>
      <c r="E701" s="129">
        <f>(C701-C$7)/C$8</f>
        <v>36970.266438016086</v>
      </c>
      <c r="F701" s="129">
        <f>ROUND(2*E701,0)/2</f>
        <v>36970.5</v>
      </c>
      <c r="G701" s="129">
        <f>C701-(C$7+F701*C$8)</f>
        <v>-5.5434829795558471E-2</v>
      </c>
      <c r="J701" s="130">
        <f>G701</f>
        <v>-5.5434829795558471E-2</v>
      </c>
      <c r="O701" s="199">
        <f ca="1">+C$11+C$12*F701</f>
        <v>1.6099944859282209E-2</v>
      </c>
      <c r="P701" s="159">
        <f>+D$11+D$12*F701+D$13*F701^2</f>
        <v>-1.8159999525085454E-2</v>
      </c>
      <c r="Q701" s="201">
        <f>+C701-15018.5</f>
        <v>44319.6194000002</v>
      </c>
      <c r="R701" s="136">
        <f>+(P701-G701)^2</f>
        <v>1.3894129716925713E-3</v>
      </c>
      <c r="S701" s="136">
        <v>0.5</v>
      </c>
      <c r="T701" s="136">
        <f>+S701*R701</f>
        <v>6.9470648584628563E-4</v>
      </c>
      <c r="V701" s="129">
        <f>+G701-P701</f>
        <v>-3.7274830270473014E-2</v>
      </c>
    </row>
    <row r="702" spans="1:22" ht="12.95" customHeight="1" x14ac:dyDescent="0.2">
      <c r="A702" s="259" t="s">
        <v>1765</v>
      </c>
      <c r="B702" s="260" t="s">
        <v>644</v>
      </c>
      <c r="C702" s="261">
        <v>59342.392</v>
      </c>
      <c r="D702" s="261">
        <v>2.0000000000000001E-4</v>
      </c>
      <c r="E702" s="129">
        <f>(C702-C$7)/C$8</f>
        <v>36988.268061472991</v>
      </c>
      <c r="F702" s="129">
        <f>ROUND(2*E702,0)/2</f>
        <v>36988.5</v>
      </c>
      <c r="G702" s="129">
        <f>C702-(C$7+F702*C$8)</f>
        <v>-5.5049509996024426E-2</v>
      </c>
      <c r="J702" s="130">
        <f>G702</f>
        <v>-5.5049509996024426E-2</v>
      </c>
      <c r="O702" s="199">
        <f ca="1">+C$11+C$12*F702</f>
        <v>1.6104040879924633E-2</v>
      </c>
      <c r="P702" s="159">
        <f>+D$11+D$12*F702+D$13*F702^2</f>
        <v>-1.8165721469752871E-2</v>
      </c>
      <c r="Q702" s="201">
        <f>+C702-15018.5</f>
        <v>44323.892</v>
      </c>
      <c r="R702" s="136">
        <f>+(P702-G702)^2</f>
        <v>1.3604138560507212E-3</v>
      </c>
      <c r="S702" s="136">
        <v>0.5</v>
      </c>
      <c r="T702" s="136">
        <f>+S702*R702</f>
        <v>6.8020692802536059E-4</v>
      </c>
      <c r="V702" s="129">
        <f>+G702-P702</f>
        <v>-3.6883788526271555E-2</v>
      </c>
    </row>
    <row r="703" spans="1:22" ht="12.95" customHeight="1" x14ac:dyDescent="0.2">
      <c r="A703" s="259" t="s">
        <v>1765</v>
      </c>
      <c r="B703" s="260" t="s">
        <v>646</v>
      </c>
      <c r="C703" s="261">
        <v>59342.509299999998</v>
      </c>
      <c r="D703" s="261">
        <v>2.0000000000000001E-4</v>
      </c>
      <c r="E703" s="129">
        <f>(C703-C$7)/C$8</f>
        <v>36988.762278210233</v>
      </c>
      <c r="F703" s="129">
        <f>ROUND(2*E703,0)/2</f>
        <v>36989</v>
      </c>
      <c r="G703" s="129">
        <f>C703-(C$7+F703*C$8)</f>
        <v>-5.6422139998176135E-2</v>
      </c>
      <c r="J703" s="130">
        <f>G703</f>
        <v>-5.6422139998176135E-2</v>
      </c>
      <c r="O703" s="199">
        <f ca="1">+C$11+C$12*F703</f>
        <v>1.6104154658275811E-2</v>
      </c>
      <c r="P703" s="159">
        <f>+D$11+D$12*F703+D$13*F703^2</f>
        <v>-1.816588026968774E-2</v>
      </c>
      <c r="Q703" s="201">
        <f>+C703-15018.5</f>
        <v>44324.009299999998</v>
      </c>
      <c r="R703" s="136">
        <f>+(P703-G703)^2</f>
        <v>1.463541408413563E-3</v>
      </c>
      <c r="S703" s="136">
        <v>0.5</v>
      </c>
      <c r="T703" s="136">
        <f>+S703*R703</f>
        <v>7.3177070420678151E-4</v>
      </c>
      <c r="V703" s="129">
        <f>+G703-P703</f>
        <v>-3.8256259728488395E-2</v>
      </c>
    </row>
    <row r="704" spans="1:22" ht="12.95" customHeight="1" x14ac:dyDescent="0.2">
      <c r="A704" s="126" t="s">
        <v>1767</v>
      </c>
      <c r="B704" s="127" t="s">
        <v>644</v>
      </c>
      <c r="C704" s="324">
        <v>59344.05429999996</v>
      </c>
      <c r="D704" s="323"/>
      <c r="E704" s="129">
        <f>(C704-C$7)/C$8</f>
        <v>36995.271782549869</v>
      </c>
      <c r="F704" s="129">
        <f>ROUND(2*E704,0)/2</f>
        <v>36995.5</v>
      </c>
      <c r="G704" s="129">
        <f>C704-(C$7+F704*C$8)</f>
        <v>-5.4166330039151944E-2</v>
      </c>
      <c r="J704" s="130">
        <f>G704</f>
        <v>-5.4166330039151944E-2</v>
      </c>
      <c r="O704" s="199">
        <f ca="1">+C$11+C$12*F704</f>
        <v>1.6105633776841134E-2</v>
      </c>
      <c r="P704" s="159">
        <f>+D$11+D$12*F704+D$13*F704^2</f>
        <v>-1.816794396557064E-2</v>
      </c>
      <c r="Q704" s="201">
        <f>+C704-15018.5</f>
        <v>44325.55429999996</v>
      </c>
      <c r="R704" s="136">
        <f>+(P704-G704)^2</f>
        <v>1.2958837999026121E-3</v>
      </c>
      <c r="S704" s="136">
        <v>0.5</v>
      </c>
      <c r="T704" s="136">
        <f>+S704*R704</f>
        <v>6.4794189995130605E-4</v>
      </c>
      <c r="V704" s="129">
        <f>+G704-P704</f>
        <v>-3.5998386073581301E-2</v>
      </c>
    </row>
    <row r="705" spans="1:22" ht="12.95" customHeight="1" x14ac:dyDescent="0.2">
      <c r="A705" s="259" t="s">
        <v>1765</v>
      </c>
      <c r="B705" s="260" t="s">
        <v>644</v>
      </c>
      <c r="C705" s="261">
        <v>59370.635799999996</v>
      </c>
      <c r="D705" s="261">
        <v>1E-4</v>
      </c>
      <c r="E705" s="129">
        <f>(C705-C$7)/C$8</f>
        <v>37107.266856730144</v>
      </c>
      <c r="F705" s="129">
        <f>ROUND(2*E705,0)/2</f>
        <v>37107.5</v>
      </c>
      <c r="G705" s="129">
        <f>C705-(C$7+F705*C$8)</f>
        <v>-5.5335450000711717E-2</v>
      </c>
      <c r="J705" s="130">
        <f>G705</f>
        <v>-5.5335450000711717E-2</v>
      </c>
      <c r="O705" s="199">
        <f ca="1">+C$11+C$12*F705</f>
        <v>1.6131120127505106E-2</v>
      </c>
      <c r="P705" s="159">
        <f>+D$11+D$12*F705+D$13*F705^2</f>
        <v>-1.8203297894521072E-2</v>
      </c>
      <c r="Q705" s="201">
        <f>+C705-15018.5</f>
        <v>44352.135799999996</v>
      </c>
      <c r="R705" s="136">
        <f>+(P705-G705)^2</f>
        <v>1.3787967200372781E-3</v>
      </c>
      <c r="S705" s="136">
        <v>0.5</v>
      </c>
      <c r="T705" s="136">
        <f>+S705*R705</f>
        <v>6.8939836001863906E-4</v>
      </c>
      <c r="V705" s="129">
        <f>+G705-P705</f>
        <v>-3.7132152106190641E-2</v>
      </c>
    </row>
    <row r="706" spans="1:22" ht="12.95" customHeight="1" x14ac:dyDescent="0.2">
      <c r="A706" s="126" t="s">
        <v>1768</v>
      </c>
      <c r="B706" s="127" t="s">
        <v>646</v>
      </c>
      <c r="C706" s="324">
        <v>59528.714399999997</v>
      </c>
      <c r="D706" s="323">
        <v>2.0000000000000001E-4</v>
      </c>
      <c r="E706" s="129">
        <f>(C706-C$7)/C$8</f>
        <v>37773.29490380385</v>
      </c>
      <c r="F706" s="129">
        <f>ROUND(2*E706,0)/2</f>
        <v>37773.5</v>
      </c>
      <c r="G706" s="129">
        <f>C706-(C$7+F706*C$8)</f>
        <v>-4.8678610000933986E-2</v>
      </c>
      <c r="J706" s="130">
        <f>G706</f>
        <v>-4.8678610000933986E-2</v>
      </c>
      <c r="O706" s="199">
        <f ca="1">+C$11+C$12*F706</f>
        <v>1.6282672891274795E-2</v>
      </c>
      <c r="P706" s="159">
        <f>+D$11+D$12*F706+D$13*F706^2</f>
        <v>-1.8405518756991365E-2</v>
      </c>
      <c r="Q706" s="201">
        <f>+C706-15018.5</f>
        <v>44510.214399999997</v>
      </c>
      <c r="R706" s="136">
        <f>+(P706-G706)^2</f>
        <v>9.1646005346407542E-4</v>
      </c>
      <c r="S706" s="136">
        <v>0.5</v>
      </c>
      <c r="T706" s="136">
        <f>+S706*R706</f>
        <v>4.5823002673203771E-4</v>
      </c>
      <c r="V706" s="129">
        <f>+G706-P706</f>
        <v>-3.0273091243942622E-2</v>
      </c>
    </row>
    <row r="707" spans="1:22" ht="12.95" customHeight="1" x14ac:dyDescent="0.2">
      <c r="A707" s="267" t="s">
        <v>1764</v>
      </c>
      <c r="B707" s="334"/>
      <c r="C707" s="56">
        <v>59553.9859</v>
      </c>
      <c r="D707" s="56">
        <v>2.9999999999999997E-4</v>
      </c>
      <c r="E707" s="129">
        <f>(C707-C$7)/C$8</f>
        <v>37879.77059242726</v>
      </c>
      <c r="F707" s="129">
        <f>ROUND(2*E707,0)/2</f>
        <v>37880</v>
      </c>
      <c r="G707" s="129">
        <f>C707-(C$7+F707*C$8)</f>
        <v>-5.4448800001409836E-2</v>
      </c>
      <c r="J707" s="130">
        <f>G707</f>
        <v>-5.4448800001409836E-2</v>
      </c>
      <c r="O707" s="199">
        <f ca="1">+C$11+C$12*F707</f>
        <v>1.6306907680075804E-2</v>
      </c>
      <c r="P707" s="159">
        <f>+D$11+D$12*F707+D$13*F707^2</f>
        <v>-1.8436584251920102E-2</v>
      </c>
      <c r="Q707" s="201">
        <f>+C707-15018.5</f>
        <v>44535.4859</v>
      </c>
      <c r="R707" s="136">
        <f>+(P707-G707)^2</f>
        <v>1.2968796831877964E-3</v>
      </c>
      <c r="S707" s="136">
        <v>0.5</v>
      </c>
      <c r="T707" s="136">
        <f>+S707*R707</f>
        <v>6.484398415938982E-4</v>
      </c>
      <c r="V707" s="129">
        <f>+G707-P707</f>
        <v>-3.6012215749489734E-2</v>
      </c>
    </row>
    <row r="708" spans="1:22" ht="12.95" customHeight="1" x14ac:dyDescent="0.2">
      <c r="A708" s="126" t="s">
        <v>1767</v>
      </c>
      <c r="B708" s="127" t="s">
        <v>644</v>
      </c>
      <c r="C708" s="324">
        <v>59567.277600000147</v>
      </c>
      <c r="D708" s="323"/>
      <c r="E708" s="129">
        <f>(C708-C$7)/C$8</f>
        <v>37935.772132125785</v>
      </c>
      <c r="F708" s="129">
        <f>ROUND(2*E708,0)/2</f>
        <v>37936</v>
      </c>
      <c r="G708" s="129">
        <f>C708-(C$7+F708*C$8)</f>
        <v>-5.4083359849755652E-2</v>
      </c>
      <c r="J708" s="130">
        <f>G708</f>
        <v>-5.4083359849755652E-2</v>
      </c>
      <c r="O708" s="199">
        <f ca="1">+C$11+C$12*F708</f>
        <v>1.6319650855407788E-2</v>
      </c>
      <c r="P708" s="159">
        <f>+D$11+D$12*F708+D$13*F708^2</f>
        <v>-1.8452778505968534E-2</v>
      </c>
      <c r="Q708" s="201">
        <f>+C708-15018.5</f>
        <v>44548.777600000147</v>
      </c>
      <c r="R708" s="136">
        <f>+(P708-G708)^2</f>
        <v>1.2695383268962307E-3</v>
      </c>
      <c r="S708" s="136">
        <v>0.5</v>
      </c>
      <c r="T708" s="136">
        <f>+S708*R708</f>
        <v>6.3476916344811537E-4</v>
      </c>
      <c r="V708" s="129">
        <f>+G708-P708</f>
        <v>-3.5630581343787118E-2</v>
      </c>
    </row>
    <row r="709" spans="1:22" ht="12.95" customHeight="1" x14ac:dyDescent="0.2">
      <c r="A709" s="126" t="s">
        <v>1769</v>
      </c>
      <c r="B709" s="127" t="s">
        <v>644</v>
      </c>
      <c r="C709" s="324">
        <v>59637.888700000003</v>
      </c>
      <c r="D709" s="323">
        <v>2.0000000000000001E-4</v>
      </c>
      <c r="E709" s="129">
        <f>(C709-C$7)/C$8</f>
        <v>38233.275861502378</v>
      </c>
      <c r="F709" s="129">
        <f>ROUND(2*E709,0)/2</f>
        <v>38233.5</v>
      </c>
      <c r="G709" s="129">
        <f>C709-(C$7+F709*C$8)</f>
        <v>-5.3198209992842749E-2</v>
      </c>
      <c r="J709" s="130">
        <f>G709</f>
        <v>-5.3198209992842749E-2</v>
      </c>
      <c r="O709" s="199">
        <f ca="1">+C$11+C$12*F709</f>
        <v>1.6387348974358965E-2</v>
      </c>
      <c r="P709" s="159">
        <f>+D$11+D$12*F709+D$13*F709^2</f>
        <v>-1.8537184979230868E-2</v>
      </c>
      <c r="Q709" s="201">
        <f>+C709-15018.5</f>
        <v>44619.388700000003</v>
      </c>
      <c r="R709" s="136">
        <f>+(P709-G709)^2</f>
        <v>1.2013866549942284E-3</v>
      </c>
      <c r="S709" s="136">
        <v>0.5</v>
      </c>
      <c r="T709" s="136">
        <f>+S709*R709</f>
        <v>6.0069332749711419E-4</v>
      </c>
      <c r="V709" s="129">
        <f>+G709-P709</f>
        <v>-3.4661025013611881E-2</v>
      </c>
    </row>
    <row r="710" spans="1:22" ht="12.95" customHeight="1" x14ac:dyDescent="0.2">
      <c r="A710" s="126" t="s">
        <v>1768</v>
      </c>
      <c r="B710" s="127" t="s">
        <v>646</v>
      </c>
      <c r="C710" s="324">
        <v>59647.377999999997</v>
      </c>
      <c r="D710" s="323">
        <v>2.0000000000000001E-4</v>
      </c>
      <c r="E710" s="129">
        <f>(C710-C$7)/C$8</f>
        <v>38273.256857962951</v>
      </c>
      <c r="F710" s="129">
        <f>ROUND(2*E710,0)/2</f>
        <v>38273.5</v>
      </c>
      <c r="G710" s="129">
        <f>C710-(C$7+F710*C$8)</f>
        <v>-5.7708610002009664E-2</v>
      </c>
      <c r="J710" s="130">
        <f>G710</f>
        <v>-5.7708610002009664E-2</v>
      </c>
      <c r="O710" s="199">
        <f ca="1">+C$11+C$12*F710</f>
        <v>1.6396451242453241E-2</v>
      </c>
      <c r="P710" s="159">
        <f>+D$11+D$12*F710+D$13*F710^2</f>
        <v>-1.8548325086094379E-2</v>
      </c>
      <c r="Q710" s="201">
        <f>+C710-15018.5</f>
        <v>44628.877999999997</v>
      </c>
      <c r="R710" s="136">
        <f>+(P710-G710)^2</f>
        <v>1.5335279146956621E-3</v>
      </c>
      <c r="S710" s="136">
        <v>0.5</v>
      </c>
      <c r="T710" s="136">
        <f>+S710*R710</f>
        <v>7.6676395734783106E-4</v>
      </c>
      <c r="V710" s="129">
        <f>+G710-P710</f>
        <v>-3.9160284915915285E-2</v>
      </c>
    </row>
    <row r="711" spans="1:22" ht="12.95" customHeight="1" x14ac:dyDescent="0.2">
      <c r="A711" s="126" t="s">
        <v>1769</v>
      </c>
      <c r="B711" s="127" t="s">
        <v>644</v>
      </c>
      <c r="C711" s="324">
        <v>59710.6351</v>
      </c>
      <c r="D711" s="323">
        <v>1E-4</v>
      </c>
      <c r="E711" s="129">
        <f>(C711-C$7)/C$8</f>
        <v>38539.776189337012</v>
      </c>
      <c r="F711" s="129">
        <f>ROUND(2*E711,0)/2</f>
        <v>38540</v>
      </c>
      <c r="G711" s="129">
        <f>C711-(C$7+F711*C$8)</f>
        <v>-5.3120399999897927E-2</v>
      </c>
      <c r="J711" s="130">
        <f>G711</f>
        <v>-5.3120399999897927E-2</v>
      </c>
      <c r="O711" s="199">
        <f ca="1">+C$11+C$12*F711</f>
        <v>1.6457095103631351E-2</v>
      </c>
      <c r="P711" s="159">
        <f>+D$11+D$12*F711+D$13*F711^2</f>
        <v>-1.8621283526975889E-2</v>
      </c>
      <c r="Q711" s="201">
        <f>+C711-15018.5</f>
        <v>44692.1351</v>
      </c>
      <c r="R711" s="136">
        <f>+(P711-G711)^2</f>
        <v>1.1901890374122408E-3</v>
      </c>
      <c r="S711" s="136">
        <v>0.5</v>
      </c>
      <c r="T711" s="136">
        <f>+S711*R711</f>
        <v>5.9509451870612038E-4</v>
      </c>
      <c r="V711" s="129">
        <f>+G711-P711</f>
        <v>-3.4499116472922038E-2</v>
      </c>
    </row>
    <row r="712" spans="1:22" ht="12.95" customHeight="1" x14ac:dyDescent="0.2">
      <c r="A712" s="126" t="s">
        <v>1769</v>
      </c>
      <c r="B712" s="127" t="s">
        <v>644</v>
      </c>
      <c r="C712" s="324">
        <v>59717.400199999996</v>
      </c>
      <c r="D712" s="323">
        <v>1E-4</v>
      </c>
      <c r="E712" s="129">
        <f>(C712-C$7)/C$8</f>
        <v>38568.279391802469</v>
      </c>
      <c r="F712" s="129">
        <f>ROUND(2*E712,0)/2</f>
        <v>38568.5</v>
      </c>
      <c r="G712" s="129">
        <f>C712-(C$7+F712*C$8)</f>
        <v>-5.2360310000949539E-2</v>
      </c>
      <c r="J712" s="130">
        <f>G712</f>
        <v>-5.2360310000949539E-2</v>
      </c>
      <c r="O712" s="199">
        <f ca="1">+C$11+C$12*F712</f>
        <v>1.6463580469648523E-2</v>
      </c>
      <c r="P712" s="159">
        <f>+D$11+D$12*F712+D$13*F712^2</f>
        <v>-1.8628955886326799E-2</v>
      </c>
      <c r="Q712" s="201">
        <f>+C712-15018.5</f>
        <v>44698.900199999996</v>
      </c>
      <c r="R712" s="136">
        <f>+(P712-G712)^2</f>
        <v>1.1378042504060764E-3</v>
      </c>
      <c r="S712" s="136">
        <v>0.5</v>
      </c>
      <c r="T712" s="136">
        <f>+S712*R712</f>
        <v>5.6890212520303819E-4</v>
      </c>
      <c r="V712" s="129">
        <f>+G712-P712</f>
        <v>-3.373135411462274E-2</v>
      </c>
    </row>
    <row r="713" spans="1:22" ht="12.95" customHeight="1" x14ac:dyDescent="0.2">
      <c r="A713" s="126" t="s">
        <v>1769</v>
      </c>
      <c r="B713" s="127" t="s">
        <v>644</v>
      </c>
      <c r="C713" s="324">
        <v>59717.517399999997</v>
      </c>
      <c r="D713" s="323">
        <v>1E-4</v>
      </c>
      <c r="E713" s="129">
        <f>(C713-C$7)/C$8</f>
        <v>38568.773187212588</v>
      </c>
      <c r="F713" s="129">
        <f>ROUND(2*E713,0)/2</f>
        <v>38569</v>
      </c>
      <c r="G713" s="129">
        <f>C713-(C$7+F713*C$8)</f>
        <v>-5.3832940000575036E-2</v>
      </c>
      <c r="J713" s="130">
        <f>G713</f>
        <v>-5.3832940000575036E-2</v>
      </c>
      <c r="O713" s="199">
        <f ca="1">+C$11+C$12*F713</f>
        <v>1.6463694247999702E-2</v>
      </c>
      <c r="P713" s="159">
        <f>+D$11+D$12*F713+D$13*F713^2</f>
        <v>-1.8629090265003284E-2</v>
      </c>
      <c r="Q713" s="201">
        <f>+C713-15018.5</f>
        <v>44699.017399999997</v>
      </c>
      <c r="R713" s="136">
        <f>+(P713-G713)^2</f>
        <v>1.2393110362047153E-3</v>
      </c>
      <c r="S713" s="136">
        <v>0.5</v>
      </c>
      <c r="T713" s="136">
        <f>+S713*R713</f>
        <v>6.1965551810235766E-4</v>
      </c>
      <c r="V713" s="129">
        <f>+G713-P713</f>
        <v>-3.5203849735571752E-2</v>
      </c>
    </row>
    <row r="714" spans="1:22" ht="12.95" customHeight="1" x14ac:dyDescent="0.2">
      <c r="A714" s="272" t="s">
        <v>1769</v>
      </c>
      <c r="B714" s="273" t="s">
        <v>644</v>
      </c>
      <c r="C714" s="327">
        <v>59745.644899999999</v>
      </c>
      <c r="D714" s="325">
        <v>2.0000000000000001E-4</v>
      </c>
      <c r="E714" s="129">
        <f>(C714-C$7)/C$8</f>
        <v>38687.281979003928</v>
      </c>
      <c r="F714" s="129">
        <f>ROUND(2*E714,0)/2</f>
        <v>38687.5</v>
      </c>
      <c r="G714" s="129">
        <f>C714-(C$7+F714*C$8)</f>
        <v>-5.1746249999268912E-2</v>
      </c>
      <c r="J714" s="130">
        <f>G714</f>
        <v>-5.1746249999268912E-2</v>
      </c>
      <c r="O714" s="199">
        <f ca="1">+C$11+C$12*F714</f>
        <v>1.6490659717228993E-2</v>
      </c>
      <c r="P714" s="159">
        <f>+D$11+D$12*F714+D$13*F714^2</f>
        <v>-1.8660720051599494E-2</v>
      </c>
      <c r="Q714" s="201">
        <f>+C714-15018.5</f>
        <v>44727.144899999999</v>
      </c>
      <c r="R714" s="136">
        <f>+(P714-G714)^2</f>
        <v>1.0946522919181299E-3</v>
      </c>
      <c r="S714" s="136">
        <v>0.5</v>
      </c>
      <c r="T714" s="136">
        <f>+S714*R714</f>
        <v>5.4732614595906493E-4</v>
      </c>
      <c r="V714" s="129">
        <f>+G714-P714</f>
        <v>-3.3085529947669418E-2</v>
      </c>
    </row>
    <row r="715" spans="1:22" ht="12.95" customHeight="1" x14ac:dyDescent="0.2">
      <c r="A715" s="271" t="s">
        <v>1770</v>
      </c>
      <c r="B715" s="335" t="s">
        <v>646</v>
      </c>
      <c r="C715" s="328">
        <v>59937.301700000186</v>
      </c>
      <c r="D715" s="264"/>
      <c r="E715" s="129">
        <f>(C715-C$7)/C$8</f>
        <v>39494.784096384261</v>
      </c>
      <c r="F715" s="129">
        <f>ROUND(2*E715,0)/2</f>
        <v>39495</v>
      </c>
      <c r="G715" s="129">
        <f>C715-(C$7+F715*C$8)</f>
        <v>-5.1243699810584076E-2</v>
      </c>
      <c r="J715" s="130">
        <f>G715</f>
        <v>-5.1243699810584076E-2</v>
      </c>
      <c r="O715" s="199">
        <f ca="1">+C$11+C$12*F715</f>
        <v>1.6674411754382182E-2</v>
      </c>
      <c r="P715" s="159">
        <f>+D$11+D$12*F715+D$13*F715^2</f>
        <v>-1.8864698846009945E-2</v>
      </c>
      <c r="Q715" s="201">
        <f>+C715-15018.5</f>
        <v>44918.801700000186</v>
      </c>
      <c r="R715" s="136">
        <f>+(P715-G715)^2</f>
        <v>1.0483997034638926E-3</v>
      </c>
      <c r="S715" s="136">
        <v>0.5</v>
      </c>
      <c r="T715" s="136">
        <f>+S715*R715</f>
        <v>5.241998517319463E-4</v>
      </c>
      <c r="V715" s="129">
        <f>+G715-P715</f>
        <v>-3.2379000964574134E-2</v>
      </c>
    </row>
    <row r="716" spans="1:22" ht="12.95" customHeight="1" x14ac:dyDescent="0.2">
      <c r="A716" s="321" t="s">
        <v>1772</v>
      </c>
      <c r="B716" s="322" t="s">
        <v>646</v>
      </c>
      <c r="C716" s="323">
        <v>59993.791299999997</v>
      </c>
      <c r="D716" s="323">
        <v>2.0000000000000001E-4</v>
      </c>
      <c r="E716" s="129">
        <f>(C716-C$7)/C$8</f>
        <v>39732.790113440649</v>
      </c>
      <c r="F716" s="129">
        <f>ROUND(2*E716,0)/2</f>
        <v>39733</v>
      </c>
      <c r="G716" s="129">
        <f>C716-(C$7+F716*C$8)</f>
        <v>-4.9815580001450144E-2</v>
      </c>
      <c r="J716" s="130">
        <f>G716</f>
        <v>-4.9815580001450144E-2</v>
      </c>
      <c r="O716" s="199">
        <f ca="1">+C$11+C$12*F716</f>
        <v>1.672857024954312E-2</v>
      </c>
      <c r="P716" s="159">
        <f>+D$11+D$12*F716+D$13*F716^2</f>
        <v>-1.8920972888121713E-2</v>
      </c>
      <c r="Q716" s="201">
        <f>+C716-15018.5</f>
        <v>44975.291299999997</v>
      </c>
      <c r="R716" s="136">
        <f>+(P716-G716)^2</f>
        <v>9.5447674868692366E-4</v>
      </c>
      <c r="S716" s="136">
        <v>0.5</v>
      </c>
      <c r="T716" s="136">
        <f>+S716*R716</f>
        <v>4.7723837434346183E-4</v>
      </c>
      <c r="V716" s="129">
        <f>+G716-P716</f>
        <v>-3.0894607113328431E-2</v>
      </c>
    </row>
    <row r="717" spans="1:22" ht="12.95" customHeight="1" x14ac:dyDescent="0.2">
      <c r="A717" s="321" t="s">
        <v>1772</v>
      </c>
      <c r="B717" s="322" t="s">
        <v>646</v>
      </c>
      <c r="C717" s="323">
        <v>60053.602899999998</v>
      </c>
      <c r="D717" s="323">
        <v>2.0000000000000001E-4</v>
      </c>
      <c r="E717" s="129">
        <f>(C717-C$7)/C$8</f>
        <v>39984.792618146246</v>
      </c>
      <c r="F717" s="129">
        <f>ROUND(2*E717,0)/2</f>
        <v>39985</v>
      </c>
      <c r="G717" s="129">
        <f>C717-(C$7+F717*C$8)</f>
        <v>-4.9221100001886953E-2</v>
      </c>
      <c r="J717" s="130">
        <f>G717</f>
        <v>-4.9221100001886953E-2</v>
      </c>
      <c r="O717" s="199">
        <f ca="1">+C$11+C$12*F717</f>
        <v>1.6785914538537058E-2</v>
      </c>
      <c r="P717" s="159">
        <f>+D$11+D$12*F717+D$13*F717^2</f>
        <v>-1.8978648600292546E-2</v>
      </c>
      <c r="Q717" s="201">
        <f>+C717-15018.5</f>
        <v>45035.102899999998</v>
      </c>
      <c r="R717" s="136">
        <f>+(P717-G717)^2</f>
        <v>9.1460586677779947E-4</v>
      </c>
      <c r="S717" s="136">
        <v>0.5</v>
      </c>
      <c r="T717" s="136">
        <f>+S717*R717</f>
        <v>4.5730293338889973E-4</v>
      </c>
      <c r="V717" s="129">
        <f>+G717-P717</f>
        <v>-3.0242451401594407E-2</v>
      </c>
    </row>
    <row r="718" spans="1:22" ht="12.95" customHeight="1" x14ac:dyDescent="0.2">
      <c r="A718" s="321" t="s">
        <v>1772</v>
      </c>
      <c r="B718" s="322" t="s">
        <v>644</v>
      </c>
      <c r="C718" s="323">
        <v>60053.722500000003</v>
      </c>
      <c r="D718" s="323">
        <v>2.0000000000000001E-4</v>
      </c>
      <c r="E718" s="129">
        <f>(C718-C$7)/C$8</f>
        <v>39985.296525407779</v>
      </c>
      <c r="F718" s="129">
        <f>ROUND(2*E718,0)/2</f>
        <v>39985.5</v>
      </c>
      <c r="G718" s="129">
        <f>C718-(C$7+F718*C$8)</f>
        <v>-4.829372999665793E-2</v>
      </c>
      <c r="J718" s="130">
        <f>G718</f>
        <v>-4.829372999665793E-2</v>
      </c>
      <c r="O718" s="199">
        <f ca="1">+C$11+C$12*F718</f>
        <v>1.6786028316888236E-2</v>
      </c>
      <c r="P718" s="159">
        <f>+D$11+D$12*F718+D$13*F718^2</f>
        <v>-1.8978761084847192E-2</v>
      </c>
      <c r="Q718" s="201">
        <f>+C718-15018.5</f>
        <v>45035.222500000003</v>
      </c>
      <c r="R718" s="136">
        <f>+(P718-G718)^2</f>
        <v>8.5936740230043004E-4</v>
      </c>
      <c r="S718" s="136">
        <v>0.5</v>
      </c>
      <c r="T718" s="136">
        <f>+S718*R718</f>
        <v>4.2968370115021502E-4</v>
      </c>
      <c r="V718" s="129">
        <f>+G718-P718</f>
        <v>-2.9314968911810738E-2</v>
      </c>
    </row>
    <row r="719" spans="1:22" ht="12.95" customHeight="1" x14ac:dyDescent="0.2">
      <c r="A719" s="321" t="s">
        <v>1772</v>
      </c>
      <c r="B719" s="322" t="s">
        <v>646</v>
      </c>
      <c r="C719" s="323">
        <v>60076.625999999997</v>
      </c>
      <c r="D719" s="323">
        <v>2.9999999999999997E-4</v>
      </c>
      <c r="E719" s="129">
        <f>(C719-C$7)/C$8</f>
        <v>40081.795187314885</v>
      </c>
      <c r="F719" s="129">
        <f>ROUND(2*E719,0)/2</f>
        <v>40082</v>
      </c>
      <c r="G719" s="129">
        <f>C719-(C$7+F719*C$8)</f>
        <v>-4.8611320002237335E-2</v>
      </c>
      <c r="J719" s="130">
        <f>G719</f>
        <v>-4.8611320002237335E-2</v>
      </c>
      <c r="O719" s="199">
        <f ca="1">+C$11+C$12*F719</f>
        <v>1.6807987538665678E-2</v>
      </c>
      <c r="P719" s="159">
        <f>+D$11+D$12*F719+D$13*F719^2</f>
        <v>-1.9000325923395203E-2</v>
      </c>
      <c r="Q719" s="201">
        <f>+C719-15018.5</f>
        <v>45058.125999999997</v>
      </c>
      <c r="R719" s="136">
        <f>+(P719-G719)^2</f>
        <v>8.7681097033722377E-4</v>
      </c>
      <c r="S719" s="136">
        <v>0.5</v>
      </c>
      <c r="T719" s="136">
        <f>+S719*R719</f>
        <v>4.3840548516861188E-4</v>
      </c>
      <c r="V719" s="129">
        <f>+G719-P719</f>
        <v>-2.9610994078842132E-2</v>
      </c>
    </row>
    <row r="720" spans="1:22" ht="12.95" customHeight="1" x14ac:dyDescent="0.2">
      <c r="B720" s="131"/>
      <c r="C720" s="130"/>
      <c r="D720" s="130"/>
    </row>
    <row r="721" spans="2:4" ht="12.95" customHeight="1" x14ac:dyDescent="0.2">
      <c r="B721" s="131"/>
      <c r="C721" s="130"/>
      <c r="D721" s="130"/>
    </row>
    <row r="722" spans="2:4" ht="12.95" customHeight="1" x14ac:dyDescent="0.2">
      <c r="B722" s="131"/>
      <c r="C722" s="130"/>
      <c r="D722" s="130"/>
    </row>
    <row r="723" spans="2:4" ht="12.95" customHeight="1" x14ac:dyDescent="0.2">
      <c r="B723" s="131"/>
      <c r="C723" s="130"/>
      <c r="D723" s="130"/>
    </row>
    <row r="724" spans="2:4" ht="12.95" customHeight="1" x14ac:dyDescent="0.2">
      <c r="B724" s="131"/>
      <c r="C724" s="130"/>
      <c r="D724" s="130"/>
    </row>
    <row r="725" spans="2:4" ht="12.95" customHeight="1" x14ac:dyDescent="0.2">
      <c r="B725" s="131"/>
      <c r="C725" s="130"/>
      <c r="D725" s="130"/>
    </row>
    <row r="726" spans="2:4" ht="12.95" customHeight="1" x14ac:dyDescent="0.2">
      <c r="B726" s="131"/>
      <c r="C726" s="130"/>
      <c r="D726" s="130"/>
    </row>
    <row r="727" spans="2:4" ht="12.95" customHeight="1" x14ac:dyDescent="0.2">
      <c r="B727" s="131"/>
      <c r="C727" s="130"/>
      <c r="D727" s="130"/>
    </row>
    <row r="728" spans="2:4" ht="12.95" customHeight="1" x14ac:dyDescent="0.2">
      <c r="B728" s="131"/>
      <c r="C728" s="130"/>
      <c r="D728" s="130"/>
    </row>
    <row r="729" spans="2:4" ht="12.95" customHeight="1" x14ac:dyDescent="0.2">
      <c r="B729" s="131"/>
      <c r="C729" s="130"/>
      <c r="D729" s="130"/>
    </row>
    <row r="730" spans="2:4" ht="12.95" customHeight="1" x14ac:dyDescent="0.2">
      <c r="B730" s="131"/>
      <c r="C730" s="130"/>
      <c r="D730" s="130"/>
    </row>
    <row r="731" spans="2:4" ht="12.95" customHeight="1" x14ac:dyDescent="0.2">
      <c r="C731" s="130"/>
      <c r="D731" s="130"/>
    </row>
    <row r="732" spans="2:4" ht="12.95" customHeight="1" x14ac:dyDescent="0.2">
      <c r="C732" s="130"/>
      <c r="D732" s="130"/>
    </row>
    <row r="733" spans="2:4" ht="12.95" customHeight="1" x14ac:dyDescent="0.2">
      <c r="C733" s="130"/>
      <c r="D733" s="130"/>
    </row>
  </sheetData>
  <protectedRanges>
    <protectedRange sqref="A671:D689" name="Range1"/>
  </protectedRanges>
  <sortState xmlns:xlrd2="http://schemas.microsoft.com/office/spreadsheetml/2017/richdata2" ref="A21:V719">
    <sortCondition ref="C21:C719"/>
  </sortState>
  <phoneticPr fontId="0" type="noConversion"/>
  <hyperlinks>
    <hyperlink ref="A381" r:id="rId1" display="http://www.konkoly.hu/cgi-bin/IBVS?5040" xr:uid="{00000000-0004-0000-0500-000000000000}"/>
    <hyperlink ref="A395" r:id="rId2" display="http://vsolj.cetus-net.org/no40.pdf" xr:uid="{00000000-0004-0000-0500-000001000000}"/>
    <hyperlink ref="A405" r:id="rId3" display="http://vsolj.cetus-net.org/no40.pdf" xr:uid="{00000000-0004-0000-0500-000002000000}"/>
    <hyperlink ref="A406" r:id="rId4" display="http://vsolj.cetus-net.org/no42.pdf" xr:uid="{00000000-0004-0000-0500-000003000000}"/>
    <hyperlink ref="A407" r:id="rId5" display="http://vsolj.cetus-net.org/no42.pdf" xr:uid="{00000000-0004-0000-0500-000004000000}"/>
    <hyperlink ref="A416" r:id="rId6" display="http://www.konkoly.hu/cgi-bin/IBVS?5602" xr:uid="{00000000-0004-0000-0500-000005000000}"/>
    <hyperlink ref="A417" r:id="rId7" display="http://www.konkoly.hu/cgi-bin/IBVS?5602" xr:uid="{00000000-0004-0000-0500-000006000000}"/>
    <hyperlink ref="A434" r:id="rId8" display="http://www.konkoly.hu/cgi-bin/IBVS?5668" xr:uid="{00000000-0004-0000-0500-000007000000}"/>
    <hyperlink ref="A435" r:id="rId9" display="http://www.konkoly.hu/cgi-bin/IBVS?5668" xr:uid="{00000000-0004-0000-0500-000008000000}"/>
    <hyperlink ref="A437" r:id="rId10" display="http://vsolj.cetus-net.org/no44.pdf" xr:uid="{00000000-0004-0000-0500-000009000000}"/>
    <hyperlink ref="A438" r:id="rId11" display="http://vsolj.cetus-net.org/no44.pdf" xr:uid="{00000000-0004-0000-0500-00000A000000}"/>
    <hyperlink ref="A451" r:id="rId12" display="http://vsolj.cetus-net.org/no44.pdf" xr:uid="{00000000-0004-0000-0500-00000B000000}"/>
    <hyperlink ref="A463" r:id="rId13" display="http://vsolj.cetus-net.org/no45.pdf" xr:uid="{00000000-0004-0000-0500-00000C000000}"/>
    <hyperlink ref="A464" r:id="rId14" display="http://vsolj.cetus-net.org/no45.pdf" xr:uid="{00000000-0004-0000-0500-00000D000000}"/>
    <hyperlink ref="A470" r:id="rId15" display="http://www.konkoly.hu/cgi-bin/IBVS?5777" xr:uid="{00000000-0004-0000-0500-00000E000000}"/>
    <hyperlink ref="A478" r:id="rId16" display="http://www.konkoly.hu/cgi-bin/IBVS?5777" xr:uid="{00000000-0004-0000-0500-00000F000000}"/>
    <hyperlink ref="A482" r:id="rId17" display="http://www.bav-astro.de/sfs/BAVM_link.php?BAVMnr=178" xr:uid="{00000000-0004-0000-0500-000010000000}"/>
    <hyperlink ref="A483" r:id="rId18" display="http://vsolj.cetus-net.org/no45.pdf" xr:uid="{00000000-0004-0000-0500-000011000000}"/>
    <hyperlink ref="A515" r:id="rId19" display="http://var.astro.cz/oejv/issues/oejv0073.pdf" xr:uid="{00000000-0004-0000-0500-000012000000}"/>
    <hyperlink ref="A516" r:id="rId20" display="http://var.astro.cz/oejv/issues/oejv0073.pdf" xr:uid="{00000000-0004-0000-0500-000013000000}"/>
    <hyperlink ref="A558" r:id="rId21" display="http://vsolj.cetus-net.org/vsoljno51.pdf" xr:uid="{00000000-0004-0000-0500-000014000000}"/>
    <hyperlink ref="A559" r:id="rId22" display="http://vsolj.cetus-net.org/vsoljno51.pdf" xr:uid="{00000000-0004-0000-0500-000015000000}"/>
    <hyperlink ref="A562" r:id="rId23" display="http://var.astro.cz/oejv/issues/oejv0137.pdf" xr:uid="{00000000-0004-0000-0500-000016000000}"/>
    <hyperlink ref="A564" r:id="rId24" display="http://var.astro.cz/oejv/issues/oejv0137.pdf" xr:uid="{00000000-0004-0000-0500-000017000000}"/>
    <hyperlink ref="A599" r:id="rId25" display="http://vsolj.cetus-net.org/vsoljno53.pdf" xr:uid="{00000000-0004-0000-0500-000018000000}"/>
    <hyperlink ref="A612" r:id="rId26" display="http://vsolj.cetus-net.org/vsoljno56.pdf" xr:uid="{00000000-0004-0000-0500-000019000000}"/>
    <hyperlink ref="A613" r:id="rId27" display="http://vsolj.cetus-net.org/vsoljno56.pdf" xr:uid="{00000000-0004-0000-0500-00001A000000}"/>
    <hyperlink ref="A614" r:id="rId28" display="http://vsolj.cetus-net.org/vsoljno56.pdf" xr:uid="{00000000-0004-0000-0500-00001B000000}"/>
    <hyperlink ref="A615" r:id="rId29" display="http://vsolj.cetus-net.org/vsoljno56.pdf" xr:uid="{00000000-0004-0000-0500-00001C000000}"/>
    <hyperlink ref="A616" r:id="rId30" display="http://vsolj.cetus-net.org/vsoljno56.pdf" xr:uid="{00000000-0004-0000-0500-00001D000000}"/>
  </hyperlinks>
  <pageMargins left="0.75" right="0.75" top="1" bottom="1" header="0.5" footer="0.5"/>
  <pageSetup orientation="portrait" verticalDpi="300" r:id="rId31"/>
  <headerFooter alignWithMargins="0"/>
  <drawing r:id="rId3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6DE4B4-BEDB-4D15-9287-EFA8CD761FF7}">
  <dimension ref="A1"/>
  <sheetViews>
    <sheetView topLeftCell="O1" workbookViewId="0"/>
  </sheetViews>
  <sheetFormatPr defaultRowHeight="12.75" x14ac:dyDescent="0.2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G830"/>
  <sheetViews>
    <sheetView workbookViewId="0">
      <pane ySplit="20" topLeftCell="A24" activePane="bottomLeft" state="frozen"/>
      <selection pane="bottomLeft" activeCell="A21" sqref="A21"/>
    </sheetView>
  </sheetViews>
  <sheetFormatPr defaultRowHeight="12.75" x14ac:dyDescent="0.2"/>
  <cols>
    <col min="1" max="1" width="19.42578125" style="2" customWidth="1"/>
    <col min="2" max="2" width="5" style="2" customWidth="1"/>
    <col min="3" max="3" width="11.7109375" style="2" customWidth="1"/>
    <col min="4" max="4" width="9.140625" style="2"/>
    <col min="5" max="5" width="15.85546875" style="2" customWidth="1"/>
    <col min="6" max="7" width="9.140625" style="2"/>
    <col min="8" max="10" width="8.42578125" style="2" customWidth="1"/>
    <col min="11" max="11" width="11.28515625" style="2" customWidth="1"/>
    <col min="12" max="14" width="10.140625" style="2" customWidth="1"/>
    <col min="15" max="15" width="9.140625" style="2"/>
    <col min="16" max="16" width="7" style="2" customWidth="1"/>
    <col min="17" max="17" width="10.140625" style="2" bestFit="1" customWidth="1"/>
    <col min="18" max="16384" width="9.140625" style="2"/>
  </cols>
  <sheetData>
    <row r="1" spans="1:7" ht="20.25" x14ac:dyDescent="0.3">
      <c r="A1" s="23" t="s">
        <v>658</v>
      </c>
      <c r="B1" s="1"/>
      <c r="D1" s="2" t="s">
        <v>607</v>
      </c>
    </row>
    <row r="2" spans="1:7" x14ac:dyDescent="0.2">
      <c r="A2" s="14" t="s">
        <v>583</v>
      </c>
      <c r="B2" s="1" t="s">
        <v>651</v>
      </c>
    </row>
    <row r="3" spans="1:7" ht="13.5" thickBot="1" x14ac:dyDescent="0.25">
      <c r="A3" s="104" t="s">
        <v>1735</v>
      </c>
      <c r="B3" s="105"/>
      <c r="C3" s="106"/>
      <c r="D3" s="6"/>
    </row>
    <row r="4" spans="1:7" ht="13.5" thickBot="1" x14ac:dyDescent="0.25">
      <c r="A4" s="15" t="s">
        <v>584</v>
      </c>
      <c r="B4" s="4"/>
      <c r="C4" s="8">
        <v>50563.402399999999</v>
      </c>
      <c r="D4" s="9">
        <v>0.2373459</v>
      </c>
      <c r="E4" s="5"/>
    </row>
    <row r="5" spans="1:7" x14ac:dyDescent="0.2">
      <c r="A5" s="14"/>
      <c r="B5" s="1"/>
      <c r="C5" s="7"/>
      <c r="D5" s="7"/>
    </row>
    <row r="6" spans="1:7" x14ac:dyDescent="0.2">
      <c r="A6" s="15" t="s">
        <v>585</v>
      </c>
      <c r="B6" s="1"/>
    </row>
    <row r="7" spans="1:7" x14ac:dyDescent="0.2">
      <c r="A7" s="14" t="s">
        <v>568</v>
      </c>
      <c r="B7" s="1"/>
      <c r="C7" s="3">
        <v>40022.416299999997</v>
      </c>
    </row>
    <row r="8" spans="1:7" x14ac:dyDescent="0.2">
      <c r="A8" s="14" t="s">
        <v>578</v>
      </c>
      <c r="B8" s="1"/>
      <c r="C8" s="3">
        <v>0.23734716723893726</v>
      </c>
    </row>
    <row r="9" spans="1:7" s="14" customFormat="1" x14ac:dyDescent="0.2">
      <c r="A9" s="33" t="s">
        <v>659</v>
      </c>
      <c r="C9" s="34">
        <v>8</v>
      </c>
      <c r="D9" s="14" t="s">
        <v>660</v>
      </c>
    </row>
    <row r="10" spans="1:7" s="14" customFormat="1" ht="13.5" thickBot="1" x14ac:dyDescent="0.25">
      <c r="C10" s="17" t="s">
        <v>590</v>
      </c>
      <c r="D10" s="17" t="s">
        <v>591</v>
      </c>
    </row>
    <row r="11" spans="1:7" s="14" customFormat="1" x14ac:dyDescent="0.2">
      <c r="A11" s="14" t="s">
        <v>586</v>
      </c>
      <c r="C11" s="41">
        <f ca="1">INTERCEPT(INDIRECT($G$11):G990,INDIRECT($F$11):F990)</f>
        <v>2.4418616523965781E-2</v>
      </c>
      <c r="D11" s="18"/>
      <c r="F11" s="42" t="str">
        <f>"F"&amp;E19</f>
        <v>F400</v>
      </c>
      <c r="G11" s="41" t="str">
        <f>"G"&amp;E19</f>
        <v>G400</v>
      </c>
    </row>
    <row r="12" spans="1:7" s="14" customFormat="1" x14ac:dyDescent="0.2">
      <c r="A12" s="14" t="s">
        <v>587</v>
      </c>
      <c r="C12" s="41">
        <f ca="1">SLOPE(INDIRECT($G$11):G990,INDIRECT($F$11):F990)</f>
        <v>-9.5678694190383003E-17</v>
      </c>
      <c r="D12" s="18"/>
    </row>
    <row r="13" spans="1:7" s="14" customFormat="1" x14ac:dyDescent="0.2">
      <c r="A13" s="14" t="s">
        <v>588</v>
      </c>
      <c r="C13" s="18" t="s">
        <v>597</v>
      </c>
      <c r="D13" s="30" t="s">
        <v>677</v>
      </c>
      <c r="E13" s="34">
        <v>1</v>
      </c>
    </row>
    <row r="14" spans="1:7" s="14" customFormat="1" x14ac:dyDescent="0.2">
      <c r="D14" s="30" t="s">
        <v>661</v>
      </c>
      <c r="E14" s="35">
        <f ca="1">NOW()+15018.5+$C$9/24</f>
        <v>60369.329484027781</v>
      </c>
    </row>
    <row r="15" spans="1:7" s="14" customFormat="1" x14ac:dyDescent="0.2">
      <c r="A15" s="16" t="s">
        <v>589</v>
      </c>
      <c r="C15" s="28">
        <f ca="1">(C7+C11)+(C8+C12)*INT(MAX(F21:F3531))</f>
        <v>56427.63957100462</v>
      </c>
      <c r="D15" s="30" t="s">
        <v>678</v>
      </c>
      <c r="E15" s="35">
        <f ca="1">ROUND(2*(E14-$C$7)/$C$8,0)/2+E13</f>
        <v>85727.5</v>
      </c>
    </row>
    <row r="16" spans="1:7" s="14" customFormat="1" x14ac:dyDescent="0.2">
      <c r="A16" s="15" t="s">
        <v>575</v>
      </c>
      <c r="C16" s="29">
        <f ca="1">+C8+C12</f>
        <v>0.23734716723893717</v>
      </c>
      <c r="D16" s="30" t="s">
        <v>679</v>
      </c>
      <c r="E16" s="41">
        <f ca="1">ROUND(2*(E14-$C$15)/$C$16,0)/2+E13</f>
        <v>16608.5</v>
      </c>
    </row>
    <row r="17" spans="1:33" s="14" customFormat="1" ht="13.5" thickBot="1" x14ac:dyDescent="0.25">
      <c r="A17" s="30" t="s">
        <v>656</v>
      </c>
      <c r="C17" s="14">
        <f>COUNT(C21:C2189)</f>
        <v>809</v>
      </c>
      <c r="D17" s="30" t="s">
        <v>662</v>
      </c>
      <c r="E17" s="36">
        <f ca="1">+$C$15+$C$16*E16-15018.5-$C$9/24</f>
        <v>45350.786664759173</v>
      </c>
    </row>
    <row r="18" spans="1:33" s="14" customFormat="1" ht="14.25" thickTop="1" thickBot="1" x14ac:dyDescent="0.25">
      <c r="A18" s="15" t="s">
        <v>574</v>
      </c>
      <c r="C18" s="37">
        <f ca="1">+C15</f>
        <v>56427.63957100462</v>
      </c>
      <c r="D18" s="38">
        <f ca="1">+C16</f>
        <v>0.23734716723893717</v>
      </c>
      <c r="E18" s="39" t="s">
        <v>663</v>
      </c>
    </row>
    <row r="19" spans="1:33" s="14" customFormat="1" ht="13.5" thickTop="1" x14ac:dyDescent="0.2">
      <c r="A19" s="43" t="s">
        <v>668</v>
      </c>
      <c r="E19" s="44">
        <v>400</v>
      </c>
    </row>
    <row r="20" spans="1:33" ht="13.5" thickBot="1" x14ac:dyDescent="0.25">
      <c r="A20" s="10" t="s">
        <v>579</v>
      </c>
      <c r="B20" s="11" t="s">
        <v>581</v>
      </c>
      <c r="C20" s="10" t="s">
        <v>580</v>
      </c>
      <c r="D20" s="10" t="s">
        <v>569</v>
      </c>
      <c r="E20" s="10" t="s">
        <v>573</v>
      </c>
      <c r="F20" s="10" t="s">
        <v>572</v>
      </c>
      <c r="G20" s="10" t="s">
        <v>576</v>
      </c>
      <c r="H20" s="12" t="s">
        <v>570</v>
      </c>
      <c r="I20" s="12" t="s">
        <v>565</v>
      </c>
      <c r="J20" s="12" t="s">
        <v>642</v>
      </c>
      <c r="K20" s="12" t="s">
        <v>647</v>
      </c>
      <c r="L20" s="12" t="s">
        <v>564</v>
      </c>
      <c r="M20" s="12" t="s">
        <v>704</v>
      </c>
      <c r="N20" s="12" t="s">
        <v>566</v>
      </c>
      <c r="O20" s="12" t="s">
        <v>593</v>
      </c>
      <c r="P20" s="10" t="s">
        <v>594</v>
      </c>
      <c r="Q20" s="10" t="s">
        <v>582</v>
      </c>
    </row>
    <row r="21" spans="1:33" x14ac:dyDescent="0.2">
      <c r="A21" s="7" t="s">
        <v>609</v>
      </c>
      <c r="B21" s="22"/>
      <c r="C21" s="31">
        <v>39637.445</v>
      </c>
      <c r="D21" s="31"/>
      <c r="E21" s="7">
        <f t="shared" ref="E21:E84" si="0">(C21-C$7)/C$8</f>
        <v>-1621.9755410539492</v>
      </c>
      <c r="F21" s="7">
        <f t="shared" ref="F21:F84" si="1">ROUND(2*E21,0)/2</f>
        <v>-1622</v>
      </c>
      <c r="G21" s="7">
        <f t="shared" ref="G21:G84" si="2">C21-(C$7+F21*C$8)</f>
        <v>5.8052615568158217E-3</v>
      </c>
      <c r="H21" s="7"/>
      <c r="I21" s="7">
        <f t="shared" ref="I21:I30" si="3">G21</f>
        <v>5.8052615568158217E-3</v>
      </c>
      <c r="J21" s="7"/>
      <c r="K21" s="7"/>
      <c r="L21" s="7"/>
      <c r="M21" s="7"/>
      <c r="O21" s="7"/>
      <c r="P21" s="7" t="s">
        <v>567</v>
      </c>
      <c r="Q21" s="13">
        <f t="shared" ref="Q21:Q84" si="4">+C21-15018.5</f>
        <v>24618.945</v>
      </c>
      <c r="AD21" s="2">
        <v>6</v>
      </c>
      <c r="AE21" s="2" t="s">
        <v>608</v>
      </c>
      <c r="AG21" s="2" t="s">
        <v>610</v>
      </c>
    </row>
    <row r="22" spans="1:33" x14ac:dyDescent="0.2">
      <c r="A22" s="2" t="s">
        <v>609</v>
      </c>
      <c r="B22" s="19"/>
      <c r="C22" s="32">
        <v>39638.392</v>
      </c>
      <c r="D22" s="32"/>
      <c r="E22" s="2">
        <f t="shared" si="0"/>
        <v>-1617.9856050837138</v>
      </c>
      <c r="F22" s="7">
        <f t="shared" si="1"/>
        <v>-1618</v>
      </c>
      <c r="G22" s="2">
        <f t="shared" si="2"/>
        <v>3.4165926044806838E-3</v>
      </c>
      <c r="I22" s="2">
        <f t="shared" si="3"/>
        <v>3.4165926044806838E-3</v>
      </c>
      <c r="J22" s="7"/>
      <c r="M22" s="7"/>
      <c r="O22" s="7"/>
      <c r="P22" s="2" t="s">
        <v>567</v>
      </c>
      <c r="Q22" s="13">
        <f t="shared" si="4"/>
        <v>24619.892</v>
      </c>
      <c r="AD22" s="2">
        <v>5</v>
      </c>
      <c r="AE22" s="2" t="s">
        <v>608</v>
      </c>
      <c r="AG22" s="2" t="s">
        <v>610</v>
      </c>
    </row>
    <row r="23" spans="1:33" x14ac:dyDescent="0.2">
      <c r="A23" s="2" t="s">
        <v>609</v>
      </c>
      <c r="B23" s="19"/>
      <c r="C23" s="32">
        <v>39646.461000000003</v>
      </c>
      <c r="D23" s="32"/>
      <c r="E23" s="2">
        <f t="shared" si="0"/>
        <v>-1583.9889912042649</v>
      </c>
      <c r="F23" s="7">
        <f t="shared" si="1"/>
        <v>-1584</v>
      </c>
      <c r="G23" s="2">
        <f t="shared" si="2"/>
        <v>2.6129064790438861E-3</v>
      </c>
      <c r="I23" s="2">
        <f t="shared" si="3"/>
        <v>2.6129064790438861E-3</v>
      </c>
      <c r="J23" s="7"/>
      <c r="M23" s="7"/>
      <c r="O23" s="7"/>
      <c r="P23" s="2" t="s">
        <v>567</v>
      </c>
      <c r="Q23" s="13">
        <f t="shared" si="4"/>
        <v>24627.961000000003</v>
      </c>
      <c r="AD23" s="2">
        <v>5</v>
      </c>
      <c r="AE23" s="2" t="s">
        <v>608</v>
      </c>
      <c r="AG23" s="2" t="s">
        <v>610</v>
      </c>
    </row>
    <row r="24" spans="1:33" x14ac:dyDescent="0.2">
      <c r="A24" s="2" t="s">
        <v>609</v>
      </c>
      <c r="B24" s="19"/>
      <c r="C24" s="32">
        <v>39648.404000000002</v>
      </c>
      <c r="D24" s="32"/>
      <c r="E24" s="2">
        <f t="shared" si="0"/>
        <v>-1575.8026706233106</v>
      </c>
      <c r="F24" s="7">
        <f t="shared" si="1"/>
        <v>-1576</v>
      </c>
      <c r="G24" s="2">
        <f t="shared" si="2"/>
        <v>4.6835568573442288E-2</v>
      </c>
      <c r="I24" s="2">
        <f t="shared" si="3"/>
        <v>4.6835568573442288E-2</v>
      </c>
      <c r="J24" s="7"/>
      <c r="M24" s="7"/>
      <c r="O24" s="7"/>
      <c r="P24" s="2" t="s">
        <v>567</v>
      </c>
      <c r="Q24" s="13">
        <f t="shared" si="4"/>
        <v>24629.904000000002</v>
      </c>
      <c r="AD24" s="2">
        <v>5</v>
      </c>
      <c r="AE24" s="2" t="s">
        <v>608</v>
      </c>
      <c r="AG24" s="2" t="s">
        <v>610</v>
      </c>
    </row>
    <row r="25" spans="1:33" x14ac:dyDescent="0.2">
      <c r="A25" s="2" t="s">
        <v>609</v>
      </c>
      <c r="B25" s="19"/>
      <c r="C25" s="32">
        <v>39666.398999999998</v>
      </c>
      <c r="D25" s="32"/>
      <c r="E25" s="2">
        <f t="shared" si="0"/>
        <v>-1499.9854607137447</v>
      </c>
      <c r="F25" s="7">
        <f t="shared" si="1"/>
        <v>-1500</v>
      </c>
      <c r="G25" s="2">
        <f t="shared" si="2"/>
        <v>3.4508584067225456E-3</v>
      </c>
      <c r="I25" s="2">
        <f t="shared" si="3"/>
        <v>3.4508584067225456E-3</v>
      </c>
      <c r="J25" s="7"/>
      <c r="M25" s="7"/>
      <c r="O25" s="7"/>
      <c r="P25" s="2" t="s">
        <v>567</v>
      </c>
      <c r="Q25" s="13">
        <f t="shared" si="4"/>
        <v>24647.898999999998</v>
      </c>
      <c r="AD25" s="2">
        <v>5</v>
      </c>
      <c r="AE25" s="2" t="s">
        <v>608</v>
      </c>
      <c r="AG25" s="2" t="s">
        <v>610</v>
      </c>
    </row>
    <row r="26" spans="1:33" x14ac:dyDescent="0.2">
      <c r="A26" s="2" t="s">
        <v>611</v>
      </c>
      <c r="B26" s="19"/>
      <c r="C26" s="32">
        <v>39670.43</v>
      </c>
      <c r="D26" s="32"/>
      <c r="E26" s="2">
        <f t="shared" si="0"/>
        <v>-1483.0019001054791</v>
      </c>
      <c r="F26" s="7">
        <f t="shared" si="1"/>
        <v>-1483</v>
      </c>
      <c r="G26" s="2">
        <f t="shared" si="2"/>
        <v>-4.5098465488990769E-4</v>
      </c>
      <c r="I26" s="2">
        <f t="shared" si="3"/>
        <v>-4.5098465488990769E-4</v>
      </c>
      <c r="J26" s="7"/>
      <c r="M26" s="7"/>
      <c r="O26" s="7"/>
      <c r="P26" s="2" t="s">
        <v>567</v>
      </c>
      <c r="Q26" s="13">
        <f t="shared" si="4"/>
        <v>24651.93</v>
      </c>
      <c r="AD26" s="2">
        <v>5</v>
      </c>
      <c r="AE26" s="2" t="s">
        <v>608</v>
      </c>
      <c r="AG26" s="2" t="s">
        <v>610</v>
      </c>
    </row>
    <row r="27" spans="1:33" x14ac:dyDescent="0.2">
      <c r="A27" s="2" t="s">
        <v>612</v>
      </c>
      <c r="B27" s="19"/>
      <c r="C27" s="32">
        <v>39914.423000000003</v>
      </c>
      <c r="D27" s="32"/>
      <c r="E27" s="2">
        <f t="shared" si="0"/>
        <v>-455.0014278926609</v>
      </c>
      <c r="F27" s="7">
        <f t="shared" si="1"/>
        <v>-455</v>
      </c>
      <c r="G27" s="2">
        <f t="shared" si="2"/>
        <v>-3.3890627673827112E-4</v>
      </c>
      <c r="I27" s="2">
        <f t="shared" si="3"/>
        <v>-3.3890627673827112E-4</v>
      </c>
      <c r="J27" s="7"/>
      <c r="M27" s="7"/>
      <c r="O27" s="7"/>
      <c r="P27" s="2" t="s">
        <v>567</v>
      </c>
      <c r="Q27" s="13">
        <f t="shared" si="4"/>
        <v>24895.923000000003</v>
      </c>
      <c r="AD27" s="2">
        <v>7</v>
      </c>
      <c r="AE27" s="2" t="s">
        <v>608</v>
      </c>
      <c r="AG27" s="2" t="s">
        <v>610</v>
      </c>
    </row>
    <row r="28" spans="1:33" x14ac:dyDescent="0.2">
      <c r="A28" s="2" t="s">
        <v>612</v>
      </c>
      <c r="B28" s="19"/>
      <c r="C28" s="32">
        <v>39935.303999999996</v>
      </c>
      <c r="D28" s="32"/>
      <c r="E28" s="2">
        <f t="shared" si="0"/>
        <v>-367.02481438215261</v>
      </c>
      <c r="F28" s="7">
        <f t="shared" si="1"/>
        <v>-367</v>
      </c>
      <c r="G28" s="2">
        <f t="shared" si="2"/>
        <v>-5.8896233094856143E-3</v>
      </c>
      <c r="I28" s="2">
        <f t="shared" si="3"/>
        <v>-5.8896233094856143E-3</v>
      </c>
      <c r="J28" s="7"/>
      <c r="M28" s="7"/>
      <c r="O28" s="7"/>
      <c r="P28" s="2" t="s">
        <v>567</v>
      </c>
      <c r="Q28" s="13">
        <f t="shared" si="4"/>
        <v>24916.803999999996</v>
      </c>
      <c r="AD28" s="2">
        <v>8</v>
      </c>
      <c r="AE28" s="2" t="s">
        <v>608</v>
      </c>
      <c r="AG28" s="2" t="s">
        <v>610</v>
      </c>
    </row>
    <row r="29" spans="1:33" x14ac:dyDescent="0.2">
      <c r="A29" s="2" t="s">
        <v>614</v>
      </c>
      <c r="B29" s="19"/>
      <c r="C29" s="32">
        <v>39990.370999999999</v>
      </c>
      <c r="D29" s="32"/>
      <c r="E29" s="2">
        <f t="shared" si="0"/>
        <v>-135.01446161241927</v>
      </c>
      <c r="F29" s="7">
        <f t="shared" si="1"/>
        <v>-135</v>
      </c>
      <c r="G29" s="2">
        <f t="shared" si="2"/>
        <v>-3.4324227381148376E-3</v>
      </c>
      <c r="I29" s="2">
        <f t="shared" si="3"/>
        <v>-3.4324227381148376E-3</v>
      </c>
      <c r="J29" s="7"/>
      <c r="M29" s="7"/>
      <c r="O29" s="7"/>
      <c r="P29" s="2" t="s">
        <v>567</v>
      </c>
      <c r="Q29" s="13">
        <f t="shared" si="4"/>
        <v>24971.870999999999</v>
      </c>
      <c r="AD29" s="2">
        <v>6</v>
      </c>
      <c r="AE29" s="2" t="s">
        <v>613</v>
      </c>
      <c r="AG29" s="2" t="s">
        <v>610</v>
      </c>
    </row>
    <row r="30" spans="1:33" x14ac:dyDescent="0.2">
      <c r="A30" s="2" t="s">
        <v>616</v>
      </c>
      <c r="B30" s="19"/>
      <c r="C30" s="32">
        <v>40022.415999999997</v>
      </c>
      <c r="D30" s="32"/>
      <c r="E30" s="2">
        <f t="shared" si="0"/>
        <v>-1.2639712670145767E-3</v>
      </c>
      <c r="F30" s="7">
        <f t="shared" si="1"/>
        <v>0</v>
      </c>
      <c r="G30" s="2">
        <f t="shared" si="2"/>
        <v>-2.9999999969732016E-4</v>
      </c>
      <c r="I30" s="2">
        <f t="shared" si="3"/>
        <v>-2.9999999969732016E-4</v>
      </c>
      <c r="M30" s="7"/>
      <c r="N30" s="7"/>
      <c r="O30" s="7"/>
      <c r="P30" s="2" t="s">
        <v>567</v>
      </c>
      <c r="Q30" s="13">
        <f t="shared" si="4"/>
        <v>25003.915999999997</v>
      </c>
      <c r="AD30" s="2">
        <v>9</v>
      </c>
      <c r="AE30" s="2" t="s">
        <v>615</v>
      </c>
      <c r="AG30" s="2" t="s">
        <v>610</v>
      </c>
    </row>
    <row r="31" spans="1:33" x14ac:dyDescent="0.2">
      <c r="A31" s="2" t="s">
        <v>570</v>
      </c>
      <c r="B31" s="21"/>
      <c r="C31" s="32">
        <v>40022.416299999997</v>
      </c>
      <c r="D31" s="32"/>
      <c r="E31" s="2">
        <f t="shared" si="0"/>
        <v>0</v>
      </c>
      <c r="F31" s="7">
        <f t="shared" si="1"/>
        <v>0</v>
      </c>
      <c r="G31" s="2">
        <f t="shared" si="2"/>
        <v>0</v>
      </c>
      <c r="H31" s="2">
        <f>G31</f>
        <v>0</v>
      </c>
      <c r="M31" s="7"/>
      <c r="N31" s="7"/>
      <c r="O31" s="7"/>
      <c r="P31" s="2" t="s">
        <v>567</v>
      </c>
      <c r="Q31" s="13">
        <f t="shared" si="4"/>
        <v>25003.916299999997</v>
      </c>
    </row>
    <row r="32" spans="1:33" x14ac:dyDescent="0.2">
      <c r="A32" s="2" t="s">
        <v>616</v>
      </c>
      <c r="B32" s="19" t="s">
        <v>646</v>
      </c>
      <c r="C32" s="32">
        <v>40024.449000000001</v>
      </c>
      <c r="D32" s="32"/>
      <c r="E32" s="2">
        <f t="shared" si="0"/>
        <v>8.5642479901901236</v>
      </c>
      <c r="F32" s="7">
        <f t="shared" si="1"/>
        <v>8.5</v>
      </c>
      <c r="G32" s="2">
        <f t="shared" si="2"/>
        <v>1.5249078474880662E-2</v>
      </c>
      <c r="I32" s="2">
        <f t="shared" ref="I32:I63" si="5">G32</f>
        <v>1.5249078474880662E-2</v>
      </c>
      <c r="M32" s="7"/>
      <c r="N32" s="7"/>
      <c r="O32" s="7"/>
      <c r="P32" s="2" t="s">
        <v>567</v>
      </c>
      <c r="Q32" s="13">
        <f t="shared" si="4"/>
        <v>25005.949000000001</v>
      </c>
      <c r="AD32" s="2">
        <v>6</v>
      </c>
      <c r="AE32" s="2" t="s">
        <v>617</v>
      </c>
      <c r="AG32" s="2" t="s">
        <v>610</v>
      </c>
    </row>
    <row r="33" spans="1:33" x14ac:dyDescent="0.2">
      <c r="A33" s="2" t="s">
        <v>618</v>
      </c>
      <c r="B33" s="19" t="s">
        <v>646</v>
      </c>
      <c r="C33" s="32">
        <v>40316.362000000001</v>
      </c>
      <c r="D33" s="32"/>
      <c r="E33" s="2">
        <f t="shared" si="0"/>
        <v>1238.4630641244978</v>
      </c>
      <c r="F33" s="7">
        <f t="shared" si="1"/>
        <v>1238.5</v>
      </c>
      <c r="G33" s="2">
        <f t="shared" si="2"/>
        <v>-8.7666254185023718E-3</v>
      </c>
      <c r="I33" s="2">
        <f t="shared" si="5"/>
        <v>-8.7666254185023718E-3</v>
      </c>
      <c r="M33" s="7"/>
      <c r="N33" s="7"/>
      <c r="O33" s="7"/>
      <c r="P33" s="2" t="s">
        <v>567</v>
      </c>
      <c r="Q33" s="13">
        <f t="shared" si="4"/>
        <v>25297.862000000001</v>
      </c>
      <c r="AD33" s="2">
        <v>8</v>
      </c>
      <c r="AE33" s="2" t="s">
        <v>617</v>
      </c>
      <c r="AG33" s="2" t="s">
        <v>610</v>
      </c>
    </row>
    <row r="34" spans="1:33" x14ac:dyDescent="0.2">
      <c r="A34" s="2" t="s">
        <v>619</v>
      </c>
      <c r="B34" s="19" t="s">
        <v>646</v>
      </c>
      <c r="C34" s="32">
        <v>40316.364999999998</v>
      </c>
      <c r="D34" s="32"/>
      <c r="E34" s="2">
        <f t="shared" si="0"/>
        <v>1238.4757038371679</v>
      </c>
      <c r="F34" s="7">
        <f t="shared" si="1"/>
        <v>1238.5</v>
      </c>
      <c r="G34" s="2">
        <f t="shared" si="2"/>
        <v>-5.7666254215291701E-3</v>
      </c>
      <c r="I34" s="2">
        <f t="shared" si="5"/>
        <v>-5.7666254215291701E-3</v>
      </c>
      <c r="M34" s="7"/>
      <c r="N34" s="7"/>
      <c r="O34" s="7"/>
      <c r="P34" s="2" t="s">
        <v>567</v>
      </c>
      <c r="Q34" s="13">
        <f t="shared" si="4"/>
        <v>25297.864999999998</v>
      </c>
      <c r="AD34" s="2">
        <v>7</v>
      </c>
      <c r="AE34" s="2" t="s">
        <v>608</v>
      </c>
      <c r="AG34" s="2" t="s">
        <v>610</v>
      </c>
    </row>
    <row r="35" spans="1:33" x14ac:dyDescent="0.2">
      <c r="A35" s="2" t="s">
        <v>618</v>
      </c>
      <c r="B35" s="19"/>
      <c r="C35" s="32">
        <v>40317.421999999999</v>
      </c>
      <c r="D35" s="32"/>
      <c r="E35" s="2">
        <f t="shared" si="0"/>
        <v>1242.9290959391121</v>
      </c>
      <c r="F35" s="7">
        <f t="shared" si="1"/>
        <v>1243</v>
      </c>
      <c r="G35" s="2">
        <f t="shared" si="2"/>
        <v>-1.6828877996886149E-2</v>
      </c>
      <c r="I35" s="2">
        <f t="shared" si="5"/>
        <v>-1.6828877996886149E-2</v>
      </c>
      <c r="M35" s="7"/>
      <c r="N35" s="7"/>
      <c r="O35" s="7"/>
      <c r="P35" s="2" t="s">
        <v>567</v>
      </c>
      <c r="Q35" s="13">
        <f t="shared" si="4"/>
        <v>25298.921999999999</v>
      </c>
      <c r="AD35" s="2">
        <v>12</v>
      </c>
      <c r="AE35" s="2" t="s">
        <v>617</v>
      </c>
      <c r="AG35" s="2" t="s">
        <v>610</v>
      </c>
    </row>
    <row r="36" spans="1:33" x14ac:dyDescent="0.2">
      <c r="A36" s="2" t="s">
        <v>618</v>
      </c>
      <c r="B36" s="19"/>
      <c r="C36" s="32">
        <v>40319.330999999998</v>
      </c>
      <c r="D36" s="32"/>
      <c r="E36" s="2">
        <f t="shared" si="0"/>
        <v>1250.9721664429949</v>
      </c>
      <c r="F36" s="7">
        <f t="shared" si="1"/>
        <v>1251</v>
      </c>
      <c r="G36" s="2">
        <f t="shared" si="2"/>
        <v>-6.606215909414459E-3</v>
      </c>
      <c r="I36" s="2">
        <f t="shared" si="5"/>
        <v>-6.606215909414459E-3</v>
      </c>
      <c r="M36" s="7"/>
      <c r="N36" s="7"/>
      <c r="O36" s="7"/>
      <c r="P36" s="2" t="s">
        <v>567</v>
      </c>
      <c r="Q36" s="13">
        <f t="shared" si="4"/>
        <v>25300.830999999998</v>
      </c>
      <c r="AD36" s="2">
        <v>7</v>
      </c>
      <c r="AE36" s="2" t="s">
        <v>608</v>
      </c>
      <c r="AG36" s="2" t="s">
        <v>610</v>
      </c>
    </row>
    <row r="37" spans="1:33" x14ac:dyDescent="0.2">
      <c r="A37" s="2" t="s">
        <v>618</v>
      </c>
      <c r="B37" s="19"/>
      <c r="C37" s="32">
        <v>40319.338000000003</v>
      </c>
      <c r="D37" s="32"/>
      <c r="E37" s="2">
        <f t="shared" si="0"/>
        <v>1251.001659105943</v>
      </c>
      <c r="F37" s="7">
        <f t="shared" si="1"/>
        <v>1251</v>
      </c>
      <c r="G37" s="2">
        <f t="shared" si="2"/>
        <v>3.9378409564960748E-4</v>
      </c>
      <c r="I37" s="2">
        <f t="shared" si="5"/>
        <v>3.9378409564960748E-4</v>
      </c>
      <c r="M37" s="7"/>
      <c r="N37" s="7"/>
      <c r="O37" s="7"/>
      <c r="P37" s="2" t="s">
        <v>567</v>
      </c>
      <c r="Q37" s="13">
        <f t="shared" si="4"/>
        <v>25300.838000000003</v>
      </c>
      <c r="AD37" s="2">
        <v>7</v>
      </c>
      <c r="AE37" s="2" t="s">
        <v>617</v>
      </c>
      <c r="AG37" s="2" t="s">
        <v>610</v>
      </c>
    </row>
    <row r="38" spans="1:33" x14ac:dyDescent="0.2">
      <c r="A38" s="2" t="s">
        <v>618</v>
      </c>
      <c r="B38" s="19"/>
      <c r="C38" s="32">
        <v>40321.35</v>
      </c>
      <c r="D38" s="32"/>
      <c r="E38" s="2">
        <f t="shared" si="0"/>
        <v>1259.4786930785865</v>
      </c>
      <c r="F38" s="7">
        <f t="shared" si="1"/>
        <v>1259.5</v>
      </c>
      <c r="G38" s="2">
        <f t="shared" si="2"/>
        <v>-5.0571374376886524E-3</v>
      </c>
      <c r="I38" s="2">
        <f t="shared" si="5"/>
        <v>-5.0571374376886524E-3</v>
      </c>
      <c r="M38" s="7"/>
      <c r="N38" s="7"/>
      <c r="O38" s="7"/>
      <c r="P38" s="2" t="s">
        <v>567</v>
      </c>
      <c r="Q38" s="13">
        <f t="shared" si="4"/>
        <v>25302.85</v>
      </c>
      <c r="AD38" s="2">
        <v>5</v>
      </c>
      <c r="AE38" s="2" t="s">
        <v>608</v>
      </c>
      <c r="AG38" s="2" t="s">
        <v>610</v>
      </c>
    </row>
    <row r="39" spans="1:33" x14ac:dyDescent="0.2">
      <c r="A39" s="2" t="s">
        <v>618</v>
      </c>
      <c r="B39" s="19" t="s">
        <v>646</v>
      </c>
      <c r="C39" s="32">
        <v>40321.360999999997</v>
      </c>
      <c r="D39" s="32"/>
      <c r="E39" s="2">
        <f t="shared" si="0"/>
        <v>1259.5250386917512</v>
      </c>
      <c r="F39" s="7">
        <f t="shared" si="1"/>
        <v>1259.5</v>
      </c>
      <c r="G39" s="2">
        <f t="shared" si="2"/>
        <v>5.9428625609143637E-3</v>
      </c>
      <c r="I39" s="2">
        <f t="shared" si="5"/>
        <v>5.9428625609143637E-3</v>
      </c>
      <c r="M39" s="7"/>
      <c r="N39" s="7"/>
      <c r="O39" s="7"/>
      <c r="P39" s="2" t="s">
        <v>567</v>
      </c>
      <c r="Q39" s="13">
        <f t="shared" si="4"/>
        <v>25302.860999999997</v>
      </c>
      <c r="AD39" s="2">
        <v>8</v>
      </c>
      <c r="AE39" s="2" t="s">
        <v>617</v>
      </c>
      <c r="AG39" s="2" t="s">
        <v>610</v>
      </c>
    </row>
    <row r="40" spans="1:33" x14ac:dyDescent="0.2">
      <c r="A40" s="2" t="s">
        <v>618</v>
      </c>
      <c r="B40" s="19" t="s">
        <v>646</v>
      </c>
      <c r="C40" s="32">
        <v>40325.385999999999</v>
      </c>
      <c r="D40" s="32"/>
      <c r="E40" s="2">
        <f t="shared" si="0"/>
        <v>1276.483319874646</v>
      </c>
      <c r="F40" s="7">
        <f t="shared" si="1"/>
        <v>1276.5</v>
      </c>
      <c r="G40" s="2">
        <f t="shared" si="2"/>
        <v>-3.9589805019204505E-3</v>
      </c>
      <c r="I40" s="7">
        <f t="shared" si="5"/>
        <v>-3.9589805019204505E-3</v>
      </c>
      <c r="N40" s="7"/>
      <c r="O40" s="7"/>
      <c r="P40" s="2" t="s">
        <v>567</v>
      </c>
      <c r="Q40" s="13">
        <f t="shared" si="4"/>
        <v>25306.885999999999</v>
      </c>
      <c r="AD40" s="2">
        <v>6</v>
      </c>
      <c r="AE40" s="2" t="s">
        <v>608</v>
      </c>
      <c r="AG40" s="2" t="s">
        <v>610</v>
      </c>
    </row>
    <row r="41" spans="1:33" x14ac:dyDescent="0.2">
      <c r="A41" s="2" t="s">
        <v>618</v>
      </c>
      <c r="B41" s="19"/>
      <c r="C41" s="32">
        <v>40330.49</v>
      </c>
      <c r="D41" s="32"/>
      <c r="E41" s="2">
        <f t="shared" si="0"/>
        <v>1297.9876843858144</v>
      </c>
      <c r="F41" s="7">
        <f t="shared" si="1"/>
        <v>1298</v>
      </c>
      <c r="G41" s="2">
        <f t="shared" si="2"/>
        <v>-2.9230761429062113E-3</v>
      </c>
      <c r="I41" s="7">
        <f t="shared" si="5"/>
        <v>-2.9230761429062113E-3</v>
      </c>
      <c r="N41" s="7"/>
      <c r="O41" s="7"/>
      <c r="P41" s="2" t="s">
        <v>567</v>
      </c>
      <c r="Q41" s="13">
        <f t="shared" si="4"/>
        <v>25311.989999999998</v>
      </c>
      <c r="AD41" s="2">
        <v>8</v>
      </c>
      <c r="AE41" s="2" t="s">
        <v>608</v>
      </c>
      <c r="AG41" s="2" t="s">
        <v>610</v>
      </c>
    </row>
    <row r="42" spans="1:33" x14ac:dyDescent="0.2">
      <c r="A42" s="2" t="s">
        <v>618</v>
      </c>
      <c r="B42" s="19"/>
      <c r="C42" s="32">
        <v>40344.49</v>
      </c>
      <c r="D42" s="32"/>
      <c r="E42" s="2">
        <f t="shared" si="0"/>
        <v>1356.9730102393403</v>
      </c>
      <c r="F42" s="7">
        <f t="shared" si="1"/>
        <v>1357</v>
      </c>
      <c r="G42" s="2">
        <f t="shared" si="2"/>
        <v>-6.4059432406793348E-3</v>
      </c>
      <c r="I42" s="7">
        <f t="shared" si="5"/>
        <v>-6.4059432406793348E-3</v>
      </c>
      <c r="N42" s="7"/>
      <c r="O42" s="7"/>
      <c r="P42" s="2" t="s">
        <v>567</v>
      </c>
      <c r="Q42" s="13">
        <f t="shared" si="4"/>
        <v>25325.989999999998</v>
      </c>
      <c r="AD42" s="2">
        <v>6</v>
      </c>
      <c r="AE42" s="2" t="s">
        <v>617</v>
      </c>
      <c r="AG42" s="2" t="s">
        <v>610</v>
      </c>
    </row>
    <row r="43" spans="1:33" x14ac:dyDescent="0.2">
      <c r="A43" s="2" t="s">
        <v>618</v>
      </c>
      <c r="B43" s="19" t="s">
        <v>646</v>
      </c>
      <c r="C43" s="32">
        <v>40350.548000000003</v>
      </c>
      <c r="D43" s="32"/>
      <c r="E43" s="2">
        <f t="shared" si="0"/>
        <v>1382.4968033836922</v>
      </c>
      <c r="F43" s="7">
        <f t="shared" si="1"/>
        <v>1382.5</v>
      </c>
      <c r="G43" s="2">
        <f t="shared" si="2"/>
        <v>-7.5870782893616706E-4</v>
      </c>
      <c r="I43" s="7">
        <f t="shared" si="5"/>
        <v>-7.5870782893616706E-4</v>
      </c>
      <c r="N43" s="7"/>
      <c r="O43" s="7"/>
      <c r="P43" s="2" t="s">
        <v>567</v>
      </c>
      <c r="Q43" s="13">
        <f t="shared" si="4"/>
        <v>25332.048000000003</v>
      </c>
      <c r="AD43" s="2">
        <v>7</v>
      </c>
      <c r="AE43" s="2" t="s">
        <v>608</v>
      </c>
      <c r="AG43" s="2" t="s">
        <v>610</v>
      </c>
    </row>
    <row r="44" spans="1:33" x14ac:dyDescent="0.2">
      <c r="A44" s="2" t="s">
        <v>618</v>
      </c>
      <c r="B44" s="19" t="s">
        <v>646</v>
      </c>
      <c r="C44" s="32">
        <v>40353.381999999998</v>
      </c>
      <c r="D44" s="32"/>
      <c r="E44" s="2">
        <f t="shared" si="0"/>
        <v>1394.4371186314504</v>
      </c>
      <c r="F44" s="7">
        <f t="shared" si="1"/>
        <v>1394.5</v>
      </c>
      <c r="G44" s="2">
        <f t="shared" si="2"/>
        <v>-1.4924714698281605E-2</v>
      </c>
      <c r="I44" s="7">
        <f t="shared" si="5"/>
        <v>-1.4924714698281605E-2</v>
      </c>
      <c r="N44" s="7"/>
      <c r="O44" s="7"/>
      <c r="P44" s="2" t="s">
        <v>567</v>
      </c>
      <c r="Q44" s="13">
        <f t="shared" si="4"/>
        <v>25334.881999999998</v>
      </c>
      <c r="AD44" s="2">
        <v>8</v>
      </c>
      <c r="AE44" s="2" t="s">
        <v>617</v>
      </c>
      <c r="AG44" s="2" t="s">
        <v>610</v>
      </c>
    </row>
    <row r="45" spans="1:33" x14ac:dyDescent="0.2">
      <c r="A45" s="2" t="s">
        <v>618</v>
      </c>
      <c r="B45" s="19" t="s">
        <v>646</v>
      </c>
      <c r="C45" s="32">
        <v>40353.394999999997</v>
      </c>
      <c r="D45" s="32"/>
      <c r="E45" s="2">
        <f t="shared" si="0"/>
        <v>1394.4918907197389</v>
      </c>
      <c r="F45" s="7">
        <f t="shared" si="1"/>
        <v>1394.5</v>
      </c>
      <c r="G45" s="2">
        <f t="shared" si="2"/>
        <v>-1.924714699271135E-3</v>
      </c>
      <c r="I45" s="7">
        <f t="shared" si="5"/>
        <v>-1.924714699271135E-3</v>
      </c>
      <c r="N45" s="7"/>
      <c r="O45" s="7"/>
      <c r="P45" s="2" t="s">
        <v>567</v>
      </c>
      <c r="Q45" s="13">
        <f t="shared" si="4"/>
        <v>25334.894999999997</v>
      </c>
      <c r="AD45" s="2">
        <v>6</v>
      </c>
      <c r="AE45" s="2" t="s">
        <v>608</v>
      </c>
      <c r="AG45" s="2" t="s">
        <v>610</v>
      </c>
    </row>
    <row r="46" spans="1:33" x14ac:dyDescent="0.2">
      <c r="A46" s="2" t="s">
        <v>618</v>
      </c>
      <c r="B46" s="19" t="s">
        <v>646</v>
      </c>
      <c r="C46" s="32">
        <v>40354.538</v>
      </c>
      <c r="D46" s="32"/>
      <c r="E46" s="2">
        <f t="shared" si="0"/>
        <v>1399.3076212519386</v>
      </c>
      <c r="F46" s="7">
        <f t="shared" si="1"/>
        <v>1399.5</v>
      </c>
      <c r="G46" s="2">
        <f t="shared" si="2"/>
        <v>-4.5660550887987483E-2</v>
      </c>
      <c r="I46" s="7">
        <f t="shared" si="5"/>
        <v>-4.5660550887987483E-2</v>
      </c>
      <c r="N46" s="7"/>
      <c r="O46" s="7"/>
      <c r="P46" s="2" t="s">
        <v>567</v>
      </c>
      <c r="Q46" s="13">
        <f t="shared" si="4"/>
        <v>25336.038</v>
      </c>
      <c r="AD46" s="2">
        <v>6</v>
      </c>
      <c r="AE46" s="2" t="s">
        <v>617</v>
      </c>
      <c r="AG46" s="2" t="s">
        <v>610</v>
      </c>
    </row>
    <row r="47" spans="1:33" x14ac:dyDescent="0.2">
      <c r="A47" s="2" t="s">
        <v>618</v>
      </c>
      <c r="B47" s="19" t="s">
        <v>646</v>
      </c>
      <c r="C47" s="32">
        <v>40362.411</v>
      </c>
      <c r="D47" s="32"/>
      <c r="E47" s="2">
        <f t="shared" si="0"/>
        <v>1432.4784405694231</v>
      </c>
      <c r="F47" s="7">
        <f t="shared" si="1"/>
        <v>1432.5</v>
      </c>
      <c r="G47" s="2">
        <f t="shared" si="2"/>
        <v>-5.1170697770430706E-3</v>
      </c>
      <c r="I47" s="7">
        <f t="shared" si="5"/>
        <v>-5.1170697770430706E-3</v>
      </c>
      <c r="N47" s="7"/>
      <c r="O47" s="7"/>
      <c r="P47" s="2" t="s">
        <v>567</v>
      </c>
      <c r="Q47" s="13">
        <f t="shared" si="4"/>
        <v>25343.911</v>
      </c>
      <c r="AD47" s="2">
        <v>7</v>
      </c>
      <c r="AE47" s="2" t="s">
        <v>620</v>
      </c>
      <c r="AG47" s="2" t="s">
        <v>610</v>
      </c>
    </row>
    <row r="48" spans="1:33" x14ac:dyDescent="0.2">
      <c r="A48" s="2" t="s">
        <v>618</v>
      </c>
      <c r="B48" s="19" t="s">
        <v>646</v>
      </c>
      <c r="C48" s="32">
        <v>40368.586000000003</v>
      </c>
      <c r="D48" s="32"/>
      <c r="E48" s="2">
        <f t="shared" si="0"/>
        <v>1458.4951825084013</v>
      </c>
      <c r="F48" s="7">
        <f t="shared" si="1"/>
        <v>1458.5</v>
      </c>
      <c r="G48" s="2">
        <f t="shared" si="2"/>
        <v>-1.1434179832576774E-3</v>
      </c>
      <c r="I48" s="7">
        <f t="shared" si="5"/>
        <v>-1.1434179832576774E-3</v>
      </c>
      <c r="N48" s="7"/>
      <c r="O48" s="7"/>
      <c r="P48" s="2" t="s">
        <v>567</v>
      </c>
      <c r="Q48" s="13">
        <f t="shared" si="4"/>
        <v>25350.086000000003</v>
      </c>
      <c r="AD48" s="2">
        <v>5</v>
      </c>
      <c r="AE48" s="2" t="s">
        <v>608</v>
      </c>
      <c r="AG48" s="2" t="s">
        <v>610</v>
      </c>
    </row>
    <row r="49" spans="1:33" x14ac:dyDescent="0.2">
      <c r="A49" s="2" t="s">
        <v>618</v>
      </c>
      <c r="B49" s="19" t="s">
        <v>646</v>
      </c>
      <c r="C49" s="32">
        <v>40381.402999999998</v>
      </c>
      <c r="D49" s="32"/>
      <c r="E49" s="2">
        <f t="shared" si="0"/>
        <v>1512.496248327285</v>
      </c>
      <c r="F49" s="7">
        <f t="shared" si="1"/>
        <v>1512.5</v>
      </c>
      <c r="G49" s="2">
        <f t="shared" si="2"/>
        <v>-8.9044889318756759E-4</v>
      </c>
      <c r="I49" s="7">
        <f t="shared" si="5"/>
        <v>-8.9044889318756759E-4</v>
      </c>
      <c r="N49" s="7"/>
      <c r="O49" s="7"/>
      <c r="P49" s="2" t="s">
        <v>567</v>
      </c>
      <c r="Q49" s="13">
        <f t="shared" si="4"/>
        <v>25362.902999999998</v>
      </c>
      <c r="AD49" s="2">
        <v>7</v>
      </c>
      <c r="AE49" s="2" t="s">
        <v>608</v>
      </c>
      <c r="AG49" s="2" t="s">
        <v>610</v>
      </c>
    </row>
    <row r="50" spans="1:33" x14ac:dyDescent="0.2">
      <c r="A50" s="2" t="s">
        <v>618</v>
      </c>
      <c r="B50" s="19"/>
      <c r="C50" s="32">
        <v>40382.485999999997</v>
      </c>
      <c r="D50" s="32"/>
      <c r="E50" s="2">
        <f t="shared" si="0"/>
        <v>1517.059184605806</v>
      </c>
      <c r="F50" s="7">
        <f t="shared" si="1"/>
        <v>1517</v>
      </c>
      <c r="G50" s="2">
        <f t="shared" si="2"/>
        <v>1.4047298529476393E-2</v>
      </c>
      <c r="I50" s="7">
        <f t="shared" si="5"/>
        <v>1.4047298529476393E-2</v>
      </c>
      <c r="N50" s="7"/>
      <c r="O50" s="7"/>
      <c r="P50" s="2" t="s">
        <v>567</v>
      </c>
      <c r="Q50" s="13">
        <f t="shared" si="4"/>
        <v>25363.985999999997</v>
      </c>
      <c r="AD50" s="2">
        <v>6</v>
      </c>
      <c r="AE50" s="2" t="s">
        <v>621</v>
      </c>
      <c r="AG50" s="2" t="s">
        <v>610</v>
      </c>
    </row>
    <row r="51" spans="1:33" x14ac:dyDescent="0.2">
      <c r="A51" s="2" t="s">
        <v>622</v>
      </c>
      <c r="B51" s="19" t="s">
        <v>646</v>
      </c>
      <c r="C51" s="32">
        <v>40589.546999999999</v>
      </c>
      <c r="D51" s="32"/>
      <c r="E51" s="2">
        <f t="shared" si="0"/>
        <v>2389.4563672170202</v>
      </c>
      <c r="F51" s="7">
        <f t="shared" si="1"/>
        <v>2389.5</v>
      </c>
      <c r="G51" s="2">
        <f t="shared" si="2"/>
        <v>-1.0356117440096568E-2</v>
      </c>
      <c r="I51" s="7">
        <f t="shared" si="5"/>
        <v>-1.0356117440096568E-2</v>
      </c>
      <c r="N51" s="7"/>
      <c r="O51" s="7"/>
      <c r="P51" s="2" t="s">
        <v>567</v>
      </c>
      <c r="Q51" s="13">
        <f t="shared" si="4"/>
        <v>25571.046999999999</v>
      </c>
      <c r="AD51" s="2">
        <v>6</v>
      </c>
      <c r="AE51" s="2" t="s">
        <v>608</v>
      </c>
      <c r="AG51" s="2" t="s">
        <v>610</v>
      </c>
    </row>
    <row r="52" spans="1:33" x14ac:dyDescent="0.2">
      <c r="A52" s="2" t="s">
        <v>623</v>
      </c>
      <c r="B52" s="19"/>
      <c r="C52" s="32">
        <v>40674.398999999998</v>
      </c>
      <c r="D52" s="32"/>
      <c r="E52" s="2">
        <f t="shared" si="0"/>
        <v>2746.9580007401137</v>
      </c>
      <c r="F52" s="7">
        <f t="shared" si="1"/>
        <v>2747</v>
      </c>
      <c r="G52" s="2">
        <f t="shared" si="2"/>
        <v>-9.9684053566306829E-3</v>
      </c>
      <c r="I52" s="7">
        <f t="shared" si="5"/>
        <v>-9.9684053566306829E-3</v>
      </c>
      <c r="N52" s="7"/>
      <c r="O52" s="7"/>
      <c r="P52" s="2" t="s">
        <v>567</v>
      </c>
      <c r="Q52" s="13">
        <f t="shared" si="4"/>
        <v>25655.898999999998</v>
      </c>
      <c r="AD52" s="2">
        <v>5</v>
      </c>
      <c r="AE52" s="2" t="s">
        <v>608</v>
      </c>
      <c r="AG52" s="2" t="s">
        <v>610</v>
      </c>
    </row>
    <row r="53" spans="1:33" x14ac:dyDescent="0.2">
      <c r="A53" s="2" t="s">
        <v>623</v>
      </c>
      <c r="B53" s="19" t="s">
        <v>646</v>
      </c>
      <c r="C53" s="32">
        <v>40682.589</v>
      </c>
      <c r="D53" s="32"/>
      <c r="E53" s="2">
        <f t="shared" si="0"/>
        <v>2781.4644163644361</v>
      </c>
      <c r="F53" s="7">
        <f t="shared" si="1"/>
        <v>2781.5</v>
      </c>
      <c r="G53" s="2">
        <f t="shared" si="2"/>
        <v>-8.445675099210348E-3</v>
      </c>
      <c r="I53" s="7">
        <f t="shared" si="5"/>
        <v>-8.445675099210348E-3</v>
      </c>
      <c r="N53" s="7"/>
      <c r="O53" s="7"/>
      <c r="P53" s="2" t="s">
        <v>567</v>
      </c>
      <c r="Q53" s="13">
        <f t="shared" si="4"/>
        <v>25664.089</v>
      </c>
      <c r="AD53" s="2">
        <v>6</v>
      </c>
      <c r="AE53" s="2" t="s">
        <v>608</v>
      </c>
      <c r="AG53" s="2" t="s">
        <v>610</v>
      </c>
    </row>
    <row r="54" spans="1:33" x14ac:dyDescent="0.2">
      <c r="A54" s="2" t="s">
        <v>623</v>
      </c>
      <c r="B54" s="19"/>
      <c r="C54" s="32">
        <v>40688.410000000003</v>
      </c>
      <c r="D54" s="32"/>
      <c r="E54" s="2">
        <f t="shared" si="0"/>
        <v>2805.9896722068347</v>
      </c>
      <c r="F54" s="7">
        <f t="shared" si="1"/>
        <v>2806</v>
      </c>
      <c r="G54" s="2">
        <f t="shared" si="2"/>
        <v>-2.4512724485248327E-3</v>
      </c>
      <c r="I54" s="7">
        <f t="shared" si="5"/>
        <v>-2.4512724485248327E-3</v>
      </c>
      <c r="N54" s="7"/>
      <c r="O54" s="7"/>
      <c r="P54" s="2" t="s">
        <v>567</v>
      </c>
      <c r="Q54" s="13">
        <f t="shared" si="4"/>
        <v>25669.910000000003</v>
      </c>
      <c r="AD54" s="2">
        <v>10</v>
      </c>
      <c r="AE54" s="2" t="s">
        <v>608</v>
      </c>
      <c r="AG54" s="2" t="s">
        <v>610</v>
      </c>
    </row>
    <row r="55" spans="1:33" x14ac:dyDescent="0.2">
      <c r="A55" s="2" t="s">
        <v>623</v>
      </c>
      <c r="B55" s="19"/>
      <c r="C55" s="32">
        <v>40688.417000000001</v>
      </c>
      <c r="D55" s="32"/>
      <c r="E55" s="2">
        <f t="shared" si="0"/>
        <v>2806.0191648697523</v>
      </c>
      <c r="F55" s="7">
        <f t="shared" si="1"/>
        <v>2806</v>
      </c>
      <c r="G55" s="2">
        <f t="shared" si="2"/>
        <v>4.5487275492632762E-3</v>
      </c>
      <c r="I55" s="7">
        <f t="shared" si="5"/>
        <v>4.5487275492632762E-3</v>
      </c>
      <c r="N55" s="7"/>
      <c r="O55" s="7"/>
      <c r="P55" s="2" t="s">
        <v>567</v>
      </c>
      <c r="Q55" s="13">
        <f t="shared" si="4"/>
        <v>25669.917000000001</v>
      </c>
      <c r="AD55" s="2">
        <v>7</v>
      </c>
      <c r="AE55" s="2" t="s">
        <v>617</v>
      </c>
      <c r="AG55" s="2" t="s">
        <v>610</v>
      </c>
    </row>
    <row r="56" spans="1:33" x14ac:dyDescent="0.2">
      <c r="A56" s="2" t="s">
        <v>624</v>
      </c>
      <c r="B56" s="19"/>
      <c r="C56" s="32">
        <v>40692.303</v>
      </c>
      <c r="D56" s="32"/>
      <c r="E56" s="2">
        <f t="shared" si="0"/>
        <v>2822.391806031661</v>
      </c>
      <c r="F56" s="7">
        <f t="shared" si="1"/>
        <v>2822.5</v>
      </c>
      <c r="G56" s="2">
        <f t="shared" si="2"/>
        <v>-2.5679531900095753E-2</v>
      </c>
      <c r="I56" s="7">
        <f t="shared" si="5"/>
        <v>-2.5679531900095753E-2</v>
      </c>
      <c r="N56" s="7"/>
      <c r="O56" s="7"/>
      <c r="P56" s="2" t="s">
        <v>567</v>
      </c>
      <c r="Q56" s="13">
        <f t="shared" si="4"/>
        <v>25673.803</v>
      </c>
      <c r="AD56" s="2">
        <v>5</v>
      </c>
      <c r="AE56" s="2" t="s">
        <v>617</v>
      </c>
      <c r="AG56" s="2" t="s">
        <v>610</v>
      </c>
    </row>
    <row r="57" spans="1:33" x14ac:dyDescent="0.2">
      <c r="A57" s="2" t="s">
        <v>624</v>
      </c>
      <c r="B57" s="19"/>
      <c r="C57" s="32">
        <v>40692.430999999997</v>
      </c>
      <c r="D57" s="32"/>
      <c r="E57" s="2">
        <f t="shared" si="0"/>
        <v>2822.9311004394517</v>
      </c>
      <c r="F57" s="7">
        <f t="shared" si="1"/>
        <v>2823</v>
      </c>
      <c r="G57" s="2">
        <f t="shared" si="2"/>
        <v>-1.6353115519450512E-2</v>
      </c>
      <c r="I57" s="7">
        <f t="shared" si="5"/>
        <v>-1.6353115519450512E-2</v>
      </c>
      <c r="N57" s="7"/>
      <c r="O57" s="7"/>
      <c r="P57" s="2" t="s">
        <v>567</v>
      </c>
      <c r="Q57" s="13">
        <f t="shared" si="4"/>
        <v>25673.930999999997</v>
      </c>
      <c r="AD57" s="2">
        <v>8</v>
      </c>
      <c r="AE57" s="2" t="s">
        <v>617</v>
      </c>
      <c r="AG57" s="2" t="s">
        <v>610</v>
      </c>
    </row>
    <row r="58" spans="1:33" x14ac:dyDescent="0.2">
      <c r="A58" s="2" t="s">
        <v>624</v>
      </c>
      <c r="B58" s="19"/>
      <c r="C58" s="32">
        <v>40698.383000000002</v>
      </c>
      <c r="D58" s="32"/>
      <c r="E58" s="2">
        <f t="shared" si="0"/>
        <v>2848.008290402342</v>
      </c>
      <c r="F58" s="7">
        <f t="shared" si="1"/>
        <v>2848</v>
      </c>
      <c r="G58" s="2">
        <f t="shared" si="2"/>
        <v>1.9677035088534467E-3</v>
      </c>
      <c r="I58" s="7">
        <f t="shared" si="5"/>
        <v>1.9677035088534467E-3</v>
      </c>
      <c r="N58" s="7"/>
      <c r="O58" s="7"/>
      <c r="P58" s="2" t="s">
        <v>567</v>
      </c>
      <c r="Q58" s="13">
        <f t="shared" si="4"/>
        <v>25679.883000000002</v>
      </c>
      <c r="AD58" s="2">
        <v>8</v>
      </c>
      <c r="AE58" s="2" t="s">
        <v>608</v>
      </c>
      <c r="AG58" s="2" t="s">
        <v>610</v>
      </c>
    </row>
    <row r="59" spans="1:33" x14ac:dyDescent="0.2">
      <c r="A59" s="2" t="s">
        <v>624</v>
      </c>
      <c r="B59" s="19"/>
      <c r="C59" s="32">
        <v>40711.428999999996</v>
      </c>
      <c r="D59" s="32"/>
      <c r="E59" s="2">
        <f t="shared" si="0"/>
        <v>2902.9741876226844</v>
      </c>
      <c r="F59" s="7">
        <f t="shared" si="1"/>
        <v>2903</v>
      </c>
      <c r="G59" s="2">
        <f t="shared" si="2"/>
        <v>-6.1264946343726479E-3</v>
      </c>
      <c r="I59" s="7">
        <f t="shared" si="5"/>
        <v>-6.1264946343726479E-3</v>
      </c>
      <c r="N59" s="7"/>
      <c r="O59" s="7"/>
      <c r="P59" s="2" t="s">
        <v>567</v>
      </c>
      <c r="Q59" s="13">
        <f t="shared" si="4"/>
        <v>25692.928999999996</v>
      </c>
      <c r="AD59" s="2">
        <v>9</v>
      </c>
      <c r="AE59" s="2" t="s">
        <v>617</v>
      </c>
      <c r="AG59" s="2" t="s">
        <v>610</v>
      </c>
    </row>
    <row r="60" spans="1:33" x14ac:dyDescent="0.2">
      <c r="A60" s="2" t="s">
        <v>624</v>
      </c>
      <c r="B60" s="19" t="s">
        <v>646</v>
      </c>
      <c r="C60" s="32">
        <v>40711.542000000001</v>
      </c>
      <c r="D60" s="32"/>
      <c r="E60" s="2">
        <f t="shared" si="0"/>
        <v>2903.4502834670939</v>
      </c>
      <c r="F60" s="7">
        <f t="shared" si="1"/>
        <v>2903.5</v>
      </c>
      <c r="G60" s="2">
        <f t="shared" si="2"/>
        <v>-1.180007825314533E-2</v>
      </c>
      <c r="I60" s="7">
        <f t="shared" si="5"/>
        <v>-1.180007825314533E-2</v>
      </c>
      <c r="N60" s="7"/>
      <c r="O60" s="7"/>
      <c r="P60" s="2" t="s">
        <v>567</v>
      </c>
      <c r="Q60" s="13">
        <f t="shared" si="4"/>
        <v>25693.042000000001</v>
      </c>
      <c r="AD60" s="2">
        <v>5</v>
      </c>
      <c r="AE60" s="2" t="s">
        <v>617</v>
      </c>
      <c r="AG60" s="2" t="s">
        <v>610</v>
      </c>
    </row>
    <row r="61" spans="1:33" x14ac:dyDescent="0.2">
      <c r="A61" s="2" t="s">
        <v>624</v>
      </c>
      <c r="B61" s="19" t="s">
        <v>646</v>
      </c>
      <c r="C61" s="32">
        <v>40720.58</v>
      </c>
      <c r="D61" s="32"/>
      <c r="E61" s="2">
        <f t="shared" si="0"/>
        <v>2941.529524543108</v>
      </c>
      <c r="F61" s="7">
        <f t="shared" si="1"/>
        <v>2941.5</v>
      </c>
      <c r="G61" s="2">
        <f t="shared" si="2"/>
        <v>7.0075666735647246E-3</v>
      </c>
      <c r="I61" s="7">
        <f t="shared" si="5"/>
        <v>7.0075666735647246E-3</v>
      </c>
      <c r="N61" s="7"/>
      <c r="O61" s="7"/>
      <c r="P61" s="2" t="s">
        <v>567</v>
      </c>
      <c r="Q61" s="13">
        <f t="shared" si="4"/>
        <v>25702.080000000002</v>
      </c>
      <c r="AD61" s="2">
        <v>6</v>
      </c>
      <c r="AE61" s="2" t="s">
        <v>617</v>
      </c>
      <c r="AG61" s="2" t="s">
        <v>610</v>
      </c>
    </row>
    <row r="62" spans="1:33" x14ac:dyDescent="0.2">
      <c r="A62" s="2" t="s">
        <v>624</v>
      </c>
      <c r="B62" s="19"/>
      <c r="C62" s="32">
        <v>40725.425999999999</v>
      </c>
      <c r="D62" s="32"/>
      <c r="E62" s="2">
        <f t="shared" si="0"/>
        <v>2961.9468737635402</v>
      </c>
      <c r="F62" s="7">
        <f t="shared" si="1"/>
        <v>2962</v>
      </c>
      <c r="G62" s="2">
        <f t="shared" si="2"/>
        <v>-1.2609361729118973E-2</v>
      </c>
      <c r="I62" s="7">
        <f t="shared" si="5"/>
        <v>-1.2609361729118973E-2</v>
      </c>
      <c r="N62" s="7"/>
      <c r="O62" s="7"/>
      <c r="P62" s="2" t="s">
        <v>567</v>
      </c>
      <c r="Q62" s="13">
        <f t="shared" si="4"/>
        <v>25706.925999999999</v>
      </c>
      <c r="AD62" s="2">
        <v>10</v>
      </c>
      <c r="AE62" s="2" t="s">
        <v>617</v>
      </c>
      <c r="AG62" s="2" t="s">
        <v>610</v>
      </c>
    </row>
    <row r="63" spans="1:33" x14ac:dyDescent="0.2">
      <c r="A63" s="2" t="s">
        <v>624</v>
      </c>
      <c r="B63" s="19" t="s">
        <v>646</v>
      </c>
      <c r="C63" s="32">
        <v>40731.468999999997</v>
      </c>
      <c r="D63" s="32"/>
      <c r="E63" s="2">
        <f t="shared" si="0"/>
        <v>2987.4074683444492</v>
      </c>
      <c r="F63" s="7">
        <f t="shared" si="1"/>
        <v>2987.5</v>
      </c>
      <c r="G63" s="2">
        <f t="shared" si="2"/>
        <v>-2.1962126324069686E-2</v>
      </c>
      <c r="I63" s="7">
        <f t="shared" si="5"/>
        <v>-2.1962126324069686E-2</v>
      </c>
      <c r="N63" s="7"/>
      <c r="O63" s="7"/>
      <c r="P63" s="2" t="s">
        <v>567</v>
      </c>
      <c r="Q63" s="13">
        <f t="shared" si="4"/>
        <v>25712.968999999997</v>
      </c>
      <c r="AD63" s="2">
        <v>5</v>
      </c>
      <c r="AE63" s="2" t="s">
        <v>617</v>
      </c>
      <c r="AG63" s="2" t="s">
        <v>610</v>
      </c>
    </row>
    <row r="64" spans="1:33" x14ac:dyDescent="0.2">
      <c r="A64" s="2" t="s">
        <v>624</v>
      </c>
      <c r="B64" s="19"/>
      <c r="C64" s="32">
        <v>40735.402000000002</v>
      </c>
      <c r="D64" s="32"/>
      <c r="E64" s="2">
        <f t="shared" si="0"/>
        <v>3003.9781316717481</v>
      </c>
      <c r="F64" s="7">
        <f t="shared" si="1"/>
        <v>3004</v>
      </c>
      <c r="G64" s="2">
        <f t="shared" si="2"/>
        <v>-5.1903857602155767E-3</v>
      </c>
      <c r="I64" s="7">
        <f t="shared" ref="I64:I95" si="6">G64</f>
        <v>-5.1903857602155767E-3</v>
      </c>
      <c r="N64" s="7"/>
      <c r="O64" s="7"/>
      <c r="P64" s="2" t="s">
        <v>567</v>
      </c>
      <c r="Q64" s="13">
        <f t="shared" si="4"/>
        <v>25716.902000000002</v>
      </c>
      <c r="AD64" s="2">
        <v>9</v>
      </c>
      <c r="AE64" s="2" t="s">
        <v>617</v>
      </c>
      <c r="AG64" s="2" t="s">
        <v>610</v>
      </c>
    </row>
    <row r="65" spans="1:33" x14ac:dyDescent="0.2">
      <c r="A65" s="2" t="s">
        <v>624</v>
      </c>
      <c r="B65" s="19" t="s">
        <v>646</v>
      </c>
      <c r="C65" s="32">
        <v>40741.455999999998</v>
      </c>
      <c r="D65" s="32"/>
      <c r="E65" s="2">
        <f t="shared" si="0"/>
        <v>3029.4850718658222</v>
      </c>
      <c r="F65" s="7">
        <f t="shared" si="1"/>
        <v>3029.5</v>
      </c>
      <c r="G65" s="2">
        <f t="shared" si="2"/>
        <v>-3.5431503565632738E-3</v>
      </c>
      <c r="I65" s="7">
        <f t="shared" si="6"/>
        <v>-3.5431503565632738E-3</v>
      </c>
      <c r="N65" s="7"/>
      <c r="O65" s="7"/>
      <c r="P65" s="2" t="s">
        <v>567</v>
      </c>
      <c r="Q65" s="13">
        <f t="shared" si="4"/>
        <v>25722.955999999998</v>
      </c>
      <c r="AD65" s="2">
        <v>8</v>
      </c>
      <c r="AE65" s="2" t="s">
        <v>621</v>
      </c>
      <c r="AG65" s="2" t="s">
        <v>610</v>
      </c>
    </row>
    <row r="66" spans="1:33" x14ac:dyDescent="0.2">
      <c r="A66" s="2" t="s">
        <v>624</v>
      </c>
      <c r="B66" s="19" t="s">
        <v>646</v>
      </c>
      <c r="C66" s="32">
        <v>40742.402999999998</v>
      </c>
      <c r="D66" s="32"/>
      <c r="E66" s="2">
        <f t="shared" si="0"/>
        <v>3033.4750078360576</v>
      </c>
      <c r="F66" s="7">
        <f t="shared" si="1"/>
        <v>3033.5</v>
      </c>
      <c r="G66" s="2">
        <f t="shared" si="2"/>
        <v>-5.9318193161743693E-3</v>
      </c>
      <c r="I66" s="7">
        <f t="shared" si="6"/>
        <v>-5.9318193161743693E-3</v>
      </c>
      <c r="N66" s="7"/>
      <c r="O66" s="7"/>
      <c r="P66" s="2" t="s">
        <v>567</v>
      </c>
      <c r="Q66" s="13">
        <f t="shared" si="4"/>
        <v>25723.902999999998</v>
      </c>
      <c r="AD66" s="2">
        <v>6</v>
      </c>
      <c r="AE66" s="2" t="s">
        <v>625</v>
      </c>
      <c r="AG66" s="2" t="s">
        <v>610</v>
      </c>
    </row>
    <row r="67" spans="1:33" x14ac:dyDescent="0.2">
      <c r="A67" s="2" t="s">
        <v>626</v>
      </c>
      <c r="B67" s="19" t="s">
        <v>646</v>
      </c>
      <c r="C67" s="32">
        <v>40947.701999999997</v>
      </c>
      <c r="D67" s="32"/>
      <c r="E67" s="2">
        <f t="shared" si="0"/>
        <v>3898.4484658648394</v>
      </c>
      <c r="F67" s="7">
        <f t="shared" si="1"/>
        <v>3898.5</v>
      </c>
      <c r="G67" s="2">
        <f t="shared" si="2"/>
        <v>-1.2231480999616906E-2</v>
      </c>
      <c r="I67" s="7">
        <f t="shared" si="6"/>
        <v>-1.2231480999616906E-2</v>
      </c>
      <c r="N67" s="7"/>
      <c r="O67" s="7"/>
      <c r="P67" s="2" t="s">
        <v>567</v>
      </c>
      <c r="Q67" s="13">
        <f t="shared" si="4"/>
        <v>25929.201999999997</v>
      </c>
      <c r="AD67" s="2">
        <v>6</v>
      </c>
      <c r="AE67" s="2" t="s">
        <v>608</v>
      </c>
      <c r="AG67" s="2" t="s">
        <v>610</v>
      </c>
    </row>
    <row r="68" spans="1:33" x14ac:dyDescent="0.2">
      <c r="A68" s="2" t="s">
        <v>627</v>
      </c>
      <c r="B68" s="19" t="s">
        <v>646</v>
      </c>
      <c r="C68" s="32">
        <v>41059.493999999999</v>
      </c>
      <c r="D68" s="32"/>
      <c r="E68" s="2">
        <f t="shared" si="0"/>
        <v>4369.4547192803702</v>
      </c>
      <c r="F68" s="7">
        <f t="shared" si="1"/>
        <v>4369.5</v>
      </c>
      <c r="G68" s="2">
        <f t="shared" si="2"/>
        <v>-1.074725053331349E-2</v>
      </c>
      <c r="I68" s="7">
        <f t="shared" si="6"/>
        <v>-1.074725053331349E-2</v>
      </c>
      <c r="N68" s="7"/>
      <c r="O68" s="7"/>
      <c r="P68" s="2" t="s">
        <v>567</v>
      </c>
      <c r="Q68" s="13">
        <f t="shared" si="4"/>
        <v>26040.993999999999</v>
      </c>
      <c r="AD68" s="2">
        <v>8</v>
      </c>
      <c r="AE68" s="2" t="s">
        <v>608</v>
      </c>
      <c r="AG68" s="2" t="s">
        <v>610</v>
      </c>
    </row>
    <row r="69" spans="1:33" x14ac:dyDescent="0.2">
      <c r="A69" s="2" t="s">
        <v>628</v>
      </c>
      <c r="B69" s="19"/>
      <c r="C69" s="32">
        <v>41390.447</v>
      </c>
      <c r="D69" s="32"/>
      <c r="E69" s="2">
        <f t="shared" si="0"/>
        <v>5763.8383297947994</v>
      </c>
      <c r="F69" s="7">
        <f t="shared" si="1"/>
        <v>5764</v>
      </c>
      <c r="G69" s="2">
        <f t="shared" si="2"/>
        <v>-3.8371965230908245E-2</v>
      </c>
      <c r="I69" s="7">
        <f t="shared" si="6"/>
        <v>-3.8371965230908245E-2</v>
      </c>
      <c r="N69" s="7"/>
      <c r="O69" s="7"/>
      <c r="P69" s="2" t="s">
        <v>567</v>
      </c>
      <c r="Q69" s="13">
        <f t="shared" si="4"/>
        <v>26371.947</v>
      </c>
      <c r="AD69" s="2">
        <v>9</v>
      </c>
      <c r="AE69" s="2" t="s">
        <v>617</v>
      </c>
      <c r="AG69" s="2" t="s">
        <v>610</v>
      </c>
    </row>
    <row r="70" spans="1:33" x14ac:dyDescent="0.2">
      <c r="A70" s="2" t="s">
        <v>628</v>
      </c>
      <c r="B70" s="19"/>
      <c r="C70" s="32">
        <v>41391.42</v>
      </c>
      <c r="D70" s="32"/>
      <c r="E70" s="2">
        <f t="shared" si="0"/>
        <v>5767.9378099416117</v>
      </c>
      <c r="F70" s="7">
        <f t="shared" si="1"/>
        <v>5768</v>
      </c>
      <c r="G70" s="2">
        <f t="shared" si="2"/>
        <v>-1.4760634192498401E-2</v>
      </c>
      <c r="I70" s="7">
        <f t="shared" si="6"/>
        <v>-1.4760634192498401E-2</v>
      </c>
      <c r="N70" s="7"/>
      <c r="O70" s="7"/>
      <c r="P70" s="2" t="s">
        <v>567</v>
      </c>
      <c r="Q70" s="13">
        <f t="shared" si="4"/>
        <v>26372.92</v>
      </c>
      <c r="AD70" s="2">
        <v>6</v>
      </c>
      <c r="AE70" s="2" t="s">
        <v>617</v>
      </c>
      <c r="AG70" s="2" t="s">
        <v>610</v>
      </c>
    </row>
    <row r="71" spans="1:33" x14ac:dyDescent="0.2">
      <c r="A71" s="2" t="s">
        <v>628</v>
      </c>
      <c r="B71" s="19"/>
      <c r="C71" s="32">
        <v>41392.370000000003</v>
      </c>
      <c r="D71" s="32"/>
      <c r="E71" s="2">
        <f t="shared" si="0"/>
        <v>5771.9403856245472</v>
      </c>
      <c r="F71" s="7">
        <f t="shared" si="1"/>
        <v>5772</v>
      </c>
      <c r="G71" s="2">
        <f t="shared" si="2"/>
        <v>-1.4149303140584379E-2</v>
      </c>
      <c r="I71" s="7">
        <f t="shared" si="6"/>
        <v>-1.4149303140584379E-2</v>
      </c>
      <c r="N71" s="7"/>
      <c r="O71" s="7"/>
      <c r="P71" s="2" t="s">
        <v>567</v>
      </c>
      <c r="Q71" s="13">
        <f t="shared" si="4"/>
        <v>26373.870000000003</v>
      </c>
      <c r="AD71" s="2">
        <v>9</v>
      </c>
      <c r="AE71" s="2" t="s">
        <v>617</v>
      </c>
      <c r="AG71" s="2" t="s">
        <v>610</v>
      </c>
    </row>
    <row r="72" spans="1:33" x14ac:dyDescent="0.2">
      <c r="A72" s="2" t="s">
        <v>629</v>
      </c>
      <c r="B72" s="19" t="s">
        <v>646</v>
      </c>
      <c r="C72" s="32">
        <v>41436.404000000002</v>
      </c>
      <c r="D72" s="32"/>
      <c r="E72" s="2">
        <f t="shared" si="0"/>
        <v>5957.4660883841289</v>
      </c>
      <c r="F72" s="7">
        <f t="shared" si="1"/>
        <v>5957.5</v>
      </c>
      <c r="G72" s="2">
        <f t="shared" si="2"/>
        <v>-8.04882596276002E-3</v>
      </c>
      <c r="I72" s="7">
        <f t="shared" si="6"/>
        <v>-8.04882596276002E-3</v>
      </c>
      <c r="N72" s="7"/>
      <c r="O72" s="7"/>
      <c r="P72" s="2" t="s">
        <v>567</v>
      </c>
      <c r="Q72" s="13">
        <f t="shared" si="4"/>
        <v>26417.904000000002</v>
      </c>
      <c r="AD72" s="2">
        <v>10</v>
      </c>
      <c r="AE72" s="2" t="s">
        <v>615</v>
      </c>
      <c r="AG72" s="2" t="s">
        <v>610</v>
      </c>
    </row>
    <row r="73" spans="1:33" x14ac:dyDescent="0.2">
      <c r="A73" s="2" t="s">
        <v>629</v>
      </c>
      <c r="B73" s="19"/>
      <c r="C73" s="32">
        <v>41439.366999999998</v>
      </c>
      <c r="D73" s="32"/>
      <c r="E73" s="2">
        <f t="shared" si="0"/>
        <v>5969.9499112772546</v>
      </c>
      <c r="F73" s="7">
        <f t="shared" si="1"/>
        <v>5970</v>
      </c>
      <c r="G73" s="2">
        <f t="shared" si="2"/>
        <v>-1.1888416454894468E-2</v>
      </c>
      <c r="I73" s="7">
        <f t="shared" si="6"/>
        <v>-1.1888416454894468E-2</v>
      </c>
      <c r="N73" s="7"/>
      <c r="O73" s="7"/>
      <c r="P73" s="2" t="s">
        <v>567</v>
      </c>
      <c r="Q73" s="13">
        <f t="shared" si="4"/>
        <v>26420.866999999998</v>
      </c>
      <c r="AD73" s="2">
        <v>6</v>
      </c>
      <c r="AE73" s="2" t="s">
        <v>608</v>
      </c>
      <c r="AG73" s="2" t="s">
        <v>610</v>
      </c>
    </row>
    <row r="74" spans="1:33" x14ac:dyDescent="0.2">
      <c r="A74" s="2" t="s">
        <v>629</v>
      </c>
      <c r="B74" s="19"/>
      <c r="C74" s="32">
        <v>41439.372000000003</v>
      </c>
      <c r="D74" s="32"/>
      <c r="E74" s="2">
        <f t="shared" si="0"/>
        <v>5969.9709774650792</v>
      </c>
      <c r="F74" s="7">
        <f t="shared" si="1"/>
        <v>5970</v>
      </c>
      <c r="G74" s="2">
        <f t="shared" si="2"/>
        <v>-6.8884164502378553E-3</v>
      </c>
      <c r="I74" s="7">
        <f t="shared" si="6"/>
        <v>-6.8884164502378553E-3</v>
      </c>
      <c r="N74" s="7"/>
      <c r="O74" s="7"/>
      <c r="P74" s="2" t="s">
        <v>567</v>
      </c>
      <c r="Q74" s="13">
        <f t="shared" si="4"/>
        <v>26420.872000000003</v>
      </c>
      <c r="AD74" s="2">
        <v>12</v>
      </c>
      <c r="AE74" s="2" t="s">
        <v>615</v>
      </c>
      <c r="AG74" s="2" t="s">
        <v>610</v>
      </c>
    </row>
    <row r="75" spans="1:33" x14ac:dyDescent="0.2">
      <c r="A75" s="2" t="s">
        <v>629</v>
      </c>
      <c r="B75" s="19" t="s">
        <v>646</v>
      </c>
      <c r="C75" s="32">
        <v>41440.423999999999</v>
      </c>
      <c r="D75" s="32"/>
      <c r="E75" s="2">
        <f t="shared" si="0"/>
        <v>5974.4033033791993</v>
      </c>
      <c r="F75" s="7">
        <f t="shared" si="1"/>
        <v>5974.5</v>
      </c>
      <c r="G75" s="2">
        <f t="shared" si="2"/>
        <v>-2.2950669030251447E-2</v>
      </c>
      <c r="I75" s="7">
        <f t="shared" si="6"/>
        <v>-2.2950669030251447E-2</v>
      </c>
      <c r="N75" s="7"/>
      <c r="O75" s="7"/>
      <c r="P75" s="2" t="s">
        <v>567</v>
      </c>
      <c r="Q75" s="13">
        <f t="shared" si="4"/>
        <v>26421.923999999999</v>
      </c>
      <c r="AD75" s="2">
        <v>6</v>
      </c>
      <c r="AE75" s="2" t="s">
        <v>608</v>
      </c>
      <c r="AG75" s="2" t="s">
        <v>610</v>
      </c>
    </row>
    <row r="76" spans="1:33" x14ac:dyDescent="0.2">
      <c r="A76" s="2" t="s">
        <v>629</v>
      </c>
      <c r="B76" s="19"/>
      <c r="C76" s="32">
        <v>41471.406000000003</v>
      </c>
      <c r="D76" s="32"/>
      <c r="E76" s="2">
        <f t="shared" si="0"/>
        <v>6104.9378294930666</v>
      </c>
      <c r="F76" s="7">
        <f t="shared" si="1"/>
        <v>6105</v>
      </c>
      <c r="G76" s="2">
        <f t="shared" si="2"/>
        <v>-1.4755993703147396E-2</v>
      </c>
      <c r="I76" s="7">
        <f t="shared" si="6"/>
        <v>-1.4755993703147396E-2</v>
      </c>
      <c r="N76" s="7"/>
      <c r="O76" s="7"/>
      <c r="P76" s="2" t="s">
        <v>567</v>
      </c>
      <c r="Q76" s="13">
        <f t="shared" si="4"/>
        <v>26452.906000000003</v>
      </c>
      <c r="AD76" s="2">
        <v>7</v>
      </c>
      <c r="AE76" s="2" t="s">
        <v>617</v>
      </c>
      <c r="AG76" s="2" t="s">
        <v>610</v>
      </c>
    </row>
    <row r="77" spans="1:33" x14ac:dyDescent="0.2">
      <c r="A77" s="2" t="s">
        <v>630</v>
      </c>
      <c r="B77" s="19" t="s">
        <v>646</v>
      </c>
      <c r="C77" s="32">
        <v>41506.404000000002</v>
      </c>
      <c r="D77" s="32"/>
      <c r="E77" s="2">
        <f t="shared" si="0"/>
        <v>6252.3927176517573</v>
      </c>
      <c r="F77" s="7">
        <f t="shared" si="1"/>
        <v>6252.5</v>
      </c>
      <c r="G77" s="2">
        <f t="shared" si="2"/>
        <v>-2.5463161451625638E-2</v>
      </c>
      <c r="I77" s="7">
        <f t="shared" si="6"/>
        <v>-2.5463161451625638E-2</v>
      </c>
      <c r="N77" s="7"/>
      <c r="O77" s="7"/>
      <c r="P77" s="2" t="s">
        <v>567</v>
      </c>
      <c r="Q77" s="13">
        <f t="shared" si="4"/>
        <v>26487.904000000002</v>
      </c>
      <c r="AD77" s="2">
        <v>7</v>
      </c>
      <c r="AE77" s="2" t="s">
        <v>608</v>
      </c>
      <c r="AG77" s="2" t="s">
        <v>610</v>
      </c>
    </row>
    <row r="78" spans="1:33" x14ac:dyDescent="0.2">
      <c r="A78" s="2" t="s">
        <v>631</v>
      </c>
      <c r="B78" s="19"/>
      <c r="C78" s="32">
        <v>41706.620000000003</v>
      </c>
      <c r="D78" s="32"/>
      <c r="E78" s="2">
        <f t="shared" si="0"/>
        <v>7095.9502891581533</v>
      </c>
      <c r="F78" s="7">
        <f t="shared" si="1"/>
        <v>7096</v>
      </c>
      <c r="G78" s="2">
        <f t="shared" si="2"/>
        <v>-1.1798727493442129E-2</v>
      </c>
      <c r="I78" s="7">
        <f t="shared" si="6"/>
        <v>-1.1798727493442129E-2</v>
      </c>
      <c r="N78" s="7"/>
      <c r="O78" s="7"/>
      <c r="P78" s="2" t="s">
        <v>567</v>
      </c>
      <c r="Q78" s="13">
        <f t="shared" si="4"/>
        <v>26688.120000000003</v>
      </c>
      <c r="AD78" s="2">
        <v>12</v>
      </c>
      <c r="AE78" s="2" t="s">
        <v>608</v>
      </c>
      <c r="AG78" s="2" t="s">
        <v>610</v>
      </c>
    </row>
    <row r="79" spans="1:33" x14ac:dyDescent="0.2">
      <c r="A79" s="2" t="s">
        <v>633</v>
      </c>
      <c r="B79" s="19" t="s">
        <v>646</v>
      </c>
      <c r="C79" s="32">
        <v>41707.928999999996</v>
      </c>
      <c r="D79" s="32"/>
      <c r="E79" s="2">
        <f t="shared" si="0"/>
        <v>7101.4654171254324</v>
      </c>
      <c r="F79" s="7">
        <f t="shared" si="1"/>
        <v>7101.5</v>
      </c>
      <c r="G79" s="2">
        <f t="shared" si="2"/>
        <v>-8.20814731559949E-3</v>
      </c>
      <c r="I79" s="7">
        <f t="shared" si="6"/>
        <v>-8.20814731559949E-3</v>
      </c>
      <c r="N79" s="7"/>
      <c r="O79" s="7"/>
      <c r="P79" s="2" t="s">
        <v>567</v>
      </c>
      <c r="Q79" s="13">
        <f t="shared" si="4"/>
        <v>26689.428999999996</v>
      </c>
      <c r="AD79" s="2">
        <v>17</v>
      </c>
      <c r="AE79" s="2" t="s">
        <v>632</v>
      </c>
      <c r="AG79" s="2" t="s">
        <v>610</v>
      </c>
    </row>
    <row r="80" spans="1:33" x14ac:dyDescent="0.2">
      <c r="A80" s="2" t="s">
        <v>633</v>
      </c>
      <c r="B80" s="19"/>
      <c r="C80" s="32">
        <v>41747.675999999999</v>
      </c>
      <c r="D80" s="32"/>
      <c r="E80" s="2">
        <f t="shared" si="0"/>
        <v>7268.9289704611656</v>
      </c>
      <c r="F80" s="7">
        <f t="shared" si="1"/>
        <v>7269</v>
      </c>
      <c r="G80" s="2">
        <f t="shared" si="2"/>
        <v>-1.6858659830177203E-2</v>
      </c>
      <c r="I80" s="7">
        <f t="shared" si="6"/>
        <v>-1.6858659830177203E-2</v>
      </c>
      <c r="N80" s="7"/>
      <c r="O80" s="7"/>
      <c r="P80" s="2" t="s">
        <v>567</v>
      </c>
      <c r="Q80" s="13">
        <f t="shared" si="4"/>
        <v>26729.175999999999</v>
      </c>
      <c r="AD80" s="2">
        <v>9</v>
      </c>
      <c r="AE80" s="2" t="s">
        <v>632</v>
      </c>
      <c r="AG80" s="2" t="s">
        <v>610</v>
      </c>
    </row>
    <row r="81" spans="1:33" x14ac:dyDescent="0.2">
      <c r="A81" s="2" t="s">
        <v>633</v>
      </c>
      <c r="B81" s="19" t="s">
        <v>646</v>
      </c>
      <c r="C81" s="32">
        <v>41747.805999999997</v>
      </c>
      <c r="D81" s="32"/>
      <c r="E81" s="2">
        <f t="shared" si="0"/>
        <v>7269.4766913440808</v>
      </c>
      <c r="F81" s="7">
        <f t="shared" si="1"/>
        <v>7269.5</v>
      </c>
      <c r="G81" s="2">
        <f t="shared" si="2"/>
        <v>-5.5322434564004652E-3</v>
      </c>
      <c r="I81" s="7">
        <f t="shared" si="6"/>
        <v>-5.5322434564004652E-3</v>
      </c>
      <c r="N81" s="7"/>
      <c r="O81" s="7"/>
      <c r="P81" s="2" t="s">
        <v>567</v>
      </c>
      <c r="Q81" s="13">
        <f t="shared" si="4"/>
        <v>26729.305999999997</v>
      </c>
      <c r="AD81" s="2">
        <v>9</v>
      </c>
      <c r="AE81" s="2" t="s">
        <v>632</v>
      </c>
      <c r="AG81" s="2" t="s">
        <v>610</v>
      </c>
    </row>
    <row r="82" spans="1:33" x14ac:dyDescent="0.2">
      <c r="A82" s="2" t="s">
        <v>633</v>
      </c>
      <c r="B82" s="19"/>
      <c r="C82" s="32">
        <v>41761.442999999999</v>
      </c>
      <c r="D82" s="32"/>
      <c r="E82" s="2">
        <f t="shared" si="0"/>
        <v>7326.9326119629859</v>
      </c>
      <c r="F82" s="7">
        <f t="shared" si="1"/>
        <v>7327</v>
      </c>
      <c r="G82" s="2">
        <f t="shared" si="2"/>
        <v>-1.5994359688193072E-2</v>
      </c>
      <c r="I82" s="7">
        <f t="shared" si="6"/>
        <v>-1.5994359688193072E-2</v>
      </c>
      <c r="N82" s="7"/>
      <c r="O82" s="7"/>
      <c r="P82" s="2" t="s">
        <v>567</v>
      </c>
      <c r="Q82" s="13">
        <f t="shared" si="4"/>
        <v>26742.942999999999</v>
      </c>
      <c r="AD82" s="2">
        <v>7</v>
      </c>
      <c r="AE82" s="2" t="s">
        <v>608</v>
      </c>
      <c r="AG82" s="2" t="s">
        <v>610</v>
      </c>
    </row>
    <row r="83" spans="1:33" x14ac:dyDescent="0.2">
      <c r="A83" s="2" t="s">
        <v>633</v>
      </c>
      <c r="B83" s="19"/>
      <c r="C83" s="32">
        <v>41764.775000000001</v>
      </c>
      <c r="D83" s="32"/>
      <c r="E83" s="2">
        <f t="shared" si="0"/>
        <v>7340.9711195161344</v>
      </c>
      <c r="F83" s="7">
        <f t="shared" si="1"/>
        <v>7341</v>
      </c>
      <c r="G83" s="2">
        <f t="shared" si="2"/>
        <v>-6.8547010378097184E-3</v>
      </c>
      <c r="I83" s="7">
        <f t="shared" si="6"/>
        <v>-6.8547010378097184E-3</v>
      </c>
      <c r="N83" s="7"/>
      <c r="O83" s="7"/>
      <c r="P83" s="2" t="s">
        <v>567</v>
      </c>
      <c r="Q83" s="13">
        <f t="shared" si="4"/>
        <v>26746.275000000001</v>
      </c>
      <c r="AD83" s="2">
        <v>11</v>
      </c>
      <c r="AE83" s="2" t="s">
        <v>632</v>
      </c>
      <c r="AG83" s="2" t="s">
        <v>610</v>
      </c>
    </row>
    <row r="84" spans="1:33" x14ac:dyDescent="0.2">
      <c r="A84" s="2" t="s">
        <v>633</v>
      </c>
      <c r="B84" s="19"/>
      <c r="C84" s="32">
        <v>41765.714999999997</v>
      </c>
      <c r="D84" s="32"/>
      <c r="E84" s="2">
        <f t="shared" si="0"/>
        <v>7344.9315628234217</v>
      </c>
      <c r="F84" s="7">
        <f t="shared" si="1"/>
        <v>7345</v>
      </c>
      <c r="G84" s="2">
        <f t="shared" si="2"/>
        <v>-1.6243369995208923E-2</v>
      </c>
      <c r="I84" s="7">
        <f t="shared" si="6"/>
        <v>-1.6243369995208923E-2</v>
      </c>
      <c r="N84" s="7"/>
      <c r="O84" s="7"/>
      <c r="P84" s="2" t="s">
        <v>567</v>
      </c>
      <c r="Q84" s="13">
        <f t="shared" si="4"/>
        <v>26747.214999999997</v>
      </c>
      <c r="AD84" s="2">
        <v>11</v>
      </c>
      <c r="AE84" s="2" t="s">
        <v>632</v>
      </c>
      <c r="AG84" s="2" t="s">
        <v>610</v>
      </c>
    </row>
    <row r="85" spans="1:33" x14ac:dyDescent="0.2">
      <c r="A85" s="2" t="s">
        <v>633</v>
      </c>
      <c r="B85" s="19" t="s">
        <v>646</v>
      </c>
      <c r="C85" s="32">
        <v>41768.686999999998</v>
      </c>
      <c r="D85" s="32"/>
      <c r="E85" s="2">
        <f t="shared" ref="E85:E148" si="7">(C85-C$7)/C$8</f>
        <v>7357.4533048546191</v>
      </c>
      <c r="F85" s="7">
        <f t="shared" ref="F85:F148" si="8">ROUND(2*E85,0)/2</f>
        <v>7357.5</v>
      </c>
      <c r="G85" s="2">
        <f t="shared" ref="G85:G148" si="9">C85-(C$7+F85*C$8)</f>
        <v>-1.1082960481871851E-2</v>
      </c>
      <c r="I85" s="7">
        <f t="shared" si="6"/>
        <v>-1.1082960481871851E-2</v>
      </c>
      <c r="N85" s="7"/>
      <c r="O85" s="7"/>
      <c r="P85" s="2" t="s">
        <v>567</v>
      </c>
      <c r="Q85" s="13">
        <f t="shared" ref="Q85:Q148" si="10">+C85-15018.5</f>
        <v>26750.186999999998</v>
      </c>
      <c r="AD85" s="2">
        <v>12</v>
      </c>
      <c r="AE85" s="2" t="s">
        <v>632</v>
      </c>
      <c r="AG85" s="2" t="s">
        <v>610</v>
      </c>
    </row>
    <row r="86" spans="1:33" x14ac:dyDescent="0.2">
      <c r="A86" s="2" t="s">
        <v>634</v>
      </c>
      <c r="B86" s="19"/>
      <c r="C86" s="32">
        <v>41774.504000000001</v>
      </c>
      <c r="D86" s="32"/>
      <c r="E86" s="2">
        <f t="shared" si="7"/>
        <v>7381.961707746771</v>
      </c>
      <c r="F86" s="7">
        <f t="shared" si="8"/>
        <v>7382</v>
      </c>
      <c r="G86" s="2">
        <f t="shared" si="9"/>
        <v>-9.0885578320012428E-3</v>
      </c>
      <c r="I86" s="7">
        <f t="shared" si="6"/>
        <v>-9.0885578320012428E-3</v>
      </c>
      <c r="N86" s="7"/>
      <c r="O86" s="7"/>
      <c r="P86" s="2" t="s">
        <v>567</v>
      </c>
      <c r="Q86" s="13">
        <f t="shared" si="10"/>
        <v>26756.004000000001</v>
      </c>
      <c r="AD86" s="2">
        <v>10</v>
      </c>
      <c r="AE86" s="2" t="s">
        <v>608</v>
      </c>
      <c r="AG86" s="2" t="s">
        <v>610</v>
      </c>
    </row>
    <row r="87" spans="1:33" x14ac:dyDescent="0.2">
      <c r="A87" s="2" t="s">
        <v>634</v>
      </c>
      <c r="B87" s="19"/>
      <c r="C87" s="32">
        <v>41792.775999999998</v>
      </c>
      <c r="D87" s="32"/>
      <c r="E87" s="2">
        <f t="shared" si="7"/>
        <v>7458.9459844607318</v>
      </c>
      <c r="F87" s="7">
        <f t="shared" si="8"/>
        <v>7459</v>
      </c>
      <c r="G87" s="2">
        <f t="shared" si="9"/>
        <v>-1.282043522951426E-2</v>
      </c>
      <c r="I87" s="7">
        <f t="shared" si="6"/>
        <v>-1.282043522951426E-2</v>
      </c>
      <c r="N87" s="7"/>
      <c r="O87" s="7"/>
      <c r="P87" s="2" t="s">
        <v>567</v>
      </c>
      <c r="Q87" s="13">
        <f t="shared" si="10"/>
        <v>26774.275999999998</v>
      </c>
      <c r="AD87" s="2">
        <v>7</v>
      </c>
      <c r="AE87" s="2" t="s">
        <v>632</v>
      </c>
      <c r="AG87" s="2" t="s">
        <v>610</v>
      </c>
    </row>
    <row r="88" spans="1:33" x14ac:dyDescent="0.2">
      <c r="A88" s="2" t="s">
        <v>634</v>
      </c>
      <c r="B88" s="19"/>
      <c r="C88" s="32">
        <v>41793.724999999999</v>
      </c>
      <c r="D88" s="32"/>
      <c r="E88" s="2">
        <f t="shared" si="7"/>
        <v>7462.9443469060916</v>
      </c>
      <c r="F88" s="7">
        <f t="shared" si="8"/>
        <v>7463</v>
      </c>
      <c r="G88" s="2">
        <f t="shared" si="9"/>
        <v>-1.3209104188717902E-2</v>
      </c>
      <c r="I88" s="7">
        <f t="shared" si="6"/>
        <v>-1.3209104188717902E-2</v>
      </c>
      <c r="N88" s="7"/>
      <c r="O88" s="7"/>
      <c r="P88" s="2" t="s">
        <v>567</v>
      </c>
      <c r="Q88" s="13">
        <f t="shared" si="10"/>
        <v>26775.224999999999</v>
      </c>
      <c r="AD88" s="2">
        <v>12</v>
      </c>
      <c r="AE88" s="2" t="s">
        <v>632</v>
      </c>
      <c r="AG88" s="2" t="s">
        <v>610</v>
      </c>
    </row>
    <row r="89" spans="1:33" x14ac:dyDescent="0.2">
      <c r="A89" s="2" t="s">
        <v>634</v>
      </c>
      <c r="B89" s="19" t="s">
        <v>646</v>
      </c>
      <c r="C89" s="32">
        <v>41794.321000000004</v>
      </c>
      <c r="D89" s="32"/>
      <c r="E89" s="2">
        <f t="shared" si="7"/>
        <v>7465.4554364924479</v>
      </c>
      <c r="F89" s="7">
        <f t="shared" si="8"/>
        <v>7465.5</v>
      </c>
      <c r="G89" s="2">
        <f t="shared" si="9"/>
        <v>-1.0577022279903758E-2</v>
      </c>
      <c r="I89" s="7">
        <f t="shared" si="6"/>
        <v>-1.0577022279903758E-2</v>
      </c>
      <c r="N89" s="7"/>
      <c r="O89" s="7"/>
      <c r="P89" s="2" t="s">
        <v>567</v>
      </c>
      <c r="Q89" s="13">
        <f t="shared" si="10"/>
        <v>26775.821000000004</v>
      </c>
      <c r="AD89" s="2">
        <v>5</v>
      </c>
      <c r="AE89" s="2" t="s">
        <v>608</v>
      </c>
      <c r="AG89" s="2" t="s">
        <v>610</v>
      </c>
    </row>
    <row r="90" spans="1:33" x14ac:dyDescent="0.2">
      <c r="A90" s="2" t="s">
        <v>634</v>
      </c>
      <c r="B90" s="19"/>
      <c r="C90" s="32">
        <v>41823.39</v>
      </c>
      <c r="D90" s="32"/>
      <c r="E90" s="2">
        <f t="shared" si="7"/>
        <v>7587.9300391521547</v>
      </c>
      <c r="F90" s="7">
        <f t="shared" si="8"/>
        <v>7588</v>
      </c>
      <c r="G90" s="2">
        <f t="shared" si="9"/>
        <v>-1.660500905563822E-2</v>
      </c>
      <c r="I90" s="7">
        <f t="shared" si="6"/>
        <v>-1.660500905563822E-2</v>
      </c>
      <c r="N90" s="7"/>
      <c r="O90" s="7"/>
      <c r="P90" s="2" t="s">
        <v>567</v>
      </c>
      <c r="Q90" s="13">
        <f t="shared" si="10"/>
        <v>26804.89</v>
      </c>
      <c r="AD90" s="2">
        <v>6</v>
      </c>
      <c r="AE90" s="2" t="s">
        <v>608</v>
      </c>
      <c r="AG90" s="2" t="s">
        <v>610</v>
      </c>
    </row>
    <row r="91" spans="1:33" x14ac:dyDescent="0.2">
      <c r="A91" s="2" t="s">
        <v>634</v>
      </c>
      <c r="B91" s="19" t="s">
        <v>646</v>
      </c>
      <c r="C91" s="32">
        <v>41828.5</v>
      </c>
      <c r="D91" s="32"/>
      <c r="E91" s="2">
        <f t="shared" si="7"/>
        <v>7609.4596830886949</v>
      </c>
      <c r="F91" s="7">
        <f t="shared" si="8"/>
        <v>7609.5</v>
      </c>
      <c r="G91" s="2">
        <f t="shared" si="9"/>
        <v>-9.5691046881256625E-3</v>
      </c>
      <c r="I91" s="7">
        <f t="shared" si="6"/>
        <v>-9.5691046881256625E-3</v>
      </c>
      <c r="N91" s="7"/>
      <c r="O91" s="7"/>
      <c r="P91" s="2" t="s">
        <v>567</v>
      </c>
      <c r="Q91" s="13">
        <f t="shared" si="10"/>
        <v>26810</v>
      </c>
      <c r="AD91" s="2">
        <v>10</v>
      </c>
      <c r="AE91" s="2" t="s">
        <v>615</v>
      </c>
      <c r="AG91" s="2" t="s">
        <v>610</v>
      </c>
    </row>
    <row r="92" spans="1:33" x14ac:dyDescent="0.2">
      <c r="A92" s="2" t="s">
        <v>634</v>
      </c>
      <c r="B92" s="19" t="s">
        <v>646</v>
      </c>
      <c r="C92" s="32">
        <v>41830.381999999998</v>
      </c>
      <c r="D92" s="32"/>
      <c r="E92" s="2">
        <f t="shared" si="7"/>
        <v>7617.3889961784234</v>
      </c>
      <c r="F92" s="7">
        <f t="shared" si="8"/>
        <v>7617.5</v>
      </c>
      <c r="G92" s="2">
        <f t="shared" si="9"/>
        <v>-2.6346442602516618E-2</v>
      </c>
      <c r="I92" s="7">
        <f t="shared" si="6"/>
        <v>-2.6346442602516618E-2</v>
      </c>
      <c r="N92" s="7"/>
      <c r="O92" s="7"/>
      <c r="P92" s="2" t="s">
        <v>567</v>
      </c>
      <c r="Q92" s="13">
        <f t="shared" si="10"/>
        <v>26811.881999999998</v>
      </c>
      <c r="AD92" s="2">
        <v>7</v>
      </c>
      <c r="AE92" s="2" t="s">
        <v>621</v>
      </c>
      <c r="AG92" s="2" t="s">
        <v>610</v>
      </c>
    </row>
    <row r="93" spans="1:33" x14ac:dyDescent="0.2">
      <c r="A93" s="2" t="s">
        <v>634</v>
      </c>
      <c r="B93" s="19" t="s">
        <v>646</v>
      </c>
      <c r="C93" s="32">
        <v>41834.665999999997</v>
      </c>
      <c r="D93" s="32"/>
      <c r="E93" s="2">
        <f t="shared" si="7"/>
        <v>7635.4385058896005</v>
      </c>
      <c r="F93" s="7">
        <f t="shared" si="8"/>
        <v>7635.5</v>
      </c>
      <c r="G93" s="2">
        <f t="shared" si="9"/>
        <v>-1.4595452907087747E-2</v>
      </c>
      <c r="I93" s="7">
        <f t="shared" si="6"/>
        <v>-1.4595452907087747E-2</v>
      </c>
      <c r="N93" s="7"/>
      <c r="O93" s="7"/>
      <c r="P93" s="2" t="s">
        <v>567</v>
      </c>
      <c r="Q93" s="13">
        <f t="shared" si="10"/>
        <v>26816.165999999997</v>
      </c>
      <c r="AD93" s="2">
        <v>10</v>
      </c>
      <c r="AE93" s="2" t="s">
        <v>632</v>
      </c>
      <c r="AG93" s="2" t="s">
        <v>610</v>
      </c>
    </row>
    <row r="94" spans="1:33" x14ac:dyDescent="0.2">
      <c r="A94" s="2" t="s">
        <v>635</v>
      </c>
      <c r="B94" s="19"/>
      <c r="C94" s="32">
        <v>41837.398999999998</v>
      </c>
      <c r="D94" s="32"/>
      <c r="E94" s="2">
        <f t="shared" si="7"/>
        <v>7646.9532841437222</v>
      </c>
      <c r="F94" s="7">
        <f t="shared" si="8"/>
        <v>7647</v>
      </c>
      <c r="G94" s="2">
        <f t="shared" si="9"/>
        <v>-1.1087876155215781E-2</v>
      </c>
      <c r="I94" s="7">
        <f t="shared" si="6"/>
        <v>-1.1087876155215781E-2</v>
      </c>
      <c r="N94" s="7"/>
      <c r="O94" s="7"/>
      <c r="P94" s="2" t="s">
        <v>567</v>
      </c>
      <c r="Q94" s="13">
        <f t="shared" si="10"/>
        <v>26818.898999999998</v>
      </c>
      <c r="AD94" s="2">
        <v>8</v>
      </c>
      <c r="AE94" s="2" t="s">
        <v>621</v>
      </c>
      <c r="AG94" s="2" t="s">
        <v>610</v>
      </c>
    </row>
    <row r="95" spans="1:33" x14ac:dyDescent="0.2">
      <c r="A95" s="2" t="s">
        <v>635</v>
      </c>
      <c r="B95" s="19"/>
      <c r="C95" s="32">
        <v>41837.4</v>
      </c>
      <c r="D95" s="32"/>
      <c r="E95" s="2">
        <f t="shared" si="7"/>
        <v>7646.9574973812987</v>
      </c>
      <c r="F95" s="7">
        <f t="shared" si="8"/>
        <v>7647</v>
      </c>
      <c r="G95" s="2">
        <f t="shared" si="9"/>
        <v>-1.0087876151374076E-2</v>
      </c>
      <c r="I95" s="7">
        <f t="shared" si="6"/>
        <v>-1.0087876151374076E-2</v>
      </c>
      <c r="N95" s="7"/>
      <c r="O95" s="7"/>
      <c r="P95" s="2" t="s">
        <v>567</v>
      </c>
      <c r="Q95" s="13">
        <f t="shared" si="10"/>
        <v>26818.9</v>
      </c>
      <c r="AD95" s="2">
        <v>8</v>
      </c>
      <c r="AE95" s="2" t="s">
        <v>608</v>
      </c>
      <c r="AG95" s="2" t="s">
        <v>610</v>
      </c>
    </row>
    <row r="96" spans="1:33" x14ac:dyDescent="0.2">
      <c r="A96" s="2" t="s">
        <v>635</v>
      </c>
      <c r="B96" s="19"/>
      <c r="C96" s="32">
        <v>41841.675999999999</v>
      </c>
      <c r="D96" s="32"/>
      <c r="E96" s="2">
        <f t="shared" si="7"/>
        <v>7664.9733011919816</v>
      </c>
      <c r="F96" s="7">
        <f t="shared" si="8"/>
        <v>7665</v>
      </c>
      <c r="G96" s="2">
        <f t="shared" si="9"/>
        <v>-6.3368864502990618E-3</v>
      </c>
      <c r="I96" s="7">
        <f t="shared" ref="I96:I127" si="11">G96</f>
        <v>-6.3368864502990618E-3</v>
      </c>
      <c r="N96" s="7"/>
      <c r="O96" s="7"/>
      <c r="P96" s="2" t="s">
        <v>567</v>
      </c>
      <c r="Q96" s="13">
        <f t="shared" si="10"/>
        <v>26823.175999999999</v>
      </c>
      <c r="AD96" s="2">
        <v>8</v>
      </c>
      <c r="AE96" s="2" t="s">
        <v>632</v>
      </c>
      <c r="AG96" s="2" t="s">
        <v>610</v>
      </c>
    </row>
    <row r="97" spans="1:33" x14ac:dyDescent="0.2">
      <c r="A97" s="2" t="s">
        <v>635</v>
      </c>
      <c r="B97" s="19"/>
      <c r="C97" s="32">
        <v>41847.606</v>
      </c>
      <c r="D97" s="32"/>
      <c r="E97" s="2">
        <f t="shared" si="7"/>
        <v>7689.957799928512</v>
      </c>
      <c r="F97" s="7">
        <f t="shared" si="8"/>
        <v>7690</v>
      </c>
      <c r="G97" s="2">
        <f t="shared" si="9"/>
        <v>-1.0016067426477093E-2</v>
      </c>
      <c r="I97" s="7">
        <f t="shared" si="11"/>
        <v>-1.0016067426477093E-2</v>
      </c>
      <c r="N97" s="7"/>
      <c r="O97" s="7"/>
      <c r="P97" s="2" t="s">
        <v>567</v>
      </c>
      <c r="Q97" s="13">
        <f t="shared" si="10"/>
        <v>26829.106</v>
      </c>
      <c r="AD97" s="2">
        <v>6</v>
      </c>
      <c r="AE97" s="2" t="s">
        <v>632</v>
      </c>
      <c r="AG97" s="2" t="s">
        <v>610</v>
      </c>
    </row>
    <row r="98" spans="1:33" x14ac:dyDescent="0.2">
      <c r="A98" s="2" t="s">
        <v>635</v>
      </c>
      <c r="B98" s="19"/>
      <c r="C98" s="32">
        <v>41847.607000000004</v>
      </c>
      <c r="D98" s="32"/>
      <c r="E98" s="2">
        <f t="shared" si="7"/>
        <v>7689.9620131660895</v>
      </c>
      <c r="F98" s="7">
        <f t="shared" si="8"/>
        <v>7690</v>
      </c>
      <c r="G98" s="2">
        <f t="shared" si="9"/>
        <v>-9.0160674226353876E-3</v>
      </c>
      <c r="I98" s="7">
        <f t="shared" si="11"/>
        <v>-9.0160674226353876E-3</v>
      </c>
      <c r="N98" s="7"/>
      <c r="O98" s="7"/>
      <c r="P98" s="2" t="s">
        <v>567</v>
      </c>
      <c r="Q98" s="13">
        <f t="shared" si="10"/>
        <v>26829.107000000004</v>
      </c>
      <c r="AD98" s="2">
        <v>6</v>
      </c>
      <c r="AE98" s="2" t="s">
        <v>636</v>
      </c>
      <c r="AG98" s="2" t="s">
        <v>610</v>
      </c>
    </row>
    <row r="99" spans="1:33" x14ac:dyDescent="0.2">
      <c r="A99" s="2" t="s">
        <v>637</v>
      </c>
      <c r="B99" s="19"/>
      <c r="C99" s="32">
        <v>42004.724000000002</v>
      </c>
      <c r="D99" s="32"/>
      <c r="E99" s="2">
        <f t="shared" si="7"/>
        <v>8351.9332590323975</v>
      </c>
      <c r="F99" s="7">
        <f t="shared" si="8"/>
        <v>8352</v>
      </c>
      <c r="G99" s="2">
        <f t="shared" si="9"/>
        <v>-1.5840779597056098E-2</v>
      </c>
      <c r="I99" s="7">
        <f t="shared" si="11"/>
        <v>-1.5840779597056098E-2</v>
      </c>
      <c r="N99" s="7"/>
      <c r="O99" s="7"/>
      <c r="P99" s="2" t="s">
        <v>567</v>
      </c>
      <c r="Q99" s="13">
        <f t="shared" si="10"/>
        <v>26986.224000000002</v>
      </c>
      <c r="AD99" s="2">
        <v>6</v>
      </c>
      <c r="AE99" s="2" t="s">
        <v>608</v>
      </c>
      <c r="AG99" s="2" t="s">
        <v>610</v>
      </c>
    </row>
    <row r="100" spans="1:33" x14ac:dyDescent="0.2">
      <c r="A100" s="2" t="s">
        <v>638</v>
      </c>
      <c r="B100" s="19" t="s">
        <v>646</v>
      </c>
      <c r="C100" s="32">
        <v>42026.678999999996</v>
      </c>
      <c r="D100" s="32"/>
      <c r="E100" s="2">
        <f t="shared" si="7"/>
        <v>8444.4348896833853</v>
      </c>
      <c r="F100" s="7">
        <f t="shared" si="8"/>
        <v>8444.5</v>
      </c>
      <c r="G100" s="2">
        <f t="shared" si="9"/>
        <v>-1.5453749205335043E-2</v>
      </c>
      <c r="I100" s="2">
        <f t="shared" si="11"/>
        <v>-1.5453749205335043E-2</v>
      </c>
      <c r="O100" s="7"/>
      <c r="P100" s="2" t="s">
        <v>567</v>
      </c>
      <c r="Q100" s="13">
        <f t="shared" si="10"/>
        <v>27008.178999999996</v>
      </c>
      <c r="AD100" s="2">
        <v>6</v>
      </c>
      <c r="AE100" s="2" t="s">
        <v>608</v>
      </c>
      <c r="AG100" s="2" t="s">
        <v>610</v>
      </c>
    </row>
    <row r="101" spans="1:33" x14ac:dyDescent="0.2">
      <c r="A101" s="2" t="s">
        <v>638</v>
      </c>
      <c r="B101" s="19" t="s">
        <v>646</v>
      </c>
      <c r="C101" s="32">
        <v>42054.696000000004</v>
      </c>
      <c r="D101" s="32"/>
      <c r="E101" s="2">
        <f t="shared" si="7"/>
        <v>8562.4771664290038</v>
      </c>
      <c r="F101" s="7">
        <f t="shared" si="8"/>
        <v>8562.5</v>
      </c>
      <c r="G101" s="2">
        <f t="shared" si="9"/>
        <v>-5.4194833937799558E-3</v>
      </c>
      <c r="I101" s="2">
        <f t="shared" si="11"/>
        <v>-5.4194833937799558E-3</v>
      </c>
      <c r="O101" s="7"/>
      <c r="P101" s="2" t="s">
        <v>567</v>
      </c>
      <c r="Q101" s="13">
        <f t="shared" si="10"/>
        <v>27036.196000000004</v>
      </c>
      <c r="AD101" s="2">
        <v>11</v>
      </c>
      <c r="AE101" s="2" t="s">
        <v>608</v>
      </c>
      <c r="AG101" s="2" t="s">
        <v>610</v>
      </c>
    </row>
    <row r="102" spans="1:33" x14ac:dyDescent="0.2">
      <c r="A102" s="2" t="s">
        <v>639</v>
      </c>
      <c r="B102" s="19"/>
      <c r="C102" s="32">
        <v>42089.455999999998</v>
      </c>
      <c r="D102" s="32"/>
      <c r="E102" s="2">
        <f t="shared" si="7"/>
        <v>8708.9293040481643</v>
      </c>
      <c r="F102" s="7">
        <f t="shared" si="8"/>
        <v>8709</v>
      </c>
      <c r="G102" s="2">
        <f t="shared" si="9"/>
        <v>-1.6779483899881598E-2</v>
      </c>
      <c r="I102" s="2">
        <f t="shared" si="11"/>
        <v>-1.6779483899881598E-2</v>
      </c>
      <c r="O102" s="7"/>
      <c r="P102" s="2" t="s">
        <v>567</v>
      </c>
      <c r="Q102" s="13">
        <f t="shared" si="10"/>
        <v>27070.955999999998</v>
      </c>
      <c r="AD102" s="2">
        <v>6</v>
      </c>
      <c r="AE102" s="2" t="s">
        <v>608</v>
      </c>
      <c r="AG102" s="2" t="s">
        <v>610</v>
      </c>
    </row>
    <row r="103" spans="1:33" x14ac:dyDescent="0.2">
      <c r="A103" s="2" t="s">
        <v>639</v>
      </c>
      <c r="B103" s="19"/>
      <c r="C103" s="32">
        <v>42119.362000000001</v>
      </c>
      <c r="D103" s="32"/>
      <c r="E103" s="2">
        <f t="shared" si="7"/>
        <v>8834.9303865464281</v>
      </c>
      <c r="F103" s="7">
        <f t="shared" si="8"/>
        <v>8835</v>
      </c>
      <c r="G103" s="2">
        <f t="shared" si="9"/>
        <v>-1.6522556004929356E-2</v>
      </c>
      <c r="I103" s="2">
        <f t="shared" si="11"/>
        <v>-1.6522556004929356E-2</v>
      </c>
      <c r="O103" s="7"/>
      <c r="P103" s="2" t="s">
        <v>567</v>
      </c>
      <c r="Q103" s="13">
        <f t="shared" si="10"/>
        <v>27100.862000000001</v>
      </c>
      <c r="AD103" s="2">
        <v>9</v>
      </c>
      <c r="AE103" s="2" t="s">
        <v>608</v>
      </c>
      <c r="AG103" s="2" t="s">
        <v>610</v>
      </c>
    </row>
    <row r="104" spans="1:33" x14ac:dyDescent="0.2">
      <c r="A104" s="2" t="s">
        <v>639</v>
      </c>
      <c r="B104" s="19"/>
      <c r="C104" s="32">
        <v>42132.425000000003</v>
      </c>
      <c r="D104" s="32"/>
      <c r="E104" s="2">
        <f t="shared" si="7"/>
        <v>8889.9679088053381</v>
      </c>
      <c r="F104" s="7">
        <f t="shared" si="8"/>
        <v>8890</v>
      </c>
      <c r="G104" s="2">
        <f t="shared" si="9"/>
        <v>-7.6167541483300738E-3</v>
      </c>
      <c r="I104" s="2">
        <f t="shared" si="11"/>
        <v>-7.6167541483300738E-3</v>
      </c>
      <c r="O104" s="7"/>
      <c r="P104" s="2" t="s">
        <v>567</v>
      </c>
      <c r="Q104" s="13">
        <f t="shared" si="10"/>
        <v>27113.925000000003</v>
      </c>
      <c r="AD104" s="2">
        <v>6</v>
      </c>
      <c r="AE104" s="2" t="s">
        <v>617</v>
      </c>
      <c r="AG104" s="2" t="s">
        <v>610</v>
      </c>
    </row>
    <row r="105" spans="1:33" x14ac:dyDescent="0.2">
      <c r="A105" s="2" t="s">
        <v>640</v>
      </c>
      <c r="B105" s="19" t="s">
        <v>646</v>
      </c>
      <c r="C105" s="32">
        <v>42139.661999999997</v>
      </c>
      <c r="D105" s="32"/>
      <c r="E105" s="2">
        <f t="shared" si="7"/>
        <v>8920.4591090340236</v>
      </c>
      <c r="F105" s="7">
        <f t="shared" si="8"/>
        <v>8920.5</v>
      </c>
      <c r="G105" s="2">
        <f t="shared" si="9"/>
        <v>-9.7053549397969618E-3</v>
      </c>
      <c r="I105" s="2">
        <f t="shared" si="11"/>
        <v>-9.7053549397969618E-3</v>
      </c>
      <c r="O105" s="7"/>
      <c r="P105" s="2" t="s">
        <v>567</v>
      </c>
      <c r="Q105" s="13">
        <f t="shared" si="10"/>
        <v>27121.161999999997</v>
      </c>
      <c r="AD105" s="2">
        <v>10</v>
      </c>
      <c r="AE105" s="2" t="s">
        <v>608</v>
      </c>
      <c r="AG105" s="2" t="s">
        <v>610</v>
      </c>
    </row>
    <row r="106" spans="1:33" x14ac:dyDescent="0.2">
      <c r="A106" s="2" t="s">
        <v>640</v>
      </c>
      <c r="B106" s="19" t="s">
        <v>646</v>
      </c>
      <c r="C106" s="32">
        <v>42145.345999999998</v>
      </c>
      <c r="D106" s="32"/>
      <c r="E106" s="2">
        <f t="shared" si="7"/>
        <v>8944.4071513305589</v>
      </c>
      <c r="F106" s="7">
        <f t="shared" si="8"/>
        <v>8944.5</v>
      </c>
      <c r="G106" s="2">
        <f t="shared" si="9"/>
        <v>-2.2037368675228208E-2</v>
      </c>
      <c r="I106" s="2">
        <f t="shared" si="11"/>
        <v>-2.2037368675228208E-2</v>
      </c>
      <c r="O106" s="7"/>
      <c r="P106" s="2" t="s">
        <v>567</v>
      </c>
      <c r="Q106" s="13">
        <f t="shared" si="10"/>
        <v>27126.845999999998</v>
      </c>
      <c r="AD106" s="2">
        <v>11</v>
      </c>
      <c r="AE106" s="2" t="s">
        <v>608</v>
      </c>
      <c r="AG106" s="2" t="s">
        <v>610</v>
      </c>
    </row>
    <row r="107" spans="1:33" x14ac:dyDescent="0.2">
      <c r="A107" s="2" t="s">
        <v>640</v>
      </c>
      <c r="B107" s="19"/>
      <c r="C107" s="32">
        <v>42146.419000000002</v>
      </c>
      <c r="D107" s="32"/>
      <c r="E107" s="2">
        <f t="shared" si="7"/>
        <v>8948.927955233492</v>
      </c>
      <c r="F107" s="7">
        <f t="shared" si="8"/>
        <v>8949</v>
      </c>
      <c r="G107" s="2">
        <f t="shared" si="9"/>
        <v>-1.7099621247325558E-2</v>
      </c>
      <c r="I107" s="2">
        <f t="shared" si="11"/>
        <v>-1.7099621247325558E-2</v>
      </c>
      <c r="O107" s="7"/>
      <c r="P107" s="2" t="s">
        <v>567</v>
      </c>
      <c r="Q107" s="13">
        <f t="shared" si="10"/>
        <v>27127.919000000002</v>
      </c>
      <c r="AD107" s="2">
        <v>6</v>
      </c>
      <c r="AE107" s="2" t="s">
        <v>621</v>
      </c>
      <c r="AG107" s="2" t="s">
        <v>610</v>
      </c>
    </row>
    <row r="108" spans="1:33" x14ac:dyDescent="0.2">
      <c r="A108" s="2" t="s">
        <v>640</v>
      </c>
      <c r="B108" s="19"/>
      <c r="C108" s="32">
        <v>42147.377999999997</v>
      </c>
      <c r="D108" s="32"/>
      <c r="E108" s="2">
        <f t="shared" si="7"/>
        <v>8952.968450054439</v>
      </c>
      <c r="F108" s="7">
        <f t="shared" si="8"/>
        <v>8953</v>
      </c>
      <c r="G108" s="2">
        <f t="shared" si="9"/>
        <v>-7.4882902044919319E-3</v>
      </c>
      <c r="I108" s="2">
        <f t="shared" si="11"/>
        <v>-7.4882902044919319E-3</v>
      </c>
      <c r="O108" s="7"/>
      <c r="P108" s="2" t="s">
        <v>567</v>
      </c>
      <c r="Q108" s="13">
        <f t="shared" si="10"/>
        <v>27128.877999999997</v>
      </c>
      <c r="AD108" s="2">
        <v>7</v>
      </c>
      <c r="AE108" s="2" t="s">
        <v>621</v>
      </c>
      <c r="AG108" s="2" t="s">
        <v>610</v>
      </c>
    </row>
    <row r="109" spans="1:33" x14ac:dyDescent="0.2">
      <c r="A109" s="2" t="s">
        <v>640</v>
      </c>
      <c r="B109" s="19"/>
      <c r="C109" s="32">
        <v>42148.326999999997</v>
      </c>
      <c r="D109" s="32"/>
      <c r="E109" s="2">
        <f t="shared" si="7"/>
        <v>8956.9668124997988</v>
      </c>
      <c r="F109" s="7">
        <f t="shared" si="8"/>
        <v>8957</v>
      </c>
      <c r="G109" s="2">
        <f t="shared" si="9"/>
        <v>-7.8769591636955738E-3</v>
      </c>
      <c r="I109" s="2">
        <f t="shared" si="11"/>
        <v>-7.8769591636955738E-3</v>
      </c>
      <c r="O109" s="7"/>
      <c r="P109" s="2" t="s">
        <v>567</v>
      </c>
      <c r="Q109" s="13">
        <f t="shared" si="10"/>
        <v>27129.826999999997</v>
      </c>
      <c r="AD109" s="2">
        <v>7</v>
      </c>
      <c r="AE109" s="2" t="s">
        <v>621</v>
      </c>
      <c r="AG109" s="2" t="s">
        <v>610</v>
      </c>
    </row>
    <row r="110" spans="1:33" x14ac:dyDescent="0.2">
      <c r="A110" s="2" t="s">
        <v>640</v>
      </c>
      <c r="B110" s="19"/>
      <c r="C110" s="32">
        <v>42156.37</v>
      </c>
      <c r="D110" s="32"/>
      <c r="E110" s="2">
        <f t="shared" si="7"/>
        <v>8990.8538822026712</v>
      </c>
      <c r="F110" s="7">
        <f t="shared" si="8"/>
        <v>8991</v>
      </c>
      <c r="G110" s="2">
        <f t="shared" si="9"/>
        <v>-3.4680645279877353E-2</v>
      </c>
      <c r="I110" s="2">
        <f t="shared" si="11"/>
        <v>-3.4680645279877353E-2</v>
      </c>
      <c r="O110" s="7"/>
      <c r="P110" s="2" t="s">
        <v>567</v>
      </c>
      <c r="Q110" s="13">
        <f t="shared" si="10"/>
        <v>27137.870000000003</v>
      </c>
      <c r="AD110" s="2">
        <v>8</v>
      </c>
      <c r="AE110" s="2" t="s">
        <v>621</v>
      </c>
      <c r="AG110" s="2" t="s">
        <v>610</v>
      </c>
    </row>
    <row r="111" spans="1:33" x14ac:dyDescent="0.2">
      <c r="A111" s="2" t="s">
        <v>640</v>
      </c>
      <c r="B111" s="19"/>
      <c r="C111" s="32">
        <v>42157.341999999997</v>
      </c>
      <c r="D111" s="32"/>
      <c r="E111" s="2">
        <f t="shared" si="7"/>
        <v>8994.9491491119061</v>
      </c>
      <c r="F111" s="7">
        <f t="shared" si="8"/>
        <v>8995</v>
      </c>
      <c r="G111" s="2">
        <f t="shared" si="9"/>
        <v>-1.2069314238033257E-2</v>
      </c>
      <c r="I111" s="2">
        <f t="shared" si="11"/>
        <v>-1.2069314238033257E-2</v>
      </c>
      <c r="O111" s="7"/>
      <c r="P111" s="2" t="s">
        <v>567</v>
      </c>
      <c r="Q111" s="13">
        <f t="shared" si="10"/>
        <v>27138.841999999997</v>
      </c>
      <c r="AD111" s="2">
        <v>8</v>
      </c>
      <c r="AE111" s="2" t="s">
        <v>621</v>
      </c>
      <c r="AG111" s="2" t="s">
        <v>610</v>
      </c>
    </row>
    <row r="112" spans="1:33" x14ac:dyDescent="0.2">
      <c r="A112" s="2" t="s">
        <v>640</v>
      </c>
      <c r="B112" s="19"/>
      <c r="C112" s="32">
        <v>42158.529000000002</v>
      </c>
      <c r="D112" s="32"/>
      <c r="E112" s="2">
        <f t="shared" si="7"/>
        <v>8999.9502620967942</v>
      </c>
      <c r="F112" s="7">
        <f t="shared" si="8"/>
        <v>9000</v>
      </c>
      <c r="G112" s="2">
        <f t="shared" si="9"/>
        <v>-1.1805150432337541E-2</v>
      </c>
      <c r="I112" s="2">
        <f t="shared" si="11"/>
        <v>-1.1805150432337541E-2</v>
      </c>
      <c r="O112" s="7"/>
      <c r="P112" s="2" t="s">
        <v>567</v>
      </c>
      <c r="Q112" s="13">
        <f t="shared" si="10"/>
        <v>27140.029000000002</v>
      </c>
      <c r="AD112" s="2">
        <v>6</v>
      </c>
      <c r="AE112" s="2" t="s">
        <v>621</v>
      </c>
      <c r="AG112" s="2" t="s">
        <v>610</v>
      </c>
    </row>
    <row r="113" spans="1:33" x14ac:dyDescent="0.2">
      <c r="A113" s="2" t="s">
        <v>640</v>
      </c>
      <c r="B113" s="19" t="s">
        <v>646</v>
      </c>
      <c r="C113" s="32">
        <v>42177.398999999998</v>
      </c>
      <c r="D113" s="32"/>
      <c r="E113" s="2">
        <f t="shared" si="7"/>
        <v>9079.4540548722052</v>
      </c>
      <c r="F113" s="7">
        <f t="shared" si="8"/>
        <v>9079.5</v>
      </c>
      <c r="G113" s="2">
        <f t="shared" si="9"/>
        <v>-1.0904945927904919E-2</v>
      </c>
      <c r="I113" s="2">
        <f t="shared" si="11"/>
        <v>-1.0904945927904919E-2</v>
      </c>
      <c r="O113" s="7"/>
      <c r="P113" s="2" t="s">
        <v>567</v>
      </c>
      <c r="Q113" s="13">
        <f t="shared" si="10"/>
        <v>27158.898999999998</v>
      </c>
      <c r="AD113" s="2">
        <v>10</v>
      </c>
      <c r="AE113" s="2" t="s">
        <v>615</v>
      </c>
      <c r="AG113" s="2" t="s">
        <v>610</v>
      </c>
    </row>
    <row r="114" spans="1:33" x14ac:dyDescent="0.2">
      <c r="A114" s="2" t="s">
        <v>640</v>
      </c>
      <c r="B114" s="19" t="s">
        <v>646</v>
      </c>
      <c r="C114" s="32">
        <v>42177.4</v>
      </c>
      <c r="D114" s="32"/>
      <c r="E114" s="2">
        <f t="shared" si="7"/>
        <v>9079.4582681097836</v>
      </c>
      <c r="F114" s="7">
        <f t="shared" si="8"/>
        <v>9079.5</v>
      </c>
      <c r="G114" s="2">
        <f t="shared" si="9"/>
        <v>-9.9049459240632132E-3</v>
      </c>
      <c r="I114" s="2">
        <f t="shared" si="11"/>
        <v>-9.9049459240632132E-3</v>
      </c>
      <c r="O114" s="7"/>
      <c r="P114" s="2" t="s">
        <v>567</v>
      </c>
      <c r="Q114" s="13">
        <f t="shared" si="10"/>
        <v>27158.9</v>
      </c>
      <c r="AD114" s="2">
        <v>6</v>
      </c>
      <c r="AE114" s="2" t="s">
        <v>621</v>
      </c>
      <c r="AG114" s="2" t="s">
        <v>610</v>
      </c>
    </row>
    <row r="115" spans="1:33" x14ac:dyDescent="0.2">
      <c r="A115" s="2" t="s">
        <v>640</v>
      </c>
      <c r="B115" s="19" t="s">
        <v>646</v>
      </c>
      <c r="C115" s="32">
        <v>42187.368000000002</v>
      </c>
      <c r="D115" s="32"/>
      <c r="E115" s="2">
        <f t="shared" si="7"/>
        <v>9121.4558201174968</v>
      </c>
      <c r="F115" s="7">
        <f t="shared" si="8"/>
        <v>9121.5</v>
      </c>
      <c r="G115" s="2">
        <f t="shared" si="9"/>
        <v>-1.0485969964065589E-2</v>
      </c>
      <c r="I115" s="2">
        <f t="shared" si="11"/>
        <v>-1.0485969964065589E-2</v>
      </c>
      <c r="O115" s="7"/>
      <c r="P115" s="2" t="s">
        <v>567</v>
      </c>
      <c r="Q115" s="13">
        <f t="shared" si="10"/>
        <v>27168.868000000002</v>
      </c>
      <c r="AD115" s="2">
        <v>6</v>
      </c>
      <c r="AE115" s="2" t="s">
        <v>621</v>
      </c>
      <c r="AG115" s="2" t="s">
        <v>610</v>
      </c>
    </row>
    <row r="116" spans="1:33" x14ac:dyDescent="0.2">
      <c r="A116" s="2" t="s">
        <v>640</v>
      </c>
      <c r="B116" s="19"/>
      <c r="C116" s="32">
        <v>42193.413999999997</v>
      </c>
      <c r="D116" s="32"/>
      <c r="E116" s="2">
        <f t="shared" si="7"/>
        <v>9146.9290544110754</v>
      </c>
      <c r="F116" s="7">
        <f t="shared" si="8"/>
        <v>9147</v>
      </c>
      <c r="G116" s="2">
        <f t="shared" si="9"/>
        <v>-1.6838734562043101E-2</v>
      </c>
      <c r="I116" s="2">
        <f t="shared" si="11"/>
        <v>-1.6838734562043101E-2</v>
      </c>
      <c r="O116" s="7"/>
      <c r="P116" s="2" t="s">
        <v>567</v>
      </c>
      <c r="Q116" s="13">
        <f t="shared" si="10"/>
        <v>27174.913999999997</v>
      </c>
      <c r="AD116" s="2">
        <v>8</v>
      </c>
      <c r="AE116" s="2" t="s">
        <v>621</v>
      </c>
      <c r="AG116" s="2" t="s">
        <v>610</v>
      </c>
    </row>
    <row r="117" spans="1:33" x14ac:dyDescent="0.2">
      <c r="A117" s="2" t="s">
        <v>641</v>
      </c>
      <c r="B117" s="19" t="s">
        <v>646</v>
      </c>
      <c r="C117" s="32">
        <v>42223.444000000003</v>
      </c>
      <c r="D117" s="32"/>
      <c r="E117" s="2">
        <f t="shared" si="7"/>
        <v>9273.4525783669142</v>
      </c>
      <c r="F117" s="7">
        <f t="shared" si="8"/>
        <v>9273.5</v>
      </c>
      <c r="G117" s="2">
        <f t="shared" si="9"/>
        <v>-1.1255390279984567E-2</v>
      </c>
      <c r="I117" s="2">
        <f t="shared" si="11"/>
        <v>-1.1255390279984567E-2</v>
      </c>
      <c r="O117" s="7"/>
      <c r="P117" s="2" t="s">
        <v>567</v>
      </c>
      <c r="Q117" s="13">
        <f t="shared" si="10"/>
        <v>27204.944000000003</v>
      </c>
      <c r="AD117" s="2">
        <v>8</v>
      </c>
      <c r="AE117" s="2" t="s">
        <v>617</v>
      </c>
      <c r="AG117" s="2" t="s">
        <v>610</v>
      </c>
    </row>
    <row r="118" spans="1:33" x14ac:dyDescent="0.2">
      <c r="A118" s="2" t="s">
        <v>472</v>
      </c>
      <c r="B118" s="19" t="s">
        <v>646</v>
      </c>
      <c r="C118" s="32">
        <v>42427.555999999997</v>
      </c>
      <c r="D118" s="32"/>
      <c r="E118" s="2">
        <f t="shared" si="7"/>
        <v>10133.424923410807</v>
      </c>
      <c r="F118" s="7">
        <f t="shared" si="8"/>
        <v>10133.5</v>
      </c>
      <c r="G118" s="2">
        <f t="shared" si="9"/>
        <v>-1.781921576912282E-2</v>
      </c>
      <c r="I118" s="2">
        <f t="shared" si="11"/>
        <v>-1.781921576912282E-2</v>
      </c>
      <c r="O118" s="7"/>
      <c r="P118" s="2" t="s">
        <v>567</v>
      </c>
      <c r="Q118" s="13">
        <f t="shared" si="10"/>
        <v>27409.055999999997</v>
      </c>
      <c r="AD118" s="2">
        <v>10</v>
      </c>
      <c r="AE118" s="2" t="s">
        <v>608</v>
      </c>
      <c r="AG118" s="2" t="s">
        <v>610</v>
      </c>
    </row>
    <row r="119" spans="1:33" x14ac:dyDescent="0.2">
      <c r="A119" s="2" t="s">
        <v>472</v>
      </c>
      <c r="B119" s="19"/>
      <c r="C119" s="32">
        <v>42439.544000000002</v>
      </c>
      <c r="D119" s="32"/>
      <c r="E119" s="2">
        <f t="shared" si="7"/>
        <v>10183.933215291689</v>
      </c>
      <c r="F119" s="7">
        <f t="shared" si="8"/>
        <v>10184</v>
      </c>
      <c r="G119" s="2">
        <f t="shared" si="9"/>
        <v>-1.5851161333557684E-2</v>
      </c>
      <c r="I119" s="2">
        <f t="shared" si="11"/>
        <v>-1.5851161333557684E-2</v>
      </c>
      <c r="O119" s="7"/>
      <c r="P119" s="2" t="s">
        <v>567</v>
      </c>
      <c r="Q119" s="13">
        <f t="shared" si="10"/>
        <v>27421.044000000002</v>
      </c>
      <c r="AD119" s="2">
        <v>7</v>
      </c>
      <c r="AE119" s="2" t="s">
        <v>608</v>
      </c>
      <c r="AG119" s="2" t="s">
        <v>610</v>
      </c>
    </row>
    <row r="120" spans="1:33" x14ac:dyDescent="0.2">
      <c r="A120" s="2" t="s">
        <v>473</v>
      </c>
      <c r="B120" s="19" t="s">
        <v>646</v>
      </c>
      <c r="C120" s="32">
        <v>42501.379000000001</v>
      </c>
      <c r="D120" s="32"/>
      <c r="E120" s="2">
        <f t="shared" si="7"/>
        <v>10444.458759874025</v>
      </c>
      <c r="F120" s="7">
        <f t="shared" si="8"/>
        <v>10444.5</v>
      </c>
      <c r="G120" s="2">
        <f t="shared" si="9"/>
        <v>-9.7882270783884451E-3</v>
      </c>
      <c r="I120" s="2">
        <f t="shared" si="11"/>
        <v>-9.7882270783884451E-3</v>
      </c>
      <c r="O120" s="7"/>
      <c r="P120" s="2" t="s">
        <v>567</v>
      </c>
      <c r="Q120" s="13">
        <f t="shared" si="10"/>
        <v>27482.879000000001</v>
      </c>
      <c r="AD120" s="2">
        <v>5</v>
      </c>
      <c r="AE120" s="2" t="s">
        <v>608</v>
      </c>
      <c r="AG120" s="2" t="s">
        <v>610</v>
      </c>
    </row>
    <row r="121" spans="1:33" x14ac:dyDescent="0.2">
      <c r="A121" s="2" t="s">
        <v>473</v>
      </c>
      <c r="B121" s="19"/>
      <c r="C121" s="32">
        <v>42503.398000000001</v>
      </c>
      <c r="D121" s="32"/>
      <c r="E121" s="2">
        <f t="shared" si="7"/>
        <v>10452.965286509618</v>
      </c>
      <c r="F121" s="7">
        <f t="shared" si="8"/>
        <v>10453</v>
      </c>
      <c r="G121" s="2">
        <f t="shared" si="9"/>
        <v>-8.2391486066626385E-3</v>
      </c>
      <c r="I121" s="2">
        <f t="shared" si="11"/>
        <v>-8.2391486066626385E-3</v>
      </c>
      <c r="O121" s="7"/>
      <c r="P121" s="2" t="s">
        <v>567</v>
      </c>
      <c r="Q121" s="13">
        <f t="shared" si="10"/>
        <v>27484.898000000001</v>
      </c>
      <c r="AD121" s="2">
        <v>6</v>
      </c>
      <c r="AE121" s="2" t="s">
        <v>608</v>
      </c>
      <c r="AG121" s="2" t="s">
        <v>610</v>
      </c>
    </row>
    <row r="122" spans="1:33" x14ac:dyDescent="0.2">
      <c r="A122" s="2" t="s">
        <v>474</v>
      </c>
      <c r="B122" s="19" t="s">
        <v>646</v>
      </c>
      <c r="C122" s="32">
        <v>42504.46</v>
      </c>
      <c r="D122" s="32"/>
      <c r="E122" s="2">
        <f t="shared" si="7"/>
        <v>10457.439744799356</v>
      </c>
      <c r="F122" s="7">
        <f t="shared" si="8"/>
        <v>10457.5</v>
      </c>
      <c r="G122" s="2">
        <f t="shared" si="9"/>
        <v>-1.4301401184638962E-2</v>
      </c>
      <c r="I122" s="2">
        <f t="shared" si="11"/>
        <v>-1.4301401184638962E-2</v>
      </c>
      <c r="O122" s="7"/>
      <c r="P122" s="2" t="s">
        <v>567</v>
      </c>
      <c r="Q122" s="13">
        <f t="shared" si="10"/>
        <v>27485.96</v>
      </c>
      <c r="AD122" s="2">
        <v>6</v>
      </c>
      <c r="AE122" s="2" t="s">
        <v>608</v>
      </c>
      <c r="AG122" s="2" t="s">
        <v>610</v>
      </c>
    </row>
    <row r="123" spans="1:33" x14ac:dyDescent="0.2">
      <c r="A123" s="2" t="s">
        <v>474</v>
      </c>
      <c r="B123" s="19"/>
      <c r="C123" s="32">
        <v>42509.57</v>
      </c>
      <c r="D123" s="32"/>
      <c r="E123" s="2">
        <f t="shared" si="7"/>
        <v>10478.969388735895</v>
      </c>
      <c r="F123" s="7">
        <f t="shared" si="8"/>
        <v>10479</v>
      </c>
      <c r="G123" s="2">
        <f t="shared" si="9"/>
        <v>-7.2654968171264045E-3</v>
      </c>
      <c r="I123" s="2">
        <f t="shared" si="11"/>
        <v>-7.2654968171264045E-3</v>
      </c>
      <c r="O123" s="7"/>
      <c r="P123" s="2" t="s">
        <v>567</v>
      </c>
      <c r="Q123" s="13">
        <f t="shared" si="10"/>
        <v>27491.07</v>
      </c>
      <c r="AD123" s="2">
        <v>6</v>
      </c>
      <c r="AE123" s="2" t="s">
        <v>608</v>
      </c>
      <c r="AG123" s="2" t="s">
        <v>610</v>
      </c>
    </row>
    <row r="124" spans="1:33" x14ac:dyDescent="0.2">
      <c r="A124" s="2" t="s">
        <v>474</v>
      </c>
      <c r="B124" s="19" t="s">
        <v>646</v>
      </c>
      <c r="C124" s="32">
        <v>42510.625999999997</v>
      </c>
      <c r="D124" s="32"/>
      <c r="E124" s="2">
        <f t="shared" si="7"/>
        <v>10483.418567600262</v>
      </c>
      <c r="F124" s="7">
        <f t="shared" si="8"/>
        <v>10483.5</v>
      </c>
      <c r="G124" s="2">
        <f t="shared" si="9"/>
        <v>-1.9327749396325089E-2</v>
      </c>
      <c r="I124" s="2">
        <f t="shared" si="11"/>
        <v>-1.9327749396325089E-2</v>
      </c>
      <c r="O124" s="7"/>
      <c r="P124" s="2" t="s">
        <v>567</v>
      </c>
      <c r="Q124" s="13">
        <f t="shared" si="10"/>
        <v>27492.125999999997</v>
      </c>
      <c r="AD124" s="2">
        <v>5</v>
      </c>
      <c r="AE124" s="2" t="s">
        <v>608</v>
      </c>
      <c r="AG124" s="2" t="s">
        <v>610</v>
      </c>
    </row>
    <row r="125" spans="1:33" x14ac:dyDescent="0.2">
      <c r="A125" s="2" t="s">
        <v>474</v>
      </c>
      <c r="B125" s="19"/>
      <c r="C125" s="32">
        <v>42517.389000000003</v>
      </c>
      <c r="D125" s="32"/>
      <c r="E125" s="2">
        <f t="shared" si="7"/>
        <v>10511.912693225102</v>
      </c>
      <c r="F125" s="7">
        <f t="shared" si="8"/>
        <v>10512</v>
      </c>
      <c r="G125" s="2">
        <f t="shared" si="9"/>
        <v>-2.0722015702631325E-2</v>
      </c>
      <c r="I125" s="2">
        <f t="shared" si="11"/>
        <v>-2.0722015702631325E-2</v>
      </c>
      <c r="O125" s="7"/>
      <c r="P125" s="2" t="s">
        <v>567</v>
      </c>
      <c r="Q125" s="13">
        <f t="shared" si="10"/>
        <v>27498.889000000003</v>
      </c>
      <c r="AD125" s="2">
        <v>8</v>
      </c>
      <c r="AE125" s="2" t="s">
        <v>621</v>
      </c>
      <c r="AG125" s="2" t="s">
        <v>610</v>
      </c>
    </row>
    <row r="126" spans="1:33" x14ac:dyDescent="0.2">
      <c r="A126" s="2" t="s">
        <v>474</v>
      </c>
      <c r="B126" s="19"/>
      <c r="C126" s="32">
        <v>42521.428999999996</v>
      </c>
      <c r="D126" s="32"/>
      <c r="E126" s="2">
        <f t="shared" si="7"/>
        <v>10528.934172971378</v>
      </c>
      <c r="F126" s="7">
        <f t="shared" si="8"/>
        <v>10529</v>
      </c>
      <c r="G126" s="2">
        <f t="shared" si="9"/>
        <v>-1.5623858773324173E-2</v>
      </c>
      <c r="I126" s="2">
        <f t="shared" si="11"/>
        <v>-1.5623858773324173E-2</v>
      </c>
      <c r="O126" s="7"/>
      <c r="P126" s="2" t="s">
        <v>567</v>
      </c>
      <c r="Q126" s="13">
        <f t="shared" si="10"/>
        <v>27502.928999999996</v>
      </c>
      <c r="AD126" s="2">
        <v>6</v>
      </c>
      <c r="AE126" s="2" t="s">
        <v>621</v>
      </c>
      <c r="AG126" s="2" t="s">
        <v>610</v>
      </c>
    </row>
    <row r="127" spans="1:33" x14ac:dyDescent="0.2">
      <c r="A127" s="2" t="s">
        <v>474</v>
      </c>
      <c r="B127" s="19"/>
      <c r="C127" s="32">
        <v>42524.521999999997</v>
      </c>
      <c r="D127" s="32"/>
      <c r="E127" s="2">
        <f t="shared" si="7"/>
        <v>10541.965716747451</v>
      </c>
      <c r="F127" s="7">
        <f t="shared" si="8"/>
        <v>10542</v>
      </c>
      <c r="G127" s="2">
        <f t="shared" si="9"/>
        <v>-8.1370328771299683E-3</v>
      </c>
      <c r="I127" s="2">
        <f t="shared" si="11"/>
        <v>-8.1370328771299683E-3</v>
      </c>
      <c r="O127" s="7"/>
      <c r="P127" s="2" t="s">
        <v>567</v>
      </c>
      <c r="Q127" s="13">
        <f t="shared" si="10"/>
        <v>27506.021999999997</v>
      </c>
      <c r="AD127" s="2">
        <v>6</v>
      </c>
      <c r="AE127" s="2" t="s">
        <v>608</v>
      </c>
      <c r="AG127" s="2" t="s">
        <v>610</v>
      </c>
    </row>
    <row r="128" spans="1:33" x14ac:dyDescent="0.2">
      <c r="A128" s="2" t="s">
        <v>474</v>
      </c>
      <c r="B128" s="19"/>
      <c r="C128" s="32">
        <v>42528.565000000002</v>
      </c>
      <c r="D128" s="32"/>
      <c r="E128" s="2">
        <f t="shared" si="7"/>
        <v>10558.999836206458</v>
      </c>
      <c r="F128" s="7">
        <f t="shared" si="8"/>
        <v>10559</v>
      </c>
      <c r="G128" s="2">
        <f t="shared" si="9"/>
        <v>-3.8875936297699809E-5</v>
      </c>
      <c r="I128" s="2">
        <f t="shared" ref="I128:I143" si="12">G128</f>
        <v>-3.8875936297699809E-5</v>
      </c>
      <c r="O128" s="7"/>
      <c r="P128" s="2" t="s">
        <v>567</v>
      </c>
      <c r="Q128" s="13">
        <f t="shared" si="10"/>
        <v>27510.065000000002</v>
      </c>
      <c r="AD128" s="2">
        <v>5</v>
      </c>
      <c r="AE128" s="2" t="s">
        <v>608</v>
      </c>
      <c r="AG128" s="2" t="s">
        <v>610</v>
      </c>
    </row>
    <row r="129" spans="1:33" x14ac:dyDescent="0.2">
      <c r="A129" s="2" t="s">
        <v>474</v>
      </c>
      <c r="B129" s="19"/>
      <c r="C129" s="32">
        <v>42532.341999999997</v>
      </c>
      <c r="D129" s="32"/>
      <c r="E129" s="2">
        <f t="shared" si="7"/>
        <v>10574.913234474205</v>
      </c>
      <c r="F129" s="7">
        <f t="shared" si="8"/>
        <v>10575</v>
      </c>
      <c r="G129" s="2">
        <f t="shared" si="9"/>
        <v>-2.0593551758793183E-2</v>
      </c>
      <c r="I129" s="2">
        <f t="shared" si="12"/>
        <v>-2.0593551758793183E-2</v>
      </c>
      <c r="O129" s="7"/>
      <c r="P129" s="2" t="s">
        <v>567</v>
      </c>
      <c r="Q129" s="13">
        <f t="shared" si="10"/>
        <v>27513.841999999997</v>
      </c>
      <c r="AD129" s="2">
        <v>7</v>
      </c>
      <c r="AE129" s="2" t="s">
        <v>621</v>
      </c>
      <c r="AG129" s="2" t="s">
        <v>610</v>
      </c>
    </row>
    <row r="130" spans="1:33" x14ac:dyDescent="0.2">
      <c r="A130" s="2" t="s">
        <v>474</v>
      </c>
      <c r="B130" s="19" t="s">
        <v>646</v>
      </c>
      <c r="C130" s="32">
        <v>42534.37</v>
      </c>
      <c r="D130" s="32"/>
      <c r="E130" s="2">
        <f t="shared" si="7"/>
        <v>10583.457680247868</v>
      </c>
      <c r="F130" s="7">
        <f t="shared" si="8"/>
        <v>10583.5</v>
      </c>
      <c r="G130" s="2">
        <f t="shared" si="9"/>
        <v>-1.0044473288871814E-2</v>
      </c>
      <c r="I130" s="2">
        <f t="shared" si="12"/>
        <v>-1.0044473288871814E-2</v>
      </c>
      <c r="O130" s="7"/>
      <c r="P130" s="2" t="s">
        <v>567</v>
      </c>
      <c r="Q130" s="13">
        <f t="shared" si="10"/>
        <v>27515.870000000003</v>
      </c>
      <c r="AD130" s="2">
        <v>7</v>
      </c>
      <c r="AE130" s="2" t="s">
        <v>621</v>
      </c>
      <c r="AG130" s="2" t="s">
        <v>610</v>
      </c>
    </row>
    <row r="131" spans="1:33" x14ac:dyDescent="0.2">
      <c r="A131" s="2" t="s">
        <v>474</v>
      </c>
      <c r="B131" s="19"/>
      <c r="C131" s="32">
        <v>42540.425999999999</v>
      </c>
      <c r="D131" s="32"/>
      <c r="E131" s="2">
        <f t="shared" si="7"/>
        <v>10608.973046917064</v>
      </c>
      <c r="F131" s="7">
        <f t="shared" si="8"/>
        <v>10609</v>
      </c>
      <c r="G131" s="2">
        <f t="shared" si="9"/>
        <v>-6.397237884812057E-3</v>
      </c>
      <c r="I131" s="2">
        <f t="shared" si="12"/>
        <v>-6.397237884812057E-3</v>
      </c>
      <c r="O131" s="7"/>
      <c r="P131" s="2" t="s">
        <v>567</v>
      </c>
      <c r="Q131" s="13">
        <f t="shared" si="10"/>
        <v>27521.925999999999</v>
      </c>
      <c r="AD131" s="2">
        <v>9</v>
      </c>
      <c r="AE131" s="2" t="s">
        <v>615</v>
      </c>
      <c r="AG131" s="2" t="s">
        <v>610</v>
      </c>
    </row>
    <row r="132" spans="1:33" x14ac:dyDescent="0.2">
      <c r="A132" s="2" t="s">
        <v>474</v>
      </c>
      <c r="B132" s="19"/>
      <c r="C132" s="32">
        <v>42541.375</v>
      </c>
      <c r="D132" s="32"/>
      <c r="E132" s="2">
        <f t="shared" si="7"/>
        <v>10612.971409362424</v>
      </c>
      <c r="F132" s="7">
        <f t="shared" si="8"/>
        <v>10613</v>
      </c>
      <c r="G132" s="2">
        <f t="shared" si="9"/>
        <v>-6.7859068367397413E-3</v>
      </c>
      <c r="I132" s="2">
        <f t="shared" si="12"/>
        <v>-6.7859068367397413E-3</v>
      </c>
      <c r="O132" s="7"/>
      <c r="P132" s="2" t="s">
        <v>567</v>
      </c>
      <c r="Q132" s="13">
        <f t="shared" si="10"/>
        <v>27522.875</v>
      </c>
      <c r="AD132" s="2">
        <v>5</v>
      </c>
      <c r="AE132" s="2" t="s">
        <v>615</v>
      </c>
      <c r="AG132" s="2" t="s">
        <v>610</v>
      </c>
    </row>
    <row r="133" spans="1:33" x14ac:dyDescent="0.2">
      <c r="A133" s="2" t="s">
        <v>474</v>
      </c>
      <c r="B133" s="19"/>
      <c r="C133" s="32">
        <v>42549.430999999997</v>
      </c>
      <c r="D133" s="32"/>
      <c r="E133" s="2">
        <f t="shared" si="7"/>
        <v>10646.913251153554</v>
      </c>
      <c r="F133" s="7">
        <f t="shared" si="8"/>
        <v>10647</v>
      </c>
      <c r="G133" s="2">
        <f t="shared" si="9"/>
        <v>-2.0589592968462966E-2</v>
      </c>
      <c r="I133" s="2">
        <f t="shared" si="12"/>
        <v>-2.0589592968462966E-2</v>
      </c>
      <c r="O133" s="7"/>
      <c r="P133" s="2" t="s">
        <v>567</v>
      </c>
      <c r="Q133" s="13">
        <f t="shared" si="10"/>
        <v>27530.930999999997</v>
      </c>
      <c r="AD133" s="2">
        <v>12</v>
      </c>
      <c r="AE133" s="2" t="s">
        <v>621</v>
      </c>
      <c r="AG133" s="2" t="s">
        <v>610</v>
      </c>
    </row>
    <row r="134" spans="1:33" x14ac:dyDescent="0.2">
      <c r="A134" s="2" t="s">
        <v>474</v>
      </c>
      <c r="B134" s="19"/>
      <c r="C134" s="32">
        <v>42550.392</v>
      </c>
      <c r="D134" s="32"/>
      <c r="E134" s="2">
        <f t="shared" si="7"/>
        <v>10650.962172449656</v>
      </c>
      <c r="F134" s="7">
        <f t="shared" si="8"/>
        <v>10651</v>
      </c>
      <c r="G134" s="2">
        <f t="shared" si="9"/>
        <v>-8.9782619179459289E-3</v>
      </c>
      <c r="I134" s="2">
        <f t="shared" si="12"/>
        <v>-8.9782619179459289E-3</v>
      </c>
      <c r="O134" s="7"/>
      <c r="P134" s="2" t="s">
        <v>567</v>
      </c>
      <c r="Q134" s="13">
        <f t="shared" si="10"/>
        <v>27531.892</v>
      </c>
      <c r="AD134" s="2">
        <v>10</v>
      </c>
      <c r="AE134" s="2" t="s">
        <v>615</v>
      </c>
      <c r="AG134" s="2" t="s">
        <v>610</v>
      </c>
    </row>
    <row r="135" spans="1:33" x14ac:dyDescent="0.2">
      <c r="A135" s="2" t="s">
        <v>474</v>
      </c>
      <c r="B135" s="19" t="s">
        <v>646</v>
      </c>
      <c r="C135" s="32">
        <v>42561.411</v>
      </c>
      <c r="D135" s="32"/>
      <c r="E135" s="2">
        <f t="shared" si="7"/>
        <v>10697.387837133942</v>
      </c>
      <c r="F135" s="7">
        <f t="shared" si="8"/>
        <v>10697.5</v>
      </c>
      <c r="G135" s="2">
        <f t="shared" si="9"/>
        <v>-2.6621538527251687E-2</v>
      </c>
      <c r="I135" s="2">
        <f t="shared" si="12"/>
        <v>-2.6621538527251687E-2</v>
      </c>
      <c r="O135" s="7"/>
      <c r="P135" s="2" t="s">
        <v>567</v>
      </c>
      <c r="Q135" s="13">
        <f t="shared" si="10"/>
        <v>27542.911</v>
      </c>
      <c r="AD135" s="2">
        <v>7</v>
      </c>
      <c r="AE135" s="2" t="s">
        <v>621</v>
      </c>
      <c r="AG135" s="2" t="s">
        <v>610</v>
      </c>
    </row>
    <row r="136" spans="1:33" x14ac:dyDescent="0.2">
      <c r="A136" s="2" t="s">
        <v>475</v>
      </c>
      <c r="B136" s="19"/>
      <c r="C136" s="32">
        <v>42568.417999999998</v>
      </c>
      <c r="D136" s="32"/>
      <c r="E136" s="2">
        <f t="shared" si="7"/>
        <v>10726.909992723622</v>
      </c>
      <c r="F136" s="7">
        <f t="shared" si="8"/>
        <v>10727</v>
      </c>
      <c r="G136" s="2">
        <f t="shared" si="9"/>
        <v>-2.1362972081988119E-2</v>
      </c>
      <c r="I136" s="2">
        <f t="shared" si="12"/>
        <v>-2.1362972081988119E-2</v>
      </c>
      <c r="O136" s="7"/>
      <c r="P136" s="2" t="s">
        <v>567</v>
      </c>
      <c r="Q136" s="13">
        <f t="shared" si="10"/>
        <v>27549.917999999998</v>
      </c>
      <c r="AD136" s="2">
        <v>7</v>
      </c>
      <c r="AE136" s="2" t="s">
        <v>617</v>
      </c>
      <c r="AG136" s="2" t="s">
        <v>610</v>
      </c>
    </row>
    <row r="137" spans="1:33" x14ac:dyDescent="0.2">
      <c r="A137" s="2" t="s">
        <v>475</v>
      </c>
      <c r="B137" s="19" t="s">
        <v>646</v>
      </c>
      <c r="C137" s="32">
        <v>42570.442999999999</v>
      </c>
      <c r="D137" s="32"/>
      <c r="E137" s="2">
        <f t="shared" si="7"/>
        <v>10735.441798784585</v>
      </c>
      <c r="F137" s="7">
        <f t="shared" si="8"/>
        <v>10735.5</v>
      </c>
      <c r="G137" s="2">
        <f t="shared" si="9"/>
        <v>-1.3813893609039951E-2</v>
      </c>
      <c r="I137" s="2">
        <f t="shared" si="12"/>
        <v>-1.3813893609039951E-2</v>
      </c>
      <c r="O137" s="7"/>
      <c r="P137" s="2" t="s">
        <v>567</v>
      </c>
      <c r="Q137" s="13">
        <f t="shared" si="10"/>
        <v>27551.942999999999</v>
      </c>
      <c r="AD137" s="2">
        <v>6</v>
      </c>
      <c r="AE137" s="2" t="s">
        <v>608</v>
      </c>
      <c r="AG137" s="2" t="s">
        <v>610</v>
      </c>
    </row>
    <row r="138" spans="1:33" x14ac:dyDescent="0.2">
      <c r="A138" s="2" t="s">
        <v>475</v>
      </c>
      <c r="B138" s="19" t="s">
        <v>646</v>
      </c>
      <c r="C138" s="32">
        <v>42571.385999999999</v>
      </c>
      <c r="D138" s="32"/>
      <c r="E138" s="2">
        <f t="shared" si="7"/>
        <v>10739.414881804572</v>
      </c>
      <c r="F138" s="7">
        <f t="shared" si="8"/>
        <v>10739.5</v>
      </c>
      <c r="G138" s="2">
        <f t="shared" si="9"/>
        <v>-2.0202562562189996E-2</v>
      </c>
      <c r="I138" s="2">
        <f t="shared" si="12"/>
        <v>-2.0202562562189996E-2</v>
      </c>
      <c r="O138" s="7"/>
      <c r="P138" s="2" t="s">
        <v>567</v>
      </c>
      <c r="Q138" s="13">
        <f t="shared" si="10"/>
        <v>27552.885999999999</v>
      </c>
      <c r="AD138" s="2">
        <v>7</v>
      </c>
      <c r="AE138" s="2" t="s">
        <v>621</v>
      </c>
      <c r="AG138" s="2" t="s">
        <v>610</v>
      </c>
    </row>
    <row r="139" spans="1:33" x14ac:dyDescent="0.2">
      <c r="A139" s="2" t="s">
        <v>475</v>
      </c>
      <c r="B139" s="19"/>
      <c r="C139" s="32">
        <v>42572.455999999998</v>
      </c>
      <c r="D139" s="32"/>
      <c r="E139" s="2">
        <f t="shared" si="7"/>
        <v>10743.923045994805</v>
      </c>
      <c r="F139" s="7">
        <f t="shared" si="8"/>
        <v>10744</v>
      </c>
      <c r="G139" s="2">
        <f t="shared" si="9"/>
        <v>-1.8264815138536505E-2</v>
      </c>
      <c r="I139" s="2">
        <f t="shared" si="12"/>
        <v>-1.8264815138536505E-2</v>
      </c>
      <c r="O139" s="7"/>
      <c r="P139" s="2" t="s">
        <v>567</v>
      </c>
      <c r="Q139" s="13">
        <f t="shared" si="10"/>
        <v>27553.955999999998</v>
      </c>
      <c r="AD139" s="2">
        <v>9</v>
      </c>
      <c r="AE139" s="2" t="s">
        <v>615</v>
      </c>
      <c r="AG139" s="2" t="s">
        <v>610</v>
      </c>
    </row>
    <row r="140" spans="1:33" x14ac:dyDescent="0.2">
      <c r="A140" s="69" t="s">
        <v>476</v>
      </c>
      <c r="B140" s="70"/>
      <c r="C140" s="71">
        <v>42745.722000000002</v>
      </c>
      <c r="D140" s="71"/>
      <c r="E140" s="2">
        <f t="shared" si="7"/>
        <v>11473.933865233175</v>
      </c>
      <c r="F140" s="7">
        <f t="shared" si="8"/>
        <v>11474</v>
      </c>
      <c r="G140" s="2">
        <f t="shared" si="9"/>
        <v>-1.5696899565227795E-2</v>
      </c>
      <c r="I140" s="2">
        <f t="shared" si="12"/>
        <v>-1.5696899565227795E-2</v>
      </c>
      <c r="O140" s="7"/>
      <c r="P140" s="2" t="s">
        <v>567</v>
      </c>
      <c r="Q140" s="13">
        <f t="shared" si="10"/>
        <v>27727.222000000002</v>
      </c>
      <c r="AD140" s="2">
        <v>10</v>
      </c>
      <c r="AE140" s="2" t="s">
        <v>608</v>
      </c>
      <c r="AG140" s="2" t="s">
        <v>610</v>
      </c>
    </row>
    <row r="141" spans="1:33" x14ac:dyDescent="0.2">
      <c r="A141" s="69" t="s">
        <v>477</v>
      </c>
      <c r="B141" s="70" t="s">
        <v>646</v>
      </c>
      <c r="C141" s="71">
        <v>42753.678</v>
      </c>
      <c r="D141" s="71"/>
      <c r="E141" s="2">
        <f t="shared" si="7"/>
        <v>11507.454383268216</v>
      </c>
      <c r="F141" s="7">
        <f t="shared" si="8"/>
        <v>11507.5</v>
      </c>
      <c r="G141" s="2">
        <f t="shared" si="9"/>
        <v>-1.0827002064615954E-2</v>
      </c>
      <c r="I141" s="2">
        <f t="shared" si="12"/>
        <v>-1.0827002064615954E-2</v>
      </c>
      <c r="O141" s="7"/>
      <c r="P141" s="2" t="s">
        <v>567</v>
      </c>
      <c r="Q141" s="13">
        <f t="shared" si="10"/>
        <v>27735.178</v>
      </c>
      <c r="AD141" s="2">
        <v>6</v>
      </c>
      <c r="AE141" s="2" t="s">
        <v>608</v>
      </c>
      <c r="AG141" s="2" t="s">
        <v>610</v>
      </c>
    </row>
    <row r="142" spans="1:33" x14ac:dyDescent="0.2">
      <c r="A142" s="69" t="s">
        <v>477</v>
      </c>
      <c r="B142" s="70"/>
      <c r="C142" s="71">
        <v>42775.63</v>
      </c>
      <c r="D142" s="71"/>
      <c r="E142" s="2">
        <f t="shared" si="7"/>
        <v>11599.943374206534</v>
      </c>
      <c r="F142" s="7">
        <f t="shared" si="8"/>
        <v>11600</v>
      </c>
      <c r="G142" s="2">
        <f t="shared" si="9"/>
        <v>-1.34399716698681E-2</v>
      </c>
      <c r="I142" s="2">
        <f t="shared" si="12"/>
        <v>-1.34399716698681E-2</v>
      </c>
      <c r="O142" s="7"/>
      <c r="P142" s="2" t="s">
        <v>567</v>
      </c>
      <c r="Q142" s="13">
        <f t="shared" si="10"/>
        <v>27757.129999999997</v>
      </c>
      <c r="AD142" s="2">
        <v>8</v>
      </c>
      <c r="AE142" s="2" t="s">
        <v>617</v>
      </c>
      <c r="AG142" s="2" t="s">
        <v>610</v>
      </c>
    </row>
    <row r="143" spans="1:33" x14ac:dyDescent="0.2">
      <c r="A143" s="69" t="s">
        <v>478</v>
      </c>
      <c r="B143" s="70" t="s">
        <v>646</v>
      </c>
      <c r="C143" s="71">
        <v>42830.337</v>
      </c>
      <c r="D143" s="71"/>
      <c r="E143" s="2">
        <f t="shared" si="7"/>
        <v>11830.436961454317</v>
      </c>
      <c r="F143" s="7">
        <f t="shared" si="8"/>
        <v>11830.5</v>
      </c>
      <c r="G143" s="2">
        <f t="shared" si="9"/>
        <v>-1.4962020242819563E-2</v>
      </c>
      <c r="I143" s="2">
        <f t="shared" si="12"/>
        <v>-1.4962020242819563E-2</v>
      </c>
      <c r="O143" s="7"/>
      <c r="P143" s="2" t="s">
        <v>567</v>
      </c>
      <c r="Q143" s="13">
        <f t="shared" si="10"/>
        <v>27811.837</v>
      </c>
      <c r="AD143" s="2">
        <v>6</v>
      </c>
      <c r="AE143" s="2" t="s">
        <v>621</v>
      </c>
      <c r="AG143" s="2" t="s">
        <v>610</v>
      </c>
    </row>
    <row r="144" spans="1:33" x14ac:dyDescent="0.2">
      <c r="A144" s="69" t="s">
        <v>596</v>
      </c>
      <c r="B144" s="51" t="s">
        <v>644</v>
      </c>
      <c r="C144" s="71">
        <v>42841.374000000003</v>
      </c>
      <c r="D144" s="71" t="s">
        <v>597</v>
      </c>
      <c r="E144" s="2">
        <f t="shared" si="7"/>
        <v>11876.938464414716</v>
      </c>
      <c r="F144" s="7">
        <f t="shared" si="8"/>
        <v>11877</v>
      </c>
      <c r="G144" s="2">
        <f t="shared" si="9"/>
        <v>-1.4605296848458238E-2</v>
      </c>
      <c r="K144" s="2">
        <f>+G144</f>
        <v>-1.4605296848458238E-2</v>
      </c>
      <c r="O144" s="7"/>
      <c r="Q144" s="13">
        <f t="shared" si="10"/>
        <v>27822.874000000003</v>
      </c>
    </row>
    <row r="145" spans="1:33" x14ac:dyDescent="0.2">
      <c r="A145" s="69" t="s">
        <v>596</v>
      </c>
      <c r="B145" s="70" t="s">
        <v>644</v>
      </c>
      <c r="C145" s="71">
        <v>42842.321499999998</v>
      </c>
      <c r="D145" s="71" t="s">
        <v>597</v>
      </c>
      <c r="E145" s="2">
        <f t="shared" si="7"/>
        <v>11880.93050700371</v>
      </c>
      <c r="F145" s="7">
        <f t="shared" si="8"/>
        <v>11881</v>
      </c>
      <c r="G145" s="2">
        <f t="shared" si="9"/>
        <v>-1.6493965813424438E-2</v>
      </c>
      <c r="K145" s="2">
        <f>+G145</f>
        <v>-1.6493965813424438E-2</v>
      </c>
      <c r="O145" s="7"/>
      <c r="Q145" s="13">
        <f t="shared" si="10"/>
        <v>27823.821499999998</v>
      </c>
    </row>
    <row r="146" spans="1:33" x14ac:dyDescent="0.2">
      <c r="A146" s="69" t="s">
        <v>596</v>
      </c>
      <c r="B146" s="70" t="s">
        <v>646</v>
      </c>
      <c r="C146" s="71">
        <v>42842.436999999998</v>
      </c>
      <c r="D146" s="71" t="s">
        <v>597</v>
      </c>
      <c r="E146" s="2">
        <f t="shared" si="7"/>
        <v>11881.417135942</v>
      </c>
      <c r="F146" s="7">
        <f t="shared" si="8"/>
        <v>11881.5</v>
      </c>
      <c r="G146" s="2">
        <f t="shared" si="9"/>
        <v>-1.9667549429868814E-2</v>
      </c>
      <c r="K146" s="2">
        <f>+G146</f>
        <v>-1.9667549429868814E-2</v>
      </c>
      <c r="O146" s="7"/>
      <c r="Q146" s="13">
        <f t="shared" si="10"/>
        <v>27823.936999999998</v>
      </c>
    </row>
    <row r="147" spans="1:33" x14ac:dyDescent="0.2">
      <c r="A147" s="69" t="s">
        <v>598</v>
      </c>
      <c r="B147" s="70"/>
      <c r="C147" s="71">
        <v>42860.716</v>
      </c>
      <c r="D147" s="71">
        <v>4.0000000000000001E-3</v>
      </c>
      <c r="E147" s="2">
        <f t="shared" si="7"/>
        <v>11958.43090531891</v>
      </c>
      <c r="F147" s="7">
        <f t="shared" si="8"/>
        <v>11958.5</v>
      </c>
      <c r="G147" s="2">
        <f t="shared" si="9"/>
        <v>-1.6399426829593722E-2</v>
      </c>
      <c r="K147" s="2">
        <f>+G147</f>
        <v>-1.6399426829593722E-2</v>
      </c>
      <c r="O147" s="7"/>
      <c r="Q147" s="13">
        <f t="shared" si="10"/>
        <v>27842.216</v>
      </c>
    </row>
    <row r="148" spans="1:33" x14ac:dyDescent="0.2">
      <c r="A148" s="69" t="s">
        <v>598</v>
      </c>
      <c r="B148" s="70"/>
      <c r="C148" s="71">
        <v>42861.675999999999</v>
      </c>
      <c r="D148" s="71">
        <v>4.0000000000000001E-3</v>
      </c>
      <c r="E148" s="2">
        <f t="shared" si="7"/>
        <v>11962.475613377434</v>
      </c>
      <c r="F148" s="7">
        <f t="shared" si="8"/>
        <v>11962.5</v>
      </c>
      <c r="G148" s="2">
        <f t="shared" si="9"/>
        <v>-5.7880957829183899E-3</v>
      </c>
      <c r="K148" s="2">
        <f>+G148</f>
        <v>-5.7880957829183899E-3</v>
      </c>
      <c r="O148" s="7"/>
      <c r="Q148" s="13">
        <f t="shared" si="10"/>
        <v>27843.175999999999</v>
      </c>
    </row>
    <row r="149" spans="1:33" x14ac:dyDescent="0.2">
      <c r="A149" s="69" t="s">
        <v>479</v>
      </c>
      <c r="B149" s="70"/>
      <c r="C149" s="71">
        <v>42864.394999999997</v>
      </c>
      <c r="D149" s="71"/>
      <c r="E149" s="2">
        <f t="shared" ref="E149:E212" si="13">(C149-C$7)/C$8</f>
        <v>11973.93140630569</v>
      </c>
      <c r="F149" s="7">
        <f t="shared" ref="F149:F212" si="14">ROUND(2*E149,0)/2</f>
        <v>11974</v>
      </c>
      <c r="G149" s="2">
        <f t="shared" ref="G149:G212" si="15">C149-(C$7+F149*C$8)</f>
        <v>-1.6280519033898599E-2</v>
      </c>
      <c r="I149" s="2">
        <f t="shared" ref="I149:I156" si="16">G149</f>
        <v>-1.6280519033898599E-2</v>
      </c>
      <c r="O149" s="7"/>
      <c r="P149" s="2" t="s">
        <v>567</v>
      </c>
      <c r="Q149" s="13">
        <f t="shared" ref="Q149:Q212" si="17">+C149-15018.5</f>
        <v>27845.894999999997</v>
      </c>
      <c r="AD149" s="2">
        <v>10</v>
      </c>
      <c r="AE149" s="2" t="s">
        <v>621</v>
      </c>
      <c r="AG149" s="2" t="s">
        <v>610</v>
      </c>
    </row>
    <row r="150" spans="1:33" x14ac:dyDescent="0.2">
      <c r="A150" s="69" t="s">
        <v>479</v>
      </c>
      <c r="B150" s="70"/>
      <c r="C150" s="71">
        <v>42866.292000000001</v>
      </c>
      <c r="D150" s="71"/>
      <c r="E150" s="2">
        <f t="shared" si="13"/>
        <v>11981.92391795886</v>
      </c>
      <c r="F150" s="7">
        <f t="shared" si="14"/>
        <v>11982</v>
      </c>
      <c r="G150" s="2">
        <f t="shared" si="15"/>
        <v>-1.8057856941595674E-2</v>
      </c>
      <c r="I150" s="2">
        <f t="shared" si="16"/>
        <v>-1.8057856941595674E-2</v>
      </c>
      <c r="O150" s="7"/>
      <c r="P150" s="2" t="s">
        <v>567</v>
      </c>
      <c r="Q150" s="13">
        <f t="shared" si="17"/>
        <v>27847.792000000001</v>
      </c>
      <c r="AD150" s="2">
        <v>8</v>
      </c>
      <c r="AE150" s="2" t="s">
        <v>621</v>
      </c>
      <c r="AG150" s="2" t="s">
        <v>610</v>
      </c>
    </row>
    <row r="151" spans="1:33" x14ac:dyDescent="0.2">
      <c r="A151" s="69" t="s">
        <v>479</v>
      </c>
      <c r="B151" s="70" t="s">
        <v>646</v>
      </c>
      <c r="C151" s="71">
        <v>42866.423999999999</v>
      </c>
      <c r="D151" s="71"/>
      <c r="E151" s="2">
        <f t="shared" si="13"/>
        <v>11982.480065316899</v>
      </c>
      <c r="F151" s="7">
        <f t="shared" si="14"/>
        <v>11982.5</v>
      </c>
      <c r="G151" s="2">
        <f t="shared" si="15"/>
        <v>-4.7314405674114823E-3</v>
      </c>
      <c r="I151" s="2">
        <f t="shared" si="16"/>
        <v>-4.7314405674114823E-3</v>
      </c>
      <c r="O151" s="7"/>
      <c r="P151" s="2" t="s">
        <v>567</v>
      </c>
      <c r="Q151" s="13">
        <f t="shared" si="17"/>
        <v>27847.923999999999</v>
      </c>
      <c r="AD151" s="2">
        <v>9</v>
      </c>
      <c r="AE151" s="2" t="s">
        <v>621</v>
      </c>
      <c r="AG151" s="2" t="s">
        <v>610</v>
      </c>
    </row>
    <row r="152" spans="1:33" x14ac:dyDescent="0.2">
      <c r="A152" s="69" t="s">
        <v>479</v>
      </c>
      <c r="B152" s="70" t="s">
        <v>646</v>
      </c>
      <c r="C152" s="71">
        <v>42867.364000000001</v>
      </c>
      <c r="D152" s="71"/>
      <c r="E152" s="2">
        <f t="shared" si="13"/>
        <v>11986.440508624217</v>
      </c>
      <c r="F152" s="7">
        <f t="shared" si="14"/>
        <v>11986.5</v>
      </c>
      <c r="G152" s="2">
        <f t="shared" si="15"/>
        <v>-1.4120109517534729E-2</v>
      </c>
      <c r="I152" s="2">
        <f t="shared" si="16"/>
        <v>-1.4120109517534729E-2</v>
      </c>
      <c r="O152" s="7"/>
      <c r="P152" s="2" t="s">
        <v>567</v>
      </c>
      <c r="Q152" s="13">
        <f t="shared" si="17"/>
        <v>27848.864000000001</v>
      </c>
      <c r="AD152" s="2">
        <v>8</v>
      </c>
      <c r="AE152" s="2" t="s">
        <v>621</v>
      </c>
      <c r="AG152" s="2" t="s">
        <v>610</v>
      </c>
    </row>
    <row r="153" spans="1:33" x14ac:dyDescent="0.2">
      <c r="A153" s="69" t="s">
        <v>479</v>
      </c>
      <c r="B153" s="70"/>
      <c r="C153" s="71">
        <v>42869.383000000002</v>
      </c>
      <c r="D153" s="71"/>
      <c r="E153" s="2">
        <f t="shared" si="13"/>
        <v>11994.947035259809</v>
      </c>
      <c r="F153" s="7">
        <f t="shared" si="14"/>
        <v>11995</v>
      </c>
      <c r="G153" s="2">
        <f t="shared" si="15"/>
        <v>-1.2571031045808922E-2</v>
      </c>
      <c r="I153" s="2">
        <f t="shared" si="16"/>
        <v>-1.2571031045808922E-2</v>
      </c>
      <c r="O153" s="7"/>
      <c r="P153" s="2" t="s">
        <v>567</v>
      </c>
      <c r="Q153" s="13">
        <f t="shared" si="17"/>
        <v>27850.883000000002</v>
      </c>
      <c r="AD153" s="2">
        <v>8</v>
      </c>
      <c r="AE153" s="2" t="s">
        <v>621</v>
      </c>
      <c r="AG153" s="2" t="s">
        <v>610</v>
      </c>
    </row>
    <row r="154" spans="1:33" x14ac:dyDescent="0.2">
      <c r="A154" s="69" t="s">
        <v>479</v>
      </c>
      <c r="B154" s="70"/>
      <c r="C154" s="71">
        <v>42870.33</v>
      </c>
      <c r="D154" s="71"/>
      <c r="E154" s="2">
        <f t="shared" si="13"/>
        <v>11998.936971230045</v>
      </c>
      <c r="F154" s="7">
        <f t="shared" si="14"/>
        <v>11999</v>
      </c>
      <c r="G154" s="2">
        <f t="shared" si="15"/>
        <v>-1.4959700005420018E-2</v>
      </c>
      <c r="I154" s="2">
        <f t="shared" si="16"/>
        <v>-1.4959700005420018E-2</v>
      </c>
      <c r="O154" s="7"/>
      <c r="P154" s="2" t="s">
        <v>567</v>
      </c>
      <c r="Q154" s="13">
        <f t="shared" si="17"/>
        <v>27851.83</v>
      </c>
      <c r="AD154" s="2">
        <v>8</v>
      </c>
      <c r="AE154" s="2" t="s">
        <v>621</v>
      </c>
      <c r="AG154" s="2" t="s">
        <v>610</v>
      </c>
    </row>
    <row r="155" spans="1:33" x14ac:dyDescent="0.2">
      <c r="A155" s="69" t="s">
        <v>479</v>
      </c>
      <c r="B155" s="70" t="s">
        <v>646</v>
      </c>
      <c r="C155" s="71">
        <v>42871.633999999998</v>
      </c>
      <c r="D155" s="71"/>
      <c r="E155" s="2">
        <f t="shared" si="13"/>
        <v>12004.431033009529</v>
      </c>
      <c r="F155" s="7">
        <f t="shared" si="14"/>
        <v>12004.5</v>
      </c>
      <c r="G155" s="2">
        <f t="shared" si="15"/>
        <v>-1.6369119817682076E-2</v>
      </c>
      <c r="I155" s="2">
        <f t="shared" si="16"/>
        <v>-1.6369119817682076E-2</v>
      </c>
      <c r="O155" s="7"/>
      <c r="P155" s="2" t="s">
        <v>567</v>
      </c>
      <c r="Q155" s="13">
        <f t="shared" si="17"/>
        <v>27853.133999999998</v>
      </c>
      <c r="AD155" s="2">
        <v>7</v>
      </c>
      <c r="AE155" s="2" t="s">
        <v>608</v>
      </c>
      <c r="AG155" s="2" t="s">
        <v>610</v>
      </c>
    </row>
    <row r="156" spans="1:33" x14ac:dyDescent="0.2">
      <c r="A156" s="69" t="s">
        <v>479</v>
      </c>
      <c r="B156" s="70" t="s">
        <v>646</v>
      </c>
      <c r="C156" s="71">
        <v>42872.36</v>
      </c>
      <c r="D156" s="71"/>
      <c r="E156" s="2">
        <f t="shared" si="13"/>
        <v>12007.489843478801</v>
      </c>
      <c r="F156" s="7">
        <f t="shared" si="14"/>
        <v>12007.5</v>
      </c>
      <c r="G156" s="2">
        <f t="shared" si="15"/>
        <v>-2.4106215350911953E-3</v>
      </c>
      <c r="I156" s="2">
        <f t="shared" si="16"/>
        <v>-2.4106215350911953E-3</v>
      </c>
      <c r="O156" s="7"/>
      <c r="P156" s="2" t="s">
        <v>567</v>
      </c>
      <c r="Q156" s="13">
        <f t="shared" si="17"/>
        <v>27853.86</v>
      </c>
      <c r="AD156" s="2">
        <v>7</v>
      </c>
      <c r="AE156" s="2" t="s">
        <v>608</v>
      </c>
      <c r="AG156" s="2" t="s">
        <v>610</v>
      </c>
    </row>
    <row r="157" spans="1:33" x14ac:dyDescent="0.2">
      <c r="A157" s="69" t="s">
        <v>577</v>
      </c>
      <c r="B157" s="51"/>
      <c r="C157" s="71">
        <v>42873.648999999998</v>
      </c>
      <c r="D157" s="71"/>
      <c r="E157" s="2">
        <f t="shared" si="13"/>
        <v>12012.920706694873</v>
      </c>
      <c r="F157" s="7">
        <f t="shared" si="14"/>
        <v>12013</v>
      </c>
      <c r="G157" s="2">
        <f t="shared" si="15"/>
        <v>-1.8820041354047135E-2</v>
      </c>
      <c r="J157" s="2">
        <f>G157</f>
        <v>-1.8820041354047135E-2</v>
      </c>
      <c r="O157" s="7"/>
      <c r="P157" s="2" t="s">
        <v>567</v>
      </c>
      <c r="Q157" s="13">
        <f t="shared" si="17"/>
        <v>27855.148999999998</v>
      </c>
    </row>
    <row r="158" spans="1:33" x14ac:dyDescent="0.2">
      <c r="A158" s="69" t="s">
        <v>479</v>
      </c>
      <c r="B158" s="70"/>
      <c r="C158" s="71">
        <v>42874.368999999999</v>
      </c>
      <c r="D158" s="71"/>
      <c r="E158" s="2">
        <f t="shared" si="13"/>
        <v>12015.954237738773</v>
      </c>
      <c r="F158" s="7">
        <f t="shared" si="14"/>
        <v>12016</v>
      </c>
      <c r="G158" s="2">
        <f t="shared" si="15"/>
        <v>-1.0861543065402657E-2</v>
      </c>
      <c r="I158" s="2">
        <f>G158</f>
        <v>-1.0861543065402657E-2</v>
      </c>
      <c r="O158" s="7"/>
      <c r="P158" s="2" t="s">
        <v>567</v>
      </c>
      <c r="Q158" s="13">
        <f t="shared" si="17"/>
        <v>27855.868999999999</v>
      </c>
      <c r="AD158" s="2">
        <v>9</v>
      </c>
      <c r="AE158" s="2" t="s">
        <v>615</v>
      </c>
      <c r="AG158" s="2" t="s">
        <v>610</v>
      </c>
    </row>
    <row r="159" spans="1:33" x14ac:dyDescent="0.2">
      <c r="A159" s="69" t="s">
        <v>577</v>
      </c>
      <c r="B159" s="51"/>
      <c r="C159" s="71">
        <v>42874.608999999997</v>
      </c>
      <c r="D159" s="71"/>
      <c r="E159" s="2">
        <f t="shared" si="13"/>
        <v>12016.965414753397</v>
      </c>
      <c r="F159" s="7">
        <f t="shared" si="14"/>
        <v>12017</v>
      </c>
      <c r="G159" s="2">
        <f t="shared" si="15"/>
        <v>-8.2087103073718026E-3</v>
      </c>
      <c r="J159" s="2">
        <f>G159</f>
        <v>-8.2087103073718026E-3</v>
      </c>
      <c r="O159" s="7"/>
      <c r="P159" s="2" t="s">
        <v>567</v>
      </c>
      <c r="Q159" s="13">
        <f t="shared" si="17"/>
        <v>27856.108999999997</v>
      </c>
    </row>
    <row r="160" spans="1:33" x14ac:dyDescent="0.2">
      <c r="A160" s="69" t="s">
        <v>479</v>
      </c>
      <c r="B160" s="70" t="s">
        <v>646</v>
      </c>
      <c r="C160" s="71">
        <v>42885.408000000003</v>
      </c>
      <c r="D160" s="71"/>
      <c r="E160" s="2">
        <f t="shared" si="13"/>
        <v>12062.464167174297</v>
      </c>
      <c r="F160" s="7">
        <f t="shared" si="14"/>
        <v>12062.5</v>
      </c>
      <c r="G160" s="2">
        <f t="shared" si="15"/>
        <v>-8.5048196779098362E-3</v>
      </c>
      <c r="I160" s="2">
        <f>G160</f>
        <v>-8.5048196779098362E-3</v>
      </c>
      <c r="O160" s="7"/>
      <c r="P160" s="2" t="s">
        <v>567</v>
      </c>
      <c r="Q160" s="13">
        <f t="shared" si="17"/>
        <v>27866.908000000003</v>
      </c>
      <c r="AD160" s="2">
        <v>8</v>
      </c>
      <c r="AE160" s="2" t="s">
        <v>621</v>
      </c>
      <c r="AG160" s="2" t="s">
        <v>610</v>
      </c>
    </row>
    <row r="161" spans="1:33" x14ac:dyDescent="0.2">
      <c r="A161" s="69" t="s">
        <v>479</v>
      </c>
      <c r="B161" s="70" t="s">
        <v>646</v>
      </c>
      <c r="C161" s="71">
        <v>42886.345999999998</v>
      </c>
      <c r="D161" s="71"/>
      <c r="E161" s="2">
        <f t="shared" si="13"/>
        <v>12066.416184006461</v>
      </c>
      <c r="F161" s="7">
        <f t="shared" si="14"/>
        <v>12066.5</v>
      </c>
      <c r="G161" s="2">
        <f t="shared" si="15"/>
        <v>-1.9893488635716494E-2</v>
      </c>
      <c r="I161" s="2">
        <f>G161</f>
        <v>-1.9893488635716494E-2</v>
      </c>
      <c r="O161" s="7"/>
      <c r="P161" s="2" t="s">
        <v>567</v>
      </c>
      <c r="Q161" s="13">
        <f t="shared" si="17"/>
        <v>27867.845999999998</v>
      </c>
      <c r="AD161" s="2">
        <v>7</v>
      </c>
      <c r="AE161" s="2" t="s">
        <v>621</v>
      </c>
      <c r="AG161" s="2" t="s">
        <v>610</v>
      </c>
    </row>
    <row r="162" spans="1:33" x14ac:dyDescent="0.2">
      <c r="A162" s="69" t="s">
        <v>577</v>
      </c>
      <c r="B162" s="51"/>
      <c r="C162" s="71">
        <v>42897.63</v>
      </c>
      <c r="D162" s="71"/>
      <c r="E162" s="2">
        <f t="shared" si="13"/>
        <v>12113.958356644402</v>
      </c>
      <c r="F162" s="7">
        <f t="shared" si="14"/>
        <v>12114</v>
      </c>
      <c r="G162" s="2">
        <f t="shared" si="15"/>
        <v>-9.8839324855362065E-3</v>
      </c>
      <c r="J162" s="2">
        <f>G162</f>
        <v>-9.8839324855362065E-3</v>
      </c>
      <c r="O162" s="7"/>
      <c r="P162" s="2" t="s">
        <v>567</v>
      </c>
      <c r="Q162" s="13">
        <f t="shared" si="17"/>
        <v>27879.129999999997</v>
      </c>
    </row>
    <row r="163" spans="1:33" x14ac:dyDescent="0.2">
      <c r="A163" s="69" t="s">
        <v>479</v>
      </c>
      <c r="B163" s="70" t="s">
        <v>646</v>
      </c>
      <c r="C163" s="71">
        <v>42899.404000000002</v>
      </c>
      <c r="D163" s="71"/>
      <c r="E163" s="2">
        <f t="shared" si="13"/>
        <v>12121.432640077575</v>
      </c>
      <c r="F163" s="7">
        <f t="shared" si="14"/>
        <v>12121.5</v>
      </c>
      <c r="G163" s="2">
        <f t="shared" si="15"/>
        <v>-1.5987686776497867E-2</v>
      </c>
      <c r="I163" s="2">
        <f t="shared" ref="I163:I170" si="18">G163</f>
        <v>-1.5987686776497867E-2</v>
      </c>
      <c r="O163" s="7"/>
      <c r="P163" s="2" t="s">
        <v>567</v>
      </c>
      <c r="Q163" s="13">
        <f t="shared" si="17"/>
        <v>27880.904000000002</v>
      </c>
      <c r="AD163" s="2">
        <v>6</v>
      </c>
      <c r="AE163" s="2" t="s">
        <v>621</v>
      </c>
      <c r="AG163" s="2" t="s">
        <v>610</v>
      </c>
    </row>
    <row r="164" spans="1:33" x14ac:dyDescent="0.2">
      <c r="A164" s="69" t="s">
        <v>481</v>
      </c>
      <c r="B164" s="70" t="s">
        <v>646</v>
      </c>
      <c r="C164" s="71">
        <v>42900.353000000003</v>
      </c>
      <c r="D164" s="71"/>
      <c r="E164" s="2">
        <f t="shared" si="13"/>
        <v>12125.431002522935</v>
      </c>
      <c r="F164" s="7">
        <f t="shared" si="14"/>
        <v>12125.5</v>
      </c>
      <c r="G164" s="2">
        <f t="shared" si="15"/>
        <v>-1.6376355728425551E-2</v>
      </c>
      <c r="I164" s="2">
        <f t="shared" si="18"/>
        <v>-1.6376355728425551E-2</v>
      </c>
      <c r="O164" s="7"/>
      <c r="P164" s="2" t="s">
        <v>567</v>
      </c>
      <c r="Q164" s="13">
        <f t="shared" si="17"/>
        <v>27881.853000000003</v>
      </c>
      <c r="AD164" s="2">
        <v>5</v>
      </c>
      <c r="AE164" s="2" t="s">
        <v>617</v>
      </c>
      <c r="AG164" s="2" t="s">
        <v>610</v>
      </c>
    </row>
    <row r="165" spans="1:33" x14ac:dyDescent="0.2">
      <c r="A165" s="69" t="s">
        <v>481</v>
      </c>
      <c r="B165" s="70" t="s">
        <v>646</v>
      </c>
      <c r="C165" s="71">
        <v>42900.368000000002</v>
      </c>
      <c r="D165" s="71"/>
      <c r="E165" s="2">
        <f t="shared" si="13"/>
        <v>12125.494201086347</v>
      </c>
      <c r="F165" s="7">
        <f t="shared" si="14"/>
        <v>12125.5</v>
      </c>
      <c r="G165" s="2">
        <f t="shared" si="15"/>
        <v>-1.3763557290076278E-3</v>
      </c>
      <c r="I165" s="2">
        <f t="shared" si="18"/>
        <v>-1.3763557290076278E-3</v>
      </c>
      <c r="O165" s="7"/>
      <c r="P165" s="2" t="s">
        <v>567</v>
      </c>
      <c r="Q165" s="13">
        <f t="shared" si="17"/>
        <v>27881.868000000002</v>
      </c>
      <c r="AD165" s="2">
        <v>7</v>
      </c>
      <c r="AE165" s="2" t="s">
        <v>621</v>
      </c>
      <c r="AG165" s="2" t="s">
        <v>610</v>
      </c>
    </row>
    <row r="166" spans="1:33" x14ac:dyDescent="0.2">
      <c r="A166" s="69" t="s">
        <v>481</v>
      </c>
      <c r="B166" s="70" t="s">
        <v>646</v>
      </c>
      <c r="C166" s="71">
        <v>42904.373</v>
      </c>
      <c r="D166" s="71"/>
      <c r="E166" s="2">
        <f t="shared" si="13"/>
        <v>12142.368217518006</v>
      </c>
      <c r="F166" s="7">
        <f t="shared" si="14"/>
        <v>12142.5</v>
      </c>
      <c r="G166" s="2">
        <f t="shared" si="15"/>
        <v>-3.1278198795916978E-2</v>
      </c>
      <c r="I166" s="2">
        <f t="shared" si="18"/>
        <v>-3.1278198795916978E-2</v>
      </c>
      <c r="O166" s="7"/>
      <c r="P166" s="2" t="s">
        <v>567</v>
      </c>
      <c r="Q166" s="13">
        <f t="shared" si="17"/>
        <v>27885.873</v>
      </c>
      <c r="AD166" s="2">
        <v>7</v>
      </c>
      <c r="AE166" s="2" t="s">
        <v>621</v>
      </c>
      <c r="AG166" s="2" t="s">
        <v>610</v>
      </c>
    </row>
    <row r="167" spans="1:33" x14ac:dyDescent="0.2">
      <c r="A167" s="69" t="s">
        <v>481</v>
      </c>
      <c r="B167" s="70" t="s">
        <v>646</v>
      </c>
      <c r="C167" s="71">
        <v>42904.394999999997</v>
      </c>
      <c r="D167" s="71"/>
      <c r="E167" s="2">
        <f t="shared" si="13"/>
        <v>12142.460908744335</v>
      </c>
      <c r="F167" s="7">
        <f t="shared" si="14"/>
        <v>12142.5</v>
      </c>
      <c r="G167" s="2">
        <f t="shared" si="15"/>
        <v>-9.278198798710946E-3</v>
      </c>
      <c r="I167" s="2">
        <f t="shared" si="18"/>
        <v>-9.278198798710946E-3</v>
      </c>
      <c r="O167" s="7"/>
      <c r="P167" s="2" t="s">
        <v>567</v>
      </c>
      <c r="Q167" s="13">
        <f t="shared" si="17"/>
        <v>27885.894999999997</v>
      </c>
      <c r="AD167" s="2">
        <v>8</v>
      </c>
      <c r="AE167" s="2" t="s">
        <v>615</v>
      </c>
      <c r="AG167" s="2" t="s">
        <v>610</v>
      </c>
    </row>
    <row r="168" spans="1:33" x14ac:dyDescent="0.2">
      <c r="A168" s="69" t="s">
        <v>481</v>
      </c>
      <c r="B168" s="70" t="s">
        <v>646</v>
      </c>
      <c r="C168" s="71">
        <v>42913.409</v>
      </c>
      <c r="D168" s="71"/>
      <c r="E168" s="2">
        <f t="shared" si="13"/>
        <v>12180.439032118895</v>
      </c>
      <c r="F168" s="7">
        <f t="shared" si="14"/>
        <v>12180.5</v>
      </c>
      <c r="G168" s="2">
        <f t="shared" si="15"/>
        <v>-1.4470553869614378E-2</v>
      </c>
      <c r="I168" s="2">
        <f t="shared" si="18"/>
        <v>-1.4470553869614378E-2</v>
      </c>
      <c r="O168" s="7"/>
      <c r="P168" s="2" t="s">
        <v>567</v>
      </c>
      <c r="Q168" s="13">
        <f t="shared" si="17"/>
        <v>27894.909</v>
      </c>
      <c r="AD168" s="2">
        <v>7</v>
      </c>
      <c r="AE168" s="2" t="s">
        <v>621</v>
      </c>
      <c r="AG168" s="2" t="s">
        <v>610</v>
      </c>
    </row>
    <row r="169" spans="1:33" x14ac:dyDescent="0.2">
      <c r="A169" s="69" t="s">
        <v>481</v>
      </c>
      <c r="B169" s="70"/>
      <c r="C169" s="71">
        <v>42916.375</v>
      </c>
      <c r="D169" s="71"/>
      <c r="E169" s="2">
        <f t="shared" si="13"/>
        <v>12192.935494724723</v>
      </c>
      <c r="F169" s="7">
        <f t="shared" si="14"/>
        <v>12193</v>
      </c>
      <c r="G169" s="2">
        <f t="shared" si="15"/>
        <v>-1.5310144357499667E-2</v>
      </c>
      <c r="I169" s="2">
        <f t="shared" si="18"/>
        <v>-1.5310144357499667E-2</v>
      </c>
      <c r="O169" s="7"/>
      <c r="P169" s="2" t="s">
        <v>567</v>
      </c>
      <c r="Q169" s="13">
        <f t="shared" si="17"/>
        <v>27897.875</v>
      </c>
      <c r="AD169" s="2">
        <v>7</v>
      </c>
      <c r="AE169" s="2" t="s">
        <v>621</v>
      </c>
      <c r="AG169" s="2" t="s">
        <v>610</v>
      </c>
    </row>
    <row r="170" spans="1:33" x14ac:dyDescent="0.2">
      <c r="A170" s="69" t="s">
        <v>481</v>
      </c>
      <c r="B170" s="70"/>
      <c r="C170" s="71">
        <v>42916.394</v>
      </c>
      <c r="D170" s="71"/>
      <c r="E170" s="2">
        <f t="shared" si="13"/>
        <v>12193.015546238381</v>
      </c>
      <c r="F170" s="7">
        <f t="shared" si="14"/>
        <v>12193</v>
      </c>
      <c r="G170" s="2">
        <f t="shared" si="15"/>
        <v>3.6898556427331641E-3</v>
      </c>
      <c r="I170" s="2">
        <f t="shared" si="18"/>
        <v>3.6898556427331641E-3</v>
      </c>
      <c r="O170" s="7"/>
      <c r="P170" s="2" t="s">
        <v>567</v>
      </c>
      <c r="Q170" s="13">
        <f t="shared" si="17"/>
        <v>27897.894</v>
      </c>
      <c r="AD170" s="2">
        <v>7</v>
      </c>
      <c r="AE170" s="2" t="s">
        <v>615</v>
      </c>
      <c r="AG170" s="2" t="s">
        <v>610</v>
      </c>
    </row>
    <row r="171" spans="1:33" x14ac:dyDescent="0.2">
      <c r="A171" s="69" t="s">
        <v>577</v>
      </c>
      <c r="B171" s="51"/>
      <c r="C171" s="71">
        <v>42917.678999999996</v>
      </c>
      <c r="D171" s="71"/>
      <c r="E171" s="2">
        <f t="shared" si="13"/>
        <v>12198.429556504207</v>
      </c>
      <c r="F171" s="7">
        <f t="shared" si="14"/>
        <v>12198.5</v>
      </c>
      <c r="G171" s="2">
        <f t="shared" si="15"/>
        <v>-1.6719564177037682E-2</v>
      </c>
      <c r="I171" s="32"/>
      <c r="J171" s="2">
        <f>G171</f>
        <v>-1.6719564177037682E-2</v>
      </c>
      <c r="O171" s="7"/>
      <c r="P171" s="2" t="s">
        <v>567</v>
      </c>
      <c r="Q171" s="13">
        <f t="shared" si="17"/>
        <v>27899.178999999996</v>
      </c>
    </row>
    <row r="172" spans="1:33" x14ac:dyDescent="0.2">
      <c r="A172" s="69" t="s">
        <v>598</v>
      </c>
      <c r="B172" s="70"/>
      <c r="C172" s="71">
        <v>42920.642999999996</v>
      </c>
      <c r="D172" s="71">
        <v>4.0000000000000001E-3</v>
      </c>
      <c r="E172" s="2">
        <f t="shared" si="13"/>
        <v>12210.917592634911</v>
      </c>
      <c r="F172" s="7">
        <f t="shared" si="14"/>
        <v>12211</v>
      </c>
      <c r="G172" s="2">
        <f t="shared" si="15"/>
        <v>-1.9559154665330425E-2</v>
      </c>
      <c r="K172" s="32">
        <f>+G172</f>
        <v>-1.9559154665330425E-2</v>
      </c>
      <c r="O172" s="7"/>
      <c r="Q172" s="13">
        <f t="shared" si="17"/>
        <v>27902.142999999996</v>
      </c>
    </row>
    <row r="173" spans="1:33" x14ac:dyDescent="0.2">
      <c r="A173" s="69" t="s">
        <v>598</v>
      </c>
      <c r="B173" s="70"/>
      <c r="C173" s="71">
        <v>42922.665000000001</v>
      </c>
      <c r="D173" s="71">
        <v>4.0000000000000001E-3</v>
      </c>
      <c r="E173" s="2">
        <f t="shared" si="13"/>
        <v>12219.436758983204</v>
      </c>
      <c r="F173" s="7">
        <f t="shared" si="14"/>
        <v>12219.5</v>
      </c>
      <c r="G173" s="2">
        <f t="shared" si="15"/>
        <v>-1.5010076189355459E-2</v>
      </c>
      <c r="K173" s="32">
        <f>+G173</f>
        <v>-1.5010076189355459E-2</v>
      </c>
      <c r="O173" s="7"/>
      <c r="Q173" s="13">
        <f t="shared" si="17"/>
        <v>27904.165000000001</v>
      </c>
    </row>
    <row r="174" spans="1:33" x14ac:dyDescent="0.2">
      <c r="A174" s="69" t="s">
        <v>481</v>
      </c>
      <c r="B174" s="70" t="s">
        <v>646</v>
      </c>
      <c r="C174" s="71">
        <v>42923.370999999999</v>
      </c>
      <c r="D174" s="71"/>
      <c r="E174" s="2">
        <f t="shared" si="13"/>
        <v>12222.411304701238</v>
      </c>
      <c r="F174" s="7">
        <f t="shared" si="14"/>
        <v>12222.5</v>
      </c>
      <c r="G174" s="2">
        <f t="shared" si="15"/>
        <v>-2.1051577910839114E-2</v>
      </c>
      <c r="I174" s="2">
        <f>G174</f>
        <v>-2.1051577910839114E-2</v>
      </c>
      <c r="O174" s="7"/>
      <c r="P174" s="2" t="s">
        <v>567</v>
      </c>
      <c r="Q174" s="13">
        <f t="shared" si="17"/>
        <v>27904.870999999999</v>
      </c>
      <c r="AD174" s="2">
        <v>8</v>
      </c>
      <c r="AE174" s="2" t="s">
        <v>621</v>
      </c>
      <c r="AG174" s="2" t="s">
        <v>610</v>
      </c>
    </row>
    <row r="175" spans="1:33" x14ac:dyDescent="0.2">
      <c r="A175" s="69" t="s">
        <v>598</v>
      </c>
      <c r="B175" s="70"/>
      <c r="C175" s="71">
        <v>42925.637999999999</v>
      </c>
      <c r="D175" s="71">
        <v>4.0000000000000001E-3</v>
      </c>
      <c r="E175" s="2">
        <f t="shared" si="13"/>
        <v>12231.962714251948</v>
      </c>
      <c r="F175" s="7">
        <f t="shared" si="14"/>
        <v>12232</v>
      </c>
      <c r="G175" s="2">
        <f t="shared" si="15"/>
        <v>-8.8496666794526391E-3</v>
      </c>
      <c r="K175" s="32">
        <f>+G175</f>
        <v>-8.8496666794526391E-3</v>
      </c>
      <c r="O175" s="7"/>
      <c r="Q175" s="13">
        <f t="shared" si="17"/>
        <v>27907.137999999999</v>
      </c>
    </row>
    <row r="176" spans="1:33" x14ac:dyDescent="0.2">
      <c r="A176" s="69" t="s">
        <v>577</v>
      </c>
      <c r="B176" s="51"/>
      <c r="C176" s="71">
        <v>42932.747000000003</v>
      </c>
      <c r="D176" s="71"/>
      <c r="E176" s="2">
        <f t="shared" si="13"/>
        <v>12261.914620072872</v>
      </c>
      <c r="F176" s="7">
        <f t="shared" si="14"/>
        <v>12262</v>
      </c>
      <c r="G176" s="2">
        <f t="shared" si="15"/>
        <v>-2.0264683844288811E-2</v>
      </c>
      <c r="I176" s="32"/>
      <c r="J176" s="2">
        <f>G176</f>
        <v>-2.0264683844288811E-2</v>
      </c>
      <c r="O176" s="7"/>
      <c r="P176" s="2" t="s">
        <v>567</v>
      </c>
      <c r="Q176" s="13">
        <f t="shared" si="17"/>
        <v>27914.247000000003</v>
      </c>
    </row>
    <row r="177" spans="1:33" x14ac:dyDescent="0.2">
      <c r="A177" s="69" t="s">
        <v>577</v>
      </c>
      <c r="B177" s="51"/>
      <c r="C177" s="71">
        <v>42932.752999999997</v>
      </c>
      <c r="D177" s="71"/>
      <c r="E177" s="2">
        <f t="shared" si="13"/>
        <v>12261.939899498213</v>
      </c>
      <c r="F177" s="7">
        <f t="shared" si="14"/>
        <v>12262</v>
      </c>
      <c r="G177" s="2">
        <f t="shared" si="15"/>
        <v>-1.4264683850342408E-2</v>
      </c>
      <c r="I177" s="32"/>
      <c r="J177" s="2">
        <f>G177</f>
        <v>-1.4264683850342408E-2</v>
      </c>
      <c r="O177" s="7"/>
      <c r="P177" s="2" t="s">
        <v>567</v>
      </c>
      <c r="Q177" s="13">
        <f t="shared" si="17"/>
        <v>27914.252999999997</v>
      </c>
    </row>
    <row r="178" spans="1:33" x14ac:dyDescent="0.2">
      <c r="A178" s="69" t="s">
        <v>577</v>
      </c>
      <c r="B178" s="51"/>
      <c r="C178" s="71">
        <v>42932.754999999997</v>
      </c>
      <c r="D178" s="71"/>
      <c r="E178" s="2">
        <f t="shared" si="13"/>
        <v>12261.948325973337</v>
      </c>
      <c r="F178" s="7">
        <f t="shared" si="14"/>
        <v>12262</v>
      </c>
      <c r="G178" s="2">
        <f t="shared" si="15"/>
        <v>-1.2264683849934954E-2</v>
      </c>
      <c r="I178" s="32"/>
      <c r="J178" s="2">
        <f>G178</f>
        <v>-1.2264683849934954E-2</v>
      </c>
      <c r="O178" s="7"/>
      <c r="P178" s="2" t="s">
        <v>567</v>
      </c>
      <c r="Q178" s="13">
        <f t="shared" si="17"/>
        <v>27914.254999999997</v>
      </c>
    </row>
    <row r="179" spans="1:33" x14ac:dyDescent="0.2">
      <c r="A179" s="69" t="s">
        <v>577</v>
      </c>
      <c r="B179" s="51"/>
      <c r="C179" s="71">
        <v>42933.696000000004</v>
      </c>
      <c r="D179" s="71"/>
      <c r="E179" s="2">
        <f t="shared" si="13"/>
        <v>12265.912982518232</v>
      </c>
      <c r="F179" s="7">
        <f t="shared" si="14"/>
        <v>12266</v>
      </c>
      <c r="G179" s="2">
        <f t="shared" si="15"/>
        <v>-2.0653352796216495E-2</v>
      </c>
      <c r="I179" s="32"/>
      <c r="J179" s="2">
        <f>G179</f>
        <v>-2.0653352796216495E-2</v>
      </c>
      <c r="O179" s="7"/>
      <c r="P179" s="2" t="s">
        <v>567</v>
      </c>
      <c r="Q179" s="13">
        <f t="shared" si="17"/>
        <v>27915.196000000004</v>
      </c>
    </row>
    <row r="180" spans="1:33" x14ac:dyDescent="0.2">
      <c r="A180" s="69" t="s">
        <v>481</v>
      </c>
      <c r="B180" s="70" t="s">
        <v>646</v>
      </c>
      <c r="C180" s="71">
        <v>42937.377999999997</v>
      </c>
      <c r="D180" s="71"/>
      <c r="E180" s="2">
        <f t="shared" si="13"/>
        <v>12281.426123217681</v>
      </c>
      <c r="F180" s="7">
        <f t="shared" si="14"/>
        <v>12281.5</v>
      </c>
      <c r="G180" s="2">
        <f t="shared" si="15"/>
        <v>-1.7534445010824129E-2</v>
      </c>
      <c r="I180" s="2">
        <f>G180</f>
        <v>-1.7534445010824129E-2</v>
      </c>
      <c r="O180" s="7"/>
      <c r="P180" s="2" t="s">
        <v>567</v>
      </c>
      <c r="Q180" s="13">
        <f t="shared" si="17"/>
        <v>27918.877999999997</v>
      </c>
      <c r="AD180" s="2">
        <v>6</v>
      </c>
      <c r="AE180" s="2" t="s">
        <v>617</v>
      </c>
      <c r="AG180" s="2" t="s">
        <v>610</v>
      </c>
    </row>
    <row r="181" spans="1:33" x14ac:dyDescent="0.2">
      <c r="A181" s="69" t="s">
        <v>577</v>
      </c>
      <c r="B181" s="51"/>
      <c r="C181" s="71">
        <v>42937.728000000003</v>
      </c>
      <c r="D181" s="71"/>
      <c r="E181" s="2">
        <f t="shared" si="13"/>
        <v>12282.900756364044</v>
      </c>
      <c r="F181" s="7">
        <f t="shared" si="14"/>
        <v>12283</v>
      </c>
      <c r="G181" s="2">
        <f t="shared" si="15"/>
        <v>-2.3555195861263201E-2</v>
      </c>
      <c r="I181" s="32"/>
      <c r="J181" s="2">
        <f>G181</f>
        <v>-2.3555195861263201E-2</v>
      </c>
      <c r="O181" s="7"/>
      <c r="P181" s="2" t="s">
        <v>567</v>
      </c>
      <c r="Q181" s="13">
        <f t="shared" si="17"/>
        <v>27919.228000000003</v>
      </c>
    </row>
    <row r="182" spans="1:33" x14ac:dyDescent="0.2">
      <c r="A182" s="69" t="s">
        <v>481</v>
      </c>
      <c r="B182" s="70" t="s">
        <v>646</v>
      </c>
      <c r="C182" s="71">
        <v>42951.379000000001</v>
      </c>
      <c r="D182" s="71"/>
      <c r="E182" s="2">
        <f t="shared" si="13"/>
        <v>12340.415662308784</v>
      </c>
      <c r="F182" s="7">
        <f t="shared" si="14"/>
        <v>12340.5</v>
      </c>
      <c r="G182" s="2">
        <f t="shared" si="15"/>
        <v>-2.0017312104755547E-2</v>
      </c>
      <c r="I182" s="2">
        <f>G182</f>
        <v>-2.0017312104755547E-2</v>
      </c>
      <c r="O182" s="7"/>
      <c r="P182" s="2" t="s">
        <v>567</v>
      </c>
      <c r="Q182" s="13">
        <f t="shared" si="17"/>
        <v>27932.879000000001</v>
      </c>
      <c r="AD182" s="2">
        <v>8</v>
      </c>
      <c r="AE182" s="2" t="s">
        <v>621</v>
      </c>
      <c r="AG182" s="2" t="s">
        <v>610</v>
      </c>
    </row>
    <row r="183" spans="1:33" x14ac:dyDescent="0.2">
      <c r="A183" s="69" t="s">
        <v>481</v>
      </c>
      <c r="B183" s="70"/>
      <c r="C183" s="71">
        <v>42953.411999999997</v>
      </c>
      <c r="D183" s="71"/>
      <c r="E183" s="2">
        <f t="shared" si="13"/>
        <v>12348.981174270211</v>
      </c>
      <c r="F183" s="7">
        <f t="shared" si="14"/>
        <v>12349</v>
      </c>
      <c r="G183" s="2">
        <f t="shared" si="15"/>
        <v>-4.4682336374535225E-3</v>
      </c>
      <c r="I183" s="2">
        <f>G183</f>
        <v>-4.4682336374535225E-3</v>
      </c>
      <c r="O183" s="7"/>
      <c r="P183" s="2" t="s">
        <v>567</v>
      </c>
      <c r="Q183" s="13">
        <f t="shared" si="17"/>
        <v>27934.911999999997</v>
      </c>
      <c r="AD183" s="2">
        <v>10</v>
      </c>
      <c r="AE183" s="2" t="s">
        <v>621</v>
      </c>
      <c r="AG183" s="2" t="s">
        <v>610</v>
      </c>
    </row>
    <row r="184" spans="1:33" x14ac:dyDescent="0.2">
      <c r="A184" s="69" t="s">
        <v>481</v>
      </c>
      <c r="B184" s="70"/>
      <c r="C184" s="71">
        <v>42958.383999999998</v>
      </c>
      <c r="D184" s="71"/>
      <c r="E184" s="2">
        <f t="shared" si="13"/>
        <v>12369.92939142334</v>
      </c>
      <c r="F184" s="7">
        <f t="shared" si="14"/>
        <v>12370</v>
      </c>
      <c r="G184" s="2">
        <f t="shared" si="15"/>
        <v>-1.6758745652623475E-2</v>
      </c>
      <c r="I184" s="2">
        <f>G184</f>
        <v>-1.6758745652623475E-2</v>
      </c>
      <c r="O184" s="7"/>
      <c r="P184" s="2" t="s">
        <v>567</v>
      </c>
      <c r="Q184" s="13">
        <f t="shared" si="17"/>
        <v>27939.883999999998</v>
      </c>
      <c r="AD184" s="2">
        <v>8</v>
      </c>
      <c r="AE184" s="2" t="s">
        <v>621</v>
      </c>
      <c r="AG184" s="2" t="s">
        <v>610</v>
      </c>
    </row>
    <row r="185" spans="1:33" x14ac:dyDescent="0.2">
      <c r="A185" s="69" t="s">
        <v>482</v>
      </c>
      <c r="B185" s="70" t="s">
        <v>646</v>
      </c>
      <c r="C185" s="71">
        <v>42975.353000000003</v>
      </c>
      <c r="D185" s="71"/>
      <c r="E185" s="2">
        <f t="shared" si="13"/>
        <v>12441.423819595395</v>
      </c>
      <c r="F185" s="7">
        <f t="shared" si="14"/>
        <v>12441.5</v>
      </c>
      <c r="G185" s="2">
        <f t="shared" si="15"/>
        <v>-1.8081203234032728E-2</v>
      </c>
      <c r="I185" s="2">
        <f>G185</f>
        <v>-1.8081203234032728E-2</v>
      </c>
      <c r="O185" s="7"/>
      <c r="P185" s="2" t="s">
        <v>567</v>
      </c>
      <c r="Q185" s="13">
        <f t="shared" si="17"/>
        <v>27956.853000000003</v>
      </c>
      <c r="AD185" s="2">
        <v>6</v>
      </c>
      <c r="AE185" s="2" t="s">
        <v>621</v>
      </c>
      <c r="AG185" s="2" t="s">
        <v>610</v>
      </c>
    </row>
    <row r="186" spans="1:33" x14ac:dyDescent="0.2">
      <c r="A186" s="69" t="s">
        <v>577</v>
      </c>
      <c r="B186" s="51"/>
      <c r="C186" s="71">
        <v>43165.826999999997</v>
      </c>
      <c r="D186" s="71"/>
      <c r="E186" s="2">
        <f t="shared" si="13"/>
        <v>13243.936030782836</v>
      </c>
      <c r="F186" s="7">
        <f t="shared" si="14"/>
        <v>13244</v>
      </c>
      <c r="G186" s="2">
        <f t="shared" si="15"/>
        <v>-1.5182912487944122E-2</v>
      </c>
      <c r="I186" s="32"/>
      <c r="J186" s="2">
        <f>G186</f>
        <v>-1.5182912487944122E-2</v>
      </c>
      <c r="O186" s="7"/>
      <c r="P186" s="2" t="s">
        <v>567</v>
      </c>
      <c r="Q186" s="13">
        <f t="shared" si="17"/>
        <v>28147.326999999997</v>
      </c>
    </row>
    <row r="187" spans="1:33" x14ac:dyDescent="0.2">
      <c r="A187" s="69" t="s">
        <v>577</v>
      </c>
      <c r="B187" s="51"/>
      <c r="C187" s="71">
        <v>43165.834000000003</v>
      </c>
      <c r="D187" s="71"/>
      <c r="E187" s="2">
        <f t="shared" si="13"/>
        <v>13243.965523445782</v>
      </c>
      <c r="F187" s="7">
        <f t="shared" si="14"/>
        <v>13244</v>
      </c>
      <c r="G187" s="2">
        <f t="shared" si="15"/>
        <v>-8.1829124828800559E-3</v>
      </c>
      <c r="I187" s="32"/>
      <c r="J187" s="2">
        <f>G187</f>
        <v>-8.1829124828800559E-3</v>
      </c>
      <c r="O187" s="7"/>
      <c r="P187" s="2" t="s">
        <v>567</v>
      </c>
      <c r="Q187" s="13">
        <f t="shared" si="17"/>
        <v>28147.334000000003</v>
      </c>
    </row>
    <row r="188" spans="1:33" x14ac:dyDescent="0.2">
      <c r="A188" s="69" t="s">
        <v>483</v>
      </c>
      <c r="B188" s="70" t="s">
        <v>646</v>
      </c>
      <c r="C188" s="71">
        <v>43210.33</v>
      </c>
      <c r="D188" s="71"/>
      <c r="E188" s="2">
        <f t="shared" si="13"/>
        <v>13431.437741958529</v>
      </c>
      <c r="F188" s="7">
        <f t="shared" si="14"/>
        <v>13431.5</v>
      </c>
      <c r="G188" s="2">
        <f t="shared" si="15"/>
        <v>-1.4776769778109156E-2</v>
      </c>
      <c r="I188" s="2">
        <f>G188</f>
        <v>-1.4776769778109156E-2</v>
      </c>
      <c r="O188" s="7"/>
      <c r="P188" s="2" t="s">
        <v>567</v>
      </c>
      <c r="Q188" s="13">
        <f t="shared" si="17"/>
        <v>28191.83</v>
      </c>
      <c r="AC188" s="2" t="s">
        <v>480</v>
      </c>
      <c r="AD188" s="2">
        <v>6</v>
      </c>
      <c r="AE188" s="2" t="s">
        <v>621</v>
      </c>
      <c r="AG188" s="2" t="s">
        <v>610</v>
      </c>
    </row>
    <row r="189" spans="1:33" x14ac:dyDescent="0.2">
      <c r="A189" s="69" t="s">
        <v>483</v>
      </c>
      <c r="B189" s="70"/>
      <c r="C189" s="71">
        <v>43212.339</v>
      </c>
      <c r="D189" s="71"/>
      <c r="E189" s="2">
        <f t="shared" si="13"/>
        <v>13439.902136218501</v>
      </c>
      <c r="F189" s="7">
        <f t="shared" si="14"/>
        <v>13440</v>
      </c>
      <c r="G189" s="2">
        <f t="shared" si="15"/>
        <v>-2.3227691315696575E-2</v>
      </c>
      <c r="I189" s="2">
        <f>G189</f>
        <v>-2.3227691315696575E-2</v>
      </c>
      <c r="O189" s="7"/>
      <c r="P189" s="2" t="s">
        <v>567</v>
      </c>
      <c r="Q189" s="13">
        <f t="shared" si="17"/>
        <v>28193.839</v>
      </c>
      <c r="AC189" s="2" t="s">
        <v>480</v>
      </c>
      <c r="AD189" s="2">
        <v>10</v>
      </c>
      <c r="AE189" s="2" t="s">
        <v>621</v>
      </c>
      <c r="AG189" s="2" t="s">
        <v>610</v>
      </c>
    </row>
    <row r="190" spans="1:33" x14ac:dyDescent="0.2">
      <c r="A190" s="69" t="s">
        <v>484</v>
      </c>
      <c r="B190" s="70"/>
      <c r="C190" s="71">
        <v>43244.394</v>
      </c>
      <c r="D190" s="71"/>
      <c r="E190" s="2">
        <f t="shared" si="13"/>
        <v>13574.957466235272</v>
      </c>
      <c r="F190" s="7">
        <f t="shared" si="14"/>
        <v>13575</v>
      </c>
      <c r="G190" s="2">
        <f t="shared" si="15"/>
        <v>-1.0095268567965832E-2</v>
      </c>
      <c r="I190" s="32"/>
      <c r="N190" s="2">
        <f>G190</f>
        <v>-1.0095268567965832E-2</v>
      </c>
      <c r="O190" s="7"/>
      <c r="P190" s="2" t="s">
        <v>567</v>
      </c>
      <c r="Q190" s="13">
        <f t="shared" si="17"/>
        <v>28225.894</v>
      </c>
      <c r="AC190" s="2" t="s">
        <v>480</v>
      </c>
      <c r="AG190" s="2" t="s">
        <v>485</v>
      </c>
    </row>
    <row r="191" spans="1:33" x14ac:dyDescent="0.2">
      <c r="A191" s="69" t="s">
        <v>484</v>
      </c>
      <c r="B191" s="70"/>
      <c r="C191" s="71">
        <v>43249.391000000003</v>
      </c>
      <c r="D191" s="71"/>
      <c r="E191" s="2">
        <f t="shared" si="13"/>
        <v>13596.011014327432</v>
      </c>
      <c r="F191" s="7">
        <f t="shared" si="14"/>
        <v>13596</v>
      </c>
      <c r="G191" s="2">
        <f t="shared" si="15"/>
        <v>2.6142194183194079E-3</v>
      </c>
      <c r="I191" s="32"/>
      <c r="N191" s="2">
        <f>G191</f>
        <v>2.6142194183194079E-3</v>
      </c>
      <c r="O191" s="7"/>
      <c r="P191" s="2" t="s">
        <v>567</v>
      </c>
      <c r="Q191" s="13">
        <f t="shared" si="17"/>
        <v>28230.891000000003</v>
      </c>
      <c r="AC191" s="2" t="s">
        <v>480</v>
      </c>
      <c r="AG191" s="2" t="s">
        <v>485</v>
      </c>
    </row>
    <row r="192" spans="1:33" x14ac:dyDescent="0.2">
      <c r="A192" s="69" t="s">
        <v>483</v>
      </c>
      <c r="B192" s="70"/>
      <c r="C192" s="71">
        <v>43250.324000000001</v>
      </c>
      <c r="D192" s="71"/>
      <c r="E192" s="2">
        <f t="shared" si="13"/>
        <v>13599.941964971802</v>
      </c>
      <c r="F192" s="7">
        <f t="shared" si="14"/>
        <v>13600</v>
      </c>
      <c r="G192" s="2">
        <f t="shared" si="15"/>
        <v>-1.3774449544143863E-2</v>
      </c>
      <c r="I192" s="2">
        <f>G192</f>
        <v>-1.3774449544143863E-2</v>
      </c>
      <c r="O192" s="7"/>
      <c r="P192" s="2" t="s">
        <v>567</v>
      </c>
      <c r="Q192" s="13">
        <f t="shared" si="17"/>
        <v>28231.824000000001</v>
      </c>
      <c r="AC192" s="2" t="s">
        <v>480</v>
      </c>
      <c r="AD192" s="2">
        <v>8</v>
      </c>
      <c r="AE192" s="2" t="s">
        <v>621</v>
      </c>
      <c r="AG192" s="2" t="s">
        <v>610</v>
      </c>
    </row>
    <row r="193" spans="1:33" x14ac:dyDescent="0.2">
      <c r="A193" s="69" t="s">
        <v>484</v>
      </c>
      <c r="B193" s="70"/>
      <c r="C193" s="71">
        <v>43250.328999999998</v>
      </c>
      <c r="D193" s="71"/>
      <c r="E193" s="2">
        <f t="shared" si="13"/>
        <v>13599.963031159596</v>
      </c>
      <c r="F193" s="7">
        <f t="shared" si="14"/>
        <v>13600</v>
      </c>
      <c r="G193" s="2">
        <f t="shared" si="15"/>
        <v>-8.7744495467632078E-3</v>
      </c>
      <c r="I193" s="32"/>
      <c r="N193" s="2">
        <f>G193</f>
        <v>-8.7744495467632078E-3</v>
      </c>
      <c r="O193" s="7"/>
      <c r="P193" s="2" t="s">
        <v>567</v>
      </c>
      <c r="Q193" s="13">
        <f t="shared" si="17"/>
        <v>28231.828999999998</v>
      </c>
      <c r="AC193" s="2" t="s">
        <v>480</v>
      </c>
      <c r="AG193" s="2" t="s">
        <v>485</v>
      </c>
    </row>
    <row r="194" spans="1:33" x14ac:dyDescent="0.2">
      <c r="A194" s="69" t="s">
        <v>483</v>
      </c>
      <c r="B194" s="70"/>
      <c r="C194" s="71">
        <v>43254.358</v>
      </c>
      <c r="D194" s="71"/>
      <c r="E194" s="2">
        <f t="shared" si="13"/>
        <v>13616.938165292739</v>
      </c>
      <c r="F194" s="7">
        <f t="shared" si="14"/>
        <v>13617</v>
      </c>
      <c r="G194" s="2">
        <f t="shared" si="15"/>
        <v>-1.4676292608783115E-2</v>
      </c>
      <c r="I194" s="2">
        <f>G194</f>
        <v>-1.4676292608783115E-2</v>
      </c>
      <c r="O194" s="7"/>
      <c r="P194" s="2" t="s">
        <v>567</v>
      </c>
      <c r="Q194" s="13">
        <f t="shared" si="17"/>
        <v>28235.858</v>
      </c>
      <c r="AD194" s="2">
        <v>8</v>
      </c>
      <c r="AE194" s="2" t="s">
        <v>621</v>
      </c>
      <c r="AG194" s="2" t="s">
        <v>610</v>
      </c>
    </row>
    <row r="195" spans="1:33" x14ac:dyDescent="0.2">
      <c r="A195" s="69" t="s">
        <v>577</v>
      </c>
      <c r="B195" s="51"/>
      <c r="C195" s="71">
        <v>43260.767</v>
      </c>
      <c r="D195" s="71"/>
      <c r="E195" s="2">
        <f t="shared" si="13"/>
        <v>13643.940804820968</v>
      </c>
      <c r="F195" s="7">
        <f t="shared" si="14"/>
        <v>13644</v>
      </c>
      <c r="G195" s="2">
        <f t="shared" si="15"/>
        <v>-1.4049808058189228E-2</v>
      </c>
      <c r="I195" s="32"/>
      <c r="J195" s="2">
        <f>G195</f>
        <v>-1.4049808058189228E-2</v>
      </c>
      <c r="O195" s="7"/>
      <c r="P195" s="2" t="s">
        <v>567</v>
      </c>
      <c r="Q195" s="13">
        <f t="shared" si="17"/>
        <v>28242.267</v>
      </c>
    </row>
    <row r="196" spans="1:33" x14ac:dyDescent="0.2">
      <c r="A196" s="69" t="s">
        <v>577</v>
      </c>
      <c r="B196" s="51"/>
      <c r="C196" s="71">
        <v>43260.767999999996</v>
      </c>
      <c r="D196" s="71"/>
      <c r="E196" s="2">
        <f t="shared" si="13"/>
        <v>13643.945018058515</v>
      </c>
      <c r="F196" s="7">
        <f t="shared" si="14"/>
        <v>13644</v>
      </c>
      <c r="G196" s="2">
        <f t="shared" si="15"/>
        <v>-1.304980806162348E-2</v>
      </c>
      <c r="I196" s="32"/>
      <c r="J196" s="2">
        <f>G196</f>
        <v>-1.304980806162348E-2</v>
      </c>
      <c r="O196" s="7"/>
      <c r="P196" s="2" t="s">
        <v>567</v>
      </c>
      <c r="Q196" s="13">
        <f t="shared" si="17"/>
        <v>28242.267999999996</v>
      </c>
    </row>
    <row r="197" spans="1:33" x14ac:dyDescent="0.2">
      <c r="A197" s="69" t="s">
        <v>483</v>
      </c>
      <c r="B197" s="70"/>
      <c r="C197" s="71">
        <v>43281.406999999999</v>
      </c>
      <c r="D197" s="71"/>
      <c r="E197" s="2">
        <f t="shared" si="13"/>
        <v>13730.902028079307</v>
      </c>
      <c r="F197" s="7">
        <f t="shared" si="14"/>
        <v>13731</v>
      </c>
      <c r="G197" s="2">
        <f t="shared" si="15"/>
        <v>-2.3253357845533174E-2</v>
      </c>
      <c r="I197" s="2">
        <f>G197</f>
        <v>-2.3253357845533174E-2</v>
      </c>
      <c r="O197" s="7"/>
      <c r="P197" s="2" t="s">
        <v>567</v>
      </c>
      <c r="Q197" s="13">
        <f t="shared" si="17"/>
        <v>28262.906999999999</v>
      </c>
      <c r="AC197" s="2" t="s">
        <v>480</v>
      </c>
      <c r="AD197" s="2">
        <v>8</v>
      </c>
      <c r="AE197" s="2" t="s">
        <v>621</v>
      </c>
      <c r="AG197" s="2" t="s">
        <v>610</v>
      </c>
    </row>
    <row r="198" spans="1:33" x14ac:dyDescent="0.2">
      <c r="A198" s="69" t="s">
        <v>483</v>
      </c>
      <c r="B198" s="70" t="s">
        <v>646</v>
      </c>
      <c r="C198" s="71">
        <v>43288.411999999997</v>
      </c>
      <c r="D198" s="71"/>
      <c r="E198" s="2">
        <f t="shared" si="13"/>
        <v>13760.415757193865</v>
      </c>
      <c r="F198" s="7">
        <f t="shared" si="14"/>
        <v>13760.5</v>
      </c>
      <c r="G198" s="2">
        <f t="shared" si="15"/>
        <v>-1.9994791393401101E-2</v>
      </c>
      <c r="I198" s="2">
        <f>G198</f>
        <v>-1.9994791393401101E-2</v>
      </c>
      <c r="O198" s="7"/>
      <c r="P198" s="2" t="s">
        <v>567</v>
      </c>
      <c r="Q198" s="13">
        <f t="shared" si="17"/>
        <v>28269.911999999997</v>
      </c>
      <c r="AC198" s="2" t="s">
        <v>480</v>
      </c>
      <c r="AD198" s="2">
        <v>7</v>
      </c>
      <c r="AE198" s="2" t="s">
        <v>621</v>
      </c>
      <c r="AG198" s="2" t="s">
        <v>610</v>
      </c>
    </row>
    <row r="199" spans="1:33" x14ac:dyDescent="0.2">
      <c r="A199" s="69" t="s">
        <v>484</v>
      </c>
      <c r="B199" s="70"/>
      <c r="C199" s="71">
        <v>43291.387999999999</v>
      </c>
      <c r="D199" s="71"/>
      <c r="E199" s="2">
        <f t="shared" si="13"/>
        <v>13772.954352175309</v>
      </c>
      <c r="F199" s="7">
        <f t="shared" si="14"/>
        <v>13773</v>
      </c>
      <c r="G199" s="2">
        <f t="shared" si="15"/>
        <v>-1.0834381879249122E-2</v>
      </c>
      <c r="I199" s="32"/>
      <c r="N199" s="2">
        <f>G199</f>
        <v>-1.0834381879249122E-2</v>
      </c>
      <c r="O199" s="7"/>
      <c r="P199" s="2" t="s">
        <v>567</v>
      </c>
      <c r="Q199" s="13">
        <f t="shared" si="17"/>
        <v>28272.887999999999</v>
      </c>
      <c r="AC199" s="2" t="s">
        <v>480</v>
      </c>
      <c r="AG199" s="2" t="s">
        <v>485</v>
      </c>
    </row>
    <row r="200" spans="1:33" x14ac:dyDescent="0.2">
      <c r="A200" s="69" t="s">
        <v>484</v>
      </c>
      <c r="B200" s="70"/>
      <c r="C200" s="71">
        <v>43299.451000000001</v>
      </c>
      <c r="D200" s="71"/>
      <c r="E200" s="2">
        <f t="shared" si="13"/>
        <v>13806.925686629387</v>
      </c>
      <c r="F200" s="7">
        <f t="shared" si="14"/>
        <v>13807</v>
      </c>
      <c r="G200" s="2">
        <f t="shared" si="15"/>
        <v>-1.7638068005908281E-2</v>
      </c>
      <c r="I200" s="32"/>
      <c r="N200" s="2">
        <f>G200</f>
        <v>-1.7638068005908281E-2</v>
      </c>
      <c r="O200" s="7"/>
      <c r="P200" s="2" t="s">
        <v>567</v>
      </c>
      <c r="Q200" s="13">
        <f t="shared" si="17"/>
        <v>28280.951000000001</v>
      </c>
      <c r="AC200" s="2" t="s">
        <v>480</v>
      </c>
      <c r="AG200" s="2" t="s">
        <v>485</v>
      </c>
    </row>
    <row r="201" spans="1:33" x14ac:dyDescent="0.2">
      <c r="A201" s="69" t="s">
        <v>486</v>
      </c>
      <c r="B201" s="70" t="s">
        <v>646</v>
      </c>
      <c r="C201" s="71">
        <v>43326.38</v>
      </c>
      <c r="D201" s="71"/>
      <c r="E201" s="2">
        <f t="shared" si="13"/>
        <v>13920.38396090863</v>
      </c>
      <c r="F201" s="7">
        <f t="shared" si="14"/>
        <v>13920.5</v>
      </c>
      <c r="G201" s="2">
        <f t="shared" si="15"/>
        <v>-2.7541549628949724E-2</v>
      </c>
      <c r="I201" s="2">
        <f>G201</f>
        <v>-2.7541549628949724E-2</v>
      </c>
      <c r="O201" s="7"/>
      <c r="P201" s="2" t="s">
        <v>567</v>
      </c>
      <c r="Q201" s="13">
        <f t="shared" si="17"/>
        <v>28307.879999999997</v>
      </c>
      <c r="AC201" s="2" t="s">
        <v>480</v>
      </c>
      <c r="AD201" s="2">
        <v>7</v>
      </c>
      <c r="AE201" s="2" t="s">
        <v>621</v>
      </c>
      <c r="AG201" s="2" t="s">
        <v>610</v>
      </c>
    </row>
    <row r="202" spans="1:33" x14ac:dyDescent="0.2">
      <c r="A202" s="69" t="s">
        <v>487</v>
      </c>
      <c r="B202" s="70" t="s">
        <v>646</v>
      </c>
      <c r="C202" s="71">
        <v>43447.673000000003</v>
      </c>
      <c r="D202" s="71"/>
      <c r="E202" s="2">
        <f t="shared" si="13"/>
        <v>14431.420184390916</v>
      </c>
      <c r="F202" s="7">
        <f t="shared" si="14"/>
        <v>14431.5</v>
      </c>
      <c r="G202" s="2">
        <f t="shared" si="15"/>
        <v>-1.8944008719699923E-2</v>
      </c>
      <c r="I202" s="2">
        <f>G202</f>
        <v>-1.8944008719699923E-2</v>
      </c>
      <c r="O202" s="7"/>
      <c r="P202" s="2" t="s">
        <v>567</v>
      </c>
      <c r="Q202" s="13">
        <f t="shared" si="17"/>
        <v>28429.173000000003</v>
      </c>
      <c r="AC202" s="2" t="s">
        <v>480</v>
      </c>
      <c r="AD202" s="2">
        <v>6</v>
      </c>
      <c r="AE202" s="2" t="s">
        <v>608</v>
      </c>
      <c r="AG202" s="2" t="s">
        <v>610</v>
      </c>
    </row>
    <row r="203" spans="1:33" x14ac:dyDescent="0.2">
      <c r="A203" s="69" t="s">
        <v>577</v>
      </c>
      <c r="B203" s="51"/>
      <c r="C203" s="71">
        <v>43549.860999999997</v>
      </c>
      <c r="D203" s="71"/>
      <c r="E203" s="2">
        <f t="shared" si="13"/>
        <v>14861.962504270899</v>
      </c>
      <c r="F203" s="7">
        <f t="shared" si="14"/>
        <v>14862</v>
      </c>
      <c r="G203" s="2">
        <f t="shared" si="15"/>
        <v>-8.8995050828089006E-3</v>
      </c>
      <c r="I203" s="32"/>
      <c r="J203" s="2">
        <f>G203</f>
        <v>-8.8995050828089006E-3</v>
      </c>
      <c r="O203" s="7"/>
      <c r="P203" s="2" t="s">
        <v>567</v>
      </c>
      <c r="Q203" s="13">
        <f t="shared" si="17"/>
        <v>28531.360999999997</v>
      </c>
    </row>
    <row r="204" spans="1:33" x14ac:dyDescent="0.2">
      <c r="A204" s="69" t="s">
        <v>488</v>
      </c>
      <c r="B204" s="70"/>
      <c r="C204" s="71">
        <v>43568.368000000002</v>
      </c>
      <c r="D204" s="71"/>
      <c r="E204" s="2">
        <f t="shared" si="13"/>
        <v>14939.936891811722</v>
      </c>
      <c r="F204" s="7">
        <f t="shared" si="14"/>
        <v>14940</v>
      </c>
      <c r="G204" s="2">
        <f t="shared" si="15"/>
        <v>-1.4978549719671719E-2</v>
      </c>
      <c r="I204" s="2">
        <f>G204</f>
        <v>-1.4978549719671719E-2</v>
      </c>
      <c r="O204" s="7"/>
      <c r="P204" s="2" t="s">
        <v>567</v>
      </c>
      <c r="Q204" s="13">
        <f t="shared" si="17"/>
        <v>28549.868000000002</v>
      </c>
      <c r="AC204" s="2" t="s">
        <v>480</v>
      </c>
      <c r="AD204" s="2">
        <v>9</v>
      </c>
      <c r="AE204" s="2" t="s">
        <v>621</v>
      </c>
      <c r="AG204" s="2" t="s">
        <v>610</v>
      </c>
    </row>
    <row r="205" spans="1:33" x14ac:dyDescent="0.2">
      <c r="A205" s="69" t="s">
        <v>577</v>
      </c>
      <c r="B205" s="51"/>
      <c r="C205" s="71">
        <v>43610.731</v>
      </c>
      <c r="D205" s="71"/>
      <c r="E205" s="2">
        <f t="shared" si="13"/>
        <v>15118.422274606919</v>
      </c>
      <c r="F205" s="7">
        <f t="shared" si="14"/>
        <v>15118.5</v>
      </c>
      <c r="G205" s="2">
        <f t="shared" si="15"/>
        <v>-1.8447901871695649E-2</v>
      </c>
      <c r="I205" s="32"/>
      <c r="J205" s="2">
        <f>G205</f>
        <v>-1.8447901871695649E-2</v>
      </c>
      <c r="O205" s="7"/>
      <c r="P205" s="2" t="s">
        <v>567</v>
      </c>
      <c r="Q205" s="13">
        <f t="shared" si="17"/>
        <v>28592.231</v>
      </c>
    </row>
    <row r="206" spans="1:33" x14ac:dyDescent="0.2">
      <c r="A206" s="69" t="s">
        <v>489</v>
      </c>
      <c r="B206" s="70" t="s">
        <v>646</v>
      </c>
      <c r="C206" s="71">
        <v>43616.425000000003</v>
      </c>
      <c r="D206" s="71"/>
      <c r="E206" s="2">
        <f t="shared" si="13"/>
        <v>15142.412449279074</v>
      </c>
      <c r="F206" s="7">
        <f t="shared" si="14"/>
        <v>15142.5</v>
      </c>
      <c r="G206" s="2">
        <f t="shared" si="15"/>
        <v>-2.0779915605089627E-2</v>
      </c>
      <c r="I206" s="2">
        <f t="shared" ref="I206:I213" si="19">G206</f>
        <v>-2.0779915605089627E-2</v>
      </c>
      <c r="O206" s="7"/>
      <c r="P206" s="2" t="s">
        <v>567</v>
      </c>
      <c r="Q206" s="13">
        <f t="shared" si="17"/>
        <v>28597.925000000003</v>
      </c>
      <c r="AC206" s="2" t="s">
        <v>480</v>
      </c>
      <c r="AD206" s="2">
        <v>7</v>
      </c>
      <c r="AE206" s="2" t="s">
        <v>608</v>
      </c>
      <c r="AG206" s="2" t="s">
        <v>610</v>
      </c>
    </row>
    <row r="207" spans="1:33" x14ac:dyDescent="0.2">
      <c r="A207" s="69" t="s">
        <v>489</v>
      </c>
      <c r="B207" s="70" t="s">
        <v>646</v>
      </c>
      <c r="C207" s="71">
        <v>43622.364000000001</v>
      </c>
      <c r="D207" s="71"/>
      <c r="E207" s="2">
        <f t="shared" si="13"/>
        <v>15167.434867153645</v>
      </c>
      <c r="F207" s="7">
        <f t="shared" si="14"/>
        <v>15167.5</v>
      </c>
      <c r="G207" s="2">
        <f t="shared" si="15"/>
        <v>-1.5459096575796138E-2</v>
      </c>
      <c r="I207" s="2">
        <f t="shared" si="19"/>
        <v>-1.5459096575796138E-2</v>
      </c>
      <c r="O207" s="7"/>
      <c r="P207" s="2" t="s">
        <v>567</v>
      </c>
      <c r="Q207" s="13">
        <f t="shared" si="17"/>
        <v>28603.864000000001</v>
      </c>
      <c r="AC207" s="2" t="s">
        <v>480</v>
      </c>
      <c r="AD207" s="2">
        <v>6</v>
      </c>
      <c r="AE207" s="2" t="s">
        <v>608</v>
      </c>
      <c r="AG207" s="2" t="s">
        <v>610</v>
      </c>
    </row>
    <row r="208" spans="1:33" x14ac:dyDescent="0.2">
      <c r="A208" s="69" t="s">
        <v>489</v>
      </c>
      <c r="B208" s="70" t="s">
        <v>646</v>
      </c>
      <c r="C208" s="71">
        <v>43659.385999999999</v>
      </c>
      <c r="D208" s="71"/>
      <c r="E208" s="2">
        <f t="shared" si="13"/>
        <v>15323.417348135721</v>
      </c>
      <c r="F208" s="7">
        <f t="shared" si="14"/>
        <v>15323.5</v>
      </c>
      <c r="G208" s="2">
        <f t="shared" si="15"/>
        <v>-1.9617185855167918E-2</v>
      </c>
      <c r="I208" s="2">
        <f t="shared" si="19"/>
        <v>-1.9617185855167918E-2</v>
      </c>
      <c r="O208" s="7"/>
      <c r="P208" s="2" t="s">
        <v>567</v>
      </c>
      <c r="Q208" s="13">
        <f t="shared" si="17"/>
        <v>28640.885999999999</v>
      </c>
      <c r="AC208" s="2" t="s">
        <v>480</v>
      </c>
      <c r="AD208" s="2">
        <v>9</v>
      </c>
      <c r="AE208" s="2" t="s">
        <v>621</v>
      </c>
      <c r="AG208" s="2" t="s">
        <v>610</v>
      </c>
    </row>
    <row r="209" spans="1:33" x14ac:dyDescent="0.2">
      <c r="A209" s="69" t="s">
        <v>489</v>
      </c>
      <c r="B209" s="70" t="s">
        <v>646</v>
      </c>
      <c r="C209" s="71">
        <v>43663.41</v>
      </c>
      <c r="D209" s="71"/>
      <c r="E209" s="2">
        <f t="shared" si="13"/>
        <v>15340.371416081069</v>
      </c>
      <c r="F209" s="7">
        <f t="shared" si="14"/>
        <v>15340.5</v>
      </c>
      <c r="G209" s="2">
        <f t="shared" si="15"/>
        <v>-3.0519028907292522E-2</v>
      </c>
      <c r="I209" s="2">
        <f t="shared" si="19"/>
        <v>-3.0519028907292522E-2</v>
      </c>
      <c r="O209" s="7"/>
      <c r="P209" s="2" t="s">
        <v>567</v>
      </c>
      <c r="Q209" s="13">
        <f t="shared" si="17"/>
        <v>28644.910000000003</v>
      </c>
      <c r="AC209" s="2" t="s">
        <v>480</v>
      </c>
      <c r="AD209" s="2">
        <v>7</v>
      </c>
      <c r="AE209" s="2" t="s">
        <v>621</v>
      </c>
      <c r="AG209" s="2" t="s">
        <v>610</v>
      </c>
    </row>
    <row r="210" spans="1:33" x14ac:dyDescent="0.2">
      <c r="A210" s="69" t="s">
        <v>490</v>
      </c>
      <c r="B210" s="70"/>
      <c r="C210" s="71">
        <v>43713.387999999999</v>
      </c>
      <c r="D210" s="71"/>
      <c r="E210" s="2">
        <f t="shared" si="13"/>
        <v>15550.940602903016</v>
      </c>
      <c r="F210" s="7">
        <f t="shared" si="14"/>
        <v>15551</v>
      </c>
      <c r="G210" s="2">
        <f t="shared" si="15"/>
        <v>-1.4097732710069977E-2</v>
      </c>
      <c r="I210" s="2">
        <f t="shared" si="19"/>
        <v>-1.4097732710069977E-2</v>
      </c>
      <c r="O210" s="7"/>
      <c r="P210" s="2" t="s">
        <v>567</v>
      </c>
      <c r="Q210" s="13">
        <f t="shared" si="17"/>
        <v>28694.887999999999</v>
      </c>
      <c r="AC210" s="2" t="s">
        <v>480</v>
      </c>
      <c r="AD210" s="2">
        <v>10</v>
      </c>
      <c r="AE210" s="2" t="s">
        <v>608</v>
      </c>
      <c r="AG210" s="2" t="s">
        <v>610</v>
      </c>
    </row>
    <row r="211" spans="1:33" x14ac:dyDescent="0.2">
      <c r="A211" s="69" t="s">
        <v>491</v>
      </c>
      <c r="B211" s="70" t="s">
        <v>646</v>
      </c>
      <c r="C211" s="71">
        <v>43831.7</v>
      </c>
      <c r="D211" s="71"/>
      <c r="E211" s="2">
        <f t="shared" si="13"/>
        <v>16049.417165216033</v>
      </c>
      <c r="F211" s="7">
        <f t="shared" si="14"/>
        <v>16049.5</v>
      </c>
      <c r="G211" s="2">
        <f t="shared" si="15"/>
        <v>-1.9660601326904725E-2</v>
      </c>
      <c r="I211" s="2">
        <f t="shared" si="19"/>
        <v>-1.9660601326904725E-2</v>
      </c>
      <c r="O211" s="7"/>
      <c r="P211" s="2" t="s">
        <v>567</v>
      </c>
      <c r="Q211" s="13">
        <f t="shared" si="17"/>
        <v>28813.199999999997</v>
      </c>
      <c r="AC211" s="2" t="s">
        <v>480</v>
      </c>
      <c r="AD211" s="2">
        <v>6</v>
      </c>
      <c r="AE211" s="2" t="s">
        <v>608</v>
      </c>
      <c r="AG211" s="2" t="s">
        <v>610</v>
      </c>
    </row>
    <row r="212" spans="1:33" x14ac:dyDescent="0.2">
      <c r="A212" s="69" t="s">
        <v>492</v>
      </c>
      <c r="B212" s="70" t="s">
        <v>646</v>
      </c>
      <c r="C212" s="71">
        <v>43932.338000000003</v>
      </c>
      <c r="D212" s="71"/>
      <c r="E212" s="2">
        <f t="shared" si="13"/>
        <v>16473.428966876567</v>
      </c>
      <c r="F212" s="7">
        <f t="shared" si="14"/>
        <v>16473.5</v>
      </c>
      <c r="G212" s="2">
        <f t="shared" si="15"/>
        <v>-1.6859510629728902E-2</v>
      </c>
      <c r="I212" s="2">
        <f t="shared" si="19"/>
        <v>-1.6859510629728902E-2</v>
      </c>
      <c r="O212" s="7"/>
      <c r="P212" s="2" t="s">
        <v>567</v>
      </c>
      <c r="Q212" s="13">
        <f t="shared" si="17"/>
        <v>28913.838000000003</v>
      </c>
      <c r="AC212" s="2" t="s">
        <v>480</v>
      </c>
      <c r="AD212" s="2">
        <v>6</v>
      </c>
      <c r="AE212" s="2" t="s">
        <v>621</v>
      </c>
      <c r="AG212" s="2" t="s">
        <v>610</v>
      </c>
    </row>
    <row r="213" spans="1:33" x14ac:dyDescent="0.2">
      <c r="A213" s="69" t="s">
        <v>492</v>
      </c>
      <c r="B213" s="70"/>
      <c r="C213" s="71">
        <v>43957.379000000001</v>
      </c>
      <c r="D213" s="71"/>
      <c r="E213" s="2">
        <f t="shared" ref="E213:E276" si="20">(C213-C$7)/C$8</f>
        <v>16578.932648640712</v>
      </c>
      <c r="F213" s="7">
        <f t="shared" ref="F213:F276" si="21">ROUND(2*E213,0)/2</f>
        <v>16579</v>
      </c>
      <c r="G213" s="2">
        <f t="shared" ref="G213:G276" si="22">C213-(C$7+F213*C$8)</f>
        <v>-1.5985654339601751E-2</v>
      </c>
      <c r="I213" s="2">
        <f t="shared" si="19"/>
        <v>-1.5985654339601751E-2</v>
      </c>
      <c r="O213" s="7"/>
      <c r="P213" s="2" t="s">
        <v>567</v>
      </c>
      <c r="Q213" s="13">
        <f t="shared" ref="Q213:Q276" si="23">+C213-15018.5</f>
        <v>28938.879000000001</v>
      </c>
      <c r="AC213" s="2" t="s">
        <v>480</v>
      </c>
      <c r="AD213" s="2">
        <v>7</v>
      </c>
      <c r="AE213" s="2" t="s">
        <v>621</v>
      </c>
      <c r="AG213" s="2" t="s">
        <v>610</v>
      </c>
    </row>
    <row r="214" spans="1:33" x14ac:dyDescent="0.2">
      <c r="A214" s="69" t="s">
        <v>577</v>
      </c>
      <c r="B214" s="51"/>
      <c r="C214" s="71">
        <v>43982.773999999998</v>
      </c>
      <c r="D214" s="71"/>
      <c r="E214" s="2">
        <f t="shared" si="20"/>
        <v>16685.927816501433</v>
      </c>
      <c r="F214" s="7">
        <f t="shared" si="21"/>
        <v>16686</v>
      </c>
      <c r="G214" s="2">
        <f t="shared" si="22"/>
        <v>-1.7132548906374723E-2</v>
      </c>
      <c r="I214" s="32"/>
      <c r="J214" s="2">
        <f>G214</f>
        <v>-1.7132548906374723E-2</v>
      </c>
      <c r="O214" s="7"/>
      <c r="P214" s="2" t="s">
        <v>567</v>
      </c>
      <c r="Q214" s="13">
        <f t="shared" si="23"/>
        <v>28964.273999999998</v>
      </c>
    </row>
    <row r="215" spans="1:33" x14ac:dyDescent="0.2">
      <c r="A215" s="69" t="s">
        <v>493</v>
      </c>
      <c r="B215" s="70" t="s">
        <v>646</v>
      </c>
      <c r="C215" s="71">
        <v>43983.364999999998</v>
      </c>
      <c r="D215" s="71"/>
      <c r="E215" s="2">
        <f t="shared" si="20"/>
        <v>16688.417839899965</v>
      </c>
      <c r="F215" s="7">
        <f t="shared" si="21"/>
        <v>16688.5</v>
      </c>
      <c r="G215" s="2">
        <f t="shared" si="22"/>
        <v>-1.9500467002217192E-2</v>
      </c>
      <c r="I215" s="2">
        <f t="shared" ref="I215:I220" si="24">G215</f>
        <v>-1.9500467002217192E-2</v>
      </c>
      <c r="O215" s="7"/>
      <c r="P215" s="2" t="s">
        <v>567</v>
      </c>
      <c r="Q215" s="13">
        <f t="shared" si="23"/>
        <v>28964.864999999998</v>
      </c>
      <c r="AC215" s="2" t="s">
        <v>480</v>
      </c>
      <c r="AD215" s="2">
        <v>7</v>
      </c>
      <c r="AE215" s="2" t="s">
        <v>621</v>
      </c>
      <c r="AG215" s="2" t="s">
        <v>610</v>
      </c>
    </row>
    <row r="216" spans="1:33" x14ac:dyDescent="0.2">
      <c r="A216" s="69" t="s">
        <v>493</v>
      </c>
      <c r="B216" s="70"/>
      <c r="C216" s="71">
        <v>44008.404999999999</v>
      </c>
      <c r="D216" s="71"/>
      <c r="E216" s="2">
        <f t="shared" si="20"/>
        <v>16793.91730842656</v>
      </c>
      <c r="F216" s="7">
        <f t="shared" si="21"/>
        <v>16794</v>
      </c>
      <c r="G216" s="2">
        <f t="shared" si="22"/>
        <v>-1.9626610708655789E-2</v>
      </c>
      <c r="I216" s="2">
        <f t="shared" si="24"/>
        <v>-1.9626610708655789E-2</v>
      </c>
      <c r="O216" s="7"/>
      <c r="P216" s="2" t="s">
        <v>567</v>
      </c>
      <c r="Q216" s="13">
        <f t="shared" si="23"/>
        <v>28989.904999999999</v>
      </c>
      <c r="AC216" s="2" t="s">
        <v>480</v>
      </c>
      <c r="AD216" s="2">
        <v>7</v>
      </c>
      <c r="AE216" s="2" t="s">
        <v>621</v>
      </c>
      <c r="AG216" s="2" t="s">
        <v>610</v>
      </c>
    </row>
    <row r="217" spans="1:33" x14ac:dyDescent="0.2">
      <c r="A217" s="69" t="s">
        <v>493</v>
      </c>
      <c r="B217" s="70" t="s">
        <v>646</v>
      </c>
      <c r="C217" s="71">
        <v>44010.423999999999</v>
      </c>
      <c r="D217" s="71"/>
      <c r="E217" s="2">
        <f t="shared" si="20"/>
        <v>16802.423835062153</v>
      </c>
      <c r="F217" s="7">
        <f t="shared" si="21"/>
        <v>16802.5</v>
      </c>
      <c r="G217" s="2">
        <f t="shared" si="22"/>
        <v>-1.8077532244205941E-2</v>
      </c>
      <c r="I217" s="2">
        <f t="shared" si="24"/>
        <v>-1.8077532244205941E-2</v>
      </c>
      <c r="O217" s="7"/>
      <c r="P217" s="2" t="s">
        <v>567</v>
      </c>
      <c r="Q217" s="13">
        <f t="shared" si="23"/>
        <v>28991.923999999999</v>
      </c>
      <c r="AC217" s="2" t="s">
        <v>480</v>
      </c>
      <c r="AD217" s="2">
        <v>11</v>
      </c>
      <c r="AE217" s="2" t="s">
        <v>615</v>
      </c>
      <c r="AG217" s="2" t="s">
        <v>610</v>
      </c>
    </row>
    <row r="218" spans="1:33" x14ac:dyDescent="0.2">
      <c r="A218" s="69" t="s">
        <v>493</v>
      </c>
      <c r="B218" s="70"/>
      <c r="C218" s="71">
        <v>44017.421000000002</v>
      </c>
      <c r="D218" s="71"/>
      <c r="E218" s="2">
        <f t="shared" si="20"/>
        <v>16831.903858276244</v>
      </c>
      <c r="F218" s="7">
        <f t="shared" si="21"/>
        <v>16832</v>
      </c>
      <c r="G218" s="2">
        <f t="shared" si="22"/>
        <v>-2.2818965786427725E-2</v>
      </c>
      <c r="I218" s="2">
        <f t="shared" si="24"/>
        <v>-2.2818965786427725E-2</v>
      </c>
      <c r="O218" s="7"/>
      <c r="P218" s="2" t="s">
        <v>567</v>
      </c>
      <c r="Q218" s="13">
        <f t="shared" si="23"/>
        <v>28998.921000000002</v>
      </c>
      <c r="AC218" s="2" t="s">
        <v>480</v>
      </c>
      <c r="AD218" s="2">
        <v>7</v>
      </c>
      <c r="AE218" s="2" t="s">
        <v>621</v>
      </c>
      <c r="AG218" s="2" t="s">
        <v>610</v>
      </c>
    </row>
    <row r="219" spans="1:33" x14ac:dyDescent="0.2">
      <c r="A219" s="69" t="s">
        <v>494</v>
      </c>
      <c r="B219" s="70" t="s">
        <v>646</v>
      </c>
      <c r="C219" s="71">
        <v>44039.38</v>
      </c>
      <c r="D219" s="71"/>
      <c r="E219" s="2">
        <f t="shared" si="20"/>
        <v>16924.422341877478</v>
      </c>
      <c r="F219" s="7">
        <f t="shared" si="21"/>
        <v>16924.5</v>
      </c>
      <c r="G219" s="2">
        <f t="shared" si="22"/>
        <v>-1.8431935393891763E-2</v>
      </c>
      <c r="I219" s="2">
        <f t="shared" si="24"/>
        <v>-1.8431935393891763E-2</v>
      </c>
      <c r="O219" s="7"/>
      <c r="P219" s="2" t="s">
        <v>567</v>
      </c>
      <c r="Q219" s="13">
        <f t="shared" si="23"/>
        <v>29020.879999999997</v>
      </c>
      <c r="AC219" s="2" t="s">
        <v>480</v>
      </c>
      <c r="AD219" s="2">
        <v>6</v>
      </c>
      <c r="AE219" s="2" t="s">
        <v>621</v>
      </c>
      <c r="AG219" s="2" t="s">
        <v>610</v>
      </c>
    </row>
    <row r="220" spans="1:33" x14ac:dyDescent="0.2">
      <c r="A220" s="69" t="s">
        <v>494</v>
      </c>
      <c r="B220" s="70"/>
      <c r="C220" s="71">
        <v>44046.381000000001</v>
      </c>
      <c r="D220" s="71"/>
      <c r="E220" s="2">
        <f t="shared" si="20"/>
        <v>16953.919218041818</v>
      </c>
      <c r="F220" s="7">
        <f t="shared" si="21"/>
        <v>16954</v>
      </c>
      <c r="G220" s="2">
        <f t="shared" si="22"/>
        <v>-1.917336893529864E-2</v>
      </c>
      <c r="I220" s="2">
        <f t="shared" si="24"/>
        <v>-1.917336893529864E-2</v>
      </c>
      <c r="O220" s="7"/>
      <c r="P220" s="2" t="s">
        <v>567</v>
      </c>
      <c r="Q220" s="13">
        <f t="shared" si="23"/>
        <v>29027.881000000001</v>
      </c>
      <c r="AC220" s="2" t="s">
        <v>480</v>
      </c>
      <c r="AD220" s="2">
        <v>6</v>
      </c>
      <c r="AE220" s="2" t="s">
        <v>621</v>
      </c>
      <c r="AG220" s="2" t="s">
        <v>610</v>
      </c>
    </row>
    <row r="221" spans="1:33" x14ac:dyDescent="0.2">
      <c r="A221" s="69" t="s">
        <v>577</v>
      </c>
      <c r="B221" s="51"/>
      <c r="C221" s="71">
        <v>44238.872000000003</v>
      </c>
      <c r="D221" s="71"/>
      <c r="E221" s="2">
        <f t="shared" si="20"/>
        <v>17764.929529389759</v>
      </c>
      <c r="F221" s="7">
        <f t="shared" si="21"/>
        <v>17765</v>
      </c>
      <c r="G221" s="2">
        <f t="shared" si="22"/>
        <v>-1.6725999710615724E-2</v>
      </c>
      <c r="I221" s="32"/>
      <c r="J221" s="2">
        <f>G221</f>
        <v>-1.6725999710615724E-2</v>
      </c>
      <c r="O221" s="7"/>
      <c r="P221" s="2" t="s">
        <v>567</v>
      </c>
      <c r="Q221" s="13">
        <f t="shared" si="23"/>
        <v>29220.372000000003</v>
      </c>
    </row>
    <row r="222" spans="1:33" x14ac:dyDescent="0.2">
      <c r="A222" s="69" t="s">
        <v>577</v>
      </c>
      <c r="B222" s="51"/>
      <c r="C222" s="71">
        <v>44279.798999999999</v>
      </c>
      <c r="D222" s="71"/>
      <c r="E222" s="2">
        <f t="shared" si="20"/>
        <v>17937.364703047402</v>
      </c>
      <c r="F222" s="7">
        <f t="shared" si="21"/>
        <v>17937.5</v>
      </c>
      <c r="G222" s="2">
        <f t="shared" si="22"/>
        <v>-3.2112348431837745E-2</v>
      </c>
      <c r="I222" s="32"/>
      <c r="J222" s="2">
        <f>G222</f>
        <v>-3.2112348431837745E-2</v>
      </c>
      <c r="O222" s="7"/>
      <c r="P222" s="2" t="s">
        <v>567</v>
      </c>
      <c r="Q222" s="13">
        <f t="shared" si="23"/>
        <v>29261.298999999999</v>
      </c>
    </row>
    <row r="223" spans="1:33" x14ac:dyDescent="0.2">
      <c r="A223" s="69" t="s">
        <v>495</v>
      </c>
      <c r="B223" s="70"/>
      <c r="C223" s="71">
        <v>44290.375</v>
      </c>
      <c r="D223" s="71"/>
      <c r="E223" s="2">
        <f t="shared" si="20"/>
        <v>17981.923903492185</v>
      </c>
      <c r="F223" s="7">
        <f t="shared" si="21"/>
        <v>17982</v>
      </c>
      <c r="G223" s="2">
        <f t="shared" si="22"/>
        <v>-1.8061290567857213E-2</v>
      </c>
      <c r="I223" s="2">
        <f t="shared" ref="I223:I231" si="25">G223</f>
        <v>-1.8061290567857213E-2</v>
      </c>
      <c r="O223" s="7"/>
      <c r="P223" s="2" t="s">
        <v>567</v>
      </c>
      <c r="Q223" s="13">
        <f t="shared" si="23"/>
        <v>29271.875</v>
      </c>
      <c r="AC223" s="2" t="s">
        <v>480</v>
      </c>
      <c r="AD223" s="2">
        <v>7</v>
      </c>
      <c r="AE223" s="2" t="s">
        <v>621</v>
      </c>
      <c r="AG223" s="2" t="s">
        <v>610</v>
      </c>
    </row>
    <row r="224" spans="1:33" x14ac:dyDescent="0.2">
      <c r="A224" s="69" t="s">
        <v>496</v>
      </c>
      <c r="B224" s="70" t="s">
        <v>646</v>
      </c>
      <c r="C224" s="71">
        <v>44316.360999999997</v>
      </c>
      <c r="D224" s="71"/>
      <c r="E224" s="2">
        <f t="shared" si="20"/>
        <v>18091.409094751438</v>
      </c>
      <c r="F224" s="7">
        <f t="shared" si="21"/>
        <v>18091.5</v>
      </c>
      <c r="G224" s="2">
        <f t="shared" si="22"/>
        <v>-2.1576103230472654E-2</v>
      </c>
      <c r="I224" s="2">
        <f t="shared" si="25"/>
        <v>-2.1576103230472654E-2</v>
      </c>
      <c r="O224" s="7"/>
      <c r="P224" s="2" t="s">
        <v>567</v>
      </c>
      <c r="Q224" s="13">
        <f t="shared" si="23"/>
        <v>29297.860999999997</v>
      </c>
      <c r="AC224" s="2" t="s">
        <v>480</v>
      </c>
      <c r="AD224" s="2">
        <v>8</v>
      </c>
      <c r="AE224" s="2" t="s">
        <v>621</v>
      </c>
      <c r="AG224" s="2" t="s">
        <v>610</v>
      </c>
    </row>
    <row r="225" spans="1:33" x14ac:dyDescent="0.2">
      <c r="A225" s="69" t="s">
        <v>496</v>
      </c>
      <c r="B225" s="70"/>
      <c r="C225" s="71">
        <v>44337.375</v>
      </c>
      <c r="D225" s="71"/>
      <c r="E225" s="2">
        <f t="shared" si="20"/>
        <v>18179.946068857593</v>
      </c>
      <c r="F225" s="7">
        <f t="shared" si="21"/>
        <v>18180</v>
      </c>
      <c r="G225" s="2">
        <f t="shared" si="22"/>
        <v>-1.2800403877918143E-2</v>
      </c>
      <c r="I225" s="2">
        <f t="shared" si="25"/>
        <v>-1.2800403877918143E-2</v>
      </c>
      <c r="O225" s="7"/>
      <c r="P225" s="2" t="s">
        <v>567</v>
      </c>
      <c r="Q225" s="13">
        <f t="shared" si="23"/>
        <v>29318.875</v>
      </c>
      <c r="AC225" s="2" t="s">
        <v>480</v>
      </c>
      <c r="AD225" s="2">
        <v>6</v>
      </c>
      <c r="AE225" s="2" t="s">
        <v>621</v>
      </c>
      <c r="AG225" s="2" t="s">
        <v>610</v>
      </c>
    </row>
    <row r="226" spans="1:33" x14ac:dyDescent="0.2">
      <c r="A226" s="69" t="s">
        <v>496</v>
      </c>
      <c r="B226" s="70"/>
      <c r="C226" s="71">
        <v>44342.343000000001</v>
      </c>
      <c r="D226" s="71"/>
      <c r="E226" s="2">
        <f t="shared" si="20"/>
        <v>18200.877433060476</v>
      </c>
      <c r="F226" s="7">
        <f t="shared" si="21"/>
        <v>18201</v>
      </c>
      <c r="G226" s="2">
        <f t="shared" si="22"/>
        <v>-2.9090915893903002E-2</v>
      </c>
      <c r="I226" s="2">
        <f t="shared" si="25"/>
        <v>-2.9090915893903002E-2</v>
      </c>
      <c r="O226" s="7"/>
      <c r="P226" s="2" t="s">
        <v>567</v>
      </c>
      <c r="Q226" s="13">
        <f t="shared" si="23"/>
        <v>29323.843000000001</v>
      </c>
      <c r="AC226" s="2" t="s">
        <v>480</v>
      </c>
      <c r="AD226" s="2">
        <v>8</v>
      </c>
      <c r="AE226" s="2" t="s">
        <v>621</v>
      </c>
      <c r="AG226" s="2" t="s">
        <v>610</v>
      </c>
    </row>
    <row r="227" spans="1:33" x14ac:dyDescent="0.2">
      <c r="A227" s="69" t="s">
        <v>496</v>
      </c>
      <c r="B227" s="70" t="s">
        <v>646</v>
      </c>
      <c r="C227" s="71">
        <v>44343.409</v>
      </c>
      <c r="D227" s="71"/>
      <c r="E227" s="2">
        <f t="shared" si="20"/>
        <v>18205.36874430046</v>
      </c>
      <c r="F227" s="7">
        <f t="shared" si="21"/>
        <v>18205.5</v>
      </c>
      <c r="G227" s="2">
        <f t="shared" si="22"/>
        <v>-3.1153168471064419E-2</v>
      </c>
      <c r="I227" s="2">
        <f t="shared" si="25"/>
        <v>-3.1153168471064419E-2</v>
      </c>
      <c r="O227" s="7"/>
      <c r="P227" s="2" t="s">
        <v>567</v>
      </c>
      <c r="Q227" s="13">
        <f t="shared" si="23"/>
        <v>29324.909</v>
      </c>
      <c r="AC227" s="2" t="s">
        <v>480</v>
      </c>
      <c r="AD227" s="2">
        <v>7</v>
      </c>
      <c r="AE227" s="2" t="s">
        <v>617</v>
      </c>
      <c r="AG227" s="2" t="s">
        <v>610</v>
      </c>
    </row>
    <row r="228" spans="1:33" x14ac:dyDescent="0.2">
      <c r="A228" s="69" t="s">
        <v>496</v>
      </c>
      <c r="B228" s="70" t="s">
        <v>646</v>
      </c>
      <c r="C228" s="71">
        <v>44358.362000000001</v>
      </c>
      <c r="D228" s="71"/>
      <c r="E228" s="2">
        <f t="shared" si="20"/>
        <v>18268.369285549594</v>
      </c>
      <c r="F228" s="7">
        <f t="shared" si="21"/>
        <v>18268.5</v>
      </c>
      <c r="G228" s="2">
        <f t="shared" si="22"/>
        <v>-3.1024704519950319E-2</v>
      </c>
      <c r="I228" s="2">
        <f t="shared" si="25"/>
        <v>-3.1024704519950319E-2</v>
      </c>
      <c r="O228" s="7"/>
      <c r="P228" s="2" t="s">
        <v>567</v>
      </c>
      <c r="Q228" s="13">
        <f t="shared" si="23"/>
        <v>29339.862000000001</v>
      </c>
      <c r="AC228" s="2" t="s">
        <v>480</v>
      </c>
      <c r="AD228" s="2">
        <v>6</v>
      </c>
      <c r="AE228" s="2" t="s">
        <v>608</v>
      </c>
      <c r="AG228" s="2" t="s">
        <v>610</v>
      </c>
    </row>
    <row r="229" spans="1:33" x14ac:dyDescent="0.2">
      <c r="A229" s="69" t="s">
        <v>497</v>
      </c>
      <c r="B229" s="70" t="s">
        <v>646</v>
      </c>
      <c r="C229" s="71">
        <v>44371.446000000004</v>
      </c>
      <c r="D229" s="71"/>
      <c r="E229" s="2">
        <f t="shared" si="20"/>
        <v>18323.495285797286</v>
      </c>
      <c r="F229" s="7">
        <f t="shared" si="21"/>
        <v>18323.5</v>
      </c>
      <c r="G229" s="2">
        <f t="shared" si="22"/>
        <v>-1.1189026627107523E-3</v>
      </c>
      <c r="I229" s="2">
        <f t="shared" si="25"/>
        <v>-1.1189026627107523E-3</v>
      </c>
      <c r="O229" s="7"/>
      <c r="P229" s="2" t="s">
        <v>567</v>
      </c>
      <c r="Q229" s="13">
        <f t="shared" si="23"/>
        <v>29352.946000000004</v>
      </c>
      <c r="AC229" s="2" t="s">
        <v>480</v>
      </c>
      <c r="AD229" s="2">
        <v>7</v>
      </c>
      <c r="AE229" s="2" t="s">
        <v>617</v>
      </c>
      <c r="AG229" s="2" t="s">
        <v>610</v>
      </c>
    </row>
    <row r="230" spans="1:33" x14ac:dyDescent="0.2">
      <c r="A230" s="69" t="s">
        <v>497</v>
      </c>
      <c r="B230" s="70" t="s">
        <v>646</v>
      </c>
      <c r="C230" s="71">
        <v>44395.398000000001</v>
      </c>
      <c r="D230" s="71"/>
      <c r="E230" s="2">
        <f t="shared" si="20"/>
        <v>18424.410751857533</v>
      </c>
      <c r="F230" s="7">
        <f t="shared" si="21"/>
        <v>18424.5</v>
      </c>
      <c r="G230" s="2">
        <f t="shared" si="22"/>
        <v>-2.1182793796469923E-2</v>
      </c>
      <c r="I230" s="2">
        <f t="shared" si="25"/>
        <v>-2.1182793796469923E-2</v>
      </c>
      <c r="O230" s="7"/>
      <c r="P230" s="2" t="s">
        <v>567</v>
      </c>
      <c r="Q230" s="13">
        <f t="shared" si="23"/>
        <v>29376.898000000001</v>
      </c>
      <c r="AC230" s="2" t="s">
        <v>480</v>
      </c>
      <c r="AD230" s="2">
        <v>7</v>
      </c>
      <c r="AE230" s="2" t="s">
        <v>621</v>
      </c>
      <c r="AG230" s="2" t="s">
        <v>610</v>
      </c>
    </row>
    <row r="231" spans="1:33" x14ac:dyDescent="0.2">
      <c r="A231" s="69" t="s">
        <v>497</v>
      </c>
      <c r="B231" s="70"/>
      <c r="C231" s="71">
        <v>44402.391000000003</v>
      </c>
      <c r="D231" s="71"/>
      <c r="E231" s="2">
        <f t="shared" si="20"/>
        <v>18453.87392212138</v>
      </c>
      <c r="F231" s="7">
        <f t="shared" si="21"/>
        <v>18454</v>
      </c>
      <c r="G231" s="2">
        <f t="shared" si="22"/>
        <v>-2.9924227339506615E-2</v>
      </c>
      <c r="I231" s="2">
        <f t="shared" si="25"/>
        <v>-2.9924227339506615E-2</v>
      </c>
      <c r="O231" s="7"/>
      <c r="P231" s="2" t="s">
        <v>567</v>
      </c>
      <c r="Q231" s="13">
        <f t="shared" si="23"/>
        <v>29383.891000000003</v>
      </c>
      <c r="AC231" s="2" t="s">
        <v>480</v>
      </c>
      <c r="AD231" s="2">
        <v>8</v>
      </c>
      <c r="AE231" s="2" t="s">
        <v>621</v>
      </c>
      <c r="AG231" s="2" t="s">
        <v>610</v>
      </c>
    </row>
    <row r="232" spans="1:33" x14ac:dyDescent="0.2">
      <c r="A232" s="69" t="s">
        <v>577</v>
      </c>
      <c r="B232" s="51"/>
      <c r="C232" s="71">
        <v>44670.718000000001</v>
      </c>
      <c r="D232" s="71"/>
      <c r="E232" s="2">
        <f t="shared" si="20"/>
        <v>19584.399317142728</v>
      </c>
      <c r="F232" s="7">
        <f t="shared" si="21"/>
        <v>19584.5</v>
      </c>
      <c r="G232" s="2">
        <f t="shared" si="22"/>
        <v>-2.3896790960861836E-2</v>
      </c>
      <c r="I232" s="32"/>
      <c r="J232" s="2">
        <f>G232</f>
        <v>-2.3896790960861836E-2</v>
      </c>
      <c r="O232" s="7"/>
      <c r="P232" s="2" t="s">
        <v>567</v>
      </c>
      <c r="Q232" s="13">
        <f t="shared" si="23"/>
        <v>29652.218000000001</v>
      </c>
    </row>
    <row r="233" spans="1:33" x14ac:dyDescent="0.2">
      <c r="A233" s="69" t="s">
        <v>498</v>
      </c>
      <c r="B233" s="70" t="s">
        <v>646</v>
      </c>
      <c r="C233" s="71">
        <v>44691.366999999998</v>
      </c>
      <c r="D233" s="71"/>
      <c r="E233" s="2">
        <f t="shared" si="20"/>
        <v>19671.398459539108</v>
      </c>
      <c r="F233" s="7">
        <f t="shared" si="21"/>
        <v>19671.5</v>
      </c>
      <c r="G233" s="2">
        <f t="shared" si="22"/>
        <v>-2.4100340750010218E-2</v>
      </c>
      <c r="I233" s="2">
        <f>G233</f>
        <v>-2.4100340750010218E-2</v>
      </c>
      <c r="O233" s="7"/>
      <c r="P233" s="2" t="s">
        <v>567</v>
      </c>
      <c r="Q233" s="13">
        <f t="shared" si="23"/>
        <v>29672.866999999998</v>
      </c>
      <c r="AC233" s="2" t="s">
        <v>480</v>
      </c>
      <c r="AD233" s="2">
        <v>8</v>
      </c>
      <c r="AE233" s="2" t="s">
        <v>621</v>
      </c>
      <c r="AG233" s="2" t="s">
        <v>610</v>
      </c>
    </row>
    <row r="234" spans="1:33" x14ac:dyDescent="0.2">
      <c r="A234" s="69" t="s">
        <v>499</v>
      </c>
      <c r="B234" s="70"/>
      <c r="C234" s="71">
        <v>44701.440000000002</v>
      </c>
      <c r="D234" s="71"/>
      <c r="E234" s="2">
        <f t="shared" si="20"/>
        <v>19713.838401490735</v>
      </c>
      <c r="F234" s="7">
        <f t="shared" si="21"/>
        <v>19714</v>
      </c>
      <c r="G234" s="2">
        <f t="shared" si="22"/>
        <v>-3.8354948403139133E-2</v>
      </c>
      <c r="I234" s="2">
        <f>G234</f>
        <v>-3.8354948403139133E-2</v>
      </c>
      <c r="O234" s="7"/>
      <c r="P234" s="2" t="s">
        <v>567</v>
      </c>
      <c r="Q234" s="13">
        <f t="shared" si="23"/>
        <v>29682.940000000002</v>
      </c>
      <c r="AC234" s="2" t="s">
        <v>480</v>
      </c>
      <c r="AD234" s="2">
        <v>7</v>
      </c>
      <c r="AE234" s="2" t="s">
        <v>621</v>
      </c>
      <c r="AG234" s="2" t="s">
        <v>610</v>
      </c>
    </row>
    <row r="235" spans="1:33" x14ac:dyDescent="0.2">
      <c r="A235" s="69" t="s">
        <v>500</v>
      </c>
      <c r="B235" s="70" t="s">
        <v>646</v>
      </c>
      <c r="C235" s="71">
        <v>44704.423000000003</v>
      </c>
      <c r="D235" s="71"/>
      <c r="E235" s="2">
        <f t="shared" si="20"/>
        <v>19726.406489135097</v>
      </c>
      <c r="F235" s="7">
        <f t="shared" si="21"/>
        <v>19726.5</v>
      </c>
      <c r="G235" s="2">
        <f t="shared" si="22"/>
        <v>-2.2194538891199045E-2</v>
      </c>
      <c r="I235" s="32"/>
      <c r="N235" s="2">
        <f>G235</f>
        <v>-2.2194538891199045E-2</v>
      </c>
      <c r="O235" s="7"/>
      <c r="P235" s="2" t="s">
        <v>567</v>
      </c>
      <c r="Q235" s="13">
        <f t="shared" si="23"/>
        <v>29685.923000000003</v>
      </c>
      <c r="AC235" s="2" t="s">
        <v>480</v>
      </c>
      <c r="AG235" s="2" t="s">
        <v>485</v>
      </c>
    </row>
    <row r="236" spans="1:33" x14ac:dyDescent="0.2">
      <c r="A236" s="69" t="s">
        <v>500</v>
      </c>
      <c r="B236" s="70"/>
      <c r="C236" s="71">
        <v>44704.538</v>
      </c>
      <c r="D236" s="71"/>
      <c r="E236" s="2">
        <f t="shared" si="20"/>
        <v>19726.891011454602</v>
      </c>
      <c r="F236" s="7">
        <f t="shared" si="21"/>
        <v>19727</v>
      </c>
      <c r="G236" s="2">
        <f t="shared" si="22"/>
        <v>-2.5868122509564273E-2</v>
      </c>
      <c r="I236" s="32"/>
      <c r="N236" s="2">
        <f>G236</f>
        <v>-2.5868122509564273E-2</v>
      </c>
      <c r="O236" s="7"/>
      <c r="P236" s="2" t="s">
        <v>567</v>
      </c>
      <c r="Q236" s="13">
        <f t="shared" si="23"/>
        <v>29686.038</v>
      </c>
      <c r="AC236" s="2" t="s">
        <v>480</v>
      </c>
      <c r="AG236" s="2" t="s">
        <v>485</v>
      </c>
    </row>
    <row r="237" spans="1:33" x14ac:dyDescent="0.2">
      <c r="A237" s="69" t="s">
        <v>577</v>
      </c>
      <c r="B237" s="51"/>
      <c r="C237" s="71">
        <v>44736.701000000001</v>
      </c>
      <c r="D237" s="71"/>
      <c r="E237" s="2">
        <f t="shared" si="20"/>
        <v>19862.401371127955</v>
      </c>
      <c r="F237" s="7">
        <f t="shared" si="21"/>
        <v>19862.5</v>
      </c>
      <c r="G237" s="2">
        <f t="shared" si="22"/>
        <v>-2.3409283385262825E-2</v>
      </c>
      <c r="I237" s="32"/>
      <c r="J237" s="2">
        <f>G237</f>
        <v>-2.3409283385262825E-2</v>
      </c>
      <c r="O237" s="7"/>
      <c r="P237" s="2" t="s">
        <v>567</v>
      </c>
      <c r="Q237" s="13">
        <f t="shared" si="23"/>
        <v>29718.201000000001</v>
      </c>
    </row>
    <row r="238" spans="1:33" x14ac:dyDescent="0.2">
      <c r="A238" s="69" t="s">
        <v>499</v>
      </c>
      <c r="B238" s="70"/>
      <c r="C238" s="71">
        <v>44744.42</v>
      </c>
      <c r="D238" s="71"/>
      <c r="E238" s="2">
        <f t="shared" si="20"/>
        <v>19894.923351861042</v>
      </c>
      <c r="F238" s="7">
        <f t="shared" si="21"/>
        <v>19895</v>
      </c>
      <c r="G238" s="2">
        <f t="shared" si="22"/>
        <v>-1.8192218652984593E-2</v>
      </c>
      <c r="I238" s="2">
        <f>G238</f>
        <v>-1.8192218652984593E-2</v>
      </c>
      <c r="O238" s="7"/>
      <c r="P238" s="2" t="s">
        <v>567</v>
      </c>
      <c r="Q238" s="13">
        <f t="shared" si="23"/>
        <v>29725.919999999998</v>
      </c>
      <c r="AC238" s="2" t="s">
        <v>480</v>
      </c>
      <c r="AD238" s="2">
        <v>8</v>
      </c>
      <c r="AE238" s="2" t="s">
        <v>621</v>
      </c>
      <c r="AG238" s="2" t="s">
        <v>610</v>
      </c>
    </row>
    <row r="239" spans="1:33" x14ac:dyDescent="0.2">
      <c r="A239" s="69" t="s">
        <v>501</v>
      </c>
      <c r="B239" s="70" t="s">
        <v>646</v>
      </c>
      <c r="C239" s="71">
        <v>44770.39</v>
      </c>
      <c r="D239" s="71"/>
      <c r="E239" s="2">
        <f t="shared" si="20"/>
        <v>20004.341131319339</v>
      </c>
      <c r="F239" s="7">
        <f t="shared" si="21"/>
        <v>20004.5</v>
      </c>
      <c r="G239" s="2">
        <f t="shared" si="22"/>
        <v>-3.7707031318859663E-2</v>
      </c>
      <c r="I239" s="2">
        <f>G239</f>
        <v>-3.7707031318859663E-2</v>
      </c>
      <c r="O239" s="7"/>
      <c r="P239" s="2" t="s">
        <v>567</v>
      </c>
      <c r="Q239" s="13">
        <f t="shared" si="23"/>
        <v>29751.89</v>
      </c>
      <c r="AC239" s="2" t="s">
        <v>480</v>
      </c>
      <c r="AD239" s="2">
        <v>8</v>
      </c>
      <c r="AE239" s="2" t="s">
        <v>621</v>
      </c>
      <c r="AG239" s="2" t="s">
        <v>610</v>
      </c>
    </row>
    <row r="240" spans="1:33" x14ac:dyDescent="0.2">
      <c r="A240" s="69" t="s">
        <v>502</v>
      </c>
      <c r="B240" s="70" t="s">
        <v>646</v>
      </c>
      <c r="C240" s="71">
        <v>45044.298999999999</v>
      </c>
      <c r="D240" s="71"/>
      <c r="E240" s="2">
        <f t="shared" si="20"/>
        <v>21158.384818406008</v>
      </c>
      <c r="F240" s="7">
        <f t="shared" si="21"/>
        <v>21158.5</v>
      </c>
      <c r="G240" s="2">
        <f t="shared" si="22"/>
        <v>-2.7338025050994474E-2</v>
      </c>
      <c r="I240" s="2">
        <f>G240</f>
        <v>-2.7338025050994474E-2</v>
      </c>
      <c r="O240" s="7"/>
      <c r="P240" s="2" t="s">
        <v>567</v>
      </c>
      <c r="Q240" s="13">
        <f t="shared" si="23"/>
        <v>30025.798999999999</v>
      </c>
      <c r="AC240" s="2" t="s">
        <v>480</v>
      </c>
      <c r="AD240" s="2">
        <v>7</v>
      </c>
      <c r="AE240" s="2" t="s">
        <v>621</v>
      </c>
      <c r="AG240" s="2" t="s">
        <v>610</v>
      </c>
    </row>
    <row r="241" spans="1:33" x14ac:dyDescent="0.2">
      <c r="A241" s="69" t="s">
        <v>502</v>
      </c>
      <c r="B241" s="70"/>
      <c r="C241" s="71">
        <v>45054.375</v>
      </c>
      <c r="D241" s="71"/>
      <c r="E241" s="2">
        <f t="shared" si="20"/>
        <v>21200.837400070308</v>
      </c>
      <c r="F241" s="7">
        <f t="shared" si="21"/>
        <v>21201</v>
      </c>
      <c r="G241" s="2">
        <f t="shared" si="22"/>
        <v>-3.8592632707150187E-2</v>
      </c>
      <c r="I241" s="2">
        <f>G241</f>
        <v>-3.8592632707150187E-2</v>
      </c>
      <c r="O241" s="7"/>
      <c r="P241" s="2" t="s">
        <v>567</v>
      </c>
      <c r="Q241" s="13">
        <f t="shared" si="23"/>
        <v>30035.875</v>
      </c>
      <c r="AC241" s="2" t="s">
        <v>480</v>
      </c>
      <c r="AD241" s="2">
        <v>7</v>
      </c>
      <c r="AE241" s="2" t="s">
        <v>621</v>
      </c>
      <c r="AG241" s="2" t="s">
        <v>610</v>
      </c>
    </row>
    <row r="242" spans="1:33" x14ac:dyDescent="0.2">
      <c r="A242" s="69" t="s">
        <v>502</v>
      </c>
      <c r="B242" s="70"/>
      <c r="C242" s="71">
        <v>45055.332999999999</v>
      </c>
      <c r="D242" s="71"/>
      <c r="E242" s="2">
        <f t="shared" si="20"/>
        <v>21204.873681653706</v>
      </c>
      <c r="F242" s="7">
        <f t="shared" si="21"/>
        <v>21205</v>
      </c>
      <c r="G242" s="2">
        <f t="shared" si="22"/>
        <v>-2.9981301660882309E-2</v>
      </c>
      <c r="I242" s="2">
        <f>G242</f>
        <v>-2.9981301660882309E-2</v>
      </c>
      <c r="O242" s="7"/>
      <c r="P242" s="2" t="s">
        <v>567</v>
      </c>
      <c r="Q242" s="13">
        <f t="shared" si="23"/>
        <v>30036.832999999999</v>
      </c>
      <c r="AC242" s="2" t="s">
        <v>480</v>
      </c>
      <c r="AD242" s="2">
        <v>7</v>
      </c>
      <c r="AE242" s="2" t="s">
        <v>621</v>
      </c>
      <c r="AG242" s="2" t="s">
        <v>610</v>
      </c>
    </row>
    <row r="243" spans="1:33" x14ac:dyDescent="0.2">
      <c r="A243" s="69" t="s">
        <v>504</v>
      </c>
      <c r="B243" s="70" t="s">
        <v>646</v>
      </c>
      <c r="C243" s="71">
        <v>45056.4</v>
      </c>
      <c r="D243" s="71"/>
      <c r="E243" s="2">
        <f t="shared" si="20"/>
        <v>21209.369206131269</v>
      </c>
      <c r="F243" s="7">
        <f t="shared" si="21"/>
        <v>21209.5</v>
      </c>
      <c r="G243" s="2">
        <f t="shared" si="22"/>
        <v>-3.104355423420202E-2</v>
      </c>
      <c r="I243" s="32"/>
      <c r="N243" s="2">
        <f>G243</f>
        <v>-3.104355423420202E-2</v>
      </c>
      <c r="O243" s="7"/>
      <c r="P243" s="2" t="s">
        <v>567</v>
      </c>
      <c r="Q243" s="13">
        <f t="shared" si="23"/>
        <v>30037.9</v>
      </c>
      <c r="AC243" s="2" t="s">
        <v>503</v>
      </c>
      <c r="AG243" s="2" t="s">
        <v>485</v>
      </c>
    </row>
    <row r="244" spans="1:33" x14ac:dyDescent="0.2">
      <c r="A244" s="69" t="s">
        <v>504</v>
      </c>
      <c r="B244" s="70"/>
      <c r="C244" s="71">
        <v>45056.523999999998</v>
      </c>
      <c r="D244" s="71"/>
      <c r="E244" s="2">
        <f t="shared" si="20"/>
        <v>21209.891647588815</v>
      </c>
      <c r="F244" s="7">
        <f t="shared" si="21"/>
        <v>21210</v>
      </c>
      <c r="G244" s="2">
        <f t="shared" si="22"/>
        <v>-2.5717137861647643E-2</v>
      </c>
      <c r="I244" s="32"/>
      <c r="N244" s="2">
        <f>G244</f>
        <v>-2.5717137861647643E-2</v>
      </c>
      <c r="O244" s="7"/>
      <c r="P244" s="2" t="s">
        <v>567</v>
      </c>
      <c r="Q244" s="13">
        <f t="shared" si="23"/>
        <v>30038.023999999998</v>
      </c>
      <c r="AC244" s="2" t="s">
        <v>503</v>
      </c>
      <c r="AG244" s="2" t="s">
        <v>485</v>
      </c>
    </row>
    <row r="245" spans="1:33" x14ac:dyDescent="0.2">
      <c r="A245" s="69" t="s">
        <v>577</v>
      </c>
      <c r="B245" s="51"/>
      <c r="C245" s="71">
        <v>45060.667000000001</v>
      </c>
      <c r="D245" s="71"/>
      <c r="E245" s="2">
        <f t="shared" si="20"/>
        <v>21227.347090803913</v>
      </c>
      <c r="F245" s="7">
        <f t="shared" si="21"/>
        <v>21227.5</v>
      </c>
      <c r="G245" s="2">
        <f t="shared" si="22"/>
        <v>-3.6292564538598526E-2</v>
      </c>
      <c r="I245" s="32"/>
      <c r="J245" s="2">
        <f>G245</f>
        <v>-3.6292564538598526E-2</v>
      </c>
      <c r="O245" s="7"/>
      <c r="P245" s="2" t="s">
        <v>567</v>
      </c>
      <c r="Q245" s="13">
        <f t="shared" si="23"/>
        <v>30042.167000000001</v>
      </c>
    </row>
    <row r="246" spans="1:33" x14ac:dyDescent="0.2">
      <c r="A246" s="69" t="s">
        <v>505</v>
      </c>
      <c r="B246" s="70"/>
      <c r="C246" s="71">
        <v>45101.38</v>
      </c>
      <c r="D246" s="71"/>
      <c r="E246" s="2">
        <f t="shared" si="20"/>
        <v>21398.88063162351</v>
      </c>
      <c r="F246" s="7">
        <f t="shared" si="21"/>
        <v>21399</v>
      </c>
      <c r="G246" s="2">
        <f t="shared" si="22"/>
        <v>-2.8331746019830462E-2</v>
      </c>
      <c r="I246" s="2">
        <f t="shared" ref="I246:I255" si="26">G246</f>
        <v>-2.8331746019830462E-2</v>
      </c>
      <c r="O246" s="7"/>
      <c r="P246" s="2" t="s">
        <v>567</v>
      </c>
      <c r="Q246" s="13">
        <f t="shared" si="23"/>
        <v>30082.879999999997</v>
      </c>
      <c r="AC246" s="2" t="s">
        <v>480</v>
      </c>
      <c r="AD246" s="2">
        <v>7</v>
      </c>
      <c r="AE246" s="2" t="s">
        <v>621</v>
      </c>
      <c r="AG246" s="2" t="s">
        <v>610</v>
      </c>
    </row>
    <row r="247" spans="1:33" x14ac:dyDescent="0.2">
      <c r="A247" s="69" t="s">
        <v>505</v>
      </c>
      <c r="B247" s="70"/>
      <c r="C247" s="71">
        <v>45115.383999999998</v>
      </c>
      <c r="D247" s="71"/>
      <c r="E247" s="2">
        <f t="shared" si="20"/>
        <v>21457.882810427283</v>
      </c>
      <c r="F247" s="7">
        <f t="shared" si="21"/>
        <v>21458</v>
      </c>
      <c r="G247" s="2">
        <f t="shared" si="22"/>
        <v>-2.7814613116788678E-2</v>
      </c>
      <c r="I247" s="2">
        <f t="shared" si="26"/>
        <v>-2.7814613116788678E-2</v>
      </c>
      <c r="O247" s="7"/>
      <c r="P247" s="2" t="s">
        <v>567</v>
      </c>
      <c r="Q247" s="13">
        <f t="shared" si="23"/>
        <v>30096.883999999998</v>
      </c>
      <c r="AC247" s="2" t="s">
        <v>480</v>
      </c>
      <c r="AD247" s="2">
        <v>7</v>
      </c>
      <c r="AE247" s="2" t="s">
        <v>621</v>
      </c>
      <c r="AG247" s="2" t="s">
        <v>610</v>
      </c>
    </row>
    <row r="248" spans="1:33" x14ac:dyDescent="0.2">
      <c r="A248" s="69" t="s">
        <v>505</v>
      </c>
      <c r="B248" s="70"/>
      <c r="C248" s="71">
        <v>45120.364999999998</v>
      </c>
      <c r="D248" s="71"/>
      <c r="E248" s="2">
        <f t="shared" si="20"/>
        <v>21478.868946718452</v>
      </c>
      <c r="F248" s="7">
        <f t="shared" si="21"/>
        <v>21479</v>
      </c>
      <c r="G248" s="2">
        <f t="shared" si="22"/>
        <v>-3.1105125133763067E-2</v>
      </c>
      <c r="I248" s="2">
        <f t="shared" si="26"/>
        <v>-3.1105125133763067E-2</v>
      </c>
      <c r="O248" s="7"/>
      <c r="P248" s="2" t="s">
        <v>567</v>
      </c>
      <c r="Q248" s="13">
        <f t="shared" si="23"/>
        <v>30101.864999999998</v>
      </c>
      <c r="AC248" s="2" t="s">
        <v>480</v>
      </c>
      <c r="AD248" s="2">
        <v>7</v>
      </c>
      <c r="AE248" s="2" t="s">
        <v>621</v>
      </c>
      <c r="AG248" s="2" t="s">
        <v>610</v>
      </c>
    </row>
    <row r="249" spans="1:33" x14ac:dyDescent="0.2">
      <c r="A249" s="69" t="s">
        <v>506</v>
      </c>
      <c r="B249" s="70"/>
      <c r="C249" s="71">
        <v>45138.404999999999</v>
      </c>
      <c r="D249" s="71"/>
      <c r="E249" s="2">
        <f t="shared" si="20"/>
        <v>21554.875752318287</v>
      </c>
      <c r="F249" s="7">
        <f t="shared" si="21"/>
        <v>21555</v>
      </c>
      <c r="G249" s="2">
        <f t="shared" si="22"/>
        <v>-2.9489835287677124E-2</v>
      </c>
      <c r="I249" s="2">
        <f t="shared" si="26"/>
        <v>-2.9489835287677124E-2</v>
      </c>
      <c r="O249" s="7"/>
      <c r="P249" s="2" t="s">
        <v>567</v>
      </c>
      <c r="Q249" s="13">
        <f t="shared" si="23"/>
        <v>30119.904999999999</v>
      </c>
      <c r="AC249" s="2" t="s">
        <v>480</v>
      </c>
      <c r="AD249" s="2">
        <v>7</v>
      </c>
      <c r="AE249" s="2" t="s">
        <v>621</v>
      </c>
      <c r="AG249" s="2" t="s">
        <v>610</v>
      </c>
    </row>
    <row r="250" spans="1:33" x14ac:dyDescent="0.2">
      <c r="A250" s="69" t="s">
        <v>506</v>
      </c>
      <c r="B250" s="70" t="s">
        <v>646</v>
      </c>
      <c r="C250" s="71">
        <v>45159.411</v>
      </c>
      <c r="D250" s="71"/>
      <c r="E250" s="2">
        <f t="shared" si="20"/>
        <v>21643.379020523946</v>
      </c>
      <c r="F250" s="7">
        <f t="shared" si="21"/>
        <v>21643.5</v>
      </c>
      <c r="G250" s="2">
        <f t="shared" si="22"/>
        <v>-2.8714135936752427E-2</v>
      </c>
      <c r="I250" s="2">
        <f t="shared" si="26"/>
        <v>-2.8714135936752427E-2</v>
      </c>
      <c r="O250" s="7"/>
      <c r="P250" s="2" t="s">
        <v>567</v>
      </c>
      <c r="Q250" s="13">
        <f t="shared" si="23"/>
        <v>30140.911</v>
      </c>
      <c r="AC250" s="2" t="s">
        <v>480</v>
      </c>
      <c r="AD250" s="2">
        <v>6</v>
      </c>
      <c r="AE250" s="2" t="s">
        <v>621</v>
      </c>
      <c r="AG250" s="2" t="s">
        <v>610</v>
      </c>
    </row>
    <row r="251" spans="1:33" x14ac:dyDescent="0.2">
      <c r="A251" s="69" t="s">
        <v>506</v>
      </c>
      <c r="B251" s="70"/>
      <c r="C251" s="71">
        <v>45162.368999999999</v>
      </c>
      <c r="D251" s="71"/>
      <c r="E251" s="2">
        <f t="shared" si="20"/>
        <v>21655.841777229278</v>
      </c>
      <c r="F251" s="7">
        <f t="shared" si="21"/>
        <v>21656</v>
      </c>
      <c r="G251" s="2">
        <f t="shared" si="22"/>
        <v>-3.7553726426267531E-2</v>
      </c>
      <c r="I251" s="2">
        <f t="shared" si="26"/>
        <v>-3.7553726426267531E-2</v>
      </c>
      <c r="O251" s="7"/>
      <c r="P251" s="2" t="s">
        <v>567</v>
      </c>
      <c r="Q251" s="13">
        <f t="shared" si="23"/>
        <v>30143.868999999999</v>
      </c>
      <c r="AC251" s="2" t="s">
        <v>480</v>
      </c>
      <c r="AD251" s="2">
        <v>7</v>
      </c>
      <c r="AE251" s="2" t="s">
        <v>621</v>
      </c>
      <c r="AG251" s="2" t="s">
        <v>610</v>
      </c>
    </row>
    <row r="252" spans="1:33" x14ac:dyDescent="0.2">
      <c r="A252" s="69" t="s">
        <v>507</v>
      </c>
      <c r="B252" s="70"/>
      <c r="C252" s="71">
        <v>45397.34</v>
      </c>
      <c r="D252" s="71"/>
      <c r="E252" s="2">
        <f t="shared" si="20"/>
        <v>22645.83042016704</v>
      </c>
      <c r="F252" s="7">
        <f t="shared" si="21"/>
        <v>22646</v>
      </c>
      <c r="G252" s="2">
        <f t="shared" si="22"/>
        <v>-4.0249292971566319E-2</v>
      </c>
      <c r="I252" s="2">
        <f t="shared" si="26"/>
        <v>-4.0249292971566319E-2</v>
      </c>
      <c r="O252" s="7"/>
      <c r="P252" s="2" t="s">
        <v>567</v>
      </c>
      <c r="Q252" s="13">
        <f t="shared" si="23"/>
        <v>30378.839999999997</v>
      </c>
      <c r="AC252" s="2" t="s">
        <v>480</v>
      </c>
      <c r="AD252" s="2">
        <v>7</v>
      </c>
      <c r="AE252" s="2" t="s">
        <v>621</v>
      </c>
      <c r="AG252" s="2" t="s">
        <v>610</v>
      </c>
    </row>
    <row r="253" spans="1:33" x14ac:dyDescent="0.2">
      <c r="A253" s="69" t="s">
        <v>507</v>
      </c>
      <c r="B253" s="70"/>
      <c r="C253" s="71">
        <v>45407.313999999998</v>
      </c>
      <c r="D253" s="71"/>
      <c r="E253" s="2">
        <f t="shared" si="20"/>
        <v>22687.853251600125</v>
      </c>
      <c r="F253" s="7">
        <f t="shared" si="21"/>
        <v>22688</v>
      </c>
      <c r="G253" s="2">
        <f t="shared" si="22"/>
        <v>-3.4830317003070377E-2</v>
      </c>
      <c r="I253" s="2">
        <f t="shared" si="26"/>
        <v>-3.4830317003070377E-2</v>
      </c>
      <c r="O253" s="7"/>
      <c r="P253" s="2" t="s">
        <v>567</v>
      </c>
      <c r="Q253" s="13">
        <f t="shared" si="23"/>
        <v>30388.813999999998</v>
      </c>
      <c r="AC253" s="2" t="s">
        <v>480</v>
      </c>
      <c r="AD253" s="2">
        <v>7</v>
      </c>
      <c r="AE253" s="2" t="s">
        <v>621</v>
      </c>
      <c r="AG253" s="2" t="s">
        <v>610</v>
      </c>
    </row>
    <row r="254" spans="1:33" x14ac:dyDescent="0.2">
      <c r="A254" s="69" t="s">
        <v>509</v>
      </c>
      <c r="B254" s="70"/>
      <c r="C254" s="71">
        <v>45428.455999999998</v>
      </c>
      <c r="D254" s="71"/>
      <c r="E254" s="2">
        <f t="shared" si="20"/>
        <v>22776.92952011407</v>
      </c>
      <c r="F254" s="7">
        <f t="shared" si="21"/>
        <v>22777</v>
      </c>
      <c r="G254" s="2">
        <f t="shared" si="22"/>
        <v>-1.6728201269870624E-2</v>
      </c>
      <c r="I254" s="2">
        <f t="shared" si="26"/>
        <v>-1.6728201269870624E-2</v>
      </c>
      <c r="O254" s="7"/>
      <c r="P254" s="2" t="s">
        <v>567</v>
      </c>
      <c r="Q254" s="13">
        <f t="shared" si="23"/>
        <v>30409.955999999998</v>
      </c>
      <c r="AC254" s="2" t="s">
        <v>480</v>
      </c>
      <c r="AD254" s="2">
        <v>7</v>
      </c>
      <c r="AE254" s="2" t="s">
        <v>508</v>
      </c>
      <c r="AG254" s="2" t="s">
        <v>610</v>
      </c>
    </row>
    <row r="255" spans="1:33" x14ac:dyDescent="0.2">
      <c r="A255" s="69" t="s">
        <v>509</v>
      </c>
      <c r="B255" s="70" t="s">
        <v>646</v>
      </c>
      <c r="C255" s="71">
        <v>45441.377</v>
      </c>
      <c r="D255" s="71"/>
      <c r="E255" s="2">
        <f t="shared" si="20"/>
        <v>22831.368762639322</v>
      </c>
      <c r="F255" s="7">
        <f t="shared" si="21"/>
        <v>22831.5</v>
      </c>
      <c r="G255" s="2">
        <f t="shared" si="22"/>
        <v>-3.1148815796768758E-2</v>
      </c>
      <c r="I255" s="2">
        <f t="shared" si="26"/>
        <v>-3.1148815796768758E-2</v>
      </c>
      <c r="O255" s="7"/>
      <c r="P255" s="2" t="s">
        <v>567</v>
      </c>
      <c r="Q255" s="13">
        <f t="shared" si="23"/>
        <v>30422.877</v>
      </c>
      <c r="AC255" s="2" t="s">
        <v>480</v>
      </c>
      <c r="AD255" s="2">
        <v>6</v>
      </c>
      <c r="AE255" s="2" t="s">
        <v>621</v>
      </c>
      <c r="AG255" s="2" t="s">
        <v>610</v>
      </c>
    </row>
    <row r="256" spans="1:33" x14ac:dyDescent="0.2">
      <c r="A256" s="69" t="s">
        <v>577</v>
      </c>
      <c r="B256" s="51"/>
      <c r="C256" s="71">
        <v>45492.754000000001</v>
      </c>
      <c r="D256" s="71"/>
      <c r="E256" s="2">
        <f t="shared" si="20"/>
        <v>23047.832268809081</v>
      </c>
      <c r="F256" s="7">
        <f t="shared" si="21"/>
        <v>23048</v>
      </c>
      <c r="G256" s="2">
        <f t="shared" si="22"/>
        <v>-3.981052301969612E-2</v>
      </c>
      <c r="I256" s="32"/>
      <c r="J256" s="2">
        <f>G256</f>
        <v>-3.981052301969612E-2</v>
      </c>
      <c r="O256" s="7"/>
      <c r="P256" s="2" t="s">
        <v>567</v>
      </c>
      <c r="Q256" s="13">
        <f t="shared" si="23"/>
        <v>30474.254000000001</v>
      </c>
    </row>
    <row r="257" spans="1:33" x14ac:dyDescent="0.2">
      <c r="A257" s="69" t="s">
        <v>510</v>
      </c>
      <c r="B257" s="70"/>
      <c r="C257" s="71">
        <v>45518.383000000002</v>
      </c>
      <c r="D257" s="71"/>
      <c r="E257" s="2">
        <f t="shared" si="20"/>
        <v>23155.813334259085</v>
      </c>
      <c r="F257" s="7">
        <f t="shared" si="21"/>
        <v>23156</v>
      </c>
      <c r="G257" s="2">
        <f t="shared" si="22"/>
        <v>-4.4304584829660598E-2</v>
      </c>
      <c r="I257" s="2">
        <f>G257</f>
        <v>-4.4304584829660598E-2</v>
      </c>
      <c r="O257" s="7"/>
      <c r="P257" s="2" t="s">
        <v>567</v>
      </c>
      <c r="Q257" s="13">
        <f t="shared" si="23"/>
        <v>30499.883000000002</v>
      </c>
      <c r="AC257" s="2" t="s">
        <v>480</v>
      </c>
      <c r="AD257" s="2">
        <v>6</v>
      </c>
      <c r="AE257" s="2" t="s">
        <v>608</v>
      </c>
      <c r="AG257" s="2" t="s">
        <v>610</v>
      </c>
    </row>
    <row r="258" spans="1:33" x14ac:dyDescent="0.2">
      <c r="A258" s="69" t="s">
        <v>577</v>
      </c>
      <c r="B258" s="51"/>
      <c r="C258" s="71">
        <v>45762.743999999999</v>
      </c>
      <c r="D258" s="71"/>
      <c r="E258" s="2">
        <f t="shared" si="20"/>
        <v>24185.364277894318</v>
      </c>
      <c r="F258" s="7">
        <f t="shared" si="21"/>
        <v>24185.5</v>
      </c>
      <c r="G258" s="2">
        <f t="shared" si="22"/>
        <v>-3.2213257312832866E-2</v>
      </c>
      <c r="I258" s="32"/>
      <c r="J258" s="2">
        <f>G258</f>
        <v>-3.2213257312832866E-2</v>
      </c>
      <c r="O258" s="7"/>
      <c r="P258" s="2" t="s">
        <v>567</v>
      </c>
      <c r="Q258" s="13">
        <f t="shared" si="23"/>
        <v>30744.243999999999</v>
      </c>
    </row>
    <row r="259" spans="1:33" x14ac:dyDescent="0.2">
      <c r="A259" s="69" t="s">
        <v>511</v>
      </c>
      <c r="B259" s="70" t="s">
        <v>646</v>
      </c>
      <c r="C259" s="71">
        <v>45811.4</v>
      </c>
      <c r="D259" s="71"/>
      <c r="E259" s="2">
        <f t="shared" si="20"/>
        <v>24390.363564660696</v>
      </c>
      <c r="F259" s="7">
        <f t="shared" si="21"/>
        <v>24390.5</v>
      </c>
      <c r="G259" s="2">
        <f t="shared" si="22"/>
        <v>-3.2382541292463429E-2</v>
      </c>
      <c r="I259" s="32"/>
      <c r="N259" s="2">
        <f>G259</f>
        <v>-3.2382541292463429E-2</v>
      </c>
      <c r="O259" s="7"/>
      <c r="P259" s="2" t="s">
        <v>567</v>
      </c>
      <c r="Q259" s="13">
        <f t="shared" si="23"/>
        <v>30792.9</v>
      </c>
      <c r="AC259" s="2" t="s">
        <v>503</v>
      </c>
      <c r="AE259" s="2" t="s">
        <v>610</v>
      </c>
    </row>
    <row r="260" spans="1:33" x14ac:dyDescent="0.2">
      <c r="A260" s="69" t="s">
        <v>512</v>
      </c>
      <c r="B260" s="70" t="s">
        <v>646</v>
      </c>
      <c r="C260" s="71">
        <v>45812.336000000003</v>
      </c>
      <c r="D260" s="71"/>
      <c r="E260" s="2">
        <f t="shared" si="20"/>
        <v>24394.307155017766</v>
      </c>
      <c r="F260" s="7">
        <f t="shared" si="21"/>
        <v>24394.5</v>
      </c>
      <c r="G260" s="2">
        <f t="shared" si="22"/>
        <v>-4.5771210250677541E-2</v>
      </c>
      <c r="I260" s="2">
        <f>G260</f>
        <v>-4.5771210250677541E-2</v>
      </c>
      <c r="O260" s="7"/>
      <c r="P260" s="2" t="s">
        <v>567</v>
      </c>
      <c r="Q260" s="13">
        <f t="shared" si="23"/>
        <v>30793.836000000003</v>
      </c>
      <c r="AC260" s="2" t="s">
        <v>480</v>
      </c>
      <c r="AD260" s="2">
        <v>6</v>
      </c>
      <c r="AE260" s="2" t="s">
        <v>621</v>
      </c>
      <c r="AG260" s="2" t="s">
        <v>610</v>
      </c>
    </row>
    <row r="261" spans="1:33" x14ac:dyDescent="0.2">
      <c r="A261" s="69" t="s">
        <v>513</v>
      </c>
      <c r="B261" s="70"/>
      <c r="C261" s="71">
        <v>45813.42</v>
      </c>
      <c r="D261" s="71"/>
      <c r="E261" s="2">
        <f t="shared" si="20"/>
        <v>24398.874304533834</v>
      </c>
      <c r="F261" s="7">
        <f t="shared" si="21"/>
        <v>24399</v>
      </c>
      <c r="G261" s="2">
        <f t="shared" si="22"/>
        <v>-2.9833462831447832E-2</v>
      </c>
      <c r="I261" s="32"/>
      <c r="N261" s="2">
        <f>G261</f>
        <v>-2.9833462831447832E-2</v>
      </c>
      <c r="O261" s="7"/>
      <c r="P261" s="2" t="s">
        <v>567</v>
      </c>
      <c r="Q261" s="13">
        <f t="shared" si="23"/>
        <v>30794.92</v>
      </c>
      <c r="AC261" s="2" t="s">
        <v>480</v>
      </c>
      <c r="AG261" s="2" t="s">
        <v>485</v>
      </c>
    </row>
    <row r="262" spans="1:33" x14ac:dyDescent="0.2">
      <c r="A262" s="69" t="s">
        <v>512</v>
      </c>
      <c r="B262" s="70" t="s">
        <v>646</v>
      </c>
      <c r="C262" s="71">
        <v>45816.370999999999</v>
      </c>
      <c r="D262" s="71"/>
      <c r="E262" s="2">
        <f t="shared" si="20"/>
        <v>24411.307568576249</v>
      </c>
      <c r="F262" s="7">
        <f t="shared" si="21"/>
        <v>24411.5</v>
      </c>
      <c r="G262" s="2">
        <f t="shared" si="22"/>
        <v>-4.5673053318751045E-2</v>
      </c>
      <c r="I262" s="2">
        <f>G262</f>
        <v>-4.5673053318751045E-2</v>
      </c>
      <c r="O262" s="7"/>
      <c r="P262" s="2" t="s">
        <v>567</v>
      </c>
      <c r="Q262" s="13">
        <f t="shared" si="23"/>
        <v>30797.870999999999</v>
      </c>
      <c r="AC262" s="2" t="s">
        <v>480</v>
      </c>
      <c r="AD262" s="2">
        <v>7</v>
      </c>
      <c r="AE262" s="2" t="s">
        <v>621</v>
      </c>
      <c r="AG262" s="2" t="s">
        <v>610</v>
      </c>
    </row>
    <row r="263" spans="1:33" x14ac:dyDescent="0.2">
      <c r="A263" s="69" t="s">
        <v>515</v>
      </c>
      <c r="B263" s="70" t="s">
        <v>646</v>
      </c>
      <c r="C263" s="71">
        <v>45816.623</v>
      </c>
      <c r="D263" s="71"/>
      <c r="E263" s="2">
        <f t="shared" si="20"/>
        <v>24412.369304441614</v>
      </c>
      <c r="F263" s="7">
        <f t="shared" si="21"/>
        <v>24412.5</v>
      </c>
      <c r="G263" s="2">
        <f t="shared" si="22"/>
        <v>-3.1020220550999511E-2</v>
      </c>
      <c r="I263" s="2">
        <f>G263</f>
        <v>-3.1020220550999511E-2</v>
      </c>
      <c r="O263" s="7"/>
      <c r="P263" s="2" t="s">
        <v>567</v>
      </c>
      <c r="Q263" s="13">
        <f t="shared" si="23"/>
        <v>30798.123</v>
      </c>
      <c r="AC263" s="2" t="s">
        <v>480</v>
      </c>
      <c r="AD263" s="2">
        <v>9</v>
      </c>
      <c r="AE263" s="2" t="s">
        <v>514</v>
      </c>
      <c r="AG263" s="2" t="s">
        <v>610</v>
      </c>
    </row>
    <row r="264" spans="1:33" x14ac:dyDescent="0.2">
      <c r="A264" s="69" t="s">
        <v>516</v>
      </c>
      <c r="B264" s="70" t="s">
        <v>646</v>
      </c>
      <c r="C264" s="71">
        <v>45820.411</v>
      </c>
      <c r="D264" s="71"/>
      <c r="E264" s="2">
        <f t="shared" si="20"/>
        <v>24428.329048322557</v>
      </c>
      <c r="F264" s="7">
        <f t="shared" si="21"/>
        <v>24428.5</v>
      </c>
      <c r="G264" s="2">
        <f t="shared" si="22"/>
        <v>-4.0574896374891978E-2</v>
      </c>
      <c r="I264" s="32"/>
      <c r="N264" s="2">
        <f>G264</f>
        <v>-4.0574896374891978E-2</v>
      </c>
      <c r="O264" s="7"/>
      <c r="P264" s="2" t="s">
        <v>567</v>
      </c>
      <c r="Q264" s="13">
        <f t="shared" si="23"/>
        <v>30801.911</v>
      </c>
      <c r="AC264" s="2" t="s">
        <v>503</v>
      </c>
      <c r="AG264" s="2" t="s">
        <v>485</v>
      </c>
    </row>
    <row r="265" spans="1:33" x14ac:dyDescent="0.2">
      <c r="A265" s="69" t="s">
        <v>516</v>
      </c>
      <c r="B265" s="70"/>
      <c r="C265" s="71">
        <v>45820.525999999998</v>
      </c>
      <c r="D265" s="71"/>
      <c r="E265" s="2">
        <f t="shared" si="20"/>
        <v>24428.813570642058</v>
      </c>
      <c r="F265" s="7">
        <f t="shared" si="21"/>
        <v>24429</v>
      </c>
      <c r="G265" s="2">
        <f t="shared" si="22"/>
        <v>-4.4248480000533164E-2</v>
      </c>
      <c r="I265" s="32"/>
      <c r="N265" s="2">
        <f>G265</f>
        <v>-4.4248480000533164E-2</v>
      </c>
      <c r="O265" s="7"/>
      <c r="P265" s="2" t="s">
        <v>567</v>
      </c>
      <c r="Q265" s="13">
        <f t="shared" si="23"/>
        <v>30802.025999999998</v>
      </c>
      <c r="AC265" s="2" t="s">
        <v>503</v>
      </c>
      <c r="AG265" s="2" t="s">
        <v>485</v>
      </c>
    </row>
    <row r="266" spans="1:33" x14ac:dyDescent="0.2">
      <c r="A266" s="69" t="s">
        <v>515</v>
      </c>
      <c r="B266" s="70"/>
      <c r="C266" s="71">
        <v>45837.625</v>
      </c>
      <c r="D266" s="71"/>
      <c r="E266" s="2">
        <f t="shared" si="20"/>
        <v>24500.855719697029</v>
      </c>
      <c r="F266" s="7">
        <f t="shared" si="21"/>
        <v>24501</v>
      </c>
      <c r="G266" s="2">
        <f t="shared" si="22"/>
        <v>-3.4244521200889722E-2</v>
      </c>
      <c r="I266" s="2">
        <f>G266</f>
        <v>-3.4244521200889722E-2</v>
      </c>
      <c r="O266" s="7"/>
      <c r="P266" s="2" t="s">
        <v>567</v>
      </c>
      <c r="Q266" s="13">
        <f t="shared" si="23"/>
        <v>30819.125</v>
      </c>
      <c r="AC266" s="2" t="s">
        <v>480</v>
      </c>
      <c r="AD266" s="2">
        <v>9</v>
      </c>
      <c r="AE266" s="2" t="s">
        <v>514</v>
      </c>
      <c r="AG266" s="2" t="s">
        <v>610</v>
      </c>
    </row>
    <row r="267" spans="1:33" x14ac:dyDescent="0.2">
      <c r="A267" s="69" t="s">
        <v>517</v>
      </c>
      <c r="B267" s="70"/>
      <c r="C267" s="71">
        <v>46112.464999999997</v>
      </c>
      <c r="D267" s="71"/>
      <c r="E267" s="2">
        <f t="shared" si="20"/>
        <v>25658.821930952945</v>
      </c>
      <c r="F267" s="7">
        <f t="shared" si="21"/>
        <v>25659</v>
      </c>
      <c r="G267" s="2">
        <f t="shared" si="22"/>
        <v>-4.22641838886193E-2</v>
      </c>
      <c r="I267" s="32"/>
      <c r="N267" s="2">
        <f>G267</f>
        <v>-4.22641838886193E-2</v>
      </c>
      <c r="O267" s="7"/>
      <c r="P267" s="2" t="s">
        <v>567</v>
      </c>
      <c r="Q267" s="13">
        <f t="shared" si="23"/>
        <v>31093.964999999997</v>
      </c>
      <c r="AC267" s="2" t="s">
        <v>503</v>
      </c>
      <c r="AG267" s="2" t="s">
        <v>485</v>
      </c>
    </row>
    <row r="268" spans="1:33" x14ac:dyDescent="0.2">
      <c r="A268" s="69" t="s">
        <v>517</v>
      </c>
      <c r="B268" s="70" t="s">
        <v>646</v>
      </c>
      <c r="C268" s="71">
        <v>46112.582999999999</v>
      </c>
      <c r="D268" s="71"/>
      <c r="E268" s="2">
        <f t="shared" si="20"/>
        <v>25659.319092985148</v>
      </c>
      <c r="F268" s="7">
        <f t="shared" si="21"/>
        <v>25659.5</v>
      </c>
      <c r="G268" s="2">
        <f t="shared" si="22"/>
        <v>-4.2937767510011327E-2</v>
      </c>
      <c r="I268" s="32"/>
      <c r="N268" s="2">
        <f>G268</f>
        <v>-4.2937767510011327E-2</v>
      </c>
      <c r="O268" s="7"/>
      <c r="P268" s="2" t="s">
        <v>567</v>
      </c>
      <c r="Q268" s="13">
        <f t="shared" si="23"/>
        <v>31094.082999999999</v>
      </c>
      <c r="AC268" s="2" t="s">
        <v>503</v>
      </c>
      <c r="AG268" s="2" t="s">
        <v>485</v>
      </c>
    </row>
    <row r="269" spans="1:33" x14ac:dyDescent="0.2">
      <c r="A269" s="69" t="s">
        <v>518</v>
      </c>
      <c r="B269" s="70"/>
      <c r="C269" s="71">
        <v>46113.417999999998</v>
      </c>
      <c r="D269" s="71"/>
      <c r="E269" s="2">
        <f t="shared" si="20"/>
        <v>25662.837146348549</v>
      </c>
      <c r="F269" s="7">
        <f t="shared" si="21"/>
        <v>25663</v>
      </c>
      <c r="G269" s="2">
        <f t="shared" si="22"/>
        <v>-3.8652852847008035E-2</v>
      </c>
      <c r="I269" s="32"/>
      <c r="N269" s="2">
        <f>G269</f>
        <v>-3.8652852847008035E-2</v>
      </c>
      <c r="O269" s="7"/>
      <c r="P269" s="2" t="s">
        <v>567</v>
      </c>
      <c r="Q269" s="13">
        <f t="shared" si="23"/>
        <v>31094.917999999998</v>
      </c>
      <c r="AC269" s="2" t="s">
        <v>480</v>
      </c>
      <c r="AG269" s="2" t="s">
        <v>485</v>
      </c>
    </row>
    <row r="270" spans="1:33" x14ac:dyDescent="0.2">
      <c r="A270" s="69" t="s">
        <v>577</v>
      </c>
      <c r="B270" s="51"/>
      <c r="C270" s="71">
        <v>46120.892</v>
      </c>
      <c r="D270" s="71"/>
      <c r="E270" s="2">
        <f t="shared" si="20"/>
        <v>25694.326883879221</v>
      </c>
      <c r="F270" s="7">
        <f t="shared" si="21"/>
        <v>25694.5</v>
      </c>
      <c r="G270" s="2">
        <f t="shared" si="22"/>
        <v>-4.1088620870141312E-2</v>
      </c>
      <c r="I270" s="32"/>
      <c r="J270" s="2">
        <f>G270</f>
        <v>-4.1088620870141312E-2</v>
      </c>
      <c r="O270" s="7"/>
      <c r="P270" s="2" t="s">
        <v>567</v>
      </c>
      <c r="Q270" s="13">
        <f t="shared" si="23"/>
        <v>31102.392</v>
      </c>
    </row>
    <row r="271" spans="1:33" x14ac:dyDescent="0.2">
      <c r="A271" s="69" t="s">
        <v>518</v>
      </c>
      <c r="B271" s="70"/>
      <c r="C271" s="71">
        <v>46136.44</v>
      </c>
      <c r="D271" s="71"/>
      <c r="E271" s="2">
        <f t="shared" si="20"/>
        <v>25759.834301477131</v>
      </c>
      <c r="F271" s="7">
        <f t="shared" si="21"/>
        <v>25760</v>
      </c>
      <c r="G271" s="2">
        <f t="shared" si="22"/>
        <v>-3.9328075021330733E-2</v>
      </c>
      <c r="I271" s="32"/>
      <c r="N271" s="2">
        <f>G271</f>
        <v>-3.9328075021330733E-2</v>
      </c>
      <c r="O271" s="7"/>
      <c r="P271" s="2" t="s">
        <v>567</v>
      </c>
      <c r="Q271" s="13">
        <f t="shared" si="23"/>
        <v>31117.940000000002</v>
      </c>
      <c r="AC271" s="2" t="s">
        <v>480</v>
      </c>
      <c r="AG271" s="2" t="s">
        <v>485</v>
      </c>
    </row>
    <row r="272" spans="1:33" x14ac:dyDescent="0.2">
      <c r="A272" s="69" t="s">
        <v>577</v>
      </c>
      <c r="B272" s="51"/>
      <c r="C272" s="71">
        <v>46140.714999999997</v>
      </c>
      <c r="D272" s="71"/>
      <c r="E272" s="2">
        <f t="shared" si="20"/>
        <v>25777.845892050238</v>
      </c>
      <c r="F272" s="7">
        <f t="shared" si="21"/>
        <v>25778</v>
      </c>
      <c r="G272" s="2">
        <f t="shared" si="22"/>
        <v>-3.6577085324097425E-2</v>
      </c>
      <c r="I272" s="32"/>
      <c r="J272" s="2">
        <f>G272</f>
        <v>-3.6577085324097425E-2</v>
      </c>
      <c r="O272" s="7"/>
      <c r="P272" s="2" t="s">
        <v>567</v>
      </c>
      <c r="Q272" s="13">
        <f t="shared" si="23"/>
        <v>31122.214999999997</v>
      </c>
    </row>
    <row r="273" spans="1:33" x14ac:dyDescent="0.2">
      <c r="A273" s="69" t="s">
        <v>577</v>
      </c>
      <c r="B273" s="51"/>
      <c r="C273" s="71">
        <v>46142.614999999998</v>
      </c>
      <c r="D273" s="71"/>
      <c r="E273" s="2">
        <f t="shared" si="20"/>
        <v>25785.851043416078</v>
      </c>
      <c r="F273" s="7">
        <f t="shared" si="21"/>
        <v>25786</v>
      </c>
      <c r="G273" s="2">
        <f t="shared" si="22"/>
        <v>-3.5354423234821297E-2</v>
      </c>
      <c r="I273" s="32"/>
      <c r="J273" s="2">
        <f>G273</f>
        <v>-3.5354423234821297E-2</v>
      </c>
      <c r="O273" s="7"/>
      <c r="P273" s="2" t="s">
        <v>567</v>
      </c>
      <c r="Q273" s="13">
        <f t="shared" si="23"/>
        <v>31124.114999999998</v>
      </c>
    </row>
    <row r="274" spans="1:33" x14ac:dyDescent="0.2">
      <c r="A274" s="69" t="s">
        <v>519</v>
      </c>
      <c r="B274" s="70" t="s">
        <v>646</v>
      </c>
      <c r="C274" s="71">
        <v>46173.34</v>
      </c>
      <c r="D274" s="71"/>
      <c r="E274" s="2">
        <f t="shared" si="20"/>
        <v>25915.302767476758</v>
      </c>
      <c r="F274" s="7">
        <f t="shared" si="21"/>
        <v>25915.5</v>
      </c>
      <c r="G274" s="2">
        <f t="shared" si="22"/>
        <v>-4.6812580680125393E-2</v>
      </c>
      <c r="I274" s="2">
        <f>G274</f>
        <v>-4.6812580680125393E-2</v>
      </c>
      <c r="O274" s="7"/>
      <c r="P274" s="2" t="s">
        <v>567</v>
      </c>
      <c r="Q274" s="13">
        <f t="shared" si="23"/>
        <v>31154.839999999997</v>
      </c>
      <c r="AC274" s="2" t="s">
        <v>480</v>
      </c>
      <c r="AD274" s="2">
        <v>7</v>
      </c>
      <c r="AE274" s="2" t="s">
        <v>621</v>
      </c>
      <c r="AG274" s="2" t="s">
        <v>610</v>
      </c>
    </row>
    <row r="275" spans="1:33" x14ac:dyDescent="0.2">
      <c r="A275" s="69" t="s">
        <v>519</v>
      </c>
      <c r="B275" s="70"/>
      <c r="C275" s="71">
        <v>46175.358</v>
      </c>
      <c r="D275" s="71"/>
      <c r="E275" s="2">
        <f t="shared" si="20"/>
        <v>25923.805080874801</v>
      </c>
      <c r="F275" s="7">
        <f t="shared" si="21"/>
        <v>25924</v>
      </c>
      <c r="G275" s="2">
        <f t="shared" si="22"/>
        <v>-4.6263502204965334E-2</v>
      </c>
      <c r="I275" s="2">
        <f>G275</f>
        <v>-4.6263502204965334E-2</v>
      </c>
      <c r="O275" s="7"/>
      <c r="P275" s="2" t="s">
        <v>567</v>
      </c>
      <c r="Q275" s="13">
        <f t="shared" si="23"/>
        <v>31156.858</v>
      </c>
      <c r="AC275" s="2" t="s">
        <v>480</v>
      </c>
      <c r="AD275" s="2">
        <v>7</v>
      </c>
      <c r="AE275" s="2" t="s">
        <v>621</v>
      </c>
      <c r="AG275" s="2" t="s">
        <v>610</v>
      </c>
    </row>
    <row r="276" spans="1:33" x14ac:dyDescent="0.2">
      <c r="A276" s="69" t="s">
        <v>520</v>
      </c>
      <c r="B276" s="70" t="s">
        <v>646</v>
      </c>
      <c r="C276" s="71">
        <v>46210.368999999999</v>
      </c>
      <c r="D276" s="71"/>
      <c r="E276" s="2">
        <f t="shared" si="20"/>
        <v>26071.31474112178</v>
      </c>
      <c r="F276" s="7">
        <f t="shared" si="21"/>
        <v>26071.5</v>
      </c>
      <c r="G276" s="2">
        <f t="shared" si="22"/>
        <v>-4.3970669947157148E-2</v>
      </c>
      <c r="I276" s="2">
        <f>G276</f>
        <v>-4.3970669947157148E-2</v>
      </c>
      <c r="O276" s="7"/>
      <c r="P276" s="2" t="s">
        <v>567</v>
      </c>
      <c r="Q276" s="13">
        <f t="shared" si="23"/>
        <v>31191.868999999999</v>
      </c>
      <c r="AC276" s="2" t="s">
        <v>480</v>
      </c>
      <c r="AD276" s="2">
        <v>8</v>
      </c>
      <c r="AE276" s="2" t="s">
        <v>621</v>
      </c>
      <c r="AG276" s="2" t="s">
        <v>610</v>
      </c>
    </row>
    <row r="277" spans="1:33" x14ac:dyDescent="0.2">
      <c r="A277" s="69" t="s">
        <v>577</v>
      </c>
      <c r="B277" s="51"/>
      <c r="C277" s="71">
        <v>46230.67</v>
      </c>
      <c r="D277" s="71"/>
      <c r="E277" s="2">
        <f t="shared" ref="E277:E340" si="27">(C277-C$7)/C$8</f>
        <v>26156.847676846952</v>
      </c>
      <c r="F277" s="7">
        <f t="shared" ref="F277:F340" si="28">ROUND(2*E277,0)/2</f>
        <v>26157</v>
      </c>
      <c r="G277" s="2">
        <f t="shared" ref="G277:G340" si="29">C277-(C$7+F277*C$8)</f>
        <v>-3.6153468878183048E-2</v>
      </c>
      <c r="I277" s="32"/>
      <c r="J277" s="2">
        <f>G277</f>
        <v>-3.6153468878183048E-2</v>
      </c>
      <c r="O277" s="7"/>
      <c r="P277" s="2" t="s">
        <v>567</v>
      </c>
      <c r="Q277" s="13">
        <f t="shared" ref="Q277:Q340" si="30">+C277-15018.5</f>
        <v>31212.17</v>
      </c>
    </row>
    <row r="278" spans="1:33" x14ac:dyDescent="0.2">
      <c r="A278" s="69" t="s">
        <v>520</v>
      </c>
      <c r="B278" s="70"/>
      <c r="C278" s="71">
        <v>46249.402999999998</v>
      </c>
      <c r="D278" s="71"/>
      <c r="E278" s="2">
        <f t="shared" si="27"/>
        <v>26235.774256076533</v>
      </c>
      <c r="F278" s="7">
        <f t="shared" si="28"/>
        <v>26236</v>
      </c>
      <c r="G278" s="2">
        <f t="shared" si="29"/>
        <v>-5.3579680759867188E-2</v>
      </c>
      <c r="I278" s="2">
        <f>G278</f>
        <v>-5.3579680759867188E-2</v>
      </c>
      <c r="O278" s="7"/>
      <c r="P278" s="2" t="s">
        <v>567</v>
      </c>
      <c r="Q278" s="13">
        <f t="shared" si="30"/>
        <v>31230.902999999998</v>
      </c>
      <c r="AC278" s="2" t="s">
        <v>480</v>
      </c>
      <c r="AD278" s="2">
        <v>7</v>
      </c>
      <c r="AE278" s="2" t="s">
        <v>621</v>
      </c>
      <c r="AG278" s="2" t="s">
        <v>610</v>
      </c>
    </row>
    <row r="279" spans="1:33" x14ac:dyDescent="0.2">
      <c r="A279" s="69" t="s">
        <v>577</v>
      </c>
      <c r="B279" s="51"/>
      <c r="C279" s="71">
        <v>46263.658000000003</v>
      </c>
      <c r="D279" s="71"/>
      <c r="E279" s="2">
        <f t="shared" si="27"/>
        <v>26295.833957508123</v>
      </c>
      <c r="F279" s="7">
        <f t="shared" si="28"/>
        <v>26296</v>
      </c>
      <c r="G279" s="2">
        <f t="shared" si="29"/>
        <v>-3.9409715085639618E-2</v>
      </c>
      <c r="I279" s="32"/>
      <c r="J279" s="2">
        <f>G279</f>
        <v>-3.9409715085639618E-2</v>
      </c>
      <c r="O279" s="7"/>
      <c r="P279" s="2" t="s">
        <v>567</v>
      </c>
      <c r="Q279" s="13">
        <f t="shared" si="30"/>
        <v>31245.158000000003</v>
      </c>
    </row>
    <row r="280" spans="1:33" x14ac:dyDescent="0.2">
      <c r="A280" s="69" t="s">
        <v>522</v>
      </c>
      <c r="B280" s="70"/>
      <c r="C280" s="71">
        <v>46535.413999999997</v>
      </c>
      <c r="D280" s="71"/>
      <c r="E280" s="2">
        <f t="shared" si="27"/>
        <v>27440.806544126008</v>
      </c>
      <c r="F280" s="7">
        <f t="shared" si="28"/>
        <v>27441</v>
      </c>
      <c r="G280" s="2">
        <f t="shared" si="29"/>
        <v>-4.5916203678643797E-2</v>
      </c>
      <c r="I280" s="2">
        <f>G280</f>
        <v>-4.5916203678643797E-2</v>
      </c>
      <c r="O280" s="7"/>
      <c r="P280" s="2" t="s">
        <v>567</v>
      </c>
      <c r="Q280" s="13">
        <f t="shared" si="30"/>
        <v>31516.913999999997</v>
      </c>
      <c r="AC280" s="2" t="s">
        <v>480</v>
      </c>
      <c r="AD280" s="2">
        <v>10</v>
      </c>
      <c r="AE280" s="2" t="s">
        <v>521</v>
      </c>
      <c r="AG280" s="2" t="s">
        <v>610</v>
      </c>
    </row>
    <row r="281" spans="1:33" x14ac:dyDescent="0.2">
      <c r="A281" s="69" t="s">
        <v>522</v>
      </c>
      <c r="B281" s="70" t="s">
        <v>646</v>
      </c>
      <c r="C281" s="71">
        <v>46552.377</v>
      </c>
      <c r="D281" s="71"/>
      <c r="E281" s="2">
        <f t="shared" si="27"/>
        <v>27512.275692872692</v>
      </c>
      <c r="F281" s="7">
        <f t="shared" si="28"/>
        <v>27512.5</v>
      </c>
      <c r="G281" s="2">
        <f t="shared" si="29"/>
        <v>-5.3238661253999453E-2</v>
      </c>
      <c r="I281" s="2">
        <f>G281</f>
        <v>-5.3238661253999453E-2</v>
      </c>
      <c r="O281" s="7"/>
      <c r="P281" s="2" t="s">
        <v>567</v>
      </c>
      <c r="Q281" s="13">
        <f t="shared" si="30"/>
        <v>31533.877</v>
      </c>
      <c r="AC281" s="2" t="s">
        <v>480</v>
      </c>
      <c r="AD281" s="2">
        <v>6</v>
      </c>
      <c r="AE281" s="2" t="s">
        <v>621</v>
      </c>
      <c r="AG281" s="2" t="s">
        <v>610</v>
      </c>
    </row>
    <row r="282" spans="1:33" x14ac:dyDescent="0.2">
      <c r="A282" s="69" t="s">
        <v>577</v>
      </c>
      <c r="B282" s="51"/>
      <c r="C282" s="71">
        <v>46553.694000000003</v>
      </c>
      <c r="D282" s="71"/>
      <c r="E282" s="2">
        <f t="shared" si="27"/>
        <v>27517.824526740496</v>
      </c>
      <c r="F282" s="7">
        <f t="shared" si="28"/>
        <v>27518</v>
      </c>
      <c r="G282" s="2">
        <f t="shared" si="29"/>
        <v>-4.1648081067251042E-2</v>
      </c>
      <c r="I282" s="32"/>
      <c r="J282" s="2">
        <f>G282</f>
        <v>-4.1648081067251042E-2</v>
      </c>
      <c r="O282" s="7"/>
      <c r="P282" s="2" t="s">
        <v>567</v>
      </c>
      <c r="Q282" s="13">
        <f t="shared" si="30"/>
        <v>31535.194000000003</v>
      </c>
    </row>
    <row r="283" spans="1:33" x14ac:dyDescent="0.2">
      <c r="A283" s="69" t="s">
        <v>577</v>
      </c>
      <c r="B283" s="51"/>
      <c r="C283" s="71">
        <v>46554.633000000002</v>
      </c>
      <c r="D283" s="71"/>
      <c r="E283" s="2">
        <f t="shared" si="27"/>
        <v>27521.780756810236</v>
      </c>
      <c r="F283" s="7">
        <f t="shared" si="28"/>
        <v>27522</v>
      </c>
      <c r="G283" s="2">
        <f t="shared" si="29"/>
        <v>-5.2036750028491952E-2</v>
      </c>
      <c r="I283" s="32"/>
      <c r="J283" s="2">
        <f>G283</f>
        <v>-5.2036750028491952E-2</v>
      </c>
      <c r="O283" s="7"/>
      <c r="P283" s="2" t="s">
        <v>567</v>
      </c>
      <c r="Q283" s="13">
        <f t="shared" si="30"/>
        <v>31536.133000000002</v>
      </c>
    </row>
    <row r="284" spans="1:33" x14ac:dyDescent="0.2">
      <c r="A284" s="69" t="s">
        <v>577</v>
      </c>
      <c r="B284" s="51"/>
      <c r="C284" s="71">
        <v>46560.69</v>
      </c>
      <c r="D284" s="71"/>
      <c r="E284" s="2">
        <f t="shared" si="27"/>
        <v>27547.300336717013</v>
      </c>
      <c r="F284" s="7">
        <f t="shared" si="28"/>
        <v>27547.5</v>
      </c>
      <c r="G284" s="2">
        <f t="shared" si="29"/>
        <v>-4.7389514620590489E-2</v>
      </c>
      <c r="I284" s="32"/>
      <c r="J284" s="2">
        <f>G284</f>
        <v>-4.7389514620590489E-2</v>
      </c>
      <c r="O284" s="7"/>
      <c r="P284" s="2" t="s">
        <v>567</v>
      </c>
      <c r="Q284" s="13">
        <f t="shared" si="30"/>
        <v>31542.190000000002</v>
      </c>
    </row>
    <row r="285" spans="1:33" x14ac:dyDescent="0.2">
      <c r="A285" s="69" t="s">
        <v>522</v>
      </c>
      <c r="B285" s="70" t="s">
        <v>646</v>
      </c>
      <c r="C285" s="71">
        <v>46561.391000000003</v>
      </c>
      <c r="D285" s="71"/>
      <c r="E285" s="2">
        <f t="shared" si="27"/>
        <v>27550.253816247252</v>
      </c>
      <c r="F285" s="7">
        <f t="shared" si="28"/>
        <v>27550.5</v>
      </c>
      <c r="G285" s="2">
        <f t="shared" si="29"/>
        <v>-5.8431016332178842E-2</v>
      </c>
      <c r="I285" s="2">
        <f>G285</f>
        <v>-5.8431016332178842E-2</v>
      </c>
      <c r="O285" s="7"/>
      <c r="P285" s="2" t="s">
        <v>567</v>
      </c>
      <c r="Q285" s="13">
        <f t="shared" si="30"/>
        <v>31542.891000000003</v>
      </c>
      <c r="AC285" s="2" t="s">
        <v>480</v>
      </c>
      <c r="AD285" s="2">
        <v>6</v>
      </c>
      <c r="AE285" s="2" t="s">
        <v>621</v>
      </c>
      <c r="AG285" s="2" t="s">
        <v>610</v>
      </c>
    </row>
    <row r="286" spans="1:33" x14ac:dyDescent="0.2">
      <c r="A286" s="69" t="s">
        <v>577</v>
      </c>
      <c r="B286" s="51"/>
      <c r="C286" s="71">
        <v>46561.764000000003</v>
      </c>
      <c r="D286" s="71"/>
      <c r="E286" s="2">
        <f t="shared" si="27"/>
        <v>27551.82535385749</v>
      </c>
      <c r="F286" s="7">
        <f t="shared" si="28"/>
        <v>27552</v>
      </c>
      <c r="G286" s="2">
        <f t="shared" si="29"/>
        <v>-4.1451767196122091E-2</v>
      </c>
      <c r="I286" s="32"/>
      <c r="J286" s="2">
        <f>G286</f>
        <v>-4.1451767196122091E-2</v>
      </c>
      <c r="O286" s="7"/>
      <c r="P286" s="2" t="s">
        <v>567</v>
      </c>
      <c r="Q286" s="13">
        <f t="shared" si="30"/>
        <v>31543.264000000003</v>
      </c>
    </row>
    <row r="287" spans="1:33" x14ac:dyDescent="0.2">
      <c r="A287" s="69" t="s">
        <v>522</v>
      </c>
      <c r="B287" s="70"/>
      <c r="C287" s="71">
        <v>46573.383999999998</v>
      </c>
      <c r="D287" s="71"/>
      <c r="E287" s="2">
        <f t="shared" si="27"/>
        <v>27600.783174315897</v>
      </c>
      <c r="F287" s="7">
        <f t="shared" si="28"/>
        <v>27601</v>
      </c>
      <c r="G287" s="2">
        <f t="shared" si="29"/>
        <v>-5.1462961906509008E-2</v>
      </c>
      <c r="I287" s="2">
        <f>G287</f>
        <v>-5.1462961906509008E-2</v>
      </c>
      <c r="O287" s="7"/>
      <c r="P287" s="2" t="s">
        <v>567</v>
      </c>
      <c r="Q287" s="13">
        <f t="shared" si="30"/>
        <v>31554.883999999998</v>
      </c>
      <c r="AC287" s="2" t="s">
        <v>480</v>
      </c>
      <c r="AD287" s="2">
        <v>7</v>
      </c>
      <c r="AE287" s="2" t="s">
        <v>621</v>
      </c>
      <c r="AG287" s="2" t="s">
        <v>610</v>
      </c>
    </row>
    <row r="288" spans="1:33" x14ac:dyDescent="0.2">
      <c r="A288" s="69" t="s">
        <v>522</v>
      </c>
      <c r="B288" s="70"/>
      <c r="C288" s="71">
        <v>46606.377</v>
      </c>
      <c r="D288" s="71"/>
      <c r="E288" s="2">
        <f t="shared" si="27"/>
        <v>27739.790521164865</v>
      </c>
      <c r="F288" s="7">
        <f t="shared" si="28"/>
        <v>27740</v>
      </c>
      <c r="G288" s="2">
        <f t="shared" si="29"/>
        <v>-4.9719208116584923E-2</v>
      </c>
      <c r="I288" s="2">
        <f>G288</f>
        <v>-4.9719208116584923E-2</v>
      </c>
      <c r="O288" s="7"/>
      <c r="P288" s="2" t="s">
        <v>567</v>
      </c>
      <c r="Q288" s="13">
        <f t="shared" si="30"/>
        <v>31587.877</v>
      </c>
      <c r="AC288" s="2" t="s">
        <v>480</v>
      </c>
      <c r="AD288" s="2">
        <v>6</v>
      </c>
      <c r="AE288" s="2" t="s">
        <v>621</v>
      </c>
      <c r="AG288" s="2" t="s">
        <v>610</v>
      </c>
    </row>
    <row r="289" spans="1:33" x14ac:dyDescent="0.2">
      <c r="A289" s="69" t="s">
        <v>522</v>
      </c>
      <c r="B289" s="70"/>
      <c r="C289" s="71">
        <v>46610.394999999997</v>
      </c>
      <c r="D289" s="71"/>
      <c r="E289" s="2">
        <f t="shared" si="27"/>
        <v>27756.71930968481</v>
      </c>
      <c r="F289" s="7">
        <f t="shared" si="28"/>
        <v>27756.5</v>
      </c>
      <c r="G289" s="2">
        <f t="shared" si="29"/>
        <v>5.2052532439120114E-2</v>
      </c>
      <c r="I289" s="2">
        <f>G289</f>
        <v>5.2052532439120114E-2</v>
      </c>
      <c r="O289" s="7"/>
      <c r="P289" s="2" t="s">
        <v>567</v>
      </c>
      <c r="Q289" s="13">
        <f t="shared" si="30"/>
        <v>31591.894999999997</v>
      </c>
      <c r="AC289" s="2" t="s">
        <v>480</v>
      </c>
      <c r="AD289" s="2">
        <v>7</v>
      </c>
      <c r="AE289" s="2" t="s">
        <v>621</v>
      </c>
      <c r="AG289" s="2" t="s">
        <v>610</v>
      </c>
    </row>
    <row r="290" spans="1:33" x14ac:dyDescent="0.2">
      <c r="A290" s="69" t="s">
        <v>524</v>
      </c>
      <c r="B290" s="70"/>
      <c r="C290" s="71">
        <v>46821.417000000001</v>
      </c>
      <c r="D290" s="71"/>
      <c r="E290" s="2">
        <f t="shared" si="27"/>
        <v>28645.805126275023</v>
      </c>
      <c r="F290" s="7">
        <f t="shared" si="28"/>
        <v>28646</v>
      </c>
      <c r="G290" s="2">
        <f t="shared" si="29"/>
        <v>-4.6252726591774262E-2</v>
      </c>
      <c r="I290" s="2">
        <f>G290</f>
        <v>-4.6252726591774262E-2</v>
      </c>
      <c r="O290" s="7"/>
      <c r="P290" s="2" t="s">
        <v>567</v>
      </c>
      <c r="Q290" s="13">
        <f t="shared" si="30"/>
        <v>31802.917000000001</v>
      </c>
      <c r="AC290" s="2" t="s">
        <v>480</v>
      </c>
      <c r="AD290" s="2">
        <v>8</v>
      </c>
      <c r="AE290" s="2" t="s">
        <v>523</v>
      </c>
      <c r="AG290" s="2" t="s">
        <v>610</v>
      </c>
    </row>
    <row r="291" spans="1:33" x14ac:dyDescent="0.2">
      <c r="A291" s="69" t="s">
        <v>577</v>
      </c>
      <c r="B291" s="51"/>
      <c r="C291" s="71">
        <v>46875.648000000001</v>
      </c>
      <c r="D291" s="71"/>
      <c r="E291" s="2">
        <f t="shared" si="27"/>
        <v>28874.293212443776</v>
      </c>
      <c r="F291" s="7">
        <f t="shared" si="28"/>
        <v>28874.5</v>
      </c>
      <c r="G291" s="2">
        <f t="shared" si="29"/>
        <v>-4.9080440687248483E-2</v>
      </c>
      <c r="I291" s="32"/>
      <c r="J291" s="2">
        <f>G291</f>
        <v>-4.9080440687248483E-2</v>
      </c>
      <c r="O291" s="7"/>
      <c r="P291" s="2" t="s">
        <v>567</v>
      </c>
      <c r="Q291" s="13">
        <f t="shared" si="30"/>
        <v>31857.148000000001</v>
      </c>
    </row>
    <row r="292" spans="1:33" x14ac:dyDescent="0.2">
      <c r="A292" s="69" t="s">
        <v>577</v>
      </c>
      <c r="B292" s="51"/>
      <c r="C292" s="71">
        <v>46875.775000000001</v>
      </c>
      <c r="D292" s="71"/>
      <c r="E292" s="2">
        <f t="shared" si="27"/>
        <v>28874.82829361402</v>
      </c>
      <c r="F292" s="7">
        <f t="shared" si="28"/>
        <v>28875</v>
      </c>
      <c r="G292" s="2">
        <f t="shared" si="29"/>
        <v>-4.0754024310444947E-2</v>
      </c>
      <c r="I292" s="32"/>
      <c r="J292" s="2">
        <f>G292</f>
        <v>-4.0754024310444947E-2</v>
      </c>
      <c r="O292" s="7"/>
      <c r="P292" s="2" t="s">
        <v>567</v>
      </c>
      <c r="Q292" s="13">
        <f t="shared" si="30"/>
        <v>31857.275000000001</v>
      </c>
    </row>
    <row r="293" spans="1:33" x14ac:dyDescent="0.2">
      <c r="A293" s="69" t="s">
        <v>524</v>
      </c>
      <c r="B293" s="70"/>
      <c r="C293" s="71">
        <v>46892.372000000003</v>
      </c>
      <c r="D293" s="71"/>
      <c r="E293" s="2">
        <f t="shared" si="27"/>
        <v>28944.755397413381</v>
      </c>
      <c r="F293" s="7">
        <f t="shared" si="28"/>
        <v>28945</v>
      </c>
      <c r="G293" s="2">
        <f t="shared" si="29"/>
        <v>-5.8055731031345204E-2</v>
      </c>
      <c r="I293" s="2">
        <f>G293</f>
        <v>-5.8055731031345204E-2</v>
      </c>
      <c r="O293" s="7"/>
      <c r="P293" s="2" t="s">
        <v>567</v>
      </c>
      <c r="Q293" s="13">
        <f t="shared" si="30"/>
        <v>31873.872000000003</v>
      </c>
      <c r="AC293" s="2" t="s">
        <v>480</v>
      </c>
      <c r="AD293" s="2">
        <v>7</v>
      </c>
      <c r="AE293" s="2" t="s">
        <v>523</v>
      </c>
      <c r="AG293" s="2" t="s">
        <v>610</v>
      </c>
    </row>
    <row r="294" spans="1:33" x14ac:dyDescent="0.2">
      <c r="A294" s="69" t="s">
        <v>525</v>
      </c>
      <c r="B294" s="70"/>
      <c r="C294" s="71">
        <v>46901.391000000003</v>
      </c>
      <c r="D294" s="71"/>
      <c r="E294" s="2">
        <f t="shared" si="27"/>
        <v>28982.754586975738</v>
      </c>
      <c r="F294" s="7">
        <f t="shared" si="28"/>
        <v>28983</v>
      </c>
      <c r="G294" s="2">
        <f t="shared" si="29"/>
        <v>-5.8248086112143937E-2</v>
      </c>
      <c r="I294" s="2">
        <f>G294</f>
        <v>-5.8248086112143937E-2</v>
      </c>
      <c r="O294" s="7"/>
      <c r="P294" s="2" t="s">
        <v>567</v>
      </c>
      <c r="Q294" s="13">
        <f t="shared" si="30"/>
        <v>31882.891000000003</v>
      </c>
      <c r="AC294" s="2" t="s">
        <v>480</v>
      </c>
      <c r="AD294" s="2">
        <v>7</v>
      </c>
      <c r="AE294" s="2" t="s">
        <v>621</v>
      </c>
      <c r="AG294" s="2" t="s">
        <v>610</v>
      </c>
    </row>
    <row r="295" spans="1:33" x14ac:dyDescent="0.2">
      <c r="A295" s="69" t="s">
        <v>524</v>
      </c>
      <c r="B295" s="70"/>
      <c r="C295" s="71">
        <v>46903.534</v>
      </c>
      <c r="D295" s="71"/>
      <c r="E295" s="2">
        <f t="shared" si="27"/>
        <v>28991.783555068872</v>
      </c>
      <c r="F295" s="7">
        <f t="shared" si="28"/>
        <v>28992</v>
      </c>
      <c r="G295" s="2">
        <f t="shared" si="29"/>
        <v>-5.1372591267863754E-2</v>
      </c>
      <c r="I295" s="2">
        <f>G295</f>
        <v>-5.1372591267863754E-2</v>
      </c>
      <c r="O295" s="7"/>
      <c r="P295" s="2" t="s">
        <v>567</v>
      </c>
      <c r="Q295" s="13">
        <f t="shared" si="30"/>
        <v>31885.034</v>
      </c>
      <c r="AC295" s="2" t="s">
        <v>480</v>
      </c>
      <c r="AD295" s="2">
        <v>6</v>
      </c>
      <c r="AE295" s="2" t="s">
        <v>523</v>
      </c>
      <c r="AG295" s="2" t="s">
        <v>610</v>
      </c>
    </row>
    <row r="296" spans="1:33" x14ac:dyDescent="0.2">
      <c r="A296" s="69" t="s">
        <v>525</v>
      </c>
      <c r="B296" s="70" t="s">
        <v>646</v>
      </c>
      <c r="C296" s="71">
        <v>46904.364999999998</v>
      </c>
      <c r="D296" s="71"/>
      <c r="E296" s="2">
        <f t="shared" si="27"/>
        <v>28995.284755482029</v>
      </c>
      <c r="F296" s="7">
        <f t="shared" si="28"/>
        <v>28995.5</v>
      </c>
      <c r="G296" s="2">
        <f t="shared" si="29"/>
        <v>-5.108767660567537E-2</v>
      </c>
      <c r="I296" s="2">
        <f>G296</f>
        <v>-5.108767660567537E-2</v>
      </c>
      <c r="O296" s="7"/>
      <c r="P296" s="2" t="s">
        <v>567</v>
      </c>
      <c r="Q296" s="13">
        <f t="shared" si="30"/>
        <v>31885.864999999998</v>
      </c>
      <c r="AC296" s="2" t="s">
        <v>480</v>
      </c>
      <c r="AD296" s="2">
        <v>8</v>
      </c>
      <c r="AE296" s="2" t="s">
        <v>621</v>
      </c>
      <c r="AG296" s="2" t="s">
        <v>610</v>
      </c>
    </row>
    <row r="297" spans="1:33" x14ac:dyDescent="0.2">
      <c r="A297" s="69" t="s">
        <v>577</v>
      </c>
      <c r="B297" s="51"/>
      <c r="C297" s="71">
        <v>46915.639000000003</v>
      </c>
      <c r="D297" s="71"/>
      <c r="E297" s="2">
        <f t="shared" si="27"/>
        <v>29042.784795744381</v>
      </c>
      <c r="F297" s="7">
        <f t="shared" si="28"/>
        <v>29043</v>
      </c>
      <c r="G297" s="2">
        <f t="shared" si="29"/>
        <v>-5.1078120450256392E-2</v>
      </c>
      <c r="I297" s="32"/>
      <c r="J297" s="2">
        <f>G297</f>
        <v>-5.1078120450256392E-2</v>
      </c>
      <c r="O297" s="7"/>
      <c r="P297" s="2" t="s">
        <v>567</v>
      </c>
      <c r="Q297" s="13">
        <f t="shared" si="30"/>
        <v>31897.139000000003</v>
      </c>
    </row>
    <row r="298" spans="1:33" x14ac:dyDescent="0.2">
      <c r="A298" s="69" t="s">
        <v>524</v>
      </c>
      <c r="B298" s="70"/>
      <c r="C298" s="71">
        <v>46939.373</v>
      </c>
      <c r="D298" s="71"/>
      <c r="E298" s="2">
        <f t="shared" si="27"/>
        <v>29142.781776016338</v>
      </c>
      <c r="F298" s="7">
        <f t="shared" si="28"/>
        <v>29143</v>
      </c>
      <c r="G298" s="2">
        <f t="shared" si="29"/>
        <v>-5.1794844344840385E-2</v>
      </c>
      <c r="I298" s="2">
        <f>G298</f>
        <v>-5.1794844344840385E-2</v>
      </c>
      <c r="O298" s="7"/>
      <c r="P298" s="2" t="s">
        <v>567</v>
      </c>
      <c r="Q298" s="13">
        <f t="shared" si="30"/>
        <v>31920.873</v>
      </c>
      <c r="AC298" s="2" t="s">
        <v>480</v>
      </c>
      <c r="AD298" s="2">
        <v>8</v>
      </c>
      <c r="AE298" s="2" t="s">
        <v>523</v>
      </c>
      <c r="AG298" s="2" t="s">
        <v>610</v>
      </c>
    </row>
    <row r="299" spans="1:33" x14ac:dyDescent="0.2">
      <c r="A299" s="69" t="s">
        <v>526</v>
      </c>
      <c r="B299" s="70"/>
      <c r="C299" s="71">
        <v>46976.398999999998</v>
      </c>
      <c r="D299" s="71"/>
      <c r="E299" s="2">
        <f t="shared" si="27"/>
        <v>29298.781109948661</v>
      </c>
      <c r="F299" s="7">
        <f t="shared" si="28"/>
        <v>29299</v>
      </c>
      <c r="G299" s="2">
        <f t="shared" si="29"/>
        <v>-5.1952933623397257E-2</v>
      </c>
      <c r="I299" s="2">
        <f>G299</f>
        <v>-5.1952933623397257E-2</v>
      </c>
      <c r="O299" s="7"/>
      <c r="P299" s="2" t="s">
        <v>567</v>
      </c>
      <c r="Q299" s="13">
        <f t="shared" si="30"/>
        <v>31957.898999999998</v>
      </c>
      <c r="AC299" s="2" t="s">
        <v>480</v>
      </c>
      <c r="AD299" s="2">
        <v>7</v>
      </c>
      <c r="AE299" s="2" t="s">
        <v>523</v>
      </c>
      <c r="AG299" s="2" t="s">
        <v>610</v>
      </c>
    </row>
    <row r="300" spans="1:33" x14ac:dyDescent="0.2">
      <c r="A300" s="69" t="s">
        <v>577</v>
      </c>
      <c r="B300" s="51"/>
      <c r="C300" s="71">
        <v>47219.803</v>
      </c>
      <c r="D300" s="71"/>
      <c r="E300" s="2">
        <f t="shared" si="27"/>
        <v>30324.299985238071</v>
      </c>
      <c r="F300" s="7">
        <f t="shared" si="28"/>
        <v>30324.5</v>
      </c>
      <c r="G300" s="2">
        <f t="shared" si="29"/>
        <v>-4.7472937148995697E-2</v>
      </c>
      <c r="I300" s="32"/>
      <c r="J300" s="2">
        <f>G300</f>
        <v>-4.7472937148995697E-2</v>
      </c>
      <c r="O300" s="7"/>
      <c r="P300" s="2" t="s">
        <v>567</v>
      </c>
      <c r="Q300" s="13">
        <f t="shared" si="30"/>
        <v>32201.303</v>
      </c>
    </row>
    <row r="301" spans="1:33" x14ac:dyDescent="0.2">
      <c r="A301" s="69" t="s">
        <v>528</v>
      </c>
      <c r="B301" s="70"/>
      <c r="C301" s="71">
        <v>47263.595999999998</v>
      </c>
      <c r="D301" s="71"/>
      <c r="E301" s="2">
        <f t="shared" si="27"/>
        <v>30508.810297745451</v>
      </c>
      <c r="F301" s="7">
        <f t="shared" si="28"/>
        <v>30509</v>
      </c>
      <c r="G301" s="2">
        <f t="shared" si="29"/>
        <v>-4.5025292733043898E-2</v>
      </c>
      <c r="I301" s="2">
        <f t="shared" ref="I301:I310" si="31">G301</f>
        <v>-4.5025292733043898E-2</v>
      </c>
      <c r="O301" s="7"/>
      <c r="P301" s="2" t="s">
        <v>567</v>
      </c>
      <c r="Q301" s="13">
        <f t="shared" si="30"/>
        <v>32245.095999999998</v>
      </c>
      <c r="AC301" s="2" t="s">
        <v>480</v>
      </c>
      <c r="AD301" s="2">
        <v>6</v>
      </c>
      <c r="AE301" s="2" t="s">
        <v>527</v>
      </c>
      <c r="AG301" s="2" t="s">
        <v>610</v>
      </c>
    </row>
    <row r="302" spans="1:33" x14ac:dyDescent="0.2">
      <c r="A302" s="69" t="s">
        <v>528</v>
      </c>
      <c r="B302" s="70"/>
      <c r="C302" s="71">
        <v>47263.603000000003</v>
      </c>
      <c r="D302" s="71"/>
      <c r="E302" s="2">
        <f t="shared" si="27"/>
        <v>30508.839790408398</v>
      </c>
      <c r="F302" s="7">
        <f t="shared" si="28"/>
        <v>30509</v>
      </c>
      <c r="G302" s="2">
        <f t="shared" si="29"/>
        <v>-3.8025292727979831E-2</v>
      </c>
      <c r="I302" s="2">
        <f t="shared" si="31"/>
        <v>-3.8025292727979831E-2</v>
      </c>
      <c r="O302" s="7"/>
      <c r="P302" s="2" t="s">
        <v>567</v>
      </c>
      <c r="Q302" s="13">
        <f t="shared" si="30"/>
        <v>32245.103000000003</v>
      </c>
      <c r="AC302" s="2" t="s">
        <v>480</v>
      </c>
      <c r="AD302" s="2">
        <v>6</v>
      </c>
      <c r="AE302" s="2" t="s">
        <v>529</v>
      </c>
      <c r="AG302" s="2" t="s">
        <v>610</v>
      </c>
    </row>
    <row r="303" spans="1:33" x14ac:dyDescent="0.2">
      <c r="A303" s="69" t="s">
        <v>530</v>
      </c>
      <c r="B303" s="70" t="s">
        <v>646</v>
      </c>
      <c r="C303" s="71">
        <v>47266.322999999997</v>
      </c>
      <c r="D303" s="71"/>
      <c r="E303" s="2">
        <f t="shared" si="27"/>
        <v>30520.2997965742</v>
      </c>
      <c r="F303" s="7">
        <f t="shared" si="28"/>
        <v>30520.5</v>
      </c>
      <c r="G303" s="2">
        <f t="shared" si="29"/>
        <v>-4.7517715982394293E-2</v>
      </c>
      <c r="I303" s="2">
        <f t="shared" si="31"/>
        <v>-4.7517715982394293E-2</v>
      </c>
      <c r="O303" s="7"/>
      <c r="P303" s="2" t="s">
        <v>567</v>
      </c>
      <c r="Q303" s="13">
        <f t="shared" si="30"/>
        <v>32247.822999999997</v>
      </c>
      <c r="AC303" s="2" t="s">
        <v>480</v>
      </c>
      <c r="AD303" s="2">
        <v>7</v>
      </c>
      <c r="AE303" s="2" t="s">
        <v>621</v>
      </c>
      <c r="AG303" s="2" t="s">
        <v>610</v>
      </c>
    </row>
    <row r="304" spans="1:33" x14ac:dyDescent="0.2">
      <c r="A304" s="69" t="s">
        <v>530</v>
      </c>
      <c r="B304" s="70" t="s">
        <v>646</v>
      </c>
      <c r="C304" s="71">
        <v>47273.436000000002</v>
      </c>
      <c r="D304" s="71"/>
      <c r="E304" s="2">
        <f t="shared" si="27"/>
        <v>30550.268555345374</v>
      </c>
      <c r="F304" s="7">
        <f t="shared" si="28"/>
        <v>30550.5</v>
      </c>
      <c r="G304" s="2">
        <f t="shared" si="29"/>
        <v>-5.4932733146415558E-2</v>
      </c>
      <c r="I304" s="2">
        <f t="shared" si="31"/>
        <v>-5.4932733146415558E-2</v>
      </c>
      <c r="O304" s="7"/>
      <c r="P304" s="2" t="s">
        <v>567</v>
      </c>
      <c r="Q304" s="13">
        <f t="shared" si="30"/>
        <v>32254.936000000002</v>
      </c>
      <c r="AC304" s="2" t="s">
        <v>480</v>
      </c>
      <c r="AD304" s="2">
        <v>8</v>
      </c>
      <c r="AE304" s="2" t="s">
        <v>615</v>
      </c>
      <c r="AG304" s="2" t="s">
        <v>610</v>
      </c>
    </row>
    <row r="305" spans="1:33" x14ac:dyDescent="0.2">
      <c r="A305" s="69" t="s">
        <v>530</v>
      </c>
      <c r="B305" s="70"/>
      <c r="C305" s="71">
        <v>47276.417000000001</v>
      </c>
      <c r="D305" s="71"/>
      <c r="E305" s="2">
        <f t="shared" si="27"/>
        <v>30562.828216514612</v>
      </c>
      <c r="F305" s="7">
        <f t="shared" si="28"/>
        <v>30563</v>
      </c>
      <c r="G305" s="2">
        <f t="shared" si="29"/>
        <v>-4.0772323634882923E-2</v>
      </c>
      <c r="I305" s="2">
        <f t="shared" si="31"/>
        <v>-4.0772323634882923E-2</v>
      </c>
      <c r="O305" s="7"/>
      <c r="P305" s="2" t="s">
        <v>567</v>
      </c>
      <c r="Q305" s="13">
        <f t="shared" si="30"/>
        <v>32257.917000000001</v>
      </c>
      <c r="AC305" s="2" t="s">
        <v>480</v>
      </c>
      <c r="AD305" s="2">
        <v>8</v>
      </c>
      <c r="AE305" s="2" t="s">
        <v>615</v>
      </c>
      <c r="AG305" s="2" t="s">
        <v>610</v>
      </c>
    </row>
    <row r="306" spans="1:33" x14ac:dyDescent="0.2">
      <c r="A306" s="69" t="s">
        <v>530</v>
      </c>
      <c r="B306" s="70"/>
      <c r="C306" s="71">
        <v>47303.47</v>
      </c>
      <c r="D306" s="71"/>
      <c r="E306" s="2">
        <f t="shared" si="27"/>
        <v>30676.808932251428</v>
      </c>
      <c r="F306" s="7">
        <f t="shared" si="28"/>
        <v>30677</v>
      </c>
      <c r="G306" s="2">
        <f t="shared" si="29"/>
        <v>-4.5349388878094032E-2</v>
      </c>
      <c r="I306" s="2">
        <f t="shared" si="31"/>
        <v>-4.5349388878094032E-2</v>
      </c>
      <c r="O306" s="7"/>
      <c r="P306" s="2" t="s">
        <v>567</v>
      </c>
      <c r="Q306" s="13">
        <f t="shared" si="30"/>
        <v>32284.97</v>
      </c>
      <c r="AC306" s="2" t="s">
        <v>480</v>
      </c>
      <c r="AD306" s="2">
        <v>7</v>
      </c>
      <c r="AE306" s="2" t="s">
        <v>615</v>
      </c>
      <c r="AG306" s="2" t="s">
        <v>610</v>
      </c>
    </row>
    <row r="307" spans="1:33" x14ac:dyDescent="0.2">
      <c r="A307" s="69" t="s">
        <v>528</v>
      </c>
      <c r="B307" s="70" t="s">
        <v>646</v>
      </c>
      <c r="C307" s="71">
        <v>47330.398999999998</v>
      </c>
      <c r="D307" s="71"/>
      <c r="E307" s="2">
        <f t="shared" si="27"/>
        <v>30790.267206530669</v>
      </c>
      <c r="F307" s="7">
        <f t="shared" si="28"/>
        <v>30790.5</v>
      </c>
      <c r="G307" s="2">
        <f t="shared" si="29"/>
        <v>-5.5252870493859518E-2</v>
      </c>
      <c r="I307" s="2">
        <f t="shared" si="31"/>
        <v>-5.5252870493859518E-2</v>
      </c>
      <c r="O307" s="7"/>
      <c r="P307" s="2" t="s">
        <v>567</v>
      </c>
      <c r="Q307" s="13">
        <f t="shared" si="30"/>
        <v>32311.898999999998</v>
      </c>
      <c r="AC307" s="2" t="s">
        <v>480</v>
      </c>
      <c r="AD307" s="2">
        <v>7</v>
      </c>
      <c r="AE307" s="2" t="s">
        <v>523</v>
      </c>
      <c r="AG307" s="2" t="s">
        <v>610</v>
      </c>
    </row>
    <row r="308" spans="1:33" x14ac:dyDescent="0.2">
      <c r="A308" s="69" t="s">
        <v>531</v>
      </c>
      <c r="B308" s="70"/>
      <c r="C308" s="71">
        <v>47590.423000000003</v>
      </c>
      <c r="D308" s="71"/>
      <c r="E308" s="2">
        <f t="shared" si="27"/>
        <v>31885.810090083349</v>
      </c>
      <c r="F308" s="7">
        <f t="shared" si="28"/>
        <v>31886</v>
      </c>
      <c r="G308" s="2">
        <f t="shared" si="29"/>
        <v>-4.5074580746586435E-2</v>
      </c>
      <c r="I308" s="2">
        <f t="shared" si="31"/>
        <v>-4.5074580746586435E-2</v>
      </c>
      <c r="O308" s="7"/>
      <c r="P308" s="2" t="s">
        <v>567</v>
      </c>
      <c r="Q308" s="13">
        <f t="shared" si="30"/>
        <v>32571.923000000003</v>
      </c>
      <c r="AC308" s="2" t="s">
        <v>480</v>
      </c>
      <c r="AD308" s="2">
        <v>7</v>
      </c>
      <c r="AE308" s="2" t="s">
        <v>615</v>
      </c>
      <c r="AG308" s="2" t="s">
        <v>610</v>
      </c>
    </row>
    <row r="309" spans="1:33" x14ac:dyDescent="0.2">
      <c r="A309" s="69" t="s">
        <v>531</v>
      </c>
      <c r="B309" s="70" t="s">
        <v>646</v>
      </c>
      <c r="C309" s="71">
        <v>47612.370999999999</v>
      </c>
      <c r="D309" s="71"/>
      <c r="E309" s="2">
        <f t="shared" si="27"/>
        <v>31978.282228071417</v>
      </c>
      <c r="F309" s="7">
        <f t="shared" si="28"/>
        <v>31978.5</v>
      </c>
      <c r="G309" s="2">
        <f t="shared" si="29"/>
        <v>-5.1687550352653489E-2</v>
      </c>
      <c r="I309" s="2">
        <f t="shared" si="31"/>
        <v>-5.1687550352653489E-2</v>
      </c>
      <c r="O309" s="7"/>
      <c r="P309" s="2" t="s">
        <v>567</v>
      </c>
      <c r="Q309" s="13">
        <f t="shared" si="30"/>
        <v>32593.870999999999</v>
      </c>
      <c r="AC309" s="2" t="s">
        <v>480</v>
      </c>
      <c r="AD309" s="2">
        <v>7</v>
      </c>
      <c r="AE309" s="2" t="s">
        <v>523</v>
      </c>
      <c r="AG309" s="2" t="s">
        <v>610</v>
      </c>
    </row>
    <row r="310" spans="1:33" x14ac:dyDescent="0.2">
      <c r="A310" s="69" t="s">
        <v>531</v>
      </c>
      <c r="B310" s="70"/>
      <c r="C310" s="71">
        <v>47613.438999999998</v>
      </c>
      <c r="D310" s="71"/>
      <c r="E310" s="2">
        <f t="shared" si="27"/>
        <v>31982.781965786526</v>
      </c>
      <c r="F310" s="7">
        <f t="shared" si="28"/>
        <v>31983</v>
      </c>
      <c r="G310" s="2">
        <f t="shared" si="29"/>
        <v>-5.1749802929407451E-2</v>
      </c>
      <c r="I310" s="2">
        <f t="shared" si="31"/>
        <v>-5.1749802929407451E-2</v>
      </c>
      <c r="O310" s="7"/>
      <c r="P310" s="2" t="s">
        <v>567</v>
      </c>
      <c r="Q310" s="13">
        <f t="shared" si="30"/>
        <v>32594.938999999998</v>
      </c>
      <c r="AC310" s="2" t="s">
        <v>480</v>
      </c>
      <c r="AD310" s="2">
        <v>9</v>
      </c>
      <c r="AE310" s="2" t="s">
        <v>615</v>
      </c>
      <c r="AG310" s="2" t="s">
        <v>610</v>
      </c>
    </row>
    <row r="311" spans="1:33" x14ac:dyDescent="0.2">
      <c r="A311" s="69" t="s">
        <v>577</v>
      </c>
      <c r="B311" s="51"/>
      <c r="C311" s="71">
        <v>47640.62</v>
      </c>
      <c r="D311" s="71"/>
      <c r="E311" s="2">
        <f t="shared" si="27"/>
        <v>32097.301975931165</v>
      </c>
      <c r="F311" s="7">
        <f t="shared" si="28"/>
        <v>32097.5</v>
      </c>
      <c r="G311" s="2">
        <f t="shared" si="29"/>
        <v>-4.7000451784697361E-2</v>
      </c>
      <c r="I311" s="32"/>
      <c r="J311" s="2">
        <f>G311</f>
        <v>-4.7000451784697361E-2</v>
      </c>
      <c r="O311" s="7"/>
      <c r="P311" s="2" t="s">
        <v>567</v>
      </c>
      <c r="Q311" s="13">
        <f t="shared" si="30"/>
        <v>32622.120000000003</v>
      </c>
    </row>
    <row r="312" spans="1:33" x14ac:dyDescent="0.2">
      <c r="A312" s="69" t="s">
        <v>532</v>
      </c>
      <c r="B312" s="70" t="s">
        <v>646</v>
      </c>
      <c r="C312" s="71">
        <v>47958.430999999997</v>
      </c>
      <c r="D312" s="71"/>
      <c r="E312" s="2">
        <f t="shared" si="27"/>
        <v>33436.315218419346</v>
      </c>
      <c r="F312" s="7">
        <f t="shared" si="28"/>
        <v>33436.5</v>
      </c>
      <c r="G312" s="2">
        <f t="shared" si="29"/>
        <v>-4.385738472774392E-2</v>
      </c>
      <c r="I312" s="2">
        <f>G312</f>
        <v>-4.385738472774392E-2</v>
      </c>
      <c r="O312" s="7"/>
      <c r="P312" s="2" t="s">
        <v>567</v>
      </c>
      <c r="Q312" s="13">
        <f t="shared" si="30"/>
        <v>32939.930999999997</v>
      </c>
      <c r="AC312" s="2" t="s">
        <v>480</v>
      </c>
      <c r="AD312" s="2">
        <v>7</v>
      </c>
      <c r="AE312" s="2" t="s">
        <v>615</v>
      </c>
      <c r="AG312" s="2" t="s">
        <v>610</v>
      </c>
    </row>
    <row r="313" spans="1:33" x14ac:dyDescent="0.2">
      <c r="A313" s="69" t="s">
        <v>532</v>
      </c>
      <c r="B313" s="70" t="s">
        <v>646</v>
      </c>
      <c r="C313" s="71">
        <v>47969.343000000001</v>
      </c>
      <c r="D313" s="71"/>
      <c r="E313" s="2">
        <f t="shared" si="27"/>
        <v>33482.290066684625</v>
      </c>
      <c r="F313" s="7">
        <f t="shared" si="28"/>
        <v>33482.5</v>
      </c>
      <c r="G313" s="2">
        <f t="shared" si="29"/>
        <v>-4.9827077709778678E-2</v>
      </c>
      <c r="I313" s="2">
        <f>G313</f>
        <v>-4.9827077709778678E-2</v>
      </c>
      <c r="O313" s="7"/>
      <c r="P313" s="2" t="s">
        <v>567</v>
      </c>
      <c r="Q313" s="13">
        <f t="shared" si="30"/>
        <v>32950.843000000001</v>
      </c>
      <c r="AC313" s="2" t="s">
        <v>480</v>
      </c>
      <c r="AD313" s="2">
        <v>9</v>
      </c>
      <c r="AE313" s="2" t="s">
        <v>615</v>
      </c>
      <c r="AG313" s="2" t="s">
        <v>610</v>
      </c>
    </row>
    <row r="314" spans="1:33" x14ac:dyDescent="0.2">
      <c r="A314" s="69" t="s">
        <v>533</v>
      </c>
      <c r="B314" s="70" t="s">
        <v>646</v>
      </c>
      <c r="C314" s="71">
        <v>47983.353000000003</v>
      </c>
      <c r="D314" s="71"/>
      <c r="E314" s="2">
        <f t="shared" si="27"/>
        <v>33541.317524913771</v>
      </c>
      <c r="F314" s="7">
        <f t="shared" si="28"/>
        <v>33541.5</v>
      </c>
      <c r="G314" s="2">
        <f t="shared" si="29"/>
        <v>-4.3309944805514533E-2</v>
      </c>
      <c r="I314" s="2">
        <f>G314</f>
        <v>-4.3309944805514533E-2</v>
      </c>
      <c r="O314" s="7"/>
      <c r="P314" s="2" t="s">
        <v>567</v>
      </c>
      <c r="Q314" s="13">
        <f t="shared" si="30"/>
        <v>32964.853000000003</v>
      </c>
      <c r="AC314" s="2" t="s">
        <v>480</v>
      </c>
      <c r="AD314" s="2">
        <v>7</v>
      </c>
      <c r="AE314" s="2" t="s">
        <v>615</v>
      </c>
      <c r="AG314" s="2" t="s">
        <v>610</v>
      </c>
    </row>
    <row r="315" spans="1:33" x14ac:dyDescent="0.2">
      <c r="A315" s="69" t="s">
        <v>577</v>
      </c>
      <c r="B315" s="51"/>
      <c r="C315" s="71">
        <v>47985.599999999999</v>
      </c>
      <c r="D315" s="71"/>
      <c r="E315" s="2">
        <f t="shared" si="27"/>
        <v>33550.784669713241</v>
      </c>
      <c r="F315" s="7">
        <f t="shared" si="28"/>
        <v>33551</v>
      </c>
      <c r="G315" s="2">
        <f t="shared" si="29"/>
        <v>-5.1108033585478552E-2</v>
      </c>
      <c r="I315" s="32"/>
      <c r="J315" s="2">
        <f>G315</f>
        <v>-5.1108033585478552E-2</v>
      </c>
      <c r="O315" s="7"/>
      <c r="P315" s="2" t="s">
        <v>567</v>
      </c>
      <c r="Q315" s="13">
        <f t="shared" si="30"/>
        <v>32967.1</v>
      </c>
    </row>
    <row r="316" spans="1:33" x14ac:dyDescent="0.2">
      <c r="A316" s="69" t="s">
        <v>533</v>
      </c>
      <c r="B316" s="70"/>
      <c r="C316" s="71">
        <v>48013.362999999998</v>
      </c>
      <c r="D316" s="71"/>
      <c r="E316" s="2">
        <f t="shared" si="27"/>
        <v>33667.756784118341</v>
      </c>
      <c r="F316" s="7">
        <f t="shared" si="28"/>
        <v>33668</v>
      </c>
      <c r="G316" s="2">
        <f t="shared" si="29"/>
        <v>-5.7726600542082451E-2</v>
      </c>
      <c r="I316" s="2">
        <f>G316</f>
        <v>-5.7726600542082451E-2</v>
      </c>
      <c r="O316" s="7"/>
      <c r="P316" s="2" t="s">
        <v>567</v>
      </c>
      <c r="Q316" s="13">
        <f t="shared" si="30"/>
        <v>32994.862999999998</v>
      </c>
      <c r="AC316" s="2" t="s">
        <v>480</v>
      </c>
      <c r="AD316" s="2">
        <v>7</v>
      </c>
      <c r="AE316" s="2" t="s">
        <v>615</v>
      </c>
      <c r="AG316" s="2" t="s">
        <v>610</v>
      </c>
    </row>
    <row r="317" spans="1:33" x14ac:dyDescent="0.2">
      <c r="A317" s="69" t="s">
        <v>534</v>
      </c>
      <c r="B317" s="70"/>
      <c r="C317" s="71">
        <v>48232.675000000003</v>
      </c>
      <c r="D317" s="71"/>
      <c r="E317" s="2">
        <f t="shared" si="27"/>
        <v>34591.770340088966</v>
      </c>
      <c r="F317" s="7">
        <f t="shared" si="28"/>
        <v>34592</v>
      </c>
      <c r="G317" s="2">
        <f t="shared" si="29"/>
        <v>-5.4509129309735727E-2</v>
      </c>
      <c r="I317" s="32"/>
      <c r="N317" s="2">
        <f>G317</f>
        <v>-5.4509129309735727E-2</v>
      </c>
      <c r="O317" s="7"/>
      <c r="P317" s="2" t="s">
        <v>567</v>
      </c>
      <c r="Q317" s="13">
        <f t="shared" si="30"/>
        <v>33214.175000000003</v>
      </c>
      <c r="AC317" s="2" t="s">
        <v>480</v>
      </c>
      <c r="AG317" s="2" t="s">
        <v>485</v>
      </c>
    </row>
    <row r="318" spans="1:33" x14ac:dyDescent="0.2">
      <c r="A318" s="69" t="s">
        <v>577</v>
      </c>
      <c r="B318" s="51"/>
      <c r="C318" s="71">
        <v>48331.775999999998</v>
      </c>
      <c r="D318" s="71"/>
      <c r="E318" s="2">
        <f t="shared" si="27"/>
        <v>35009.306395618252</v>
      </c>
      <c r="F318" s="7">
        <f t="shared" si="28"/>
        <v>35009.5</v>
      </c>
      <c r="G318" s="2">
        <f t="shared" si="29"/>
        <v>-4.5951451575092506E-2</v>
      </c>
      <c r="I318" s="32"/>
      <c r="J318" s="2">
        <f>G318</f>
        <v>-4.5951451575092506E-2</v>
      </c>
      <c r="O318" s="7"/>
      <c r="P318" s="2" t="s">
        <v>567</v>
      </c>
      <c r="Q318" s="13">
        <f t="shared" si="30"/>
        <v>33313.275999999998</v>
      </c>
    </row>
    <row r="319" spans="1:33" x14ac:dyDescent="0.2">
      <c r="A319" s="69" t="s">
        <v>577</v>
      </c>
      <c r="B319" s="51"/>
      <c r="C319" s="71">
        <v>48348.612000000001</v>
      </c>
      <c r="D319" s="71"/>
      <c r="E319" s="2">
        <f t="shared" si="27"/>
        <v>35080.240463194692</v>
      </c>
      <c r="F319" s="7">
        <f t="shared" si="28"/>
        <v>35080</v>
      </c>
      <c r="G319" s="2">
        <f t="shared" si="29"/>
        <v>5.7073258089076262E-2</v>
      </c>
      <c r="I319" s="32"/>
      <c r="J319" s="2">
        <f>G319</f>
        <v>5.7073258089076262E-2</v>
      </c>
      <c r="O319" s="7"/>
      <c r="P319" s="2" t="s">
        <v>567</v>
      </c>
      <c r="Q319" s="13">
        <f t="shared" si="30"/>
        <v>33330.112000000001</v>
      </c>
    </row>
    <row r="320" spans="1:33" x14ac:dyDescent="0.2">
      <c r="A320" s="69" t="s">
        <v>535</v>
      </c>
      <c r="B320" s="70" t="s">
        <v>646</v>
      </c>
      <c r="C320" s="71">
        <v>48357.404000000002</v>
      </c>
      <c r="D320" s="71"/>
      <c r="E320" s="2">
        <f t="shared" si="27"/>
        <v>35117.28324783071</v>
      </c>
      <c r="F320" s="7">
        <f t="shared" si="28"/>
        <v>35117.5</v>
      </c>
      <c r="G320" s="2">
        <f t="shared" si="29"/>
        <v>-5.1445513374346774E-2</v>
      </c>
      <c r="I320" s="2">
        <f>G320</f>
        <v>-5.1445513374346774E-2</v>
      </c>
      <c r="O320" s="7"/>
      <c r="P320" s="2" t="s">
        <v>567</v>
      </c>
      <c r="Q320" s="13">
        <f t="shared" si="30"/>
        <v>33338.904000000002</v>
      </c>
      <c r="AC320" s="2" t="s">
        <v>480</v>
      </c>
      <c r="AD320" s="2">
        <v>6</v>
      </c>
      <c r="AE320" s="2" t="s">
        <v>615</v>
      </c>
      <c r="AG320" s="2" t="s">
        <v>610</v>
      </c>
    </row>
    <row r="321" spans="1:33" x14ac:dyDescent="0.2">
      <c r="A321" s="69" t="s">
        <v>577</v>
      </c>
      <c r="B321" s="51"/>
      <c r="C321" s="71">
        <v>48357.637000000002</v>
      </c>
      <c r="D321" s="71"/>
      <c r="E321" s="2">
        <f t="shared" si="27"/>
        <v>35118.264932182414</v>
      </c>
      <c r="F321" s="7">
        <f t="shared" si="28"/>
        <v>35118.5</v>
      </c>
      <c r="G321" s="2">
        <f t="shared" si="29"/>
        <v>-5.5792680614104029E-2</v>
      </c>
      <c r="I321" s="32"/>
      <c r="J321" s="2">
        <f>G321</f>
        <v>-5.5792680614104029E-2</v>
      </c>
      <c r="O321" s="7"/>
      <c r="P321" s="2" t="s">
        <v>567</v>
      </c>
      <c r="Q321" s="13">
        <f t="shared" si="30"/>
        <v>33339.137000000002</v>
      </c>
    </row>
    <row r="322" spans="1:33" x14ac:dyDescent="0.2">
      <c r="A322" s="69" t="s">
        <v>538</v>
      </c>
      <c r="B322" s="70" t="s">
        <v>646</v>
      </c>
      <c r="C322" s="71">
        <v>48385.398000000001</v>
      </c>
      <c r="D322" s="71"/>
      <c r="E322" s="2">
        <f t="shared" si="27"/>
        <v>35235.228620112393</v>
      </c>
      <c r="F322" s="7">
        <f t="shared" si="28"/>
        <v>35235</v>
      </c>
      <c r="G322" s="2">
        <f t="shared" si="29"/>
        <v>5.4262336052488536E-2</v>
      </c>
      <c r="I322" s="2">
        <f>G322</f>
        <v>5.4262336052488536E-2</v>
      </c>
      <c r="O322" s="7"/>
      <c r="P322" s="2" t="s">
        <v>567</v>
      </c>
      <c r="Q322" s="13">
        <f t="shared" si="30"/>
        <v>33366.898000000001</v>
      </c>
      <c r="AC322" s="2" t="s">
        <v>480</v>
      </c>
      <c r="AD322" s="2" t="s">
        <v>536</v>
      </c>
      <c r="AE322" s="2" t="s">
        <v>537</v>
      </c>
      <c r="AG322" s="2" t="s">
        <v>610</v>
      </c>
    </row>
    <row r="323" spans="1:33" x14ac:dyDescent="0.2">
      <c r="A323" s="69" t="s">
        <v>538</v>
      </c>
      <c r="B323" s="70" t="s">
        <v>646</v>
      </c>
      <c r="C323" s="71">
        <v>48390.396999999997</v>
      </c>
      <c r="D323" s="71"/>
      <c r="E323" s="2">
        <f t="shared" si="27"/>
        <v>35256.290594679645</v>
      </c>
      <c r="F323" s="7">
        <f t="shared" si="28"/>
        <v>35256.5</v>
      </c>
      <c r="G323" s="2">
        <f t="shared" si="29"/>
        <v>-4.9701759591698647E-2</v>
      </c>
      <c r="I323" s="2">
        <f>G323</f>
        <v>-4.9701759591698647E-2</v>
      </c>
      <c r="O323" s="7"/>
      <c r="P323" s="2" t="s">
        <v>567</v>
      </c>
      <c r="Q323" s="13">
        <f t="shared" si="30"/>
        <v>33371.896999999997</v>
      </c>
      <c r="AC323" s="2" t="s">
        <v>480</v>
      </c>
      <c r="AD323" s="2" t="s">
        <v>539</v>
      </c>
      <c r="AE323" s="2" t="s">
        <v>540</v>
      </c>
      <c r="AG323" s="2" t="s">
        <v>610</v>
      </c>
    </row>
    <row r="324" spans="1:33" x14ac:dyDescent="0.2">
      <c r="A324" s="69" t="s">
        <v>577</v>
      </c>
      <c r="B324" s="51"/>
      <c r="C324" s="71">
        <v>48397.625999999997</v>
      </c>
      <c r="D324" s="71"/>
      <c r="E324" s="2">
        <f t="shared" si="27"/>
        <v>35286.748089007866</v>
      </c>
      <c r="F324" s="7">
        <f t="shared" si="28"/>
        <v>35286.5</v>
      </c>
      <c r="G324" s="2">
        <f t="shared" si="29"/>
        <v>5.8883223238808569E-2</v>
      </c>
      <c r="I324" s="32"/>
      <c r="J324" s="2">
        <f>G324</f>
        <v>5.8883223238808569E-2</v>
      </c>
      <c r="O324" s="7"/>
      <c r="P324" s="2" t="s">
        <v>567</v>
      </c>
      <c r="Q324" s="13">
        <f t="shared" si="30"/>
        <v>33379.125999999997</v>
      </c>
    </row>
    <row r="325" spans="1:33" x14ac:dyDescent="0.2">
      <c r="A325" s="69" t="s">
        <v>577</v>
      </c>
      <c r="B325" s="51"/>
      <c r="C325" s="71">
        <v>48411.633999999998</v>
      </c>
      <c r="D325" s="71"/>
      <c r="E325" s="2">
        <f t="shared" si="27"/>
        <v>35345.767120761884</v>
      </c>
      <c r="F325" s="7">
        <f t="shared" si="28"/>
        <v>35346</v>
      </c>
      <c r="G325" s="2">
        <f t="shared" si="29"/>
        <v>-5.5273227473662701E-2</v>
      </c>
      <c r="I325" s="32"/>
      <c r="J325" s="2">
        <f>G325</f>
        <v>-5.5273227473662701E-2</v>
      </c>
      <c r="O325" s="7"/>
      <c r="P325" s="2" t="s">
        <v>567</v>
      </c>
      <c r="Q325" s="13">
        <f t="shared" si="30"/>
        <v>33393.133999999998</v>
      </c>
    </row>
    <row r="326" spans="1:33" x14ac:dyDescent="0.2">
      <c r="A326" s="69" t="s">
        <v>577</v>
      </c>
      <c r="B326" s="51"/>
      <c r="C326" s="71">
        <v>48654.904999999999</v>
      </c>
      <c r="D326" s="71"/>
      <c r="E326" s="2">
        <f t="shared" si="27"/>
        <v>36370.725635455681</v>
      </c>
      <c r="F326" s="7">
        <f t="shared" si="28"/>
        <v>36370.5</v>
      </c>
      <c r="G326" s="2">
        <f t="shared" si="29"/>
        <v>5.3553936231764965E-2</v>
      </c>
      <c r="I326" s="32"/>
      <c r="J326" s="2">
        <f>G326</f>
        <v>5.3553936231764965E-2</v>
      </c>
      <c r="O326" s="7"/>
      <c r="P326" s="2" t="s">
        <v>567</v>
      </c>
      <c r="Q326" s="13">
        <f t="shared" si="30"/>
        <v>33636.404999999999</v>
      </c>
    </row>
    <row r="327" spans="1:33" x14ac:dyDescent="0.2">
      <c r="A327" s="69" t="s">
        <v>577</v>
      </c>
      <c r="B327" s="51"/>
      <c r="C327" s="71">
        <v>48709.733999999997</v>
      </c>
      <c r="D327" s="71"/>
      <c r="E327" s="2">
        <f t="shared" si="27"/>
        <v>36601.733237685883</v>
      </c>
      <c r="F327" s="7">
        <f t="shared" si="28"/>
        <v>36601.5</v>
      </c>
      <c r="G327" s="2">
        <f t="shared" si="29"/>
        <v>5.5358304038236383E-2</v>
      </c>
      <c r="I327" s="32"/>
      <c r="J327" s="2">
        <f>G327</f>
        <v>5.5358304038236383E-2</v>
      </c>
      <c r="O327" s="7"/>
      <c r="P327" s="2" t="s">
        <v>567</v>
      </c>
      <c r="Q327" s="13">
        <f t="shared" si="30"/>
        <v>33691.233999999997</v>
      </c>
    </row>
    <row r="328" spans="1:33" x14ac:dyDescent="0.2">
      <c r="A328" s="69" t="s">
        <v>543</v>
      </c>
      <c r="B328" s="70" t="s">
        <v>646</v>
      </c>
      <c r="C328" s="71">
        <v>48720.319000000003</v>
      </c>
      <c r="D328" s="71"/>
      <c r="E328" s="2">
        <f t="shared" si="27"/>
        <v>36646.330357268736</v>
      </c>
      <c r="F328" s="7">
        <f t="shared" si="28"/>
        <v>36646.5</v>
      </c>
      <c r="G328" s="2">
        <f t="shared" si="29"/>
        <v>-4.0264221708639525E-2</v>
      </c>
      <c r="I328" s="2">
        <f>G328</f>
        <v>-4.0264221708639525E-2</v>
      </c>
      <c r="O328" s="7"/>
      <c r="P328" s="2" t="s">
        <v>567</v>
      </c>
      <c r="Q328" s="13">
        <f t="shared" si="30"/>
        <v>33701.819000000003</v>
      </c>
      <c r="AC328" s="2" t="s">
        <v>480</v>
      </c>
      <c r="AD328" s="2" t="s">
        <v>541</v>
      </c>
      <c r="AE328" s="2" t="s">
        <v>542</v>
      </c>
      <c r="AG328" s="2" t="s">
        <v>610</v>
      </c>
    </row>
    <row r="329" spans="1:33" x14ac:dyDescent="0.2">
      <c r="A329" s="69" t="s">
        <v>543</v>
      </c>
      <c r="B329" s="70" t="s">
        <v>646</v>
      </c>
      <c r="C329" s="71">
        <v>48737.387000000002</v>
      </c>
      <c r="D329" s="71"/>
      <c r="E329" s="2">
        <f t="shared" si="27"/>
        <v>36718.241895959305</v>
      </c>
      <c r="F329" s="7">
        <f t="shared" si="28"/>
        <v>36718</v>
      </c>
      <c r="G329" s="2">
        <f t="shared" si="29"/>
        <v>5.7413320704654325E-2</v>
      </c>
      <c r="I329" s="2">
        <f>G329</f>
        <v>5.7413320704654325E-2</v>
      </c>
      <c r="O329" s="7"/>
      <c r="P329" s="2" t="s">
        <v>567</v>
      </c>
      <c r="Q329" s="13">
        <f t="shared" si="30"/>
        <v>33718.887000000002</v>
      </c>
      <c r="AC329" s="2" t="s">
        <v>480</v>
      </c>
      <c r="AD329" s="2" t="s">
        <v>536</v>
      </c>
      <c r="AE329" s="2" t="s">
        <v>540</v>
      </c>
      <c r="AG329" s="2" t="s">
        <v>610</v>
      </c>
    </row>
    <row r="330" spans="1:33" x14ac:dyDescent="0.2">
      <c r="A330" s="69" t="s">
        <v>543</v>
      </c>
      <c r="B330" s="70" t="s">
        <v>646</v>
      </c>
      <c r="C330" s="71">
        <v>48760.413999999997</v>
      </c>
      <c r="D330" s="71"/>
      <c r="E330" s="2">
        <f t="shared" si="27"/>
        <v>36815.260117275648</v>
      </c>
      <c r="F330" s="7">
        <f t="shared" si="28"/>
        <v>36815.5</v>
      </c>
      <c r="G330" s="2">
        <f t="shared" si="29"/>
        <v>-5.6935485095891636E-2</v>
      </c>
      <c r="I330" s="2">
        <f>G330</f>
        <v>-5.6935485095891636E-2</v>
      </c>
      <c r="O330" s="7"/>
      <c r="P330" s="2" t="s">
        <v>567</v>
      </c>
      <c r="Q330" s="13">
        <f t="shared" si="30"/>
        <v>33741.913999999997</v>
      </c>
      <c r="AC330" s="2" t="s">
        <v>480</v>
      </c>
      <c r="AD330" s="2" t="s">
        <v>539</v>
      </c>
      <c r="AE330" s="2" t="s">
        <v>544</v>
      </c>
      <c r="AG330" s="2" t="s">
        <v>610</v>
      </c>
    </row>
    <row r="331" spans="1:33" x14ac:dyDescent="0.2">
      <c r="A331" s="69" t="s">
        <v>577</v>
      </c>
      <c r="B331" s="51"/>
      <c r="C331" s="71">
        <v>48762.663</v>
      </c>
      <c r="D331" s="71"/>
      <c r="E331" s="2">
        <f t="shared" si="27"/>
        <v>36824.735688550274</v>
      </c>
      <c r="F331" s="7">
        <f t="shared" si="28"/>
        <v>36824.5</v>
      </c>
      <c r="G331" s="2">
        <f t="shared" si="29"/>
        <v>5.5940009755431674E-2</v>
      </c>
      <c r="I331" s="32"/>
      <c r="J331" s="2">
        <f>G331</f>
        <v>5.5940009755431674E-2</v>
      </c>
      <c r="O331" s="7"/>
      <c r="P331" s="2" t="s">
        <v>567</v>
      </c>
      <c r="Q331" s="13">
        <f t="shared" si="30"/>
        <v>33744.163</v>
      </c>
    </row>
    <row r="332" spans="1:33" x14ac:dyDescent="0.2">
      <c r="A332" s="69" t="s">
        <v>543</v>
      </c>
      <c r="B332" s="70" t="s">
        <v>646</v>
      </c>
      <c r="C332" s="71">
        <v>48788.415999999997</v>
      </c>
      <c r="D332" s="71"/>
      <c r="E332" s="2">
        <f t="shared" si="27"/>
        <v>36933.23919545782</v>
      </c>
      <c r="F332" s="7">
        <f t="shared" si="28"/>
        <v>36933</v>
      </c>
      <c r="G332" s="2">
        <f t="shared" si="29"/>
        <v>5.6772364332573488E-2</v>
      </c>
      <c r="I332" s="2">
        <f t="shared" ref="I332:I347" si="32">G332</f>
        <v>5.6772364332573488E-2</v>
      </c>
      <c r="O332" s="7"/>
      <c r="P332" s="2" t="s">
        <v>567</v>
      </c>
      <c r="Q332" s="13">
        <f t="shared" si="30"/>
        <v>33769.915999999997</v>
      </c>
      <c r="AC332" s="2" t="s">
        <v>480</v>
      </c>
      <c r="AD332" s="2" t="s">
        <v>541</v>
      </c>
      <c r="AE332" s="2" t="s">
        <v>544</v>
      </c>
      <c r="AG332" s="2" t="s">
        <v>610</v>
      </c>
    </row>
    <row r="333" spans="1:33" x14ac:dyDescent="0.2">
      <c r="A333" s="69" t="s">
        <v>543</v>
      </c>
      <c r="B333" s="70" t="s">
        <v>646</v>
      </c>
      <c r="C333" s="71">
        <v>48802.421000000002</v>
      </c>
      <c r="D333" s="71"/>
      <c r="E333" s="2">
        <f t="shared" si="27"/>
        <v>36992.245587499172</v>
      </c>
      <c r="F333" s="7">
        <f t="shared" si="28"/>
        <v>36992</v>
      </c>
      <c r="G333" s="2">
        <f t="shared" si="29"/>
        <v>5.8289497239456978E-2</v>
      </c>
      <c r="I333" s="2">
        <f t="shared" si="32"/>
        <v>5.8289497239456978E-2</v>
      </c>
      <c r="O333" s="7"/>
      <c r="P333" s="2" t="s">
        <v>567</v>
      </c>
      <c r="Q333" s="13">
        <f t="shared" si="30"/>
        <v>33783.921000000002</v>
      </c>
      <c r="AC333" s="2" t="s">
        <v>480</v>
      </c>
      <c r="AD333" s="2" t="s">
        <v>539</v>
      </c>
      <c r="AE333" s="2" t="s">
        <v>544</v>
      </c>
      <c r="AG333" s="2" t="s">
        <v>610</v>
      </c>
    </row>
    <row r="334" spans="1:33" x14ac:dyDescent="0.2">
      <c r="A334" s="69" t="s">
        <v>546</v>
      </c>
      <c r="B334" s="70" t="s">
        <v>646</v>
      </c>
      <c r="C334" s="71">
        <v>49060.42</v>
      </c>
      <c r="D334" s="71"/>
      <c r="E334" s="2">
        <f t="shared" si="27"/>
        <v>38079.256664990855</v>
      </c>
      <c r="F334" s="7">
        <f t="shared" si="28"/>
        <v>38079.5</v>
      </c>
      <c r="G334" s="2">
        <f t="shared" si="29"/>
        <v>-5.7754875109822024E-2</v>
      </c>
      <c r="I334" s="2">
        <f t="shared" si="32"/>
        <v>-5.7754875109822024E-2</v>
      </c>
      <c r="O334" s="7"/>
      <c r="P334" s="2" t="s">
        <v>567</v>
      </c>
      <c r="Q334" s="13">
        <f t="shared" si="30"/>
        <v>34041.919999999998</v>
      </c>
      <c r="AC334" s="2" t="s">
        <v>480</v>
      </c>
      <c r="AD334" s="2" t="s">
        <v>545</v>
      </c>
      <c r="AE334" s="2" t="s">
        <v>542</v>
      </c>
      <c r="AG334" s="2" t="s">
        <v>610</v>
      </c>
    </row>
    <row r="335" spans="1:33" x14ac:dyDescent="0.2">
      <c r="A335" s="69" t="s">
        <v>546</v>
      </c>
      <c r="B335" s="70" t="s">
        <v>646</v>
      </c>
      <c r="C335" s="71">
        <v>49066.358999999997</v>
      </c>
      <c r="D335" s="71"/>
      <c r="E335" s="2">
        <f t="shared" si="27"/>
        <v>38104.279082865425</v>
      </c>
      <c r="F335" s="7">
        <f t="shared" si="28"/>
        <v>38104.5</v>
      </c>
      <c r="G335" s="2">
        <f t="shared" si="29"/>
        <v>-5.2434056087804493E-2</v>
      </c>
      <c r="I335" s="2">
        <f t="shared" si="32"/>
        <v>-5.2434056087804493E-2</v>
      </c>
      <c r="O335" s="7"/>
      <c r="P335" s="2" t="s">
        <v>567</v>
      </c>
      <c r="Q335" s="13">
        <f t="shared" si="30"/>
        <v>34047.858999999997</v>
      </c>
      <c r="AC335" s="2" t="s">
        <v>480</v>
      </c>
      <c r="AD335" s="2" t="s">
        <v>541</v>
      </c>
      <c r="AE335" s="2" t="s">
        <v>544</v>
      </c>
      <c r="AG335" s="2" t="s">
        <v>610</v>
      </c>
    </row>
    <row r="336" spans="1:33" x14ac:dyDescent="0.2">
      <c r="A336" s="69" t="s">
        <v>547</v>
      </c>
      <c r="B336" s="70" t="s">
        <v>646</v>
      </c>
      <c r="C336" s="71">
        <v>49090.330999999998</v>
      </c>
      <c r="D336" s="71"/>
      <c r="E336" s="2">
        <f t="shared" si="27"/>
        <v>38205.278813676916</v>
      </c>
      <c r="F336" s="7">
        <f t="shared" si="28"/>
        <v>38205.5</v>
      </c>
      <c r="G336" s="2">
        <f t="shared" si="29"/>
        <v>-5.2497947217489127E-2</v>
      </c>
      <c r="I336" s="2">
        <f t="shared" si="32"/>
        <v>-5.2497947217489127E-2</v>
      </c>
      <c r="O336" s="7"/>
      <c r="P336" s="2" t="s">
        <v>567</v>
      </c>
      <c r="Q336" s="13">
        <f t="shared" si="30"/>
        <v>34071.830999999998</v>
      </c>
      <c r="AC336" s="2" t="s">
        <v>480</v>
      </c>
      <c r="AD336" s="2" t="s">
        <v>539</v>
      </c>
      <c r="AE336" s="2" t="s">
        <v>540</v>
      </c>
      <c r="AG336" s="2" t="s">
        <v>610</v>
      </c>
    </row>
    <row r="337" spans="1:33" x14ac:dyDescent="0.2">
      <c r="A337" s="69" t="s">
        <v>547</v>
      </c>
      <c r="B337" s="70" t="s">
        <v>646</v>
      </c>
      <c r="C337" s="71">
        <v>49107.428</v>
      </c>
      <c r="D337" s="71"/>
      <c r="E337" s="2">
        <f t="shared" si="27"/>
        <v>38277.312536256759</v>
      </c>
      <c r="F337" s="7">
        <f t="shared" si="28"/>
        <v>38277.5</v>
      </c>
      <c r="G337" s="2">
        <f t="shared" si="29"/>
        <v>-4.4493988418253139E-2</v>
      </c>
      <c r="I337" s="2">
        <f t="shared" si="32"/>
        <v>-4.4493988418253139E-2</v>
      </c>
      <c r="O337" s="7"/>
      <c r="P337" s="2" t="s">
        <v>567</v>
      </c>
      <c r="Q337" s="13">
        <f t="shared" si="30"/>
        <v>34088.928</v>
      </c>
      <c r="AC337" s="2" t="s">
        <v>480</v>
      </c>
      <c r="AD337" s="2" t="s">
        <v>539</v>
      </c>
      <c r="AE337" s="2" t="s">
        <v>548</v>
      </c>
      <c r="AG337" s="2" t="s">
        <v>610</v>
      </c>
    </row>
    <row r="338" spans="1:33" x14ac:dyDescent="0.2">
      <c r="A338" s="69" t="s">
        <v>547</v>
      </c>
      <c r="B338" s="70" t="s">
        <v>646</v>
      </c>
      <c r="C338" s="71">
        <v>49116.428</v>
      </c>
      <c r="D338" s="71"/>
      <c r="E338" s="2">
        <f t="shared" si="27"/>
        <v>38315.231674305454</v>
      </c>
      <c r="F338" s="7">
        <f t="shared" si="28"/>
        <v>38315</v>
      </c>
      <c r="G338" s="2">
        <f t="shared" si="29"/>
        <v>5.4987240124319214E-2</v>
      </c>
      <c r="I338" s="2">
        <f t="shared" si="32"/>
        <v>5.4987240124319214E-2</v>
      </c>
      <c r="O338" s="7"/>
      <c r="P338" s="2" t="s">
        <v>567</v>
      </c>
      <c r="Q338" s="13">
        <f t="shared" si="30"/>
        <v>34097.928</v>
      </c>
      <c r="AC338" s="2" t="s">
        <v>480</v>
      </c>
      <c r="AD338" s="2" t="s">
        <v>545</v>
      </c>
      <c r="AE338" s="2" t="s">
        <v>540</v>
      </c>
      <c r="AG338" s="2" t="s">
        <v>610</v>
      </c>
    </row>
    <row r="339" spans="1:33" x14ac:dyDescent="0.2">
      <c r="A339" s="69" t="s">
        <v>547</v>
      </c>
      <c r="B339" s="70" t="s">
        <v>646</v>
      </c>
      <c r="C339" s="71">
        <v>49163.425000000003</v>
      </c>
      <c r="D339" s="71"/>
      <c r="E339" s="2">
        <f t="shared" si="27"/>
        <v>38513.241199958196</v>
      </c>
      <c r="F339" s="7">
        <f t="shared" si="28"/>
        <v>38513</v>
      </c>
      <c r="G339" s="2">
        <f t="shared" si="29"/>
        <v>5.7248126817285083E-2</v>
      </c>
      <c r="I339" s="2">
        <f t="shared" si="32"/>
        <v>5.7248126817285083E-2</v>
      </c>
      <c r="O339" s="7"/>
      <c r="P339" s="2" t="s">
        <v>567</v>
      </c>
      <c r="Q339" s="13">
        <f t="shared" si="30"/>
        <v>34144.925000000003</v>
      </c>
      <c r="AC339" s="2" t="s">
        <v>480</v>
      </c>
      <c r="AD339" s="2" t="s">
        <v>549</v>
      </c>
      <c r="AE339" s="2" t="s">
        <v>542</v>
      </c>
      <c r="AG339" s="2" t="s">
        <v>610</v>
      </c>
    </row>
    <row r="340" spans="1:33" x14ac:dyDescent="0.2">
      <c r="A340" s="69" t="s">
        <v>550</v>
      </c>
      <c r="B340" s="70" t="s">
        <v>646</v>
      </c>
      <c r="C340" s="71">
        <v>49416.436999999998</v>
      </c>
      <c r="D340" s="71"/>
      <c r="E340" s="2">
        <f t="shared" si="27"/>
        <v>39579.240861733335</v>
      </c>
      <c r="F340" s="7">
        <f t="shared" si="28"/>
        <v>39579</v>
      </c>
      <c r="G340" s="2">
        <f t="shared" si="29"/>
        <v>5.7167850107362028E-2</v>
      </c>
      <c r="I340" s="2">
        <f t="shared" si="32"/>
        <v>5.7167850107362028E-2</v>
      </c>
      <c r="O340" s="7"/>
      <c r="P340" s="2" t="s">
        <v>567</v>
      </c>
      <c r="Q340" s="13">
        <f t="shared" si="30"/>
        <v>34397.936999999998</v>
      </c>
      <c r="AC340" s="2" t="s">
        <v>480</v>
      </c>
      <c r="AD340" s="2">
        <v>6</v>
      </c>
      <c r="AE340" s="2" t="s">
        <v>615</v>
      </c>
      <c r="AG340" s="2" t="s">
        <v>610</v>
      </c>
    </row>
    <row r="341" spans="1:33" x14ac:dyDescent="0.2">
      <c r="A341" s="69" t="s">
        <v>550</v>
      </c>
      <c r="B341" s="70" t="s">
        <v>646</v>
      </c>
      <c r="C341" s="71">
        <v>49416.671000000002</v>
      </c>
      <c r="D341" s="71"/>
      <c r="E341" s="2">
        <f t="shared" ref="E341:E404" si="33">(C341-C$7)/C$8</f>
        <v>39580.226759322621</v>
      </c>
      <c r="F341" s="7">
        <f t="shared" ref="F341:F404" si="34">ROUND(2*E341,0)/2</f>
        <v>39580</v>
      </c>
      <c r="G341" s="2">
        <f t="shared" ref="G341:G404" si="35">C341-(C$7+F341*C$8)</f>
        <v>5.3820682864170521E-2</v>
      </c>
      <c r="I341" s="2">
        <f t="shared" si="32"/>
        <v>5.3820682864170521E-2</v>
      </c>
      <c r="O341" s="7"/>
      <c r="P341" s="2" t="s">
        <v>567</v>
      </c>
      <c r="Q341" s="13">
        <f t="shared" ref="Q341:Q404" si="36">+C341-15018.5</f>
        <v>34398.171000000002</v>
      </c>
      <c r="AC341" s="2" t="s">
        <v>480</v>
      </c>
      <c r="AD341" s="2">
        <v>33</v>
      </c>
      <c r="AE341" s="2" t="s">
        <v>521</v>
      </c>
      <c r="AG341" s="2" t="s">
        <v>610</v>
      </c>
    </row>
    <row r="342" spans="1:33" x14ac:dyDescent="0.2">
      <c r="A342" s="69" t="s">
        <v>550</v>
      </c>
      <c r="B342" s="70" t="s">
        <v>646</v>
      </c>
      <c r="C342" s="71">
        <v>49472.442999999999</v>
      </c>
      <c r="D342" s="71"/>
      <c r="E342" s="2">
        <f t="shared" si="33"/>
        <v>39815.207444572807</v>
      </c>
      <c r="F342" s="7">
        <f t="shared" si="34"/>
        <v>39815</v>
      </c>
      <c r="G342" s="2">
        <f t="shared" si="35"/>
        <v>4.9236381717491895E-2</v>
      </c>
      <c r="I342" s="2">
        <f t="shared" si="32"/>
        <v>4.9236381717491895E-2</v>
      </c>
      <c r="O342" s="7"/>
      <c r="P342" s="2" t="s">
        <v>567</v>
      </c>
      <c r="Q342" s="13">
        <f t="shared" si="36"/>
        <v>34453.942999999999</v>
      </c>
      <c r="AC342" s="2" t="s">
        <v>480</v>
      </c>
      <c r="AD342" s="2">
        <v>9</v>
      </c>
      <c r="AE342" s="2" t="s">
        <v>615</v>
      </c>
      <c r="AG342" s="2" t="s">
        <v>610</v>
      </c>
    </row>
    <row r="343" spans="1:33" x14ac:dyDescent="0.2">
      <c r="A343" s="69" t="s">
        <v>550</v>
      </c>
      <c r="B343" s="70" t="s">
        <v>646</v>
      </c>
      <c r="C343" s="71">
        <v>49473.402999999998</v>
      </c>
      <c r="D343" s="71"/>
      <c r="E343" s="2">
        <f t="shared" si="33"/>
        <v>39819.252152631336</v>
      </c>
      <c r="F343" s="7">
        <f t="shared" si="34"/>
        <v>39819.5</v>
      </c>
      <c r="G343" s="2">
        <f t="shared" si="35"/>
        <v>-5.8825870859436691E-2</v>
      </c>
      <c r="I343" s="2">
        <f t="shared" si="32"/>
        <v>-5.8825870859436691E-2</v>
      </c>
      <c r="O343" s="7"/>
      <c r="P343" s="2" t="s">
        <v>567</v>
      </c>
      <c r="Q343" s="13">
        <f t="shared" si="36"/>
        <v>34454.902999999998</v>
      </c>
      <c r="AC343" s="2" t="s">
        <v>480</v>
      </c>
      <c r="AD343" s="2">
        <v>7</v>
      </c>
      <c r="AE343" s="2" t="s">
        <v>615</v>
      </c>
      <c r="AG343" s="2" t="s">
        <v>610</v>
      </c>
    </row>
    <row r="344" spans="1:33" x14ac:dyDescent="0.2">
      <c r="A344" s="69" t="s">
        <v>550</v>
      </c>
      <c r="B344" s="70"/>
      <c r="C344" s="71">
        <v>49484.434000000001</v>
      </c>
      <c r="D344" s="71"/>
      <c r="E344" s="2">
        <f t="shared" si="33"/>
        <v>39865.728376166364</v>
      </c>
      <c r="F344" s="7">
        <f t="shared" si="34"/>
        <v>39865.5</v>
      </c>
      <c r="G344" s="2">
        <f t="shared" si="35"/>
        <v>5.4204436150030233E-2</v>
      </c>
      <c r="I344" s="2">
        <f t="shared" si="32"/>
        <v>5.4204436150030233E-2</v>
      </c>
      <c r="O344" s="7"/>
      <c r="P344" s="2" t="s">
        <v>567</v>
      </c>
      <c r="Q344" s="13">
        <f t="shared" si="36"/>
        <v>34465.934000000001</v>
      </c>
      <c r="AC344" s="2" t="s">
        <v>480</v>
      </c>
      <c r="AD344" s="2">
        <v>9</v>
      </c>
      <c r="AE344" s="2" t="s">
        <v>615</v>
      </c>
      <c r="AG344" s="2" t="s">
        <v>610</v>
      </c>
    </row>
    <row r="345" spans="1:33" x14ac:dyDescent="0.2">
      <c r="A345" s="69" t="s">
        <v>551</v>
      </c>
      <c r="B345" s="70" t="s">
        <v>646</v>
      </c>
      <c r="C345" s="71">
        <v>49520.396000000001</v>
      </c>
      <c r="D345" s="71"/>
      <c r="E345" s="2">
        <f t="shared" si="33"/>
        <v>40017.244825333823</v>
      </c>
      <c r="F345" s="7">
        <f t="shared" si="34"/>
        <v>40017</v>
      </c>
      <c r="G345" s="2">
        <f t="shared" si="35"/>
        <v>5.8108599449042231E-2</v>
      </c>
      <c r="I345" s="2">
        <f t="shared" si="32"/>
        <v>5.8108599449042231E-2</v>
      </c>
      <c r="O345" s="7"/>
      <c r="P345" s="2" t="s">
        <v>567</v>
      </c>
      <c r="Q345" s="13">
        <f t="shared" si="36"/>
        <v>34501.896000000001</v>
      </c>
      <c r="AC345" s="2" t="s">
        <v>480</v>
      </c>
      <c r="AD345" s="2" t="s">
        <v>539</v>
      </c>
      <c r="AE345" s="2" t="s">
        <v>542</v>
      </c>
      <c r="AG345" s="2" t="s">
        <v>610</v>
      </c>
    </row>
    <row r="346" spans="1:33" x14ac:dyDescent="0.2">
      <c r="A346" s="69" t="s">
        <v>552</v>
      </c>
      <c r="B346" s="70"/>
      <c r="C346" s="71">
        <v>49776.364999999998</v>
      </c>
      <c r="D346" s="71"/>
      <c r="E346" s="2">
        <f t="shared" si="33"/>
        <v>41095.703030576755</v>
      </c>
      <c r="F346" s="7">
        <f t="shared" si="34"/>
        <v>41095.5</v>
      </c>
      <c r="G346" s="2">
        <f t="shared" si="35"/>
        <v>4.8188732253038324E-2</v>
      </c>
      <c r="I346" s="2">
        <f t="shared" si="32"/>
        <v>4.8188732253038324E-2</v>
      </c>
      <c r="O346" s="7"/>
      <c r="P346" s="2" t="s">
        <v>567</v>
      </c>
      <c r="Q346" s="13">
        <f t="shared" si="36"/>
        <v>34757.864999999998</v>
      </c>
      <c r="AC346" s="2" t="s">
        <v>480</v>
      </c>
      <c r="AD346" s="2" t="s">
        <v>539</v>
      </c>
      <c r="AE346" s="2" t="s">
        <v>544</v>
      </c>
      <c r="AG346" s="2" t="s">
        <v>610</v>
      </c>
    </row>
    <row r="347" spans="1:33" x14ac:dyDescent="0.2">
      <c r="A347" s="69" t="s">
        <v>552</v>
      </c>
      <c r="B347" s="70" t="s">
        <v>646</v>
      </c>
      <c r="C347" s="71">
        <v>49801.413</v>
      </c>
      <c r="D347" s="71"/>
      <c r="E347" s="2">
        <f t="shared" si="33"/>
        <v>41201.236205003843</v>
      </c>
      <c r="F347" s="7">
        <f t="shared" si="34"/>
        <v>41201</v>
      </c>
      <c r="G347" s="2">
        <f t="shared" si="35"/>
        <v>5.6062588548229542E-2</v>
      </c>
      <c r="I347" s="2">
        <f t="shared" si="32"/>
        <v>5.6062588548229542E-2</v>
      </c>
      <c r="O347" s="7"/>
      <c r="P347" s="2" t="s">
        <v>567</v>
      </c>
      <c r="Q347" s="13">
        <f t="shared" si="36"/>
        <v>34782.913</v>
      </c>
      <c r="AC347" s="2" t="s">
        <v>480</v>
      </c>
      <c r="AD347" s="2" t="s">
        <v>539</v>
      </c>
      <c r="AE347" s="2" t="s">
        <v>544</v>
      </c>
      <c r="AG347" s="2" t="s">
        <v>610</v>
      </c>
    </row>
    <row r="348" spans="1:33" x14ac:dyDescent="0.2">
      <c r="A348" s="69" t="s">
        <v>606</v>
      </c>
      <c r="B348" s="70"/>
      <c r="C348" s="71">
        <v>49801.612000000001</v>
      </c>
      <c r="D348" s="71"/>
      <c r="E348" s="2">
        <f t="shared" si="33"/>
        <v>41202.074639278479</v>
      </c>
      <c r="F348" s="7">
        <f t="shared" si="34"/>
        <v>41202</v>
      </c>
      <c r="G348" s="2">
        <f t="shared" si="35"/>
        <v>1.7715421308821533E-2</v>
      </c>
      <c r="I348" s="32"/>
      <c r="J348" s="2">
        <f>G348</f>
        <v>1.7715421308821533E-2</v>
      </c>
      <c r="O348" s="7"/>
      <c r="P348" s="2" t="s">
        <v>567</v>
      </c>
      <c r="Q348" s="13">
        <f t="shared" si="36"/>
        <v>34783.112000000001</v>
      </c>
    </row>
    <row r="349" spans="1:33" x14ac:dyDescent="0.2">
      <c r="A349" s="69" t="s">
        <v>553</v>
      </c>
      <c r="B349" s="70"/>
      <c r="C349" s="71">
        <v>49810.31</v>
      </c>
      <c r="D349" s="71"/>
      <c r="E349" s="2">
        <f t="shared" si="33"/>
        <v>41238.721379583745</v>
      </c>
      <c r="F349" s="7">
        <f t="shared" si="34"/>
        <v>41238.5</v>
      </c>
      <c r="G349" s="2">
        <f t="shared" si="35"/>
        <v>5.2543817088007927E-2</v>
      </c>
      <c r="I349" s="2">
        <f>G349</f>
        <v>5.2543817088007927E-2</v>
      </c>
      <c r="O349" s="7"/>
      <c r="P349" s="2" t="s">
        <v>567</v>
      </c>
      <c r="Q349" s="13">
        <f t="shared" si="36"/>
        <v>34791.81</v>
      </c>
      <c r="AC349" s="2" t="s">
        <v>480</v>
      </c>
      <c r="AD349" s="2" t="s">
        <v>541</v>
      </c>
      <c r="AE349" s="2" t="s">
        <v>544</v>
      </c>
      <c r="AG349" s="2" t="s">
        <v>610</v>
      </c>
    </row>
    <row r="350" spans="1:33" x14ac:dyDescent="0.2">
      <c r="A350" s="69" t="s">
        <v>553</v>
      </c>
      <c r="B350" s="70" t="s">
        <v>646</v>
      </c>
      <c r="C350" s="71">
        <v>49840.334000000003</v>
      </c>
      <c r="D350" s="71"/>
      <c r="E350" s="2">
        <f t="shared" si="33"/>
        <v>41365.219624114216</v>
      </c>
      <c r="F350" s="7">
        <f t="shared" si="34"/>
        <v>41365</v>
      </c>
      <c r="G350" s="2">
        <f t="shared" si="35"/>
        <v>5.2127161368844099E-2</v>
      </c>
      <c r="I350" s="2">
        <f>G350</f>
        <v>5.2127161368844099E-2</v>
      </c>
      <c r="O350" s="7"/>
      <c r="P350" s="2" t="s">
        <v>567</v>
      </c>
      <c r="Q350" s="13">
        <f t="shared" si="36"/>
        <v>34821.834000000003</v>
      </c>
      <c r="AC350" s="2" t="s">
        <v>480</v>
      </c>
      <c r="AD350" s="2" t="s">
        <v>539</v>
      </c>
      <c r="AE350" s="2" t="s">
        <v>540</v>
      </c>
      <c r="AG350" s="2" t="s">
        <v>610</v>
      </c>
    </row>
    <row r="351" spans="1:33" x14ac:dyDescent="0.2">
      <c r="A351" s="69" t="s">
        <v>606</v>
      </c>
      <c r="B351" s="70"/>
      <c r="C351" s="71">
        <v>49843.748</v>
      </c>
      <c r="D351" s="71"/>
      <c r="E351" s="2">
        <f t="shared" si="33"/>
        <v>41379.603617147339</v>
      </c>
      <c r="F351" s="7">
        <f t="shared" si="34"/>
        <v>41379.5</v>
      </c>
      <c r="G351" s="2">
        <f t="shared" si="35"/>
        <v>2.4593236397777218E-2</v>
      </c>
      <c r="I351" s="32"/>
      <c r="J351" s="2">
        <f>G351</f>
        <v>2.4593236397777218E-2</v>
      </c>
      <c r="O351" s="7"/>
      <c r="P351" s="2" t="s">
        <v>567</v>
      </c>
      <c r="Q351" s="13">
        <f t="shared" si="36"/>
        <v>34825.248</v>
      </c>
    </row>
    <row r="352" spans="1:33" x14ac:dyDescent="0.2">
      <c r="A352" s="69" t="s">
        <v>606</v>
      </c>
      <c r="B352" s="70"/>
      <c r="C352" s="71">
        <v>49858.813999999998</v>
      </c>
      <c r="D352" s="71"/>
      <c r="E352" s="2">
        <f t="shared" si="33"/>
        <v>41443.080254240849</v>
      </c>
      <c r="F352" s="7">
        <f t="shared" si="34"/>
        <v>41443</v>
      </c>
      <c r="G352" s="2">
        <f t="shared" si="35"/>
        <v>1.9048116722842678E-2</v>
      </c>
      <c r="I352" s="32"/>
      <c r="J352" s="2">
        <f>G352</f>
        <v>1.9048116722842678E-2</v>
      </c>
      <c r="O352" s="7"/>
      <c r="P352" s="2" t="s">
        <v>567</v>
      </c>
      <c r="Q352" s="13">
        <f t="shared" si="36"/>
        <v>34840.313999999998</v>
      </c>
    </row>
    <row r="353" spans="1:33" x14ac:dyDescent="0.2">
      <c r="A353" s="69" t="s">
        <v>553</v>
      </c>
      <c r="B353" s="70" t="s">
        <v>646</v>
      </c>
      <c r="C353" s="71">
        <v>49895.398999999998</v>
      </c>
      <c r="D353" s="71"/>
      <c r="E353" s="2">
        <f t="shared" si="33"/>
        <v>41597.221550408794</v>
      </c>
      <c r="F353" s="7">
        <f t="shared" si="34"/>
        <v>41597</v>
      </c>
      <c r="G353" s="2">
        <f t="shared" si="35"/>
        <v>5.2584361925255507E-2</v>
      </c>
      <c r="I353" s="2">
        <f>G353</f>
        <v>5.2584361925255507E-2</v>
      </c>
      <c r="O353" s="7"/>
      <c r="P353" s="2" t="s">
        <v>567</v>
      </c>
      <c r="Q353" s="13">
        <f t="shared" si="36"/>
        <v>34876.898999999998</v>
      </c>
      <c r="AC353" s="2" t="s">
        <v>480</v>
      </c>
      <c r="AD353" s="2" t="s">
        <v>539</v>
      </c>
      <c r="AE353" s="2" t="s">
        <v>544</v>
      </c>
      <c r="AG353" s="2" t="s">
        <v>610</v>
      </c>
    </row>
    <row r="354" spans="1:33" x14ac:dyDescent="0.2">
      <c r="A354" s="69" t="s">
        <v>555</v>
      </c>
      <c r="B354" s="70" t="s">
        <v>646</v>
      </c>
      <c r="C354" s="71">
        <v>50100.69</v>
      </c>
      <c r="D354" s="71"/>
      <c r="E354" s="2">
        <f t="shared" si="33"/>
        <v>42462.161302537112</v>
      </c>
      <c r="F354" s="7">
        <f t="shared" si="34"/>
        <v>42462</v>
      </c>
      <c r="G354" s="2">
        <f t="shared" si="35"/>
        <v>3.8284700247459114E-2</v>
      </c>
      <c r="I354" s="2">
        <f>G354</f>
        <v>3.8284700247459114E-2</v>
      </c>
      <c r="O354" s="7"/>
      <c r="P354" s="2" t="s">
        <v>567</v>
      </c>
      <c r="Q354" s="13">
        <f t="shared" si="36"/>
        <v>35082.19</v>
      </c>
      <c r="AC354" s="2" t="s">
        <v>480</v>
      </c>
      <c r="AD354" s="2" t="s">
        <v>545</v>
      </c>
      <c r="AE354" s="2" t="s">
        <v>554</v>
      </c>
      <c r="AG354" s="2" t="s">
        <v>610</v>
      </c>
    </row>
    <row r="355" spans="1:33" x14ac:dyDescent="0.2">
      <c r="A355" s="69" t="s">
        <v>555</v>
      </c>
      <c r="B355" s="70" t="s">
        <v>646</v>
      </c>
      <c r="C355" s="71">
        <v>50152.444000000003</v>
      </c>
      <c r="D355" s="71"/>
      <c r="E355" s="2">
        <f t="shared" si="33"/>
        <v>42680.213199267353</v>
      </c>
      <c r="F355" s="7">
        <f t="shared" si="34"/>
        <v>42680</v>
      </c>
      <c r="G355" s="2">
        <f t="shared" si="35"/>
        <v>5.060224216140341E-2</v>
      </c>
      <c r="I355" s="2">
        <f>G355</f>
        <v>5.060224216140341E-2</v>
      </c>
      <c r="O355" s="7"/>
      <c r="P355" s="2" t="s">
        <v>567</v>
      </c>
      <c r="Q355" s="13">
        <f t="shared" si="36"/>
        <v>35133.944000000003</v>
      </c>
      <c r="AC355" s="2" t="s">
        <v>480</v>
      </c>
      <c r="AD355" s="2" t="s">
        <v>545</v>
      </c>
      <c r="AE355" s="2" t="s">
        <v>544</v>
      </c>
      <c r="AG355" s="2" t="s">
        <v>610</v>
      </c>
    </row>
    <row r="356" spans="1:33" x14ac:dyDescent="0.2">
      <c r="A356" s="69" t="s">
        <v>606</v>
      </c>
      <c r="B356" s="70"/>
      <c r="C356" s="71">
        <v>50152.811000000002</v>
      </c>
      <c r="D356" s="71"/>
      <c r="E356" s="2">
        <f t="shared" si="33"/>
        <v>42681.759457452223</v>
      </c>
      <c r="F356" s="7">
        <f t="shared" si="34"/>
        <v>42682</v>
      </c>
      <c r="G356" s="2">
        <f t="shared" si="35"/>
        <v>-5.709209232009016E-2</v>
      </c>
      <c r="I356" s="32"/>
      <c r="J356" s="2">
        <f>G356</f>
        <v>-5.709209232009016E-2</v>
      </c>
      <c r="O356" s="7"/>
      <c r="P356" s="2" t="s">
        <v>567</v>
      </c>
      <c r="Q356" s="13">
        <f t="shared" si="36"/>
        <v>35134.311000000002</v>
      </c>
    </row>
    <row r="357" spans="1:33" x14ac:dyDescent="0.2">
      <c r="A357" s="69" t="s">
        <v>606</v>
      </c>
      <c r="B357" s="70"/>
      <c r="C357" s="71">
        <v>50183.612000000001</v>
      </c>
      <c r="D357" s="71"/>
      <c r="E357" s="2">
        <f t="shared" si="33"/>
        <v>42811.531387567535</v>
      </c>
      <c r="F357" s="7">
        <f t="shared" si="34"/>
        <v>42811.5</v>
      </c>
      <c r="G357" s="2">
        <f t="shared" si="35"/>
        <v>7.4497502428130247E-3</v>
      </c>
      <c r="I357" s="32"/>
      <c r="J357" s="2">
        <f>G357</f>
        <v>7.4497502428130247E-3</v>
      </c>
      <c r="O357" s="7"/>
      <c r="P357" s="2" t="s">
        <v>567</v>
      </c>
      <c r="Q357" s="13">
        <f t="shared" si="36"/>
        <v>35165.112000000001</v>
      </c>
    </row>
    <row r="358" spans="1:33" x14ac:dyDescent="0.2">
      <c r="A358" s="69" t="s">
        <v>556</v>
      </c>
      <c r="B358" s="70" t="s">
        <v>646</v>
      </c>
      <c r="C358" s="71">
        <v>50190.419000000002</v>
      </c>
      <c r="D358" s="71"/>
      <c r="E358" s="2">
        <f t="shared" si="33"/>
        <v>42840.210895645039</v>
      </c>
      <c r="F358" s="7">
        <f t="shared" si="34"/>
        <v>42840</v>
      </c>
      <c r="G358" s="2">
        <f t="shared" si="35"/>
        <v>5.0055483930918854E-2</v>
      </c>
      <c r="I358" s="2">
        <f>G358</f>
        <v>5.0055483930918854E-2</v>
      </c>
      <c r="O358" s="7"/>
      <c r="P358" s="2" t="s">
        <v>567</v>
      </c>
      <c r="Q358" s="13">
        <f t="shared" si="36"/>
        <v>35171.919000000002</v>
      </c>
      <c r="AC358" s="2" t="s">
        <v>480</v>
      </c>
      <c r="AD358" s="2" t="s">
        <v>536</v>
      </c>
      <c r="AE358" s="2" t="s">
        <v>544</v>
      </c>
      <c r="AG358" s="2" t="s">
        <v>610</v>
      </c>
    </row>
    <row r="359" spans="1:33" x14ac:dyDescent="0.2">
      <c r="A359" s="69" t="s">
        <v>560</v>
      </c>
      <c r="B359" s="70"/>
      <c r="C359" s="71">
        <v>50487.69</v>
      </c>
      <c r="D359" s="71"/>
      <c r="E359" s="2">
        <f t="shared" si="33"/>
        <v>44092.684238631002</v>
      </c>
      <c r="F359" s="7">
        <f t="shared" si="34"/>
        <v>44092.5</v>
      </c>
      <c r="G359" s="2">
        <f t="shared" si="35"/>
        <v>4.3728517164709046E-2</v>
      </c>
      <c r="I359" s="2">
        <f>G359</f>
        <v>4.3728517164709046E-2</v>
      </c>
      <c r="O359" s="7"/>
      <c r="P359" s="2" t="s">
        <v>567</v>
      </c>
      <c r="Q359" s="13">
        <f t="shared" si="36"/>
        <v>35469.19</v>
      </c>
      <c r="AC359" s="2" t="s">
        <v>557</v>
      </c>
      <c r="AD359" s="2" t="s">
        <v>558</v>
      </c>
      <c r="AE359" s="2" t="s">
        <v>559</v>
      </c>
      <c r="AG359" s="2" t="s">
        <v>610</v>
      </c>
    </row>
    <row r="360" spans="1:33" x14ac:dyDescent="0.2">
      <c r="A360" s="69" t="s">
        <v>606</v>
      </c>
      <c r="B360" s="70"/>
      <c r="C360" s="71">
        <v>50488.783000000003</v>
      </c>
      <c r="D360" s="71"/>
      <c r="E360" s="2">
        <f t="shared" si="33"/>
        <v>44097.289307285144</v>
      </c>
      <c r="F360" s="7">
        <f t="shared" si="34"/>
        <v>44097.5</v>
      </c>
      <c r="G360" s="2">
        <f t="shared" si="35"/>
        <v>-5.0007319026917685E-2</v>
      </c>
      <c r="I360" s="32"/>
      <c r="J360" s="2">
        <f>G360</f>
        <v>-5.0007319026917685E-2</v>
      </c>
      <c r="O360" s="7"/>
      <c r="P360" s="2" t="s">
        <v>567</v>
      </c>
      <c r="Q360" s="13">
        <f t="shared" si="36"/>
        <v>35470.283000000003</v>
      </c>
    </row>
    <row r="361" spans="1:33" x14ac:dyDescent="0.2">
      <c r="A361" s="69" t="s">
        <v>561</v>
      </c>
      <c r="B361" s="70" t="s">
        <v>646</v>
      </c>
      <c r="C361" s="71">
        <v>50518.427000000003</v>
      </c>
      <c r="D361" s="71"/>
      <c r="E361" s="2">
        <f t="shared" si="33"/>
        <v>44222.186521542419</v>
      </c>
      <c r="F361" s="7">
        <f t="shared" si="34"/>
        <v>44222</v>
      </c>
      <c r="G361" s="2">
        <f t="shared" si="35"/>
        <v>4.4270359721849672E-2</v>
      </c>
      <c r="I361" s="2">
        <f>G361</f>
        <v>4.4270359721849672E-2</v>
      </c>
      <c r="O361" s="7"/>
      <c r="P361" s="2" t="s">
        <v>567</v>
      </c>
      <c r="Q361" s="13">
        <f t="shared" si="36"/>
        <v>35499.927000000003</v>
      </c>
      <c r="AC361" s="2" t="s">
        <v>480</v>
      </c>
      <c r="AD361" s="2" t="s">
        <v>545</v>
      </c>
      <c r="AE361" s="2" t="s">
        <v>540</v>
      </c>
      <c r="AG361" s="2" t="s">
        <v>610</v>
      </c>
    </row>
    <row r="362" spans="1:33" x14ac:dyDescent="0.2">
      <c r="A362" s="69" t="s">
        <v>606</v>
      </c>
      <c r="B362" s="70"/>
      <c r="C362" s="71">
        <v>50523.824000000001</v>
      </c>
      <c r="D362" s="71"/>
      <c r="E362" s="2">
        <f t="shared" si="33"/>
        <v>44244.925364658942</v>
      </c>
      <c r="F362" s="7">
        <f t="shared" si="34"/>
        <v>44245</v>
      </c>
      <c r="G362" s="2">
        <f t="shared" si="35"/>
        <v>-1.771448677754961E-2</v>
      </c>
      <c r="I362" s="32"/>
      <c r="J362" s="2">
        <f>G362</f>
        <v>-1.771448677754961E-2</v>
      </c>
      <c r="O362" s="7"/>
      <c r="P362" s="2" t="s">
        <v>567</v>
      </c>
      <c r="Q362" s="13">
        <f t="shared" si="36"/>
        <v>35505.324000000001</v>
      </c>
    </row>
    <row r="363" spans="1:33" x14ac:dyDescent="0.2">
      <c r="A363" s="69" t="s">
        <v>562</v>
      </c>
      <c r="B363" s="70"/>
      <c r="C363" s="71">
        <v>50555.332000000002</v>
      </c>
      <c r="D363" s="71"/>
      <c r="E363" s="2">
        <f t="shared" si="33"/>
        <v>44377.676053729869</v>
      </c>
      <c r="F363" s="7">
        <f t="shared" si="34"/>
        <v>44377.5</v>
      </c>
      <c r="G363" s="2">
        <f t="shared" si="35"/>
        <v>4.1785854067711625E-2</v>
      </c>
      <c r="I363" s="2">
        <f>G363</f>
        <v>4.1785854067711625E-2</v>
      </c>
      <c r="O363" s="7"/>
      <c r="P363" s="2" t="s">
        <v>567</v>
      </c>
      <c r="Q363" s="13">
        <f t="shared" si="36"/>
        <v>35536.832000000002</v>
      </c>
      <c r="AC363" s="2" t="s">
        <v>480</v>
      </c>
      <c r="AD363" s="2" t="s">
        <v>541</v>
      </c>
      <c r="AE363" s="2" t="s">
        <v>544</v>
      </c>
      <c r="AG363" s="2" t="s">
        <v>610</v>
      </c>
    </row>
    <row r="364" spans="1:33" x14ac:dyDescent="0.2">
      <c r="A364" s="69" t="s">
        <v>571</v>
      </c>
      <c r="B364" s="64" t="s">
        <v>644</v>
      </c>
      <c r="C364" s="71">
        <v>50563.402399999999</v>
      </c>
      <c r="D364" s="63">
        <v>2.0000000000000001E-4</v>
      </c>
      <c r="E364" s="2">
        <f t="shared" si="33"/>
        <v>44411.678566141876</v>
      </c>
      <c r="F364" s="7">
        <f t="shared" si="34"/>
        <v>44411.5</v>
      </c>
      <c r="G364" s="2">
        <f t="shared" si="35"/>
        <v>4.2382167936011683E-2</v>
      </c>
      <c r="K364" s="32">
        <f>+G364</f>
        <v>4.2382167936011683E-2</v>
      </c>
      <c r="O364" s="7"/>
      <c r="P364" s="2" t="s">
        <v>567</v>
      </c>
      <c r="Q364" s="13">
        <f t="shared" si="36"/>
        <v>35544.902399999999</v>
      </c>
    </row>
    <row r="365" spans="1:33" x14ac:dyDescent="0.2">
      <c r="A365" s="63" t="s">
        <v>571</v>
      </c>
      <c r="B365" s="64" t="s">
        <v>646</v>
      </c>
      <c r="C365" s="63">
        <v>50563.5239</v>
      </c>
      <c r="D365" s="63">
        <v>5.0000000000000001E-4</v>
      </c>
      <c r="E365" s="2">
        <f t="shared" si="33"/>
        <v>44412.190474505544</v>
      </c>
      <c r="F365" s="7">
        <f t="shared" si="34"/>
        <v>44412</v>
      </c>
      <c r="G365" s="2">
        <f t="shared" si="35"/>
        <v>4.5208584320789669E-2</v>
      </c>
      <c r="K365" s="32">
        <f>G365</f>
        <v>4.5208584320789669E-2</v>
      </c>
      <c r="O365" s="7"/>
      <c r="P365" s="2" t="s">
        <v>567</v>
      </c>
      <c r="Q365" s="13">
        <f t="shared" si="36"/>
        <v>35545.0239</v>
      </c>
    </row>
    <row r="366" spans="1:33" x14ac:dyDescent="0.2">
      <c r="A366" s="69" t="s">
        <v>606</v>
      </c>
      <c r="B366" s="70"/>
      <c r="C366" s="71">
        <v>50572.735000000001</v>
      </c>
      <c r="D366" s="71"/>
      <c r="E366" s="2">
        <f t="shared" si="33"/>
        <v>44450.99902700336</v>
      </c>
      <c r="F366" s="7">
        <f t="shared" si="34"/>
        <v>44451</v>
      </c>
      <c r="G366" s="2">
        <f t="shared" si="35"/>
        <v>-2.3093799245543778E-4</v>
      </c>
      <c r="I366" s="32"/>
      <c r="J366" s="2">
        <f>G366</f>
        <v>-2.3093799245543778E-4</v>
      </c>
      <c r="O366" s="7"/>
      <c r="P366" s="2" t="s">
        <v>567</v>
      </c>
      <c r="Q366" s="13">
        <f t="shared" si="36"/>
        <v>35554.235000000001</v>
      </c>
    </row>
    <row r="367" spans="1:33" x14ac:dyDescent="0.2">
      <c r="A367" s="69" t="s">
        <v>562</v>
      </c>
      <c r="B367" s="70"/>
      <c r="C367" s="71">
        <v>50577.404999999999</v>
      </c>
      <c r="D367" s="71"/>
      <c r="E367" s="2">
        <f t="shared" si="33"/>
        <v>44470.674846413065</v>
      </c>
      <c r="F367" s="7">
        <f t="shared" si="34"/>
        <v>44470.5</v>
      </c>
      <c r="G367" s="2">
        <f t="shared" si="35"/>
        <v>4.1499300845316611E-2</v>
      </c>
      <c r="I367" s="2">
        <f>G367</f>
        <v>4.1499300845316611E-2</v>
      </c>
      <c r="O367" s="7"/>
      <c r="P367" s="2" t="s">
        <v>567</v>
      </c>
      <c r="Q367" s="13">
        <f t="shared" si="36"/>
        <v>35558.904999999999</v>
      </c>
      <c r="AC367" s="2" t="s">
        <v>480</v>
      </c>
      <c r="AD367" s="2" t="s">
        <v>539</v>
      </c>
      <c r="AE367" s="2" t="s">
        <v>540</v>
      </c>
      <c r="AG367" s="2" t="s">
        <v>610</v>
      </c>
    </row>
    <row r="368" spans="1:33" x14ac:dyDescent="0.2">
      <c r="A368" s="69" t="s">
        <v>606</v>
      </c>
      <c r="B368" s="70"/>
      <c r="C368" s="71">
        <v>50578.828999999998</v>
      </c>
      <c r="D368" s="71"/>
      <c r="E368" s="2">
        <f t="shared" si="33"/>
        <v>44476.674496699874</v>
      </c>
      <c r="F368" s="7">
        <f t="shared" si="34"/>
        <v>44476.5</v>
      </c>
      <c r="G368" s="2">
        <f t="shared" si="35"/>
        <v>4.1416297404794022E-2</v>
      </c>
      <c r="I368" s="32"/>
      <c r="J368" s="2">
        <f>G368</f>
        <v>4.1416297404794022E-2</v>
      </c>
      <c r="O368" s="7"/>
      <c r="P368" s="2" t="s">
        <v>567</v>
      </c>
      <c r="Q368" s="13">
        <f t="shared" si="36"/>
        <v>35560.328999999998</v>
      </c>
    </row>
    <row r="369" spans="1:33" x14ac:dyDescent="0.2">
      <c r="A369" s="69" t="s">
        <v>562</v>
      </c>
      <c r="B369" s="70"/>
      <c r="C369" s="71">
        <v>50595.438999999998</v>
      </c>
      <c r="D369" s="71"/>
      <c r="E369" s="2">
        <f t="shared" si="33"/>
        <v>44546.656372587524</v>
      </c>
      <c r="F369" s="7">
        <f t="shared" si="34"/>
        <v>44546.5</v>
      </c>
      <c r="G369" s="2">
        <f t="shared" si="35"/>
        <v>3.7114590682904236E-2</v>
      </c>
      <c r="I369" s="2">
        <f>G369</f>
        <v>3.7114590682904236E-2</v>
      </c>
      <c r="O369" s="7"/>
      <c r="P369" s="2" t="s">
        <v>567</v>
      </c>
      <c r="Q369" s="13">
        <f t="shared" si="36"/>
        <v>35576.938999999998</v>
      </c>
      <c r="AC369" s="2" t="s">
        <v>480</v>
      </c>
      <c r="AD369" s="2" t="s">
        <v>539</v>
      </c>
      <c r="AE369" s="2" t="s">
        <v>544</v>
      </c>
      <c r="AG369" s="2" t="s">
        <v>610</v>
      </c>
    </row>
    <row r="370" spans="1:33" x14ac:dyDescent="0.2">
      <c r="A370" s="69" t="s">
        <v>606</v>
      </c>
      <c r="B370" s="70"/>
      <c r="C370" s="71">
        <v>50898.550999999999</v>
      </c>
      <c r="D370" s="71"/>
      <c r="E370" s="2">
        <f t="shared" si="33"/>
        <v>45823.739236167094</v>
      </c>
      <c r="F370" s="7">
        <f t="shared" si="34"/>
        <v>45823.5</v>
      </c>
      <c r="G370" s="2">
        <f t="shared" si="35"/>
        <v>5.6782026564178523E-2</v>
      </c>
      <c r="I370" s="32"/>
      <c r="J370" s="2">
        <f>G370</f>
        <v>5.6782026564178523E-2</v>
      </c>
      <c r="O370" s="7"/>
      <c r="P370" s="2" t="s">
        <v>567</v>
      </c>
      <c r="Q370" s="13">
        <f t="shared" si="36"/>
        <v>35880.050999999999</v>
      </c>
    </row>
    <row r="371" spans="1:33" x14ac:dyDescent="0.2">
      <c r="A371" s="69" t="s">
        <v>563</v>
      </c>
      <c r="B371" s="70"/>
      <c r="C371" s="71">
        <v>50900.430999999997</v>
      </c>
      <c r="D371" s="71"/>
      <c r="E371" s="2">
        <f t="shared" si="33"/>
        <v>45831.660122781701</v>
      </c>
      <c r="F371" s="7">
        <f t="shared" si="34"/>
        <v>45831.5</v>
      </c>
      <c r="G371" s="2">
        <f t="shared" si="35"/>
        <v>3.8004688649380114E-2</v>
      </c>
      <c r="I371" s="2">
        <f>G371</f>
        <v>3.8004688649380114E-2</v>
      </c>
      <c r="O371" s="7"/>
      <c r="P371" s="2" t="s">
        <v>567</v>
      </c>
      <c r="Q371" s="13">
        <f t="shared" si="36"/>
        <v>35881.930999999997</v>
      </c>
      <c r="AC371" s="2" t="s">
        <v>480</v>
      </c>
      <c r="AD371" s="2" t="s">
        <v>545</v>
      </c>
      <c r="AE371" s="2" t="s">
        <v>548</v>
      </c>
      <c r="AG371" s="2" t="s">
        <v>610</v>
      </c>
    </row>
    <row r="372" spans="1:33" x14ac:dyDescent="0.2">
      <c r="A372" s="69" t="s">
        <v>563</v>
      </c>
      <c r="B372" s="70"/>
      <c r="C372" s="71">
        <v>50902.341</v>
      </c>
      <c r="D372" s="71"/>
      <c r="E372" s="2">
        <f t="shared" si="33"/>
        <v>45839.707406523157</v>
      </c>
      <c r="F372" s="7">
        <f t="shared" si="34"/>
        <v>45839.5</v>
      </c>
      <c r="G372" s="2">
        <f t="shared" si="35"/>
        <v>4.922735074069351E-2</v>
      </c>
      <c r="I372" s="2">
        <f>G372</f>
        <v>4.922735074069351E-2</v>
      </c>
      <c r="O372" s="7"/>
      <c r="P372" s="2" t="s">
        <v>567</v>
      </c>
      <c r="Q372" s="13">
        <f t="shared" si="36"/>
        <v>35883.841</v>
      </c>
      <c r="AC372" s="2" t="s">
        <v>480</v>
      </c>
      <c r="AD372" s="2" t="s">
        <v>541</v>
      </c>
      <c r="AE372" s="2" t="s">
        <v>542</v>
      </c>
      <c r="AG372" s="2" t="s">
        <v>610</v>
      </c>
    </row>
    <row r="373" spans="1:33" x14ac:dyDescent="0.2">
      <c r="A373" s="69" t="s">
        <v>606</v>
      </c>
      <c r="B373" s="70"/>
      <c r="C373" s="71">
        <v>50921.732000000004</v>
      </c>
      <c r="D373" s="71"/>
      <c r="E373" s="2">
        <f t="shared" si="33"/>
        <v>45921.406296067871</v>
      </c>
      <c r="F373" s="7">
        <f t="shared" si="34"/>
        <v>45921.5</v>
      </c>
      <c r="G373" s="2">
        <f t="shared" si="35"/>
        <v>-2.2240362850425299E-2</v>
      </c>
      <c r="I373" s="32"/>
      <c r="J373" s="2">
        <f t="shared" ref="J373:J378" si="37">G373</f>
        <v>-2.2240362850425299E-2</v>
      </c>
      <c r="O373" s="7"/>
      <c r="P373" s="2" t="s">
        <v>567</v>
      </c>
      <c r="Q373" s="13">
        <f t="shared" si="36"/>
        <v>35903.232000000004</v>
      </c>
    </row>
    <row r="374" spans="1:33" x14ac:dyDescent="0.2">
      <c r="A374" s="69" t="s">
        <v>606</v>
      </c>
      <c r="B374" s="70"/>
      <c r="C374" s="71">
        <v>50926.642</v>
      </c>
      <c r="D374" s="71"/>
      <c r="E374" s="2">
        <f t="shared" si="33"/>
        <v>45942.093292492194</v>
      </c>
      <c r="F374" s="7">
        <f t="shared" si="34"/>
        <v>45942</v>
      </c>
      <c r="G374" s="2">
        <f t="shared" si="35"/>
        <v>2.2142708745377604E-2</v>
      </c>
      <c r="I374" s="32"/>
      <c r="J374" s="2">
        <f t="shared" si="37"/>
        <v>2.2142708745377604E-2</v>
      </c>
      <c r="O374" s="7"/>
      <c r="P374" s="2" t="s">
        <v>567</v>
      </c>
      <c r="Q374" s="13">
        <f t="shared" si="36"/>
        <v>35908.142</v>
      </c>
    </row>
    <row r="375" spans="1:33" x14ac:dyDescent="0.2">
      <c r="A375" s="69" t="s">
        <v>606</v>
      </c>
      <c r="B375" s="70"/>
      <c r="C375" s="71">
        <v>50963.701999999997</v>
      </c>
      <c r="D375" s="71"/>
      <c r="E375" s="2">
        <f t="shared" si="33"/>
        <v>46098.235876501589</v>
      </c>
      <c r="F375" s="7">
        <f t="shared" si="34"/>
        <v>46098</v>
      </c>
      <c r="G375" s="2">
        <f t="shared" si="35"/>
        <v>5.5984619473747443E-2</v>
      </c>
      <c r="I375" s="32"/>
      <c r="J375" s="2">
        <f t="shared" si="37"/>
        <v>5.5984619473747443E-2</v>
      </c>
      <c r="O375" s="7"/>
      <c r="P375" s="2" t="s">
        <v>567</v>
      </c>
      <c r="Q375" s="13">
        <f t="shared" si="36"/>
        <v>35945.201999999997</v>
      </c>
    </row>
    <row r="376" spans="1:33" x14ac:dyDescent="0.2">
      <c r="A376" s="69" t="s">
        <v>606</v>
      </c>
      <c r="B376" s="70"/>
      <c r="C376" s="71">
        <v>51160.894999999997</v>
      </c>
      <c r="D376" s="71"/>
      <c r="E376" s="2">
        <f t="shared" si="33"/>
        <v>46929.056830861184</v>
      </c>
      <c r="F376" s="7">
        <f t="shared" si="34"/>
        <v>46929</v>
      </c>
      <c r="G376" s="2">
        <f t="shared" si="35"/>
        <v>1.3488643911841791E-2</v>
      </c>
      <c r="I376" s="32"/>
      <c r="J376" s="2">
        <f t="shared" si="37"/>
        <v>1.3488643911841791E-2</v>
      </c>
      <c r="O376" s="7"/>
      <c r="P376" s="2" t="s">
        <v>567</v>
      </c>
      <c r="Q376" s="13">
        <f t="shared" si="36"/>
        <v>36142.394999999997</v>
      </c>
    </row>
    <row r="377" spans="1:33" x14ac:dyDescent="0.2">
      <c r="A377" s="69" t="s">
        <v>606</v>
      </c>
      <c r="B377" s="70"/>
      <c r="C377" s="71">
        <v>51224.868000000002</v>
      </c>
      <c r="D377" s="71"/>
      <c r="E377" s="2">
        <f t="shared" si="33"/>
        <v>47198.590277348892</v>
      </c>
      <c r="F377" s="7">
        <f t="shared" si="34"/>
        <v>47198.5</v>
      </c>
      <c r="G377" s="2">
        <f t="shared" si="35"/>
        <v>2.1427073021186516E-2</v>
      </c>
      <c r="I377" s="32"/>
      <c r="J377" s="2">
        <f t="shared" si="37"/>
        <v>2.1427073021186516E-2</v>
      </c>
      <c r="O377" s="7"/>
      <c r="P377" s="2" t="s">
        <v>567</v>
      </c>
      <c r="Q377" s="13">
        <f t="shared" si="36"/>
        <v>36206.368000000002</v>
      </c>
    </row>
    <row r="378" spans="1:33" x14ac:dyDescent="0.2">
      <c r="A378" s="69" t="s">
        <v>606</v>
      </c>
      <c r="B378" s="70"/>
      <c r="C378" s="71">
        <v>51256.688999999998</v>
      </c>
      <c r="D378" s="71"/>
      <c r="E378" s="2">
        <f t="shared" si="33"/>
        <v>47332.659709776381</v>
      </c>
      <c r="F378" s="7">
        <f t="shared" si="34"/>
        <v>47332.5</v>
      </c>
      <c r="G378" s="2">
        <f t="shared" si="35"/>
        <v>3.7906663004832808E-2</v>
      </c>
      <c r="I378" s="32"/>
      <c r="J378" s="2">
        <f t="shared" si="37"/>
        <v>3.7906663004832808E-2</v>
      </c>
      <c r="O378" s="7"/>
      <c r="P378" s="2" t="s">
        <v>567</v>
      </c>
      <c r="Q378" s="13">
        <f t="shared" si="36"/>
        <v>36238.188999999998</v>
      </c>
    </row>
    <row r="379" spans="1:33" x14ac:dyDescent="0.2">
      <c r="A379" s="69" t="s">
        <v>595</v>
      </c>
      <c r="B379" s="51"/>
      <c r="C379" s="71">
        <v>51258.701500000003</v>
      </c>
      <c r="D379" s="71">
        <v>4.0000000000000002E-4</v>
      </c>
      <c r="E379" s="2">
        <f t="shared" si="33"/>
        <v>47341.138850367839</v>
      </c>
      <c r="F379" s="7">
        <f t="shared" si="34"/>
        <v>47341</v>
      </c>
      <c r="G379" s="2">
        <f t="shared" si="35"/>
        <v>3.2955741473415401E-2</v>
      </c>
      <c r="K379" s="32">
        <f>+G379</f>
        <v>3.2955741473415401E-2</v>
      </c>
      <c r="O379" s="7"/>
      <c r="Q379" s="13">
        <f t="shared" si="36"/>
        <v>36240.201500000003</v>
      </c>
    </row>
    <row r="380" spans="1:33" x14ac:dyDescent="0.2">
      <c r="A380" s="69" t="s">
        <v>606</v>
      </c>
      <c r="B380" s="70"/>
      <c r="C380" s="71">
        <v>51261.771000000001</v>
      </c>
      <c r="D380" s="71"/>
      <c r="E380" s="2">
        <f t="shared" si="33"/>
        <v>47354.071383061215</v>
      </c>
      <c r="F380" s="7">
        <f t="shared" si="34"/>
        <v>47354</v>
      </c>
      <c r="G380" s="2">
        <f t="shared" si="35"/>
        <v>1.6942567366641015E-2</v>
      </c>
      <c r="I380" s="32"/>
      <c r="J380" s="2">
        <f>G380</f>
        <v>1.6942567366641015E-2</v>
      </c>
      <c r="O380" s="7"/>
      <c r="P380" s="2" t="s">
        <v>567</v>
      </c>
      <c r="Q380" s="13">
        <f t="shared" si="36"/>
        <v>36243.271000000001</v>
      </c>
    </row>
    <row r="381" spans="1:33" x14ac:dyDescent="0.2">
      <c r="A381" s="69" t="s">
        <v>595</v>
      </c>
      <c r="B381" s="51"/>
      <c r="C381" s="71">
        <v>51288.728799999997</v>
      </c>
      <c r="D381" s="71">
        <v>2.9999999999999997E-4</v>
      </c>
      <c r="E381" s="2">
        <f t="shared" si="33"/>
        <v>47467.650998582212</v>
      </c>
      <c r="F381" s="7">
        <f t="shared" si="34"/>
        <v>47467.5</v>
      </c>
      <c r="G381" s="2">
        <f t="shared" si="35"/>
        <v>3.5839085743646137E-2</v>
      </c>
      <c r="K381" s="32">
        <f>+G381</f>
        <v>3.5839085743646137E-2</v>
      </c>
      <c r="O381" s="7"/>
      <c r="Q381" s="13">
        <f t="shared" si="36"/>
        <v>36270.228799999997</v>
      </c>
    </row>
    <row r="382" spans="1:33" x14ac:dyDescent="0.2">
      <c r="A382" s="69" t="s">
        <v>606</v>
      </c>
      <c r="B382" s="70"/>
      <c r="C382" s="71">
        <v>51297.650999999998</v>
      </c>
      <c r="D382" s="71"/>
      <c r="E382" s="2">
        <f t="shared" si="33"/>
        <v>47505.242346748673</v>
      </c>
      <c r="F382" s="7">
        <f t="shared" si="34"/>
        <v>47505</v>
      </c>
      <c r="G382" s="2">
        <f t="shared" si="35"/>
        <v>5.7520314287103247E-2</v>
      </c>
      <c r="I382" s="32"/>
      <c r="J382" s="2">
        <f>G382</f>
        <v>5.7520314287103247E-2</v>
      </c>
      <c r="O382" s="7"/>
      <c r="P382" s="2" t="s">
        <v>567</v>
      </c>
      <c r="Q382" s="13">
        <f t="shared" si="36"/>
        <v>36279.150999999998</v>
      </c>
    </row>
    <row r="383" spans="1:33" x14ac:dyDescent="0.2">
      <c r="A383" s="69" t="s">
        <v>606</v>
      </c>
      <c r="B383" s="70"/>
      <c r="C383" s="71">
        <v>51298.669000000002</v>
      </c>
      <c r="D383" s="71"/>
      <c r="E383" s="2">
        <f t="shared" si="33"/>
        <v>47509.531422585751</v>
      </c>
      <c r="F383" s="7">
        <f t="shared" si="34"/>
        <v>47509.5</v>
      </c>
      <c r="G383" s="2">
        <f t="shared" si="35"/>
        <v>7.4580617147148587E-3</v>
      </c>
      <c r="I383" s="32"/>
      <c r="J383" s="2">
        <f>G383</f>
        <v>7.4580617147148587E-3</v>
      </c>
      <c r="O383" s="7"/>
      <c r="P383" s="2" t="s">
        <v>567</v>
      </c>
      <c r="Q383" s="13">
        <f t="shared" si="36"/>
        <v>36280.169000000002</v>
      </c>
    </row>
    <row r="384" spans="1:33" x14ac:dyDescent="0.2">
      <c r="A384" s="69" t="s">
        <v>606</v>
      </c>
      <c r="B384" s="70"/>
      <c r="C384" s="71">
        <v>51300.69</v>
      </c>
      <c r="D384" s="71"/>
      <c r="E384" s="2">
        <f t="shared" si="33"/>
        <v>47518.046375696467</v>
      </c>
      <c r="F384" s="7">
        <f t="shared" si="34"/>
        <v>47518</v>
      </c>
      <c r="G384" s="2">
        <f t="shared" si="35"/>
        <v>1.1007140186848119E-2</v>
      </c>
      <c r="I384" s="32"/>
      <c r="J384" s="2">
        <f>G384</f>
        <v>1.1007140186848119E-2</v>
      </c>
      <c r="O384" s="7"/>
      <c r="P384" s="2" t="s">
        <v>567</v>
      </c>
      <c r="Q384" s="13">
        <f t="shared" si="36"/>
        <v>36282.19</v>
      </c>
    </row>
    <row r="385" spans="1:17" x14ac:dyDescent="0.2">
      <c r="A385" s="72" t="s">
        <v>592</v>
      </c>
      <c r="B385" s="51"/>
      <c r="C385" s="71">
        <v>51648.7791</v>
      </c>
      <c r="D385" s="71">
        <v>2E-3</v>
      </c>
      <c r="E385" s="2">
        <f t="shared" si="33"/>
        <v>48984.628446379349</v>
      </c>
      <c r="F385" s="7">
        <f t="shared" si="34"/>
        <v>48984.5</v>
      </c>
      <c r="G385" s="2">
        <f t="shared" si="35"/>
        <v>3.048638428299455E-2</v>
      </c>
      <c r="I385" s="32"/>
      <c r="K385" s="32"/>
      <c r="L385" s="2">
        <f>G385</f>
        <v>3.048638428299455E-2</v>
      </c>
      <c r="O385" s="7"/>
      <c r="P385" s="2" t="s">
        <v>567</v>
      </c>
      <c r="Q385" s="13">
        <f t="shared" si="36"/>
        <v>36630.2791</v>
      </c>
    </row>
    <row r="386" spans="1:17" x14ac:dyDescent="0.2">
      <c r="A386" s="50" t="s">
        <v>675</v>
      </c>
      <c r="B386" s="51" t="s">
        <v>644</v>
      </c>
      <c r="C386" s="50">
        <v>51968.48214</v>
      </c>
      <c r="D386" s="50">
        <v>1.1000000000000001E-3</v>
      </c>
      <c r="E386" s="2">
        <f t="shared" si="33"/>
        <v>50331.61330286241</v>
      </c>
      <c r="F386" s="7">
        <f t="shared" si="34"/>
        <v>50331.5</v>
      </c>
      <c r="G386" s="2">
        <f t="shared" si="35"/>
        <v>2.6892113433859777E-2</v>
      </c>
      <c r="M386" s="32">
        <f>G386</f>
        <v>2.6892113433859777E-2</v>
      </c>
      <c r="O386" s="7">
        <f t="shared" ref="O386:O417" ca="1" si="38">+C$11+C$12*F386</f>
        <v>2.441861651915013E-2</v>
      </c>
      <c r="P386" s="2" t="s">
        <v>567</v>
      </c>
      <c r="Q386" s="13">
        <f t="shared" si="36"/>
        <v>36949.98214</v>
      </c>
    </row>
    <row r="387" spans="1:17" x14ac:dyDescent="0.2">
      <c r="A387" s="50" t="s">
        <v>675</v>
      </c>
      <c r="B387" s="51" t="s">
        <v>646</v>
      </c>
      <c r="C387" s="50">
        <v>51968.600769999997</v>
      </c>
      <c r="D387" s="50">
        <v>1.8E-3</v>
      </c>
      <c r="E387" s="2">
        <f t="shared" si="33"/>
        <v>50332.113119234251</v>
      </c>
      <c r="F387" s="7">
        <f t="shared" si="34"/>
        <v>50332</v>
      </c>
      <c r="G387" s="2">
        <f t="shared" si="35"/>
        <v>2.6848529807466548E-2</v>
      </c>
      <c r="M387" s="32">
        <f>G387</f>
        <v>2.6848529807466548E-2</v>
      </c>
      <c r="O387" s="7">
        <f t="shared" ca="1" si="38"/>
        <v>2.4418616519150081E-2</v>
      </c>
      <c r="P387" s="2" t="s">
        <v>567</v>
      </c>
      <c r="Q387" s="13">
        <f t="shared" si="36"/>
        <v>36950.100769999997</v>
      </c>
    </row>
    <row r="388" spans="1:17" x14ac:dyDescent="0.2">
      <c r="A388" s="49" t="s">
        <v>645</v>
      </c>
      <c r="B388" s="53" t="s">
        <v>646</v>
      </c>
      <c r="C388" s="73">
        <v>51985.451200000003</v>
      </c>
      <c r="D388" s="73">
        <v>1.5E-3</v>
      </c>
      <c r="E388" s="2">
        <f t="shared" si="33"/>
        <v>50403.107983828711</v>
      </c>
      <c r="F388" s="7">
        <f t="shared" si="34"/>
        <v>50403</v>
      </c>
      <c r="G388" s="2">
        <f t="shared" si="35"/>
        <v>2.5629655850934796E-2</v>
      </c>
      <c r="K388" s="32">
        <f>G388</f>
        <v>2.5629655850934796E-2</v>
      </c>
      <c r="O388" s="7">
        <f t="shared" ca="1" si="38"/>
        <v>2.4418616519143288E-2</v>
      </c>
      <c r="P388" s="2" t="s">
        <v>567</v>
      </c>
      <c r="Q388" s="13">
        <f t="shared" si="36"/>
        <v>36966.951200000003</v>
      </c>
    </row>
    <row r="389" spans="1:17" x14ac:dyDescent="0.2">
      <c r="A389" s="50" t="s">
        <v>675</v>
      </c>
      <c r="B389" s="51" t="s">
        <v>646</v>
      </c>
      <c r="C389" s="50">
        <v>52001.351629999997</v>
      </c>
      <c r="D389" s="50">
        <v>1.8E-3</v>
      </c>
      <c r="E389" s="2">
        <f t="shared" si="33"/>
        <v>50470.100272740194</v>
      </c>
      <c r="F389" s="7">
        <f t="shared" si="34"/>
        <v>50470</v>
      </c>
      <c r="G389" s="2">
        <f t="shared" si="35"/>
        <v>2.3799450835213065E-2</v>
      </c>
      <c r="M389" s="32">
        <f>G389</f>
        <v>2.3799450835213065E-2</v>
      </c>
      <c r="O389" s="7">
        <f t="shared" ca="1" si="38"/>
        <v>2.4418616519136876E-2</v>
      </c>
      <c r="P389" s="2" t="s">
        <v>567</v>
      </c>
      <c r="Q389" s="13">
        <f t="shared" si="36"/>
        <v>36982.851629999997</v>
      </c>
    </row>
    <row r="390" spans="1:17" x14ac:dyDescent="0.2">
      <c r="A390" s="50" t="s">
        <v>675</v>
      </c>
      <c r="B390" s="51" t="s">
        <v>644</v>
      </c>
      <c r="C390" s="50">
        <v>52001.473530000003</v>
      </c>
      <c r="D390" s="50">
        <v>1.9E-3</v>
      </c>
      <c r="E390" s="2">
        <f t="shared" si="33"/>
        <v>50470.613866398904</v>
      </c>
      <c r="F390" s="7">
        <f t="shared" si="34"/>
        <v>50470.5</v>
      </c>
      <c r="G390" s="2">
        <f t="shared" si="35"/>
        <v>2.7025867224438116E-2</v>
      </c>
      <c r="M390" s="32">
        <f>G390</f>
        <v>2.7025867224438116E-2</v>
      </c>
      <c r="O390" s="7">
        <f t="shared" ca="1" si="38"/>
        <v>2.4418616519136828E-2</v>
      </c>
      <c r="P390" s="2" t="s">
        <v>567</v>
      </c>
      <c r="Q390" s="13">
        <f t="shared" si="36"/>
        <v>36982.973530000003</v>
      </c>
    </row>
    <row r="391" spans="1:17" x14ac:dyDescent="0.2">
      <c r="A391" s="50" t="s">
        <v>675</v>
      </c>
      <c r="B391" s="51" t="s">
        <v>646</v>
      </c>
      <c r="C391" s="50">
        <v>52001.592499999999</v>
      </c>
      <c r="D391" s="50">
        <v>1.8E-3</v>
      </c>
      <c r="E391" s="2">
        <f t="shared" si="33"/>
        <v>50471.11511527151</v>
      </c>
      <c r="F391" s="7">
        <f t="shared" si="34"/>
        <v>50471</v>
      </c>
      <c r="G391" s="2">
        <f t="shared" si="35"/>
        <v>2.7322283596731722E-2</v>
      </c>
      <c r="M391" s="32">
        <f>G391</f>
        <v>2.7322283596731722E-2</v>
      </c>
      <c r="O391" s="7">
        <f t="shared" ca="1" si="38"/>
        <v>2.4418616519136783E-2</v>
      </c>
      <c r="P391" s="2" t="s">
        <v>567</v>
      </c>
      <c r="Q391" s="13">
        <f t="shared" si="36"/>
        <v>36983.092499999999</v>
      </c>
    </row>
    <row r="392" spans="1:17" x14ac:dyDescent="0.2">
      <c r="A392" s="49" t="s">
        <v>645</v>
      </c>
      <c r="B392" s="53" t="s">
        <v>644</v>
      </c>
      <c r="C392" s="73">
        <v>52039.447699999997</v>
      </c>
      <c r="D392" s="73">
        <v>3.7000000000000002E-3</v>
      </c>
      <c r="E392" s="2">
        <f t="shared" si="33"/>
        <v>50630.608065789391</v>
      </c>
      <c r="F392" s="7">
        <f t="shared" si="34"/>
        <v>50630.5</v>
      </c>
      <c r="G392" s="2">
        <f t="shared" si="35"/>
        <v>2.5649108989455272E-2</v>
      </c>
      <c r="K392" s="32">
        <f t="shared" ref="K392:K399" si="39">G392</f>
        <v>2.5649108989455272E-2</v>
      </c>
      <c r="O392" s="7">
        <f t="shared" ca="1" si="38"/>
        <v>2.4418616519121521E-2</v>
      </c>
      <c r="P392" s="2" t="s">
        <v>567</v>
      </c>
      <c r="Q392" s="13">
        <f t="shared" si="36"/>
        <v>37020.947699999997</v>
      </c>
    </row>
    <row r="393" spans="1:17" x14ac:dyDescent="0.2">
      <c r="A393" s="63" t="s">
        <v>673</v>
      </c>
      <c r="B393" s="64" t="s">
        <v>644</v>
      </c>
      <c r="C393" s="63">
        <v>52311.448199999999</v>
      </c>
      <c r="D393" s="63">
        <v>1E-4</v>
      </c>
      <c r="E393" s="2">
        <f t="shared" si="33"/>
        <v>51776.610788990969</v>
      </c>
      <c r="F393" s="7">
        <f t="shared" si="34"/>
        <v>51776.5</v>
      </c>
      <c r="G393" s="2">
        <f t="shared" si="35"/>
        <v>2.6295453164493665E-2</v>
      </c>
      <c r="K393" s="32">
        <f t="shared" si="39"/>
        <v>2.6295453164493665E-2</v>
      </c>
      <c r="O393" s="7">
        <f t="shared" ca="1" si="38"/>
        <v>2.4418616519011872E-2</v>
      </c>
      <c r="P393" s="2" t="s">
        <v>567</v>
      </c>
      <c r="Q393" s="13">
        <f t="shared" si="36"/>
        <v>37292.948199999999</v>
      </c>
    </row>
    <row r="394" spans="1:17" x14ac:dyDescent="0.2">
      <c r="A394" s="63" t="s">
        <v>673</v>
      </c>
      <c r="B394" s="64" t="s">
        <v>644</v>
      </c>
      <c r="C394" s="63">
        <v>52338.506000000001</v>
      </c>
      <c r="D394" s="63">
        <v>4.0000000000000002E-4</v>
      </c>
      <c r="E394" s="2">
        <f t="shared" si="33"/>
        <v>51890.611728268086</v>
      </c>
      <c r="F394" s="7">
        <f t="shared" si="34"/>
        <v>51890.5</v>
      </c>
      <c r="G394" s="2">
        <f t="shared" si="35"/>
        <v>2.6518387930991594E-2</v>
      </c>
      <c r="K394" s="32">
        <f t="shared" si="39"/>
        <v>2.6518387930991594E-2</v>
      </c>
      <c r="O394" s="7">
        <f t="shared" ca="1" si="38"/>
        <v>2.4418616519000964E-2</v>
      </c>
      <c r="P394" s="2" t="s">
        <v>567</v>
      </c>
      <c r="Q394" s="13">
        <f t="shared" si="36"/>
        <v>37320.006000000001</v>
      </c>
    </row>
    <row r="395" spans="1:17" x14ac:dyDescent="0.2">
      <c r="A395" s="63" t="s">
        <v>673</v>
      </c>
      <c r="B395" s="64" t="s">
        <v>646</v>
      </c>
      <c r="C395" s="63">
        <v>52338.621200000001</v>
      </c>
      <c r="D395" s="63">
        <v>1E-4</v>
      </c>
      <c r="E395" s="2">
        <f t="shared" si="33"/>
        <v>51891.097093235112</v>
      </c>
      <c r="F395" s="7">
        <f t="shared" si="34"/>
        <v>51891</v>
      </c>
      <c r="G395" s="2">
        <f t="shared" si="35"/>
        <v>2.3044804307573941E-2</v>
      </c>
      <c r="K395" s="32">
        <f t="shared" si="39"/>
        <v>2.3044804307573941E-2</v>
      </c>
      <c r="O395" s="7">
        <f t="shared" ca="1" si="38"/>
        <v>2.4418616519000919E-2</v>
      </c>
      <c r="P395" s="2" t="s">
        <v>567</v>
      </c>
      <c r="Q395" s="13">
        <f t="shared" si="36"/>
        <v>37320.121200000001</v>
      </c>
    </row>
    <row r="396" spans="1:17" x14ac:dyDescent="0.2">
      <c r="A396" s="63" t="s">
        <v>673</v>
      </c>
      <c r="B396" s="64" t="s">
        <v>644</v>
      </c>
      <c r="C396" s="63">
        <v>52339.452400000002</v>
      </c>
      <c r="D396" s="63">
        <v>1E-4</v>
      </c>
      <c r="E396" s="2">
        <f t="shared" si="33"/>
        <v>51894.599136295787</v>
      </c>
      <c r="F396" s="7">
        <f t="shared" si="34"/>
        <v>51894.5</v>
      </c>
      <c r="G396" s="2">
        <f t="shared" si="35"/>
        <v>2.3529718971985858E-2</v>
      </c>
      <c r="K396" s="32">
        <f t="shared" si="39"/>
        <v>2.3529718971985858E-2</v>
      </c>
      <c r="O396" s="7">
        <f t="shared" ca="1" si="38"/>
        <v>2.4418616519000583E-2</v>
      </c>
      <c r="P396" s="2" t="s">
        <v>567</v>
      </c>
      <c r="Q396" s="13">
        <f t="shared" si="36"/>
        <v>37320.952400000002</v>
      </c>
    </row>
    <row r="397" spans="1:17" x14ac:dyDescent="0.2">
      <c r="A397" s="63" t="s">
        <v>673</v>
      </c>
      <c r="B397" s="64" t="s">
        <v>646</v>
      </c>
      <c r="C397" s="63">
        <v>52339.57</v>
      </c>
      <c r="D397" s="63">
        <v>1E-4</v>
      </c>
      <c r="E397" s="2">
        <f t="shared" si="33"/>
        <v>51895.094613032947</v>
      </c>
      <c r="F397" s="7">
        <f t="shared" si="34"/>
        <v>51895</v>
      </c>
      <c r="G397" s="2">
        <f t="shared" si="35"/>
        <v>2.2456135353422724E-2</v>
      </c>
      <c r="K397" s="32">
        <f t="shared" si="39"/>
        <v>2.2456135353422724E-2</v>
      </c>
      <c r="O397" s="7">
        <f t="shared" ca="1" si="38"/>
        <v>2.4418616519000534E-2</v>
      </c>
      <c r="P397" s="2" t="s">
        <v>567</v>
      </c>
      <c r="Q397" s="13">
        <f t="shared" si="36"/>
        <v>37321.07</v>
      </c>
    </row>
    <row r="398" spans="1:17" x14ac:dyDescent="0.2">
      <c r="A398" s="56" t="s">
        <v>673</v>
      </c>
      <c r="B398" s="66" t="s">
        <v>646</v>
      </c>
      <c r="C398" s="56">
        <v>52345.505499999999</v>
      </c>
      <c r="D398" s="56">
        <v>1E-4</v>
      </c>
      <c r="E398" s="2">
        <f t="shared" si="33"/>
        <v>51920.10228457606</v>
      </c>
      <c r="F398" s="7">
        <f t="shared" si="34"/>
        <v>51920</v>
      </c>
      <c r="G398" s="2">
        <f t="shared" si="35"/>
        <v>2.4276954383822158E-2</v>
      </c>
      <c r="K398" s="32">
        <f t="shared" si="39"/>
        <v>2.4276954383822158E-2</v>
      </c>
      <c r="O398" s="7">
        <f t="shared" ca="1" si="38"/>
        <v>2.4418616518998144E-2</v>
      </c>
      <c r="P398" s="2" t="s">
        <v>567</v>
      </c>
      <c r="Q398" s="13">
        <f t="shared" si="36"/>
        <v>37327.005499999999</v>
      </c>
    </row>
    <row r="399" spans="1:17" x14ac:dyDescent="0.2">
      <c r="A399" s="45" t="s">
        <v>650</v>
      </c>
      <c r="B399" s="46"/>
      <c r="C399" s="55">
        <v>52694.525600000001</v>
      </c>
      <c r="D399" s="55">
        <v>1E-4</v>
      </c>
      <c r="E399" s="2">
        <f t="shared" si="33"/>
        <v>53390.606879428218</v>
      </c>
      <c r="F399" s="7">
        <f t="shared" si="34"/>
        <v>53390.5</v>
      </c>
      <c r="G399" s="2">
        <f t="shared" si="35"/>
        <v>2.5367529524373822E-2</v>
      </c>
      <c r="K399" s="32">
        <f t="shared" si="39"/>
        <v>2.5367529524373822E-2</v>
      </c>
      <c r="O399" s="7">
        <f t="shared" ca="1" si="38"/>
        <v>2.4418616518857447E-2</v>
      </c>
      <c r="P399" s="2" t="s">
        <v>567</v>
      </c>
      <c r="Q399" s="13">
        <f t="shared" si="36"/>
        <v>37676.025600000001</v>
      </c>
    </row>
    <row r="400" spans="1:17" x14ac:dyDescent="0.2">
      <c r="A400" s="68" t="s">
        <v>643</v>
      </c>
      <c r="B400" s="60"/>
      <c r="C400" s="61">
        <v>52724.785400000001</v>
      </c>
      <c r="D400" s="61">
        <v>2.0000000000000001E-4</v>
      </c>
      <c r="E400" s="2">
        <f t="shared" si="33"/>
        <v>53518.098605375541</v>
      </c>
      <c r="F400" s="7">
        <f t="shared" si="34"/>
        <v>53518</v>
      </c>
      <c r="G400" s="2">
        <f t="shared" si="35"/>
        <v>2.3403706560202409E-2</v>
      </c>
      <c r="I400" s="32"/>
      <c r="K400" s="32"/>
      <c r="L400" s="2">
        <f>G400</f>
        <v>2.3403706560202409E-2</v>
      </c>
      <c r="O400" s="7">
        <f t="shared" ca="1" si="38"/>
        <v>2.4418616518845249E-2</v>
      </c>
      <c r="P400" s="2" t="s">
        <v>567</v>
      </c>
      <c r="Q400" s="13">
        <f t="shared" si="36"/>
        <v>37706.285400000001</v>
      </c>
    </row>
    <row r="401" spans="1:17" x14ac:dyDescent="0.2">
      <c r="A401" s="56" t="s">
        <v>684</v>
      </c>
      <c r="B401" s="66" t="s">
        <v>644</v>
      </c>
      <c r="C401" s="56">
        <v>52753.388299999999</v>
      </c>
      <c r="D401" s="56">
        <v>1.1000000000000001E-3</v>
      </c>
      <c r="E401" s="2">
        <f t="shared" si="33"/>
        <v>53638.609418008091</v>
      </c>
      <c r="F401" s="7">
        <f t="shared" si="34"/>
        <v>53638.5</v>
      </c>
      <c r="G401" s="2">
        <f t="shared" si="35"/>
        <v>2.5970054266508669E-2</v>
      </c>
      <c r="K401" s="32">
        <f>+G401</f>
        <v>2.5970054266508669E-2</v>
      </c>
      <c r="N401" s="32">
        <f>G401</f>
        <v>2.5970054266508669E-2</v>
      </c>
      <c r="O401" s="7">
        <f t="shared" ca="1" si="38"/>
        <v>2.441861651883372E-2</v>
      </c>
      <c r="P401" s="2" t="s">
        <v>567</v>
      </c>
      <c r="Q401" s="13">
        <f t="shared" si="36"/>
        <v>37734.888299999999</v>
      </c>
    </row>
    <row r="402" spans="1:17" x14ac:dyDescent="0.2">
      <c r="A402" s="45" t="s">
        <v>654</v>
      </c>
      <c r="B402" s="46" t="s">
        <v>646</v>
      </c>
      <c r="C402" s="47">
        <v>52801.448199999999</v>
      </c>
      <c r="D402" s="47">
        <v>2.0000000000000001E-4</v>
      </c>
      <c r="E402" s="2">
        <f t="shared" si="33"/>
        <v>53841.097193864371</v>
      </c>
      <c r="F402" s="7">
        <f t="shared" si="34"/>
        <v>53841</v>
      </c>
      <c r="G402" s="2">
        <f t="shared" si="35"/>
        <v>2.3068688380590174E-2</v>
      </c>
      <c r="K402" s="32">
        <f>G402</f>
        <v>2.3068688380590174E-2</v>
      </c>
      <c r="O402" s="7">
        <f t="shared" ca="1" si="38"/>
        <v>2.4418616518814343E-2</v>
      </c>
      <c r="P402" s="2" t="s">
        <v>567</v>
      </c>
      <c r="Q402" s="13">
        <f t="shared" si="36"/>
        <v>37782.948199999999</v>
      </c>
    </row>
    <row r="403" spans="1:17" x14ac:dyDescent="0.2">
      <c r="A403" s="68" t="s">
        <v>648</v>
      </c>
      <c r="B403" s="60"/>
      <c r="C403" s="61">
        <v>53007.941047481589</v>
      </c>
      <c r="D403" s="61">
        <v>5.0000000000000002E-5</v>
      </c>
      <c r="E403" s="2">
        <f t="shared" si="33"/>
        <v>54711.100614944655</v>
      </c>
      <c r="F403" s="7">
        <f t="shared" si="34"/>
        <v>54711</v>
      </c>
      <c r="G403" s="2">
        <f t="shared" si="35"/>
        <v>2.3880672095401678E-2</v>
      </c>
      <c r="I403" s="32"/>
      <c r="L403" s="2">
        <f>G403</f>
        <v>2.3880672095401678E-2</v>
      </c>
      <c r="O403" s="7">
        <f t="shared" ca="1" si="38"/>
        <v>2.4418616518731104E-2</v>
      </c>
      <c r="P403" s="2" t="s">
        <v>567</v>
      </c>
      <c r="Q403" s="13">
        <f t="shared" si="36"/>
        <v>37989.441047481589</v>
      </c>
    </row>
    <row r="404" spans="1:17" x14ac:dyDescent="0.2">
      <c r="A404" s="68" t="s">
        <v>648</v>
      </c>
      <c r="B404" s="60"/>
      <c r="C404" s="61">
        <v>53008.060442881724</v>
      </c>
      <c r="D404" s="61">
        <v>5.0000000000000002E-5</v>
      </c>
      <c r="E404" s="2">
        <f t="shared" si="33"/>
        <v>54711.603656129111</v>
      </c>
      <c r="F404" s="7">
        <f t="shared" si="34"/>
        <v>54711.5</v>
      </c>
      <c r="G404" s="2">
        <f t="shared" si="35"/>
        <v>2.4602488607342821E-2</v>
      </c>
      <c r="I404" s="32"/>
      <c r="L404" s="2">
        <f>G404</f>
        <v>2.4602488607342821E-2</v>
      </c>
      <c r="O404" s="7">
        <f t="shared" ca="1" si="38"/>
        <v>2.4418616518731055E-2</v>
      </c>
      <c r="P404" s="2" t="s">
        <v>567</v>
      </c>
      <c r="Q404" s="13">
        <f t="shared" si="36"/>
        <v>37989.560442881724</v>
      </c>
    </row>
    <row r="405" spans="1:17" x14ac:dyDescent="0.2">
      <c r="A405" s="52" t="s">
        <v>650</v>
      </c>
      <c r="B405" s="53"/>
      <c r="C405" s="50">
        <v>53095.406300000002</v>
      </c>
      <c r="D405" s="55">
        <v>5.8999999999999999E-3</v>
      </c>
      <c r="E405" s="2">
        <f t="shared" ref="E405:E468" si="40">(C405-C$7)/C$8</f>
        <v>55079.612502134623</v>
      </c>
      <c r="F405" s="7">
        <f t="shared" ref="F405:F468" si="41">ROUND(2*E405,0)/2</f>
        <v>55079.5</v>
      </c>
      <c r="G405" s="2">
        <f t="shared" ref="G405:G416" si="42">C405-(C$7+F405*C$8)</f>
        <v>2.6702062961703632E-2</v>
      </c>
      <c r="K405" s="32">
        <f>G405</f>
        <v>2.6702062961703632E-2</v>
      </c>
      <c r="O405" s="7">
        <f t="shared" ca="1" si="38"/>
        <v>2.4418616518695847E-2</v>
      </c>
      <c r="P405" s="2" t="s">
        <v>567</v>
      </c>
      <c r="Q405" s="13">
        <f t="shared" ref="Q405:Q468" si="43">+C405-15018.5</f>
        <v>38076.906300000002</v>
      </c>
    </row>
    <row r="406" spans="1:17" x14ac:dyDescent="0.2">
      <c r="A406" s="45" t="s">
        <v>650</v>
      </c>
      <c r="B406" s="54" t="s">
        <v>646</v>
      </c>
      <c r="C406" s="55">
        <v>53095.520199999999</v>
      </c>
      <c r="D406" s="55">
        <v>6.1999999999999998E-3</v>
      </c>
      <c r="E406" s="2">
        <f t="shared" si="40"/>
        <v>55080.092389892801</v>
      </c>
      <c r="F406" s="7">
        <f t="shared" si="41"/>
        <v>55080</v>
      </c>
      <c r="G406" s="2">
        <f t="shared" si="42"/>
        <v>2.1928479342022911E-2</v>
      </c>
      <c r="K406" s="32">
        <f>G406</f>
        <v>2.1928479342022911E-2</v>
      </c>
      <c r="O406" s="7">
        <f t="shared" ca="1" si="38"/>
        <v>2.4418616518695799E-2</v>
      </c>
      <c r="P406" s="2" t="s">
        <v>567</v>
      </c>
      <c r="Q406" s="13">
        <f t="shared" si="43"/>
        <v>38077.020199999999</v>
      </c>
    </row>
    <row r="407" spans="1:17" x14ac:dyDescent="0.2">
      <c r="A407" s="45" t="s">
        <v>652</v>
      </c>
      <c r="B407" s="54" t="s">
        <v>646</v>
      </c>
      <c r="C407" s="55">
        <v>53106.440900000001</v>
      </c>
      <c r="D407" s="55">
        <v>1.6999999999999999E-3</v>
      </c>
      <c r="E407" s="2">
        <f t="shared" si="40"/>
        <v>55126.103893324856</v>
      </c>
      <c r="F407" s="7">
        <f t="shared" si="41"/>
        <v>55126</v>
      </c>
      <c r="G407" s="2">
        <f t="shared" si="42"/>
        <v>2.4658786351210438E-2</v>
      </c>
      <c r="K407" s="32">
        <f>G407</f>
        <v>2.4658786351210438E-2</v>
      </c>
      <c r="O407" s="7">
        <f t="shared" ca="1" si="38"/>
        <v>2.4418616518691396E-2</v>
      </c>
      <c r="P407" s="2" t="s">
        <v>567</v>
      </c>
      <c r="Q407" s="13">
        <f t="shared" si="43"/>
        <v>38087.940900000001</v>
      </c>
    </row>
    <row r="408" spans="1:17" x14ac:dyDescent="0.2">
      <c r="A408" s="45" t="s">
        <v>650</v>
      </c>
      <c r="B408" s="46"/>
      <c r="C408" s="55">
        <v>53110.356599999999</v>
      </c>
      <c r="D408" s="55">
        <v>2.0000000000000001E-4</v>
      </c>
      <c r="E408" s="2">
        <f t="shared" si="40"/>
        <v>55142.601667642317</v>
      </c>
      <c r="F408" s="7">
        <f t="shared" si="41"/>
        <v>55142.5</v>
      </c>
      <c r="G408" s="2">
        <f t="shared" si="42"/>
        <v>2.4130526900989935E-2</v>
      </c>
      <c r="K408" s="32">
        <f>G408</f>
        <v>2.4130526900989935E-2</v>
      </c>
      <c r="O408" s="7">
        <f t="shared" ca="1" si="38"/>
        <v>2.4418616518689817E-2</v>
      </c>
      <c r="P408" s="2" t="s">
        <v>567</v>
      </c>
      <c r="Q408" s="13">
        <f t="shared" si="43"/>
        <v>38091.856599999999</v>
      </c>
    </row>
    <row r="409" spans="1:17" x14ac:dyDescent="0.2">
      <c r="A409" s="45" t="s">
        <v>650</v>
      </c>
      <c r="B409" s="54" t="s">
        <v>646</v>
      </c>
      <c r="C409" s="55">
        <v>53110.4758</v>
      </c>
      <c r="D409" s="55">
        <v>2.5999999999999999E-3</v>
      </c>
      <c r="E409" s="2">
        <f t="shared" si="40"/>
        <v>55143.103885559591</v>
      </c>
      <c r="F409" s="7">
        <f t="shared" si="41"/>
        <v>55143</v>
      </c>
      <c r="G409" s="2">
        <f t="shared" si="42"/>
        <v>2.4656943285663147E-2</v>
      </c>
      <c r="K409" s="32">
        <f>G409</f>
        <v>2.4656943285663147E-2</v>
      </c>
      <c r="O409" s="7">
        <f t="shared" ca="1" si="38"/>
        <v>2.4418616518689772E-2</v>
      </c>
      <c r="P409" s="2" t="s">
        <v>567</v>
      </c>
      <c r="Q409" s="13">
        <f t="shared" si="43"/>
        <v>38091.9758</v>
      </c>
    </row>
    <row r="410" spans="1:17" x14ac:dyDescent="0.2">
      <c r="A410" s="77" t="s">
        <v>699</v>
      </c>
      <c r="B410" s="78" t="s">
        <v>644</v>
      </c>
      <c r="C410" s="79">
        <v>53110.595099999999</v>
      </c>
      <c r="D410" s="79">
        <v>1E-4</v>
      </c>
      <c r="E410" s="2">
        <f t="shared" si="40"/>
        <v>55143.606524800605</v>
      </c>
      <c r="F410" s="7">
        <f t="shared" si="41"/>
        <v>55143.5</v>
      </c>
      <c r="G410" s="2">
        <f t="shared" si="42"/>
        <v>2.5283359667810146E-2</v>
      </c>
      <c r="J410" s="32">
        <f>G410</f>
        <v>2.5283359667810146E-2</v>
      </c>
      <c r="O410" s="7">
        <f t="shared" ca="1" si="38"/>
        <v>2.4418616518689724E-2</v>
      </c>
      <c r="P410" s="2" t="s">
        <v>567</v>
      </c>
      <c r="Q410" s="13">
        <f t="shared" si="43"/>
        <v>38092.095099999999</v>
      </c>
    </row>
    <row r="411" spans="1:17" x14ac:dyDescent="0.2">
      <c r="A411" s="45" t="s">
        <v>653</v>
      </c>
      <c r="B411" s="46" t="s">
        <v>644</v>
      </c>
      <c r="C411" s="47">
        <v>53406.449099999998</v>
      </c>
      <c r="D411" s="47">
        <v>1E-4</v>
      </c>
      <c r="E411" s="2">
        <f t="shared" si="40"/>
        <v>56390.10971016268</v>
      </c>
      <c r="F411" s="7">
        <f t="shared" si="41"/>
        <v>56390</v>
      </c>
      <c r="G411" s="2">
        <f t="shared" si="42"/>
        <v>2.6039396325359121E-2</v>
      </c>
      <c r="K411" s="32">
        <f t="shared" ref="K411:K416" si="44">G411</f>
        <v>2.6039396325359121E-2</v>
      </c>
      <c r="O411" s="7">
        <f t="shared" ca="1" si="38"/>
        <v>2.4418616518570458E-2</v>
      </c>
      <c r="P411" s="2" t="s">
        <v>567</v>
      </c>
      <c r="Q411" s="13">
        <f t="shared" si="43"/>
        <v>38387.949099999998</v>
      </c>
    </row>
    <row r="412" spans="1:17" x14ac:dyDescent="0.2">
      <c r="A412" s="45" t="s">
        <v>653</v>
      </c>
      <c r="B412" s="46" t="s">
        <v>646</v>
      </c>
      <c r="C412" s="47">
        <v>53406.568500000001</v>
      </c>
      <c r="D412" s="47">
        <v>1E-4</v>
      </c>
      <c r="E412" s="2">
        <f t="shared" si="40"/>
        <v>56390.612770727472</v>
      </c>
      <c r="F412" s="7">
        <f t="shared" si="41"/>
        <v>56390.5</v>
      </c>
      <c r="G412" s="2">
        <f t="shared" si="42"/>
        <v>2.6765812712255865E-2</v>
      </c>
      <c r="K412" s="32">
        <f t="shared" si="44"/>
        <v>2.6765812712255865E-2</v>
      </c>
      <c r="O412" s="7">
        <f t="shared" ca="1" si="38"/>
        <v>2.4418616518570413E-2</v>
      </c>
      <c r="P412" s="2" t="s">
        <v>567</v>
      </c>
      <c r="Q412" s="13">
        <f t="shared" si="43"/>
        <v>38388.068500000001</v>
      </c>
    </row>
    <row r="413" spans="1:17" x14ac:dyDescent="0.2">
      <c r="A413" s="45" t="s">
        <v>653</v>
      </c>
      <c r="B413" s="46" t="s">
        <v>646</v>
      </c>
      <c r="C413" s="47">
        <v>53407.635900000001</v>
      </c>
      <c r="D413" s="47">
        <v>1E-4</v>
      </c>
      <c r="E413" s="2">
        <f t="shared" si="40"/>
        <v>56395.109980500049</v>
      </c>
      <c r="F413" s="7">
        <f t="shared" si="41"/>
        <v>56395</v>
      </c>
      <c r="G413" s="2">
        <f t="shared" si="42"/>
        <v>2.6103560136107262E-2</v>
      </c>
      <c r="K413" s="32">
        <f t="shared" si="44"/>
        <v>2.6103560136107262E-2</v>
      </c>
      <c r="O413" s="7">
        <f t="shared" ca="1" si="38"/>
        <v>2.4418616518569983E-2</v>
      </c>
      <c r="P413" s="2" t="s">
        <v>567</v>
      </c>
      <c r="Q413" s="13">
        <f t="shared" si="43"/>
        <v>38389.135900000001</v>
      </c>
    </row>
    <row r="414" spans="1:17" x14ac:dyDescent="0.2">
      <c r="A414" s="24" t="s">
        <v>653</v>
      </c>
      <c r="B414" s="20" t="s">
        <v>644</v>
      </c>
      <c r="C414" s="26">
        <v>53409.532399999996</v>
      </c>
      <c r="D414" s="26">
        <v>1E-4</v>
      </c>
      <c r="E414" s="2">
        <f t="shared" si="40"/>
        <v>56403.100385534395</v>
      </c>
      <c r="F414" s="7">
        <f t="shared" si="41"/>
        <v>56403</v>
      </c>
      <c r="G414" s="2">
        <f t="shared" si="42"/>
        <v>2.3826222219213378E-2</v>
      </c>
      <c r="K414" s="32">
        <f t="shared" si="44"/>
        <v>2.3826222219213378E-2</v>
      </c>
      <c r="O414" s="7">
        <f t="shared" ca="1" si="38"/>
        <v>2.4418616518569216E-2</v>
      </c>
      <c r="P414" s="2" t="s">
        <v>567</v>
      </c>
      <c r="Q414" s="13">
        <f t="shared" si="43"/>
        <v>38391.032399999996</v>
      </c>
    </row>
    <row r="415" spans="1:17" x14ac:dyDescent="0.2">
      <c r="A415" s="24" t="s">
        <v>653</v>
      </c>
      <c r="B415" s="20" t="s">
        <v>646</v>
      </c>
      <c r="C415" s="26">
        <v>53409.653400000003</v>
      </c>
      <c r="D415" s="26">
        <v>1E-4</v>
      </c>
      <c r="E415" s="2">
        <f t="shared" si="40"/>
        <v>56403.610187279301</v>
      </c>
      <c r="F415" s="7">
        <f t="shared" si="41"/>
        <v>56403.5</v>
      </c>
      <c r="G415" s="2">
        <f t="shared" si="42"/>
        <v>2.6152638609346468E-2</v>
      </c>
      <c r="K415" s="32">
        <f t="shared" si="44"/>
        <v>2.6152638609346468E-2</v>
      </c>
      <c r="O415" s="7">
        <f t="shared" ca="1" si="38"/>
        <v>2.4418616518569167E-2</v>
      </c>
      <c r="P415" s="2" t="s">
        <v>567</v>
      </c>
      <c r="Q415" s="13">
        <f t="shared" si="43"/>
        <v>38391.153400000003</v>
      </c>
    </row>
    <row r="416" spans="1:17" x14ac:dyDescent="0.2">
      <c r="A416" s="24" t="s">
        <v>652</v>
      </c>
      <c r="B416" s="20"/>
      <c r="C416" s="25">
        <v>53409.654300000002</v>
      </c>
      <c r="D416" s="25">
        <v>2.2000000000000001E-3</v>
      </c>
      <c r="E416" s="2">
        <f t="shared" si="40"/>
        <v>56403.613979193105</v>
      </c>
      <c r="F416" s="7">
        <f t="shared" si="41"/>
        <v>56403.5</v>
      </c>
      <c r="G416" s="2">
        <f t="shared" si="42"/>
        <v>2.7052638608438428E-2</v>
      </c>
      <c r="K416" s="32">
        <f t="shared" si="44"/>
        <v>2.7052638608438428E-2</v>
      </c>
      <c r="O416" s="7">
        <f t="shared" ca="1" si="38"/>
        <v>2.4418616518569167E-2</v>
      </c>
      <c r="P416" s="2" t="s">
        <v>567</v>
      </c>
      <c r="Q416" s="13">
        <f t="shared" si="43"/>
        <v>38391.154300000002</v>
      </c>
    </row>
    <row r="417" spans="1:18" x14ac:dyDescent="0.2">
      <c r="A417" s="24" t="s">
        <v>653</v>
      </c>
      <c r="B417" s="20" t="s">
        <v>644</v>
      </c>
      <c r="C417" s="26">
        <v>53410.256500000003</v>
      </c>
      <c r="D417" s="26">
        <v>1E-4</v>
      </c>
      <c r="E417" s="6">
        <f t="shared" si="40"/>
        <v>56406.151190852324</v>
      </c>
      <c r="F417" s="27">
        <f t="shared" si="41"/>
        <v>56406</v>
      </c>
      <c r="G417" s="6"/>
      <c r="H417" s="6"/>
      <c r="O417" s="7">
        <f t="shared" ca="1" si="38"/>
        <v>2.4418616518568928E-2</v>
      </c>
      <c r="P417" s="2" t="s">
        <v>567</v>
      </c>
      <c r="Q417" s="13">
        <f t="shared" si="43"/>
        <v>38391.756500000003</v>
      </c>
      <c r="R417" s="40">
        <v>-1.1308349996397737E-2</v>
      </c>
    </row>
    <row r="418" spans="1:18" x14ac:dyDescent="0.2">
      <c r="A418" s="52" t="s">
        <v>653</v>
      </c>
      <c r="B418" s="53" t="s">
        <v>644</v>
      </c>
      <c r="C418" s="73">
        <v>53410.373500000002</v>
      </c>
      <c r="D418" s="73">
        <v>1E-4</v>
      </c>
      <c r="E418" s="2">
        <f t="shared" si="40"/>
        <v>56406.644139646945</v>
      </c>
      <c r="F418" s="2">
        <f t="shared" si="41"/>
        <v>56406.5</v>
      </c>
      <c r="O418" s="7">
        <f t="shared" ref="O418:O449" ca="1" si="45">+C$11+C$12*F418</f>
        <v>2.4418616518568879E-2</v>
      </c>
      <c r="P418" s="2" t="s">
        <v>567</v>
      </c>
      <c r="Q418" s="13">
        <f t="shared" si="43"/>
        <v>38391.873500000002</v>
      </c>
      <c r="R418" s="40">
        <v>-1.2981299994862638E-2</v>
      </c>
    </row>
    <row r="419" spans="1:18" x14ac:dyDescent="0.2">
      <c r="A419" s="48" t="s">
        <v>657</v>
      </c>
      <c r="B419" s="49"/>
      <c r="C419" s="50">
        <v>53446.487800000003</v>
      </c>
      <c r="D419" s="50">
        <v>4.0000000000000002E-4</v>
      </c>
      <c r="E419" s="2">
        <f t="shared" si="40"/>
        <v>56558.802264894955</v>
      </c>
      <c r="F419" s="2">
        <f t="shared" si="41"/>
        <v>56559</v>
      </c>
      <c r="O419" s="7">
        <f t="shared" ca="1" si="45"/>
        <v>2.441861651855429E-2</v>
      </c>
      <c r="P419" s="2" t="s">
        <v>567</v>
      </c>
      <c r="Q419" s="13">
        <f t="shared" si="43"/>
        <v>38427.987800000003</v>
      </c>
      <c r="R419" s="40">
        <v>2.4741900007938966E-2</v>
      </c>
    </row>
    <row r="420" spans="1:18" x14ac:dyDescent="0.2">
      <c r="A420" s="50" t="s">
        <v>675</v>
      </c>
      <c r="B420" s="51" t="s">
        <v>644</v>
      </c>
      <c r="C420" s="50">
        <v>53461.395909999999</v>
      </c>
      <c r="D420" s="50">
        <v>1E-4</v>
      </c>
      <c r="E420" s="2">
        <f t="shared" si="40"/>
        <v>56621.613673909953</v>
      </c>
      <c r="F420" s="2">
        <f t="shared" si="41"/>
        <v>56621.5</v>
      </c>
      <c r="G420" s="2">
        <f t="shared" ref="G420:G444" si="46">C420-(C$7+F420*C$8)</f>
        <v>2.6980180518876296E-2</v>
      </c>
      <c r="M420" s="32">
        <f>G420</f>
        <v>2.6980180518876296E-2</v>
      </c>
      <c r="O420" s="7">
        <f t="shared" ca="1" si="45"/>
        <v>2.4418616518548309E-2</v>
      </c>
      <c r="P420" s="2" t="s">
        <v>567</v>
      </c>
      <c r="Q420" s="13">
        <f t="shared" si="43"/>
        <v>38442.895909999999</v>
      </c>
    </row>
    <row r="421" spans="1:18" x14ac:dyDescent="0.2">
      <c r="A421" s="52" t="s">
        <v>652</v>
      </c>
      <c r="B421" s="53"/>
      <c r="C421" s="50">
        <v>53462.3459</v>
      </c>
      <c r="D421" s="50">
        <v>4.0000000000000002E-4</v>
      </c>
      <c r="E421" s="2">
        <f t="shared" si="40"/>
        <v>56625.616207460502</v>
      </c>
      <c r="F421" s="2">
        <f t="shared" si="41"/>
        <v>56625.5</v>
      </c>
      <c r="G421" s="2">
        <f t="shared" si="46"/>
        <v>2.7581511560129002E-2</v>
      </c>
      <c r="K421" s="32">
        <f t="shared" ref="K421:K436" si="47">G421</f>
        <v>2.7581511560129002E-2</v>
      </c>
      <c r="O421" s="7">
        <f t="shared" ca="1" si="45"/>
        <v>2.4418616518547927E-2</v>
      </c>
      <c r="P421" s="2" t="s">
        <v>567</v>
      </c>
      <c r="Q421" s="13">
        <f t="shared" si="43"/>
        <v>38443.8459</v>
      </c>
    </row>
    <row r="422" spans="1:18" x14ac:dyDescent="0.2">
      <c r="A422" s="45" t="s">
        <v>652</v>
      </c>
      <c r="B422" s="51" t="s">
        <v>646</v>
      </c>
      <c r="C422" s="50">
        <v>53462.462200000002</v>
      </c>
      <c r="D422" s="50">
        <v>2.9999999999999997E-4</v>
      </c>
      <c r="E422" s="2">
        <f t="shared" si="40"/>
        <v>56626.106206988843</v>
      </c>
      <c r="F422" s="2">
        <f t="shared" si="41"/>
        <v>56626</v>
      </c>
      <c r="G422" s="2">
        <f t="shared" si="46"/>
        <v>2.5207927945302799E-2</v>
      </c>
      <c r="K422" s="32">
        <f t="shared" si="47"/>
        <v>2.5207927945302799E-2</v>
      </c>
      <c r="O422" s="7">
        <f t="shared" ca="1" si="45"/>
        <v>2.4418616518547879E-2</v>
      </c>
      <c r="P422" s="2" t="s">
        <v>567</v>
      </c>
      <c r="Q422" s="13">
        <f t="shared" si="43"/>
        <v>38443.962200000002</v>
      </c>
    </row>
    <row r="423" spans="1:18" x14ac:dyDescent="0.2">
      <c r="A423" s="52" t="s">
        <v>652</v>
      </c>
      <c r="B423" s="53"/>
      <c r="C423" s="50">
        <v>53462.583500000001</v>
      </c>
      <c r="D423" s="50">
        <v>2.0000000000000001E-4</v>
      </c>
      <c r="E423" s="2">
        <f t="shared" si="40"/>
        <v>56626.617272704985</v>
      </c>
      <c r="F423" s="2">
        <f t="shared" si="41"/>
        <v>56626.5</v>
      </c>
      <c r="G423" s="2">
        <f t="shared" si="46"/>
        <v>2.7834344320581295E-2</v>
      </c>
      <c r="K423" s="32">
        <f t="shared" si="47"/>
        <v>2.7834344320581295E-2</v>
      </c>
      <c r="O423" s="7">
        <f t="shared" ca="1" si="45"/>
        <v>2.441861651854783E-2</v>
      </c>
      <c r="P423" s="2" t="s">
        <v>567</v>
      </c>
      <c r="Q423" s="13">
        <f t="shared" si="43"/>
        <v>38444.083500000001</v>
      </c>
    </row>
    <row r="424" spans="1:18" x14ac:dyDescent="0.2">
      <c r="A424" s="52" t="s">
        <v>652</v>
      </c>
      <c r="B424" s="53"/>
      <c r="C424" s="50">
        <v>53463.532500000001</v>
      </c>
      <c r="D424" s="50">
        <v>3.3999999999999998E-3</v>
      </c>
      <c r="E424" s="2">
        <f t="shared" si="40"/>
        <v>56630.615635150345</v>
      </c>
      <c r="F424" s="2">
        <f t="shared" si="41"/>
        <v>56630.5</v>
      </c>
      <c r="G424" s="2">
        <f t="shared" si="46"/>
        <v>2.744567536865361E-2</v>
      </c>
      <c r="K424" s="32">
        <f t="shared" si="47"/>
        <v>2.744567536865361E-2</v>
      </c>
      <c r="O424" s="7">
        <f t="shared" ca="1" si="45"/>
        <v>2.4418616518547449E-2</v>
      </c>
      <c r="P424" s="2" t="s">
        <v>567</v>
      </c>
      <c r="Q424" s="13">
        <f t="shared" si="43"/>
        <v>38445.032500000001</v>
      </c>
    </row>
    <row r="425" spans="1:18" x14ac:dyDescent="0.2">
      <c r="A425" s="55" t="s">
        <v>657</v>
      </c>
      <c r="B425" s="54" t="s">
        <v>646</v>
      </c>
      <c r="C425" s="55">
        <v>53464.361299999997</v>
      </c>
      <c r="D425" s="55">
        <v>1E-4</v>
      </c>
      <c r="E425" s="2">
        <f t="shared" si="40"/>
        <v>56634.107566440856</v>
      </c>
      <c r="F425" s="2">
        <f t="shared" si="41"/>
        <v>56634</v>
      </c>
      <c r="G425" s="2">
        <f t="shared" si="46"/>
        <v>2.5530590028211009E-2</v>
      </c>
      <c r="K425" s="32">
        <f t="shared" si="47"/>
        <v>2.5530590028211009E-2</v>
      </c>
      <c r="O425" s="7">
        <f t="shared" ca="1" si="45"/>
        <v>2.4418616518547116E-2</v>
      </c>
      <c r="P425" s="2" t="s">
        <v>567</v>
      </c>
      <c r="Q425" s="13">
        <f t="shared" si="43"/>
        <v>38445.861299999997</v>
      </c>
    </row>
    <row r="426" spans="1:18" x14ac:dyDescent="0.2">
      <c r="A426" s="45" t="s">
        <v>652</v>
      </c>
      <c r="B426" s="54" t="s">
        <v>646</v>
      </c>
      <c r="C426" s="55">
        <v>53476.466200000003</v>
      </c>
      <c r="D426" s="55">
        <v>1E-3</v>
      </c>
      <c r="E426" s="2">
        <f t="shared" si="40"/>
        <v>56685.108385792621</v>
      </c>
      <c r="F426" s="2">
        <f t="shared" si="41"/>
        <v>56685</v>
      </c>
      <c r="G426" s="2">
        <f t="shared" si="46"/>
        <v>2.5725060848344583E-2</v>
      </c>
      <c r="K426" s="32">
        <f t="shared" si="47"/>
        <v>2.5725060848344583E-2</v>
      </c>
      <c r="O426" s="7">
        <f t="shared" ca="1" si="45"/>
        <v>2.4418616518542234E-2</v>
      </c>
      <c r="P426" s="2" t="s">
        <v>567</v>
      </c>
      <c r="Q426" s="13">
        <f t="shared" si="43"/>
        <v>38457.966200000003</v>
      </c>
    </row>
    <row r="427" spans="1:18" x14ac:dyDescent="0.2">
      <c r="A427" s="45" t="s">
        <v>652</v>
      </c>
      <c r="B427" s="46"/>
      <c r="C427" s="55">
        <v>53476.586300000003</v>
      </c>
      <c r="D427" s="55">
        <v>6.8999999999999999E-3</v>
      </c>
      <c r="E427" s="2">
        <f t="shared" si="40"/>
        <v>56685.614395623692</v>
      </c>
      <c r="F427" s="2">
        <f t="shared" si="41"/>
        <v>56685.5</v>
      </c>
      <c r="G427" s="2">
        <f t="shared" si="46"/>
        <v>2.7151477224833798E-2</v>
      </c>
      <c r="K427" s="32">
        <f t="shared" si="47"/>
        <v>2.7151477224833798E-2</v>
      </c>
      <c r="O427" s="7">
        <f t="shared" ca="1" si="45"/>
        <v>2.4418616518542186E-2</v>
      </c>
      <c r="P427" s="2" t="s">
        <v>567</v>
      </c>
      <c r="Q427" s="13">
        <f t="shared" si="43"/>
        <v>38458.086300000003</v>
      </c>
    </row>
    <row r="428" spans="1:18" x14ac:dyDescent="0.2">
      <c r="A428" s="45" t="s">
        <v>649</v>
      </c>
      <c r="B428" s="46" t="s">
        <v>646</v>
      </c>
      <c r="C428" s="47">
        <v>53486.673799999997</v>
      </c>
      <c r="D428" s="47">
        <v>2.9999999999999997E-4</v>
      </c>
      <c r="E428" s="2">
        <f t="shared" si="40"/>
        <v>56728.115429519916</v>
      </c>
      <c r="F428" s="2">
        <f t="shared" si="41"/>
        <v>56728</v>
      </c>
      <c r="G428" s="2">
        <f t="shared" si="46"/>
        <v>2.7396869569201954E-2</v>
      </c>
      <c r="K428" s="32">
        <f t="shared" si="47"/>
        <v>2.7396869569201954E-2</v>
      </c>
      <c r="O428" s="7">
        <f t="shared" ca="1" si="45"/>
        <v>2.4418616518538119E-2</v>
      </c>
      <c r="P428" s="2" t="s">
        <v>567</v>
      </c>
      <c r="Q428" s="13">
        <f t="shared" si="43"/>
        <v>38468.173799999997</v>
      </c>
    </row>
    <row r="429" spans="1:18" x14ac:dyDescent="0.2">
      <c r="A429" s="45" t="s">
        <v>649</v>
      </c>
      <c r="B429" s="46" t="s">
        <v>646</v>
      </c>
      <c r="C429" s="47">
        <v>53494.740299999998</v>
      </c>
      <c r="D429" s="47">
        <v>6.9999999999999999E-4</v>
      </c>
      <c r="E429" s="2">
        <f t="shared" si="40"/>
        <v>56762.101510305452</v>
      </c>
      <c r="F429" s="2">
        <f t="shared" si="41"/>
        <v>56762</v>
      </c>
      <c r="G429" s="2">
        <f t="shared" si="46"/>
        <v>2.409318344143685E-2</v>
      </c>
      <c r="K429" s="32">
        <f t="shared" si="47"/>
        <v>2.409318344143685E-2</v>
      </c>
      <c r="O429" s="7">
        <f t="shared" ca="1" si="45"/>
        <v>2.4418616518534868E-2</v>
      </c>
      <c r="P429" s="2" t="s">
        <v>567</v>
      </c>
      <c r="Q429" s="13">
        <f t="shared" si="43"/>
        <v>38476.240299999998</v>
      </c>
    </row>
    <row r="430" spans="1:18" x14ac:dyDescent="0.2">
      <c r="A430" s="45" t="s">
        <v>649</v>
      </c>
      <c r="B430" s="46" t="s">
        <v>644</v>
      </c>
      <c r="C430" s="47">
        <v>53525.716800000002</v>
      </c>
      <c r="D430" s="47">
        <v>8.9999999999999998E-4</v>
      </c>
      <c r="E430" s="2">
        <f t="shared" si="40"/>
        <v>56892.612863612732</v>
      </c>
      <c r="F430" s="2">
        <f t="shared" si="41"/>
        <v>56892.5</v>
      </c>
      <c r="G430" s="2">
        <f t="shared" si="46"/>
        <v>2.6787858769239392E-2</v>
      </c>
      <c r="K430" s="32">
        <f t="shared" si="47"/>
        <v>2.6787858769239392E-2</v>
      </c>
      <c r="O430" s="7">
        <f t="shared" ca="1" si="45"/>
        <v>2.4418616518522382E-2</v>
      </c>
      <c r="P430" s="2" t="s">
        <v>567</v>
      </c>
      <c r="Q430" s="13">
        <f t="shared" si="43"/>
        <v>38507.216800000002</v>
      </c>
    </row>
    <row r="431" spans="1:18" x14ac:dyDescent="0.2">
      <c r="A431" s="45" t="s">
        <v>649</v>
      </c>
      <c r="B431" s="46" t="s">
        <v>644</v>
      </c>
      <c r="C431" s="47">
        <v>53529.751799999998</v>
      </c>
      <c r="D431" s="47">
        <v>4.0000000000000002E-4</v>
      </c>
      <c r="E431" s="2">
        <f t="shared" si="40"/>
        <v>56909.613277171215</v>
      </c>
      <c r="F431" s="2">
        <f t="shared" si="41"/>
        <v>56909.5</v>
      </c>
      <c r="G431" s="2">
        <f t="shared" si="46"/>
        <v>2.6886015701165888E-2</v>
      </c>
      <c r="K431" s="32">
        <f t="shared" si="47"/>
        <v>2.6886015701165888E-2</v>
      </c>
      <c r="O431" s="7">
        <f t="shared" ca="1" si="45"/>
        <v>2.4418616518520755E-2</v>
      </c>
      <c r="P431" s="2" t="s">
        <v>567</v>
      </c>
      <c r="Q431" s="13">
        <f t="shared" si="43"/>
        <v>38511.251799999998</v>
      </c>
    </row>
    <row r="432" spans="1:18" x14ac:dyDescent="0.2">
      <c r="A432" s="45" t="s">
        <v>649</v>
      </c>
      <c r="B432" s="46" t="s">
        <v>646</v>
      </c>
      <c r="C432" s="47">
        <v>53531.768799999998</v>
      </c>
      <c r="D432" s="47">
        <v>6.9999999999999999E-4</v>
      </c>
      <c r="E432" s="2">
        <f t="shared" si="40"/>
        <v>56918.111377331683</v>
      </c>
      <c r="F432" s="2">
        <f t="shared" si="41"/>
        <v>56918</v>
      </c>
      <c r="G432" s="2">
        <f t="shared" si="46"/>
        <v>2.6435094172484241E-2</v>
      </c>
      <c r="K432" s="32">
        <f t="shared" si="47"/>
        <v>2.6435094172484241E-2</v>
      </c>
      <c r="O432" s="7">
        <f t="shared" ca="1" si="45"/>
        <v>2.4418616518519943E-2</v>
      </c>
      <c r="P432" s="2" t="s">
        <v>567</v>
      </c>
      <c r="Q432" s="13">
        <f t="shared" si="43"/>
        <v>38513.268799999998</v>
      </c>
    </row>
    <row r="433" spans="1:18" x14ac:dyDescent="0.2">
      <c r="A433" s="45" t="s">
        <v>649</v>
      </c>
      <c r="B433" s="46" t="s">
        <v>644</v>
      </c>
      <c r="C433" s="47">
        <v>53538.771000000001</v>
      </c>
      <c r="D433" s="47">
        <v>1E-3</v>
      </c>
      <c r="E433" s="2">
        <f t="shared" si="40"/>
        <v>56947.613309381093</v>
      </c>
      <c r="F433" s="2">
        <f t="shared" si="41"/>
        <v>56947.5</v>
      </c>
      <c r="G433" s="2">
        <f t="shared" si="46"/>
        <v>2.6893660622590687E-2</v>
      </c>
      <c r="K433" s="32">
        <f t="shared" si="47"/>
        <v>2.6893660622590687E-2</v>
      </c>
      <c r="O433" s="7">
        <f t="shared" ca="1" si="45"/>
        <v>2.4418616518517119E-2</v>
      </c>
      <c r="P433" s="2" t="s">
        <v>567</v>
      </c>
      <c r="Q433" s="13">
        <f t="shared" si="43"/>
        <v>38520.271000000001</v>
      </c>
    </row>
    <row r="434" spans="1:18" x14ac:dyDescent="0.2">
      <c r="A434" s="45" t="s">
        <v>649</v>
      </c>
      <c r="B434" s="46" t="s">
        <v>644</v>
      </c>
      <c r="C434" s="47">
        <v>53540.6702</v>
      </c>
      <c r="D434" s="47">
        <v>5.0000000000000001E-4</v>
      </c>
      <c r="E434" s="2">
        <f t="shared" si="40"/>
        <v>56955.615090156876</v>
      </c>
      <c r="F434" s="2">
        <f t="shared" si="41"/>
        <v>56955.5</v>
      </c>
      <c r="G434" s="2">
        <f t="shared" si="46"/>
        <v>2.7316322710248642E-2</v>
      </c>
      <c r="K434" s="32">
        <f t="shared" si="47"/>
        <v>2.7316322710248642E-2</v>
      </c>
      <c r="O434" s="7">
        <f t="shared" ca="1" si="45"/>
        <v>2.4418616518516352E-2</v>
      </c>
      <c r="P434" s="2" t="s">
        <v>567</v>
      </c>
      <c r="Q434" s="13">
        <f t="shared" si="43"/>
        <v>38522.1702</v>
      </c>
    </row>
    <row r="435" spans="1:18" x14ac:dyDescent="0.2">
      <c r="A435" s="45" t="s">
        <v>649</v>
      </c>
      <c r="B435" s="46" t="s">
        <v>644</v>
      </c>
      <c r="C435" s="47">
        <v>53548.739800000003</v>
      </c>
      <c r="D435" s="47">
        <v>1E-3</v>
      </c>
      <c r="E435" s="2">
        <f t="shared" si="40"/>
        <v>56989.614231978863</v>
      </c>
      <c r="F435" s="2">
        <f t="shared" si="41"/>
        <v>56989.5</v>
      </c>
      <c r="G435" s="2">
        <f t="shared" si="46"/>
        <v>2.7112636591482442E-2</v>
      </c>
      <c r="K435" s="32">
        <f t="shared" si="47"/>
        <v>2.7112636591482442E-2</v>
      </c>
      <c r="O435" s="7">
        <f t="shared" ca="1" si="45"/>
        <v>2.4418616518513101E-2</v>
      </c>
      <c r="P435" s="2" t="s">
        <v>567</v>
      </c>
      <c r="Q435" s="13">
        <f t="shared" si="43"/>
        <v>38530.239800000003</v>
      </c>
    </row>
    <row r="436" spans="1:18" x14ac:dyDescent="0.2">
      <c r="A436" s="45" t="s">
        <v>649</v>
      </c>
      <c r="B436" s="46" t="s">
        <v>644</v>
      </c>
      <c r="C436" s="47">
        <v>53553.723899999997</v>
      </c>
      <c r="D436" s="47">
        <v>5.0000000000000001E-4</v>
      </c>
      <c r="E436" s="2">
        <f t="shared" si="40"/>
        <v>57010.613429306446</v>
      </c>
      <c r="F436" s="2">
        <f t="shared" si="41"/>
        <v>57010.5</v>
      </c>
      <c r="G436" s="2">
        <f t="shared" si="46"/>
        <v>2.6922124568955041E-2</v>
      </c>
      <c r="K436" s="32">
        <f t="shared" si="47"/>
        <v>2.6922124568955041E-2</v>
      </c>
      <c r="O436" s="7">
        <f t="shared" ca="1" si="45"/>
        <v>2.4418616518511092E-2</v>
      </c>
      <c r="P436" s="2" t="s">
        <v>567</v>
      </c>
      <c r="Q436" s="13">
        <f t="shared" si="43"/>
        <v>38535.223899999997</v>
      </c>
    </row>
    <row r="437" spans="1:18" x14ac:dyDescent="0.2">
      <c r="A437" s="56" t="s">
        <v>665</v>
      </c>
      <c r="B437" s="57" t="s">
        <v>646</v>
      </c>
      <c r="C437" s="58">
        <v>53760.571000000004</v>
      </c>
      <c r="D437" s="58">
        <v>1E-4</v>
      </c>
      <c r="E437" s="2">
        <f t="shared" si="40"/>
        <v>57882.109400403395</v>
      </c>
      <c r="F437" s="2">
        <f t="shared" si="41"/>
        <v>57882</v>
      </c>
      <c r="G437" s="2">
        <f t="shared" si="46"/>
        <v>2.5965875836845953E-2</v>
      </c>
      <c r="K437" s="32">
        <f>G438</f>
        <v>2.5492292217677459E-2</v>
      </c>
      <c r="O437" s="7">
        <f t="shared" ca="1" si="45"/>
        <v>2.4418616518427708E-2</v>
      </c>
      <c r="P437" s="2" t="s">
        <v>567</v>
      </c>
      <c r="Q437" s="13">
        <f t="shared" si="43"/>
        <v>38742.071000000004</v>
      </c>
    </row>
    <row r="438" spans="1:18" x14ac:dyDescent="0.2">
      <c r="A438" s="56" t="s">
        <v>665</v>
      </c>
      <c r="B438" s="57" t="s">
        <v>644</v>
      </c>
      <c r="C438" s="58">
        <v>53760.689200000001</v>
      </c>
      <c r="D438" s="58">
        <v>1E-4</v>
      </c>
      <c r="E438" s="2">
        <f t="shared" si="40"/>
        <v>57882.607405083087</v>
      </c>
      <c r="F438" s="2">
        <f t="shared" si="41"/>
        <v>57882.5</v>
      </c>
      <c r="G438" s="2">
        <f t="shared" si="46"/>
        <v>2.5492292217677459E-2</v>
      </c>
      <c r="K438" s="32">
        <f>G439</f>
        <v>2.5464032776653767E-2</v>
      </c>
      <c r="O438" s="7">
        <f t="shared" ca="1" si="45"/>
        <v>2.4418616518427659E-2</v>
      </c>
      <c r="P438" s="2" t="s">
        <v>567</v>
      </c>
      <c r="Q438" s="13">
        <f t="shared" si="43"/>
        <v>38742.189200000001</v>
      </c>
    </row>
    <row r="439" spans="1:18" x14ac:dyDescent="0.2">
      <c r="A439" s="55" t="s">
        <v>667</v>
      </c>
      <c r="B439" s="54" t="s">
        <v>646</v>
      </c>
      <c r="C439" s="55">
        <v>53764.6054</v>
      </c>
      <c r="D439" s="55">
        <v>2.9999999999999997E-4</v>
      </c>
      <c r="E439" s="2">
        <f t="shared" si="40"/>
        <v>57899.107286019338</v>
      </c>
      <c r="F439" s="2">
        <f t="shared" si="41"/>
        <v>57899</v>
      </c>
      <c r="G439" s="2">
        <f t="shared" si="46"/>
        <v>2.5464032776653767E-2</v>
      </c>
      <c r="K439" s="32">
        <f>G440</f>
        <v>2.5719322111399379E-2</v>
      </c>
      <c r="O439" s="7">
        <f t="shared" ca="1" si="45"/>
        <v>2.441861651842608E-2</v>
      </c>
      <c r="P439" s="2" t="s">
        <v>567</v>
      </c>
      <c r="Q439" s="13">
        <f t="shared" si="43"/>
        <v>38746.1054</v>
      </c>
    </row>
    <row r="440" spans="1:18" x14ac:dyDescent="0.2">
      <c r="A440" s="55" t="s">
        <v>667</v>
      </c>
      <c r="B440" s="46"/>
      <c r="C440" s="55">
        <v>53817.415399999998</v>
      </c>
      <c r="D440" s="55">
        <v>1E-4</v>
      </c>
      <c r="E440" s="2">
        <f t="shared" si="40"/>
        <v>58121.608361613951</v>
      </c>
      <c r="F440" s="2">
        <f t="shared" si="41"/>
        <v>58121.5</v>
      </c>
      <c r="G440" s="2">
        <f t="shared" si="46"/>
        <v>2.5719322111399379E-2</v>
      </c>
      <c r="K440" s="32">
        <f>G441</f>
        <v>2.4357069538382348E-2</v>
      </c>
      <c r="O440" s="7">
        <f t="shared" ca="1" si="45"/>
        <v>2.4418616518404792E-2</v>
      </c>
      <c r="P440" s="2" t="s">
        <v>567</v>
      </c>
      <c r="Q440" s="13">
        <f t="shared" si="43"/>
        <v>38798.915399999998</v>
      </c>
    </row>
    <row r="441" spans="1:18" x14ac:dyDescent="0.2">
      <c r="A441" s="56" t="s">
        <v>665</v>
      </c>
      <c r="B441" s="57" t="s">
        <v>644</v>
      </c>
      <c r="C441" s="58">
        <v>53818.482100000001</v>
      </c>
      <c r="D441" s="58">
        <v>2.0000000000000001E-4</v>
      </c>
      <c r="E441" s="2">
        <f t="shared" si="40"/>
        <v>58126.102622120248</v>
      </c>
      <c r="F441" s="2">
        <f t="shared" si="41"/>
        <v>58126</v>
      </c>
      <c r="G441" s="2">
        <f t="shared" si="46"/>
        <v>2.4357069538382348E-2</v>
      </c>
      <c r="K441" s="32">
        <f>G442</f>
        <v>2.3183485915069468E-2</v>
      </c>
      <c r="O441" s="7">
        <f t="shared" ca="1" si="45"/>
        <v>2.4418616518404362E-2</v>
      </c>
      <c r="P441" s="2" t="s">
        <v>567</v>
      </c>
      <c r="Q441" s="13">
        <f t="shared" si="43"/>
        <v>38799.982100000001</v>
      </c>
    </row>
    <row r="442" spans="1:18" x14ac:dyDescent="0.2">
      <c r="A442" s="56" t="s">
        <v>665</v>
      </c>
      <c r="B442" s="57" t="s">
        <v>646</v>
      </c>
      <c r="C442" s="58">
        <v>53818.599600000001</v>
      </c>
      <c r="D442" s="58">
        <v>2.9999999999999997E-4</v>
      </c>
      <c r="E442" s="2">
        <f t="shared" si="40"/>
        <v>58126.59767753366</v>
      </c>
      <c r="F442" s="2">
        <f t="shared" si="41"/>
        <v>58126.5</v>
      </c>
      <c r="G442" s="2">
        <f t="shared" si="46"/>
        <v>2.3183485915069468E-2</v>
      </c>
      <c r="O442" s="7">
        <f t="shared" ca="1" si="45"/>
        <v>2.4418616518404313E-2</v>
      </c>
      <c r="P442" s="2" t="s">
        <v>567</v>
      </c>
      <c r="Q442" s="13">
        <f t="shared" si="43"/>
        <v>38800.099600000001</v>
      </c>
      <c r="R442" s="40">
        <v>5.4521600002772175E-2</v>
      </c>
    </row>
    <row r="443" spans="1:18" x14ac:dyDescent="0.2">
      <c r="A443" s="59" t="s">
        <v>664</v>
      </c>
      <c r="B443" s="60"/>
      <c r="C443" s="61">
        <v>53826.790500000003</v>
      </c>
      <c r="D443" s="47">
        <v>5.0000000000000001E-4</v>
      </c>
      <c r="E443" s="2">
        <f t="shared" si="40"/>
        <v>58161.107885071789</v>
      </c>
      <c r="F443" s="2">
        <f t="shared" si="41"/>
        <v>58161</v>
      </c>
      <c r="G443" s="2">
        <f t="shared" si="46"/>
        <v>2.5606216178857721E-2</v>
      </c>
      <c r="I443" s="32"/>
      <c r="K443" s="32">
        <f>G444</f>
        <v>2.5758298070286401E-2</v>
      </c>
      <c r="L443" s="2">
        <f>G443</f>
        <v>2.5606216178857721E-2</v>
      </c>
      <c r="O443" s="7">
        <f t="shared" ca="1" si="45"/>
        <v>2.4418616518401014E-2</v>
      </c>
      <c r="P443" s="2" t="s">
        <v>567</v>
      </c>
      <c r="Q443" s="13">
        <f t="shared" si="43"/>
        <v>38808.290500000003</v>
      </c>
    </row>
    <row r="444" spans="1:18" x14ac:dyDescent="0.2">
      <c r="A444" s="62" t="s">
        <v>655</v>
      </c>
      <c r="B444" s="46" t="s">
        <v>644</v>
      </c>
      <c r="C444" s="47">
        <v>53827.384019999998</v>
      </c>
      <c r="D444" s="47">
        <v>6.9999999999999994E-5</v>
      </c>
      <c r="E444" s="2">
        <f t="shared" si="40"/>
        <v>58163.608525828953</v>
      </c>
      <c r="F444" s="2">
        <f t="shared" si="41"/>
        <v>58163.5</v>
      </c>
      <c r="G444" s="2">
        <f t="shared" si="46"/>
        <v>2.5758298070286401E-2</v>
      </c>
      <c r="K444" s="32">
        <f>G444</f>
        <v>2.5758298070286401E-2</v>
      </c>
      <c r="O444" s="7">
        <f t="shared" ca="1" si="45"/>
        <v>2.4418616518400774E-2</v>
      </c>
      <c r="P444" s="2" t="s">
        <v>567</v>
      </c>
      <c r="Q444" s="13">
        <f t="shared" si="43"/>
        <v>38808.884019999998</v>
      </c>
    </row>
    <row r="445" spans="1:18" x14ac:dyDescent="0.2">
      <c r="A445" s="56" t="s">
        <v>665</v>
      </c>
      <c r="B445" s="57" t="s">
        <v>644</v>
      </c>
      <c r="C445" s="58">
        <v>53830.305899999999</v>
      </c>
      <c r="D445" s="58">
        <v>4.0000000000000002E-4</v>
      </c>
      <c r="E445" s="2">
        <f t="shared" si="40"/>
        <v>58175.919100393592</v>
      </c>
      <c r="F445" s="2">
        <f t="shared" si="41"/>
        <v>58176</v>
      </c>
      <c r="O445" s="7">
        <f t="shared" ca="1" si="45"/>
        <v>2.4418616518399577E-2</v>
      </c>
      <c r="P445" s="2" t="s">
        <v>567</v>
      </c>
      <c r="Q445" s="13">
        <f t="shared" si="43"/>
        <v>38811.805899999999</v>
      </c>
      <c r="R445" s="40">
        <v>1.97438500035787E-2</v>
      </c>
    </row>
    <row r="446" spans="1:18" x14ac:dyDescent="0.2">
      <c r="A446" s="80" t="s">
        <v>699</v>
      </c>
      <c r="B446" s="81" t="s">
        <v>646</v>
      </c>
      <c r="C446" s="83">
        <v>53830.588199999998</v>
      </c>
      <c r="D446" s="83">
        <v>1E-4</v>
      </c>
      <c r="E446" s="2">
        <f t="shared" si="40"/>
        <v>58177.108497357047</v>
      </c>
      <c r="F446" s="2">
        <f t="shared" si="41"/>
        <v>58177</v>
      </c>
      <c r="G446" s="2">
        <f t="shared" ref="G446:G451" si="48">C446-(C$7+F446*C$8)</f>
        <v>2.5751540350029245E-2</v>
      </c>
      <c r="J446" s="32">
        <f>G446</f>
        <v>2.5751540350029245E-2</v>
      </c>
      <c r="O446" s="7">
        <f t="shared" ca="1" si="45"/>
        <v>2.441861651839948E-2</v>
      </c>
      <c r="P446" s="2" t="s">
        <v>567</v>
      </c>
      <c r="Q446" s="13">
        <f t="shared" si="43"/>
        <v>38812.088199999998</v>
      </c>
    </row>
    <row r="447" spans="1:18" x14ac:dyDescent="0.2">
      <c r="A447" s="50" t="s">
        <v>675</v>
      </c>
      <c r="B447" s="51" t="s">
        <v>646</v>
      </c>
      <c r="C447" s="50">
        <v>53832.487330000004</v>
      </c>
      <c r="D447" s="50">
        <v>2.0000000000000001E-4</v>
      </c>
      <c r="E447" s="2">
        <f t="shared" si="40"/>
        <v>58185.109983206232</v>
      </c>
      <c r="F447" s="2">
        <f t="shared" si="41"/>
        <v>58185</v>
      </c>
      <c r="G447" s="2">
        <f t="shared" si="48"/>
        <v>2.6104202443093527E-2</v>
      </c>
      <c r="M447" s="32">
        <f>G447</f>
        <v>2.6104202443093527E-2</v>
      </c>
      <c r="O447" s="7">
        <f t="shared" ca="1" si="45"/>
        <v>2.4418616518398717E-2</v>
      </c>
      <c r="P447" s="2" t="s">
        <v>567</v>
      </c>
      <c r="Q447" s="13">
        <f t="shared" si="43"/>
        <v>38813.987330000004</v>
      </c>
    </row>
    <row r="448" spans="1:18" x14ac:dyDescent="0.2">
      <c r="A448" s="50" t="s">
        <v>675</v>
      </c>
      <c r="B448" s="51" t="s">
        <v>646</v>
      </c>
      <c r="C448" s="50">
        <v>53833.436459999997</v>
      </c>
      <c r="D448" s="50">
        <v>2.9999999999999997E-4</v>
      </c>
      <c r="E448" s="2">
        <f t="shared" si="40"/>
        <v>58189.108893372439</v>
      </c>
      <c r="F448" s="2">
        <f t="shared" si="41"/>
        <v>58189</v>
      </c>
      <c r="G448" s="2">
        <f t="shared" si="48"/>
        <v>2.5845533484243788E-2</v>
      </c>
      <c r="M448" s="32">
        <f>G448</f>
        <v>2.5845533484243788E-2</v>
      </c>
      <c r="O448" s="7">
        <f t="shared" ca="1" si="45"/>
        <v>2.4418616518398335E-2</v>
      </c>
      <c r="P448" s="2" t="s">
        <v>567</v>
      </c>
      <c r="Q448" s="13">
        <f t="shared" si="43"/>
        <v>38814.936459999997</v>
      </c>
    </row>
    <row r="449" spans="1:18" x14ac:dyDescent="0.2">
      <c r="A449" s="63" t="s">
        <v>675</v>
      </c>
      <c r="B449" s="66" t="s">
        <v>646</v>
      </c>
      <c r="C449" s="56">
        <v>53833.436459999997</v>
      </c>
      <c r="D449" s="56">
        <v>2.9999999999999997E-4</v>
      </c>
      <c r="E449" s="2">
        <f t="shared" si="40"/>
        <v>58189.108893372439</v>
      </c>
      <c r="F449" s="2">
        <f t="shared" si="41"/>
        <v>58189</v>
      </c>
      <c r="G449" s="2">
        <f t="shared" si="48"/>
        <v>2.5845533484243788E-2</v>
      </c>
      <c r="M449" s="32">
        <f>G449</f>
        <v>2.5845533484243788E-2</v>
      </c>
      <c r="O449" s="7">
        <f t="shared" ca="1" si="45"/>
        <v>2.4418616518398335E-2</v>
      </c>
      <c r="P449" s="2" t="s">
        <v>567</v>
      </c>
      <c r="Q449" s="13">
        <f t="shared" si="43"/>
        <v>38814.936459999997</v>
      </c>
    </row>
    <row r="450" spans="1:18" x14ac:dyDescent="0.2">
      <c r="A450" s="65" t="s">
        <v>657</v>
      </c>
      <c r="B450" s="46"/>
      <c r="C450" s="87">
        <v>53840.437700000002</v>
      </c>
      <c r="D450" s="87">
        <v>5.9999999999999995E-4</v>
      </c>
      <c r="E450" s="2">
        <f t="shared" si="40"/>
        <v>58218.606780713802</v>
      </c>
      <c r="F450" s="2">
        <f t="shared" si="41"/>
        <v>58218.5</v>
      </c>
      <c r="G450" s="2">
        <f t="shared" si="48"/>
        <v>2.5344099936774001E-2</v>
      </c>
      <c r="L450" s="32">
        <f>G450</f>
        <v>2.5344099936774001E-2</v>
      </c>
      <c r="O450" s="7">
        <f t="shared" ref="O450:O481" ca="1" si="49">+C$11+C$12*F450</f>
        <v>2.4418616518395511E-2</v>
      </c>
      <c r="P450" s="2" t="s">
        <v>567</v>
      </c>
      <c r="Q450" s="13">
        <f t="shared" si="43"/>
        <v>38821.937700000002</v>
      </c>
    </row>
    <row r="451" spans="1:18" x14ac:dyDescent="0.2">
      <c r="A451" s="62" t="s">
        <v>655</v>
      </c>
      <c r="B451" s="46" t="s">
        <v>646</v>
      </c>
      <c r="C451" s="47">
        <v>53845.303399999997</v>
      </c>
      <c r="D451" s="47">
        <v>1E-4</v>
      </c>
      <c r="E451" s="2">
        <f t="shared" si="40"/>
        <v>58239.107130714176</v>
      </c>
      <c r="F451" s="2">
        <f t="shared" si="41"/>
        <v>58239</v>
      </c>
      <c r="G451" s="2">
        <f t="shared" si="48"/>
        <v>2.5427171531191561E-2</v>
      </c>
      <c r="K451" s="32">
        <f>G451</f>
        <v>2.5427171531191561E-2</v>
      </c>
      <c r="O451" s="7">
        <f t="shared" ca="1" si="49"/>
        <v>2.4418616518393551E-2</v>
      </c>
      <c r="P451" s="2" t="s">
        <v>567</v>
      </c>
      <c r="Q451" s="13">
        <f t="shared" si="43"/>
        <v>38826.803399999997</v>
      </c>
    </row>
    <row r="452" spans="1:18" x14ac:dyDescent="0.2">
      <c r="A452" s="56" t="s">
        <v>665</v>
      </c>
      <c r="B452" s="57" t="s">
        <v>644</v>
      </c>
      <c r="C452" s="58">
        <v>53847.4787</v>
      </c>
      <c r="D452" s="58">
        <v>5.0000000000000001E-4</v>
      </c>
      <c r="E452" s="2">
        <f t="shared" si="40"/>
        <v>58248.272186380549</v>
      </c>
      <c r="F452" s="2">
        <f t="shared" si="41"/>
        <v>58248.5</v>
      </c>
      <c r="K452" s="32"/>
      <c r="O452" s="7">
        <f t="shared" ca="1" si="49"/>
        <v>2.4418616518392642E-2</v>
      </c>
      <c r="P452" s="2" t="s">
        <v>567</v>
      </c>
      <c r="Q452" s="13">
        <f t="shared" si="43"/>
        <v>38828.9787</v>
      </c>
      <c r="R452" s="2">
        <f>C452-(C$7+F452*C$8)</f>
        <v>-5.4070917234639637E-2</v>
      </c>
    </row>
    <row r="453" spans="1:18" x14ac:dyDescent="0.2">
      <c r="A453" s="62" t="s">
        <v>657</v>
      </c>
      <c r="B453" s="54" t="s">
        <v>646</v>
      </c>
      <c r="C453" s="55">
        <v>53859.458299999998</v>
      </c>
      <c r="D453" s="55">
        <v>4.3E-3</v>
      </c>
      <c r="E453" s="2">
        <f t="shared" si="40"/>
        <v>58298.745087065894</v>
      </c>
      <c r="F453" s="2">
        <f t="shared" si="41"/>
        <v>58298.5</v>
      </c>
      <c r="O453" s="7">
        <f t="shared" ca="1" si="49"/>
        <v>2.4418616518387858E-2</v>
      </c>
      <c r="P453" s="2" t="s">
        <v>567</v>
      </c>
      <c r="Q453" s="13">
        <f t="shared" si="43"/>
        <v>38840.958299999998</v>
      </c>
      <c r="R453" s="40">
        <v>1.3375900001847185E-2</v>
      </c>
    </row>
    <row r="454" spans="1:18" x14ac:dyDescent="0.2">
      <c r="A454" s="62" t="s">
        <v>655</v>
      </c>
      <c r="B454" s="46" t="s">
        <v>646</v>
      </c>
      <c r="C454" s="47">
        <v>53863.337899999999</v>
      </c>
      <c r="D454" s="47">
        <v>2.0000000000000001E-4</v>
      </c>
      <c r="E454" s="2">
        <f t="shared" si="40"/>
        <v>58315.090763507425</v>
      </c>
      <c r="F454" s="2">
        <f t="shared" si="41"/>
        <v>58315</v>
      </c>
      <c r="G454" s="2">
        <f t="shared" ref="G454:G485" si="50">C454-(C$7+F454*C$8)</f>
        <v>2.1542461377975997E-2</v>
      </c>
      <c r="K454" s="32">
        <f>G454</f>
        <v>2.1542461377975997E-2</v>
      </c>
      <c r="O454" s="7">
        <f t="shared" ca="1" si="49"/>
        <v>2.4418616518386279E-2</v>
      </c>
      <c r="P454" s="2" t="s">
        <v>567</v>
      </c>
      <c r="Q454" s="13">
        <f t="shared" si="43"/>
        <v>38844.837899999999</v>
      </c>
    </row>
    <row r="455" spans="1:18" x14ac:dyDescent="0.2">
      <c r="A455" s="56" t="s">
        <v>657</v>
      </c>
      <c r="B455" s="66" t="s">
        <v>646</v>
      </c>
      <c r="C455" s="56">
        <v>53863.342299999997</v>
      </c>
      <c r="D455" s="56">
        <v>1.1000000000000001E-3</v>
      </c>
      <c r="E455" s="2">
        <f t="shared" si="40"/>
        <v>58315.10930175268</v>
      </c>
      <c r="F455" s="2">
        <f t="shared" si="41"/>
        <v>58315</v>
      </c>
      <c r="G455" s="2">
        <f t="shared" si="50"/>
        <v>2.5942461375962012E-2</v>
      </c>
      <c r="K455" s="32">
        <f>G455</f>
        <v>2.5942461375962012E-2</v>
      </c>
      <c r="O455" s="7">
        <f t="shared" ca="1" si="49"/>
        <v>2.4418616518386279E-2</v>
      </c>
      <c r="P455" s="2" t="s">
        <v>567</v>
      </c>
      <c r="Q455" s="13">
        <f t="shared" si="43"/>
        <v>38844.842299999997</v>
      </c>
    </row>
    <row r="456" spans="1:18" x14ac:dyDescent="0.2">
      <c r="A456" s="56" t="s">
        <v>657</v>
      </c>
      <c r="B456" s="66" t="s">
        <v>644</v>
      </c>
      <c r="C456" s="56">
        <v>53863.46</v>
      </c>
      <c r="D456" s="56">
        <v>5.0000000000000001E-4</v>
      </c>
      <c r="E456" s="2">
        <f t="shared" si="40"/>
        <v>58315.605199813617</v>
      </c>
      <c r="F456" s="2">
        <f t="shared" si="41"/>
        <v>58315.5</v>
      </c>
      <c r="G456" s="2">
        <f t="shared" si="50"/>
        <v>2.4968877754872665E-2</v>
      </c>
      <c r="K456" s="32">
        <f>G456</f>
        <v>2.4968877754872665E-2</v>
      </c>
      <c r="O456" s="7">
        <f t="shared" ca="1" si="49"/>
        <v>2.441861651838623E-2</v>
      </c>
      <c r="P456" s="2" t="s">
        <v>567</v>
      </c>
      <c r="Q456" s="13">
        <f t="shared" si="43"/>
        <v>38844.959999999999</v>
      </c>
    </row>
    <row r="457" spans="1:18" x14ac:dyDescent="0.2">
      <c r="A457" s="56" t="s">
        <v>657</v>
      </c>
      <c r="B457" s="66" t="s">
        <v>646</v>
      </c>
      <c r="C457" s="56">
        <v>53863.58</v>
      </c>
      <c r="D457" s="56">
        <v>1E-3</v>
      </c>
      <c r="E457" s="2">
        <f t="shared" si="40"/>
        <v>58316.110788320948</v>
      </c>
      <c r="F457" s="2">
        <f t="shared" si="41"/>
        <v>58316</v>
      </c>
      <c r="G457" s="2">
        <f t="shared" si="50"/>
        <v>2.629529414116405E-2</v>
      </c>
      <c r="K457" s="32">
        <f>G457</f>
        <v>2.629529414116405E-2</v>
      </c>
      <c r="O457" s="7">
        <f t="shared" ca="1" si="49"/>
        <v>2.4418616518386182E-2</v>
      </c>
      <c r="P457" s="2" t="s">
        <v>567</v>
      </c>
      <c r="Q457" s="13">
        <f t="shared" si="43"/>
        <v>38845.08</v>
      </c>
    </row>
    <row r="458" spans="1:18" x14ac:dyDescent="0.2">
      <c r="A458" s="56" t="s">
        <v>673</v>
      </c>
      <c r="B458" s="66" t="s">
        <v>646</v>
      </c>
      <c r="C458" s="56">
        <v>54149.580800000003</v>
      </c>
      <c r="D458" s="56">
        <v>2.0000000000000001E-4</v>
      </c>
      <c r="E458" s="2">
        <f t="shared" si="40"/>
        <v>59521.100101347314</v>
      </c>
      <c r="F458" s="2">
        <f t="shared" si="41"/>
        <v>59521</v>
      </c>
      <c r="G458" s="2">
        <f t="shared" si="50"/>
        <v>2.3758771225402597E-2</v>
      </c>
      <c r="K458" s="32">
        <f>G458</f>
        <v>2.3758771225402597E-2</v>
      </c>
      <c r="O458" s="7">
        <f t="shared" ca="1" si="49"/>
        <v>2.4418616518270889E-2</v>
      </c>
      <c r="P458" s="2" t="s">
        <v>567</v>
      </c>
      <c r="Q458" s="13">
        <f t="shared" si="43"/>
        <v>39131.080800000003</v>
      </c>
    </row>
    <row r="459" spans="1:18" x14ac:dyDescent="0.2">
      <c r="A459" s="55" t="s">
        <v>667</v>
      </c>
      <c r="B459" s="54" t="s">
        <v>646</v>
      </c>
      <c r="C459" s="55">
        <v>54154.564700000003</v>
      </c>
      <c r="D459" s="55">
        <v>1.1000000000000001E-3</v>
      </c>
      <c r="E459" s="2">
        <f t="shared" si="40"/>
        <v>59542.098456027408</v>
      </c>
      <c r="F459" s="2">
        <f t="shared" si="41"/>
        <v>59542</v>
      </c>
      <c r="G459" s="2">
        <f t="shared" si="50"/>
        <v>2.3368259200651664E-2</v>
      </c>
      <c r="K459" s="32">
        <f>G460</f>
        <v>2.4921228301536757E-2</v>
      </c>
      <c r="O459" s="7">
        <f t="shared" ca="1" si="49"/>
        <v>2.441861651826888E-2</v>
      </c>
      <c r="P459" s="2" t="s">
        <v>567</v>
      </c>
      <c r="Q459" s="13">
        <f t="shared" si="43"/>
        <v>39136.064700000003</v>
      </c>
    </row>
    <row r="460" spans="1:18" x14ac:dyDescent="0.2">
      <c r="A460" s="56" t="s">
        <v>665</v>
      </c>
      <c r="B460" s="57" t="s">
        <v>644</v>
      </c>
      <c r="C460" s="58">
        <v>54167.383000000002</v>
      </c>
      <c r="D460" s="58">
        <v>2.9999999999999997E-4</v>
      </c>
      <c r="E460" s="2">
        <f t="shared" si="40"/>
        <v>59596.10499905514</v>
      </c>
      <c r="F460" s="2">
        <f t="shared" si="41"/>
        <v>59596</v>
      </c>
      <c r="G460" s="2">
        <f t="shared" si="50"/>
        <v>2.4921228301536757E-2</v>
      </c>
      <c r="K460" s="32">
        <f>G461</f>
        <v>2.4474470570567064E-2</v>
      </c>
      <c r="O460" s="7">
        <f t="shared" ca="1" si="49"/>
        <v>2.4418616518263714E-2</v>
      </c>
      <c r="P460" s="2" t="s">
        <v>567</v>
      </c>
      <c r="Q460" s="13">
        <f t="shared" si="43"/>
        <v>39148.883000000002</v>
      </c>
    </row>
    <row r="461" spans="1:18" x14ac:dyDescent="0.2">
      <c r="A461" s="55" t="s">
        <v>675</v>
      </c>
      <c r="B461" s="54" t="s">
        <v>644</v>
      </c>
      <c r="C461" s="55">
        <v>54170.586739999999</v>
      </c>
      <c r="D461" s="55">
        <v>2.0000000000000001E-4</v>
      </c>
      <c r="E461" s="2">
        <f t="shared" si="40"/>
        <v>59609.603116758699</v>
      </c>
      <c r="F461" s="2">
        <f t="shared" si="41"/>
        <v>59609.5</v>
      </c>
      <c r="G461" s="2">
        <f t="shared" si="50"/>
        <v>2.4474470570567064E-2</v>
      </c>
      <c r="M461" s="32">
        <f>G461</f>
        <v>2.4474470570567064E-2</v>
      </c>
      <c r="O461" s="7">
        <f t="shared" ca="1" si="49"/>
        <v>2.4418616518262423E-2</v>
      </c>
      <c r="P461" s="2" t="s">
        <v>567</v>
      </c>
      <c r="Q461" s="13">
        <f t="shared" si="43"/>
        <v>39152.086739999999</v>
      </c>
    </row>
    <row r="462" spans="1:18" x14ac:dyDescent="0.2">
      <c r="A462" s="56" t="s">
        <v>665</v>
      </c>
      <c r="B462" s="57" t="s">
        <v>644</v>
      </c>
      <c r="C462" s="58">
        <v>54174.383600000001</v>
      </c>
      <c r="D462" s="58">
        <v>5.0000000000000001E-4</v>
      </c>
      <c r="E462" s="2">
        <f t="shared" si="40"/>
        <v>59625.600189924437</v>
      </c>
      <c r="F462" s="2">
        <f t="shared" si="41"/>
        <v>59625.5</v>
      </c>
      <c r="G462" s="2">
        <f t="shared" si="50"/>
        <v>2.3779794748406857E-2</v>
      </c>
      <c r="K462" s="32">
        <f>G463</f>
        <v>2.4106211130856536E-2</v>
      </c>
      <c r="O462" s="7">
        <f t="shared" ca="1" si="49"/>
        <v>2.441861651826089E-2</v>
      </c>
      <c r="P462" s="2" t="s">
        <v>567</v>
      </c>
      <c r="Q462" s="13">
        <f t="shared" si="43"/>
        <v>39155.883600000001</v>
      </c>
    </row>
    <row r="463" spans="1:18" x14ac:dyDescent="0.2">
      <c r="A463" s="55" t="s">
        <v>667</v>
      </c>
      <c r="B463" s="54" t="s">
        <v>646</v>
      </c>
      <c r="C463" s="55">
        <v>54174.5026</v>
      </c>
      <c r="D463" s="55">
        <v>6.9999999999999999E-4</v>
      </c>
      <c r="E463" s="2">
        <f t="shared" si="40"/>
        <v>59626.101565194185</v>
      </c>
      <c r="F463" s="2">
        <f t="shared" si="41"/>
        <v>59626</v>
      </c>
      <c r="G463" s="2">
        <f t="shared" si="50"/>
        <v>2.4106211130856536E-2</v>
      </c>
      <c r="K463" s="32">
        <f>G464</f>
        <v>2.5432627517147921E-2</v>
      </c>
      <c r="O463" s="7">
        <f t="shared" ca="1" si="49"/>
        <v>2.4418616518260845E-2</v>
      </c>
      <c r="P463" s="2" t="s">
        <v>567</v>
      </c>
      <c r="Q463" s="13">
        <f t="shared" si="43"/>
        <v>39156.0026</v>
      </c>
    </row>
    <row r="464" spans="1:18" x14ac:dyDescent="0.2">
      <c r="A464" s="55" t="s">
        <v>667</v>
      </c>
      <c r="B464" s="46"/>
      <c r="C464" s="55">
        <v>54174.622600000002</v>
      </c>
      <c r="D464" s="55">
        <v>2.5999999999999999E-3</v>
      </c>
      <c r="E464" s="2">
        <f t="shared" si="40"/>
        <v>59626.607153701509</v>
      </c>
      <c r="F464" s="2">
        <f t="shared" si="41"/>
        <v>59626.5</v>
      </c>
      <c r="G464" s="2">
        <f t="shared" si="50"/>
        <v>2.5432627517147921E-2</v>
      </c>
      <c r="K464" s="32">
        <f>G465</f>
        <v>2.3149692242441233E-2</v>
      </c>
      <c r="O464" s="7">
        <f t="shared" ca="1" si="49"/>
        <v>2.4418616518260796E-2</v>
      </c>
      <c r="P464" s="2" t="s">
        <v>567</v>
      </c>
      <c r="Q464" s="13">
        <f t="shared" si="43"/>
        <v>39156.122600000002</v>
      </c>
    </row>
    <row r="465" spans="1:17" x14ac:dyDescent="0.2">
      <c r="A465" s="56" t="s">
        <v>665</v>
      </c>
      <c r="B465" s="57" t="s">
        <v>644</v>
      </c>
      <c r="C465" s="58">
        <v>54182.3341</v>
      </c>
      <c r="D465" s="58">
        <v>2.0000000000000001E-4</v>
      </c>
      <c r="E465" s="2">
        <f t="shared" si="40"/>
        <v>59659.09753515289</v>
      </c>
      <c r="F465" s="2">
        <f t="shared" si="41"/>
        <v>59659</v>
      </c>
      <c r="G465" s="2">
        <f t="shared" si="50"/>
        <v>2.3149692242441233E-2</v>
      </c>
      <c r="K465" s="32">
        <f>G466</f>
        <v>2.4147849188011605E-2</v>
      </c>
      <c r="O465" s="7">
        <f t="shared" ca="1" si="49"/>
        <v>2.4418616518257687E-2</v>
      </c>
      <c r="P465" s="2" t="s">
        <v>567</v>
      </c>
      <c r="Q465" s="13">
        <f t="shared" si="43"/>
        <v>39163.8341</v>
      </c>
    </row>
    <row r="466" spans="1:17" x14ac:dyDescent="0.2">
      <c r="A466" s="55" t="s">
        <v>667</v>
      </c>
      <c r="B466" s="54" t="s">
        <v>646</v>
      </c>
      <c r="C466" s="55">
        <v>54186.37</v>
      </c>
      <c r="D466" s="55">
        <v>4.0000000000000002E-4</v>
      </c>
      <c r="E466" s="2">
        <f t="shared" si="40"/>
        <v>59676.101740625207</v>
      </c>
      <c r="F466" s="2">
        <f t="shared" si="41"/>
        <v>59676</v>
      </c>
      <c r="G466" s="2">
        <f t="shared" si="50"/>
        <v>2.4147849188011605E-2</v>
      </c>
      <c r="K466" s="32">
        <f>G467</f>
        <v>2.3385596607113257E-2</v>
      </c>
      <c r="O466" s="7">
        <f t="shared" ca="1" si="49"/>
        <v>2.441861651825606E-2</v>
      </c>
      <c r="P466" s="2" t="s">
        <v>567</v>
      </c>
      <c r="Q466" s="13">
        <f t="shared" si="43"/>
        <v>39167.870000000003</v>
      </c>
    </row>
    <row r="467" spans="1:17" x14ac:dyDescent="0.2">
      <c r="A467" s="56" t="s">
        <v>673</v>
      </c>
      <c r="B467" s="66" t="s">
        <v>644</v>
      </c>
      <c r="C467" s="56">
        <v>54187.437299999998</v>
      </c>
      <c r="D467" s="56">
        <v>4.0000000000000002E-4</v>
      </c>
      <c r="E467" s="2">
        <f t="shared" si="40"/>
        <v>59680.598529074006</v>
      </c>
      <c r="F467" s="2">
        <f t="shared" si="41"/>
        <v>59680.5</v>
      </c>
      <c r="G467" s="2">
        <f t="shared" si="50"/>
        <v>2.3385596607113257E-2</v>
      </c>
      <c r="K467" s="32">
        <f>G467</f>
        <v>2.3385596607113257E-2</v>
      </c>
      <c r="O467" s="7">
        <f t="shared" ca="1" si="49"/>
        <v>2.441861651825563E-2</v>
      </c>
      <c r="P467" s="2" t="s">
        <v>567</v>
      </c>
      <c r="Q467" s="13">
        <f t="shared" si="43"/>
        <v>39168.937299999998</v>
      </c>
    </row>
    <row r="468" spans="1:17" x14ac:dyDescent="0.2">
      <c r="A468" s="56" t="s">
        <v>673</v>
      </c>
      <c r="B468" s="66" t="s">
        <v>646</v>
      </c>
      <c r="C468" s="56">
        <v>54187.5576</v>
      </c>
      <c r="D468" s="56">
        <v>6.9999999999999999E-4</v>
      </c>
      <c r="E468" s="2">
        <f t="shared" si="40"/>
        <v>59681.105381552596</v>
      </c>
      <c r="F468" s="2">
        <f t="shared" si="41"/>
        <v>59681</v>
      </c>
      <c r="G468" s="2">
        <f t="shared" si="50"/>
        <v>2.5012012985826004E-2</v>
      </c>
      <c r="K468" s="32">
        <f>G468</f>
        <v>2.5012012985826004E-2</v>
      </c>
      <c r="O468" s="7">
        <f t="shared" ca="1" si="49"/>
        <v>2.4418616518255581E-2</v>
      </c>
      <c r="P468" s="2" t="s">
        <v>567</v>
      </c>
      <c r="Q468" s="13">
        <f t="shared" si="43"/>
        <v>39169.0576</v>
      </c>
    </row>
    <row r="469" spans="1:17" x14ac:dyDescent="0.2">
      <c r="A469" s="56" t="s">
        <v>673</v>
      </c>
      <c r="B469" s="66" t="s">
        <v>644</v>
      </c>
      <c r="C469" s="56">
        <v>54189.3367</v>
      </c>
      <c r="D469" s="56">
        <v>5.0000000000000001E-4</v>
      </c>
      <c r="E469" s="2">
        <f t="shared" ref="E469:E532" si="51">(C469-C$7)/C$8</f>
        <v>59688.601152497315</v>
      </c>
      <c r="F469" s="2">
        <f t="shared" ref="F469:F532" si="52">ROUND(2*E469,0)/2</f>
        <v>59688.5</v>
      </c>
      <c r="G469" s="2">
        <f t="shared" si="50"/>
        <v>2.4008258696994744E-2</v>
      </c>
      <c r="K469" s="32">
        <f>G469</f>
        <v>2.4008258696994744E-2</v>
      </c>
      <c r="O469" s="7">
        <f t="shared" ca="1" si="49"/>
        <v>2.4418616518254863E-2</v>
      </c>
      <c r="P469" s="2" t="s">
        <v>567</v>
      </c>
      <c r="Q469" s="13">
        <f t="shared" ref="Q469:Q532" si="53">+C469-15018.5</f>
        <v>39170.8367</v>
      </c>
    </row>
    <row r="470" spans="1:17" x14ac:dyDescent="0.2">
      <c r="A470" s="56" t="s">
        <v>673</v>
      </c>
      <c r="B470" s="66" t="s">
        <v>646</v>
      </c>
      <c r="C470" s="56">
        <v>54189.455600000001</v>
      </c>
      <c r="D470" s="56">
        <v>5.9999999999999995E-4</v>
      </c>
      <c r="E470" s="2">
        <f t="shared" si="51"/>
        <v>59689.102106443315</v>
      </c>
      <c r="F470" s="2">
        <f t="shared" si="52"/>
        <v>59689</v>
      </c>
      <c r="G470" s="2">
        <f t="shared" si="50"/>
        <v>2.4234675074694678E-2</v>
      </c>
      <c r="K470" s="32">
        <f>G470</f>
        <v>2.4234675074694678E-2</v>
      </c>
      <c r="O470" s="7">
        <f t="shared" ca="1" si="49"/>
        <v>2.4418616518254815E-2</v>
      </c>
      <c r="P470" s="2" t="s">
        <v>567</v>
      </c>
      <c r="Q470" s="13">
        <f t="shared" si="53"/>
        <v>39170.955600000001</v>
      </c>
    </row>
    <row r="471" spans="1:17" x14ac:dyDescent="0.2">
      <c r="A471" s="67" t="s">
        <v>666</v>
      </c>
      <c r="B471" s="46" t="s">
        <v>644</v>
      </c>
      <c r="C471" s="47">
        <v>54201.441899999998</v>
      </c>
      <c r="D471" s="47">
        <v>2.0000000000000001E-4</v>
      </c>
      <c r="E471" s="2">
        <f t="shared" si="51"/>
        <v>59739.603235820308</v>
      </c>
      <c r="F471" s="2">
        <f t="shared" si="52"/>
        <v>59739.5</v>
      </c>
      <c r="G471" s="2">
        <f t="shared" si="50"/>
        <v>2.4502729509549681E-2</v>
      </c>
      <c r="K471" s="32">
        <f>G472</f>
        <v>2.5125391599431168E-2</v>
      </c>
      <c r="O471" s="7">
        <f t="shared" ca="1" si="49"/>
        <v>2.4418616518249985E-2</v>
      </c>
      <c r="P471" s="2" t="s">
        <v>567</v>
      </c>
      <c r="Q471" s="13">
        <f t="shared" si="53"/>
        <v>39182.941899999998</v>
      </c>
    </row>
    <row r="472" spans="1:17" x14ac:dyDescent="0.2">
      <c r="A472" s="56" t="s">
        <v>673</v>
      </c>
      <c r="B472" s="66" t="s">
        <v>644</v>
      </c>
      <c r="C472" s="56">
        <v>54203.3413</v>
      </c>
      <c r="D472" s="56">
        <v>2.0000000000000001E-4</v>
      </c>
      <c r="E472" s="2">
        <f t="shared" si="51"/>
        <v>59747.605859243617</v>
      </c>
      <c r="F472" s="2">
        <f t="shared" si="52"/>
        <v>59747.5</v>
      </c>
      <c r="G472" s="2">
        <f t="shared" si="50"/>
        <v>2.5125391599431168E-2</v>
      </c>
      <c r="K472" s="32">
        <f>G472</f>
        <v>2.5125391599431168E-2</v>
      </c>
      <c r="O472" s="7">
        <f t="shared" ca="1" si="49"/>
        <v>2.4418616518249218E-2</v>
      </c>
      <c r="P472" s="2" t="s">
        <v>567</v>
      </c>
      <c r="Q472" s="13">
        <f t="shared" si="53"/>
        <v>39184.8413</v>
      </c>
    </row>
    <row r="473" spans="1:17" x14ac:dyDescent="0.2">
      <c r="A473" s="56" t="s">
        <v>673</v>
      </c>
      <c r="B473" s="66" t="s">
        <v>646</v>
      </c>
      <c r="C473" s="56">
        <v>54203.459300000002</v>
      </c>
      <c r="D473" s="56">
        <v>6.9999999999999999E-4</v>
      </c>
      <c r="E473" s="2">
        <f t="shared" si="51"/>
        <v>59748.10302127582</v>
      </c>
      <c r="F473" s="2">
        <f t="shared" si="52"/>
        <v>59748</v>
      </c>
      <c r="G473" s="2">
        <f t="shared" si="50"/>
        <v>2.4451807985315099E-2</v>
      </c>
      <c r="K473" s="32">
        <f>G473</f>
        <v>2.4451807985315099E-2</v>
      </c>
      <c r="O473" s="7">
        <f t="shared" ca="1" si="49"/>
        <v>2.441861651824917E-2</v>
      </c>
      <c r="P473" s="2" t="s">
        <v>567</v>
      </c>
      <c r="Q473" s="13">
        <f t="shared" si="53"/>
        <v>39184.959300000002</v>
      </c>
    </row>
    <row r="474" spans="1:17" x14ac:dyDescent="0.2">
      <c r="A474" s="56" t="s">
        <v>673</v>
      </c>
      <c r="B474" s="66" t="s">
        <v>644</v>
      </c>
      <c r="C474" s="56">
        <v>54203.576200000003</v>
      </c>
      <c r="D474" s="56">
        <v>4.0000000000000002E-4</v>
      </c>
      <c r="E474" s="2">
        <f t="shared" si="51"/>
        <v>59748.595548746707</v>
      </c>
      <c r="F474" s="2">
        <f t="shared" si="52"/>
        <v>59748.5</v>
      </c>
      <c r="G474" s="2">
        <f t="shared" si="50"/>
        <v>2.267822436260758E-2</v>
      </c>
      <c r="K474" s="32">
        <f>G474</f>
        <v>2.267822436260758E-2</v>
      </c>
      <c r="O474" s="7">
        <f t="shared" ca="1" si="49"/>
        <v>2.4418616518249121E-2</v>
      </c>
      <c r="P474" s="2" t="s">
        <v>567</v>
      </c>
      <c r="Q474" s="13">
        <f t="shared" si="53"/>
        <v>39185.076200000003</v>
      </c>
    </row>
    <row r="475" spans="1:17" x14ac:dyDescent="0.2">
      <c r="A475" s="55" t="s">
        <v>675</v>
      </c>
      <c r="B475" s="54" t="s">
        <v>646</v>
      </c>
      <c r="C475" s="55">
        <v>54204.406309999998</v>
      </c>
      <c r="D475" s="55">
        <v>5.0000000000000001E-4</v>
      </c>
      <c r="E475" s="2">
        <f t="shared" si="51"/>
        <v>59752.092999378416</v>
      </c>
      <c r="F475" s="2">
        <f t="shared" si="52"/>
        <v>59752</v>
      </c>
      <c r="G475" s="2">
        <f t="shared" si="50"/>
        <v>2.2073139021813404E-2</v>
      </c>
      <c r="M475" s="32">
        <f>G475</f>
        <v>2.2073139021813404E-2</v>
      </c>
      <c r="O475" s="7">
        <f t="shared" ca="1" si="49"/>
        <v>2.4418616518248788E-2</v>
      </c>
      <c r="P475" s="2" t="s">
        <v>567</v>
      </c>
      <c r="Q475" s="13">
        <f t="shared" si="53"/>
        <v>39185.906309999998</v>
      </c>
    </row>
    <row r="476" spans="1:17" x14ac:dyDescent="0.2">
      <c r="A476" s="55" t="s">
        <v>670</v>
      </c>
      <c r="B476" s="54" t="s">
        <v>644</v>
      </c>
      <c r="C476" s="55">
        <v>54207.375399999997</v>
      </c>
      <c r="D476" s="55">
        <v>1E-4</v>
      </c>
      <c r="E476" s="2">
        <f t="shared" si="51"/>
        <v>59764.602480888301</v>
      </c>
      <c r="F476" s="2">
        <f t="shared" si="52"/>
        <v>59764.5</v>
      </c>
      <c r="G476" s="2">
        <f t="shared" si="50"/>
        <v>2.4323548532265704E-2</v>
      </c>
      <c r="K476" s="32">
        <f t="shared" ref="K476:K482" si="54">G476</f>
        <v>2.4323548532265704E-2</v>
      </c>
      <c r="O476" s="7">
        <f t="shared" ca="1" si="49"/>
        <v>2.4418616518247591E-2</v>
      </c>
      <c r="P476" s="2" t="s">
        <v>567</v>
      </c>
      <c r="Q476" s="13">
        <f t="shared" si="53"/>
        <v>39188.875399999997</v>
      </c>
    </row>
    <row r="477" spans="1:17" x14ac:dyDescent="0.2">
      <c r="A477" s="56" t="s">
        <v>673</v>
      </c>
      <c r="B477" s="66" t="s">
        <v>646</v>
      </c>
      <c r="C477" s="56">
        <v>54209.63</v>
      </c>
      <c r="D477" s="56">
        <v>2.0000000000000001E-4</v>
      </c>
      <c r="E477" s="2">
        <f t="shared" si="51"/>
        <v>59774.101646293253</v>
      </c>
      <c r="F477" s="2">
        <f t="shared" si="52"/>
        <v>59774</v>
      </c>
      <c r="G477" s="2">
        <f t="shared" si="50"/>
        <v>2.412545976403635E-2</v>
      </c>
      <c r="K477" s="32">
        <f t="shared" si="54"/>
        <v>2.412545976403635E-2</v>
      </c>
      <c r="O477" s="7">
        <f t="shared" ca="1" si="49"/>
        <v>2.4418616518246682E-2</v>
      </c>
      <c r="P477" s="2" t="s">
        <v>567</v>
      </c>
      <c r="Q477" s="13">
        <f t="shared" si="53"/>
        <v>39191.129999999997</v>
      </c>
    </row>
    <row r="478" spans="1:17" x14ac:dyDescent="0.2">
      <c r="A478" s="63" t="s">
        <v>673</v>
      </c>
      <c r="B478" s="64" t="s">
        <v>644</v>
      </c>
      <c r="C478" s="63">
        <v>54209.748800000001</v>
      </c>
      <c r="D478" s="63">
        <v>2.0000000000000001E-4</v>
      </c>
      <c r="E478" s="2">
        <f t="shared" si="51"/>
        <v>59774.602178915513</v>
      </c>
      <c r="F478" s="2">
        <f t="shared" si="52"/>
        <v>59774.5</v>
      </c>
      <c r="G478" s="2">
        <f t="shared" si="50"/>
        <v>2.4251876151538454E-2</v>
      </c>
      <c r="K478" s="32">
        <f t="shared" si="54"/>
        <v>2.4251876151538454E-2</v>
      </c>
      <c r="O478" s="7">
        <f t="shared" ca="1" si="49"/>
        <v>2.4418616518246634E-2</v>
      </c>
      <c r="P478" s="2" t="s">
        <v>567</v>
      </c>
      <c r="Q478" s="13">
        <f t="shared" si="53"/>
        <v>39191.248800000001</v>
      </c>
    </row>
    <row r="479" spans="1:17" x14ac:dyDescent="0.2">
      <c r="A479" s="56" t="s">
        <v>673</v>
      </c>
      <c r="B479" s="66" t="s">
        <v>646</v>
      </c>
      <c r="C479" s="56">
        <v>54211.528899999998</v>
      </c>
      <c r="D479" s="56">
        <v>8.0000000000000004E-4</v>
      </c>
      <c r="E479" s="6">
        <f t="shared" si="51"/>
        <v>59782.102163097778</v>
      </c>
      <c r="F479" s="2">
        <f t="shared" si="52"/>
        <v>59782</v>
      </c>
      <c r="G479" s="2">
        <f t="shared" si="50"/>
        <v>2.4248121851996984E-2</v>
      </c>
      <c r="K479" s="32">
        <f t="shared" si="54"/>
        <v>2.4248121851996984E-2</v>
      </c>
      <c r="O479" s="7">
        <f t="shared" ca="1" si="49"/>
        <v>2.4418616518245919E-2</v>
      </c>
      <c r="P479" s="2" t="s">
        <v>567</v>
      </c>
      <c r="Q479" s="13">
        <f t="shared" si="53"/>
        <v>39193.028899999998</v>
      </c>
    </row>
    <row r="480" spans="1:17" x14ac:dyDescent="0.2">
      <c r="A480" s="50" t="s">
        <v>667</v>
      </c>
      <c r="B480" s="53"/>
      <c r="C480" s="50">
        <v>54216.393199999999</v>
      </c>
      <c r="D480" s="50">
        <v>1.4E-3</v>
      </c>
      <c r="E480" s="2">
        <f t="shared" si="51"/>
        <v>59802.596614565584</v>
      </c>
      <c r="F480" s="2">
        <f t="shared" si="52"/>
        <v>59802.5</v>
      </c>
      <c r="G480" s="2">
        <f t="shared" si="50"/>
        <v>2.2931193459953647E-2</v>
      </c>
      <c r="K480" s="32">
        <f t="shared" si="54"/>
        <v>2.2931193459953647E-2</v>
      </c>
      <c r="O480" s="7">
        <f t="shared" ca="1" si="49"/>
        <v>2.4418616518243955E-2</v>
      </c>
      <c r="P480" s="2" t="s">
        <v>567</v>
      </c>
      <c r="Q480" s="13">
        <f t="shared" si="53"/>
        <v>39197.893199999999</v>
      </c>
    </row>
    <row r="481" spans="1:17" x14ac:dyDescent="0.2">
      <c r="A481" s="50" t="s">
        <v>667</v>
      </c>
      <c r="B481" s="53"/>
      <c r="C481" s="50">
        <v>54216.394099999998</v>
      </c>
      <c r="D481" s="50">
        <v>2.9999999999999997E-4</v>
      </c>
      <c r="E481" s="2">
        <f t="shared" si="51"/>
        <v>59802.600406479389</v>
      </c>
      <c r="F481" s="2">
        <f t="shared" si="52"/>
        <v>59802.5</v>
      </c>
      <c r="G481" s="2">
        <f t="shared" si="50"/>
        <v>2.3831193459045608E-2</v>
      </c>
      <c r="K481" s="32">
        <f t="shared" si="54"/>
        <v>2.3831193459045608E-2</v>
      </c>
      <c r="O481" s="7">
        <f t="shared" ca="1" si="49"/>
        <v>2.4418616518243955E-2</v>
      </c>
      <c r="P481" s="2" t="s">
        <v>567</v>
      </c>
      <c r="Q481" s="13">
        <f t="shared" si="53"/>
        <v>39197.894099999998</v>
      </c>
    </row>
    <row r="482" spans="1:17" x14ac:dyDescent="0.2">
      <c r="A482" s="50" t="s">
        <v>667</v>
      </c>
      <c r="B482" s="51" t="s">
        <v>646</v>
      </c>
      <c r="C482" s="50">
        <v>54216.511700000003</v>
      </c>
      <c r="D482" s="50">
        <v>1.2999999999999999E-3</v>
      </c>
      <c r="E482" s="2">
        <f t="shared" si="51"/>
        <v>59803.095883216578</v>
      </c>
      <c r="F482" s="2">
        <f t="shared" si="52"/>
        <v>59803</v>
      </c>
      <c r="G482" s="2">
        <f t="shared" si="50"/>
        <v>2.2757609840482473E-2</v>
      </c>
      <c r="K482" s="32">
        <f t="shared" si="54"/>
        <v>2.2757609840482473E-2</v>
      </c>
      <c r="O482" s="7">
        <f t="shared" ref="O482:O513" ca="1" si="55">+C$11+C$12*F482</f>
        <v>2.4418616518243907E-2</v>
      </c>
      <c r="P482" s="2" t="s">
        <v>567</v>
      </c>
      <c r="Q482" s="13">
        <f t="shared" si="53"/>
        <v>39198.011700000003</v>
      </c>
    </row>
    <row r="483" spans="1:17" x14ac:dyDescent="0.2">
      <c r="A483" s="50" t="s">
        <v>675</v>
      </c>
      <c r="B483" s="51" t="s">
        <v>646</v>
      </c>
      <c r="C483" s="50">
        <v>54219.360099999998</v>
      </c>
      <c r="D483" s="50">
        <v>5.0000000000000001E-4</v>
      </c>
      <c r="E483" s="2">
        <f t="shared" si="51"/>
        <v>59815.096869085217</v>
      </c>
      <c r="F483" s="2">
        <f t="shared" si="52"/>
        <v>59815</v>
      </c>
      <c r="G483" s="2">
        <f t="shared" si="50"/>
        <v>2.2991602971160319E-2</v>
      </c>
      <c r="M483" s="32">
        <f>G483</f>
        <v>2.2991602971160319E-2</v>
      </c>
      <c r="O483" s="7">
        <f t="shared" ca="1" si="55"/>
        <v>2.4418616518242758E-2</v>
      </c>
      <c r="P483" s="2" t="s">
        <v>567</v>
      </c>
      <c r="Q483" s="13">
        <f t="shared" si="53"/>
        <v>39200.860099999998</v>
      </c>
    </row>
    <row r="484" spans="1:17" x14ac:dyDescent="0.2">
      <c r="A484" s="63" t="s">
        <v>673</v>
      </c>
      <c r="B484" s="64" t="s">
        <v>644</v>
      </c>
      <c r="C484" s="63">
        <v>54235.379699999998</v>
      </c>
      <c r="D484" s="63">
        <v>1E-4</v>
      </c>
      <c r="E484" s="2">
        <f t="shared" si="51"/>
        <v>59882.591249516867</v>
      </c>
      <c r="F484" s="2">
        <f t="shared" si="52"/>
        <v>59882.5</v>
      </c>
      <c r="G484" s="2">
        <f t="shared" si="50"/>
        <v>2.1657814337231684E-2</v>
      </c>
      <c r="K484" s="32">
        <f>G484</f>
        <v>2.1657814337231684E-2</v>
      </c>
      <c r="O484" s="7">
        <f t="shared" ca="1" si="55"/>
        <v>2.4418616518236302E-2</v>
      </c>
      <c r="P484" s="2" t="s">
        <v>567</v>
      </c>
      <c r="Q484" s="13">
        <f t="shared" si="53"/>
        <v>39216.879699999998</v>
      </c>
    </row>
    <row r="485" spans="1:17" x14ac:dyDescent="0.2">
      <c r="A485" s="63" t="s">
        <v>673</v>
      </c>
      <c r="B485" s="64" t="s">
        <v>646</v>
      </c>
      <c r="C485" s="63">
        <v>54235.499499999998</v>
      </c>
      <c r="D485" s="63">
        <v>2.0000000000000001E-4</v>
      </c>
      <c r="E485" s="2">
        <f t="shared" si="51"/>
        <v>59883.095995376672</v>
      </c>
      <c r="F485" s="2">
        <f t="shared" si="52"/>
        <v>59883</v>
      </c>
      <c r="G485" s="2">
        <f t="shared" si="50"/>
        <v>2.2784230721299537E-2</v>
      </c>
      <c r="K485" s="32">
        <f>G485</f>
        <v>2.2784230721299537E-2</v>
      </c>
      <c r="O485" s="7">
        <f t="shared" ca="1" si="55"/>
        <v>2.4418616518236253E-2</v>
      </c>
      <c r="P485" s="2" t="s">
        <v>567</v>
      </c>
      <c r="Q485" s="13">
        <f t="shared" si="53"/>
        <v>39216.999499999998</v>
      </c>
    </row>
    <row r="486" spans="1:17" x14ac:dyDescent="0.2">
      <c r="A486" s="50" t="s">
        <v>674</v>
      </c>
      <c r="B486" s="51" t="s">
        <v>644</v>
      </c>
      <c r="C486" s="50">
        <v>54260.30299999984</v>
      </c>
      <c r="D486" s="50">
        <v>1E-3</v>
      </c>
      <c r="E486" s="2">
        <f t="shared" si="51"/>
        <v>59987.599033219427</v>
      </c>
      <c r="F486" s="2">
        <f t="shared" si="52"/>
        <v>59987.5</v>
      </c>
      <c r="G486" s="2">
        <f t="shared" ref="G486:G517" si="56">C486-(C$7+F486*C$8)</f>
        <v>2.3505254095653072E-2</v>
      </c>
      <c r="M486" s="32">
        <f>G486</f>
        <v>2.3505254095653072E-2</v>
      </c>
      <c r="O486" s="7">
        <f t="shared" ca="1" si="55"/>
        <v>2.4418616518226254E-2</v>
      </c>
      <c r="P486" s="2" t="s">
        <v>567</v>
      </c>
      <c r="Q486" s="13">
        <f t="shared" si="53"/>
        <v>39241.80299999984</v>
      </c>
    </row>
    <row r="487" spans="1:17" x14ac:dyDescent="0.2">
      <c r="A487" s="50" t="s">
        <v>674</v>
      </c>
      <c r="B487" s="51" t="s">
        <v>646</v>
      </c>
      <c r="C487" s="50">
        <v>54260.421000000089</v>
      </c>
      <c r="D487" s="50">
        <v>2E-3</v>
      </c>
      <c r="E487" s="2">
        <f t="shared" si="51"/>
        <v>59988.096195252678</v>
      </c>
      <c r="F487" s="2">
        <f t="shared" si="52"/>
        <v>59988</v>
      </c>
      <c r="G487" s="2">
        <f t="shared" si="56"/>
        <v>2.2831670721643604E-2</v>
      </c>
      <c r="M487" s="32">
        <f>G487</f>
        <v>2.2831670721643604E-2</v>
      </c>
      <c r="O487" s="7">
        <f t="shared" ca="1" si="55"/>
        <v>2.4418616518226209E-2</v>
      </c>
      <c r="P487" s="2" t="s">
        <v>567</v>
      </c>
      <c r="Q487" s="13">
        <f t="shared" si="53"/>
        <v>39241.921000000089</v>
      </c>
    </row>
    <row r="488" spans="1:17" x14ac:dyDescent="0.2">
      <c r="A488" s="56" t="s">
        <v>673</v>
      </c>
      <c r="B488" s="66" t="s">
        <v>644</v>
      </c>
      <c r="C488" s="56">
        <v>54513.551299999999</v>
      </c>
      <c r="D488" s="56">
        <v>1E-4</v>
      </c>
      <c r="E488" s="7">
        <f t="shared" si="51"/>
        <v>61054.594283030921</v>
      </c>
      <c r="F488" s="2">
        <f t="shared" si="52"/>
        <v>61054.5</v>
      </c>
      <c r="G488" s="2">
        <f t="shared" si="56"/>
        <v>2.2377810309990309E-2</v>
      </c>
      <c r="K488" s="32">
        <f>G488</f>
        <v>2.2377810309990309E-2</v>
      </c>
      <c r="O488" s="7">
        <f t="shared" ca="1" si="55"/>
        <v>2.4418616518124166E-2</v>
      </c>
      <c r="P488" s="2" t="s">
        <v>567</v>
      </c>
      <c r="Q488" s="13">
        <f t="shared" si="53"/>
        <v>39495.051299999999</v>
      </c>
    </row>
    <row r="489" spans="1:17" x14ac:dyDescent="0.2">
      <c r="A489" s="62" t="s">
        <v>689</v>
      </c>
      <c r="B489" s="54" t="s">
        <v>646</v>
      </c>
      <c r="C489" s="55">
        <v>54520.789299999997</v>
      </c>
      <c r="D489" s="55">
        <v>2.0000000000000001E-4</v>
      </c>
      <c r="E489" s="2">
        <f t="shared" si="51"/>
        <v>61085.089696497183</v>
      </c>
      <c r="F489" s="2">
        <f t="shared" si="52"/>
        <v>61085</v>
      </c>
      <c r="G489" s="2">
        <f t="shared" si="56"/>
        <v>2.1289209515089169E-2</v>
      </c>
      <c r="J489" s="32">
        <f>G489</f>
        <v>2.1289209515089169E-2</v>
      </c>
      <c r="O489" s="7">
        <f t="shared" ca="1" si="55"/>
        <v>2.4418616518121248E-2</v>
      </c>
      <c r="P489" s="2" t="s">
        <v>567</v>
      </c>
      <c r="Q489" s="13">
        <f t="shared" si="53"/>
        <v>39502.289299999997</v>
      </c>
    </row>
    <row r="490" spans="1:17" x14ac:dyDescent="0.2">
      <c r="A490" s="56" t="s">
        <v>673</v>
      </c>
      <c r="B490" s="66" t="s">
        <v>644</v>
      </c>
      <c r="C490" s="56">
        <v>54523.520499999999</v>
      </c>
      <c r="D490" s="56">
        <v>6.9999999999999999E-4</v>
      </c>
      <c r="E490" s="2">
        <f t="shared" si="51"/>
        <v>61096.596890923698</v>
      </c>
      <c r="F490" s="2">
        <f t="shared" si="52"/>
        <v>61096.5</v>
      </c>
      <c r="G490" s="2">
        <f t="shared" si="56"/>
        <v>2.2996786268777214E-2</v>
      </c>
      <c r="K490" s="32">
        <f>G490</f>
        <v>2.2996786268777214E-2</v>
      </c>
      <c r="O490" s="7">
        <f t="shared" ca="1" si="55"/>
        <v>2.4418616518120148E-2</v>
      </c>
      <c r="P490" s="2" t="s">
        <v>567</v>
      </c>
      <c r="Q490" s="13">
        <f t="shared" si="53"/>
        <v>39505.020499999999</v>
      </c>
    </row>
    <row r="491" spans="1:17" x14ac:dyDescent="0.2">
      <c r="A491" s="68" t="s">
        <v>669</v>
      </c>
      <c r="B491" s="60"/>
      <c r="C491" s="85">
        <v>54556.748</v>
      </c>
      <c r="D491" s="61">
        <v>1E-4</v>
      </c>
      <c r="E491" s="2">
        <f t="shared" si="51"/>
        <v>61236.592241980703</v>
      </c>
      <c r="F491" s="2">
        <f t="shared" si="52"/>
        <v>61236.5</v>
      </c>
      <c r="G491" s="2">
        <f t="shared" si="56"/>
        <v>2.1893372824706603E-2</v>
      </c>
      <c r="I491" s="32"/>
      <c r="L491" s="2">
        <f>G491</f>
        <v>2.1893372824706603E-2</v>
      </c>
      <c r="O491" s="7">
        <f t="shared" ca="1" si="55"/>
        <v>2.4418616518106753E-2</v>
      </c>
      <c r="P491" s="2" t="s">
        <v>567</v>
      </c>
      <c r="Q491" s="13">
        <f t="shared" si="53"/>
        <v>39538.248</v>
      </c>
    </row>
    <row r="492" spans="1:17" x14ac:dyDescent="0.2">
      <c r="A492" s="62" t="s">
        <v>690</v>
      </c>
      <c r="B492" s="54" t="s">
        <v>644</v>
      </c>
      <c r="C492" s="55">
        <v>54570.751400000001</v>
      </c>
      <c r="D492" s="55">
        <v>1E-4</v>
      </c>
      <c r="E492" s="2">
        <f t="shared" si="51"/>
        <v>61295.591892841949</v>
      </c>
      <c r="F492" s="2">
        <f t="shared" si="52"/>
        <v>61295.5</v>
      </c>
      <c r="G492" s="2">
        <f t="shared" si="56"/>
        <v>2.1810505721077789E-2</v>
      </c>
      <c r="J492" s="32">
        <f>G492</f>
        <v>2.1810505721077789E-2</v>
      </c>
      <c r="O492" s="7">
        <f t="shared" ca="1" si="55"/>
        <v>2.4418616518101108E-2</v>
      </c>
      <c r="P492" s="2" t="s">
        <v>567</v>
      </c>
      <c r="Q492" s="13">
        <f t="shared" si="53"/>
        <v>39552.251400000001</v>
      </c>
    </row>
    <row r="493" spans="1:17" x14ac:dyDescent="0.2">
      <c r="A493" s="62" t="s">
        <v>690</v>
      </c>
      <c r="B493" s="54" t="s">
        <v>644</v>
      </c>
      <c r="C493" s="55">
        <v>54573.599499999997</v>
      </c>
      <c r="D493" s="55">
        <v>1E-4</v>
      </c>
      <c r="E493" s="2">
        <f t="shared" si="51"/>
        <v>61307.591614739315</v>
      </c>
      <c r="F493" s="2">
        <f t="shared" si="52"/>
        <v>61307.5</v>
      </c>
      <c r="G493" s="2">
        <f t="shared" si="56"/>
        <v>2.1744498852058314E-2</v>
      </c>
      <c r="J493" s="32">
        <f>G493</f>
        <v>2.1744498852058314E-2</v>
      </c>
      <c r="O493" s="7">
        <f t="shared" ca="1" si="55"/>
        <v>2.4418616518099959E-2</v>
      </c>
      <c r="P493" s="2" t="s">
        <v>567</v>
      </c>
      <c r="Q493" s="13">
        <f t="shared" si="53"/>
        <v>39555.099499999997</v>
      </c>
    </row>
    <row r="494" spans="1:17" x14ac:dyDescent="0.2">
      <c r="A494" s="55" t="s">
        <v>670</v>
      </c>
      <c r="B494" s="54" t="s">
        <v>646</v>
      </c>
      <c r="C494" s="55">
        <v>54593.417300000001</v>
      </c>
      <c r="D494" s="55">
        <v>2.0000000000000001E-4</v>
      </c>
      <c r="E494" s="2">
        <f t="shared" si="51"/>
        <v>61391.088714075049</v>
      </c>
      <c r="F494" s="2">
        <f t="shared" si="52"/>
        <v>61391</v>
      </c>
      <c r="G494" s="2">
        <f t="shared" si="56"/>
        <v>2.1056034405773971E-2</v>
      </c>
      <c r="K494" s="32">
        <f>G494</f>
        <v>2.1056034405773971E-2</v>
      </c>
      <c r="O494" s="7">
        <f t="shared" ca="1" si="55"/>
        <v>2.4418616518091969E-2</v>
      </c>
      <c r="P494" s="2" t="s">
        <v>567</v>
      </c>
      <c r="Q494" s="13">
        <f t="shared" si="53"/>
        <v>39574.917300000001</v>
      </c>
    </row>
    <row r="495" spans="1:17" x14ac:dyDescent="0.2">
      <c r="A495" s="62" t="s">
        <v>690</v>
      </c>
      <c r="B495" s="54" t="s">
        <v>646</v>
      </c>
      <c r="C495" s="55">
        <v>54597.689200000001</v>
      </c>
      <c r="D495" s="55">
        <v>1E-4</v>
      </c>
      <c r="E495" s="2">
        <f t="shared" si="51"/>
        <v>61409.087243611735</v>
      </c>
      <c r="F495" s="2">
        <f t="shared" si="52"/>
        <v>61409</v>
      </c>
      <c r="G495" s="2">
        <f t="shared" si="56"/>
        <v>2.070702410856029E-2</v>
      </c>
      <c r="J495" s="32">
        <f>G495</f>
        <v>2.070702410856029E-2</v>
      </c>
      <c r="O495" s="7">
        <f t="shared" ca="1" si="55"/>
        <v>2.4418616518090248E-2</v>
      </c>
      <c r="P495" s="2" t="s">
        <v>567</v>
      </c>
      <c r="Q495" s="13">
        <f t="shared" si="53"/>
        <v>39579.189200000001</v>
      </c>
    </row>
    <row r="496" spans="1:17" x14ac:dyDescent="0.2">
      <c r="A496" s="48" t="s">
        <v>690</v>
      </c>
      <c r="B496" s="51" t="s">
        <v>646</v>
      </c>
      <c r="C496" s="50">
        <v>54620.711499999998</v>
      </c>
      <c r="D496" s="50">
        <v>2.0000000000000001E-4</v>
      </c>
      <c r="E496" s="2">
        <f t="shared" si="51"/>
        <v>61506.085662711557</v>
      </c>
      <c r="F496" s="2">
        <f t="shared" si="52"/>
        <v>61506</v>
      </c>
      <c r="G496" s="2">
        <f t="shared" si="56"/>
        <v>2.0331801926658954E-2</v>
      </c>
      <c r="J496" s="32">
        <f>G496</f>
        <v>2.0331801926658954E-2</v>
      </c>
      <c r="O496" s="7">
        <f t="shared" ca="1" si="55"/>
        <v>2.4418616518080968E-2</v>
      </c>
      <c r="P496" s="2" t="s">
        <v>567</v>
      </c>
      <c r="Q496" s="13">
        <f t="shared" si="53"/>
        <v>39602.211499999998</v>
      </c>
    </row>
    <row r="497" spans="1:17" x14ac:dyDescent="0.2">
      <c r="A497" s="68" t="s">
        <v>669</v>
      </c>
      <c r="B497" s="82" t="s">
        <v>646</v>
      </c>
      <c r="C497" s="61">
        <v>54802.9951</v>
      </c>
      <c r="D497" s="61">
        <v>2.0000000000000001E-4</v>
      </c>
      <c r="E497" s="2">
        <f t="shared" si="51"/>
        <v>62274.089772979692</v>
      </c>
      <c r="F497" s="2">
        <f t="shared" si="52"/>
        <v>62274</v>
      </c>
      <c r="G497" s="2">
        <f t="shared" si="56"/>
        <v>2.1307362425432075E-2</v>
      </c>
      <c r="I497" s="32"/>
      <c r="L497" s="2">
        <f>G497</f>
        <v>2.1307362425432075E-2</v>
      </c>
      <c r="O497" s="7">
        <f t="shared" ca="1" si="55"/>
        <v>2.4418616518007485E-2</v>
      </c>
      <c r="P497" s="2" t="s">
        <v>567</v>
      </c>
      <c r="Q497" s="13">
        <f t="shared" si="53"/>
        <v>39784.4951</v>
      </c>
    </row>
    <row r="498" spans="1:17" x14ac:dyDescent="0.2">
      <c r="A498" s="68" t="s">
        <v>669</v>
      </c>
      <c r="B498" s="82" t="s">
        <v>644</v>
      </c>
      <c r="C498" s="61">
        <v>54803.113899999997</v>
      </c>
      <c r="D498" s="61">
        <v>2.0000000000000001E-4</v>
      </c>
      <c r="E498" s="2">
        <f t="shared" si="51"/>
        <v>62274.590305601916</v>
      </c>
      <c r="F498" s="2">
        <f t="shared" si="52"/>
        <v>62274.5</v>
      </c>
      <c r="G498" s="2">
        <f t="shared" si="56"/>
        <v>2.1433778805658221E-2</v>
      </c>
      <c r="I498" s="32"/>
      <c r="L498" s="2">
        <f>G498</f>
        <v>2.1433778805658221E-2</v>
      </c>
      <c r="O498" s="7">
        <f t="shared" ca="1" si="55"/>
        <v>2.441861651800744E-2</v>
      </c>
      <c r="P498" s="2" t="s">
        <v>567</v>
      </c>
      <c r="Q498" s="13">
        <f t="shared" si="53"/>
        <v>39784.613899999997</v>
      </c>
    </row>
    <row r="499" spans="1:17" x14ac:dyDescent="0.2">
      <c r="A499" s="55" t="s">
        <v>671</v>
      </c>
      <c r="B499" s="54" t="s">
        <v>646</v>
      </c>
      <c r="C499" s="55">
        <v>54854.499600000003</v>
      </c>
      <c r="D499" s="55">
        <v>1E-4</v>
      </c>
      <c r="E499" s="2">
        <f t="shared" si="51"/>
        <v>62491.090466938484</v>
      </c>
      <c r="F499" s="2">
        <f t="shared" si="52"/>
        <v>62491</v>
      </c>
      <c r="G499" s="2">
        <f t="shared" si="56"/>
        <v>2.1472071581229102E-2</v>
      </c>
      <c r="K499" s="32">
        <f t="shared" ref="K499:K506" si="57">G499</f>
        <v>2.1472071581229102E-2</v>
      </c>
      <c r="O499" s="7">
        <f t="shared" ca="1" si="55"/>
        <v>2.4418616517986724E-2</v>
      </c>
      <c r="P499" s="2" t="s">
        <v>567</v>
      </c>
      <c r="Q499" s="13">
        <f t="shared" si="53"/>
        <v>39835.999600000003</v>
      </c>
    </row>
    <row r="500" spans="1:17" x14ac:dyDescent="0.2">
      <c r="A500" s="55" t="s">
        <v>671</v>
      </c>
      <c r="B500" s="54" t="s">
        <v>644</v>
      </c>
      <c r="C500" s="55">
        <v>54854.618799999997</v>
      </c>
      <c r="D500" s="55">
        <v>1E-4</v>
      </c>
      <c r="E500" s="2">
        <f t="shared" si="51"/>
        <v>62491.592684855721</v>
      </c>
      <c r="F500" s="2">
        <f t="shared" si="52"/>
        <v>62491.5</v>
      </c>
      <c r="G500" s="2">
        <f t="shared" si="56"/>
        <v>2.1998487951350398E-2</v>
      </c>
      <c r="K500" s="32">
        <f t="shared" si="57"/>
        <v>2.1998487951350398E-2</v>
      </c>
      <c r="O500" s="7">
        <f t="shared" ca="1" si="55"/>
        <v>2.4418616517986675E-2</v>
      </c>
      <c r="P500" s="2" t="s">
        <v>567</v>
      </c>
      <c r="Q500" s="13">
        <f t="shared" si="53"/>
        <v>39836.118799999997</v>
      </c>
    </row>
    <row r="501" spans="1:17" x14ac:dyDescent="0.2">
      <c r="A501" s="55" t="s">
        <v>671</v>
      </c>
      <c r="B501" s="54" t="s">
        <v>644</v>
      </c>
      <c r="C501" s="55">
        <v>54865.536099999998</v>
      </c>
      <c r="D501" s="55">
        <v>1E-4</v>
      </c>
      <c r="E501" s="2">
        <f t="shared" si="51"/>
        <v>62537.58986328006</v>
      </c>
      <c r="F501" s="2">
        <f t="shared" si="52"/>
        <v>62537.5</v>
      </c>
      <c r="G501" s="2">
        <f t="shared" si="56"/>
        <v>2.1328794959117658E-2</v>
      </c>
      <c r="K501" s="32">
        <f t="shared" si="57"/>
        <v>2.1328794959117658E-2</v>
      </c>
      <c r="O501" s="7">
        <f t="shared" ca="1" si="55"/>
        <v>2.4418616517982276E-2</v>
      </c>
      <c r="P501" s="2" t="s">
        <v>567</v>
      </c>
      <c r="Q501" s="13">
        <f t="shared" si="53"/>
        <v>39847.036099999998</v>
      </c>
    </row>
    <row r="502" spans="1:17" x14ac:dyDescent="0.2">
      <c r="A502" s="55" t="s">
        <v>671</v>
      </c>
      <c r="B502" s="54" t="s">
        <v>646</v>
      </c>
      <c r="C502" s="55">
        <v>54865.6541</v>
      </c>
      <c r="D502" s="55">
        <v>1E-4</v>
      </c>
      <c r="E502" s="2">
        <f t="shared" si="51"/>
        <v>62538.087025312263</v>
      </c>
      <c r="F502" s="2">
        <f t="shared" si="52"/>
        <v>62538</v>
      </c>
      <c r="G502" s="2">
        <f t="shared" si="56"/>
        <v>2.065521134500159E-2</v>
      </c>
      <c r="K502" s="32">
        <f t="shared" si="57"/>
        <v>2.065521134500159E-2</v>
      </c>
      <c r="O502" s="7">
        <f t="shared" ca="1" si="55"/>
        <v>2.4418616517982227E-2</v>
      </c>
      <c r="P502" s="2" t="s">
        <v>567</v>
      </c>
      <c r="Q502" s="13">
        <f t="shared" si="53"/>
        <v>39847.1541</v>
      </c>
    </row>
    <row r="503" spans="1:17" x14ac:dyDescent="0.2">
      <c r="A503" s="55" t="s">
        <v>672</v>
      </c>
      <c r="B503" s="54" t="s">
        <v>646</v>
      </c>
      <c r="C503" s="55">
        <v>54874.908199999998</v>
      </c>
      <c r="D503" s="55">
        <v>8.0000000000000004E-4</v>
      </c>
      <c r="E503" s="2">
        <f t="shared" si="51"/>
        <v>62577.076747025196</v>
      </c>
      <c r="F503" s="2">
        <f t="shared" si="52"/>
        <v>62577</v>
      </c>
      <c r="G503" s="2">
        <f t="shared" si="56"/>
        <v>1.8215689022326842E-2</v>
      </c>
      <c r="K503" s="32">
        <f t="shared" si="57"/>
        <v>1.8215689022326842E-2</v>
      </c>
      <c r="O503" s="7">
        <f t="shared" ca="1" si="55"/>
        <v>2.4418616517978494E-2</v>
      </c>
      <c r="P503" s="2" t="s">
        <v>567</v>
      </c>
      <c r="Q503" s="13">
        <f t="shared" si="53"/>
        <v>39856.408199999998</v>
      </c>
    </row>
    <row r="504" spans="1:17" x14ac:dyDescent="0.2">
      <c r="A504" s="56" t="s">
        <v>673</v>
      </c>
      <c r="B504" s="66" t="s">
        <v>646</v>
      </c>
      <c r="C504" s="56">
        <v>54883.456299999998</v>
      </c>
      <c r="D504" s="56">
        <v>1E-4</v>
      </c>
      <c r="E504" s="2">
        <f t="shared" si="51"/>
        <v>62613.091923020089</v>
      </c>
      <c r="F504" s="2">
        <f t="shared" si="52"/>
        <v>62613</v>
      </c>
      <c r="G504" s="2">
        <f t="shared" si="56"/>
        <v>2.181766842113575E-2</v>
      </c>
      <c r="K504" s="32">
        <f t="shared" si="57"/>
        <v>2.181766842113575E-2</v>
      </c>
      <c r="O504" s="7">
        <f t="shared" ca="1" si="55"/>
        <v>2.4418616517975052E-2</v>
      </c>
      <c r="P504" s="2" t="s">
        <v>567</v>
      </c>
      <c r="Q504" s="13">
        <f t="shared" si="53"/>
        <v>39864.956299999998</v>
      </c>
    </row>
    <row r="505" spans="1:17" x14ac:dyDescent="0.2">
      <c r="A505" s="47" t="s">
        <v>673</v>
      </c>
      <c r="B505" s="46" t="s">
        <v>644</v>
      </c>
      <c r="C505" s="47">
        <v>54891.407599999999</v>
      </c>
      <c r="D505" s="47">
        <v>1E-4</v>
      </c>
      <c r="E505" s="2">
        <f t="shared" si="51"/>
        <v>62646.5926388386</v>
      </c>
      <c r="F505" s="2">
        <f t="shared" si="52"/>
        <v>62646.5</v>
      </c>
      <c r="G505" s="2">
        <f t="shared" si="56"/>
        <v>2.1987565916788299E-2</v>
      </c>
      <c r="K505" s="32">
        <f t="shared" si="57"/>
        <v>2.1987565916788299E-2</v>
      </c>
      <c r="O505" s="7">
        <f t="shared" ca="1" si="55"/>
        <v>2.4418616517971847E-2</v>
      </c>
      <c r="P505" s="2" t="s">
        <v>567</v>
      </c>
      <c r="Q505" s="13">
        <f t="shared" si="53"/>
        <v>39872.907599999999</v>
      </c>
    </row>
    <row r="506" spans="1:17" x14ac:dyDescent="0.2">
      <c r="A506" s="55" t="s">
        <v>671</v>
      </c>
      <c r="B506" s="54" t="s">
        <v>644</v>
      </c>
      <c r="C506" s="55">
        <v>54911.582300000002</v>
      </c>
      <c r="D506" s="55">
        <v>1E-4</v>
      </c>
      <c r="E506" s="2">
        <f t="shared" si="51"/>
        <v>62731.59344265984</v>
      </c>
      <c r="F506" s="2">
        <f t="shared" si="52"/>
        <v>62731.5</v>
      </c>
      <c r="G506" s="2">
        <f t="shared" si="56"/>
        <v>2.2178350613103248E-2</v>
      </c>
      <c r="K506" s="32">
        <f t="shared" si="57"/>
        <v>2.2178350613103248E-2</v>
      </c>
      <c r="O506" s="7">
        <f t="shared" ca="1" si="55"/>
        <v>2.4418616517963714E-2</v>
      </c>
      <c r="P506" s="2" t="s">
        <v>567</v>
      </c>
      <c r="Q506" s="13">
        <f t="shared" si="53"/>
        <v>39893.082300000002</v>
      </c>
    </row>
    <row r="507" spans="1:17" x14ac:dyDescent="0.2">
      <c r="A507" s="62" t="s">
        <v>691</v>
      </c>
      <c r="B507" s="54" t="s">
        <v>644</v>
      </c>
      <c r="C507" s="55">
        <v>54912.768700000001</v>
      </c>
      <c r="D507" s="55">
        <v>2.0000000000000001E-4</v>
      </c>
      <c r="E507" s="2">
        <f t="shared" si="51"/>
        <v>62736.592027702165</v>
      </c>
      <c r="F507" s="2">
        <f t="shared" si="52"/>
        <v>62736.5</v>
      </c>
      <c r="G507" s="2">
        <f t="shared" si="56"/>
        <v>2.1842514412128367E-2</v>
      </c>
      <c r="J507" s="32">
        <f>G507</f>
        <v>2.1842514412128367E-2</v>
      </c>
      <c r="O507" s="7">
        <f t="shared" ca="1" si="55"/>
        <v>2.4418616517963235E-2</v>
      </c>
      <c r="P507" s="2" t="s">
        <v>567</v>
      </c>
      <c r="Q507" s="13">
        <f t="shared" si="53"/>
        <v>39894.268700000001</v>
      </c>
    </row>
    <row r="508" spans="1:17" x14ac:dyDescent="0.2">
      <c r="A508" s="55" t="s">
        <v>671</v>
      </c>
      <c r="B508" s="54" t="s">
        <v>646</v>
      </c>
      <c r="C508" s="55">
        <v>54914.548600000002</v>
      </c>
      <c r="D508" s="55">
        <v>1E-4</v>
      </c>
      <c r="E508" s="2">
        <f t="shared" si="51"/>
        <v>62744.091169236934</v>
      </c>
      <c r="F508" s="2">
        <f t="shared" si="52"/>
        <v>62744</v>
      </c>
      <c r="G508" s="2">
        <f t="shared" si="56"/>
        <v>2.1638760124915279E-2</v>
      </c>
      <c r="K508" s="32">
        <f>G508</f>
        <v>2.1638760124915279E-2</v>
      </c>
      <c r="O508" s="7">
        <f t="shared" ca="1" si="55"/>
        <v>2.4418616517962517E-2</v>
      </c>
      <c r="P508" s="2" t="s">
        <v>567</v>
      </c>
      <c r="Q508" s="13">
        <f t="shared" si="53"/>
        <v>39896.048600000002</v>
      </c>
    </row>
    <row r="509" spans="1:17" x14ac:dyDescent="0.2">
      <c r="A509" s="62" t="s">
        <v>691</v>
      </c>
      <c r="B509" s="54" t="s">
        <v>646</v>
      </c>
      <c r="C509" s="55">
        <v>54916.684399999998</v>
      </c>
      <c r="D509" s="55">
        <v>1E-4</v>
      </c>
      <c r="E509" s="2">
        <f t="shared" si="51"/>
        <v>62753.089802019633</v>
      </c>
      <c r="F509" s="2">
        <f t="shared" si="52"/>
        <v>62753</v>
      </c>
      <c r="G509" s="2">
        <f t="shared" si="56"/>
        <v>2.1314254969183821E-2</v>
      </c>
      <c r="J509" s="32">
        <f>G509</f>
        <v>2.1314254969183821E-2</v>
      </c>
      <c r="O509" s="7">
        <f t="shared" ca="1" si="55"/>
        <v>2.4418616517961657E-2</v>
      </c>
      <c r="P509" s="2" t="s">
        <v>567</v>
      </c>
      <c r="Q509" s="13">
        <f t="shared" si="53"/>
        <v>39898.184399999998</v>
      </c>
    </row>
    <row r="510" spans="1:17" x14ac:dyDescent="0.2">
      <c r="A510" s="55" t="s">
        <v>671</v>
      </c>
      <c r="B510" s="54" t="s">
        <v>644</v>
      </c>
      <c r="C510" s="55">
        <v>54930.332499999997</v>
      </c>
      <c r="D510" s="55">
        <v>1E-4</v>
      </c>
      <c r="E510" s="2">
        <f t="shared" si="51"/>
        <v>62810.592489575443</v>
      </c>
      <c r="F510" s="2">
        <f t="shared" si="52"/>
        <v>62810.5</v>
      </c>
      <c r="G510" s="2">
        <f t="shared" si="56"/>
        <v>2.1952138733468018E-2</v>
      </c>
      <c r="K510" s="32">
        <f>G510</f>
        <v>2.1952138733468018E-2</v>
      </c>
      <c r="O510" s="7">
        <f t="shared" ca="1" si="55"/>
        <v>2.4418616517956154E-2</v>
      </c>
      <c r="P510" s="2" t="s">
        <v>567</v>
      </c>
      <c r="Q510" s="13">
        <f t="shared" si="53"/>
        <v>39911.832499999997</v>
      </c>
    </row>
    <row r="511" spans="1:17" x14ac:dyDescent="0.2">
      <c r="A511" s="55" t="s">
        <v>671</v>
      </c>
      <c r="B511" s="54" t="s">
        <v>646</v>
      </c>
      <c r="C511" s="55">
        <v>54930.450299999997</v>
      </c>
      <c r="D511" s="55">
        <v>2.0000000000000001E-4</v>
      </c>
      <c r="E511" s="2">
        <f t="shared" si="51"/>
        <v>62811.088808960129</v>
      </c>
      <c r="F511" s="2">
        <f t="shared" si="52"/>
        <v>62811</v>
      </c>
      <c r="G511" s="2">
        <f t="shared" si="56"/>
        <v>2.1078555109852459E-2</v>
      </c>
      <c r="K511" s="32">
        <f>G511</f>
        <v>2.1078555109852459E-2</v>
      </c>
      <c r="O511" s="7">
        <f t="shared" ca="1" si="55"/>
        <v>2.4418616517956106E-2</v>
      </c>
      <c r="P511" s="2" t="s">
        <v>567</v>
      </c>
      <c r="Q511" s="13">
        <f t="shared" si="53"/>
        <v>39911.950299999997</v>
      </c>
    </row>
    <row r="512" spans="1:17" x14ac:dyDescent="0.2">
      <c r="A512" s="56" t="s">
        <v>685</v>
      </c>
      <c r="B512" s="66" t="s">
        <v>644</v>
      </c>
      <c r="C512" s="56">
        <v>54933.417999999998</v>
      </c>
      <c r="D512" s="56">
        <v>1.1999999999999999E-3</v>
      </c>
      <c r="E512" s="2">
        <f t="shared" si="51"/>
        <v>62823.592434069811</v>
      </c>
      <c r="F512" s="2">
        <f t="shared" si="52"/>
        <v>62823.5</v>
      </c>
      <c r="G512" s="2">
        <f t="shared" si="56"/>
        <v>2.1938964629953261E-2</v>
      </c>
      <c r="K512" s="32">
        <f>G512</f>
        <v>2.1938964629953261E-2</v>
      </c>
      <c r="O512" s="7">
        <f t="shared" ca="1" si="55"/>
        <v>2.4418616517954912E-2</v>
      </c>
      <c r="P512" s="2" t="s">
        <v>567</v>
      </c>
      <c r="Q512" s="13">
        <f t="shared" si="53"/>
        <v>39914.917999999998</v>
      </c>
    </row>
    <row r="513" spans="1:17" x14ac:dyDescent="0.2">
      <c r="A513" s="56" t="s">
        <v>686</v>
      </c>
      <c r="B513" s="66" t="s">
        <v>644</v>
      </c>
      <c r="C513" s="56">
        <v>54933.418100000003</v>
      </c>
      <c r="D513" s="56">
        <v>1E-4</v>
      </c>
      <c r="E513" s="2">
        <f t="shared" si="51"/>
        <v>62823.592855393588</v>
      </c>
      <c r="F513" s="2">
        <f t="shared" si="52"/>
        <v>62823.5</v>
      </c>
      <c r="G513" s="2">
        <f t="shared" si="56"/>
        <v>2.2038964634703007E-2</v>
      </c>
      <c r="K513" s="32">
        <f>G513</f>
        <v>2.2038964634703007E-2</v>
      </c>
      <c r="O513" s="7">
        <f t="shared" ca="1" si="55"/>
        <v>2.4418616517954912E-2</v>
      </c>
      <c r="P513" s="2" t="s">
        <v>567</v>
      </c>
      <c r="Q513" s="13">
        <f t="shared" si="53"/>
        <v>39914.918100000003</v>
      </c>
    </row>
    <row r="514" spans="1:17" x14ac:dyDescent="0.2">
      <c r="A514" s="56" t="s">
        <v>685</v>
      </c>
      <c r="B514" s="66" t="s">
        <v>646</v>
      </c>
      <c r="C514" s="56">
        <v>54933.537199999999</v>
      </c>
      <c r="D514" s="56">
        <v>8.9999999999999998E-4</v>
      </c>
      <c r="E514" s="2">
        <f t="shared" si="51"/>
        <v>62824.094651987085</v>
      </c>
      <c r="F514" s="2">
        <f t="shared" si="52"/>
        <v>62824</v>
      </c>
      <c r="G514" s="2">
        <f t="shared" si="56"/>
        <v>2.2465381007350516E-2</v>
      </c>
      <c r="K514" s="32">
        <f>G514</f>
        <v>2.2465381007350516E-2</v>
      </c>
      <c r="O514" s="7">
        <f t="shared" ref="O514:O545" ca="1" si="58">+C$11+C$12*F514</f>
        <v>2.4418616517954864E-2</v>
      </c>
      <c r="P514" s="2" t="s">
        <v>567</v>
      </c>
      <c r="Q514" s="13">
        <f t="shared" si="53"/>
        <v>39915.037199999999</v>
      </c>
    </row>
    <row r="515" spans="1:17" x14ac:dyDescent="0.2">
      <c r="A515" s="62" t="s">
        <v>691</v>
      </c>
      <c r="B515" s="54" t="s">
        <v>644</v>
      </c>
      <c r="C515" s="55">
        <v>54933.655100000004</v>
      </c>
      <c r="D515" s="55">
        <v>2.0000000000000001E-4</v>
      </c>
      <c r="E515" s="2">
        <f t="shared" si="51"/>
        <v>62824.59139269554</v>
      </c>
      <c r="F515" s="2">
        <f t="shared" si="52"/>
        <v>62824.5</v>
      </c>
      <c r="G515" s="2">
        <f t="shared" si="56"/>
        <v>2.1691797388484702E-2</v>
      </c>
      <c r="J515" s="32">
        <f>G515</f>
        <v>2.1691797388484702E-2</v>
      </c>
      <c r="O515" s="7">
        <f t="shared" ca="1" si="58"/>
        <v>2.4418616517954815E-2</v>
      </c>
      <c r="P515" s="2" t="s">
        <v>567</v>
      </c>
      <c r="Q515" s="13">
        <f t="shared" si="53"/>
        <v>39915.155100000004</v>
      </c>
    </row>
    <row r="516" spans="1:17" x14ac:dyDescent="0.2">
      <c r="A516" s="56" t="s">
        <v>685</v>
      </c>
      <c r="B516" s="66" t="s">
        <v>644</v>
      </c>
      <c r="C516" s="56">
        <v>54937.453500000003</v>
      </c>
      <c r="D516" s="56">
        <v>1E-4</v>
      </c>
      <c r="E516" s="2">
        <f t="shared" si="51"/>
        <v>62840.594954247113</v>
      </c>
      <c r="F516" s="2">
        <f t="shared" si="52"/>
        <v>62840.5</v>
      </c>
      <c r="G516" s="2">
        <f t="shared" si="56"/>
        <v>2.2537121571076568E-2</v>
      </c>
      <c r="K516" s="32">
        <f>G516</f>
        <v>2.2537121571076568E-2</v>
      </c>
      <c r="O516" s="7">
        <f t="shared" ca="1" si="58"/>
        <v>2.4418616517953285E-2</v>
      </c>
      <c r="P516" s="2" t="s">
        <v>567</v>
      </c>
      <c r="Q516" s="13">
        <f t="shared" si="53"/>
        <v>39918.953500000003</v>
      </c>
    </row>
    <row r="517" spans="1:17" x14ac:dyDescent="0.2">
      <c r="A517" s="56" t="s">
        <v>685</v>
      </c>
      <c r="B517" s="66" t="s">
        <v>646</v>
      </c>
      <c r="C517" s="56">
        <v>54937.570699999997</v>
      </c>
      <c r="D517" s="56">
        <v>1.4E-3</v>
      </c>
      <c r="E517" s="2">
        <f t="shared" si="51"/>
        <v>62841.088745689231</v>
      </c>
      <c r="F517" s="2">
        <f t="shared" si="52"/>
        <v>62841</v>
      </c>
      <c r="G517" s="2">
        <f t="shared" si="56"/>
        <v>2.1063537940790411E-2</v>
      </c>
      <c r="K517" s="32">
        <f>G517</f>
        <v>2.1063537940790411E-2</v>
      </c>
      <c r="O517" s="7">
        <f t="shared" ca="1" si="58"/>
        <v>2.4418616517953236E-2</v>
      </c>
      <c r="P517" s="2" t="s">
        <v>567</v>
      </c>
      <c r="Q517" s="13">
        <f t="shared" si="53"/>
        <v>39919.070699999997</v>
      </c>
    </row>
    <row r="518" spans="1:17" x14ac:dyDescent="0.2">
      <c r="A518" s="55" t="s">
        <v>672</v>
      </c>
      <c r="B518" s="54" t="s">
        <v>644</v>
      </c>
      <c r="C518" s="55">
        <v>54955.729299999999</v>
      </c>
      <c r="D518" s="55">
        <v>2.0000000000000001E-4</v>
      </c>
      <c r="E518" s="2">
        <f t="shared" si="51"/>
        <v>62917.5952412638</v>
      </c>
      <c r="F518" s="2">
        <f t="shared" si="52"/>
        <v>62917.5</v>
      </c>
      <c r="G518" s="2">
        <f t="shared" ref="G518:G549" si="59">C518-(C$7+F518*C$8)</f>
        <v>2.2605244164878968E-2</v>
      </c>
      <c r="K518" s="32">
        <f>G518</f>
        <v>2.2605244164878968E-2</v>
      </c>
      <c r="O518" s="7">
        <f t="shared" ca="1" si="58"/>
        <v>2.4418616517945916E-2</v>
      </c>
      <c r="P518" s="2" t="s">
        <v>567</v>
      </c>
      <c r="Q518" s="13">
        <f t="shared" si="53"/>
        <v>39937.229299999999</v>
      </c>
    </row>
    <row r="519" spans="1:17" x14ac:dyDescent="0.2">
      <c r="A519" s="62" t="s">
        <v>691</v>
      </c>
      <c r="B519" s="54" t="s">
        <v>644</v>
      </c>
      <c r="C519" s="55">
        <v>54964.2664</v>
      </c>
      <c r="D519" s="55">
        <v>1E-4</v>
      </c>
      <c r="E519" s="2">
        <f t="shared" si="51"/>
        <v>62953.564071645531</v>
      </c>
      <c r="F519" s="2">
        <f t="shared" si="52"/>
        <v>62953.5</v>
      </c>
      <c r="G519" s="2">
        <f t="shared" si="59"/>
        <v>1.520722356508486E-2</v>
      </c>
      <c r="J519" s="32">
        <f>G519</f>
        <v>1.520722356508486E-2</v>
      </c>
      <c r="O519" s="7">
        <f t="shared" ca="1" si="58"/>
        <v>2.4418616517942471E-2</v>
      </c>
      <c r="P519" s="2" t="s">
        <v>567</v>
      </c>
      <c r="Q519" s="13">
        <f t="shared" si="53"/>
        <v>39945.7664</v>
      </c>
    </row>
    <row r="520" spans="1:17" x14ac:dyDescent="0.2">
      <c r="A520" s="56" t="s">
        <v>685</v>
      </c>
      <c r="B520" s="66" t="s">
        <v>646</v>
      </c>
      <c r="C520" s="56">
        <v>54964.390800000001</v>
      </c>
      <c r="D520" s="56">
        <v>1E-4</v>
      </c>
      <c r="E520" s="2">
        <f t="shared" si="51"/>
        <v>62954.088198398116</v>
      </c>
      <c r="F520" s="2">
        <f t="shared" si="52"/>
        <v>62954</v>
      </c>
      <c r="G520" s="2">
        <f t="shared" si="59"/>
        <v>2.0933639949362259E-2</v>
      </c>
      <c r="K520" s="32">
        <f>G520</f>
        <v>2.0933639949362259E-2</v>
      </c>
      <c r="O520" s="7">
        <f t="shared" ca="1" si="58"/>
        <v>2.4418616517942426E-2</v>
      </c>
      <c r="P520" s="2" t="s">
        <v>567</v>
      </c>
      <c r="Q520" s="13">
        <f t="shared" si="53"/>
        <v>39945.890800000001</v>
      </c>
    </row>
    <row r="521" spans="1:17" x14ac:dyDescent="0.2">
      <c r="A521" s="62" t="s">
        <v>692</v>
      </c>
      <c r="B521" s="54" t="s">
        <v>644</v>
      </c>
      <c r="C521" s="55">
        <v>55163.883300000001</v>
      </c>
      <c r="D521" s="55">
        <v>2.0000000000000001E-4</v>
      </c>
      <c r="E521" s="2">
        <f t="shared" si="51"/>
        <v>63794.597492529152</v>
      </c>
      <c r="F521" s="2">
        <f t="shared" si="52"/>
        <v>63794.5</v>
      </c>
      <c r="G521" s="2">
        <f t="shared" si="59"/>
        <v>2.3139575620007236E-2</v>
      </c>
      <c r="J521" s="32">
        <f>G521</f>
        <v>2.3139575620007236E-2</v>
      </c>
      <c r="O521" s="7">
        <f t="shared" ca="1" si="58"/>
        <v>2.4418616517862007E-2</v>
      </c>
      <c r="P521" s="2" t="s">
        <v>567</v>
      </c>
      <c r="Q521" s="13">
        <f t="shared" si="53"/>
        <v>40145.383300000001</v>
      </c>
    </row>
    <row r="522" spans="1:17" x14ac:dyDescent="0.2">
      <c r="A522" s="67" t="s">
        <v>680</v>
      </c>
      <c r="B522" s="46" t="s">
        <v>646</v>
      </c>
      <c r="C522" s="47">
        <v>55219.5412</v>
      </c>
      <c r="D522" s="47">
        <v>2.9999999999999997E-4</v>
      </c>
      <c r="E522" s="2">
        <f t="shared" si="51"/>
        <v>64029.097447373642</v>
      </c>
      <c r="F522" s="2">
        <f t="shared" si="52"/>
        <v>64029</v>
      </c>
      <c r="G522" s="2">
        <f t="shared" si="59"/>
        <v>2.3128858090785798E-2</v>
      </c>
      <c r="K522" s="32">
        <f>G522</f>
        <v>2.3128858090785798E-2</v>
      </c>
      <c r="O522" s="7">
        <f t="shared" ca="1" si="58"/>
        <v>2.441861651783957E-2</v>
      </c>
      <c r="P522" s="2" t="s">
        <v>567</v>
      </c>
      <c r="Q522" s="13">
        <f t="shared" si="53"/>
        <v>40201.0412</v>
      </c>
    </row>
    <row r="523" spans="1:17" x14ac:dyDescent="0.2">
      <c r="A523" s="67" t="s">
        <v>681</v>
      </c>
      <c r="B523" s="46" t="s">
        <v>646</v>
      </c>
      <c r="C523" s="47">
        <v>55279.827899999997</v>
      </c>
      <c r="D523" s="47">
        <v>1E-4</v>
      </c>
      <c r="E523" s="2">
        <f t="shared" si="51"/>
        <v>64283.099636240324</v>
      </c>
      <c r="F523" s="2">
        <f t="shared" si="52"/>
        <v>64283</v>
      </c>
      <c r="G523" s="2">
        <f t="shared" si="59"/>
        <v>2.3648379392398056E-2</v>
      </c>
      <c r="K523" s="32">
        <f>G523</f>
        <v>2.3648379392398056E-2</v>
      </c>
      <c r="O523" s="7">
        <f t="shared" ca="1" si="58"/>
        <v>2.4418616517815267E-2</v>
      </c>
      <c r="P523" s="2" t="s">
        <v>567</v>
      </c>
      <c r="Q523" s="13">
        <f t="shared" si="53"/>
        <v>40261.327899999997</v>
      </c>
    </row>
    <row r="524" spans="1:17" x14ac:dyDescent="0.2">
      <c r="A524" s="67" t="s">
        <v>681</v>
      </c>
      <c r="B524" s="46" t="s">
        <v>646</v>
      </c>
      <c r="C524" s="47">
        <v>55279.828000000001</v>
      </c>
      <c r="D524" s="47">
        <v>2.0000000000000001E-4</v>
      </c>
      <c r="E524" s="2">
        <f t="shared" si="51"/>
        <v>64283.100057564101</v>
      </c>
      <c r="F524" s="2">
        <f t="shared" si="52"/>
        <v>64283</v>
      </c>
      <c r="G524" s="2">
        <f t="shared" si="59"/>
        <v>2.3748379397147801E-2</v>
      </c>
      <c r="K524" s="32">
        <f>G524</f>
        <v>2.3748379397147801E-2</v>
      </c>
      <c r="O524" s="7">
        <f t="shared" ca="1" si="58"/>
        <v>2.4418616517815267E-2</v>
      </c>
      <c r="P524" s="2" t="s">
        <v>567</v>
      </c>
      <c r="Q524" s="13">
        <f t="shared" si="53"/>
        <v>40261.328000000001</v>
      </c>
    </row>
    <row r="525" spans="1:17" x14ac:dyDescent="0.2">
      <c r="A525" s="62" t="s">
        <v>693</v>
      </c>
      <c r="B525" s="54" t="s">
        <v>644</v>
      </c>
      <c r="C525" s="55">
        <v>55280.658499999998</v>
      </c>
      <c r="D525" s="55">
        <v>1E-4</v>
      </c>
      <c r="E525" s="2">
        <f t="shared" si="51"/>
        <v>64286.599151358467</v>
      </c>
      <c r="F525" s="2">
        <f t="shared" si="52"/>
        <v>64286.5</v>
      </c>
      <c r="G525" s="2">
        <f t="shared" si="59"/>
        <v>2.3533294057415333E-2</v>
      </c>
      <c r="J525" s="32">
        <f>G525</f>
        <v>2.3533294057415333E-2</v>
      </c>
      <c r="O525" s="7">
        <f t="shared" ca="1" si="58"/>
        <v>2.4418616517814934E-2</v>
      </c>
      <c r="P525" s="2" t="s">
        <v>567</v>
      </c>
      <c r="Q525" s="13">
        <f t="shared" si="53"/>
        <v>40262.158499999998</v>
      </c>
    </row>
    <row r="526" spans="1:17" x14ac:dyDescent="0.2">
      <c r="A526" s="56" t="s">
        <v>676</v>
      </c>
      <c r="B526" s="66" t="s">
        <v>644</v>
      </c>
      <c r="C526" s="56">
        <v>55283.744200000001</v>
      </c>
      <c r="D526" s="56">
        <v>8.0000000000000004E-4</v>
      </c>
      <c r="E526" s="2">
        <f t="shared" si="51"/>
        <v>64299.59993850036</v>
      </c>
      <c r="F526" s="2">
        <f t="shared" si="52"/>
        <v>64299.5</v>
      </c>
      <c r="G526" s="2">
        <f t="shared" si="59"/>
        <v>2.3720119956124108E-2</v>
      </c>
      <c r="K526" s="32">
        <f>G526</f>
        <v>2.3720119956124108E-2</v>
      </c>
      <c r="O526" s="7">
        <f t="shared" ca="1" si="58"/>
        <v>2.4418616517813688E-2</v>
      </c>
      <c r="P526" s="2" t="s">
        <v>567</v>
      </c>
      <c r="Q526" s="13">
        <f t="shared" si="53"/>
        <v>40265.244200000001</v>
      </c>
    </row>
    <row r="527" spans="1:17" x14ac:dyDescent="0.2">
      <c r="A527" s="56" t="s">
        <v>686</v>
      </c>
      <c r="B527" s="66" t="s">
        <v>646</v>
      </c>
      <c r="C527" s="56">
        <v>55310.445599999999</v>
      </c>
      <c r="D527" s="56">
        <v>1.6999999999999999E-3</v>
      </c>
      <c r="E527" s="2">
        <f t="shared" si="51"/>
        <v>64412.099279910726</v>
      </c>
      <c r="F527" s="2">
        <f t="shared" si="52"/>
        <v>64412</v>
      </c>
      <c r="G527" s="2">
        <f t="shared" si="59"/>
        <v>2.356380557466764E-2</v>
      </c>
      <c r="K527" s="32">
        <f>G527</f>
        <v>2.356380557466764E-2</v>
      </c>
      <c r="O527" s="7">
        <f t="shared" ca="1" si="58"/>
        <v>2.4418616517802926E-2</v>
      </c>
      <c r="P527" s="2" t="s">
        <v>567</v>
      </c>
      <c r="Q527" s="13">
        <f t="shared" si="53"/>
        <v>40291.945599999999</v>
      </c>
    </row>
    <row r="528" spans="1:17" x14ac:dyDescent="0.2">
      <c r="A528" s="56" t="s">
        <v>686</v>
      </c>
      <c r="B528" s="66" t="s">
        <v>644</v>
      </c>
      <c r="C528" s="56">
        <v>55310.564599999998</v>
      </c>
      <c r="D528" s="56">
        <v>8.0000000000000004E-4</v>
      </c>
      <c r="E528" s="2">
        <f t="shared" si="51"/>
        <v>64412.600655180482</v>
      </c>
      <c r="F528" s="2">
        <f t="shared" si="52"/>
        <v>64412.5</v>
      </c>
      <c r="G528" s="2">
        <f t="shared" si="59"/>
        <v>2.3890221957117319E-2</v>
      </c>
      <c r="K528" s="32">
        <f>G528</f>
        <v>2.3890221957117319E-2</v>
      </c>
      <c r="O528" s="7">
        <f t="shared" ca="1" si="58"/>
        <v>2.4418616517802878E-2</v>
      </c>
      <c r="P528" s="2" t="s">
        <v>567</v>
      </c>
      <c r="Q528" s="13">
        <f t="shared" si="53"/>
        <v>40292.064599999998</v>
      </c>
    </row>
    <row r="529" spans="1:17" x14ac:dyDescent="0.2">
      <c r="A529" s="62" t="s">
        <v>683</v>
      </c>
      <c r="B529" s="54" t="s">
        <v>644</v>
      </c>
      <c r="C529" s="55">
        <v>55567.612679999998</v>
      </c>
      <c r="D529" s="55">
        <v>1E-3</v>
      </c>
      <c r="E529" s="2">
        <f t="shared" si="51"/>
        <v>65495.605280810705</v>
      </c>
      <c r="F529" s="2">
        <f t="shared" si="52"/>
        <v>65495.5</v>
      </c>
      <c r="G529" s="2">
        <f t="shared" si="59"/>
        <v>2.4988102188217454E-2</v>
      </c>
      <c r="M529" s="32">
        <f>G529</f>
        <v>2.4988102188217454E-2</v>
      </c>
      <c r="O529" s="7">
        <f t="shared" ca="1" si="58"/>
        <v>2.4418616517699256E-2</v>
      </c>
      <c r="P529" s="2" t="s">
        <v>567</v>
      </c>
      <c r="Q529" s="13">
        <f t="shared" si="53"/>
        <v>40549.112679999998</v>
      </c>
    </row>
    <row r="530" spans="1:17" x14ac:dyDescent="0.2">
      <c r="A530" s="62" t="s">
        <v>683</v>
      </c>
      <c r="B530" s="54" t="s">
        <v>644</v>
      </c>
      <c r="C530" s="55">
        <v>55567.613680000002</v>
      </c>
      <c r="D530" s="55">
        <v>1E-3</v>
      </c>
      <c r="E530" s="2">
        <f t="shared" si="51"/>
        <v>65495.609494048287</v>
      </c>
      <c r="F530" s="2">
        <f t="shared" si="52"/>
        <v>65495.5</v>
      </c>
      <c r="G530" s="2">
        <f t="shared" si="59"/>
        <v>2.5988102192059159E-2</v>
      </c>
      <c r="M530" s="32">
        <f>G530</f>
        <v>2.5988102192059159E-2</v>
      </c>
      <c r="O530" s="7">
        <f t="shared" ca="1" si="58"/>
        <v>2.4418616517699256E-2</v>
      </c>
      <c r="P530" s="2" t="s">
        <v>567</v>
      </c>
      <c r="Q530" s="13">
        <f t="shared" si="53"/>
        <v>40549.113680000002</v>
      </c>
    </row>
    <row r="531" spans="1:17" x14ac:dyDescent="0.2">
      <c r="A531" s="55" t="s">
        <v>694</v>
      </c>
      <c r="B531" s="54" t="s">
        <v>646</v>
      </c>
      <c r="C531" s="55">
        <v>55572.834699999999</v>
      </c>
      <c r="D531" s="55">
        <v>2.0000000000000001E-4</v>
      </c>
      <c r="E531" s="2">
        <f t="shared" si="51"/>
        <v>65517.606891618831</v>
      </c>
      <c r="F531" s="2">
        <f t="shared" si="52"/>
        <v>65517.5</v>
      </c>
      <c r="G531" s="2">
        <f t="shared" si="59"/>
        <v>2.5370422932610381E-2</v>
      </c>
      <c r="J531" s="32">
        <f>G531</f>
        <v>2.5370422932610381E-2</v>
      </c>
      <c r="O531" s="7">
        <f t="shared" ca="1" si="58"/>
        <v>2.4418616517697153E-2</v>
      </c>
      <c r="P531" s="2" t="s">
        <v>567</v>
      </c>
      <c r="Q531" s="13">
        <f t="shared" si="53"/>
        <v>40554.334699999999</v>
      </c>
    </row>
    <row r="532" spans="1:17" x14ac:dyDescent="0.2">
      <c r="A532" s="67" t="s">
        <v>680</v>
      </c>
      <c r="B532" s="46" t="s">
        <v>646</v>
      </c>
      <c r="C532" s="47">
        <v>55586.721899999997</v>
      </c>
      <c r="D532" s="47">
        <v>2.9999999999999997E-4</v>
      </c>
      <c r="E532" s="2">
        <f t="shared" si="51"/>
        <v>65576.116964275468</v>
      </c>
      <c r="F532" s="2">
        <f t="shared" si="52"/>
        <v>65576</v>
      </c>
      <c r="G532" s="2">
        <f t="shared" si="59"/>
        <v>2.7761139448557515E-2</v>
      </c>
      <c r="K532" s="32">
        <f>G532</f>
        <v>2.7761139448557515E-2</v>
      </c>
      <c r="O532" s="7">
        <f t="shared" ca="1" si="58"/>
        <v>2.4418616517691553E-2</v>
      </c>
      <c r="P532" s="2" t="s">
        <v>567</v>
      </c>
      <c r="Q532" s="13">
        <f t="shared" si="53"/>
        <v>40568.221899999997</v>
      </c>
    </row>
    <row r="533" spans="1:17" x14ac:dyDescent="0.2">
      <c r="A533" s="55" t="s">
        <v>694</v>
      </c>
      <c r="B533" s="54" t="s">
        <v>646</v>
      </c>
      <c r="C533" s="55">
        <v>55594.670599999998</v>
      </c>
      <c r="D533" s="55">
        <v>1E-4</v>
      </c>
      <c r="E533" s="2">
        <f t="shared" ref="E533:E578" si="60">(C533-C$7)/C$8</f>
        <v>65609.60672567632</v>
      </c>
      <c r="F533" s="2">
        <f t="shared" ref="F533:F578" si="61">ROUND(2*E533,0)/2</f>
        <v>65609.5</v>
      </c>
      <c r="G533" s="2">
        <f t="shared" si="59"/>
        <v>2.533103694440797E-2</v>
      </c>
      <c r="J533" s="32">
        <f>G533</f>
        <v>2.533103694440797E-2</v>
      </c>
      <c r="O533" s="7">
        <f t="shared" ca="1" si="58"/>
        <v>2.4418616517688351E-2</v>
      </c>
      <c r="P533" s="2" t="s">
        <v>567</v>
      </c>
      <c r="Q533" s="13">
        <f t="shared" ref="Q533:Q578" si="62">+C533-15018.5</f>
        <v>40576.170599999998</v>
      </c>
    </row>
    <row r="534" spans="1:17" x14ac:dyDescent="0.2">
      <c r="A534" s="55" t="s">
        <v>694</v>
      </c>
      <c r="B534" s="54" t="s">
        <v>646</v>
      </c>
      <c r="C534" s="55">
        <v>55596.807200000003</v>
      </c>
      <c r="D534" s="55">
        <v>2.0000000000000001E-4</v>
      </c>
      <c r="E534" s="2">
        <f t="shared" si="60"/>
        <v>65618.608729049098</v>
      </c>
      <c r="F534" s="2">
        <f t="shared" si="61"/>
        <v>65618.5</v>
      </c>
      <c r="G534" s="2">
        <f t="shared" si="59"/>
        <v>2.5806531797570642E-2</v>
      </c>
      <c r="J534" s="32">
        <f>G534</f>
        <v>2.5806531797570642E-2</v>
      </c>
      <c r="O534" s="7">
        <f t="shared" ca="1" si="58"/>
        <v>2.4418616517687487E-2</v>
      </c>
      <c r="P534" s="2" t="s">
        <v>567</v>
      </c>
      <c r="Q534" s="13">
        <f t="shared" si="62"/>
        <v>40578.307200000003</v>
      </c>
    </row>
    <row r="535" spans="1:17" x14ac:dyDescent="0.2">
      <c r="A535" s="56" t="s">
        <v>687</v>
      </c>
      <c r="B535" s="66" t="s">
        <v>644</v>
      </c>
      <c r="C535" s="56">
        <v>55609.861199999999</v>
      </c>
      <c r="D535" s="56">
        <v>2.0000000000000001E-4</v>
      </c>
      <c r="E535" s="2">
        <f t="shared" si="60"/>
        <v>65673.608332169941</v>
      </c>
      <c r="F535" s="2">
        <f t="shared" si="61"/>
        <v>65673.5</v>
      </c>
      <c r="G535" s="2">
        <f t="shared" si="59"/>
        <v>2.5712333655974362E-2</v>
      </c>
      <c r="K535" s="32">
        <f>G535</f>
        <v>2.5712333655974362E-2</v>
      </c>
      <c r="O535" s="7">
        <f t="shared" ca="1" si="58"/>
        <v>2.4418616517682228E-2</v>
      </c>
      <c r="P535" s="2" t="s">
        <v>567</v>
      </c>
      <c r="Q535" s="13">
        <f t="shared" si="62"/>
        <v>40591.361199999999</v>
      </c>
    </row>
    <row r="536" spans="1:17" x14ac:dyDescent="0.2">
      <c r="A536" s="56" t="s">
        <v>687</v>
      </c>
      <c r="B536" s="66" t="s">
        <v>646</v>
      </c>
      <c r="C536" s="56">
        <v>55609.979500000001</v>
      </c>
      <c r="D536" s="56">
        <v>4.0000000000000002E-4</v>
      </c>
      <c r="E536" s="2">
        <f t="shared" si="60"/>
        <v>65674.10675817341</v>
      </c>
      <c r="F536" s="2">
        <f t="shared" si="61"/>
        <v>65674</v>
      </c>
      <c r="G536" s="2">
        <f t="shared" si="59"/>
        <v>2.5338750041555613E-2</v>
      </c>
      <c r="K536" s="32">
        <f>G536</f>
        <v>2.5338750041555613E-2</v>
      </c>
      <c r="O536" s="7">
        <f t="shared" ca="1" si="58"/>
        <v>2.4418616517682179E-2</v>
      </c>
      <c r="P536" s="2" t="s">
        <v>567</v>
      </c>
      <c r="Q536" s="13">
        <f t="shared" si="62"/>
        <v>40591.479500000001</v>
      </c>
    </row>
    <row r="537" spans="1:17" x14ac:dyDescent="0.2">
      <c r="A537" s="77" t="s">
        <v>697</v>
      </c>
      <c r="B537" s="84" t="s">
        <v>644</v>
      </c>
      <c r="C537" s="86">
        <v>55624.576699999998</v>
      </c>
      <c r="D537" s="86">
        <v>2.9999999999999997E-4</v>
      </c>
      <c r="E537" s="2">
        <f t="shared" si="60"/>
        <v>65735.608229498335</v>
      </c>
      <c r="F537" s="2">
        <f t="shared" si="61"/>
        <v>65735.5</v>
      </c>
      <c r="G537" s="2">
        <f t="shared" si="59"/>
        <v>2.5687964844109956E-2</v>
      </c>
      <c r="K537" s="32">
        <f>G537</f>
        <v>2.5687964844109956E-2</v>
      </c>
      <c r="O537" s="7">
        <f t="shared" ca="1" si="58"/>
        <v>2.4418616517676295E-2</v>
      </c>
      <c r="P537" s="2" t="s">
        <v>567</v>
      </c>
      <c r="Q537" s="13">
        <f t="shared" si="62"/>
        <v>40606.076699999998</v>
      </c>
    </row>
    <row r="538" spans="1:17" x14ac:dyDescent="0.2">
      <c r="A538" s="55" t="s">
        <v>694</v>
      </c>
      <c r="B538" s="54" t="s">
        <v>646</v>
      </c>
      <c r="C538" s="55">
        <v>55628.611499999999</v>
      </c>
      <c r="D538" s="55">
        <v>1E-4</v>
      </c>
      <c r="E538" s="2">
        <f t="shared" si="60"/>
        <v>65752.607800409329</v>
      </c>
      <c r="F538" s="2">
        <f t="shared" si="61"/>
        <v>65752.5</v>
      </c>
      <c r="G538" s="2">
        <f t="shared" si="59"/>
        <v>2.5586121781088877E-2</v>
      </c>
      <c r="J538" s="32">
        <f>G538</f>
        <v>2.5586121781088877E-2</v>
      </c>
      <c r="O538" s="7">
        <f t="shared" ca="1" si="58"/>
        <v>2.4418616517674668E-2</v>
      </c>
      <c r="P538" s="2" t="s">
        <v>567</v>
      </c>
      <c r="Q538" s="13">
        <f t="shared" si="62"/>
        <v>40610.111499999999</v>
      </c>
    </row>
    <row r="539" spans="1:17" x14ac:dyDescent="0.2">
      <c r="A539" s="55" t="s">
        <v>694</v>
      </c>
      <c r="B539" s="54" t="s">
        <v>646</v>
      </c>
      <c r="C539" s="55">
        <v>55637.392699999997</v>
      </c>
      <c r="D539" s="55">
        <v>1E-4</v>
      </c>
      <c r="E539" s="2">
        <f t="shared" si="60"/>
        <v>65789.605082079666</v>
      </c>
      <c r="F539" s="2">
        <f t="shared" si="61"/>
        <v>65789.5</v>
      </c>
      <c r="G539" s="2">
        <f t="shared" si="59"/>
        <v>2.4940933937614318E-2</v>
      </c>
      <c r="J539" s="32">
        <f>G539</f>
        <v>2.4940933937614318E-2</v>
      </c>
      <c r="O539" s="7">
        <f t="shared" ca="1" si="58"/>
        <v>2.4418616517671129E-2</v>
      </c>
      <c r="P539" s="2" t="s">
        <v>567</v>
      </c>
      <c r="Q539" s="13">
        <f t="shared" si="62"/>
        <v>40618.892699999997</v>
      </c>
    </row>
    <row r="540" spans="1:17" x14ac:dyDescent="0.2">
      <c r="A540" s="55" t="s">
        <v>694</v>
      </c>
      <c r="B540" s="54" t="s">
        <v>646</v>
      </c>
      <c r="C540" s="55">
        <v>55642.3773</v>
      </c>
      <c r="D540" s="55">
        <v>2.0000000000000001E-4</v>
      </c>
      <c r="E540" s="2">
        <f t="shared" si="60"/>
        <v>65810.606386026077</v>
      </c>
      <c r="F540" s="2">
        <f t="shared" si="61"/>
        <v>65810.5</v>
      </c>
      <c r="G540" s="2">
        <f t="shared" si="59"/>
        <v>2.5250421924283728E-2</v>
      </c>
      <c r="J540" s="32">
        <f>G540</f>
        <v>2.5250421924283728E-2</v>
      </c>
      <c r="O540" s="7">
        <f t="shared" ca="1" si="58"/>
        <v>2.441861651766912E-2</v>
      </c>
      <c r="P540" s="2" t="s">
        <v>567</v>
      </c>
      <c r="Q540" s="13">
        <f t="shared" si="62"/>
        <v>40623.8773</v>
      </c>
    </row>
    <row r="541" spans="1:17" x14ac:dyDescent="0.2">
      <c r="A541" s="56" t="s">
        <v>688</v>
      </c>
      <c r="B541" s="66" t="s">
        <v>644</v>
      </c>
      <c r="C541" s="56">
        <v>55642.377999999997</v>
      </c>
      <c r="D541" s="56">
        <v>6.9999999999999999E-4</v>
      </c>
      <c r="E541" s="2">
        <f t="shared" si="60"/>
        <v>65810.609335292349</v>
      </c>
      <c r="F541" s="2">
        <f t="shared" si="61"/>
        <v>65810.5</v>
      </c>
      <c r="G541" s="2">
        <f t="shared" si="59"/>
        <v>2.5950421921152156E-2</v>
      </c>
      <c r="K541" s="32">
        <f>G541</f>
        <v>2.5950421921152156E-2</v>
      </c>
      <c r="O541" s="7">
        <f t="shared" ca="1" si="58"/>
        <v>2.441861651766912E-2</v>
      </c>
      <c r="P541" s="2" t="s">
        <v>567</v>
      </c>
      <c r="Q541" s="13">
        <f t="shared" si="62"/>
        <v>40623.877999999997</v>
      </c>
    </row>
    <row r="542" spans="1:17" x14ac:dyDescent="0.2">
      <c r="A542" s="56" t="s">
        <v>688</v>
      </c>
      <c r="B542" s="66" t="s">
        <v>646</v>
      </c>
      <c r="C542" s="56">
        <v>55642.494700000003</v>
      </c>
      <c r="D542" s="56">
        <v>6.9999999999999999E-4</v>
      </c>
      <c r="E542" s="2">
        <f t="shared" si="60"/>
        <v>65811.101020115748</v>
      </c>
      <c r="F542" s="2">
        <f t="shared" si="61"/>
        <v>65811</v>
      </c>
      <c r="G542" s="2">
        <f t="shared" si="59"/>
        <v>2.3976838303497061E-2</v>
      </c>
      <c r="K542" s="32">
        <f>G542</f>
        <v>2.3976838303497061E-2</v>
      </c>
      <c r="O542" s="7">
        <f t="shared" ca="1" si="58"/>
        <v>2.4418616517669071E-2</v>
      </c>
      <c r="P542" s="2" t="s">
        <v>567</v>
      </c>
      <c r="Q542" s="13">
        <f t="shared" si="62"/>
        <v>40623.994700000003</v>
      </c>
    </row>
    <row r="543" spans="1:17" x14ac:dyDescent="0.2">
      <c r="A543" s="55" t="s">
        <v>682</v>
      </c>
      <c r="B543" s="54" t="s">
        <v>644</v>
      </c>
      <c r="C543" s="55">
        <v>55643.3269</v>
      </c>
      <c r="D543" s="55">
        <v>2.0000000000000001E-4</v>
      </c>
      <c r="E543" s="2">
        <f t="shared" si="60"/>
        <v>65814.607276413968</v>
      </c>
      <c r="F543" s="2">
        <f t="shared" si="61"/>
        <v>65814.5</v>
      </c>
      <c r="G543" s="2">
        <f t="shared" si="59"/>
        <v>2.5461752964474726E-2</v>
      </c>
      <c r="K543" s="32">
        <f>G543</f>
        <v>2.5461752964474726E-2</v>
      </c>
      <c r="O543" s="7">
        <f t="shared" ca="1" si="58"/>
        <v>2.4418616517668735E-2</v>
      </c>
      <c r="P543" s="2" t="s">
        <v>567</v>
      </c>
      <c r="Q543" s="13">
        <f t="shared" si="62"/>
        <v>40624.8269</v>
      </c>
    </row>
    <row r="544" spans="1:17" x14ac:dyDescent="0.2">
      <c r="A544" s="55" t="s">
        <v>694</v>
      </c>
      <c r="B544" s="54" t="s">
        <v>646</v>
      </c>
      <c r="C544" s="55">
        <v>55646.411899999999</v>
      </c>
      <c r="D544" s="55">
        <v>2.9999999999999997E-4</v>
      </c>
      <c r="E544" s="2">
        <f t="shared" si="60"/>
        <v>65827.605114289545</v>
      </c>
      <c r="F544" s="2">
        <f t="shared" si="61"/>
        <v>65827.5</v>
      </c>
      <c r="G544" s="2">
        <f t="shared" si="59"/>
        <v>2.4948578859039117E-2</v>
      </c>
      <c r="J544" s="32">
        <f>G544</f>
        <v>2.4948578859039117E-2</v>
      </c>
      <c r="O544" s="7">
        <f t="shared" ca="1" si="58"/>
        <v>2.4418616517667493E-2</v>
      </c>
      <c r="P544" s="2" t="s">
        <v>567</v>
      </c>
      <c r="Q544" s="13">
        <f t="shared" si="62"/>
        <v>40627.911899999999</v>
      </c>
    </row>
    <row r="545" spans="1:17" x14ac:dyDescent="0.2">
      <c r="A545" s="77" t="s">
        <v>700</v>
      </c>
      <c r="B545" s="78" t="s">
        <v>644</v>
      </c>
      <c r="C545" s="79">
        <v>55654.484700000001</v>
      </c>
      <c r="D545" s="79">
        <v>2.9999999999999997E-4</v>
      </c>
      <c r="E545" s="2">
        <f t="shared" si="60"/>
        <v>65861.617738471716</v>
      </c>
      <c r="F545" s="2">
        <f t="shared" si="61"/>
        <v>65861.5</v>
      </c>
      <c r="G545" s="2">
        <f t="shared" si="59"/>
        <v>2.7944892739469651E-2</v>
      </c>
      <c r="M545" s="32">
        <f>G545</f>
        <v>2.7944892739469651E-2</v>
      </c>
      <c r="O545" s="7">
        <f t="shared" ca="1" si="58"/>
        <v>2.4418616517664238E-2</v>
      </c>
      <c r="P545" s="2" t="s">
        <v>567</v>
      </c>
      <c r="Q545" s="13">
        <f t="shared" si="62"/>
        <v>40635.984700000001</v>
      </c>
    </row>
    <row r="546" spans="1:17" x14ac:dyDescent="0.2">
      <c r="A546" s="55" t="s">
        <v>682</v>
      </c>
      <c r="B546" s="54" t="s">
        <v>646</v>
      </c>
      <c r="C546" s="55">
        <v>55656.2618</v>
      </c>
      <c r="D546" s="55">
        <v>2.0000000000000001E-4</v>
      </c>
      <c r="E546" s="2">
        <f t="shared" si="60"/>
        <v>65869.105082941314</v>
      </c>
      <c r="F546" s="2">
        <f t="shared" si="61"/>
        <v>65869</v>
      </c>
      <c r="G546" s="2">
        <f t="shared" si="59"/>
        <v>2.494113844295498E-2</v>
      </c>
      <c r="K546" s="32">
        <f t="shared" ref="K546:K563" si="63">G546</f>
        <v>2.494113844295498E-2</v>
      </c>
      <c r="O546" s="7">
        <f t="shared" ref="O546:O578" ca="1" si="64">+C$11+C$12*F546</f>
        <v>2.441861651766352E-2</v>
      </c>
      <c r="P546" s="2" t="s">
        <v>567</v>
      </c>
      <c r="Q546" s="13">
        <f t="shared" si="62"/>
        <v>40637.7618</v>
      </c>
    </row>
    <row r="547" spans="1:17" x14ac:dyDescent="0.2">
      <c r="A547" s="55" t="s">
        <v>682</v>
      </c>
      <c r="B547" s="54" t="s">
        <v>644</v>
      </c>
      <c r="C547" s="55">
        <v>55656.381099999999</v>
      </c>
      <c r="D547" s="55">
        <v>1E-4</v>
      </c>
      <c r="E547" s="2">
        <f t="shared" si="60"/>
        <v>65869.607722182322</v>
      </c>
      <c r="F547" s="2">
        <f t="shared" si="61"/>
        <v>65869.5</v>
      </c>
      <c r="G547" s="2">
        <f t="shared" si="59"/>
        <v>2.5567554825101979E-2</v>
      </c>
      <c r="K547" s="32">
        <f t="shared" si="63"/>
        <v>2.5567554825101979E-2</v>
      </c>
      <c r="O547" s="7">
        <f t="shared" ca="1" si="64"/>
        <v>2.4418616517663472E-2</v>
      </c>
      <c r="P547" s="2" t="s">
        <v>567</v>
      </c>
      <c r="Q547" s="13">
        <f t="shared" si="62"/>
        <v>40637.881099999999</v>
      </c>
    </row>
    <row r="548" spans="1:17" x14ac:dyDescent="0.2">
      <c r="A548" s="55" t="s">
        <v>682</v>
      </c>
      <c r="B548" s="54" t="s">
        <v>646</v>
      </c>
      <c r="C548" s="55">
        <v>55656.498800000001</v>
      </c>
      <c r="D548" s="55">
        <v>1E-4</v>
      </c>
      <c r="E548" s="2">
        <f t="shared" si="60"/>
        <v>65870.103620243259</v>
      </c>
      <c r="F548" s="2">
        <f t="shared" si="61"/>
        <v>65870</v>
      </c>
      <c r="G548" s="2">
        <f t="shared" si="59"/>
        <v>2.4593971204012632E-2</v>
      </c>
      <c r="K548" s="32">
        <f t="shared" si="63"/>
        <v>2.4593971204012632E-2</v>
      </c>
      <c r="O548" s="7">
        <f t="shared" ca="1" si="64"/>
        <v>2.4418616517663427E-2</v>
      </c>
      <c r="P548" s="2" t="s">
        <v>567</v>
      </c>
      <c r="Q548" s="13">
        <f t="shared" si="62"/>
        <v>40637.998800000001</v>
      </c>
    </row>
    <row r="549" spans="1:17" x14ac:dyDescent="0.2">
      <c r="A549" s="55" t="s">
        <v>682</v>
      </c>
      <c r="B549" s="54" t="s">
        <v>646</v>
      </c>
      <c r="C549" s="55">
        <v>55659.347099999999</v>
      </c>
      <c r="D549" s="55">
        <v>1E-4</v>
      </c>
      <c r="E549" s="2">
        <f t="shared" si="60"/>
        <v>65882.104184788157</v>
      </c>
      <c r="F549" s="2">
        <f t="shared" si="61"/>
        <v>65882</v>
      </c>
      <c r="G549" s="2">
        <f t="shared" si="59"/>
        <v>2.472796433721669E-2</v>
      </c>
      <c r="K549" s="32">
        <f t="shared" si="63"/>
        <v>2.472796433721669E-2</v>
      </c>
      <c r="O549" s="7">
        <f t="shared" ca="1" si="64"/>
        <v>2.4418616517662278E-2</v>
      </c>
      <c r="P549" s="2" t="s">
        <v>567</v>
      </c>
      <c r="Q549" s="13">
        <f t="shared" si="62"/>
        <v>40640.847099999999</v>
      </c>
    </row>
    <row r="550" spans="1:17" x14ac:dyDescent="0.2">
      <c r="A550" s="55" t="s">
        <v>682</v>
      </c>
      <c r="B550" s="54" t="s">
        <v>644</v>
      </c>
      <c r="C550" s="55">
        <v>55659.466500000002</v>
      </c>
      <c r="D550" s="55">
        <v>1E-4</v>
      </c>
      <c r="E550" s="2">
        <f t="shared" si="60"/>
        <v>65882.607245352949</v>
      </c>
      <c r="F550" s="2">
        <f t="shared" si="61"/>
        <v>65882.5</v>
      </c>
      <c r="G550" s="2">
        <f t="shared" ref="G550:G578" si="65">C550-(C$7+F550*C$8)</f>
        <v>2.5454380716837477E-2</v>
      </c>
      <c r="K550" s="32">
        <f t="shared" si="63"/>
        <v>2.5454380716837477E-2</v>
      </c>
      <c r="O550" s="7">
        <f t="shared" ca="1" si="64"/>
        <v>2.441861651766223E-2</v>
      </c>
      <c r="P550" s="2" t="s">
        <v>567</v>
      </c>
      <c r="Q550" s="13">
        <f t="shared" si="62"/>
        <v>40640.966500000002</v>
      </c>
    </row>
    <row r="551" spans="1:17" x14ac:dyDescent="0.2">
      <c r="A551" s="55" t="s">
        <v>682</v>
      </c>
      <c r="B551" s="54" t="s">
        <v>646</v>
      </c>
      <c r="C551" s="55">
        <v>55659.584499999997</v>
      </c>
      <c r="D551" s="55">
        <v>1E-4</v>
      </c>
      <c r="E551" s="2">
        <f t="shared" si="60"/>
        <v>65883.104407385123</v>
      </c>
      <c r="F551" s="2">
        <f t="shared" si="61"/>
        <v>65883</v>
      </c>
      <c r="G551" s="2">
        <f t="shared" si="65"/>
        <v>2.478079709544545E-2</v>
      </c>
      <c r="K551" s="32">
        <f t="shared" si="63"/>
        <v>2.478079709544545E-2</v>
      </c>
      <c r="O551" s="7">
        <f t="shared" ca="1" si="64"/>
        <v>2.4418616517662181E-2</v>
      </c>
      <c r="P551" s="2" t="s">
        <v>567</v>
      </c>
      <c r="Q551" s="13">
        <f t="shared" si="62"/>
        <v>40641.084499999997</v>
      </c>
    </row>
    <row r="552" spans="1:17" x14ac:dyDescent="0.2">
      <c r="A552" s="55" t="s">
        <v>682</v>
      </c>
      <c r="B552" s="54" t="s">
        <v>644</v>
      </c>
      <c r="C552" s="55">
        <v>55661.364999999998</v>
      </c>
      <c r="D552" s="55">
        <v>2.0000000000000001E-4</v>
      </c>
      <c r="E552" s="2">
        <f t="shared" si="60"/>
        <v>65890.606076862416</v>
      </c>
      <c r="F552" s="2">
        <f t="shared" si="61"/>
        <v>65890.5</v>
      </c>
      <c r="G552" s="2">
        <f t="shared" si="65"/>
        <v>2.5177042807627004E-2</v>
      </c>
      <c r="K552" s="32">
        <f t="shared" si="63"/>
        <v>2.5177042807627004E-2</v>
      </c>
      <c r="O552" s="7">
        <f t="shared" ca="1" si="64"/>
        <v>2.4418616517661463E-2</v>
      </c>
      <c r="P552" s="2" t="s">
        <v>567</v>
      </c>
      <c r="Q552" s="13">
        <f t="shared" si="62"/>
        <v>40642.864999999998</v>
      </c>
    </row>
    <row r="553" spans="1:17" x14ac:dyDescent="0.2">
      <c r="A553" s="55" t="s">
        <v>682</v>
      </c>
      <c r="B553" s="54" t="s">
        <v>646</v>
      </c>
      <c r="C553" s="55">
        <v>55661.483200000002</v>
      </c>
      <c r="D553" s="55">
        <v>1E-4</v>
      </c>
      <c r="E553" s="2">
        <f t="shared" si="60"/>
        <v>65891.104081542144</v>
      </c>
      <c r="F553" s="2">
        <f t="shared" si="61"/>
        <v>65891</v>
      </c>
      <c r="G553" s="2">
        <f t="shared" si="65"/>
        <v>2.470345918845851E-2</v>
      </c>
      <c r="K553" s="32">
        <f t="shared" si="63"/>
        <v>2.470345918845851E-2</v>
      </c>
      <c r="O553" s="7">
        <f t="shared" ca="1" si="64"/>
        <v>2.4418616517661418E-2</v>
      </c>
      <c r="P553" s="2" t="s">
        <v>567</v>
      </c>
      <c r="Q553" s="13">
        <f t="shared" si="62"/>
        <v>40642.983200000002</v>
      </c>
    </row>
    <row r="554" spans="1:17" x14ac:dyDescent="0.2">
      <c r="A554" s="55" t="s">
        <v>682</v>
      </c>
      <c r="B554" s="54" t="s">
        <v>644</v>
      </c>
      <c r="C554" s="55">
        <v>55662.3145</v>
      </c>
      <c r="D554" s="55">
        <v>1E-4</v>
      </c>
      <c r="E554" s="2">
        <f t="shared" si="60"/>
        <v>65894.606545926566</v>
      </c>
      <c r="F554" s="2">
        <f t="shared" si="61"/>
        <v>65894.5</v>
      </c>
      <c r="G554" s="2">
        <f t="shared" si="65"/>
        <v>2.5288373850344215E-2</v>
      </c>
      <c r="K554" s="32">
        <f t="shared" si="63"/>
        <v>2.5288373850344215E-2</v>
      </c>
      <c r="O554" s="7">
        <f t="shared" ca="1" si="64"/>
        <v>2.4418616517661081E-2</v>
      </c>
      <c r="P554" s="2" t="s">
        <v>567</v>
      </c>
      <c r="Q554" s="13">
        <f t="shared" si="62"/>
        <v>40643.8145</v>
      </c>
    </row>
    <row r="555" spans="1:17" x14ac:dyDescent="0.2">
      <c r="A555" s="56" t="s">
        <v>688</v>
      </c>
      <c r="B555" s="66" t="s">
        <v>646</v>
      </c>
      <c r="C555" s="56">
        <v>55662.433299999997</v>
      </c>
      <c r="D555" s="56">
        <v>8.9999999999999998E-4</v>
      </c>
      <c r="E555" s="2">
        <f t="shared" si="60"/>
        <v>65895.107078548797</v>
      </c>
      <c r="F555" s="2">
        <f t="shared" si="61"/>
        <v>65895</v>
      </c>
      <c r="G555" s="2">
        <f t="shared" si="65"/>
        <v>2.5414790230570361E-2</v>
      </c>
      <c r="K555" s="32">
        <f t="shared" si="63"/>
        <v>2.5414790230570361E-2</v>
      </c>
      <c r="O555" s="7">
        <f t="shared" ca="1" si="64"/>
        <v>2.4418616517661033E-2</v>
      </c>
      <c r="P555" s="2" t="s">
        <v>567</v>
      </c>
      <c r="Q555" s="13">
        <f t="shared" si="62"/>
        <v>40643.933299999997</v>
      </c>
    </row>
    <row r="556" spans="1:17" x14ac:dyDescent="0.2">
      <c r="A556" s="56" t="s">
        <v>688</v>
      </c>
      <c r="B556" s="66" t="s">
        <v>644</v>
      </c>
      <c r="C556" s="56">
        <v>55662.552600000003</v>
      </c>
      <c r="D556" s="56">
        <v>1.1999999999999999E-3</v>
      </c>
      <c r="E556" s="2">
        <f t="shared" si="60"/>
        <v>65895.609717789848</v>
      </c>
      <c r="F556" s="2">
        <f t="shared" si="61"/>
        <v>65895.5</v>
      </c>
      <c r="G556" s="2">
        <f t="shared" si="65"/>
        <v>2.6041206619993318E-2</v>
      </c>
      <c r="K556" s="32">
        <f t="shared" si="63"/>
        <v>2.6041206619993318E-2</v>
      </c>
      <c r="O556" s="7">
        <f t="shared" ca="1" si="64"/>
        <v>2.4418616517660984E-2</v>
      </c>
      <c r="P556" s="2" t="s">
        <v>567</v>
      </c>
      <c r="Q556" s="13">
        <f t="shared" si="62"/>
        <v>40644.052600000003</v>
      </c>
    </row>
    <row r="557" spans="1:17" x14ac:dyDescent="0.2">
      <c r="A557" s="55" t="s">
        <v>682</v>
      </c>
      <c r="B557" s="54" t="s">
        <v>646</v>
      </c>
      <c r="C557" s="55">
        <v>55663.382100000003</v>
      </c>
      <c r="D557" s="55">
        <v>1E-4</v>
      </c>
      <c r="E557" s="2">
        <f t="shared" si="60"/>
        <v>65899.104598346661</v>
      </c>
      <c r="F557" s="2">
        <f t="shared" si="61"/>
        <v>65899</v>
      </c>
      <c r="G557" s="2">
        <f t="shared" si="65"/>
        <v>2.4826121276419144E-2</v>
      </c>
      <c r="K557" s="32">
        <f t="shared" si="63"/>
        <v>2.4826121276419144E-2</v>
      </c>
      <c r="O557" s="7">
        <f t="shared" ca="1" si="64"/>
        <v>2.4418616517660651E-2</v>
      </c>
      <c r="P557" s="2" t="s">
        <v>567</v>
      </c>
      <c r="Q557" s="13">
        <f t="shared" si="62"/>
        <v>40644.882100000003</v>
      </c>
    </row>
    <row r="558" spans="1:17" x14ac:dyDescent="0.2">
      <c r="A558" s="55" t="s">
        <v>682</v>
      </c>
      <c r="B558" s="54" t="s">
        <v>644</v>
      </c>
      <c r="C558" s="55">
        <v>55663.501400000001</v>
      </c>
      <c r="D558" s="55">
        <v>1E-4</v>
      </c>
      <c r="E558" s="2">
        <f t="shared" si="60"/>
        <v>65899.607237587683</v>
      </c>
      <c r="F558" s="2">
        <f t="shared" si="61"/>
        <v>65899.5</v>
      </c>
      <c r="G558" s="2">
        <f t="shared" si="65"/>
        <v>2.5452537658566143E-2</v>
      </c>
      <c r="K558" s="32">
        <f t="shared" si="63"/>
        <v>2.5452537658566143E-2</v>
      </c>
      <c r="O558" s="7">
        <f t="shared" ca="1" si="64"/>
        <v>2.4418616517660603E-2</v>
      </c>
      <c r="P558" s="2" t="s">
        <v>567</v>
      </c>
      <c r="Q558" s="13">
        <f t="shared" si="62"/>
        <v>40645.001400000001</v>
      </c>
    </row>
    <row r="559" spans="1:17" x14ac:dyDescent="0.2">
      <c r="A559" s="56" t="s">
        <v>688</v>
      </c>
      <c r="B559" s="66" t="s">
        <v>644</v>
      </c>
      <c r="C559" s="56">
        <v>55675.3704</v>
      </c>
      <c r="D559" s="56">
        <v>1.6000000000000001E-3</v>
      </c>
      <c r="E559" s="2">
        <f t="shared" si="60"/>
        <v>65949.614154198789</v>
      </c>
      <c r="F559" s="2">
        <f t="shared" si="61"/>
        <v>65949.5</v>
      </c>
      <c r="G559" s="2">
        <f t="shared" si="65"/>
        <v>2.7094175711681601E-2</v>
      </c>
      <c r="K559" s="32">
        <f t="shared" si="63"/>
        <v>2.7094175711681601E-2</v>
      </c>
      <c r="O559" s="7">
        <f t="shared" ca="1" si="64"/>
        <v>2.4418616517655818E-2</v>
      </c>
      <c r="P559" s="2" t="s">
        <v>567</v>
      </c>
      <c r="Q559" s="13">
        <f t="shared" si="62"/>
        <v>40656.8704</v>
      </c>
    </row>
    <row r="560" spans="1:17" x14ac:dyDescent="0.2">
      <c r="A560" s="56" t="s">
        <v>688</v>
      </c>
      <c r="B560" s="66" t="s">
        <v>646</v>
      </c>
      <c r="C560" s="56">
        <v>55675.487000000001</v>
      </c>
      <c r="D560" s="56">
        <v>5.9999999999999995E-4</v>
      </c>
      <c r="E560" s="2">
        <f t="shared" si="60"/>
        <v>65950.105417698403</v>
      </c>
      <c r="F560" s="2">
        <f t="shared" si="61"/>
        <v>65950</v>
      </c>
      <c r="G560" s="2">
        <f t="shared" si="65"/>
        <v>2.5020592089276761E-2</v>
      </c>
      <c r="K560" s="32">
        <f t="shared" si="63"/>
        <v>2.5020592089276761E-2</v>
      </c>
      <c r="O560" s="7">
        <f t="shared" ca="1" si="64"/>
        <v>2.441861651765577E-2</v>
      </c>
      <c r="P560" s="2" t="s">
        <v>567</v>
      </c>
      <c r="Q560" s="13">
        <f t="shared" si="62"/>
        <v>40656.987000000001</v>
      </c>
    </row>
    <row r="561" spans="1:17" x14ac:dyDescent="0.2">
      <c r="A561" s="56" t="s">
        <v>688</v>
      </c>
      <c r="B561" s="66" t="s">
        <v>644</v>
      </c>
      <c r="C561" s="56">
        <v>55675.606699999997</v>
      </c>
      <c r="D561" s="56">
        <v>4.0000000000000002E-4</v>
      </c>
      <c r="E561" s="2">
        <f t="shared" si="60"/>
        <v>65950.609742234432</v>
      </c>
      <c r="F561" s="2">
        <f t="shared" si="61"/>
        <v>65950.5</v>
      </c>
      <c r="G561" s="2">
        <f t="shared" si="65"/>
        <v>2.6047008468594868E-2</v>
      </c>
      <c r="K561" s="32">
        <f t="shared" si="63"/>
        <v>2.6047008468594868E-2</v>
      </c>
      <c r="O561" s="7">
        <f t="shared" ca="1" si="64"/>
        <v>2.4418616517655724E-2</v>
      </c>
      <c r="P561" s="2" t="s">
        <v>567</v>
      </c>
      <c r="Q561" s="13">
        <f t="shared" si="62"/>
        <v>40657.106699999997</v>
      </c>
    </row>
    <row r="562" spans="1:17" x14ac:dyDescent="0.2">
      <c r="A562" s="56" t="s">
        <v>687</v>
      </c>
      <c r="B562" s="66" t="s">
        <v>646</v>
      </c>
      <c r="C562" s="56">
        <v>55679.756500000003</v>
      </c>
      <c r="D562" s="56">
        <v>5.9999999999999995E-4</v>
      </c>
      <c r="E562" s="2">
        <f t="shared" si="60"/>
        <v>65968.093835464955</v>
      </c>
      <c r="F562" s="2">
        <f t="shared" si="61"/>
        <v>65968</v>
      </c>
      <c r="G562" s="2">
        <f t="shared" si="65"/>
        <v>2.2271581794484518E-2</v>
      </c>
      <c r="K562" s="32">
        <f t="shared" si="63"/>
        <v>2.2271581794484518E-2</v>
      </c>
      <c r="O562" s="7">
        <f t="shared" ca="1" si="64"/>
        <v>2.4418616517654049E-2</v>
      </c>
      <c r="P562" s="2" t="s">
        <v>567</v>
      </c>
      <c r="Q562" s="13">
        <f t="shared" si="62"/>
        <v>40661.256500000003</v>
      </c>
    </row>
    <row r="563" spans="1:17" x14ac:dyDescent="0.2">
      <c r="A563" s="56" t="s">
        <v>687</v>
      </c>
      <c r="B563" s="66" t="s">
        <v>644</v>
      </c>
      <c r="C563" s="56">
        <v>55679.8802</v>
      </c>
      <c r="D563" s="56">
        <v>5.9999999999999995E-4</v>
      </c>
      <c r="E563" s="2">
        <f t="shared" si="60"/>
        <v>65968.615012951224</v>
      </c>
      <c r="F563" s="2">
        <f t="shared" si="61"/>
        <v>65968.5</v>
      </c>
      <c r="G563" s="2">
        <f t="shared" si="65"/>
        <v>2.7297998167341575E-2</v>
      </c>
      <c r="K563" s="32">
        <f t="shared" si="63"/>
        <v>2.7297998167341575E-2</v>
      </c>
      <c r="O563" s="7">
        <f t="shared" ca="1" si="64"/>
        <v>2.4418616517654E-2</v>
      </c>
      <c r="P563" s="2" t="s">
        <v>567</v>
      </c>
      <c r="Q563" s="13">
        <f t="shared" si="62"/>
        <v>40661.3802</v>
      </c>
    </row>
    <row r="564" spans="1:17" x14ac:dyDescent="0.2">
      <c r="A564" s="77" t="s">
        <v>701</v>
      </c>
      <c r="B564" s="78" t="s">
        <v>644</v>
      </c>
      <c r="C564" s="79">
        <v>55921.972600000001</v>
      </c>
      <c r="D564" s="79">
        <v>2.0000000000000001E-4</v>
      </c>
      <c r="E564" s="2">
        <f t="shared" si="60"/>
        <v>66988.607805855674</v>
      </c>
      <c r="F564" s="2">
        <f t="shared" si="61"/>
        <v>66988.5</v>
      </c>
      <c r="G564" s="2">
        <f t="shared" si="65"/>
        <v>2.5587414456822444E-2</v>
      </c>
      <c r="J564" s="32">
        <f>G564</f>
        <v>2.5587414456822444E-2</v>
      </c>
      <c r="O564" s="7">
        <f t="shared" ca="1" si="64"/>
        <v>2.4418616517556408E-2</v>
      </c>
      <c r="P564" s="2" t="s">
        <v>567</v>
      </c>
      <c r="Q564" s="13">
        <f t="shared" si="62"/>
        <v>40903.472600000001</v>
      </c>
    </row>
    <row r="565" spans="1:17" x14ac:dyDescent="0.2">
      <c r="A565" s="62" t="s">
        <v>695</v>
      </c>
      <c r="B565" s="54" t="s">
        <v>644</v>
      </c>
      <c r="C565" s="55">
        <v>55921.972600000001</v>
      </c>
      <c r="D565" s="55">
        <v>2.0000000000000001E-4</v>
      </c>
      <c r="E565" s="2">
        <f t="shared" si="60"/>
        <v>66988.607805855674</v>
      </c>
      <c r="F565" s="2">
        <f t="shared" si="61"/>
        <v>66988.5</v>
      </c>
      <c r="G565" s="2">
        <f t="shared" si="65"/>
        <v>2.5587414456822444E-2</v>
      </c>
      <c r="J565" s="32">
        <f>G565</f>
        <v>2.5587414456822444E-2</v>
      </c>
      <c r="O565" s="7">
        <f t="shared" ca="1" si="64"/>
        <v>2.4418616517556408E-2</v>
      </c>
      <c r="P565" s="2" t="s">
        <v>567</v>
      </c>
      <c r="Q565" s="13">
        <f t="shared" si="62"/>
        <v>40903.472600000001</v>
      </c>
    </row>
    <row r="566" spans="1:17" x14ac:dyDescent="0.2">
      <c r="A566" s="77" t="s">
        <v>701</v>
      </c>
      <c r="B566" s="78" t="s">
        <v>646</v>
      </c>
      <c r="C566" s="79">
        <v>55924.939899999998</v>
      </c>
      <c r="D566" s="79">
        <v>1E-4</v>
      </c>
      <c r="E566" s="2">
        <f t="shared" si="60"/>
        <v>67001.109745670314</v>
      </c>
      <c r="F566" s="2">
        <f t="shared" si="61"/>
        <v>67001</v>
      </c>
      <c r="G566" s="2">
        <f t="shared" si="65"/>
        <v>2.6047823965200223E-2</v>
      </c>
      <c r="J566" s="32">
        <f>G566</f>
        <v>2.6047823965200223E-2</v>
      </c>
      <c r="O566" s="7">
        <f t="shared" ca="1" si="64"/>
        <v>2.4418616517555215E-2</v>
      </c>
      <c r="P566" s="2" t="s">
        <v>567</v>
      </c>
      <c r="Q566" s="13">
        <f t="shared" si="62"/>
        <v>40906.439899999998</v>
      </c>
    </row>
    <row r="567" spans="1:17" x14ac:dyDescent="0.2">
      <c r="A567" s="62" t="s">
        <v>695</v>
      </c>
      <c r="B567" s="54" t="s">
        <v>646</v>
      </c>
      <c r="C567" s="55">
        <v>55924.939899999998</v>
      </c>
      <c r="D567" s="55">
        <v>1E-4</v>
      </c>
      <c r="E567" s="2">
        <f t="shared" si="60"/>
        <v>67001.109745670314</v>
      </c>
      <c r="F567" s="2">
        <f t="shared" si="61"/>
        <v>67001</v>
      </c>
      <c r="G567" s="2">
        <f t="shared" si="65"/>
        <v>2.6047823965200223E-2</v>
      </c>
      <c r="J567" s="32">
        <f>G567</f>
        <v>2.6047823965200223E-2</v>
      </c>
      <c r="O567" s="7">
        <f t="shared" ca="1" si="64"/>
        <v>2.4418616517555215E-2</v>
      </c>
      <c r="P567" s="2" t="s">
        <v>567</v>
      </c>
      <c r="Q567" s="13">
        <f t="shared" si="62"/>
        <v>40906.439899999998</v>
      </c>
    </row>
    <row r="568" spans="1:17" x14ac:dyDescent="0.2">
      <c r="A568" s="68" t="s">
        <v>698</v>
      </c>
      <c r="B568" s="60"/>
      <c r="C568" s="74">
        <v>55932.890800000001</v>
      </c>
      <c r="D568" s="74">
        <v>2.0000000000000001E-4</v>
      </c>
      <c r="E568" s="2">
        <f t="shared" si="60"/>
        <v>67034.608776193811</v>
      </c>
      <c r="F568" s="2">
        <f t="shared" si="61"/>
        <v>67034.5</v>
      </c>
      <c r="G568" s="2">
        <f t="shared" si="65"/>
        <v>2.5817721463681664E-2</v>
      </c>
      <c r="K568" s="32"/>
      <c r="L568" s="2">
        <f>G568</f>
        <v>2.5817721463681664E-2</v>
      </c>
      <c r="N568" s="32"/>
      <c r="O568" s="7">
        <f t="shared" ca="1" si="64"/>
        <v>2.4418616517552009E-2</v>
      </c>
      <c r="P568" s="2" t="s">
        <v>567</v>
      </c>
      <c r="Q568" s="13">
        <f t="shared" si="62"/>
        <v>40914.390800000001</v>
      </c>
    </row>
    <row r="569" spans="1:17" x14ac:dyDescent="0.2">
      <c r="A569" s="75" t="s">
        <v>696</v>
      </c>
      <c r="B569" s="76" t="s">
        <v>646</v>
      </c>
      <c r="C569" s="75">
        <v>55981.902000000002</v>
      </c>
      <c r="D569" s="75">
        <v>2.9999999999999997E-4</v>
      </c>
      <c r="E569" s="2">
        <f t="shared" si="60"/>
        <v>67241.104604941836</v>
      </c>
      <c r="F569" s="2">
        <f t="shared" si="61"/>
        <v>67241</v>
      </c>
      <c r="G569" s="2">
        <f t="shared" si="65"/>
        <v>2.482768662594026E-2</v>
      </c>
      <c r="K569" s="32">
        <f>G569</f>
        <v>2.482768662594026E-2</v>
      </c>
      <c r="O569" s="7">
        <f t="shared" ca="1" si="64"/>
        <v>2.441861651753225E-2</v>
      </c>
      <c r="P569" s="2" t="s">
        <v>567</v>
      </c>
      <c r="Q569" s="13">
        <f t="shared" si="62"/>
        <v>40963.402000000002</v>
      </c>
    </row>
    <row r="570" spans="1:17" x14ac:dyDescent="0.2">
      <c r="A570" s="77" t="s">
        <v>700</v>
      </c>
      <c r="B570" s="78" t="s">
        <v>644</v>
      </c>
      <c r="C570" s="79">
        <v>56007.418230000003</v>
      </c>
      <c r="D570" s="79">
        <v>1E-4</v>
      </c>
      <c r="E570" s="2">
        <f t="shared" si="60"/>
        <v>67348.610543592091</v>
      </c>
      <c r="F570" s="2">
        <f t="shared" si="61"/>
        <v>67348.5</v>
      </c>
      <c r="G570" s="2">
        <f t="shared" si="65"/>
        <v>2.6237208439852111E-2</v>
      </c>
      <c r="M570" s="32">
        <f>G570</f>
        <v>2.6237208439852111E-2</v>
      </c>
      <c r="O570" s="7">
        <f t="shared" ca="1" si="64"/>
        <v>2.4418616517521963E-2</v>
      </c>
      <c r="P570" s="2" t="s">
        <v>567</v>
      </c>
      <c r="Q570" s="13">
        <f t="shared" si="62"/>
        <v>40988.918230000003</v>
      </c>
    </row>
    <row r="571" spans="1:17" x14ac:dyDescent="0.2">
      <c r="A571" s="77" t="s">
        <v>700</v>
      </c>
      <c r="B571" s="78" t="s">
        <v>644</v>
      </c>
      <c r="C571" s="79">
        <v>56007.418259999999</v>
      </c>
      <c r="D571" s="79">
        <v>1E-4</v>
      </c>
      <c r="E571" s="2">
        <f t="shared" si="60"/>
        <v>67348.610669989197</v>
      </c>
      <c r="F571" s="2">
        <f t="shared" si="61"/>
        <v>67348.5</v>
      </c>
      <c r="G571" s="2">
        <f t="shared" si="65"/>
        <v>2.6267208435456268E-2</v>
      </c>
      <c r="M571" s="32">
        <f>G571</f>
        <v>2.6267208435456268E-2</v>
      </c>
      <c r="O571" s="7">
        <f t="shared" ca="1" si="64"/>
        <v>2.4418616517521963E-2</v>
      </c>
      <c r="P571" s="2" t="s">
        <v>567</v>
      </c>
      <c r="Q571" s="13">
        <f t="shared" si="62"/>
        <v>40988.918259999999</v>
      </c>
    </row>
    <row r="572" spans="1:17" x14ac:dyDescent="0.2">
      <c r="A572" s="75" t="s">
        <v>696</v>
      </c>
      <c r="B572" s="76" t="s">
        <v>644</v>
      </c>
      <c r="C572" s="75">
        <v>56046.698700000001</v>
      </c>
      <c r="D572" s="75">
        <v>4.0000000000000002E-4</v>
      </c>
      <c r="E572" s="2">
        <f t="shared" si="60"/>
        <v>67514.108495208493</v>
      </c>
      <c r="F572" s="2">
        <f t="shared" si="61"/>
        <v>67514</v>
      </c>
      <c r="G572" s="2">
        <f t="shared" si="65"/>
        <v>2.5751030392711982E-2</v>
      </c>
      <c r="K572" s="32">
        <f>G572</f>
        <v>2.5751030392711982E-2</v>
      </c>
      <c r="O572" s="7">
        <f t="shared" ca="1" si="64"/>
        <v>2.4418616517506129E-2</v>
      </c>
      <c r="P572" s="2" t="s">
        <v>567</v>
      </c>
      <c r="Q572" s="13">
        <f t="shared" si="62"/>
        <v>41028.198700000001</v>
      </c>
    </row>
    <row r="573" spans="1:17" x14ac:dyDescent="0.2">
      <c r="A573" s="77" t="s">
        <v>702</v>
      </c>
      <c r="B573" s="78" t="s">
        <v>646</v>
      </c>
      <c r="C573" s="79">
        <v>56061.414100000002</v>
      </c>
      <c r="D573" s="79">
        <v>1.5E-3</v>
      </c>
      <c r="E573" s="2">
        <f t="shared" si="60"/>
        <v>67576.107971213132</v>
      </c>
      <c r="F573" s="2">
        <f t="shared" si="61"/>
        <v>67576</v>
      </c>
      <c r="G573" s="2">
        <f t="shared" si="65"/>
        <v>2.5626661583373789E-2</v>
      </c>
      <c r="K573" s="32">
        <f>G573</f>
        <v>2.5626661583373789E-2</v>
      </c>
      <c r="N573" s="32"/>
      <c r="O573" s="7">
        <f t="shared" ca="1" si="64"/>
        <v>2.4418616517500196E-2</v>
      </c>
      <c r="P573" s="2" t="s">
        <v>567</v>
      </c>
      <c r="Q573" s="13">
        <f t="shared" si="62"/>
        <v>41042.914100000002</v>
      </c>
    </row>
    <row r="574" spans="1:17" x14ac:dyDescent="0.2">
      <c r="A574" s="77" t="s">
        <v>703</v>
      </c>
      <c r="B574" s="78" t="s">
        <v>646</v>
      </c>
      <c r="C574" s="79">
        <v>56061.6512</v>
      </c>
      <c r="D574" s="79">
        <v>2.0000000000000001E-4</v>
      </c>
      <c r="E574" s="2">
        <f t="shared" si="60"/>
        <v>67577.106929838832</v>
      </c>
      <c r="F574" s="2">
        <f t="shared" si="61"/>
        <v>67577</v>
      </c>
      <c r="G574" s="2">
        <f t="shared" si="65"/>
        <v>2.5379494341905229E-2</v>
      </c>
      <c r="J574" s="32">
        <f>G574</f>
        <v>2.5379494341905229E-2</v>
      </c>
      <c r="O574" s="7">
        <f t="shared" ca="1" si="64"/>
        <v>2.4418616517500102E-2</v>
      </c>
      <c r="P574" s="2" t="s">
        <v>567</v>
      </c>
      <c r="Q574" s="13">
        <f t="shared" si="62"/>
        <v>41043.1512</v>
      </c>
    </row>
    <row r="575" spans="1:17" x14ac:dyDescent="0.2">
      <c r="A575" s="77" t="s">
        <v>699</v>
      </c>
      <c r="B575" s="78" t="s">
        <v>646</v>
      </c>
      <c r="C575" s="79">
        <v>56336.738799999999</v>
      </c>
      <c r="D575" s="79">
        <v>2.0000000000000001E-4</v>
      </c>
      <c r="E575" s="2">
        <f t="shared" si="60"/>
        <v>68736.116338714855</v>
      </c>
      <c r="F575" s="2">
        <f t="shared" si="61"/>
        <v>68736</v>
      </c>
      <c r="G575" s="2">
        <f t="shared" si="65"/>
        <v>2.7612664409389254E-2</v>
      </c>
      <c r="J575" s="32">
        <f>G575</f>
        <v>2.7612664409389254E-2</v>
      </c>
      <c r="O575" s="7">
        <f t="shared" ca="1" si="64"/>
        <v>2.4418616517389212E-2</v>
      </c>
      <c r="P575" s="2" t="s">
        <v>567</v>
      </c>
      <c r="Q575" s="13">
        <f t="shared" si="62"/>
        <v>41318.238799999999</v>
      </c>
    </row>
    <row r="576" spans="1:17" x14ac:dyDescent="0.2">
      <c r="A576" s="77" t="s">
        <v>699</v>
      </c>
      <c r="B576" s="78" t="s">
        <v>644</v>
      </c>
      <c r="C576" s="79">
        <v>56386.701300000001</v>
      </c>
      <c r="D576" s="79">
        <v>2.0000000000000001E-4</v>
      </c>
      <c r="E576" s="2">
        <f t="shared" si="60"/>
        <v>68946.620220354627</v>
      </c>
      <c r="F576" s="2">
        <f t="shared" si="61"/>
        <v>68946.5</v>
      </c>
      <c r="G576" s="2">
        <f t="shared" si="65"/>
        <v>2.8533960619824938E-2</v>
      </c>
      <c r="J576" s="32">
        <f>G576</f>
        <v>2.8533960619824938E-2</v>
      </c>
      <c r="O576" s="7">
        <f t="shared" ca="1" si="64"/>
        <v>2.4418616517369068E-2</v>
      </c>
      <c r="P576" s="2" t="s">
        <v>567</v>
      </c>
      <c r="Q576" s="13">
        <f t="shared" si="62"/>
        <v>41368.201300000001</v>
      </c>
    </row>
    <row r="577" spans="1:17" x14ac:dyDescent="0.2">
      <c r="A577" s="77" t="s">
        <v>699</v>
      </c>
      <c r="B577" s="78" t="s">
        <v>646</v>
      </c>
      <c r="C577" s="79">
        <v>56413.639600000002</v>
      </c>
      <c r="D577" s="79">
        <v>1E-4</v>
      </c>
      <c r="E577" s="2">
        <f t="shared" si="60"/>
        <v>69060.117677743212</v>
      </c>
      <c r="F577" s="2">
        <f t="shared" si="61"/>
        <v>69060</v>
      </c>
      <c r="G577" s="2">
        <f t="shared" si="65"/>
        <v>2.7930478994676378E-2</v>
      </c>
      <c r="J577" s="32">
        <f>G577</f>
        <v>2.7930478994676378E-2</v>
      </c>
      <c r="O577" s="7">
        <f t="shared" ca="1" si="64"/>
        <v>2.4418616517358209E-2</v>
      </c>
      <c r="P577" s="2" t="s">
        <v>567</v>
      </c>
      <c r="Q577" s="13">
        <f t="shared" si="62"/>
        <v>41395.139600000002</v>
      </c>
    </row>
    <row r="578" spans="1:17" x14ac:dyDescent="0.2">
      <c r="A578" s="77" t="s">
        <v>699</v>
      </c>
      <c r="B578" s="78" t="s">
        <v>646</v>
      </c>
      <c r="C578" s="79">
        <v>56427.643300000003</v>
      </c>
      <c r="D578" s="79">
        <v>1E-4</v>
      </c>
      <c r="E578" s="2">
        <f t="shared" si="60"/>
        <v>69119.118592575716</v>
      </c>
      <c r="F578" s="2">
        <f t="shared" si="61"/>
        <v>69119</v>
      </c>
      <c r="G578" s="2">
        <f t="shared" si="65"/>
        <v>2.8147611905296799E-2</v>
      </c>
      <c r="J578" s="32">
        <f>G578</f>
        <v>2.8147611905296799E-2</v>
      </c>
      <c r="O578" s="7">
        <f t="shared" ca="1" si="64"/>
        <v>2.4418616517352564E-2</v>
      </c>
      <c r="P578" s="2" t="s">
        <v>567</v>
      </c>
      <c r="Q578" s="13">
        <f t="shared" si="62"/>
        <v>41409.143300000003</v>
      </c>
    </row>
    <row r="580" spans="1:17" x14ac:dyDescent="0.2">
      <c r="A580" s="100" t="s">
        <v>1515</v>
      </c>
      <c r="B580" s="101" t="str">
        <f t="shared" ref="B580:B643" si="66">IF(INT(F580)=F580,"I","II")</f>
        <v>I</v>
      </c>
      <c r="C580" s="100">
        <v>53466.62</v>
      </c>
      <c r="D580" s="102" t="s">
        <v>466</v>
      </c>
    </row>
    <row r="581" spans="1:17" x14ac:dyDescent="0.2">
      <c r="A581" s="103" t="s">
        <v>160</v>
      </c>
      <c r="B581" s="101" t="str">
        <f t="shared" si="66"/>
        <v>I</v>
      </c>
      <c r="C581" s="100">
        <v>54260.303</v>
      </c>
      <c r="D581" s="102" t="s">
        <v>466</v>
      </c>
    </row>
    <row r="582" spans="1:17" x14ac:dyDescent="0.2">
      <c r="A582" s="103" t="s">
        <v>160</v>
      </c>
      <c r="B582" s="101" t="str">
        <f t="shared" si="66"/>
        <v>I</v>
      </c>
      <c r="C582" s="100">
        <v>54260.421000000002</v>
      </c>
      <c r="D582" s="102" t="s">
        <v>466</v>
      </c>
    </row>
    <row r="583" spans="1:17" x14ac:dyDescent="0.2">
      <c r="A583" s="103" t="s">
        <v>174</v>
      </c>
      <c r="B583" s="101" t="str">
        <f t="shared" si="66"/>
        <v>I</v>
      </c>
      <c r="C583" s="100">
        <v>54556.748</v>
      </c>
      <c r="D583" s="102" t="s">
        <v>466</v>
      </c>
    </row>
    <row r="584" spans="1:17" x14ac:dyDescent="0.2">
      <c r="A584" s="103" t="s">
        <v>275</v>
      </c>
      <c r="B584" s="101" t="str">
        <f t="shared" si="66"/>
        <v>I</v>
      </c>
      <c r="C584" s="100">
        <v>55279.828000000001</v>
      </c>
      <c r="D584" s="102" t="s">
        <v>466</v>
      </c>
    </row>
    <row r="585" spans="1:17" x14ac:dyDescent="0.2">
      <c r="A585" s="100" t="s">
        <v>1429</v>
      </c>
      <c r="B585" s="101" t="str">
        <f t="shared" si="66"/>
        <v>I</v>
      </c>
      <c r="C585" s="100">
        <v>51986.638099999996</v>
      </c>
      <c r="D585" s="102" t="s">
        <v>466</v>
      </c>
    </row>
    <row r="586" spans="1:17" x14ac:dyDescent="0.2">
      <c r="A586" s="100" t="s">
        <v>1429</v>
      </c>
      <c r="B586" s="101" t="str">
        <f t="shared" si="66"/>
        <v>I</v>
      </c>
      <c r="C586" s="100">
        <v>52015.5942</v>
      </c>
      <c r="D586" s="102" t="s">
        <v>466</v>
      </c>
    </row>
    <row r="587" spans="1:17" x14ac:dyDescent="0.2">
      <c r="A587" s="103" t="s">
        <v>1489</v>
      </c>
      <c r="B587" s="101" t="str">
        <f t="shared" si="66"/>
        <v>I</v>
      </c>
      <c r="C587" s="100">
        <v>52339.452400000002</v>
      </c>
      <c r="D587" s="102" t="s">
        <v>466</v>
      </c>
    </row>
    <row r="588" spans="1:17" x14ac:dyDescent="0.2">
      <c r="A588" s="103" t="s">
        <v>1489</v>
      </c>
      <c r="B588" s="101" t="str">
        <f t="shared" si="66"/>
        <v>I</v>
      </c>
      <c r="C588" s="100">
        <v>52339.57</v>
      </c>
      <c r="D588" s="102" t="s">
        <v>466</v>
      </c>
    </row>
    <row r="589" spans="1:17" x14ac:dyDescent="0.2">
      <c r="A589" s="100" t="s">
        <v>1429</v>
      </c>
      <c r="B589" s="101" t="str">
        <f t="shared" si="66"/>
        <v>I</v>
      </c>
      <c r="C589" s="100">
        <v>52341.707600000002</v>
      </c>
      <c r="D589" s="102" t="s">
        <v>466</v>
      </c>
    </row>
    <row r="590" spans="1:17" x14ac:dyDescent="0.2">
      <c r="A590" s="103" t="s">
        <v>1489</v>
      </c>
      <c r="B590" s="101" t="str">
        <f t="shared" si="66"/>
        <v>I</v>
      </c>
      <c r="C590" s="100">
        <v>52345.505499999999</v>
      </c>
      <c r="D590" s="102" t="s">
        <v>466</v>
      </c>
    </row>
    <row r="591" spans="1:17" x14ac:dyDescent="0.2">
      <c r="A591" s="100" t="s">
        <v>1429</v>
      </c>
      <c r="B591" s="101" t="str">
        <f t="shared" si="66"/>
        <v>I</v>
      </c>
      <c r="C591" s="100">
        <v>52373.6325</v>
      </c>
      <c r="D591" s="102" t="s">
        <v>466</v>
      </c>
    </row>
    <row r="592" spans="1:17" x14ac:dyDescent="0.2">
      <c r="A592" s="100" t="s">
        <v>1515</v>
      </c>
      <c r="B592" s="101" t="str">
        <f t="shared" si="66"/>
        <v>I</v>
      </c>
      <c r="C592" s="100">
        <v>52597.9257</v>
      </c>
      <c r="D592" s="102" t="s">
        <v>466</v>
      </c>
    </row>
    <row r="593" spans="1:4" x14ac:dyDescent="0.2">
      <c r="A593" s="100" t="s">
        <v>1515</v>
      </c>
      <c r="B593" s="101" t="str">
        <f t="shared" si="66"/>
        <v>I</v>
      </c>
      <c r="C593" s="100">
        <v>52611.928599999999</v>
      </c>
      <c r="D593" s="102" t="s">
        <v>466</v>
      </c>
    </row>
    <row r="594" spans="1:4" x14ac:dyDescent="0.2">
      <c r="A594" s="100" t="s">
        <v>1515</v>
      </c>
      <c r="B594" s="101" t="str">
        <f t="shared" si="66"/>
        <v>I</v>
      </c>
      <c r="C594" s="100">
        <v>52735.703999999998</v>
      </c>
      <c r="D594" s="102" t="s">
        <v>466</v>
      </c>
    </row>
    <row r="595" spans="1:4" x14ac:dyDescent="0.2">
      <c r="A595" s="100" t="s">
        <v>1515</v>
      </c>
      <c r="B595" s="101" t="str">
        <f t="shared" si="66"/>
        <v>I</v>
      </c>
      <c r="C595" s="100">
        <v>52739.621200000001</v>
      </c>
      <c r="D595" s="102" t="s">
        <v>466</v>
      </c>
    </row>
    <row r="596" spans="1:4" x14ac:dyDescent="0.2">
      <c r="A596" s="100" t="s">
        <v>1515</v>
      </c>
      <c r="B596" s="101" t="str">
        <f t="shared" si="66"/>
        <v>I</v>
      </c>
      <c r="C596" s="100">
        <v>52993.937899999997</v>
      </c>
      <c r="D596" s="102" t="s">
        <v>466</v>
      </c>
    </row>
    <row r="597" spans="1:4" x14ac:dyDescent="0.2">
      <c r="A597" s="100" t="s">
        <v>1515</v>
      </c>
      <c r="B597" s="101" t="str">
        <f t="shared" si="66"/>
        <v>I</v>
      </c>
      <c r="C597" s="100">
        <v>53050.784099999997</v>
      </c>
      <c r="D597" s="102" t="s">
        <v>466</v>
      </c>
    </row>
    <row r="598" spans="1:4" x14ac:dyDescent="0.2">
      <c r="A598" s="100" t="s">
        <v>1583</v>
      </c>
      <c r="B598" s="101" t="str">
        <f t="shared" si="66"/>
        <v>I</v>
      </c>
      <c r="C598" s="100">
        <v>53110.595000000001</v>
      </c>
      <c r="D598" s="102" t="s">
        <v>466</v>
      </c>
    </row>
    <row r="599" spans="1:4" x14ac:dyDescent="0.2">
      <c r="A599" s="100" t="s">
        <v>1515</v>
      </c>
      <c r="B599" s="101" t="str">
        <f t="shared" si="66"/>
        <v>I</v>
      </c>
      <c r="C599" s="100">
        <v>53179.663999999997</v>
      </c>
      <c r="D599" s="102" t="s">
        <v>466</v>
      </c>
    </row>
    <row r="600" spans="1:4" x14ac:dyDescent="0.2">
      <c r="A600" s="100" t="s">
        <v>1515</v>
      </c>
      <c r="B600" s="101" t="str">
        <f t="shared" si="66"/>
        <v>I</v>
      </c>
      <c r="C600" s="100">
        <v>53413.6895</v>
      </c>
      <c r="D600" s="102" t="s">
        <v>466</v>
      </c>
    </row>
    <row r="601" spans="1:4" x14ac:dyDescent="0.2">
      <c r="A601" s="103" t="s">
        <v>1640</v>
      </c>
      <c r="B601" s="101" t="str">
        <f t="shared" si="66"/>
        <v>I</v>
      </c>
      <c r="C601" s="100">
        <v>53464.361299999997</v>
      </c>
      <c r="D601" s="102" t="s">
        <v>466</v>
      </c>
    </row>
    <row r="602" spans="1:4" x14ac:dyDescent="0.2">
      <c r="A602" s="100" t="s">
        <v>1515</v>
      </c>
      <c r="B602" s="101" t="str">
        <f t="shared" si="66"/>
        <v>I</v>
      </c>
      <c r="C602" s="100">
        <v>53489.4035</v>
      </c>
      <c r="D602" s="102" t="s">
        <v>466</v>
      </c>
    </row>
    <row r="603" spans="1:4" x14ac:dyDescent="0.2">
      <c r="A603" s="103" t="s">
        <v>1685</v>
      </c>
      <c r="B603" s="101" t="str">
        <f t="shared" si="66"/>
        <v>I</v>
      </c>
      <c r="C603" s="100">
        <v>53760.571000000004</v>
      </c>
      <c r="D603" s="102" t="s">
        <v>466</v>
      </c>
    </row>
    <row r="604" spans="1:4" x14ac:dyDescent="0.2">
      <c r="A604" s="103" t="s">
        <v>1685</v>
      </c>
      <c r="B604" s="101" t="str">
        <f t="shared" si="66"/>
        <v>I</v>
      </c>
      <c r="C604" s="100">
        <v>53760.689200000001</v>
      </c>
      <c r="D604" s="102" t="s">
        <v>466</v>
      </c>
    </row>
    <row r="605" spans="1:4" x14ac:dyDescent="0.2">
      <c r="A605" s="103" t="s">
        <v>1691</v>
      </c>
      <c r="B605" s="101" t="str">
        <f t="shared" si="66"/>
        <v>I</v>
      </c>
      <c r="C605" s="100">
        <v>53764.6054</v>
      </c>
      <c r="D605" s="102" t="s">
        <v>466</v>
      </c>
    </row>
    <row r="606" spans="1:4" x14ac:dyDescent="0.2">
      <c r="A606" s="100" t="s">
        <v>1694</v>
      </c>
      <c r="B606" s="101" t="str">
        <f t="shared" si="66"/>
        <v>I</v>
      </c>
      <c r="C606" s="100">
        <v>53798.902199999997</v>
      </c>
      <c r="D606" s="102" t="s">
        <v>466</v>
      </c>
    </row>
    <row r="607" spans="1:4" x14ac:dyDescent="0.2">
      <c r="A607" s="103" t="s">
        <v>1691</v>
      </c>
      <c r="B607" s="101" t="str">
        <f t="shared" si="66"/>
        <v>I</v>
      </c>
      <c r="C607" s="100">
        <v>53817.415399999998</v>
      </c>
      <c r="D607" s="102" t="s">
        <v>466</v>
      </c>
    </row>
    <row r="608" spans="1:4" x14ac:dyDescent="0.2">
      <c r="A608" s="103" t="s">
        <v>1685</v>
      </c>
      <c r="B608" s="101" t="str">
        <f t="shared" si="66"/>
        <v>I</v>
      </c>
      <c r="C608" s="100">
        <v>53818.482100000001</v>
      </c>
      <c r="D608" s="102" t="s">
        <v>466</v>
      </c>
    </row>
    <row r="609" spans="1:4" x14ac:dyDescent="0.2">
      <c r="A609" s="103" t="s">
        <v>1685</v>
      </c>
      <c r="B609" s="101" t="str">
        <f t="shared" si="66"/>
        <v>I</v>
      </c>
      <c r="C609" s="100">
        <v>53818.599600000001</v>
      </c>
      <c r="D609" s="102" t="s">
        <v>466</v>
      </c>
    </row>
    <row r="610" spans="1:4" x14ac:dyDescent="0.2">
      <c r="A610" s="103" t="s">
        <v>1713</v>
      </c>
      <c r="B610" s="101" t="str">
        <f t="shared" si="66"/>
        <v>I</v>
      </c>
      <c r="C610" s="100">
        <v>53826.790500000003</v>
      </c>
      <c r="D610" s="102" t="s">
        <v>466</v>
      </c>
    </row>
    <row r="611" spans="1:4" x14ac:dyDescent="0.2">
      <c r="A611" s="103" t="s">
        <v>1685</v>
      </c>
      <c r="B611" s="101" t="str">
        <f t="shared" si="66"/>
        <v>I</v>
      </c>
      <c r="C611" s="100">
        <v>53830.305899999999</v>
      </c>
      <c r="D611" s="102" t="s">
        <v>466</v>
      </c>
    </row>
    <row r="612" spans="1:4" x14ac:dyDescent="0.2">
      <c r="A612" s="100" t="s">
        <v>1583</v>
      </c>
      <c r="B612" s="101" t="str">
        <f t="shared" si="66"/>
        <v>I</v>
      </c>
      <c r="C612" s="100">
        <v>53830.588100000001</v>
      </c>
      <c r="D612" s="102" t="s">
        <v>466</v>
      </c>
    </row>
    <row r="613" spans="1:4" x14ac:dyDescent="0.2">
      <c r="A613" s="103" t="s">
        <v>1640</v>
      </c>
      <c r="B613" s="101" t="str">
        <f t="shared" si="66"/>
        <v>I</v>
      </c>
      <c r="C613" s="100">
        <v>53840.437700000002</v>
      </c>
      <c r="D613" s="102" t="s">
        <v>466</v>
      </c>
    </row>
    <row r="614" spans="1:4" x14ac:dyDescent="0.2">
      <c r="A614" s="103" t="s">
        <v>1685</v>
      </c>
      <c r="B614" s="101" t="str">
        <f t="shared" si="66"/>
        <v>I</v>
      </c>
      <c r="C614" s="100">
        <v>53847.4787</v>
      </c>
      <c r="D614" s="102" t="s">
        <v>466</v>
      </c>
    </row>
    <row r="615" spans="1:4" x14ac:dyDescent="0.2">
      <c r="A615" s="103" t="s">
        <v>1640</v>
      </c>
      <c r="B615" s="101" t="str">
        <f t="shared" si="66"/>
        <v>I</v>
      </c>
      <c r="C615" s="100">
        <v>53863.342299999997</v>
      </c>
      <c r="D615" s="102" t="s">
        <v>466</v>
      </c>
    </row>
    <row r="616" spans="1:4" x14ac:dyDescent="0.2">
      <c r="A616" s="103" t="s">
        <v>1640</v>
      </c>
      <c r="B616" s="101" t="str">
        <f t="shared" si="66"/>
        <v>I</v>
      </c>
      <c r="C616" s="100">
        <v>53863.46</v>
      </c>
      <c r="D616" s="102" t="s">
        <v>466</v>
      </c>
    </row>
    <row r="617" spans="1:4" x14ac:dyDescent="0.2">
      <c r="A617" s="103" t="s">
        <v>1640</v>
      </c>
      <c r="B617" s="101" t="str">
        <f t="shared" si="66"/>
        <v>I</v>
      </c>
      <c r="C617" s="100">
        <v>53863.58</v>
      </c>
      <c r="D617" s="102" t="s">
        <v>466</v>
      </c>
    </row>
    <row r="618" spans="1:4" x14ac:dyDescent="0.2">
      <c r="A618" s="103" t="s">
        <v>1489</v>
      </c>
      <c r="B618" s="101" t="str">
        <f t="shared" si="66"/>
        <v>I</v>
      </c>
      <c r="C618" s="100">
        <v>54149.580800000003</v>
      </c>
      <c r="D618" s="102" t="s">
        <v>466</v>
      </c>
    </row>
    <row r="619" spans="1:4" x14ac:dyDescent="0.2">
      <c r="A619" s="103" t="s">
        <v>1691</v>
      </c>
      <c r="B619" s="101" t="str">
        <f t="shared" si="66"/>
        <v>I</v>
      </c>
      <c r="C619" s="100">
        <v>54154.564700000003</v>
      </c>
      <c r="D619" s="102" t="s">
        <v>466</v>
      </c>
    </row>
    <row r="620" spans="1:4" x14ac:dyDescent="0.2">
      <c r="A620" s="103" t="s">
        <v>1685</v>
      </c>
      <c r="B620" s="101" t="str">
        <f t="shared" si="66"/>
        <v>I</v>
      </c>
      <c r="C620" s="100">
        <v>54167.383000000002</v>
      </c>
      <c r="D620" s="102" t="s">
        <v>466</v>
      </c>
    </row>
    <row r="621" spans="1:4" x14ac:dyDescent="0.2">
      <c r="A621" s="103" t="s">
        <v>1685</v>
      </c>
      <c r="B621" s="101" t="str">
        <f t="shared" si="66"/>
        <v>I</v>
      </c>
      <c r="C621" s="100">
        <v>54174.383600000001</v>
      </c>
      <c r="D621" s="102" t="s">
        <v>466</v>
      </c>
    </row>
    <row r="622" spans="1:4" x14ac:dyDescent="0.2">
      <c r="A622" s="103" t="s">
        <v>1691</v>
      </c>
      <c r="B622" s="101" t="str">
        <f t="shared" si="66"/>
        <v>I</v>
      </c>
      <c r="C622" s="100">
        <v>54174.5026</v>
      </c>
      <c r="D622" s="102" t="s">
        <v>466</v>
      </c>
    </row>
    <row r="623" spans="1:4" x14ac:dyDescent="0.2">
      <c r="A623" s="103" t="s">
        <v>1691</v>
      </c>
      <c r="B623" s="101" t="str">
        <f t="shared" si="66"/>
        <v>I</v>
      </c>
      <c r="C623" s="100">
        <v>54174.622600000002</v>
      </c>
      <c r="D623" s="102" t="s">
        <v>466</v>
      </c>
    </row>
    <row r="624" spans="1:4" x14ac:dyDescent="0.2">
      <c r="A624" s="100" t="s">
        <v>1694</v>
      </c>
      <c r="B624" s="101" t="str">
        <f t="shared" si="66"/>
        <v>I</v>
      </c>
      <c r="C624" s="100">
        <v>54176.875399999997</v>
      </c>
      <c r="D624" s="102" t="s">
        <v>466</v>
      </c>
    </row>
    <row r="625" spans="1:4" x14ac:dyDescent="0.2">
      <c r="A625" s="103" t="s">
        <v>1685</v>
      </c>
      <c r="B625" s="101" t="str">
        <f t="shared" si="66"/>
        <v>I</v>
      </c>
      <c r="C625" s="100">
        <v>54182.3341</v>
      </c>
      <c r="D625" s="102" t="s">
        <v>466</v>
      </c>
    </row>
    <row r="626" spans="1:4" x14ac:dyDescent="0.2">
      <c r="A626" s="103" t="s">
        <v>1691</v>
      </c>
      <c r="B626" s="101" t="str">
        <f t="shared" si="66"/>
        <v>I</v>
      </c>
      <c r="C626" s="100">
        <v>54186.37</v>
      </c>
      <c r="D626" s="102" t="s">
        <v>466</v>
      </c>
    </row>
    <row r="627" spans="1:4" x14ac:dyDescent="0.2">
      <c r="A627" s="103" t="s">
        <v>1489</v>
      </c>
      <c r="B627" s="101" t="str">
        <f t="shared" si="66"/>
        <v>I</v>
      </c>
      <c r="C627" s="100">
        <v>54187.437299999998</v>
      </c>
      <c r="D627" s="102" t="s">
        <v>466</v>
      </c>
    </row>
    <row r="628" spans="1:4" x14ac:dyDescent="0.2">
      <c r="A628" s="103" t="s">
        <v>1489</v>
      </c>
      <c r="B628" s="101" t="str">
        <f t="shared" si="66"/>
        <v>I</v>
      </c>
      <c r="C628" s="100">
        <v>54187.5576</v>
      </c>
      <c r="D628" s="102" t="s">
        <v>466</v>
      </c>
    </row>
    <row r="629" spans="1:4" x14ac:dyDescent="0.2">
      <c r="A629" s="103" t="s">
        <v>1489</v>
      </c>
      <c r="B629" s="101" t="str">
        <f t="shared" si="66"/>
        <v>I</v>
      </c>
      <c r="C629" s="100">
        <v>54189.3367</v>
      </c>
      <c r="D629" s="102" t="s">
        <v>466</v>
      </c>
    </row>
    <row r="630" spans="1:4" x14ac:dyDescent="0.2">
      <c r="A630" s="103" t="s">
        <v>1489</v>
      </c>
      <c r="B630" s="101" t="str">
        <f t="shared" si="66"/>
        <v>I</v>
      </c>
      <c r="C630" s="100">
        <v>54189.455600000001</v>
      </c>
      <c r="D630" s="102" t="s">
        <v>466</v>
      </c>
    </row>
    <row r="631" spans="1:4" x14ac:dyDescent="0.2">
      <c r="A631" s="103" t="s">
        <v>117</v>
      </c>
      <c r="B631" s="101" t="str">
        <f t="shared" si="66"/>
        <v>I</v>
      </c>
      <c r="C631" s="100">
        <v>54201.441899999998</v>
      </c>
      <c r="D631" s="102" t="s">
        <v>466</v>
      </c>
    </row>
    <row r="632" spans="1:4" x14ac:dyDescent="0.2">
      <c r="A632" s="103" t="s">
        <v>1489</v>
      </c>
      <c r="B632" s="101" t="str">
        <f t="shared" si="66"/>
        <v>I</v>
      </c>
      <c r="C632" s="100">
        <v>54203.3413</v>
      </c>
      <c r="D632" s="102" t="s">
        <v>466</v>
      </c>
    </row>
    <row r="633" spans="1:4" x14ac:dyDescent="0.2">
      <c r="A633" s="103" t="s">
        <v>1489</v>
      </c>
      <c r="B633" s="101" t="str">
        <f t="shared" si="66"/>
        <v>I</v>
      </c>
      <c r="C633" s="100">
        <v>54203.459300000002</v>
      </c>
      <c r="D633" s="102" t="s">
        <v>466</v>
      </c>
    </row>
    <row r="634" spans="1:4" x14ac:dyDescent="0.2">
      <c r="A634" s="103" t="s">
        <v>1489</v>
      </c>
      <c r="B634" s="101" t="str">
        <f t="shared" si="66"/>
        <v>I</v>
      </c>
      <c r="C634" s="100">
        <v>54203.576200000003</v>
      </c>
      <c r="D634" s="102" t="s">
        <v>466</v>
      </c>
    </row>
    <row r="635" spans="1:4" x14ac:dyDescent="0.2">
      <c r="A635" s="103" t="s">
        <v>133</v>
      </c>
      <c r="B635" s="101" t="str">
        <f t="shared" si="66"/>
        <v>I</v>
      </c>
      <c r="C635" s="100">
        <v>54207.375399999997</v>
      </c>
      <c r="D635" s="102" t="s">
        <v>466</v>
      </c>
    </row>
    <row r="636" spans="1:4" x14ac:dyDescent="0.2">
      <c r="A636" s="103" t="s">
        <v>1489</v>
      </c>
      <c r="B636" s="101" t="str">
        <f t="shared" si="66"/>
        <v>I</v>
      </c>
      <c r="C636" s="100">
        <v>54209.63</v>
      </c>
      <c r="D636" s="102" t="s">
        <v>466</v>
      </c>
    </row>
    <row r="637" spans="1:4" x14ac:dyDescent="0.2">
      <c r="A637" s="103" t="s">
        <v>1489</v>
      </c>
      <c r="B637" s="101" t="str">
        <f t="shared" si="66"/>
        <v>I</v>
      </c>
      <c r="C637" s="100">
        <v>54209.748800000001</v>
      </c>
      <c r="D637" s="102" t="s">
        <v>466</v>
      </c>
    </row>
    <row r="638" spans="1:4" x14ac:dyDescent="0.2">
      <c r="A638" s="103" t="s">
        <v>1489</v>
      </c>
      <c r="B638" s="101" t="str">
        <f t="shared" si="66"/>
        <v>I</v>
      </c>
      <c r="C638" s="100">
        <v>54211.528899999998</v>
      </c>
      <c r="D638" s="102" t="s">
        <v>466</v>
      </c>
    </row>
    <row r="639" spans="1:4" x14ac:dyDescent="0.2">
      <c r="A639" s="103" t="s">
        <v>1691</v>
      </c>
      <c r="B639" s="101" t="str">
        <f t="shared" si="66"/>
        <v>I</v>
      </c>
      <c r="C639" s="100">
        <v>54216.393199999999</v>
      </c>
      <c r="D639" s="102" t="s">
        <v>466</v>
      </c>
    </row>
    <row r="640" spans="1:4" x14ac:dyDescent="0.2">
      <c r="A640" s="103" t="s">
        <v>1691</v>
      </c>
      <c r="B640" s="101" t="str">
        <f t="shared" si="66"/>
        <v>I</v>
      </c>
      <c r="C640" s="100">
        <v>54216.394099999998</v>
      </c>
      <c r="D640" s="102" t="s">
        <v>466</v>
      </c>
    </row>
    <row r="641" spans="1:4" x14ac:dyDescent="0.2">
      <c r="A641" s="103" t="s">
        <v>1691</v>
      </c>
      <c r="B641" s="101" t="str">
        <f t="shared" si="66"/>
        <v>I</v>
      </c>
      <c r="C641" s="100">
        <v>54216.511700000003</v>
      </c>
      <c r="D641" s="102" t="s">
        <v>466</v>
      </c>
    </row>
    <row r="642" spans="1:4" x14ac:dyDescent="0.2">
      <c r="A642" s="100" t="s">
        <v>1694</v>
      </c>
      <c r="B642" s="101" t="str">
        <f t="shared" si="66"/>
        <v>I</v>
      </c>
      <c r="C642" s="100">
        <v>54217.700100000002</v>
      </c>
      <c r="D642" s="102" t="s">
        <v>466</v>
      </c>
    </row>
    <row r="643" spans="1:4" x14ac:dyDescent="0.2">
      <c r="A643" s="103" t="s">
        <v>1489</v>
      </c>
      <c r="B643" s="101" t="str">
        <f t="shared" si="66"/>
        <v>I</v>
      </c>
      <c r="C643" s="100">
        <v>54235.379699999998</v>
      </c>
      <c r="D643" s="102" t="s">
        <v>466</v>
      </c>
    </row>
    <row r="644" spans="1:4" x14ac:dyDescent="0.2">
      <c r="A644" s="103" t="s">
        <v>1489</v>
      </c>
      <c r="B644" s="101" t="str">
        <f t="shared" ref="B644:B707" si="67">IF(INT(F644)=F644,"I","II")</f>
        <v>I</v>
      </c>
      <c r="C644" s="100">
        <v>54235.499499999998</v>
      </c>
      <c r="D644" s="102" t="s">
        <v>466</v>
      </c>
    </row>
    <row r="645" spans="1:4" x14ac:dyDescent="0.2">
      <c r="A645" s="100" t="s">
        <v>1694</v>
      </c>
      <c r="B645" s="101" t="str">
        <f t="shared" si="67"/>
        <v>I</v>
      </c>
      <c r="C645" s="100">
        <v>54267.661399999997</v>
      </c>
      <c r="D645" s="102" t="s">
        <v>466</v>
      </c>
    </row>
    <row r="646" spans="1:4" x14ac:dyDescent="0.2">
      <c r="A646" s="103" t="s">
        <v>1489</v>
      </c>
      <c r="B646" s="101" t="str">
        <f t="shared" si="67"/>
        <v>I</v>
      </c>
      <c r="C646" s="100">
        <v>54513.551299999999</v>
      </c>
      <c r="D646" s="102" t="s">
        <v>466</v>
      </c>
    </row>
    <row r="647" spans="1:4" x14ac:dyDescent="0.2">
      <c r="A647" s="103" t="s">
        <v>169</v>
      </c>
      <c r="B647" s="101" t="str">
        <f t="shared" si="67"/>
        <v>I</v>
      </c>
      <c r="C647" s="100">
        <v>54520.789299999997</v>
      </c>
      <c r="D647" s="102" t="s">
        <v>466</v>
      </c>
    </row>
    <row r="648" spans="1:4" x14ac:dyDescent="0.2">
      <c r="A648" s="103" t="s">
        <v>1489</v>
      </c>
      <c r="B648" s="101" t="str">
        <f t="shared" si="67"/>
        <v>I</v>
      </c>
      <c r="C648" s="100">
        <v>54523.520499999999</v>
      </c>
      <c r="D648" s="102" t="s">
        <v>466</v>
      </c>
    </row>
    <row r="649" spans="1:4" x14ac:dyDescent="0.2">
      <c r="A649" s="103" t="s">
        <v>177</v>
      </c>
      <c r="B649" s="101" t="str">
        <f t="shared" si="67"/>
        <v>I</v>
      </c>
      <c r="C649" s="100">
        <v>54570.751400000001</v>
      </c>
      <c r="D649" s="102" t="s">
        <v>466</v>
      </c>
    </row>
    <row r="650" spans="1:4" x14ac:dyDescent="0.2">
      <c r="A650" s="103" t="s">
        <v>177</v>
      </c>
      <c r="B650" s="101" t="str">
        <f t="shared" si="67"/>
        <v>I</v>
      </c>
      <c r="C650" s="100">
        <v>54573.599499999997</v>
      </c>
      <c r="D650" s="102" t="s">
        <v>466</v>
      </c>
    </row>
    <row r="651" spans="1:4" x14ac:dyDescent="0.2">
      <c r="A651" s="103" t="s">
        <v>133</v>
      </c>
      <c r="B651" s="101" t="str">
        <f t="shared" si="67"/>
        <v>I</v>
      </c>
      <c r="C651" s="100">
        <v>54593.417300000001</v>
      </c>
      <c r="D651" s="102" t="s">
        <v>466</v>
      </c>
    </row>
    <row r="652" spans="1:4" x14ac:dyDescent="0.2">
      <c r="A652" s="103" t="s">
        <v>177</v>
      </c>
      <c r="B652" s="101" t="str">
        <f t="shared" si="67"/>
        <v>I</v>
      </c>
      <c r="C652" s="100">
        <v>54597.689200000001</v>
      </c>
      <c r="D652" s="102" t="s">
        <v>466</v>
      </c>
    </row>
    <row r="653" spans="1:4" x14ac:dyDescent="0.2">
      <c r="A653" s="103" t="s">
        <v>177</v>
      </c>
      <c r="B653" s="101" t="str">
        <f t="shared" si="67"/>
        <v>I</v>
      </c>
      <c r="C653" s="100">
        <v>54620.711499999998</v>
      </c>
      <c r="D653" s="102" t="s">
        <v>466</v>
      </c>
    </row>
    <row r="654" spans="1:4" x14ac:dyDescent="0.2">
      <c r="A654" s="103" t="s">
        <v>174</v>
      </c>
      <c r="B654" s="101" t="str">
        <f t="shared" si="67"/>
        <v>I</v>
      </c>
      <c r="C654" s="100">
        <v>54802.9951</v>
      </c>
      <c r="D654" s="102" t="s">
        <v>466</v>
      </c>
    </row>
    <row r="655" spans="1:4" x14ac:dyDescent="0.2">
      <c r="A655" s="103" t="s">
        <v>174</v>
      </c>
      <c r="B655" s="101" t="str">
        <f t="shared" si="67"/>
        <v>I</v>
      </c>
      <c r="C655" s="100">
        <v>54803.113899999997</v>
      </c>
      <c r="D655" s="102" t="s">
        <v>466</v>
      </c>
    </row>
    <row r="656" spans="1:4" x14ac:dyDescent="0.2">
      <c r="A656" s="103" t="s">
        <v>197</v>
      </c>
      <c r="B656" s="101" t="str">
        <f t="shared" si="67"/>
        <v>I</v>
      </c>
      <c r="C656" s="100">
        <v>54854.499600000003</v>
      </c>
      <c r="D656" s="102" t="s">
        <v>466</v>
      </c>
    </row>
    <row r="657" spans="1:4" x14ac:dyDescent="0.2">
      <c r="A657" s="103" t="s">
        <v>197</v>
      </c>
      <c r="B657" s="101" t="str">
        <f t="shared" si="67"/>
        <v>I</v>
      </c>
      <c r="C657" s="100">
        <v>54854.618799999997</v>
      </c>
      <c r="D657" s="102" t="s">
        <v>466</v>
      </c>
    </row>
    <row r="658" spans="1:4" x14ac:dyDescent="0.2">
      <c r="A658" s="103" t="s">
        <v>197</v>
      </c>
      <c r="B658" s="101" t="str">
        <f t="shared" si="67"/>
        <v>I</v>
      </c>
      <c r="C658" s="100">
        <v>54865.536099999998</v>
      </c>
      <c r="D658" s="102" t="s">
        <v>466</v>
      </c>
    </row>
    <row r="659" spans="1:4" x14ac:dyDescent="0.2">
      <c r="A659" s="103" t="s">
        <v>197</v>
      </c>
      <c r="B659" s="101" t="str">
        <f t="shared" si="67"/>
        <v>I</v>
      </c>
      <c r="C659" s="100">
        <v>54865.6541</v>
      </c>
      <c r="D659" s="102" t="s">
        <v>466</v>
      </c>
    </row>
    <row r="660" spans="1:4" x14ac:dyDescent="0.2">
      <c r="A660" s="103" t="s">
        <v>209</v>
      </c>
      <c r="B660" s="101" t="str">
        <f t="shared" si="67"/>
        <v>I</v>
      </c>
      <c r="C660" s="100">
        <v>54874.908199999998</v>
      </c>
      <c r="D660" s="102" t="s">
        <v>466</v>
      </c>
    </row>
    <row r="661" spans="1:4" x14ac:dyDescent="0.2">
      <c r="A661" s="103" t="s">
        <v>1489</v>
      </c>
      <c r="B661" s="101" t="str">
        <f t="shared" si="67"/>
        <v>I</v>
      </c>
      <c r="C661" s="100">
        <v>54883.456299999998</v>
      </c>
      <c r="D661" s="102" t="s">
        <v>466</v>
      </c>
    </row>
    <row r="662" spans="1:4" x14ac:dyDescent="0.2">
      <c r="A662" s="103" t="s">
        <v>1489</v>
      </c>
      <c r="B662" s="101" t="str">
        <f t="shared" si="67"/>
        <v>I</v>
      </c>
      <c r="C662" s="100">
        <v>54891.407599999999</v>
      </c>
      <c r="D662" s="102" t="s">
        <v>466</v>
      </c>
    </row>
    <row r="663" spans="1:4" x14ac:dyDescent="0.2">
      <c r="A663" s="103" t="s">
        <v>197</v>
      </c>
      <c r="B663" s="101" t="str">
        <f t="shared" si="67"/>
        <v>I</v>
      </c>
      <c r="C663" s="100">
        <v>54911.582300000002</v>
      </c>
      <c r="D663" s="102" t="s">
        <v>466</v>
      </c>
    </row>
    <row r="664" spans="1:4" x14ac:dyDescent="0.2">
      <c r="A664" s="100" t="s">
        <v>222</v>
      </c>
      <c r="B664" s="101" t="str">
        <f t="shared" si="67"/>
        <v>I</v>
      </c>
      <c r="C664" s="100">
        <v>54912.768700000001</v>
      </c>
      <c r="D664" s="102" t="s">
        <v>466</v>
      </c>
    </row>
    <row r="665" spans="1:4" x14ac:dyDescent="0.2">
      <c r="A665" s="103" t="s">
        <v>197</v>
      </c>
      <c r="B665" s="101" t="str">
        <f t="shared" si="67"/>
        <v>I</v>
      </c>
      <c r="C665" s="100">
        <v>54914.548600000002</v>
      </c>
      <c r="D665" s="102" t="s">
        <v>466</v>
      </c>
    </row>
    <row r="666" spans="1:4" x14ac:dyDescent="0.2">
      <c r="A666" s="100" t="s">
        <v>222</v>
      </c>
      <c r="B666" s="101" t="str">
        <f t="shared" si="67"/>
        <v>I</v>
      </c>
      <c r="C666" s="100">
        <v>54916.684399999998</v>
      </c>
      <c r="D666" s="102" t="s">
        <v>466</v>
      </c>
    </row>
    <row r="667" spans="1:4" x14ac:dyDescent="0.2">
      <c r="A667" s="103" t="s">
        <v>197</v>
      </c>
      <c r="B667" s="101" t="str">
        <f t="shared" si="67"/>
        <v>I</v>
      </c>
      <c r="C667" s="100">
        <v>54930.332499999997</v>
      </c>
      <c r="D667" s="102" t="s">
        <v>466</v>
      </c>
    </row>
    <row r="668" spans="1:4" x14ac:dyDescent="0.2">
      <c r="A668" s="103" t="s">
        <v>197</v>
      </c>
      <c r="B668" s="101" t="str">
        <f t="shared" si="67"/>
        <v>I</v>
      </c>
      <c r="C668" s="100">
        <v>54930.450299999997</v>
      </c>
      <c r="D668" s="102" t="s">
        <v>466</v>
      </c>
    </row>
    <row r="669" spans="1:4" x14ac:dyDescent="0.2">
      <c r="A669" s="103" t="s">
        <v>239</v>
      </c>
      <c r="B669" s="101" t="str">
        <f t="shared" si="67"/>
        <v>I</v>
      </c>
      <c r="C669" s="100">
        <v>54933.417999999998</v>
      </c>
      <c r="D669" s="102" t="s">
        <v>466</v>
      </c>
    </row>
    <row r="670" spans="1:4" x14ac:dyDescent="0.2">
      <c r="A670" s="103" t="s">
        <v>243</v>
      </c>
      <c r="B670" s="101" t="str">
        <f t="shared" si="67"/>
        <v>I</v>
      </c>
      <c r="C670" s="100">
        <v>54933.418100000003</v>
      </c>
      <c r="D670" s="102" t="s">
        <v>466</v>
      </c>
    </row>
    <row r="671" spans="1:4" x14ac:dyDescent="0.2">
      <c r="A671" s="103" t="s">
        <v>239</v>
      </c>
      <c r="B671" s="101" t="str">
        <f t="shared" si="67"/>
        <v>I</v>
      </c>
      <c r="C671" s="100">
        <v>54933.537199999999</v>
      </c>
      <c r="D671" s="102" t="s">
        <v>466</v>
      </c>
    </row>
    <row r="672" spans="1:4" x14ac:dyDescent="0.2">
      <c r="A672" s="100" t="s">
        <v>222</v>
      </c>
      <c r="B672" s="101" t="str">
        <f t="shared" si="67"/>
        <v>I</v>
      </c>
      <c r="C672" s="100">
        <v>54933.655100000004</v>
      </c>
      <c r="D672" s="102" t="s">
        <v>466</v>
      </c>
    </row>
    <row r="673" spans="1:4" x14ac:dyDescent="0.2">
      <c r="A673" s="103" t="s">
        <v>239</v>
      </c>
      <c r="B673" s="101" t="str">
        <f t="shared" si="67"/>
        <v>I</v>
      </c>
      <c r="C673" s="100">
        <v>54937.453500000003</v>
      </c>
      <c r="D673" s="102" t="s">
        <v>466</v>
      </c>
    </row>
    <row r="674" spans="1:4" x14ac:dyDescent="0.2">
      <c r="A674" s="103" t="s">
        <v>239</v>
      </c>
      <c r="B674" s="101" t="str">
        <f t="shared" si="67"/>
        <v>I</v>
      </c>
      <c r="C674" s="100">
        <v>54937.570699999997</v>
      </c>
      <c r="D674" s="102" t="s">
        <v>466</v>
      </c>
    </row>
    <row r="675" spans="1:4" x14ac:dyDescent="0.2">
      <c r="A675" s="103" t="s">
        <v>209</v>
      </c>
      <c r="B675" s="101" t="str">
        <f t="shared" si="67"/>
        <v>I</v>
      </c>
      <c r="C675" s="100">
        <v>54955.729299999999</v>
      </c>
      <c r="D675" s="102" t="s">
        <v>466</v>
      </c>
    </row>
    <row r="676" spans="1:4" x14ac:dyDescent="0.2">
      <c r="A676" s="100" t="s">
        <v>222</v>
      </c>
      <c r="B676" s="101" t="str">
        <f t="shared" si="67"/>
        <v>I</v>
      </c>
      <c r="C676" s="100">
        <v>54964.2664</v>
      </c>
      <c r="D676" s="102" t="s">
        <v>466</v>
      </c>
    </row>
    <row r="677" spans="1:4" x14ac:dyDescent="0.2">
      <c r="A677" s="103" t="s">
        <v>239</v>
      </c>
      <c r="B677" s="101" t="str">
        <f t="shared" si="67"/>
        <v>I</v>
      </c>
      <c r="C677" s="100">
        <v>54964.390800000001</v>
      </c>
      <c r="D677" s="102" t="s">
        <v>466</v>
      </c>
    </row>
    <row r="678" spans="1:4" x14ac:dyDescent="0.2">
      <c r="A678" s="100" t="s">
        <v>267</v>
      </c>
      <c r="B678" s="101" t="str">
        <f t="shared" si="67"/>
        <v>I</v>
      </c>
      <c r="C678" s="100">
        <v>55163.883300000001</v>
      </c>
      <c r="D678" s="102" t="s">
        <v>466</v>
      </c>
    </row>
    <row r="679" spans="1:4" x14ac:dyDescent="0.2">
      <c r="A679" s="103" t="s">
        <v>271</v>
      </c>
      <c r="B679" s="101" t="str">
        <f t="shared" si="67"/>
        <v>I</v>
      </c>
      <c r="C679" s="100">
        <v>55219.5412</v>
      </c>
      <c r="D679" s="102" t="s">
        <v>466</v>
      </c>
    </row>
    <row r="680" spans="1:4" x14ac:dyDescent="0.2">
      <c r="A680" s="103" t="s">
        <v>275</v>
      </c>
      <c r="B680" s="101" t="str">
        <f t="shared" si="67"/>
        <v>I</v>
      </c>
      <c r="C680" s="100">
        <v>55279.827899999997</v>
      </c>
      <c r="D680" s="102" t="s">
        <v>466</v>
      </c>
    </row>
    <row r="681" spans="1:4" x14ac:dyDescent="0.2">
      <c r="A681" s="100" t="s">
        <v>280</v>
      </c>
      <c r="B681" s="101" t="str">
        <f t="shared" si="67"/>
        <v>I</v>
      </c>
      <c r="C681" s="100">
        <v>55280.658499999998</v>
      </c>
      <c r="D681" s="102" t="s">
        <v>466</v>
      </c>
    </row>
    <row r="682" spans="1:4" x14ac:dyDescent="0.2">
      <c r="A682" s="103" t="s">
        <v>284</v>
      </c>
      <c r="B682" s="101" t="str">
        <f t="shared" si="67"/>
        <v>I</v>
      </c>
      <c r="C682" s="100">
        <v>55283.744200000001</v>
      </c>
      <c r="D682" s="102" t="s">
        <v>466</v>
      </c>
    </row>
    <row r="683" spans="1:4" x14ac:dyDescent="0.2">
      <c r="A683" s="103" t="s">
        <v>290</v>
      </c>
      <c r="B683" s="101" t="str">
        <f t="shared" si="67"/>
        <v>I</v>
      </c>
      <c r="C683" s="100">
        <v>55310.089800000002</v>
      </c>
      <c r="D683" s="102" t="s">
        <v>466</v>
      </c>
    </row>
    <row r="684" spans="1:4" x14ac:dyDescent="0.2">
      <c r="A684" s="103" t="s">
        <v>290</v>
      </c>
      <c r="B684" s="101" t="str">
        <f t="shared" si="67"/>
        <v>I</v>
      </c>
      <c r="C684" s="100">
        <v>55310.208899999998</v>
      </c>
      <c r="D684" s="102" t="s">
        <v>466</v>
      </c>
    </row>
    <row r="685" spans="1:4" x14ac:dyDescent="0.2">
      <c r="A685" s="103" t="s">
        <v>243</v>
      </c>
      <c r="B685" s="101" t="str">
        <f t="shared" si="67"/>
        <v>I</v>
      </c>
      <c r="C685" s="100">
        <v>55310.445599999999</v>
      </c>
      <c r="D685" s="102" t="s">
        <v>466</v>
      </c>
    </row>
    <row r="686" spans="1:4" x14ac:dyDescent="0.2">
      <c r="A686" s="103" t="s">
        <v>243</v>
      </c>
      <c r="B686" s="101" t="str">
        <f t="shared" si="67"/>
        <v>I</v>
      </c>
      <c r="C686" s="100">
        <v>55310.564599999998</v>
      </c>
      <c r="D686" s="102" t="s">
        <v>466</v>
      </c>
    </row>
    <row r="687" spans="1:4" x14ac:dyDescent="0.2">
      <c r="A687" s="103" t="s">
        <v>303</v>
      </c>
      <c r="B687" s="101" t="str">
        <f t="shared" si="67"/>
        <v>I</v>
      </c>
      <c r="C687" s="100">
        <v>55567.6126</v>
      </c>
      <c r="D687" s="102" t="s">
        <v>466</v>
      </c>
    </row>
    <row r="688" spans="1:4" x14ac:dyDescent="0.2">
      <c r="A688" s="103" t="s">
        <v>303</v>
      </c>
      <c r="B688" s="101" t="str">
        <f t="shared" si="67"/>
        <v>I</v>
      </c>
      <c r="C688" s="100">
        <v>55567.613599999997</v>
      </c>
      <c r="D688" s="102" t="s">
        <v>466</v>
      </c>
    </row>
    <row r="689" spans="1:4" x14ac:dyDescent="0.2">
      <c r="A689" s="100" t="s">
        <v>309</v>
      </c>
      <c r="B689" s="101" t="str">
        <f t="shared" si="67"/>
        <v>I</v>
      </c>
      <c r="C689" s="100">
        <v>55572.834699999999</v>
      </c>
      <c r="D689" s="102" t="s">
        <v>466</v>
      </c>
    </row>
    <row r="690" spans="1:4" x14ac:dyDescent="0.2">
      <c r="A690" s="103" t="s">
        <v>271</v>
      </c>
      <c r="B690" s="101" t="str">
        <f t="shared" si="67"/>
        <v>I</v>
      </c>
      <c r="C690" s="100">
        <v>55586.721899999997</v>
      </c>
      <c r="D690" s="102" t="s">
        <v>466</v>
      </c>
    </row>
    <row r="691" spans="1:4" x14ac:dyDescent="0.2">
      <c r="A691" s="100" t="s">
        <v>309</v>
      </c>
      <c r="B691" s="101" t="str">
        <f t="shared" si="67"/>
        <v>I</v>
      </c>
      <c r="C691" s="100">
        <v>55594.670599999998</v>
      </c>
      <c r="D691" s="102" t="s">
        <v>466</v>
      </c>
    </row>
    <row r="692" spans="1:4" x14ac:dyDescent="0.2">
      <c r="A692" s="100" t="s">
        <v>309</v>
      </c>
      <c r="B692" s="101" t="str">
        <f t="shared" si="67"/>
        <v>I</v>
      </c>
      <c r="C692" s="100">
        <v>55596.807200000003</v>
      </c>
      <c r="D692" s="102" t="s">
        <v>466</v>
      </c>
    </row>
    <row r="693" spans="1:4" x14ac:dyDescent="0.2">
      <c r="A693" s="103" t="s">
        <v>323</v>
      </c>
      <c r="B693" s="101" t="str">
        <f t="shared" si="67"/>
        <v>I</v>
      </c>
      <c r="C693" s="100">
        <v>55609.861199999999</v>
      </c>
      <c r="D693" s="102" t="s">
        <v>466</v>
      </c>
    </row>
    <row r="694" spans="1:4" x14ac:dyDescent="0.2">
      <c r="A694" s="103" t="s">
        <v>323</v>
      </c>
      <c r="B694" s="101" t="str">
        <f t="shared" si="67"/>
        <v>I</v>
      </c>
      <c r="C694" s="100">
        <v>55609.979500000001</v>
      </c>
      <c r="D694" s="102" t="s">
        <v>466</v>
      </c>
    </row>
    <row r="695" spans="1:4" x14ac:dyDescent="0.2">
      <c r="A695" s="103" t="s">
        <v>329</v>
      </c>
      <c r="B695" s="101" t="str">
        <f t="shared" si="67"/>
        <v>I</v>
      </c>
      <c r="C695" s="100">
        <v>55624.576699999998</v>
      </c>
      <c r="D695" s="102" t="s">
        <v>466</v>
      </c>
    </row>
    <row r="696" spans="1:4" x14ac:dyDescent="0.2">
      <c r="A696" s="100" t="s">
        <v>309</v>
      </c>
      <c r="B696" s="101" t="str">
        <f t="shared" si="67"/>
        <v>I</v>
      </c>
      <c r="C696" s="100">
        <v>55628.611499999999</v>
      </c>
      <c r="D696" s="102" t="s">
        <v>466</v>
      </c>
    </row>
    <row r="697" spans="1:4" x14ac:dyDescent="0.2">
      <c r="A697" s="100" t="s">
        <v>309</v>
      </c>
      <c r="B697" s="101" t="str">
        <f t="shared" si="67"/>
        <v>I</v>
      </c>
      <c r="C697" s="100">
        <v>55637.392699999997</v>
      </c>
      <c r="D697" s="102" t="s">
        <v>466</v>
      </c>
    </row>
    <row r="698" spans="1:4" x14ac:dyDescent="0.2">
      <c r="A698" s="100" t="s">
        <v>309</v>
      </c>
      <c r="B698" s="101" t="str">
        <f t="shared" si="67"/>
        <v>I</v>
      </c>
      <c r="C698" s="100">
        <v>55642.3773</v>
      </c>
      <c r="D698" s="102" t="s">
        <v>466</v>
      </c>
    </row>
    <row r="699" spans="1:4" x14ac:dyDescent="0.2">
      <c r="A699" s="103" t="s">
        <v>340</v>
      </c>
      <c r="B699" s="101" t="str">
        <f t="shared" si="67"/>
        <v>I</v>
      </c>
      <c r="C699" s="100">
        <v>55642.377999999997</v>
      </c>
      <c r="D699" s="102" t="s">
        <v>466</v>
      </c>
    </row>
    <row r="700" spans="1:4" x14ac:dyDescent="0.2">
      <c r="A700" s="103" t="s">
        <v>340</v>
      </c>
      <c r="B700" s="101" t="str">
        <f t="shared" si="67"/>
        <v>I</v>
      </c>
      <c r="C700" s="100">
        <v>55642.494700000003</v>
      </c>
      <c r="D700" s="102" t="s">
        <v>466</v>
      </c>
    </row>
    <row r="701" spans="1:4" x14ac:dyDescent="0.2">
      <c r="A701" s="103" t="s">
        <v>347</v>
      </c>
      <c r="B701" s="101" t="str">
        <f t="shared" si="67"/>
        <v>I</v>
      </c>
      <c r="C701" s="100">
        <v>55643.3269</v>
      </c>
      <c r="D701" s="102" t="s">
        <v>466</v>
      </c>
    </row>
    <row r="702" spans="1:4" x14ac:dyDescent="0.2">
      <c r="A702" s="100" t="s">
        <v>309</v>
      </c>
      <c r="B702" s="101" t="str">
        <f t="shared" si="67"/>
        <v>I</v>
      </c>
      <c r="C702" s="100">
        <v>55646.411899999999</v>
      </c>
      <c r="D702" s="102" t="s">
        <v>466</v>
      </c>
    </row>
    <row r="703" spans="1:4" x14ac:dyDescent="0.2">
      <c r="A703" s="103" t="s">
        <v>354</v>
      </c>
      <c r="B703" s="101" t="str">
        <f t="shared" si="67"/>
        <v>I</v>
      </c>
      <c r="C703" s="100">
        <v>55654.484700000001</v>
      </c>
      <c r="D703" s="102" t="s">
        <v>466</v>
      </c>
    </row>
    <row r="704" spans="1:4" x14ac:dyDescent="0.2">
      <c r="A704" s="103" t="s">
        <v>347</v>
      </c>
      <c r="B704" s="101" t="str">
        <f t="shared" si="67"/>
        <v>I</v>
      </c>
      <c r="C704" s="100">
        <v>55656.2618</v>
      </c>
      <c r="D704" s="102" t="s">
        <v>466</v>
      </c>
    </row>
    <row r="705" spans="1:4" x14ac:dyDescent="0.2">
      <c r="A705" s="103" t="s">
        <v>347</v>
      </c>
      <c r="B705" s="101" t="str">
        <f t="shared" si="67"/>
        <v>I</v>
      </c>
      <c r="C705" s="100">
        <v>55656.381099999999</v>
      </c>
      <c r="D705" s="102" t="s">
        <v>466</v>
      </c>
    </row>
    <row r="706" spans="1:4" x14ac:dyDescent="0.2">
      <c r="A706" s="103" t="s">
        <v>347</v>
      </c>
      <c r="B706" s="101" t="str">
        <f t="shared" si="67"/>
        <v>I</v>
      </c>
      <c r="C706" s="100">
        <v>55656.498800000001</v>
      </c>
      <c r="D706" s="102" t="s">
        <v>466</v>
      </c>
    </row>
    <row r="707" spans="1:4" x14ac:dyDescent="0.2">
      <c r="A707" s="103" t="s">
        <v>347</v>
      </c>
      <c r="B707" s="101" t="str">
        <f t="shared" si="67"/>
        <v>I</v>
      </c>
      <c r="C707" s="100">
        <v>55659.347099999999</v>
      </c>
      <c r="D707" s="102" t="s">
        <v>466</v>
      </c>
    </row>
    <row r="708" spans="1:4" x14ac:dyDescent="0.2">
      <c r="A708" s="103" t="s">
        <v>347</v>
      </c>
      <c r="B708" s="101" t="str">
        <f t="shared" ref="B708:B771" si="68">IF(INT(F708)=F708,"I","II")</f>
        <v>I</v>
      </c>
      <c r="C708" s="100">
        <v>55659.466500000002</v>
      </c>
      <c r="D708" s="102" t="s">
        <v>466</v>
      </c>
    </row>
    <row r="709" spans="1:4" x14ac:dyDescent="0.2">
      <c r="A709" s="103" t="s">
        <v>347</v>
      </c>
      <c r="B709" s="101" t="str">
        <f t="shared" si="68"/>
        <v>I</v>
      </c>
      <c r="C709" s="100">
        <v>55659.584499999997</v>
      </c>
      <c r="D709" s="102" t="s">
        <v>466</v>
      </c>
    </row>
    <row r="710" spans="1:4" x14ac:dyDescent="0.2">
      <c r="A710" s="103" t="s">
        <v>347</v>
      </c>
      <c r="B710" s="101" t="str">
        <f t="shared" si="68"/>
        <v>I</v>
      </c>
      <c r="C710" s="100">
        <v>55661.364999999998</v>
      </c>
      <c r="D710" s="102" t="s">
        <v>466</v>
      </c>
    </row>
    <row r="711" spans="1:4" x14ac:dyDescent="0.2">
      <c r="A711" s="103" t="s">
        <v>347</v>
      </c>
      <c r="B711" s="101" t="str">
        <f t="shared" si="68"/>
        <v>I</v>
      </c>
      <c r="C711" s="100">
        <v>55661.483200000002</v>
      </c>
      <c r="D711" s="102" t="s">
        <v>466</v>
      </c>
    </row>
    <row r="712" spans="1:4" x14ac:dyDescent="0.2">
      <c r="A712" s="103" t="s">
        <v>347</v>
      </c>
      <c r="B712" s="101" t="str">
        <f t="shared" si="68"/>
        <v>I</v>
      </c>
      <c r="C712" s="100">
        <v>55662.3145</v>
      </c>
      <c r="D712" s="102" t="s">
        <v>466</v>
      </c>
    </row>
    <row r="713" spans="1:4" x14ac:dyDescent="0.2">
      <c r="A713" s="103" t="s">
        <v>340</v>
      </c>
      <c r="B713" s="101" t="str">
        <f t="shared" si="68"/>
        <v>I</v>
      </c>
      <c r="C713" s="100">
        <v>55662.433299999997</v>
      </c>
      <c r="D713" s="102" t="s">
        <v>466</v>
      </c>
    </row>
    <row r="714" spans="1:4" x14ac:dyDescent="0.2">
      <c r="A714" s="103" t="s">
        <v>340</v>
      </c>
      <c r="B714" s="101" t="str">
        <f t="shared" si="68"/>
        <v>I</v>
      </c>
      <c r="C714" s="100">
        <v>55662.552600000003</v>
      </c>
      <c r="D714" s="102" t="s">
        <v>466</v>
      </c>
    </row>
    <row r="715" spans="1:4" x14ac:dyDescent="0.2">
      <c r="A715" s="103" t="s">
        <v>347</v>
      </c>
      <c r="B715" s="101" t="str">
        <f t="shared" si="68"/>
        <v>I</v>
      </c>
      <c r="C715" s="100">
        <v>55663.382100000003</v>
      </c>
      <c r="D715" s="102" t="s">
        <v>466</v>
      </c>
    </row>
    <row r="716" spans="1:4" x14ac:dyDescent="0.2">
      <c r="A716" s="103" t="s">
        <v>347</v>
      </c>
      <c r="B716" s="101" t="str">
        <f t="shared" si="68"/>
        <v>I</v>
      </c>
      <c r="C716" s="100">
        <v>55663.501400000001</v>
      </c>
      <c r="D716" s="102" t="s">
        <v>466</v>
      </c>
    </row>
    <row r="717" spans="1:4" x14ac:dyDescent="0.2">
      <c r="A717" s="103" t="s">
        <v>340</v>
      </c>
      <c r="B717" s="101" t="str">
        <f t="shared" si="68"/>
        <v>I</v>
      </c>
      <c r="C717" s="100">
        <v>55675.3704</v>
      </c>
      <c r="D717" s="102" t="s">
        <v>466</v>
      </c>
    </row>
    <row r="718" spans="1:4" x14ac:dyDescent="0.2">
      <c r="A718" s="103" t="s">
        <v>340</v>
      </c>
      <c r="B718" s="101" t="str">
        <f t="shared" si="68"/>
        <v>I</v>
      </c>
      <c r="C718" s="100">
        <v>55675.487000000001</v>
      </c>
      <c r="D718" s="102" t="s">
        <v>466</v>
      </c>
    </row>
    <row r="719" spans="1:4" x14ac:dyDescent="0.2">
      <c r="A719" s="103" t="s">
        <v>340</v>
      </c>
      <c r="B719" s="101" t="str">
        <f t="shared" si="68"/>
        <v>I</v>
      </c>
      <c r="C719" s="100">
        <v>55675.606699999997</v>
      </c>
      <c r="D719" s="102" t="s">
        <v>466</v>
      </c>
    </row>
    <row r="720" spans="1:4" x14ac:dyDescent="0.2">
      <c r="A720" s="103" t="s">
        <v>323</v>
      </c>
      <c r="B720" s="101" t="str">
        <f t="shared" si="68"/>
        <v>I</v>
      </c>
      <c r="C720" s="100">
        <v>55679.756500000003</v>
      </c>
      <c r="D720" s="102" t="s">
        <v>466</v>
      </c>
    </row>
    <row r="721" spans="1:4" x14ac:dyDescent="0.2">
      <c r="A721" s="103" t="s">
        <v>323</v>
      </c>
      <c r="B721" s="101" t="str">
        <f t="shared" si="68"/>
        <v>I</v>
      </c>
      <c r="C721" s="100">
        <v>55679.8802</v>
      </c>
      <c r="D721" s="102" t="s">
        <v>466</v>
      </c>
    </row>
    <row r="722" spans="1:4" x14ac:dyDescent="0.2">
      <c r="A722" s="103" t="s">
        <v>405</v>
      </c>
      <c r="B722" s="101" t="str">
        <f t="shared" si="68"/>
        <v>I</v>
      </c>
      <c r="C722" s="100">
        <v>55690.088100000001</v>
      </c>
      <c r="D722" s="102" t="s">
        <v>466</v>
      </c>
    </row>
    <row r="723" spans="1:4" x14ac:dyDescent="0.2">
      <c r="A723" s="100" t="s">
        <v>412</v>
      </c>
      <c r="B723" s="101" t="str">
        <f t="shared" si="68"/>
        <v>I</v>
      </c>
      <c r="C723" s="100">
        <v>55921.972600000001</v>
      </c>
      <c r="D723" s="102" t="s">
        <v>466</v>
      </c>
    </row>
    <row r="724" spans="1:4" x14ac:dyDescent="0.2">
      <c r="A724" s="100" t="s">
        <v>412</v>
      </c>
      <c r="B724" s="101" t="str">
        <f t="shared" si="68"/>
        <v>I</v>
      </c>
      <c r="C724" s="100">
        <v>55924.939899999998</v>
      </c>
      <c r="D724" s="102" t="s">
        <v>466</v>
      </c>
    </row>
    <row r="725" spans="1:4" x14ac:dyDescent="0.2">
      <c r="A725" s="103" t="s">
        <v>420</v>
      </c>
      <c r="B725" s="101" t="str">
        <f t="shared" si="68"/>
        <v>I</v>
      </c>
      <c r="C725" s="100">
        <v>55932.890800000001</v>
      </c>
      <c r="D725" s="102" t="s">
        <v>466</v>
      </c>
    </row>
    <row r="726" spans="1:4" x14ac:dyDescent="0.2">
      <c r="A726" s="103" t="s">
        <v>424</v>
      </c>
      <c r="B726" s="101" t="str">
        <f t="shared" si="68"/>
        <v>I</v>
      </c>
      <c r="C726" s="100">
        <v>55981.902000000002</v>
      </c>
      <c r="D726" s="102" t="s">
        <v>466</v>
      </c>
    </row>
    <row r="727" spans="1:4" x14ac:dyDescent="0.2">
      <c r="A727" s="103" t="s">
        <v>424</v>
      </c>
      <c r="B727" s="101" t="str">
        <f t="shared" si="68"/>
        <v>I</v>
      </c>
      <c r="C727" s="100">
        <v>56046.698700000001</v>
      </c>
      <c r="D727" s="102" t="s">
        <v>466</v>
      </c>
    </row>
    <row r="728" spans="1:4" x14ac:dyDescent="0.2">
      <c r="A728" s="103" t="s">
        <v>435</v>
      </c>
      <c r="B728" s="101" t="str">
        <f t="shared" si="68"/>
        <v>I</v>
      </c>
      <c r="C728" s="100">
        <v>56061.414100000002</v>
      </c>
      <c r="D728" s="102" t="s">
        <v>466</v>
      </c>
    </row>
    <row r="729" spans="1:4" x14ac:dyDescent="0.2">
      <c r="A729" s="100" t="s">
        <v>438</v>
      </c>
      <c r="B729" s="101" t="str">
        <f t="shared" si="68"/>
        <v>I</v>
      </c>
      <c r="C729" s="100">
        <v>56061.6512</v>
      </c>
      <c r="D729" s="102" t="s">
        <v>466</v>
      </c>
    </row>
    <row r="730" spans="1:4" x14ac:dyDescent="0.2">
      <c r="A730" s="100" t="s">
        <v>1583</v>
      </c>
      <c r="B730" s="101" t="str">
        <f t="shared" si="68"/>
        <v>I</v>
      </c>
      <c r="C730" s="100">
        <v>56336.738799999999</v>
      </c>
      <c r="D730" s="102" t="s">
        <v>466</v>
      </c>
    </row>
    <row r="731" spans="1:4" x14ac:dyDescent="0.2">
      <c r="A731" s="103" t="s">
        <v>445</v>
      </c>
      <c r="B731" s="101" t="str">
        <f t="shared" si="68"/>
        <v>I</v>
      </c>
      <c r="C731" s="100">
        <v>56357.033000000003</v>
      </c>
      <c r="D731" s="102" t="s">
        <v>466</v>
      </c>
    </row>
    <row r="732" spans="1:4" x14ac:dyDescent="0.2">
      <c r="A732" s="103" t="s">
        <v>445</v>
      </c>
      <c r="B732" s="101" t="str">
        <f t="shared" si="68"/>
        <v>I</v>
      </c>
      <c r="C732" s="100">
        <v>56357.150699999998</v>
      </c>
      <c r="D732" s="102" t="s">
        <v>466</v>
      </c>
    </row>
    <row r="733" spans="1:4" x14ac:dyDescent="0.2">
      <c r="A733" s="103" t="s">
        <v>445</v>
      </c>
      <c r="B733" s="101" t="str">
        <f t="shared" si="68"/>
        <v>I</v>
      </c>
      <c r="C733" s="100">
        <v>56357.270199999999</v>
      </c>
      <c r="D733" s="102" t="s">
        <v>466</v>
      </c>
    </row>
    <row r="734" spans="1:4" x14ac:dyDescent="0.2">
      <c r="A734" s="103" t="s">
        <v>445</v>
      </c>
      <c r="B734" s="101" t="str">
        <f t="shared" si="68"/>
        <v>I</v>
      </c>
      <c r="C734" s="100">
        <v>56368.188000000002</v>
      </c>
      <c r="D734" s="102" t="s">
        <v>466</v>
      </c>
    </row>
    <row r="735" spans="1:4" x14ac:dyDescent="0.2">
      <c r="A735" s="103" t="s">
        <v>445</v>
      </c>
      <c r="B735" s="101" t="str">
        <f t="shared" si="68"/>
        <v>I</v>
      </c>
      <c r="C735" s="100">
        <v>56368.305800000002</v>
      </c>
      <c r="D735" s="102" t="s">
        <v>466</v>
      </c>
    </row>
    <row r="736" spans="1:4" x14ac:dyDescent="0.2">
      <c r="A736" s="100" t="s">
        <v>1583</v>
      </c>
      <c r="B736" s="101" t="str">
        <f t="shared" si="68"/>
        <v>I</v>
      </c>
      <c r="C736" s="100">
        <v>56386.701300000001</v>
      </c>
      <c r="D736" s="102" t="s">
        <v>466</v>
      </c>
    </row>
    <row r="737" spans="1:4" x14ac:dyDescent="0.2">
      <c r="A737" s="100" t="s">
        <v>1583</v>
      </c>
      <c r="B737" s="101" t="str">
        <f t="shared" si="68"/>
        <v>I</v>
      </c>
      <c r="C737" s="100">
        <v>56413.639600000002</v>
      </c>
      <c r="D737" s="102" t="s">
        <v>466</v>
      </c>
    </row>
    <row r="738" spans="1:4" x14ac:dyDescent="0.2">
      <c r="A738" s="100" t="s">
        <v>1583</v>
      </c>
      <c r="B738" s="101" t="str">
        <f t="shared" si="68"/>
        <v>I</v>
      </c>
      <c r="C738" s="100">
        <v>56427.643300000003</v>
      </c>
      <c r="D738" s="102" t="s">
        <v>466</v>
      </c>
    </row>
    <row r="739" spans="1:4" x14ac:dyDescent="0.2">
      <c r="A739" s="103" t="s">
        <v>1460</v>
      </c>
      <c r="B739" s="101" t="str">
        <f t="shared" si="68"/>
        <v>I</v>
      </c>
      <c r="C739" s="100">
        <v>51968.48214</v>
      </c>
      <c r="D739" s="102" t="s">
        <v>466</v>
      </c>
    </row>
    <row r="740" spans="1:4" x14ac:dyDescent="0.2">
      <c r="A740" s="103" t="s">
        <v>1460</v>
      </c>
      <c r="B740" s="101" t="str">
        <f t="shared" si="68"/>
        <v>I</v>
      </c>
      <c r="C740" s="100">
        <v>51968.600769999997</v>
      </c>
      <c r="D740" s="102" t="s">
        <v>466</v>
      </c>
    </row>
    <row r="741" spans="1:4" x14ac:dyDescent="0.2">
      <c r="A741" s="103" t="s">
        <v>1460</v>
      </c>
      <c r="B741" s="101" t="str">
        <f t="shared" si="68"/>
        <v>I</v>
      </c>
      <c r="C741" s="100">
        <v>52001.351629999997</v>
      </c>
      <c r="D741" s="102" t="s">
        <v>466</v>
      </c>
    </row>
    <row r="742" spans="1:4" x14ac:dyDescent="0.2">
      <c r="A742" s="103" t="s">
        <v>1460</v>
      </c>
      <c r="B742" s="101" t="str">
        <f t="shared" si="68"/>
        <v>I</v>
      </c>
      <c r="C742" s="100">
        <v>52001.473530000003</v>
      </c>
      <c r="D742" s="102" t="s">
        <v>466</v>
      </c>
    </row>
    <row r="743" spans="1:4" x14ac:dyDescent="0.2">
      <c r="A743" s="103" t="s">
        <v>1460</v>
      </c>
      <c r="B743" s="101" t="str">
        <f t="shared" si="68"/>
        <v>I</v>
      </c>
      <c r="C743" s="100">
        <v>52001.592499999999</v>
      </c>
      <c r="D743" s="102" t="s">
        <v>466</v>
      </c>
    </row>
    <row r="744" spans="1:4" x14ac:dyDescent="0.2">
      <c r="A744" s="103" t="s">
        <v>1460</v>
      </c>
      <c r="B744" s="101" t="str">
        <f t="shared" si="68"/>
        <v>I</v>
      </c>
      <c r="C744" s="100">
        <v>53461.395909999999</v>
      </c>
      <c r="D744" s="102" t="s">
        <v>466</v>
      </c>
    </row>
    <row r="745" spans="1:4" x14ac:dyDescent="0.2">
      <c r="A745" s="103" t="s">
        <v>1460</v>
      </c>
      <c r="B745" s="101" t="str">
        <f t="shared" si="68"/>
        <v>I</v>
      </c>
      <c r="C745" s="100">
        <v>53832.487330000004</v>
      </c>
      <c r="D745" s="102" t="s">
        <v>466</v>
      </c>
    </row>
    <row r="746" spans="1:4" x14ac:dyDescent="0.2">
      <c r="A746" s="103" t="s">
        <v>1460</v>
      </c>
      <c r="B746" s="101" t="str">
        <f t="shared" si="68"/>
        <v>I</v>
      </c>
      <c r="C746" s="100">
        <v>53833.436459999997</v>
      </c>
      <c r="D746" s="102" t="s">
        <v>466</v>
      </c>
    </row>
    <row r="747" spans="1:4" x14ac:dyDescent="0.2">
      <c r="A747" s="103" t="s">
        <v>1460</v>
      </c>
      <c r="B747" s="101" t="str">
        <f t="shared" si="68"/>
        <v>I</v>
      </c>
      <c r="C747" s="100">
        <v>54170.586739999999</v>
      </c>
      <c r="D747" s="102" t="s">
        <v>466</v>
      </c>
    </row>
    <row r="748" spans="1:4" x14ac:dyDescent="0.2">
      <c r="A748" s="103" t="s">
        <v>1460</v>
      </c>
      <c r="B748" s="101" t="str">
        <f t="shared" si="68"/>
        <v>I</v>
      </c>
      <c r="C748" s="100">
        <v>54204.406309999998</v>
      </c>
      <c r="D748" s="102" t="s">
        <v>466</v>
      </c>
    </row>
    <row r="749" spans="1:4" x14ac:dyDescent="0.2">
      <c r="A749" s="103" t="s">
        <v>1460</v>
      </c>
      <c r="B749" s="101" t="str">
        <f t="shared" si="68"/>
        <v>I</v>
      </c>
      <c r="C749" s="100">
        <v>54219.360099999998</v>
      </c>
      <c r="D749" s="102" t="s">
        <v>466</v>
      </c>
    </row>
    <row r="750" spans="1:4" x14ac:dyDescent="0.2">
      <c r="A750" s="103" t="s">
        <v>354</v>
      </c>
      <c r="B750" s="101" t="str">
        <f t="shared" si="68"/>
        <v>I</v>
      </c>
      <c r="C750" s="100">
        <v>56007.418230000003</v>
      </c>
      <c r="D750" s="102" t="s">
        <v>466</v>
      </c>
    </row>
    <row r="751" spans="1:4" x14ac:dyDescent="0.2">
      <c r="A751" s="103" t="s">
        <v>354</v>
      </c>
      <c r="B751" s="101" t="str">
        <f t="shared" si="68"/>
        <v>I</v>
      </c>
      <c r="C751" s="100">
        <v>56007.418259999999</v>
      </c>
      <c r="D751" s="102" t="s">
        <v>466</v>
      </c>
    </row>
    <row r="752" spans="1:4" x14ac:dyDescent="0.2">
      <c r="A752" s="100" t="s">
        <v>790</v>
      </c>
      <c r="B752" s="101" t="str">
        <f t="shared" si="68"/>
        <v>I</v>
      </c>
      <c r="C752" s="100">
        <v>33396.737999999998</v>
      </c>
      <c r="D752" s="102" t="s">
        <v>467</v>
      </c>
    </row>
    <row r="753" spans="1:4" x14ac:dyDescent="0.2">
      <c r="A753" s="100" t="s">
        <v>843</v>
      </c>
      <c r="B753" s="101" t="str">
        <f t="shared" si="68"/>
        <v>I</v>
      </c>
      <c r="C753" s="100">
        <v>34809.493999999999</v>
      </c>
      <c r="D753" s="102" t="s">
        <v>467</v>
      </c>
    </row>
    <row r="754" spans="1:4" x14ac:dyDescent="0.2">
      <c r="A754" s="100" t="s">
        <v>843</v>
      </c>
      <c r="B754" s="101" t="str">
        <f t="shared" si="68"/>
        <v>I</v>
      </c>
      <c r="C754" s="100">
        <v>34826.417999999998</v>
      </c>
      <c r="D754" s="102" t="s">
        <v>467</v>
      </c>
    </row>
    <row r="755" spans="1:4" x14ac:dyDescent="0.2">
      <c r="A755" s="100" t="s">
        <v>843</v>
      </c>
      <c r="B755" s="101" t="str">
        <f t="shared" si="68"/>
        <v>I</v>
      </c>
      <c r="C755" s="100">
        <v>34826.588000000003</v>
      </c>
      <c r="D755" s="102" t="s">
        <v>467</v>
      </c>
    </row>
    <row r="756" spans="1:4" x14ac:dyDescent="0.2">
      <c r="A756" s="100" t="s">
        <v>843</v>
      </c>
      <c r="B756" s="101" t="str">
        <f t="shared" si="68"/>
        <v>I</v>
      </c>
      <c r="C756" s="100">
        <v>34837.419000000002</v>
      </c>
      <c r="D756" s="102" t="s">
        <v>467</v>
      </c>
    </row>
    <row r="757" spans="1:4" x14ac:dyDescent="0.2">
      <c r="A757" s="100" t="s">
        <v>1335</v>
      </c>
      <c r="B757" s="101" t="str">
        <f t="shared" si="68"/>
        <v>I</v>
      </c>
      <c r="C757" s="100">
        <v>49416.671000000002</v>
      </c>
      <c r="D757" s="102" t="s">
        <v>467</v>
      </c>
    </row>
    <row r="758" spans="1:4" x14ac:dyDescent="0.2">
      <c r="A758" s="100" t="s">
        <v>1376</v>
      </c>
      <c r="B758" s="101" t="str">
        <f t="shared" si="68"/>
        <v>I</v>
      </c>
      <c r="C758" s="100">
        <v>50487.69</v>
      </c>
      <c r="D758" s="102" t="s">
        <v>467</v>
      </c>
    </row>
    <row r="759" spans="1:4" x14ac:dyDescent="0.2">
      <c r="A759" s="100" t="s">
        <v>1455</v>
      </c>
      <c r="B759" s="101" t="str">
        <f t="shared" si="68"/>
        <v>I</v>
      </c>
      <c r="C759" s="100">
        <v>51967.535000000003</v>
      </c>
      <c r="D759" s="102" t="s">
        <v>467</v>
      </c>
    </row>
    <row r="760" spans="1:4" x14ac:dyDescent="0.2">
      <c r="A760" s="103" t="s">
        <v>1033</v>
      </c>
      <c r="B760" s="101" t="str">
        <f t="shared" si="68"/>
        <v>I</v>
      </c>
      <c r="C760" s="100">
        <v>42841.374000000003</v>
      </c>
      <c r="D760" s="102" t="s">
        <v>467</v>
      </c>
    </row>
    <row r="761" spans="1:4" x14ac:dyDescent="0.2">
      <c r="A761" s="103" t="s">
        <v>1033</v>
      </c>
      <c r="B761" s="101" t="str">
        <f t="shared" si="68"/>
        <v>I</v>
      </c>
      <c r="C761" s="100">
        <v>42842.321499999998</v>
      </c>
      <c r="D761" s="102" t="s">
        <v>467</v>
      </c>
    </row>
    <row r="762" spans="1:4" x14ac:dyDescent="0.2">
      <c r="A762" s="103" t="s">
        <v>1033</v>
      </c>
      <c r="B762" s="101" t="str">
        <f t="shared" si="68"/>
        <v>I</v>
      </c>
      <c r="C762" s="100">
        <v>42842.436999999998</v>
      </c>
      <c r="D762" s="102" t="s">
        <v>467</v>
      </c>
    </row>
    <row r="763" spans="1:4" x14ac:dyDescent="0.2">
      <c r="A763" s="100" t="s">
        <v>1174</v>
      </c>
      <c r="B763" s="101" t="str">
        <f t="shared" si="68"/>
        <v>I</v>
      </c>
      <c r="C763" s="100">
        <v>45046.417300000001</v>
      </c>
      <c r="D763" s="102" t="s">
        <v>467</v>
      </c>
    </row>
    <row r="764" spans="1:4" x14ac:dyDescent="0.2">
      <c r="A764" s="100" t="s">
        <v>1174</v>
      </c>
      <c r="B764" s="101" t="str">
        <f t="shared" si="68"/>
        <v>I</v>
      </c>
      <c r="C764" s="100">
        <v>45046.587800000001</v>
      </c>
      <c r="D764" s="102" t="s">
        <v>467</v>
      </c>
    </row>
    <row r="765" spans="1:4" x14ac:dyDescent="0.2">
      <c r="A765" s="100" t="s">
        <v>1174</v>
      </c>
      <c r="B765" s="101" t="str">
        <f t="shared" si="68"/>
        <v>I</v>
      </c>
      <c r="C765" s="100">
        <v>45047.265200000002</v>
      </c>
      <c r="D765" s="102" t="s">
        <v>467</v>
      </c>
    </row>
    <row r="766" spans="1:4" x14ac:dyDescent="0.2">
      <c r="A766" s="100" t="s">
        <v>1174</v>
      </c>
      <c r="B766" s="101" t="str">
        <f t="shared" si="68"/>
        <v>I</v>
      </c>
      <c r="C766" s="100">
        <v>45047.433599999997</v>
      </c>
      <c r="D766" s="102" t="s">
        <v>467</v>
      </c>
    </row>
    <row r="767" spans="1:4" x14ac:dyDescent="0.2">
      <c r="A767" s="100" t="s">
        <v>1174</v>
      </c>
      <c r="B767" s="101" t="str">
        <f t="shared" si="68"/>
        <v>I</v>
      </c>
      <c r="C767" s="100">
        <v>45047.602700000003</v>
      </c>
      <c r="D767" s="102" t="s">
        <v>467</v>
      </c>
    </row>
    <row r="768" spans="1:4" x14ac:dyDescent="0.2">
      <c r="A768" s="100" t="s">
        <v>1174</v>
      </c>
      <c r="B768" s="101" t="str">
        <f t="shared" si="68"/>
        <v>I</v>
      </c>
      <c r="C768" s="100">
        <v>45049.297400000003</v>
      </c>
      <c r="D768" s="102" t="s">
        <v>467</v>
      </c>
    </row>
    <row r="769" spans="1:4" x14ac:dyDescent="0.2">
      <c r="A769" s="100" t="s">
        <v>1174</v>
      </c>
      <c r="B769" s="101" t="str">
        <f t="shared" si="68"/>
        <v>I</v>
      </c>
      <c r="C769" s="100">
        <v>45049.467299999997</v>
      </c>
      <c r="D769" s="102" t="s">
        <v>467</v>
      </c>
    </row>
    <row r="770" spans="1:4" x14ac:dyDescent="0.2">
      <c r="A770" s="100" t="s">
        <v>1174</v>
      </c>
      <c r="B770" s="101" t="str">
        <f t="shared" si="68"/>
        <v>I</v>
      </c>
      <c r="C770" s="100">
        <v>45109.383199999997</v>
      </c>
      <c r="D770" s="102" t="s">
        <v>467</v>
      </c>
    </row>
    <row r="771" spans="1:4" x14ac:dyDescent="0.2">
      <c r="A771" s="100" t="s">
        <v>1174</v>
      </c>
      <c r="B771" s="101" t="str">
        <f t="shared" si="68"/>
        <v>I</v>
      </c>
      <c r="C771" s="100">
        <v>45110.397499999999</v>
      </c>
      <c r="D771" s="102" t="s">
        <v>467</v>
      </c>
    </row>
    <row r="772" spans="1:4" x14ac:dyDescent="0.2">
      <c r="A772" s="103" t="s">
        <v>1387</v>
      </c>
      <c r="B772" s="101" t="str">
        <f t="shared" ref="B772:B830" si="69">IF(INT(F772)=F772,"I","II")</f>
        <v>I</v>
      </c>
      <c r="C772" s="100">
        <v>50563.402399999999</v>
      </c>
      <c r="D772" s="102" t="s">
        <v>467</v>
      </c>
    </row>
    <row r="773" spans="1:4" x14ac:dyDescent="0.2">
      <c r="A773" s="103" t="s">
        <v>1387</v>
      </c>
      <c r="B773" s="101" t="str">
        <f t="shared" si="69"/>
        <v>I</v>
      </c>
      <c r="C773" s="100">
        <v>50563.5239</v>
      </c>
      <c r="D773" s="102" t="s">
        <v>467</v>
      </c>
    </row>
    <row r="774" spans="1:4" x14ac:dyDescent="0.2">
      <c r="A774" s="103" t="s">
        <v>1416</v>
      </c>
      <c r="B774" s="101" t="str">
        <f t="shared" si="69"/>
        <v>I</v>
      </c>
      <c r="C774" s="100">
        <v>51258.701500000003</v>
      </c>
      <c r="D774" s="102" t="s">
        <v>467</v>
      </c>
    </row>
    <row r="775" spans="1:4" x14ac:dyDescent="0.2">
      <c r="A775" s="103" t="s">
        <v>1416</v>
      </c>
      <c r="B775" s="101" t="str">
        <f t="shared" si="69"/>
        <v>I</v>
      </c>
      <c r="C775" s="100">
        <v>51288.728799999997</v>
      </c>
      <c r="D775" s="102" t="s">
        <v>467</v>
      </c>
    </row>
    <row r="776" spans="1:4" x14ac:dyDescent="0.2">
      <c r="A776" s="103" t="s">
        <v>1444</v>
      </c>
      <c r="B776" s="101" t="str">
        <f t="shared" si="69"/>
        <v>I</v>
      </c>
      <c r="C776" s="100">
        <v>51648.779199999997</v>
      </c>
      <c r="D776" s="102" t="s">
        <v>467</v>
      </c>
    </row>
    <row r="777" spans="1:4" x14ac:dyDescent="0.2">
      <c r="A777" s="100" t="s">
        <v>1449</v>
      </c>
      <c r="B777" s="101" t="str">
        <f t="shared" si="69"/>
        <v>I</v>
      </c>
      <c r="C777" s="100">
        <v>51660.410400000001</v>
      </c>
      <c r="D777" s="102" t="s">
        <v>467</v>
      </c>
    </row>
    <row r="778" spans="1:4" x14ac:dyDescent="0.2">
      <c r="A778" s="103" t="s">
        <v>1466</v>
      </c>
      <c r="B778" s="101" t="str">
        <f t="shared" si="69"/>
        <v>I</v>
      </c>
      <c r="C778" s="100">
        <v>51985.451200000003</v>
      </c>
      <c r="D778" s="102" t="s">
        <v>467</v>
      </c>
    </row>
    <row r="779" spans="1:4" x14ac:dyDescent="0.2">
      <c r="A779" s="100" t="s">
        <v>1482</v>
      </c>
      <c r="B779" s="101" t="str">
        <f t="shared" si="69"/>
        <v>I</v>
      </c>
      <c r="C779" s="100">
        <v>52039.4476</v>
      </c>
      <c r="D779" s="102" t="s">
        <v>467</v>
      </c>
    </row>
    <row r="780" spans="1:4" x14ac:dyDescent="0.2">
      <c r="A780" s="103" t="s">
        <v>1466</v>
      </c>
      <c r="B780" s="101" t="str">
        <f t="shared" si="69"/>
        <v>I</v>
      </c>
      <c r="C780" s="100">
        <v>52039.447699999997</v>
      </c>
      <c r="D780" s="102" t="s">
        <v>467</v>
      </c>
    </row>
    <row r="781" spans="1:4" x14ac:dyDescent="0.2">
      <c r="A781" s="103" t="s">
        <v>1489</v>
      </c>
      <c r="B781" s="101" t="str">
        <f t="shared" si="69"/>
        <v>I</v>
      </c>
      <c r="C781" s="100">
        <v>52311.448199999999</v>
      </c>
      <c r="D781" s="102" t="s">
        <v>467</v>
      </c>
    </row>
    <row r="782" spans="1:4" x14ac:dyDescent="0.2">
      <c r="A782" s="103" t="s">
        <v>1495</v>
      </c>
      <c r="B782" s="101" t="str">
        <f t="shared" si="69"/>
        <v>I</v>
      </c>
      <c r="C782" s="100">
        <v>52318.093399999998</v>
      </c>
      <c r="D782" s="102" t="s">
        <v>467</v>
      </c>
    </row>
    <row r="783" spans="1:4" x14ac:dyDescent="0.2">
      <c r="A783" s="103" t="s">
        <v>1489</v>
      </c>
      <c r="B783" s="101" t="str">
        <f t="shared" si="69"/>
        <v>I</v>
      </c>
      <c r="C783" s="100">
        <v>52338.506000000001</v>
      </c>
      <c r="D783" s="102" t="s">
        <v>467</v>
      </c>
    </row>
    <row r="784" spans="1:4" x14ac:dyDescent="0.2">
      <c r="A784" s="103" t="s">
        <v>1489</v>
      </c>
      <c r="B784" s="101" t="str">
        <f t="shared" si="69"/>
        <v>I</v>
      </c>
      <c r="C784" s="100">
        <v>52338.621200000001</v>
      </c>
      <c r="D784" s="102" t="s">
        <v>467</v>
      </c>
    </row>
    <row r="785" spans="1:4" x14ac:dyDescent="0.2">
      <c r="A785" s="103" t="s">
        <v>1495</v>
      </c>
      <c r="B785" s="101" t="str">
        <f t="shared" si="69"/>
        <v>I</v>
      </c>
      <c r="C785" s="100">
        <v>52618.337800000001</v>
      </c>
      <c r="D785" s="102" t="s">
        <v>467</v>
      </c>
    </row>
    <row r="786" spans="1:4" x14ac:dyDescent="0.2">
      <c r="A786" s="103" t="s">
        <v>1523</v>
      </c>
      <c r="B786" s="101" t="str">
        <f t="shared" si="69"/>
        <v>I</v>
      </c>
      <c r="C786" s="100">
        <v>52685.147700000001</v>
      </c>
      <c r="D786" s="102" t="s">
        <v>467</v>
      </c>
    </row>
    <row r="787" spans="1:4" x14ac:dyDescent="0.2">
      <c r="A787" s="103" t="s">
        <v>1523</v>
      </c>
      <c r="B787" s="101" t="str">
        <f t="shared" si="69"/>
        <v>I</v>
      </c>
      <c r="C787" s="100">
        <v>52685.269200000002</v>
      </c>
      <c r="D787" s="102" t="s">
        <v>467</v>
      </c>
    </row>
    <row r="788" spans="1:4" x14ac:dyDescent="0.2">
      <c r="A788" s="103" t="s">
        <v>1530</v>
      </c>
      <c r="B788" s="101" t="str">
        <f t="shared" si="69"/>
        <v>I</v>
      </c>
      <c r="C788" s="100">
        <v>52694.525600000001</v>
      </c>
      <c r="D788" s="102" t="s">
        <v>467</v>
      </c>
    </row>
    <row r="789" spans="1:4" x14ac:dyDescent="0.2">
      <c r="A789" s="103" t="s">
        <v>1534</v>
      </c>
      <c r="B789" s="101" t="str">
        <f t="shared" si="69"/>
        <v>I</v>
      </c>
      <c r="C789" s="100">
        <v>52724.785400000001</v>
      </c>
      <c r="D789" s="102" t="s">
        <v>467</v>
      </c>
    </row>
    <row r="790" spans="1:4" x14ac:dyDescent="0.2">
      <c r="A790" s="100" t="s">
        <v>1542</v>
      </c>
      <c r="B790" s="101" t="str">
        <f t="shared" si="69"/>
        <v>I</v>
      </c>
      <c r="C790" s="100">
        <v>52753.388299999999</v>
      </c>
      <c r="D790" s="102" t="s">
        <v>467</v>
      </c>
    </row>
    <row r="791" spans="1:4" x14ac:dyDescent="0.2">
      <c r="A791" s="103" t="s">
        <v>1549</v>
      </c>
      <c r="B791" s="101" t="str">
        <f t="shared" si="69"/>
        <v>I</v>
      </c>
      <c r="C791" s="100">
        <v>52801.448199999999</v>
      </c>
      <c r="D791" s="102" t="s">
        <v>467</v>
      </c>
    </row>
    <row r="792" spans="1:4" x14ac:dyDescent="0.2">
      <c r="A792" s="103" t="s">
        <v>1555</v>
      </c>
      <c r="B792" s="101" t="str">
        <f t="shared" si="69"/>
        <v>I</v>
      </c>
      <c r="C792" s="100">
        <v>53007.941099999996</v>
      </c>
      <c r="D792" s="102" t="s">
        <v>467</v>
      </c>
    </row>
    <row r="793" spans="1:4" x14ac:dyDescent="0.2">
      <c r="A793" s="103" t="s">
        <v>1555</v>
      </c>
      <c r="B793" s="101" t="str">
        <f t="shared" si="69"/>
        <v>I</v>
      </c>
      <c r="C793" s="100">
        <v>53008.060400000002</v>
      </c>
      <c r="D793" s="102" t="s">
        <v>467</v>
      </c>
    </row>
    <row r="794" spans="1:4" x14ac:dyDescent="0.2">
      <c r="A794" s="103" t="s">
        <v>1530</v>
      </c>
      <c r="B794" s="101" t="str">
        <f t="shared" si="69"/>
        <v>I</v>
      </c>
      <c r="C794" s="100">
        <v>53095.406300000002</v>
      </c>
      <c r="D794" s="102" t="s">
        <v>467</v>
      </c>
    </row>
    <row r="795" spans="1:4" x14ac:dyDescent="0.2">
      <c r="A795" s="103" t="s">
        <v>1530</v>
      </c>
      <c r="B795" s="101" t="str">
        <f t="shared" si="69"/>
        <v>I</v>
      </c>
      <c r="C795" s="100">
        <v>53095.520199999999</v>
      </c>
      <c r="D795" s="102" t="s">
        <v>467</v>
      </c>
    </row>
    <row r="796" spans="1:4" x14ac:dyDescent="0.2">
      <c r="A796" s="103" t="s">
        <v>1572</v>
      </c>
      <c r="B796" s="101" t="str">
        <f t="shared" si="69"/>
        <v>I</v>
      </c>
      <c r="C796" s="100">
        <v>53106.440900000001</v>
      </c>
      <c r="D796" s="102" t="s">
        <v>467</v>
      </c>
    </row>
    <row r="797" spans="1:4" x14ac:dyDescent="0.2">
      <c r="A797" s="103" t="s">
        <v>1530</v>
      </c>
      <c r="B797" s="101" t="str">
        <f t="shared" si="69"/>
        <v>I</v>
      </c>
      <c r="C797" s="100">
        <v>53110.356599999999</v>
      </c>
      <c r="D797" s="102" t="s">
        <v>467</v>
      </c>
    </row>
    <row r="798" spans="1:4" x14ac:dyDescent="0.2">
      <c r="A798" s="103" t="s">
        <v>1530</v>
      </c>
      <c r="B798" s="101" t="str">
        <f t="shared" si="69"/>
        <v>I</v>
      </c>
      <c r="C798" s="100">
        <v>53110.4758</v>
      </c>
      <c r="D798" s="102" t="s">
        <v>467</v>
      </c>
    </row>
    <row r="799" spans="1:4" x14ac:dyDescent="0.2">
      <c r="A799" s="103" t="s">
        <v>1591</v>
      </c>
      <c r="B799" s="101" t="str">
        <f t="shared" si="69"/>
        <v>I</v>
      </c>
      <c r="C799" s="100">
        <v>53406.449099999998</v>
      </c>
      <c r="D799" s="102" t="s">
        <v>467</v>
      </c>
    </row>
    <row r="800" spans="1:4" x14ac:dyDescent="0.2">
      <c r="A800" s="103" t="s">
        <v>1591</v>
      </c>
      <c r="B800" s="101" t="str">
        <f t="shared" si="69"/>
        <v>I</v>
      </c>
      <c r="C800" s="100">
        <v>53406.568500000001</v>
      </c>
      <c r="D800" s="102" t="s">
        <v>467</v>
      </c>
    </row>
    <row r="801" spans="1:4" x14ac:dyDescent="0.2">
      <c r="A801" s="103" t="s">
        <v>1591</v>
      </c>
      <c r="B801" s="101" t="str">
        <f t="shared" si="69"/>
        <v>I</v>
      </c>
      <c r="C801" s="100">
        <v>53407.635900000001</v>
      </c>
      <c r="D801" s="102" t="s">
        <v>467</v>
      </c>
    </row>
    <row r="802" spans="1:4" x14ac:dyDescent="0.2">
      <c r="A802" s="103" t="s">
        <v>1591</v>
      </c>
      <c r="B802" s="101" t="str">
        <f t="shared" si="69"/>
        <v>I</v>
      </c>
      <c r="C802" s="100">
        <v>53409.532399999996</v>
      </c>
      <c r="D802" s="102" t="s">
        <v>467</v>
      </c>
    </row>
    <row r="803" spans="1:4" x14ac:dyDescent="0.2">
      <c r="A803" s="103" t="s">
        <v>1591</v>
      </c>
      <c r="B803" s="101" t="str">
        <f t="shared" si="69"/>
        <v>I</v>
      </c>
      <c r="C803" s="100">
        <v>53409.653400000003</v>
      </c>
      <c r="D803" s="102" t="s">
        <v>467</v>
      </c>
    </row>
    <row r="804" spans="1:4" x14ac:dyDescent="0.2">
      <c r="A804" s="103" t="s">
        <v>1572</v>
      </c>
      <c r="B804" s="101" t="str">
        <f t="shared" si="69"/>
        <v>I</v>
      </c>
      <c r="C804" s="100">
        <v>53409.654300000002</v>
      </c>
      <c r="D804" s="102" t="s">
        <v>467</v>
      </c>
    </row>
    <row r="805" spans="1:4" x14ac:dyDescent="0.2">
      <c r="A805" s="103" t="s">
        <v>1591</v>
      </c>
      <c r="B805" s="101" t="str">
        <f t="shared" si="69"/>
        <v>I</v>
      </c>
      <c r="C805" s="100">
        <v>53410.256500000003</v>
      </c>
      <c r="D805" s="102" t="s">
        <v>467</v>
      </c>
    </row>
    <row r="806" spans="1:4" x14ac:dyDescent="0.2">
      <c r="A806" s="103" t="s">
        <v>1591</v>
      </c>
      <c r="B806" s="101" t="str">
        <f t="shared" si="69"/>
        <v>I</v>
      </c>
      <c r="C806" s="100">
        <v>53410.373500000002</v>
      </c>
      <c r="D806" s="102" t="s">
        <v>467</v>
      </c>
    </row>
    <row r="807" spans="1:4" x14ac:dyDescent="0.2">
      <c r="A807" s="103" t="s">
        <v>1616</v>
      </c>
      <c r="B807" s="101" t="str">
        <f t="shared" si="69"/>
        <v>I</v>
      </c>
      <c r="C807" s="100">
        <v>53459.023399999998</v>
      </c>
      <c r="D807" s="102" t="s">
        <v>467</v>
      </c>
    </row>
    <row r="808" spans="1:4" x14ac:dyDescent="0.2">
      <c r="A808" s="103" t="s">
        <v>1616</v>
      </c>
      <c r="B808" s="101" t="str">
        <f t="shared" si="69"/>
        <v>I</v>
      </c>
      <c r="C808" s="100">
        <v>53459.140500000001</v>
      </c>
      <c r="D808" s="102" t="s">
        <v>467</v>
      </c>
    </row>
    <row r="809" spans="1:4" x14ac:dyDescent="0.2">
      <c r="A809" s="103" t="s">
        <v>1572</v>
      </c>
      <c r="B809" s="101" t="str">
        <f t="shared" si="69"/>
        <v>I</v>
      </c>
      <c r="C809" s="100">
        <v>53462.3459</v>
      </c>
      <c r="D809" s="102" t="s">
        <v>467</v>
      </c>
    </row>
    <row r="810" spans="1:4" x14ac:dyDescent="0.2">
      <c r="A810" s="103" t="s">
        <v>1572</v>
      </c>
      <c r="B810" s="101" t="str">
        <f t="shared" si="69"/>
        <v>I</v>
      </c>
      <c r="C810" s="100">
        <v>53462.462200000002</v>
      </c>
      <c r="D810" s="102" t="s">
        <v>467</v>
      </c>
    </row>
    <row r="811" spans="1:4" x14ac:dyDescent="0.2">
      <c r="A811" s="103" t="s">
        <v>1572</v>
      </c>
      <c r="B811" s="101" t="str">
        <f t="shared" si="69"/>
        <v>I</v>
      </c>
      <c r="C811" s="100">
        <v>53462.583500000001</v>
      </c>
      <c r="D811" s="102" t="s">
        <v>467</v>
      </c>
    </row>
    <row r="812" spans="1:4" x14ac:dyDescent="0.2">
      <c r="A812" s="103" t="s">
        <v>1572</v>
      </c>
      <c r="B812" s="101" t="str">
        <f t="shared" si="69"/>
        <v>I</v>
      </c>
      <c r="C812" s="100">
        <v>53463.532500000001</v>
      </c>
      <c r="D812" s="102" t="s">
        <v>467</v>
      </c>
    </row>
    <row r="813" spans="1:4" x14ac:dyDescent="0.2">
      <c r="A813" s="103" t="s">
        <v>1572</v>
      </c>
      <c r="B813" s="101" t="str">
        <f t="shared" si="69"/>
        <v>I</v>
      </c>
      <c r="C813" s="100">
        <v>53476.466200000003</v>
      </c>
      <c r="D813" s="102" t="s">
        <v>467</v>
      </c>
    </row>
    <row r="814" spans="1:4" x14ac:dyDescent="0.2">
      <c r="A814" s="103" t="s">
        <v>1572</v>
      </c>
      <c r="B814" s="101" t="str">
        <f t="shared" si="69"/>
        <v>I</v>
      </c>
      <c r="C814" s="100">
        <v>53476.586300000003</v>
      </c>
      <c r="D814" s="102" t="s">
        <v>467</v>
      </c>
    </row>
    <row r="815" spans="1:4" x14ac:dyDescent="0.2">
      <c r="A815" s="103" t="s">
        <v>1653</v>
      </c>
      <c r="B815" s="101" t="str">
        <f t="shared" si="69"/>
        <v>I</v>
      </c>
      <c r="C815" s="100">
        <v>53486.673799999997</v>
      </c>
      <c r="D815" s="102" t="s">
        <v>467</v>
      </c>
    </row>
    <row r="816" spans="1:4" x14ac:dyDescent="0.2">
      <c r="A816" s="103" t="s">
        <v>1653</v>
      </c>
      <c r="B816" s="101" t="str">
        <f t="shared" si="69"/>
        <v>I</v>
      </c>
      <c r="C816" s="100">
        <v>53494.740299999998</v>
      </c>
      <c r="D816" s="102" t="s">
        <v>467</v>
      </c>
    </row>
    <row r="817" spans="1:4" x14ac:dyDescent="0.2">
      <c r="A817" s="103" t="s">
        <v>1616</v>
      </c>
      <c r="B817" s="101" t="str">
        <f t="shared" si="69"/>
        <v>I</v>
      </c>
      <c r="C817" s="100">
        <v>53495.099499999997</v>
      </c>
      <c r="D817" s="102" t="s">
        <v>467</v>
      </c>
    </row>
    <row r="818" spans="1:4" x14ac:dyDescent="0.2">
      <c r="A818" s="103" t="s">
        <v>1653</v>
      </c>
      <c r="B818" s="101" t="str">
        <f t="shared" si="69"/>
        <v>I</v>
      </c>
      <c r="C818" s="100">
        <v>53525.716800000002</v>
      </c>
      <c r="D818" s="102" t="s">
        <v>467</v>
      </c>
    </row>
    <row r="819" spans="1:4" x14ac:dyDescent="0.2">
      <c r="A819" s="103" t="s">
        <v>1653</v>
      </c>
      <c r="B819" s="101" t="str">
        <f t="shared" si="69"/>
        <v>I</v>
      </c>
      <c r="C819" s="100">
        <v>53529.751799999998</v>
      </c>
      <c r="D819" s="102" t="s">
        <v>467</v>
      </c>
    </row>
    <row r="820" spans="1:4" x14ac:dyDescent="0.2">
      <c r="A820" s="103" t="s">
        <v>1653</v>
      </c>
      <c r="B820" s="101" t="str">
        <f t="shared" si="69"/>
        <v>I</v>
      </c>
      <c r="C820" s="100">
        <v>53531.768799999998</v>
      </c>
      <c r="D820" s="102" t="s">
        <v>467</v>
      </c>
    </row>
    <row r="821" spans="1:4" x14ac:dyDescent="0.2">
      <c r="A821" s="103" t="s">
        <v>1653</v>
      </c>
      <c r="B821" s="101" t="str">
        <f t="shared" si="69"/>
        <v>I</v>
      </c>
      <c r="C821" s="100">
        <v>53538.771000000001</v>
      </c>
      <c r="D821" s="102" t="s">
        <v>467</v>
      </c>
    </row>
    <row r="822" spans="1:4" x14ac:dyDescent="0.2">
      <c r="A822" s="103" t="s">
        <v>1653</v>
      </c>
      <c r="B822" s="101" t="str">
        <f t="shared" si="69"/>
        <v>I</v>
      </c>
      <c r="C822" s="100">
        <v>53540.6702</v>
      </c>
      <c r="D822" s="102" t="s">
        <v>467</v>
      </c>
    </row>
    <row r="823" spans="1:4" x14ac:dyDescent="0.2">
      <c r="A823" s="103" t="s">
        <v>1653</v>
      </c>
      <c r="B823" s="101" t="str">
        <f t="shared" si="69"/>
        <v>I</v>
      </c>
      <c r="C823" s="100">
        <v>53548.739800000003</v>
      </c>
      <c r="D823" s="102" t="s">
        <v>467</v>
      </c>
    </row>
    <row r="824" spans="1:4" x14ac:dyDescent="0.2">
      <c r="A824" s="103" t="s">
        <v>1653</v>
      </c>
      <c r="B824" s="101" t="str">
        <f t="shared" si="69"/>
        <v>I</v>
      </c>
      <c r="C824" s="100">
        <v>53553.723899999997</v>
      </c>
      <c r="D824" s="102" t="s">
        <v>467</v>
      </c>
    </row>
    <row r="825" spans="1:4" x14ac:dyDescent="0.2">
      <c r="A825" s="103" t="s">
        <v>1698</v>
      </c>
      <c r="B825" s="101" t="str">
        <f t="shared" si="69"/>
        <v>I</v>
      </c>
      <c r="C825" s="100">
        <v>53808.040099999998</v>
      </c>
      <c r="D825" s="102" t="s">
        <v>467</v>
      </c>
    </row>
    <row r="826" spans="1:4" x14ac:dyDescent="0.2">
      <c r="A826" s="103" t="s">
        <v>1698</v>
      </c>
      <c r="B826" s="101" t="str">
        <f t="shared" si="69"/>
        <v>I</v>
      </c>
      <c r="C826" s="100">
        <v>53808.158300000003</v>
      </c>
      <c r="D826" s="102" t="s">
        <v>467</v>
      </c>
    </row>
    <row r="827" spans="1:4" x14ac:dyDescent="0.2">
      <c r="A827" s="103" t="s">
        <v>1718</v>
      </c>
      <c r="B827" s="101" t="str">
        <f t="shared" si="69"/>
        <v>I</v>
      </c>
      <c r="C827" s="100">
        <v>53845.303399999997</v>
      </c>
      <c r="D827" s="102" t="s">
        <v>467</v>
      </c>
    </row>
    <row r="828" spans="1:4" x14ac:dyDescent="0.2">
      <c r="A828" s="103" t="s">
        <v>1718</v>
      </c>
      <c r="B828" s="101" t="str">
        <f t="shared" si="69"/>
        <v>I</v>
      </c>
      <c r="C828" s="100">
        <v>53863.337899999999</v>
      </c>
      <c r="D828" s="102" t="s">
        <v>467</v>
      </c>
    </row>
    <row r="829" spans="1:4" x14ac:dyDescent="0.2">
      <c r="A829" s="103" t="s">
        <v>1698</v>
      </c>
      <c r="B829" s="101" t="str">
        <f t="shared" si="69"/>
        <v>I</v>
      </c>
      <c r="C829" s="100">
        <v>53895.977400000003</v>
      </c>
      <c r="D829" s="102" t="s">
        <v>467</v>
      </c>
    </row>
    <row r="830" spans="1:4" x14ac:dyDescent="0.2">
      <c r="A830" s="103" t="s">
        <v>1718</v>
      </c>
      <c r="B830" s="101" t="str">
        <f t="shared" si="69"/>
        <v>I</v>
      </c>
      <c r="C830" s="100">
        <v>53827.384019999998</v>
      </c>
      <c r="D830" s="102" t="s">
        <v>467</v>
      </c>
    </row>
  </sheetData>
  <sheetProtection sheet="1"/>
  <phoneticPr fontId="0" type="noConversion"/>
  <hyperlinks>
    <hyperlink ref="A760" r:id="rId1" display="http://www.konkoly.hu/cgi-bin/IBVS?1715" xr:uid="{00000000-0004-0000-0600-000000000000}"/>
    <hyperlink ref="A761" r:id="rId2" display="http://www.konkoly.hu/cgi-bin/IBVS?1715" xr:uid="{00000000-0004-0000-0600-000001000000}"/>
    <hyperlink ref="A762" r:id="rId3" display="http://www.konkoly.hu/cgi-bin/IBVS?1715" xr:uid="{00000000-0004-0000-0600-000002000000}"/>
    <hyperlink ref="A772" r:id="rId4" display="http://www.konkoly.hu/cgi-bin/IBVS?4534" xr:uid="{00000000-0004-0000-0600-000003000000}"/>
    <hyperlink ref="A773" r:id="rId5" display="http://www.konkoly.hu/cgi-bin/IBVS?4534" xr:uid="{00000000-0004-0000-0600-000004000000}"/>
    <hyperlink ref="A774" r:id="rId6" display="http://www.konkoly.hu/cgi-bin/IBVS?5027" xr:uid="{00000000-0004-0000-0600-000005000000}"/>
    <hyperlink ref="A775" r:id="rId7" display="http://www.konkoly.hu/cgi-bin/IBVS?5027" xr:uid="{00000000-0004-0000-0600-000006000000}"/>
    <hyperlink ref="A776" r:id="rId8" display="http://www.konkoly.hu/cgi-bin/IBVS?5040" xr:uid="{00000000-0004-0000-0600-000007000000}"/>
    <hyperlink ref="A739" r:id="rId9" display="http://var.astro.cz/oejv/issues/oejv0074.pdf" xr:uid="{00000000-0004-0000-0600-000008000000}"/>
    <hyperlink ref="A740" r:id="rId10" display="http://var.astro.cz/oejv/issues/oejv0074.pdf" xr:uid="{00000000-0004-0000-0600-000009000000}"/>
    <hyperlink ref="A778" r:id="rId11" display="http://www.konkoly.hu/cgi-bin/IBVS?5583" xr:uid="{00000000-0004-0000-0600-00000A000000}"/>
    <hyperlink ref="A741" r:id="rId12" display="http://var.astro.cz/oejv/issues/oejv0074.pdf" xr:uid="{00000000-0004-0000-0600-00000B000000}"/>
    <hyperlink ref="A742" r:id="rId13" display="http://var.astro.cz/oejv/issues/oejv0074.pdf" xr:uid="{00000000-0004-0000-0600-00000C000000}"/>
    <hyperlink ref="A743" r:id="rId14" display="http://var.astro.cz/oejv/issues/oejv0074.pdf" xr:uid="{00000000-0004-0000-0600-00000D000000}"/>
    <hyperlink ref="A780" r:id="rId15" display="http://www.konkoly.hu/cgi-bin/IBVS?5583" xr:uid="{00000000-0004-0000-0600-00000E000000}"/>
    <hyperlink ref="A781" r:id="rId16" display="http://www.konkoly.hu/cgi-bin/IBVS?5898" xr:uid="{00000000-0004-0000-0600-00000F000000}"/>
    <hyperlink ref="A782" r:id="rId17" display="http://vsolj.cetus-net.org/no40.pdf" xr:uid="{00000000-0004-0000-0600-000010000000}"/>
    <hyperlink ref="A783" r:id="rId18" display="http://www.konkoly.hu/cgi-bin/IBVS?5898" xr:uid="{00000000-0004-0000-0600-000011000000}"/>
    <hyperlink ref="A784" r:id="rId19" display="http://www.konkoly.hu/cgi-bin/IBVS?5898" xr:uid="{00000000-0004-0000-0600-000012000000}"/>
    <hyperlink ref="A587" r:id="rId20" display="http://www.konkoly.hu/cgi-bin/IBVS?5898" xr:uid="{00000000-0004-0000-0600-000013000000}"/>
    <hyperlink ref="A588" r:id="rId21" display="http://www.konkoly.hu/cgi-bin/IBVS?5898" xr:uid="{00000000-0004-0000-0600-000014000000}"/>
    <hyperlink ref="A590" r:id="rId22" display="http://www.konkoly.hu/cgi-bin/IBVS?5898" xr:uid="{00000000-0004-0000-0600-000015000000}"/>
    <hyperlink ref="A785" r:id="rId23" display="http://vsolj.cetus-net.org/no40.pdf" xr:uid="{00000000-0004-0000-0600-000016000000}"/>
    <hyperlink ref="A786" r:id="rId24" display="http://vsolj.cetus-net.org/no42.pdf" xr:uid="{00000000-0004-0000-0600-000017000000}"/>
    <hyperlink ref="A787" r:id="rId25" display="http://vsolj.cetus-net.org/no42.pdf" xr:uid="{00000000-0004-0000-0600-000018000000}"/>
    <hyperlink ref="A788" r:id="rId26" display="http://www.bav-astro.de/sfs/BAVM_link.php?BAVMnr=172" xr:uid="{00000000-0004-0000-0600-000019000000}"/>
    <hyperlink ref="A789" r:id="rId27" display="http://www.konkoly.hu/cgi-bin/IBVS?5493" xr:uid="{00000000-0004-0000-0600-00001A000000}"/>
    <hyperlink ref="A791" r:id="rId28" display="http://www.konkoly.hu/cgi-bin/IBVS?5676" xr:uid="{00000000-0004-0000-0600-00001B000000}"/>
    <hyperlink ref="A792" r:id="rId29" display="http://www.konkoly.hu/cgi-bin/IBVS?5602" xr:uid="{00000000-0004-0000-0600-00001C000000}"/>
    <hyperlink ref="A793" r:id="rId30" display="http://www.konkoly.hu/cgi-bin/IBVS?5602" xr:uid="{00000000-0004-0000-0600-00001D000000}"/>
    <hyperlink ref="A794" r:id="rId31" display="http://www.bav-astro.de/sfs/BAVM_link.php?BAVMnr=172" xr:uid="{00000000-0004-0000-0600-00001E000000}"/>
    <hyperlink ref="A795" r:id="rId32" display="http://www.bav-astro.de/sfs/BAVM_link.php?BAVMnr=172" xr:uid="{00000000-0004-0000-0600-00001F000000}"/>
    <hyperlink ref="A796" r:id="rId33" display="http://www.bav-astro.de/sfs/BAVM_link.php?BAVMnr=173" xr:uid="{00000000-0004-0000-0600-000020000000}"/>
    <hyperlink ref="A797" r:id="rId34" display="http://www.bav-astro.de/sfs/BAVM_link.php?BAVMnr=172" xr:uid="{00000000-0004-0000-0600-000021000000}"/>
    <hyperlink ref="A798" r:id="rId35" display="http://www.bav-astro.de/sfs/BAVM_link.php?BAVMnr=172" xr:uid="{00000000-0004-0000-0600-000022000000}"/>
    <hyperlink ref="A799" r:id="rId36" display="http://www.konkoly.hu/cgi-bin/IBVS?5668" xr:uid="{00000000-0004-0000-0600-000023000000}"/>
    <hyperlink ref="A800" r:id="rId37" display="http://www.konkoly.hu/cgi-bin/IBVS?5668" xr:uid="{00000000-0004-0000-0600-000024000000}"/>
    <hyperlink ref="A801" r:id="rId38" display="http://www.konkoly.hu/cgi-bin/IBVS?5668" xr:uid="{00000000-0004-0000-0600-000025000000}"/>
    <hyperlink ref="A802" r:id="rId39" display="http://www.konkoly.hu/cgi-bin/IBVS?5668" xr:uid="{00000000-0004-0000-0600-000026000000}"/>
    <hyperlink ref="A803" r:id="rId40" display="http://www.konkoly.hu/cgi-bin/IBVS?5668" xr:uid="{00000000-0004-0000-0600-000027000000}"/>
    <hyperlink ref="A804" r:id="rId41" display="http://www.bav-astro.de/sfs/BAVM_link.php?BAVMnr=173" xr:uid="{00000000-0004-0000-0600-000028000000}"/>
    <hyperlink ref="A805" r:id="rId42" display="http://www.konkoly.hu/cgi-bin/IBVS?5668" xr:uid="{00000000-0004-0000-0600-000029000000}"/>
    <hyperlink ref="A806" r:id="rId43" display="http://www.konkoly.hu/cgi-bin/IBVS?5668" xr:uid="{00000000-0004-0000-0600-00002A000000}"/>
    <hyperlink ref="A807" r:id="rId44" display="http://vsolj.cetus-net.org/no44.pdf" xr:uid="{00000000-0004-0000-0600-00002B000000}"/>
    <hyperlink ref="A808" r:id="rId45" display="http://vsolj.cetus-net.org/no44.pdf" xr:uid="{00000000-0004-0000-0600-00002C000000}"/>
    <hyperlink ref="A744" r:id="rId46" display="http://var.astro.cz/oejv/issues/oejv0074.pdf" xr:uid="{00000000-0004-0000-0600-00002D000000}"/>
    <hyperlink ref="A809" r:id="rId47" display="http://www.bav-astro.de/sfs/BAVM_link.php?BAVMnr=173" xr:uid="{00000000-0004-0000-0600-00002E000000}"/>
    <hyperlink ref="A810" r:id="rId48" display="http://www.bav-astro.de/sfs/BAVM_link.php?BAVMnr=173" xr:uid="{00000000-0004-0000-0600-00002F000000}"/>
    <hyperlink ref="A811" r:id="rId49" display="http://www.bav-astro.de/sfs/BAVM_link.php?BAVMnr=173" xr:uid="{00000000-0004-0000-0600-000030000000}"/>
    <hyperlink ref="A812" r:id="rId50" display="http://www.bav-astro.de/sfs/BAVM_link.php?BAVMnr=173" xr:uid="{00000000-0004-0000-0600-000031000000}"/>
    <hyperlink ref="A601" r:id="rId51" display="http://www.bav-astro.de/sfs/BAVM_link.php?BAVMnr=178" xr:uid="{00000000-0004-0000-0600-000032000000}"/>
    <hyperlink ref="A813" r:id="rId52" display="http://www.bav-astro.de/sfs/BAVM_link.php?BAVMnr=173" xr:uid="{00000000-0004-0000-0600-000033000000}"/>
    <hyperlink ref="A814" r:id="rId53" display="http://www.bav-astro.de/sfs/BAVM_link.php?BAVMnr=173" xr:uid="{00000000-0004-0000-0600-000034000000}"/>
    <hyperlink ref="A815" r:id="rId54" display="http://www.konkoly.hu/cgi-bin/IBVS?5636" xr:uid="{00000000-0004-0000-0600-000035000000}"/>
    <hyperlink ref="A816" r:id="rId55" display="http://www.konkoly.hu/cgi-bin/IBVS?5636" xr:uid="{00000000-0004-0000-0600-000036000000}"/>
    <hyperlink ref="A817" r:id="rId56" display="http://vsolj.cetus-net.org/no44.pdf" xr:uid="{00000000-0004-0000-0600-000037000000}"/>
    <hyperlink ref="A818" r:id="rId57" display="http://www.konkoly.hu/cgi-bin/IBVS?5636" xr:uid="{00000000-0004-0000-0600-000038000000}"/>
    <hyperlink ref="A819" r:id="rId58" display="http://www.konkoly.hu/cgi-bin/IBVS?5636" xr:uid="{00000000-0004-0000-0600-000039000000}"/>
    <hyperlink ref="A820" r:id="rId59" display="http://www.konkoly.hu/cgi-bin/IBVS?5636" xr:uid="{00000000-0004-0000-0600-00003A000000}"/>
    <hyperlink ref="A821" r:id="rId60" display="http://www.konkoly.hu/cgi-bin/IBVS?5636" xr:uid="{00000000-0004-0000-0600-00003B000000}"/>
    <hyperlink ref="A822" r:id="rId61" display="http://www.konkoly.hu/cgi-bin/IBVS?5636" xr:uid="{00000000-0004-0000-0600-00003C000000}"/>
    <hyperlink ref="A823" r:id="rId62" display="http://www.konkoly.hu/cgi-bin/IBVS?5636" xr:uid="{00000000-0004-0000-0600-00003D000000}"/>
    <hyperlink ref="A824" r:id="rId63" display="http://www.konkoly.hu/cgi-bin/IBVS?5636" xr:uid="{00000000-0004-0000-0600-00003E000000}"/>
    <hyperlink ref="A603" r:id="rId64" display="http://www.konkoly.hu/cgi-bin/IBVS?5777" xr:uid="{00000000-0004-0000-0600-00003F000000}"/>
    <hyperlink ref="A604" r:id="rId65" display="http://www.konkoly.hu/cgi-bin/IBVS?5777" xr:uid="{00000000-0004-0000-0600-000040000000}"/>
    <hyperlink ref="A605" r:id="rId66" display="http://www.bav-astro.de/sfs/BAVM_link.php?BAVMnr=186" xr:uid="{00000000-0004-0000-0600-000041000000}"/>
    <hyperlink ref="A825" r:id="rId67" display="http://vsolj.cetus-net.org/no45.pdf" xr:uid="{00000000-0004-0000-0600-000042000000}"/>
    <hyperlink ref="A826" r:id="rId68" display="http://vsolj.cetus-net.org/no45.pdf" xr:uid="{00000000-0004-0000-0600-000043000000}"/>
    <hyperlink ref="A607" r:id="rId69" display="http://www.bav-astro.de/sfs/BAVM_link.php?BAVMnr=186" xr:uid="{00000000-0004-0000-0600-000044000000}"/>
    <hyperlink ref="A608" r:id="rId70" display="http://www.konkoly.hu/cgi-bin/IBVS?5777" xr:uid="{00000000-0004-0000-0600-000045000000}"/>
    <hyperlink ref="A609" r:id="rId71" display="http://www.konkoly.hu/cgi-bin/IBVS?5777" xr:uid="{00000000-0004-0000-0600-000046000000}"/>
    <hyperlink ref="A610" r:id="rId72" display="http://www.konkoly.hu/cgi-bin/IBVS?5760" xr:uid="{00000000-0004-0000-0600-000047000000}"/>
    <hyperlink ref="A830" r:id="rId73" display="http://www.konkoly.hu/cgi-bin/IBVS?5707" xr:uid="{00000000-0004-0000-0600-000048000000}"/>
    <hyperlink ref="A611" r:id="rId74" display="http://www.konkoly.hu/cgi-bin/IBVS?5777" xr:uid="{00000000-0004-0000-0600-000049000000}"/>
    <hyperlink ref="A745" r:id="rId75" display="http://var.astro.cz/oejv/issues/oejv0074.pdf" xr:uid="{00000000-0004-0000-0600-00004A000000}"/>
    <hyperlink ref="A746" r:id="rId76" display="http://var.astro.cz/oejv/issues/oejv0074.pdf" xr:uid="{00000000-0004-0000-0600-00004B000000}"/>
    <hyperlink ref="A613" r:id="rId77" display="http://www.bav-astro.de/sfs/BAVM_link.php?BAVMnr=178" xr:uid="{00000000-0004-0000-0600-00004C000000}"/>
    <hyperlink ref="A827" r:id="rId78" display="http://www.konkoly.hu/cgi-bin/IBVS?5707" xr:uid="{00000000-0004-0000-0600-00004D000000}"/>
    <hyperlink ref="A614" r:id="rId79" display="http://www.konkoly.hu/cgi-bin/IBVS?5777" xr:uid="{00000000-0004-0000-0600-00004E000000}"/>
    <hyperlink ref="A828" r:id="rId80" display="http://www.konkoly.hu/cgi-bin/IBVS?5707" xr:uid="{00000000-0004-0000-0600-00004F000000}"/>
    <hyperlink ref="A615" r:id="rId81" display="http://www.bav-astro.de/sfs/BAVM_link.php?BAVMnr=178" xr:uid="{00000000-0004-0000-0600-000050000000}"/>
    <hyperlink ref="A616" r:id="rId82" display="http://www.bav-astro.de/sfs/BAVM_link.php?BAVMnr=178" xr:uid="{00000000-0004-0000-0600-000051000000}"/>
    <hyperlink ref="A617" r:id="rId83" display="http://www.bav-astro.de/sfs/BAVM_link.php?BAVMnr=178" xr:uid="{00000000-0004-0000-0600-000052000000}"/>
    <hyperlink ref="A829" r:id="rId84" display="http://vsolj.cetus-net.org/no45.pdf" xr:uid="{00000000-0004-0000-0600-000053000000}"/>
    <hyperlink ref="A618" r:id="rId85" display="http://www.konkoly.hu/cgi-bin/IBVS?5898" xr:uid="{00000000-0004-0000-0600-000054000000}"/>
    <hyperlink ref="A619" r:id="rId86" display="http://www.bav-astro.de/sfs/BAVM_link.php?BAVMnr=186" xr:uid="{00000000-0004-0000-0600-000055000000}"/>
    <hyperlink ref="A620" r:id="rId87" display="http://www.konkoly.hu/cgi-bin/IBVS?5777" xr:uid="{00000000-0004-0000-0600-000056000000}"/>
    <hyperlink ref="A747" r:id="rId88" display="http://var.astro.cz/oejv/issues/oejv0074.pdf" xr:uid="{00000000-0004-0000-0600-000057000000}"/>
    <hyperlink ref="A621" r:id="rId89" display="http://www.konkoly.hu/cgi-bin/IBVS?5777" xr:uid="{00000000-0004-0000-0600-000058000000}"/>
    <hyperlink ref="A622" r:id="rId90" display="http://www.bav-astro.de/sfs/BAVM_link.php?BAVMnr=186" xr:uid="{00000000-0004-0000-0600-000059000000}"/>
    <hyperlink ref="A623" r:id="rId91" display="http://www.bav-astro.de/sfs/BAVM_link.php?BAVMnr=186" xr:uid="{00000000-0004-0000-0600-00005A000000}"/>
    <hyperlink ref="A625" r:id="rId92" display="http://www.konkoly.hu/cgi-bin/IBVS?5777" xr:uid="{00000000-0004-0000-0600-00005B000000}"/>
    <hyperlink ref="A626" r:id="rId93" display="http://www.bav-astro.de/sfs/BAVM_link.php?BAVMnr=186" xr:uid="{00000000-0004-0000-0600-00005C000000}"/>
    <hyperlink ref="A627" r:id="rId94" display="http://www.konkoly.hu/cgi-bin/IBVS?5898" xr:uid="{00000000-0004-0000-0600-00005D000000}"/>
    <hyperlink ref="A628" r:id="rId95" display="http://www.konkoly.hu/cgi-bin/IBVS?5898" xr:uid="{00000000-0004-0000-0600-00005E000000}"/>
    <hyperlink ref="A629" r:id="rId96" display="http://www.konkoly.hu/cgi-bin/IBVS?5898" xr:uid="{00000000-0004-0000-0600-00005F000000}"/>
    <hyperlink ref="A630" r:id="rId97" display="http://www.konkoly.hu/cgi-bin/IBVS?5898" xr:uid="{00000000-0004-0000-0600-000060000000}"/>
    <hyperlink ref="A631" r:id="rId98" display="http://www.konkoly.hu/cgi-bin/IBVS?5795" xr:uid="{00000000-0004-0000-0600-000061000000}"/>
    <hyperlink ref="A632" r:id="rId99" display="http://www.konkoly.hu/cgi-bin/IBVS?5898" xr:uid="{00000000-0004-0000-0600-000062000000}"/>
    <hyperlink ref="A633" r:id="rId100" display="http://www.konkoly.hu/cgi-bin/IBVS?5898" xr:uid="{00000000-0004-0000-0600-000063000000}"/>
    <hyperlink ref="A634" r:id="rId101" display="http://www.konkoly.hu/cgi-bin/IBVS?5898" xr:uid="{00000000-0004-0000-0600-000064000000}"/>
    <hyperlink ref="A748" r:id="rId102" display="http://var.astro.cz/oejv/issues/oejv0074.pdf" xr:uid="{00000000-0004-0000-0600-000065000000}"/>
    <hyperlink ref="A635" r:id="rId103" display="http://www.bav-astro.de/sfs/BAVM_link.php?BAVMnr=201" xr:uid="{00000000-0004-0000-0600-000066000000}"/>
    <hyperlink ref="A636" r:id="rId104" display="http://www.konkoly.hu/cgi-bin/IBVS?5898" xr:uid="{00000000-0004-0000-0600-000067000000}"/>
    <hyperlink ref="A637" r:id="rId105" display="http://www.konkoly.hu/cgi-bin/IBVS?5898" xr:uid="{00000000-0004-0000-0600-000068000000}"/>
    <hyperlink ref="A638" r:id="rId106" display="http://www.konkoly.hu/cgi-bin/IBVS?5898" xr:uid="{00000000-0004-0000-0600-000069000000}"/>
    <hyperlink ref="A639" r:id="rId107" display="http://www.bav-astro.de/sfs/BAVM_link.php?BAVMnr=186" xr:uid="{00000000-0004-0000-0600-00006A000000}"/>
    <hyperlink ref="A640" r:id="rId108" display="http://www.bav-astro.de/sfs/BAVM_link.php?BAVMnr=186" xr:uid="{00000000-0004-0000-0600-00006B000000}"/>
    <hyperlink ref="A641" r:id="rId109" display="http://www.bav-astro.de/sfs/BAVM_link.php?BAVMnr=186" xr:uid="{00000000-0004-0000-0600-00006C000000}"/>
    <hyperlink ref="A749" r:id="rId110" display="http://var.astro.cz/oejv/issues/oejv0074.pdf" xr:uid="{00000000-0004-0000-0600-00006D000000}"/>
    <hyperlink ref="A643" r:id="rId111" display="http://www.konkoly.hu/cgi-bin/IBVS?5898" xr:uid="{00000000-0004-0000-0600-00006E000000}"/>
    <hyperlink ref="A644" r:id="rId112" display="http://www.konkoly.hu/cgi-bin/IBVS?5898" xr:uid="{00000000-0004-0000-0600-00006F000000}"/>
    <hyperlink ref="A581" r:id="rId113" display="http://var.astro.cz/oejv/issues/oejv0073.pdf" xr:uid="{00000000-0004-0000-0600-000070000000}"/>
    <hyperlink ref="A582" r:id="rId114" display="http://var.astro.cz/oejv/issues/oejv0073.pdf" xr:uid="{00000000-0004-0000-0600-000071000000}"/>
    <hyperlink ref="A646" r:id="rId115" display="http://www.konkoly.hu/cgi-bin/IBVS?5898" xr:uid="{00000000-0004-0000-0600-000072000000}"/>
    <hyperlink ref="A647" r:id="rId116" display="http://www.aavso.org/sites/default/files/jaavso/v36n2/171.pdf" xr:uid="{00000000-0004-0000-0600-000073000000}"/>
    <hyperlink ref="A648" r:id="rId117" display="http://www.konkoly.hu/cgi-bin/IBVS?5898" xr:uid="{00000000-0004-0000-0600-000074000000}"/>
    <hyperlink ref="A583" r:id="rId118" display="http://www.konkoly.hu/cgi-bin/IBVS?5875" xr:uid="{00000000-0004-0000-0600-000075000000}"/>
    <hyperlink ref="A649" r:id="rId119" display="http://www.aavso.org/sites/default/files/jaavso/v36n2/186.pdf" xr:uid="{00000000-0004-0000-0600-000076000000}"/>
    <hyperlink ref="A650" r:id="rId120" display="http://www.aavso.org/sites/default/files/jaavso/v36n2/186.pdf" xr:uid="{00000000-0004-0000-0600-000077000000}"/>
    <hyperlink ref="A651" r:id="rId121" display="http://www.bav-astro.de/sfs/BAVM_link.php?BAVMnr=201" xr:uid="{00000000-0004-0000-0600-000078000000}"/>
    <hyperlink ref="A652" r:id="rId122" display="http://www.aavso.org/sites/default/files/jaavso/v36n2/186.pdf" xr:uid="{00000000-0004-0000-0600-000079000000}"/>
    <hyperlink ref="A653" r:id="rId123" display="http://www.aavso.org/sites/default/files/jaavso/v36n2/186.pdf" xr:uid="{00000000-0004-0000-0600-00007A000000}"/>
    <hyperlink ref="A654" r:id="rId124" display="http://www.konkoly.hu/cgi-bin/IBVS?5875" xr:uid="{00000000-0004-0000-0600-00007B000000}"/>
    <hyperlink ref="A655" r:id="rId125" display="http://www.konkoly.hu/cgi-bin/IBVS?5875" xr:uid="{00000000-0004-0000-0600-00007C000000}"/>
    <hyperlink ref="A656" r:id="rId126" display="http://www.konkoly.hu/cgi-bin/IBVS?5887" xr:uid="{00000000-0004-0000-0600-00007D000000}"/>
    <hyperlink ref="A657" r:id="rId127" display="http://www.konkoly.hu/cgi-bin/IBVS?5887" xr:uid="{00000000-0004-0000-0600-00007E000000}"/>
    <hyperlink ref="A658" r:id="rId128" display="http://www.konkoly.hu/cgi-bin/IBVS?5887" xr:uid="{00000000-0004-0000-0600-00007F000000}"/>
    <hyperlink ref="A659" r:id="rId129" display="http://www.konkoly.hu/cgi-bin/IBVS?5887" xr:uid="{00000000-0004-0000-0600-000080000000}"/>
    <hyperlink ref="A660" r:id="rId130" display="http://www.konkoly.hu/cgi-bin/IBVS?5894" xr:uid="{00000000-0004-0000-0600-000081000000}"/>
    <hyperlink ref="A661" r:id="rId131" display="http://www.konkoly.hu/cgi-bin/IBVS?5898" xr:uid="{00000000-0004-0000-0600-000082000000}"/>
    <hyperlink ref="A662" r:id="rId132" display="http://www.konkoly.hu/cgi-bin/IBVS?5898" xr:uid="{00000000-0004-0000-0600-000083000000}"/>
    <hyperlink ref="A663" r:id="rId133" display="http://www.konkoly.hu/cgi-bin/IBVS?5887" xr:uid="{00000000-0004-0000-0600-000084000000}"/>
    <hyperlink ref="A665" r:id="rId134" display="http://www.konkoly.hu/cgi-bin/IBVS?5887" xr:uid="{00000000-0004-0000-0600-000085000000}"/>
    <hyperlink ref="A667" r:id="rId135" display="http://www.konkoly.hu/cgi-bin/IBVS?5887" xr:uid="{00000000-0004-0000-0600-000086000000}"/>
    <hyperlink ref="A668" r:id="rId136" display="http://www.konkoly.hu/cgi-bin/IBVS?5887" xr:uid="{00000000-0004-0000-0600-000087000000}"/>
    <hyperlink ref="A669" r:id="rId137" display="http://www.bav-astro.de/sfs/BAVM_link.php?BAVMnr=209" xr:uid="{00000000-0004-0000-0600-000088000000}"/>
    <hyperlink ref="A670" r:id="rId138" display="http://www.bav-astro.de/sfs/BAVM_link.php?BAVMnr=214" xr:uid="{00000000-0004-0000-0600-000089000000}"/>
    <hyperlink ref="A671" r:id="rId139" display="http://www.bav-astro.de/sfs/BAVM_link.php?BAVMnr=209" xr:uid="{00000000-0004-0000-0600-00008A000000}"/>
    <hyperlink ref="A673" r:id="rId140" display="http://www.bav-astro.de/sfs/BAVM_link.php?BAVMnr=209" xr:uid="{00000000-0004-0000-0600-00008B000000}"/>
    <hyperlink ref="A674" r:id="rId141" display="http://www.bav-astro.de/sfs/BAVM_link.php?BAVMnr=209" xr:uid="{00000000-0004-0000-0600-00008C000000}"/>
    <hyperlink ref="A675" r:id="rId142" display="http://www.konkoly.hu/cgi-bin/IBVS?5894" xr:uid="{00000000-0004-0000-0600-00008D000000}"/>
    <hyperlink ref="A677" r:id="rId143" display="http://www.bav-astro.de/sfs/BAVM_link.php?BAVMnr=209" xr:uid="{00000000-0004-0000-0600-00008E000000}"/>
    <hyperlink ref="A679" r:id="rId144" display="http://www.konkoly.hu/cgi-bin/IBVS?5980" xr:uid="{00000000-0004-0000-0600-00008F000000}"/>
    <hyperlink ref="A680" r:id="rId145" display="http://www.konkoly.hu/cgi-bin/IBVS?5974" xr:uid="{00000000-0004-0000-0600-000090000000}"/>
    <hyperlink ref="A584" r:id="rId146" display="http://www.konkoly.hu/cgi-bin/IBVS?5974" xr:uid="{00000000-0004-0000-0600-000091000000}"/>
    <hyperlink ref="A682" r:id="rId147" display="http://www.konkoly.hu/cgi-bin/IBVS?5945" xr:uid="{00000000-0004-0000-0600-000092000000}"/>
    <hyperlink ref="A683" r:id="rId148" display="http://vsolj.cetus-net.org/vsoljno51.pdf" xr:uid="{00000000-0004-0000-0600-000093000000}"/>
    <hyperlink ref="A684" r:id="rId149" display="http://vsolj.cetus-net.org/vsoljno51.pdf" xr:uid="{00000000-0004-0000-0600-000094000000}"/>
    <hyperlink ref="A685" r:id="rId150" display="http://www.bav-astro.de/sfs/BAVM_link.php?BAVMnr=214" xr:uid="{00000000-0004-0000-0600-000095000000}"/>
    <hyperlink ref="A686" r:id="rId151" display="http://www.bav-astro.de/sfs/BAVM_link.php?BAVMnr=214" xr:uid="{00000000-0004-0000-0600-000096000000}"/>
    <hyperlink ref="A687" r:id="rId152" display="http://var.astro.cz/oejv/issues/oejv0137.pdf" xr:uid="{00000000-0004-0000-0600-000097000000}"/>
    <hyperlink ref="A688" r:id="rId153" display="http://var.astro.cz/oejv/issues/oejv0137.pdf" xr:uid="{00000000-0004-0000-0600-000098000000}"/>
    <hyperlink ref="A690" r:id="rId154" display="http://www.konkoly.hu/cgi-bin/IBVS?5980" xr:uid="{00000000-0004-0000-0600-000099000000}"/>
    <hyperlink ref="A693" r:id="rId155" display="http://www.konkoly.hu/cgi-bin/IBVS?5992" xr:uid="{00000000-0004-0000-0600-00009A000000}"/>
    <hyperlink ref="A694" r:id="rId156" display="http://www.konkoly.hu/cgi-bin/IBVS?5992" xr:uid="{00000000-0004-0000-0600-00009B000000}"/>
    <hyperlink ref="A695" r:id="rId157" display="http://www.konkoly.hu/cgi-bin/IBVS?6044" xr:uid="{00000000-0004-0000-0600-00009C000000}"/>
    <hyperlink ref="A699" r:id="rId158" display="http://www.bav-astro.de/sfs/BAVM_link.php?BAVMnr=220" xr:uid="{00000000-0004-0000-0600-00009D000000}"/>
    <hyperlink ref="A700" r:id="rId159" display="http://www.bav-astro.de/sfs/BAVM_link.php?BAVMnr=220" xr:uid="{00000000-0004-0000-0600-00009E000000}"/>
    <hyperlink ref="A701" r:id="rId160" display="http://www.konkoly.hu/cgi-bin/IBVS?5990" xr:uid="{00000000-0004-0000-0600-00009F000000}"/>
    <hyperlink ref="A703" r:id="rId161" display="http://var.astro.cz/oejv/issues/oejv0160.pdf" xr:uid="{00000000-0004-0000-0600-0000A0000000}"/>
    <hyperlink ref="A704" r:id="rId162" display="http://www.konkoly.hu/cgi-bin/IBVS?5990" xr:uid="{00000000-0004-0000-0600-0000A1000000}"/>
    <hyperlink ref="A705" r:id="rId163" display="http://www.konkoly.hu/cgi-bin/IBVS?5990" xr:uid="{00000000-0004-0000-0600-0000A2000000}"/>
    <hyperlink ref="A706" r:id="rId164" display="http://www.konkoly.hu/cgi-bin/IBVS?5990" xr:uid="{00000000-0004-0000-0600-0000A3000000}"/>
    <hyperlink ref="A707" r:id="rId165" display="http://www.konkoly.hu/cgi-bin/IBVS?5990" xr:uid="{00000000-0004-0000-0600-0000A4000000}"/>
    <hyperlink ref="A708" r:id="rId166" display="http://www.konkoly.hu/cgi-bin/IBVS?5990" xr:uid="{00000000-0004-0000-0600-0000A5000000}"/>
    <hyperlink ref="A709" r:id="rId167" display="http://www.konkoly.hu/cgi-bin/IBVS?5990" xr:uid="{00000000-0004-0000-0600-0000A6000000}"/>
    <hyperlink ref="A710" r:id="rId168" display="http://www.konkoly.hu/cgi-bin/IBVS?5990" xr:uid="{00000000-0004-0000-0600-0000A7000000}"/>
    <hyperlink ref="A711" r:id="rId169" display="http://www.konkoly.hu/cgi-bin/IBVS?5990" xr:uid="{00000000-0004-0000-0600-0000A8000000}"/>
    <hyperlink ref="A712" r:id="rId170" display="http://www.konkoly.hu/cgi-bin/IBVS?5990" xr:uid="{00000000-0004-0000-0600-0000A9000000}"/>
    <hyperlink ref="A713" r:id="rId171" display="http://www.bav-astro.de/sfs/BAVM_link.php?BAVMnr=220" xr:uid="{00000000-0004-0000-0600-0000AA000000}"/>
    <hyperlink ref="A714" r:id="rId172" display="http://www.bav-astro.de/sfs/BAVM_link.php?BAVMnr=220" xr:uid="{00000000-0004-0000-0600-0000AB000000}"/>
    <hyperlink ref="A715" r:id="rId173" display="http://www.konkoly.hu/cgi-bin/IBVS?5990" xr:uid="{00000000-0004-0000-0600-0000AC000000}"/>
    <hyperlink ref="A716" r:id="rId174" display="http://www.konkoly.hu/cgi-bin/IBVS?5990" xr:uid="{00000000-0004-0000-0600-0000AD000000}"/>
    <hyperlink ref="A717" r:id="rId175" display="http://www.bav-astro.de/sfs/BAVM_link.php?BAVMnr=220" xr:uid="{00000000-0004-0000-0600-0000AE000000}"/>
    <hyperlink ref="A718" r:id="rId176" display="http://www.bav-astro.de/sfs/BAVM_link.php?BAVMnr=220" xr:uid="{00000000-0004-0000-0600-0000AF000000}"/>
    <hyperlink ref="A719" r:id="rId177" display="http://www.bav-astro.de/sfs/BAVM_link.php?BAVMnr=220" xr:uid="{00000000-0004-0000-0600-0000B0000000}"/>
    <hyperlink ref="A720" r:id="rId178" display="http://www.konkoly.hu/cgi-bin/IBVS?5992" xr:uid="{00000000-0004-0000-0600-0000B1000000}"/>
    <hyperlink ref="A721" r:id="rId179" display="http://www.konkoly.hu/cgi-bin/IBVS?5992" xr:uid="{00000000-0004-0000-0600-0000B2000000}"/>
    <hyperlink ref="A722" r:id="rId180" display="http://vsolj.cetus-net.org/vsoljno53.pdf" xr:uid="{00000000-0004-0000-0600-0000B3000000}"/>
    <hyperlink ref="A725" r:id="rId181" display="http://www.konkoly.hu/cgi-bin/IBVS?6050" xr:uid="{00000000-0004-0000-0600-0000B4000000}"/>
    <hyperlink ref="A726" r:id="rId182" display="http://www.konkoly.hu/cgi-bin/IBVS?6029" xr:uid="{00000000-0004-0000-0600-0000B5000000}"/>
    <hyperlink ref="A750" r:id="rId183" display="http://var.astro.cz/oejv/issues/oejv0160.pdf" xr:uid="{00000000-0004-0000-0600-0000B6000000}"/>
    <hyperlink ref="A751" r:id="rId184" display="http://var.astro.cz/oejv/issues/oejv0160.pdf" xr:uid="{00000000-0004-0000-0600-0000B7000000}"/>
    <hyperlink ref="A727" r:id="rId185" display="http://www.konkoly.hu/cgi-bin/IBVS?6029" xr:uid="{00000000-0004-0000-0600-0000B8000000}"/>
    <hyperlink ref="A728" r:id="rId186" display="http://www.bav-astro.de/sfs/BAVM_link.php?BAVMnr=231" xr:uid="{00000000-0004-0000-0600-0000B9000000}"/>
    <hyperlink ref="A731" r:id="rId187" display="http://vsolj.cetus-net.org/vsoljno56.pdf" xr:uid="{00000000-0004-0000-0600-0000BA000000}"/>
    <hyperlink ref="A732" r:id="rId188" display="http://vsolj.cetus-net.org/vsoljno56.pdf" xr:uid="{00000000-0004-0000-0600-0000BB000000}"/>
    <hyperlink ref="A733" r:id="rId189" display="http://vsolj.cetus-net.org/vsoljno56.pdf" xr:uid="{00000000-0004-0000-0600-0000BC000000}"/>
    <hyperlink ref="A734" r:id="rId190" display="http://vsolj.cetus-net.org/vsoljno56.pdf" xr:uid="{00000000-0004-0000-0600-0000BD000000}"/>
    <hyperlink ref="A735" r:id="rId191" display="http://vsolj.cetus-net.org/vsoljno56.pdf" xr:uid="{00000000-0004-0000-0600-0000BE000000}"/>
  </hyperlinks>
  <pageMargins left="0.75" right="0.75" top="1" bottom="1" header="0.5" footer="0.5"/>
  <pageSetup orientation="portrait" verticalDpi="300" r:id="rId192"/>
  <headerFooter alignWithMargins="0"/>
  <drawing r:id="rId19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Active 1</vt:lpstr>
      <vt:lpstr>Active 5</vt:lpstr>
      <vt:lpstr>Active 6</vt:lpstr>
      <vt:lpstr>Graphs 6</vt:lpstr>
      <vt:lpstr>Inactive 2</vt:lpstr>
      <vt:lpstr>Ina Graphs 2</vt:lpstr>
      <vt:lpstr>Inactive 3</vt:lpstr>
      <vt:lpstr>Graphs 3</vt:lpstr>
      <vt:lpstr>A (4)</vt:lpstr>
      <vt:lpstr>Sheet1</vt:lpstr>
      <vt:lpstr>BAV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dcterms:created xsi:type="dcterms:W3CDTF">2002-07-31T20:55:01Z</dcterms:created>
  <dcterms:modified xsi:type="dcterms:W3CDTF">2024-02-28T01:24:27Z</dcterms:modified>
</cp:coreProperties>
</file>